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queryTables/queryTable1.xml" ContentType="application/vnd.openxmlformats-officedocument.spreadsheetml.queryTable+xml"/>
  <Override PartName="/xl/drawings/drawing1.xml" ContentType="application/vnd.openxmlformats-officedocument.drawing+xml"/>
  <Override PartName="/xl/tables/table2.xml" ContentType="application/vnd.openxmlformats-officedocument.spreadsheetml.table+xml"/>
  <Override PartName="/xl/queryTables/queryTable2.xml" ContentType="application/vnd.openxmlformats-officedocument.spreadsheetml.queryTable+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https://d.docs.live.net/9568a86c09eb67a2/Escritorio/examen2/"/>
    </mc:Choice>
  </mc:AlternateContent>
  <xr:revisionPtr revIDLastSave="0" documentId="8_{69E4E606-DD9D-409C-B2F3-429072B046DC}" xr6:coauthVersionLast="47" xr6:coauthVersionMax="47" xr10:uidLastSave="{00000000-0000-0000-0000-000000000000}"/>
  <bookViews>
    <workbookView xWindow="-110" yWindow="-110" windowWidth="19420" windowHeight="10300" tabRatio="597" activeTab="2" xr2:uid="{4F4D832E-FCE9-4C98-B3B2-6AF6CA470ADC}"/>
  </bookViews>
  <sheets>
    <sheet name="moras" sheetId="2" r:id="rId1"/>
    <sheet name="mora_imputada" sheetId="4" r:id="rId2"/>
    <sheet name="Resolución de ejercicios" sheetId="5" r:id="rId3"/>
  </sheets>
  <definedNames>
    <definedName name="DatosExternos_1" localSheetId="1" hidden="1">mora_imputada!$A$1:$I$5001</definedName>
    <definedName name="DatosExternos_1" localSheetId="0" hidden="1">moras!$A$1:$I$5001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3" i="4" l="1"/>
  <c r="M4" i="4"/>
  <c r="M5" i="4"/>
  <c r="M6" i="4"/>
  <c r="M7" i="4"/>
  <c r="M8" i="4"/>
  <c r="M9" i="4"/>
  <c r="H260" i="5" s="1" a="1"/>
  <c r="M10" i="4"/>
  <c r="M11" i="4"/>
  <c r="M12" i="4"/>
  <c r="M13" i="4"/>
  <c r="M14" i="4"/>
  <c r="M15" i="4"/>
  <c r="M16" i="4"/>
  <c r="M17" i="4"/>
  <c r="M18" i="4"/>
  <c r="M19" i="4"/>
  <c r="M20" i="4"/>
  <c r="M21" i="4"/>
  <c r="M22" i="4"/>
  <c r="M23" i="4"/>
  <c r="M24" i="4"/>
  <c r="M25" i="4"/>
  <c r="M26" i="4"/>
  <c r="M27" i="4"/>
  <c r="M28" i="4"/>
  <c r="M29" i="4"/>
  <c r="M30" i="4"/>
  <c r="M31" i="4"/>
  <c r="M32" i="4"/>
  <c r="M33" i="4"/>
  <c r="M34" i="4"/>
  <c r="M35" i="4"/>
  <c r="M36" i="4"/>
  <c r="M37" i="4"/>
  <c r="M38" i="4"/>
  <c r="M39" i="4"/>
  <c r="M40" i="4"/>
  <c r="M41" i="4"/>
  <c r="M42" i="4"/>
  <c r="M43" i="4"/>
  <c r="M44" i="4"/>
  <c r="M45" i="4"/>
  <c r="M46" i="4"/>
  <c r="M47" i="4"/>
  <c r="M48" i="4"/>
  <c r="M49" i="4"/>
  <c r="M50" i="4"/>
  <c r="M51" i="4"/>
  <c r="M52" i="4"/>
  <c r="M53" i="4"/>
  <c r="M54" i="4"/>
  <c r="M55" i="4"/>
  <c r="M56" i="4"/>
  <c r="M57" i="4"/>
  <c r="M58" i="4"/>
  <c r="M59" i="4"/>
  <c r="M60" i="4"/>
  <c r="M61" i="4"/>
  <c r="M62" i="4"/>
  <c r="M63" i="4"/>
  <c r="M64" i="4"/>
  <c r="M65" i="4"/>
  <c r="M66" i="4"/>
  <c r="M67" i="4"/>
  <c r="M68" i="4"/>
  <c r="M69" i="4"/>
  <c r="M70" i="4"/>
  <c r="M71" i="4"/>
  <c r="M72" i="4"/>
  <c r="M73" i="4"/>
  <c r="M74" i="4"/>
  <c r="M75" i="4"/>
  <c r="M76" i="4"/>
  <c r="M77" i="4"/>
  <c r="M78" i="4"/>
  <c r="M79" i="4"/>
  <c r="M80" i="4"/>
  <c r="M81" i="4"/>
  <c r="M82" i="4"/>
  <c r="M83" i="4"/>
  <c r="M84" i="4"/>
  <c r="M85" i="4"/>
  <c r="M86" i="4"/>
  <c r="M87" i="4"/>
  <c r="M88" i="4"/>
  <c r="M89" i="4"/>
  <c r="M90" i="4"/>
  <c r="M91" i="4"/>
  <c r="M92" i="4"/>
  <c r="M93" i="4"/>
  <c r="M94" i="4"/>
  <c r="M95" i="4"/>
  <c r="M96" i="4"/>
  <c r="M97" i="4"/>
  <c r="M98" i="4"/>
  <c r="M99" i="4"/>
  <c r="M100" i="4"/>
  <c r="M101" i="4"/>
  <c r="M102" i="4"/>
  <c r="M103" i="4"/>
  <c r="M104" i="4"/>
  <c r="M105" i="4"/>
  <c r="M106" i="4"/>
  <c r="M107" i="4"/>
  <c r="M108" i="4"/>
  <c r="M109" i="4"/>
  <c r="M110" i="4"/>
  <c r="M111" i="4"/>
  <c r="M112" i="4"/>
  <c r="M113" i="4"/>
  <c r="M114" i="4"/>
  <c r="M115" i="4"/>
  <c r="M116" i="4"/>
  <c r="M117" i="4"/>
  <c r="M118" i="4"/>
  <c r="M119" i="4"/>
  <c r="M120" i="4"/>
  <c r="M121" i="4"/>
  <c r="M122" i="4"/>
  <c r="M123" i="4"/>
  <c r="M124" i="4"/>
  <c r="M125" i="4"/>
  <c r="M126" i="4"/>
  <c r="M127" i="4"/>
  <c r="M128" i="4"/>
  <c r="M129" i="4"/>
  <c r="M130" i="4"/>
  <c r="M131" i="4"/>
  <c r="M132" i="4"/>
  <c r="M133" i="4"/>
  <c r="M134" i="4"/>
  <c r="M135" i="4"/>
  <c r="M136" i="4"/>
  <c r="M137" i="4"/>
  <c r="M138" i="4"/>
  <c r="M139" i="4"/>
  <c r="M140" i="4"/>
  <c r="M141" i="4"/>
  <c r="M142" i="4"/>
  <c r="M143" i="4"/>
  <c r="M144" i="4"/>
  <c r="M145" i="4"/>
  <c r="M146" i="4"/>
  <c r="M147" i="4"/>
  <c r="M148" i="4"/>
  <c r="M149" i="4"/>
  <c r="M150" i="4"/>
  <c r="M151" i="4"/>
  <c r="M152" i="4"/>
  <c r="M153" i="4"/>
  <c r="M154" i="4"/>
  <c r="M155" i="4"/>
  <c r="M156" i="4"/>
  <c r="M157" i="4"/>
  <c r="M158" i="4"/>
  <c r="M159" i="4"/>
  <c r="M160" i="4"/>
  <c r="M161" i="4"/>
  <c r="M162" i="4"/>
  <c r="M163" i="4"/>
  <c r="M164" i="4"/>
  <c r="M165" i="4"/>
  <c r="M166" i="4"/>
  <c r="M167" i="4"/>
  <c r="M168" i="4"/>
  <c r="M169" i="4"/>
  <c r="M170" i="4"/>
  <c r="M171" i="4"/>
  <c r="M172" i="4"/>
  <c r="M173" i="4"/>
  <c r="M174" i="4"/>
  <c r="M175" i="4"/>
  <c r="M176" i="4"/>
  <c r="M177" i="4"/>
  <c r="M178" i="4"/>
  <c r="M179" i="4"/>
  <c r="M180" i="4"/>
  <c r="M181" i="4"/>
  <c r="M182" i="4"/>
  <c r="M183" i="4"/>
  <c r="M184" i="4"/>
  <c r="M185" i="4"/>
  <c r="M186" i="4"/>
  <c r="M187" i="4"/>
  <c r="M188" i="4"/>
  <c r="M189" i="4"/>
  <c r="M190" i="4"/>
  <c r="M191" i="4"/>
  <c r="M192" i="4"/>
  <c r="M193" i="4"/>
  <c r="M194" i="4"/>
  <c r="M195" i="4"/>
  <c r="M196" i="4"/>
  <c r="M197" i="4"/>
  <c r="M198" i="4"/>
  <c r="M199" i="4"/>
  <c r="M200" i="4"/>
  <c r="M201" i="4"/>
  <c r="M202" i="4"/>
  <c r="M203" i="4"/>
  <c r="M204" i="4"/>
  <c r="M205" i="4"/>
  <c r="M206" i="4"/>
  <c r="M207" i="4"/>
  <c r="M208" i="4"/>
  <c r="M209" i="4"/>
  <c r="M210" i="4"/>
  <c r="M211" i="4"/>
  <c r="M212" i="4"/>
  <c r="M213" i="4"/>
  <c r="M214" i="4"/>
  <c r="M215" i="4"/>
  <c r="M216" i="4"/>
  <c r="M217" i="4"/>
  <c r="M218" i="4"/>
  <c r="M219" i="4"/>
  <c r="M220" i="4"/>
  <c r="M221" i="4"/>
  <c r="M222" i="4"/>
  <c r="M223" i="4"/>
  <c r="M224" i="4"/>
  <c r="M225" i="4"/>
  <c r="M226" i="4"/>
  <c r="M227" i="4"/>
  <c r="M228" i="4"/>
  <c r="M229" i="4"/>
  <c r="M230" i="4"/>
  <c r="M231" i="4"/>
  <c r="M232" i="4"/>
  <c r="M233" i="4"/>
  <c r="M234" i="4"/>
  <c r="M235" i="4"/>
  <c r="M236" i="4"/>
  <c r="M237" i="4"/>
  <c r="M238" i="4"/>
  <c r="M239" i="4"/>
  <c r="M240" i="4"/>
  <c r="M241" i="4"/>
  <c r="M242" i="4"/>
  <c r="M243" i="4"/>
  <c r="M244" i="4"/>
  <c r="M245" i="4"/>
  <c r="M246" i="4"/>
  <c r="M247" i="4"/>
  <c r="M248" i="4"/>
  <c r="M249" i="4"/>
  <c r="M250" i="4"/>
  <c r="M251" i="4"/>
  <c r="M252" i="4"/>
  <c r="M253" i="4"/>
  <c r="M254" i="4"/>
  <c r="M255" i="4"/>
  <c r="M256" i="4"/>
  <c r="M257" i="4"/>
  <c r="M258" i="4"/>
  <c r="M259" i="4"/>
  <c r="M260" i="4"/>
  <c r="M261" i="4"/>
  <c r="M262" i="4"/>
  <c r="M263" i="4"/>
  <c r="M264" i="4"/>
  <c r="M265" i="4"/>
  <c r="M266" i="4"/>
  <c r="M267" i="4"/>
  <c r="M268" i="4"/>
  <c r="M269" i="4"/>
  <c r="M270" i="4"/>
  <c r="M271" i="4"/>
  <c r="M272" i="4"/>
  <c r="M273" i="4"/>
  <c r="M274" i="4"/>
  <c r="M275" i="4"/>
  <c r="M276" i="4"/>
  <c r="M277" i="4"/>
  <c r="M278" i="4"/>
  <c r="M279" i="4"/>
  <c r="M280" i="4"/>
  <c r="M281" i="4"/>
  <c r="M282" i="4"/>
  <c r="M283" i="4"/>
  <c r="M284" i="4"/>
  <c r="M285" i="4"/>
  <c r="M286" i="4"/>
  <c r="M287" i="4"/>
  <c r="M288" i="4"/>
  <c r="M289" i="4"/>
  <c r="M290" i="4"/>
  <c r="M291" i="4"/>
  <c r="M292" i="4"/>
  <c r="M293" i="4"/>
  <c r="M294" i="4"/>
  <c r="M295" i="4"/>
  <c r="M296" i="4"/>
  <c r="M297" i="4"/>
  <c r="M298" i="4"/>
  <c r="M299" i="4"/>
  <c r="M300" i="4"/>
  <c r="M301" i="4"/>
  <c r="M302" i="4"/>
  <c r="M303" i="4"/>
  <c r="M304" i="4"/>
  <c r="M305" i="4"/>
  <c r="M306" i="4"/>
  <c r="M307" i="4"/>
  <c r="M308" i="4"/>
  <c r="M309" i="4"/>
  <c r="M310" i="4"/>
  <c r="M311" i="4"/>
  <c r="M312" i="4"/>
  <c r="M313" i="4"/>
  <c r="M314" i="4"/>
  <c r="M315" i="4"/>
  <c r="M316" i="4"/>
  <c r="M317" i="4"/>
  <c r="M318" i="4"/>
  <c r="M319" i="4"/>
  <c r="M320" i="4"/>
  <c r="M321" i="4"/>
  <c r="M322" i="4"/>
  <c r="M323" i="4"/>
  <c r="M324" i="4"/>
  <c r="M325" i="4"/>
  <c r="M326" i="4"/>
  <c r="M327" i="4"/>
  <c r="M328" i="4"/>
  <c r="M329" i="4"/>
  <c r="M330" i="4"/>
  <c r="M331" i="4"/>
  <c r="M332" i="4"/>
  <c r="M333" i="4"/>
  <c r="M334" i="4"/>
  <c r="M335" i="4"/>
  <c r="M336" i="4"/>
  <c r="M337" i="4"/>
  <c r="M338" i="4"/>
  <c r="M339" i="4"/>
  <c r="M340" i="4"/>
  <c r="M341" i="4"/>
  <c r="M342" i="4"/>
  <c r="M343" i="4"/>
  <c r="M344" i="4"/>
  <c r="M345" i="4"/>
  <c r="M346" i="4"/>
  <c r="M347" i="4"/>
  <c r="M348" i="4"/>
  <c r="M349" i="4"/>
  <c r="M350" i="4"/>
  <c r="M351" i="4"/>
  <c r="M352" i="4"/>
  <c r="M353" i="4"/>
  <c r="M354" i="4"/>
  <c r="M355" i="4"/>
  <c r="M356" i="4"/>
  <c r="M357" i="4"/>
  <c r="M358" i="4"/>
  <c r="M359" i="4"/>
  <c r="M360" i="4"/>
  <c r="M361" i="4"/>
  <c r="M362" i="4"/>
  <c r="M363" i="4"/>
  <c r="M364" i="4"/>
  <c r="M365" i="4"/>
  <c r="M366" i="4"/>
  <c r="M367" i="4"/>
  <c r="M368" i="4"/>
  <c r="M369" i="4"/>
  <c r="M370" i="4"/>
  <c r="M371" i="4"/>
  <c r="M372" i="4"/>
  <c r="M373" i="4"/>
  <c r="M374" i="4"/>
  <c r="M375" i="4"/>
  <c r="M376" i="4"/>
  <c r="M377" i="4"/>
  <c r="M378" i="4"/>
  <c r="M379" i="4"/>
  <c r="M380" i="4"/>
  <c r="M381" i="4"/>
  <c r="M382" i="4"/>
  <c r="M383" i="4"/>
  <c r="M384" i="4"/>
  <c r="M385" i="4"/>
  <c r="M386" i="4"/>
  <c r="M387" i="4"/>
  <c r="M388" i="4"/>
  <c r="M389" i="4"/>
  <c r="M390" i="4"/>
  <c r="M391" i="4"/>
  <c r="M392" i="4"/>
  <c r="M393" i="4"/>
  <c r="M394" i="4"/>
  <c r="M395" i="4"/>
  <c r="M396" i="4"/>
  <c r="M397" i="4"/>
  <c r="M398" i="4"/>
  <c r="M399" i="4"/>
  <c r="M400" i="4"/>
  <c r="M401" i="4"/>
  <c r="M402" i="4"/>
  <c r="M403" i="4"/>
  <c r="M404" i="4"/>
  <c r="M405" i="4"/>
  <c r="M406" i="4"/>
  <c r="M407" i="4"/>
  <c r="M408" i="4"/>
  <c r="M409" i="4"/>
  <c r="M410" i="4"/>
  <c r="M411" i="4"/>
  <c r="M412" i="4"/>
  <c r="M413" i="4"/>
  <c r="M414" i="4"/>
  <c r="M415" i="4"/>
  <c r="M416" i="4"/>
  <c r="M417" i="4"/>
  <c r="M418" i="4"/>
  <c r="M419" i="4"/>
  <c r="M420" i="4"/>
  <c r="M421" i="4"/>
  <c r="M422" i="4"/>
  <c r="M423" i="4"/>
  <c r="M424" i="4"/>
  <c r="M425" i="4"/>
  <c r="M426" i="4"/>
  <c r="M427" i="4"/>
  <c r="M428" i="4"/>
  <c r="M429" i="4"/>
  <c r="M430" i="4"/>
  <c r="M431" i="4"/>
  <c r="M432" i="4"/>
  <c r="M433" i="4"/>
  <c r="M434" i="4"/>
  <c r="M435" i="4"/>
  <c r="M436" i="4"/>
  <c r="M437" i="4"/>
  <c r="M438" i="4"/>
  <c r="M439" i="4"/>
  <c r="M440" i="4"/>
  <c r="M441" i="4"/>
  <c r="M442" i="4"/>
  <c r="M443" i="4"/>
  <c r="M444" i="4"/>
  <c r="M445" i="4"/>
  <c r="M446" i="4"/>
  <c r="M447" i="4"/>
  <c r="M448" i="4"/>
  <c r="M449" i="4"/>
  <c r="M450" i="4"/>
  <c r="M451" i="4"/>
  <c r="M452" i="4"/>
  <c r="M453" i="4"/>
  <c r="M454" i="4"/>
  <c r="M455" i="4"/>
  <c r="M456" i="4"/>
  <c r="M457" i="4"/>
  <c r="M458" i="4"/>
  <c r="M459" i="4"/>
  <c r="M460" i="4"/>
  <c r="M461" i="4"/>
  <c r="M462" i="4"/>
  <c r="M463" i="4"/>
  <c r="M464" i="4"/>
  <c r="M465" i="4"/>
  <c r="M466" i="4"/>
  <c r="M467" i="4"/>
  <c r="M468" i="4"/>
  <c r="M469" i="4"/>
  <c r="M470" i="4"/>
  <c r="M471" i="4"/>
  <c r="M472" i="4"/>
  <c r="M473" i="4"/>
  <c r="M474" i="4"/>
  <c r="M475" i="4"/>
  <c r="M476" i="4"/>
  <c r="M477" i="4"/>
  <c r="M478" i="4"/>
  <c r="M479" i="4"/>
  <c r="M480" i="4"/>
  <c r="M481" i="4"/>
  <c r="M482" i="4"/>
  <c r="M483" i="4"/>
  <c r="M484" i="4"/>
  <c r="M485" i="4"/>
  <c r="M486" i="4"/>
  <c r="M487" i="4"/>
  <c r="M488" i="4"/>
  <c r="M489" i="4"/>
  <c r="M490" i="4"/>
  <c r="M491" i="4"/>
  <c r="M492" i="4"/>
  <c r="M493" i="4"/>
  <c r="M494" i="4"/>
  <c r="M495" i="4"/>
  <c r="M496" i="4"/>
  <c r="M497" i="4"/>
  <c r="M498" i="4"/>
  <c r="M499" i="4"/>
  <c r="M500" i="4"/>
  <c r="M501" i="4"/>
  <c r="M502" i="4"/>
  <c r="M503" i="4"/>
  <c r="M504" i="4"/>
  <c r="M505" i="4"/>
  <c r="M506" i="4"/>
  <c r="M507" i="4"/>
  <c r="M508" i="4"/>
  <c r="M509" i="4"/>
  <c r="M510" i="4"/>
  <c r="M511" i="4"/>
  <c r="M512" i="4"/>
  <c r="M513" i="4"/>
  <c r="M514" i="4"/>
  <c r="M515" i="4"/>
  <c r="M516" i="4"/>
  <c r="M517" i="4"/>
  <c r="M518" i="4"/>
  <c r="M519" i="4"/>
  <c r="M520" i="4"/>
  <c r="M521" i="4"/>
  <c r="M522" i="4"/>
  <c r="M523" i="4"/>
  <c r="M524" i="4"/>
  <c r="M525" i="4"/>
  <c r="M526" i="4"/>
  <c r="M527" i="4"/>
  <c r="M528" i="4"/>
  <c r="M529" i="4"/>
  <c r="M530" i="4"/>
  <c r="M531" i="4"/>
  <c r="M532" i="4"/>
  <c r="M533" i="4"/>
  <c r="M534" i="4"/>
  <c r="M535" i="4"/>
  <c r="M536" i="4"/>
  <c r="M537" i="4"/>
  <c r="M538" i="4"/>
  <c r="M539" i="4"/>
  <c r="M540" i="4"/>
  <c r="M541" i="4"/>
  <c r="M542" i="4"/>
  <c r="M543" i="4"/>
  <c r="M544" i="4"/>
  <c r="M545" i="4"/>
  <c r="M546" i="4"/>
  <c r="M547" i="4"/>
  <c r="M548" i="4"/>
  <c r="M549" i="4"/>
  <c r="M550" i="4"/>
  <c r="M551" i="4"/>
  <c r="M552" i="4"/>
  <c r="M553" i="4"/>
  <c r="M554" i="4"/>
  <c r="M555" i="4"/>
  <c r="M556" i="4"/>
  <c r="M557" i="4"/>
  <c r="M558" i="4"/>
  <c r="M559" i="4"/>
  <c r="M560" i="4"/>
  <c r="M561" i="4"/>
  <c r="M562" i="4"/>
  <c r="M563" i="4"/>
  <c r="M564" i="4"/>
  <c r="M565" i="4"/>
  <c r="M566" i="4"/>
  <c r="M567" i="4"/>
  <c r="M568" i="4"/>
  <c r="M569" i="4"/>
  <c r="M570" i="4"/>
  <c r="M571" i="4"/>
  <c r="M572" i="4"/>
  <c r="M573" i="4"/>
  <c r="M574" i="4"/>
  <c r="M575" i="4"/>
  <c r="M576" i="4"/>
  <c r="M577" i="4"/>
  <c r="M578" i="4"/>
  <c r="M579" i="4"/>
  <c r="M580" i="4"/>
  <c r="M581" i="4"/>
  <c r="M582" i="4"/>
  <c r="M583" i="4"/>
  <c r="M584" i="4"/>
  <c r="M585" i="4"/>
  <c r="M586" i="4"/>
  <c r="M587" i="4"/>
  <c r="M588" i="4"/>
  <c r="M589" i="4"/>
  <c r="M590" i="4"/>
  <c r="M591" i="4"/>
  <c r="M592" i="4"/>
  <c r="M593" i="4"/>
  <c r="M594" i="4"/>
  <c r="M595" i="4"/>
  <c r="M596" i="4"/>
  <c r="M597" i="4"/>
  <c r="M598" i="4"/>
  <c r="M599" i="4"/>
  <c r="M600" i="4"/>
  <c r="M601" i="4"/>
  <c r="M602" i="4"/>
  <c r="M603" i="4"/>
  <c r="M604" i="4"/>
  <c r="M605" i="4"/>
  <c r="M606" i="4"/>
  <c r="M607" i="4"/>
  <c r="M608" i="4"/>
  <c r="M609" i="4"/>
  <c r="M610" i="4"/>
  <c r="M611" i="4"/>
  <c r="M612" i="4"/>
  <c r="M613" i="4"/>
  <c r="M614" i="4"/>
  <c r="M615" i="4"/>
  <c r="M616" i="4"/>
  <c r="M617" i="4"/>
  <c r="M618" i="4"/>
  <c r="M619" i="4"/>
  <c r="M620" i="4"/>
  <c r="M621" i="4"/>
  <c r="M622" i="4"/>
  <c r="M623" i="4"/>
  <c r="M624" i="4"/>
  <c r="M625" i="4"/>
  <c r="M626" i="4"/>
  <c r="M627" i="4"/>
  <c r="M628" i="4"/>
  <c r="M629" i="4"/>
  <c r="M630" i="4"/>
  <c r="M631" i="4"/>
  <c r="M632" i="4"/>
  <c r="M633" i="4"/>
  <c r="M634" i="4"/>
  <c r="M635" i="4"/>
  <c r="M636" i="4"/>
  <c r="M637" i="4"/>
  <c r="M638" i="4"/>
  <c r="M639" i="4"/>
  <c r="M640" i="4"/>
  <c r="M641" i="4"/>
  <c r="M642" i="4"/>
  <c r="M643" i="4"/>
  <c r="M644" i="4"/>
  <c r="M645" i="4"/>
  <c r="M646" i="4"/>
  <c r="M647" i="4"/>
  <c r="M648" i="4"/>
  <c r="M649" i="4"/>
  <c r="M650" i="4"/>
  <c r="M651" i="4"/>
  <c r="M652" i="4"/>
  <c r="M653" i="4"/>
  <c r="M654" i="4"/>
  <c r="M655" i="4"/>
  <c r="M656" i="4"/>
  <c r="M657" i="4"/>
  <c r="M658" i="4"/>
  <c r="M659" i="4"/>
  <c r="M660" i="4"/>
  <c r="M661" i="4"/>
  <c r="M662" i="4"/>
  <c r="M663" i="4"/>
  <c r="M664" i="4"/>
  <c r="M665" i="4"/>
  <c r="M666" i="4"/>
  <c r="M667" i="4"/>
  <c r="M668" i="4"/>
  <c r="M669" i="4"/>
  <c r="M670" i="4"/>
  <c r="M671" i="4"/>
  <c r="M672" i="4"/>
  <c r="M673" i="4"/>
  <c r="M674" i="4"/>
  <c r="M675" i="4"/>
  <c r="M676" i="4"/>
  <c r="M677" i="4"/>
  <c r="M678" i="4"/>
  <c r="M679" i="4"/>
  <c r="M680" i="4"/>
  <c r="M681" i="4"/>
  <c r="M682" i="4"/>
  <c r="M683" i="4"/>
  <c r="M684" i="4"/>
  <c r="M685" i="4"/>
  <c r="M686" i="4"/>
  <c r="M687" i="4"/>
  <c r="M688" i="4"/>
  <c r="M689" i="4"/>
  <c r="M690" i="4"/>
  <c r="M691" i="4"/>
  <c r="M692" i="4"/>
  <c r="M693" i="4"/>
  <c r="M694" i="4"/>
  <c r="M695" i="4"/>
  <c r="M696" i="4"/>
  <c r="M697" i="4"/>
  <c r="M698" i="4"/>
  <c r="M699" i="4"/>
  <c r="M700" i="4"/>
  <c r="M701" i="4"/>
  <c r="M702" i="4"/>
  <c r="M703" i="4"/>
  <c r="M704" i="4"/>
  <c r="M705" i="4"/>
  <c r="M706" i="4"/>
  <c r="M707" i="4"/>
  <c r="M708" i="4"/>
  <c r="M709" i="4"/>
  <c r="M710" i="4"/>
  <c r="M711" i="4"/>
  <c r="M712" i="4"/>
  <c r="M713" i="4"/>
  <c r="M714" i="4"/>
  <c r="M715" i="4"/>
  <c r="M716" i="4"/>
  <c r="M717" i="4"/>
  <c r="M718" i="4"/>
  <c r="M719" i="4"/>
  <c r="M720" i="4"/>
  <c r="M721" i="4"/>
  <c r="M722" i="4"/>
  <c r="M723" i="4"/>
  <c r="M724" i="4"/>
  <c r="M725" i="4"/>
  <c r="M726" i="4"/>
  <c r="M727" i="4"/>
  <c r="M728" i="4"/>
  <c r="M729" i="4"/>
  <c r="M730" i="4"/>
  <c r="M731" i="4"/>
  <c r="M732" i="4"/>
  <c r="M733" i="4"/>
  <c r="M734" i="4"/>
  <c r="M735" i="4"/>
  <c r="M736" i="4"/>
  <c r="M737" i="4"/>
  <c r="M738" i="4"/>
  <c r="M739" i="4"/>
  <c r="M740" i="4"/>
  <c r="M741" i="4"/>
  <c r="M742" i="4"/>
  <c r="M743" i="4"/>
  <c r="M744" i="4"/>
  <c r="M745" i="4"/>
  <c r="M746" i="4"/>
  <c r="M747" i="4"/>
  <c r="M748" i="4"/>
  <c r="M749" i="4"/>
  <c r="M750" i="4"/>
  <c r="M751" i="4"/>
  <c r="M752" i="4"/>
  <c r="M753" i="4"/>
  <c r="M754" i="4"/>
  <c r="M755" i="4"/>
  <c r="M756" i="4"/>
  <c r="M757" i="4"/>
  <c r="M758" i="4"/>
  <c r="M759" i="4"/>
  <c r="M760" i="4"/>
  <c r="M761" i="4"/>
  <c r="M762" i="4"/>
  <c r="M763" i="4"/>
  <c r="M764" i="4"/>
  <c r="M765" i="4"/>
  <c r="M766" i="4"/>
  <c r="M767" i="4"/>
  <c r="M768" i="4"/>
  <c r="M769" i="4"/>
  <c r="M770" i="4"/>
  <c r="M771" i="4"/>
  <c r="M772" i="4"/>
  <c r="M773" i="4"/>
  <c r="M774" i="4"/>
  <c r="M775" i="4"/>
  <c r="M776" i="4"/>
  <c r="M777" i="4"/>
  <c r="M778" i="4"/>
  <c r="M779" i="4"/>
  <c r="M780" i="4"/>
  <c r="M781" i="4"/>
  <c r="M782" i="4"/>
  <c r="M783" i="4"/>
  <c r="M784" i="4"/>
  <c r="M785" i="4"/>
  <c r="M786" i="4"/>
  <c r="M787" i="4"/>
  <c r="M788" i="4"/>
  <c r="M789" i="4"/>
  <c r="M790" i="4"/>
  <c r="M791" i="4"/>
  <c r="M792" i="4"/>
  <c r="M793" i="4"/>
  <c r="M794" i="4"/>
  <c r="M795" i="4"/>
  <c r="M796" i="4"/>
  <c r="M797" i="4"/>
  <c r="M798" i="4"/>
  <c r="M799" i="4"/>
  <c r="M800" i="4"/>
  <c r="M801" i="4"/>
  <c r="M802" i="4"/>
  <c r="M803" i="4"/>
  <c r="M804" i="4"/>
  <c r="M805" i="4"/>
  <c r="M806" i="4"/>
  <c r="M807" i="4"/>
  <c r="M808" i="4"/>
  <c r="M809" i="4"/>
  <c r="M810" i="4"/>
  <c r="M811" i="4"/>
  <c r="M812" i="4"/>
  <c r="M813" i="4"/>
  <c r="M814" i="4"/>
  <c r="M815" i="4"/>
  <c r="M816" i="4"/>
  <c r="M817" i="4"/>
  <c r="M818" i="4"/>
  <c r="M819" i="4"/>
  <c r="M820" i="4"/>
  <c r="M821" i="4"/>
  <c r="M822" i="4"/>
  <c r="M823" i="4"/>
  <c r="M824" i="4"/>
  <c r="M825" i="4"/>
  <c r="M826" i="4"/>
  <c r="M827" i="4"/>
  <c r="M828" i="4"/>
  <c r="M829" i="4"/>
  <c r="M830" i="4"/>
  <c r="M831" i="4"/>
  <c r="M832" i="4"/>
  <c r="M833" i="4"/>
  <c r="M834" i="4"/>
  <c r="M835" i="4"/>
  <c r="M836" i="4"/>
  <c r="M837" i="4"/>
  <c r="M838" i="4"/>
  <c r="M839" i="4"/>
  <c r="M840" i="4"/>
  <c r="M841" i="4"/>
  <c r="M842" i="4"/>
  <c r="M843" i="4"/>
  <c r="M844" i="4"/>
  <c r="M845" i="4"/>
  <c r="M846" i="4"/>
  <c r="M847" i="4"/>
  <c r="M848" i="4"/>
  <c r="M849" i="4"/>
  <c r="M850" i="4"/>
  <c r="M851" i="4"/>
  <c r="M852" i="4"/>
  <c r="M853" i="4"/>
  <c r="M854" i="4"/>
  <c r="M855" i="4"/>
  <c r="M856" i="4"/>
  <c r="M857" i="4"/>
  <c r="M858" i="4"/>
  <c r="M859" i="4"/>
  <c r="M860" i="4"/>
  <c r="M861" i="4"/>
  <c r="M862" i="4"/>
  <c r="M863" i="4"/>
  <c r="M864" i="4"/>
  <c r="M865" i="4"/>
  <c r="M866" i="4"/>
  <c r="M867" i="4"/>
  <c r="M868" i="4"/>
  <c r="M869" i="4"/>
  <c r="M870" i="4"/>
  <c r="M871" i="4"/>
  <c r="M872" i="4"/>
  <c r="M873" i="4"/>
  <c r="M874" i="4"/>
  <c r="M875" i="4"/>
  <c r="M876" i="4"/>
  <c r="M877" i="4"/>
  <c r="M878" i="4"/>
  <c r="M879" i="4"/>
  <c r="M880" i="4"/>
  <c r="M881" i="4"/>
  <c r="M882" i="4"/>
  <c r="M883" i="4"/>
  <c r="M884" i="4"/>
  <c r="M885" i="4"/>
  <c r="M886" i="4"/>
  <c r="M887" i="4"/>
  <c r="M888" i="4"/>
  <c r="M889" i="4"/>
  <c r="M890" i="4"/>
  <c r="M891" i="4"/>
  <c r="M892" i="4"/>
  <c r="M893" i="4"/>
  <c r="M894" i="4"/>
  <c r="M895" i="4"/>
  <c r="M896" i="4"/>
  <c r="M897" i="4"/>
  <c r="M898" i="4"/>
  <c r="M899" i="4"/>
  <c r="M900" i="4"/>
  <c r="M901" i="4"/>
  <c r="M902" i="4"/>
  <c r="M903" i="4"/>
  <c r="M904" i="4"/>
  <c r="M905" i="4"/>
  <c r="M906" i="4"/>
  <c r="M907" i="4"/>
  <c r="M908" i="4"/>
  <c r="M909" i="4"/>
  <c r="M910" i="4"/>
  <c r="M911" i="4"/>
  <c r="M912" i="4"/>
  <c r="M913" i="4"/>
  <c r="M914" i="4"/>
  <c r="M915" i="4"/>
  <c r="M916" i="4"/>
  <c r="M917" i="4"/>
  <c r="M918" i="4"/>
  <c r="M919" i="4"/>
  <c r="M920" i="4"/>
  <c r="M921" i="4"/>
  <c r="M922" i="4"/>
  <c r="M923" i="4"/>
  <c r="M924" i="4"/>
  <c r="M925" i="4"/>
  <c r="M926" i="4"/>
  <c r="M927" i="4"/>
  <c r="M928" i="4"/>
  <c r="M929" i="4"/>
  <c r="M930" i="4"/>
  <c r="M931" i="4"/>
  <c r="M932" i="4"/>
  <c r="M933" i="4"/>
  <c r="M934" i="4"/>
  <c r="M935" i="4"/>
  <c r="M936" i="4"/>
  <c r="M937" i="4"/>
  <c r="M938" i="4"/>
  <c r="M939" i="4"/>
  <c r="M940" i="4"/>
  <c r="M941" i="4"/>
  <c r="M942" i="4"/>
  <c r="M943" i="4"/>
  <c r="M944" i="4"/>
  <c r="M945" i="4"/>
  <c r="M946" i="4"/>
  <c r="M947" i="4"/>
  <c r="M948" i="4"/>
  <c r="M949" i="4"/>
  <c r="M950" i="4"/>
  <c r="M951" i="4"/>
  <c r="M952" i="4"/>
  <c r="M953" i="4"/>
  <c r="M954" i="4"/>
  <c r="M955" i="4"/>
  <c r="M956" i="4"/>
  <c r="M957" i="4"/>
  <c r="M958" i="4"/>
  <c r="M959" i="4"/>
  <c r="M960" i="4"/>
  <c r="M961" i="4"/>
  <c r="M962" i="4"/>
  <c r="M963" i="4"/>
  <c r="M964" i="4"/>
  <c r="M965" i="4"/>
  <c r="M966" i="4"/>
  <c r="M967" i="4"/>
  <c r="M968" i="4"/>
  <c r="M969" i="4"/>
  <c r="M970" i="4"/>
  <c r="M971" i="4"/>
  <c r="M972" i="4"/>
  <c r="M973" i="4"/>
  <c r="M974" i="4"/>
  <c r="M975" i="4"/>
  <c r="M976" i="4"/>
  <c r="M977" i="4"/>
  <c r="M978" i="4"/>
  <c r="M979" i="4"/>
  <c r="M980" i="4"/>
  <c r="M981" i="4"/>
  <c r="M982" i="4"/>
  <c r="M983" i="4"/>
  <c r="M984" i="4"/>
  <c r="M985" i="4"/>
  <c r="M986" i="4"/>
  <c r="M987" i="4"/>
  <c r="M988" i="4"/>
  <c r="M989" i="4"/>
  <c r="M990" i="4"/>
  <c r="M991" i="4"/>
  <c r="M992" i="4"/>
  <c r="M993" i="4"/>
  <c r="M994" i="4"/>
  <c r="M995" i="4"/>
  <c r="M996" i="4"/>
  <c r="M997" i="4"/>
  <c r="M998" i="4"/>
  <c r="M999" i="4"/>
  <c r="M1000" i="4"/>
  <c r="M1001" i="4"/>
  <c r="M1002" i="4"/>
  <c r="M1003" i="4"/>
  <c r="M1004" i="4"/>
  <c r="M1005" i="4"/>
  <c r="M1006" i="4"/>
  <c r="M1007" i="4"/>
  <c r="M1008" i="4"/>
  <c r="M1009" i="4"/>
  <c r="M1010" i="4"/>
  <c r="M1011" i="4"/>
  <c r="M1012" i="4"/>
  <c r="M1013" i="4"/>
  <c r="M1014" i="4"/>
  <c r="M1015" i="4"/>
  <c r="M1016" i="4"/>
  <c r="M1017" i="4"/>
  <c r="M1018" i="4"/>
  <c r="M1019" i="4"/>
  <c r="M1020" i="4"/>
  <c r="M1021" i="4"/>
  <c r="M1022" i="4"/>
  <c r="M1023" i="4"/>
  <c r="M1024" i="4"/>
  <c r="M1025" i="4"/>
  <c r="M1026" i="4"/>
  <c r="M1027" i="4"/>
  <c r="M1028" i="4"/>
  <c r="M1029" i="4"/>
  <c r="M1030" i="4"/>
  <c r="M1031" i="4"/>
  <c r="M1032" i="4"/>
  <c r="M1033" i="4"/>
  <c r="M1034" i="4"/>
  <c r="M1035" i="4"/>
  <c r="M1036" i="4"/>
  <c r="M1037" i="4"/>
  <c r="M1038" i="4"/>
  <c r="M1039" i="4"/>
  <c r="M1040" i="4"/>
  <c r="M1041" i="4"/>
  <c r="M1042" i="4"/>
  <c r="M1043" i="4"/>
  <c r="M1044" i="4"/>
  <c r="M1045" i="4"/>
  <c r="M1046" i="4"/>
  <c r="M1047" i="4"/>
  <c r="M1048" i="4"/>
  <c r="M1049" i="4"/>
  <c r="M1050" i="4"/>
  <c r="M1051" i="4"/>
  <c r="M1052" i="4"/>
  <c r="M1053" i="4"/>
  <c r="M1054" i="4"/>
  <c r="M1055" i="4"/>
  <c r="M1056" i="4"/>
  <c r="M1057" i="4"/>
  <c r="M1058" i="4"/>
  <c r="M1059" i="4"/>
  <c r="M1060" i="4"/>
  <c r="M1061" i="4"/>
  <c r="M1062" i="4"/>
  <c r="M1063" i="4"/>
  <c r="M1064" i="4"/>
  <c r="M1065" i="4"/>
  <c r="M1066" i="4"/>
  <c r="M1067" i="4"/>
  <c r="M1068" i="4"/>
  <c r="M1069" i="4"/>
  <c r="M1070" i="4"/>
  <c r="M1071" i="4"/>
  <c r="M1072" i="4"/>
  <c r="M1073" i="4"/>
  <c r="M1074" i="4"/>
  <c r="M1075" i="4"/>
  <c r="M1076" i="4"/>
  <c r="M1077" i="4"/>
  <c r="M1078" i="4"/>
  <c r="M1079" i="4"/>
  <c r="M1080" i="4"/>
  <c r="M1081" i="4"/>
  <c r="M1082" i="4"/>
  <c r="M1083" i="4"/>
  <c r="M1084" i="4"/>
  <c r="M1085" i="4"/>
  <c r="M1086" i="4"/>
  <c r="M1087" i="4"/>
  <c r="M1088" i="4"/>
  <c r="M1089" i="4"/>
  <c r="M1090" i="4"/>
  <c r="M1091" i="4"/>
  <c r="M1092" i="4"/>
  <c r="M1093" i="4"/>
  <c r="M1094" i="4"/>
  <c r="M1095" i="4"/>
  <c r="M1096" i="4"/>
  <c r="M1097" i="4"/>
  <c r="M1098" i="4"/>
  <c r="M1099" i="4"/>
  <c r="M1100" i="4"/>
  <c r="M1101" i="4"/>
  <c r="M1102" i="4"/>
  <c r="M1103" i="4"/>
  <c r="M1104" i="4"/>
  <c r="M1105" i="4"/>
  <c r="M1106" i="4"/>
  <c r="M1107" i="4"/>
  <c r="M1108" i="4"/>
  <c r="M1109" i="4"/>
  <c r="M1110" i="4"/>
  <c r="M1111" i="4"/>
  <c r="M1112" i="4"/>
  <c r="M1113" i="4"/>
  <c r="M1114" i="4"/>
  <c r="M1115" i="4"/>
  <c r="M1116" i="4"/>
  <c r="M1117" i="4"/>
  <c r="M1118" i="4"/>
  <c r="M1119" i="4"/>
  <c r="M1120" i="4"/>
  <c r="M1121" i="4"/>
  <c r="M1122" i="4"/>
  <c r="M1123" i="4"/>
  <c r="M1124" i="4"/>
  <c r="M1125" i="4"/>
  <c r="M1126" i="4"/>
  <c r="M1127" i="4"/>
  <c r="M1128" i="4"/>
  <c r="M1129" i="4"/>
  <c r="M1130" i="4"/>
  <c r="M1131" i="4"/>
  <c r="M1132" i="4"/>
  <c r="M1133" i="4"/>
  <c r="M1134" i="4"/>
  <c r="M1135" i="4"/>
  <c r="M1136" i="4"/>
  <c r="M1137" i="4"/>
  <c r="M1138" i="4"/>
  <c r="M1139" i="4"/>
  <c r="M1140" i="4"/>
  <c r="M1141" i="4"/>
  <c r="M1142" i="4"/>
  <c r="M1143" i="4"/>
  <c r="M1144" i="4"/>
  <c r="M1145" i="4"/>
  <c r="M1146" i="4"/>
  <c r="M1147" i="4"/>
  <c r="M1148" i="4"/>
  <c r="M1149" i="4"/>
  <c r="M1150" i="4"/>
  <c r="M1151" i="4"/>
  <c r="M1152" i="4"/>
  <c r="M1153" i="4"/>
  <c r="M1154" i="4"/>
  <c r="M1155" i="4"/>
  <c r="M1156" i="4"/>
  <c r="M1157" i="4"/>
  <c r="M1158" i="4"/>
  <c r="M1159" i="4"/>
  <c r="M1160" i="4"/>
  <c r="M1161" i="4"/>
  <c r="M1162" i="4"/>
  <c r="M1163" i="4"/>
  <c r="M1164" i="4"/>
  <c r="M1165" i="4"/>
  <c r="M1166" i="4"/>
  <c r="M1167" i="4"/>
  <c r="M1168" i="4"/>
  <c r="M1169" i="4"/>
  <c r="M1170" i="4"/>
  <c r="M1171" i="4"/>
  <c r="M1172" i="4"/>
  <c r="M1173" i="4"/>
  <c r="M1174" i="4"/>
  <c r="M1175" i="4"/>
  <c r="M1176" i="4"/>
  <c r="M1177" i="4"/>
  <c r="M1178" i="4"/>
  <c r="M1179" i="4"/>
  <c r="M1180" i="4"/>
  <c r="M1181" i="4"/>
  <c r="M1182" i="4"/>
  <c r="M1183" i="4"/>
  <c r="M1184" i="4"/>
  <c r="M1185" i="4"/>
  <c r="M1186" i="4"/>
  <c r="M1187" i="4"/>
  <c r="M1188" i="4"/>
  <c r="M1189" i="4"/>
  <c r="M1190" i="4"/>
  <c r="M1191" i="4"/>
  <c r="M1192" i="4"/>
  <c r="M1193" i="4"/>
  <c r="M1194" i="4"/>
  <c r="M1195" i="4"/>
  <c r="M1196" i="4"/>
  <c r="M1197" i="4"/>
  <c r="M1198" i="4"/>
  <c r="M1199" i="4"/>
  <c r="M1200" i="4"/>
  <c r="M1201" i="4"/>
  <c r="M1202" i="4"/>
  <c r="M1203" i="4"/>
  <c r="M1204" i="4"/>
  <c r="M1205" i="4"/>
  <c r="M1206" i="4"/>
  <c r="M1207" i="4"/>
  <c r="M1208" i="4"/>
  <c r="M1209" i="4"/>
  <c r="M1210" i="4"/>
  <c r="M1211" i="4"/>
  <c r="M1212" i="4"/>
  <c r="M1213" i="4"/>
  <c r="M1214" i="4"/>
  <c r="M1215" i="4"/>
  <c r="M1216" i="4"/>
  <c r="M1217" i="4"/>
  <c r="M1218" i="4"/>
  <c r="M1219" i="4"/>
  <c r="M1220" i="4"/>
  <c r="M1221" i="4"/>
  <c r="M1222" i="4"/>
  <c r="M1223" i="4"/>
  <c r="M1224" i="4"/>
  <c r="M1225" i="4"/>
  <c r="M1226" i="4"/>
  <c r="M1227" i="4"/>
  <c r="M1228" i="4"/>
  <c r="M1229" i="4"/>
  <c r="M1230" i="4"/>
  <c r="M1231" i="4"/>
  <c r="M1232" i="4"/>
  <c r="M1233" i="4"/>
  <c r="M1234" i="4"/>
  <c r="M1235" i="4"/>
  <c r="M1236" i="4"/>
  <c r="M1237" i="4"/>
  <c r="M1238" i="4"/>
  <c r="M1239" i="4"/>
  <c r="M1240" i="4"/>
  <c r="M1241" i="4"/>
  <c r="M1242" i="4"/>
  <c r="M1243" i="4"/>
  <c r="M1244" i="4"/>
  <c r="M1245" i="4"/>
  <c r="M1246" i="4"/>
  <c r="M1247" i="4"/>
  <c r="M1248" i="4"/>
  <c r="M1249" i="4"/>
  <c r="M1250" i="4"/>
  <c r="M1251" i="4"/>
  <c r="M1252" i="4"/>
  <c r="M1253" i="4"/>
  <c r="M1254" i="4"/>
  <c r="M1255" i="4"/>
  <c r="M1256" i="4"/>
  <c r="M1257" i="4"/>
  <c r="M1258" i="4"/>
  <c r="M1259" i="4"/>
  <c r="M1260" i="4"/>
  <c r="M1261" i="4"/>
  <c r="M1262" i="4"/>
  <c r="M1263" i="4"/>
  <c r="M1264" i="4"/>
  <c r="M1265" i="4"/>
  <c r="M1266" i="4"/>
  <c r="M1267" i="4"/>
  <c r="M1268" i="4"/>
  <c r="M1269" i="4"/>
  <c r="M1270" i="4"/>
  <c r="M1271" i="4"/>
  <c r="M1272" i="4"/>
  <c r="M1273" i="4"/>
  <c r="M1274" i="4"/>
  <c r="M1275" i="4"/>
  <c r="M1276" i="4"/>
  <c r="M1277" i="4"/>
  <c r="M1278" i="4"/>
  <c r="M1279" i="4"/>
  <c r="M1280" i="4"/>
  <c r="M1281" i="4"/>
  <c r="M1282" i="4"/>
  <c r="M1283" i="4"/>
  <c r="M1284" i="4"/>
  <c r="M1285" i="4"/>
  <c r="M1286" i="4"/>
  <c r="M1287" i="4"/>
  <c r="M1288" i="4"/>
  <c r="M1289" i="4"/>
  <c r="M1290" i="4"/>
  <c r="M1291" i="4"/>
  <c r="M1292" i="4"/>
  <c r="M1293" i="4"/>
  <c r="M1294" i="4"/>
  <c r="M1295" i="4"/>
  <c r="M1296" i="4"/>
  <c r="M1297" i="4"/>
  <c r="M1298" i="4"/>
  <c r="M1299" i="4"/>
  <c r="M1300" i="4"/>
  <c r="M1301" i="4"/>
  <c r="M1302" i="4"/>
  <c r="M1303" i="4"/>
  <c r="M1304" i="4"/>
  <c r="M1305" i="4"/>
  <c r="M1306" i="4"/>
  <c r="M1307" i="4"/>
  <c r="M1308" i="4"/>
  <c r="M1309" i="4"/>
  <c r="M1310" i="4"/>
  <c r="M1311" i="4"/>
  <c r="M1312" i="4"/>
  <c r="M1313" i="4"/>
  <c r="M1314" i="4"/>
  <c r="M1315" i="4"/>
  <c r="M1316" i="4"/>
  <c r="M1317" i="4"/>
  <c r="M1318" i="4"/>
  <c r="M1319" i="4"/>
  <c r="M1320" i="4"/>
  <c r="M1321" i="4"/>
  <c r="M1322" i="4"/>
  <c r="M1323" i="4"/>
  <c r="M1324" i="4"/>
  <c r="M1325" i="4"/>
  <c r="M1326" i="4"/>
  <c r="M1327" i="4"/>
  <c r="M1328" i="4"/>
  <c r="M1329" i="4"/>
  <c r="M1330" i="4"/>
  <c r="M1331" i="4"/>
  <c r="M1332" i="4"/>
  <c r="M1333" i="4"/>
  <c r="M1334" i="4"/>
  <c r="M1335" i="4"/>
  <c r="M1336" i="4"/>
  <c r="M1337" i="4"/>
  <c r="M1338" i="4"/>
  <c r="M1339" i="4"/>
  <c r="M1340" i="4"/>
  <c r="M1341" i="4"/>
  <c r="M1342" i="4"/>
  <c r="M1343" i="4"/>
  <c r="M1344" i="4"/>
  <c r="M1345" i="4"/>
  <c r="M1346" i="4"/>
  <c r="M1347" i="4"/>
  <c r="M1348" i="4"/>
  <c r="M1349" i="4"/>
  <c r="M1350" i="4"/>
  <c r="M1351" i="4"/>
  <c r="M1352" i="4"/>
  <c r="M1353" i="4"/>
  <c r="M1354" i="4"/>
  <c r="M1355" i="4"/>
  <c r="M1356" i="4"/>
  <c r="M1357" i="4"/>
  <c r="M1358" i="4"/>
  <c r="M1359" i="4"/>
  <c r="M1360" i="4"/>
  <c r="M1361" i="4"/>
  <c r="M1362" i="4"/>
  <c r="M1363" i="4"/>
  <c r="M1364" i="4"/>
  <c r="M1365" i="4"/>
  <c r="M1366" i="4"/>
  <c r="M1367" i="4"/>
  <c r="M1368" i="4"/>
  <c r="M1369" i="4"/>
  <c r="M1370" i="4"/>
  <c r="M1371" i="4"/>
  <c r="M1372" i="4"/>
  <c r="M1373" i="4"/>
  <c r="M1374" i="4"/>
  <c r="M1375" i="4"/>
  <c r="M1376" i="4"/>
  <c r="M1377" i="4"/>
  <c r="M1378" i="4"/>
  <c r="M1379" i="4"/>
  <c r="M1380" i="4"/>
  <c r="M1381" i="4"/>
  <c r="M1382" i="4"/>
  <c r="M1383" i="4"/>
  <c r="M1384" i="4"/>
  <c r="M1385" i="4"/>
  <c r="M1386" i="4"/>
  <c r="M1387" i="4"/>
  <c r="M1388" i="4"/>
  <c r="M1389" i="4"/>
  <c r="M1390" i="4"/>
  <c r="M1391" i="4"/>
  <c r="M1392" i="4"/>
  <c r="M1393" i="4"/>
  <c r="M1394" i="4"/>
  <c r="M1395" i="4"/>
  <c r="M1396" i="4"/>
  <c r="M1397" i="4"/>
  <c r="M1398" i="4"/>
  <c r="M1399" i="4"/>
  <c r="M1400" i="4"/>
  <c r="M1401" i="4"/>
  <c r="M1402" i="4"/>
  <c r="M1403" i="4"/>
  <c r="M1404" i="4"/>
  <c r="M1405" i="4"/>
  <c r="M1406" i="4"/>
  <c r="M1407" i="4"/>
  <c r="M1408" i="4"/>
  <c r="M1409" i="4"/>
  <c r="M1410" i="4"/>
  <c r="M1411" i="4"/>
  <c r="M1412" i="4"/>
  <c r="M1413" i="4"/>
  <c r="M1414" i="4"/>
  <c r="M1415" i="4"/>
  <c r="M1416" i="4"/>
  <c r="M1417" i="4"/>
  <c r="M1418" i="4"/>
  <c r="M1419" i="4"/>
  <c r="M1420" i="4"/>
  <c r="M1421" i="4"/>
  <c r="M1422" i="4"/>
  <c r="M1423" i="4"/>
  <c r="M1424" i="4"/>
  <c r="M1425" i="4"/>
  <c r="M1426" i="4"/>
  <c r="M1427" i="4"/>
  <c r="M1428" i="4"/>
  <c r="M1429" i="4"/>
  <c r="M1430" i="4"/>
  <c r="M1431" i="4"/>
  <c r="M1432" i="4"/>
  <c r="M1433" i="4"/>
  <c r="M1434" i="4"/>
  <c r="M1435" i="4"/>
  <c r="M1436" i="4"/>
  <c r="M1437" i="4"/>
  <c r="M1438" i="4"/>
  <c r="M1439" i="4"/>
  <c r="M1440" i="4"/>
  <c r="M1441" i="4"/>
  <c r="M1442" i="4"/>
  <c r="M1443" i="4"/>
  <c r="M1444" i="4"/>
  <c r="M1445" i="4"/>
  <c r="M1446" i="4"/>
  <c r="M1447" i="4"/>
  <c r="M1448" i="4"/>
  <c r="M1449" i="4"/>
  <c r="M1450" i="4"/>
  <c r="M1451" i="4"/>
  <c r="M1452" i="4"/>
  <c r="M1453" i="4"/>
  <c r="M1454" i="4"/>
  <c r="M1455" i="4"/>
  <c r="M1456" i="4"/>
  <c r="M1457" i="4"/>
  <c r="M1458" i="4"/>
  <c r="M1459" i="4"/>
  <c r="M1460" i="4"/>
  <c r="M1461" i="4"/>
  <c r="M1462" i="4"/>
  <c r="M1463" i="4"/>
  <c r="M1464" i="4"/>
  <c r="M1465" i="4"/>
  <c r="M1466" i="4"/>
  <c r="M1467" i="4"/>
  <c r="M1468" i="4"/>
  <c r="M1469" i="4"/>
  <c r="M1470" i="4"/>
  <c r="M1471" i="4"/>
  <c r="M1472" i="4"/>
  <c r="M1473" i="4"/>
  <c r="M1474" i="4"/>
  <c r="M1475" i="4"/>
  <c r="M1476" i="4"/>
  <c r="M1477" i="4"/>
  <c r="M1478" i="4"/>
  <c r="M1479" i="4"/>
  <c r="M1480" i="4"/>
  <c r="M1481" i="4"/>
  <c r="M1482" i="4"/>
  <c r="M1483" i="4"/>
  <c r="M1484" i="4"/>
  <c r="M1485" i="4"/>
  <c r="M1486" i="4"/>
  <c r="M1487" i="4"/>
  <c r="M1488" i="4"/>
  <c r="M1489" i="4"/>
  <c r="M1490" i="4"/>
  <c r="M1491" i="4"/>
  <c r="M1492" i="4"/>
  <c r="M1493" i="4"/>
  <c r="M1494" i="4"/>
  <c r="M1495" i="4"/>
  <c r="M1496" i="4"/>
  <c r="M1497" i="4"/>
  <c r="M1498" i="4"/>
  <c r="M1499" i="4"/>
  <c r="M1500" i="4"/>
  <c r="M1501" i="4"/>
  <c r="M1502" i="4"/>
  <c r="M1503" i="4"/>
  <c r="M1504" i="4"/>
  <c r="M1505" i="4"/>
  <c r="M1506" i="4"/>
  <c r="M1507" i="4"/>
  <c r="M1508" i="4"/>
  <c r="M1509" i="4"/>
  <c r="M1510" i="4"/>
  <c r="M1511" i="4"/>
  <c r="M1512" i="4"/>
  <c r="M1513" i="4"/>
  <c r="M1514" i="4"/>
  <c r="M1515" i="4"/>
  <c r="M1516" i="4"/>
  <c r="M1517" i="4"/>
  <c r="M1518" i="4"/>
  <c r="M1519" i="4"/>
  <c r="M1520" i="4"/>
  <c r="M1521" i="4"/>
  <c r="M1522" i="4"/>
  <c r="M1523" i="4"/>
  <c r="M1524" i="4"/>
  <c r="M1525" i="4"/>
  <c r="M1526" i="4"/>
  <c r="M1527" i="4"/>
  <c r="M1528" i="4"/>
  <c r="M1529" i="4"/>
  <c r="M1530" i="4"/>
  <c r="M1531" i="4"/>
  <c r="M1532" i="4"/>
  <c r="M1533" i="4"/>
  <c r="M1534" i="4"/>
  <c r="M1535" i="4"/>
  <c r="M1536" i="4"/>
  <c r="M1537" i="4"/>
  <c r="M1538" i="4"/>
  <c r="M1539" i="4"/>
  <c r="M1540" i="4"/>
  <c r="M1541" i="4"/>
  <c r="M1542" i="4"/>
  <c r="M1543" i="4"/>
  <c r="M1544" i="4"/>
  <c r="M1545" i="4"/>
  <c r="M1546" i="4"/>
  <c r="M1547" i="4"/>
  <c r="M1548" i="4"/>
  <c r="M1549" i="4"/>
  <c r="M1550" i="4"/>
  <c r="M1551" i="4"/>
  <c r="M1552" i="4"/>
  <c r="M1553" i="4"/>
  <c r="M1554" i="4"/>
  <c r="M1555" i="4"/>
  <c r="M1556" i="4"/>
  <c r="M1557" i="4"/>
  <c r="M1558" i="4"/>
  <c r="M1559" i="4"/>
  <c r="M1560" i="4"/>
  <c r="M1561" i="4"/>
  <c r="M1562" i="4"/>
  <c r="M1563" i="4"/>
  <c r="M1564" i="4"/>
  <c r="M1565" i="4"/>
  <c r="M1566" i="4"/>
  <c r="M1567" i="4"/>
  <c r="M1568" i="4"/>
  <c r="M1569" i="4"/>
  <c r="M1570" i="4"/>
  <c r="M1571" i="4"/>
  <c r="M1572" i="4"/>
  <c r="M1573" i="4"/>
  <c r="M1574" i="4"/>
  <c r="M1575" i="4"/>
  <c r="M1576" i="4"/>
  <c r="M1577" i="4"/>
  <c r="M1578" i="4"/>
  <c r="M1579" i="4"/>
  <c r="M1580" i="4"/>
  <c r="M1581" i="4"/>
  <c r="M1582" i="4"/>
  <c r="M1583" i="4"/>
  <c r="M1584" i="4"/>
  <c r="M1585" i="4"/>
  <c r="M1586" i="4"/>
  <c r="M1587" i="4"/>
  <c r="M1588" i="4"/>
  <c r="M1589" i="4"/>
  <c r="M1590" i="4"/>
  <c r="M1591" i="4"/>
  <c r="M1592" i="4"/>
  <c r="M1593" i="4"/>
  <c r="M1594" i="4"/>
  <c r="M1595" i="4"/>
  <c r="M1596" i="4"/>
  <c r="M1597" i="4"/>
  <c r="M1598" i="4"/>
  <c r="M1599" i="4"/>
  <c r="M1600" i="4"/>
  <c r="M1601" i="4"/>
  <c r="M1602" i="4"/>
  <c r="M1603" i="4"/>
  <c r="M1604" i="4"/>
  <c r="M1605" i="4"/>
  <c r="M1606" i="4"/>
  <c r="M1607" i="4"/>
  <c r="M1608" i="4"/>
  <c r="M1609" i="4"/>
  <c r="M1610" i="4"/>
  <c r="M1611" i="4"/>
  <c r="M1612" i="4"/>
  <c r="M1613" i="4"/>
  <c r="M1614" i="4"/>
  <c r="M1615" i="4"/>
  <c r="M1616" i="4"/>
  <c r="M1617" i="4"/>
  <c r="M1618" i="4"/>
  <c r="M1619" i="4"/>
  <c r="M1620" i="4"/>
  <c r="M1621" i="4"/>
  <c r="M1622" i="4"/>
  <c r="M1623" i="4"/>
  <c r="M1624" i="4"/>
  <c r="M1625" i="4"/>
  <c r="M1626" i="4"/>
  <c r="M1627" i="4"/>
  <c r="M1628" i="4"/>
  <c r="M1629" i="4"/>
  <c r="M1630" i="4"/>
  <c r="M1631" i="4"/>
  <c r="M1632" i="4"/>
  <c r="M1633" i="4"/>
  <c r="M1634" i="4"/>
  <c r="M1635" i="4"/>
  <c r="M1636" i="4"/>
  <c r="M1637" i="4"/>
  <c r="M1638" i="4"/>
  <c r="M1639" i="4"/>
  <c r="M1640" i="4"/>
  <c r="M1641" i="4"/>
  <c r="M1642" i="4"/>
  <c r="M1643" i="4"/>
  <c r="M1644" i="4"/>
  <c r="M1645" i="4"/>
  <c r="M1646" i="4"/>
  <c r="M1647" i="4"/>
  <c r="M1648" i="4"/>
  <c r="M1649" i="4"/>
  <c r="M1650" i="4"/>
  <c r="M1651" i="4"/>
  <c r="M1652" i="4"/>
  <c r="M1653" i="4"/>
  <c r="M1654" i="4"/>
  <c r="M1655" i="4"/>
  <c r="M1656" i="4"/>
  <c r="M1657" i="4"/>
  <c r="M1658" i="4"/>
  <c r="M1659" i="4"/>
  <c r="M1660" i="4"/>
  <c r="M1661" i="4"/>
  <c r="M1662" i="4"/>
  <c r="M1663" i="4"/>
  <c r="M1664" i="4"/>
  <c r="M1665" i="4"/>
  <c r="M1666" i="4"/>
  <c r="M1667" i="4"/>
  <c r="M1668" i="4"/>
  <c r="M1669" i="4"/>
  <c r="M1670" i="4"/>
  <c r="M1671" i="4"/>
  <c r="M1672" i="4"/>
  <c r="M1673" i="4"/>
  <c r="M1674" i="4"/>
  <c r="M1675" i="4"/>
  <c r="M1676" i="4"/>
  <c r="M1677" i="4"/>
  <c r="M1678" i="4"/>
  <c r="M1679" i="4"/>
  <c r="M1680" i="4"/>
  <c r="M1681" i="4"/>
  <c r="M1682" i="4"/>
  <c r="M1683" i="4"/>
  <c r="M1684" i="4"/>
  <c r="M1685" i="4"/>
  <c r="M1686" i="4"/>
  <c r="M1687" i="4"/>
  <c r="M1688" i="4"/>
  <c r="M1689" i="4"/>
  <c r="M1690" i="4"/>
  <c r="M1691" i="4"/>
  <c r="M1692" i="4"/>
  <c r="M1693" i="4"/>
  <c r="M1694" i="4"/>
  <c r="M1695" i="4"/>
  <c r="M1696" i="4"/>
  <c r="M1697" i="4"/>
  <c r="M1698" i="4"/>
  <c r="M1699" i="4"/>
  <c r="M1700" i="4"/>
  <c r="M1701" i="4"/>
  <c r="M1702" i="4"/>
  <c r="M1703" i="4"/>
  <c r="M1704" i="4"/>
  <c r="M1705" i="4"/>
  <c r="M1706" i="4"/>
  <c r="M1707" i="4"/>
  <c r="M1708" i="4"/>
  <c r="M1709" i="4"/>
  <c r="M1710" i="4"/>
  <c r="M1711" i="4"/>
  <c r="M1712" i="4"/>
  <c r="M1713" i="4"/>
  <c r="M1714" i="4"/>
  <c r="M1715" i="4"/>
  <c r="M1716" i="4"/>
  <c r="M1717" i="4"/>
  <c r="M1718" i="4"/>
  <c r="M1719" i="4"/>
  <c r="M1720" i="4"/>
  <c r="M1721" i="4"/>
  <c r="M1722" i="4"/>
  <c r="M1723" i="4"/>
  <c r="M1724" i="4"/>
  <c r="M1725" i="4"/>
  <c r="M1726" i="4"/>
  <c r="M1727" i="4"/>
  <c r="M1728" i="4"/>
  <c r="M1729" i="4"/>
  <c r="M1730" i="4"/>
  <c r="M1731" i="4"/>
  <c r="M1732" i="4"/>
  <c r="M1733" i="4"/>
  <c r="M1734" i="4"/>
  <c r="M1735" i="4"/>
  <c r="M1736" i="4"/>
  <c r="M1737" i="4"/>
  <c r="M1738" i="4"/>
  <c r="M1739" i="4"/>
  <c r="M1740" i="4"/>
  <c r="M1741" i="4"/>
  <c r="M1742" i="4"/>
  <c r="M1743" i="4"/>
  <c r="M1744" i="4"/>
  <c r="M1745" i="4"/>
  <c r="M1746" i="4"/>
  <c r="M1747" i="4"/>
  <c r="M1748" i="4"/>
  <c r="M1749" i="4"/>
  <c r="M1750" i="4"/>
  <c r="M1751" i="4"/>
  <c r="M1752" i="4"/>
  <c r="M1753" i="4"/>
  <c r="M1754" i="4"/>
  <c r="M1755" i="4"/>
  <c r="M1756" i="4"/>
  <c r="M1757" i="4"/>
  <c r="M1758" i="4"/>
  <c r="M1759" i="4"/>
  <c r="M1760" i="4"/>
  <c r="M1761" i="4"/>
  <c r="M1762" i="4"/>
  <c r="M1763" i="4"/>
  <c r="M1764" i="4"/>
  <c r="M1765" i="4"/>
  <c r="M1766" i="4"/>
  <c r="M1767" i="4"/>
  <c r="M1768" i="4"/>
  <c r="M1769" i="4"/>
  <c r="M1770" i="4"/>
  <c r="M1771" i="4"/>
  <c r="M1772" i="4"/>
  <c r="M1773" i="4"/>
  <c r="M1774" i="4"/>
  <c r="M1775" i="4"/>
  <c r="M1776" i="4"/>
  <c r="M1777" i="4"/>
  <c r="M1778" i="4"/>
  <c r="M1779" i="4"/>
  <c r="M1780" i="4"/>
  <c r="M1781" i="4"/>
  <c r="M1782" i="4"/>
  <c r="M1783" i="4"/>
  <c r="M1784" i="4"/>
  <c r="M1785" i="4"/>
  <c r="M1786" i="4"/>
  <c r="M1787" i="4"/>
  <c r="M1788" i="4"/>
  <c r="M1789" i="4"/>
  <c r="M1790" i="4"/>
  <c r="M1791" i="4"/>
  <c r="M1792" i="4"/>
  <c r="M1793" i="4"/>
  <c r="M1794" i="4"/>
  <c r="M1795" i="4"/>
  <c r="M1796" i="4"/>
  <c r="M1797" i="4"/>
  <c r="M1798" i="4"/>
  <c r="M1799" i="4"/>
  <c r="M1800" i="4"/>
  <c r="M1801" i="4"/>
  <c r="M1802" i="4"/>
  <c r="M1803" i="4"/>
  <c r="M1804" i="4"/>
  <c r="M1805" i="4"/>
  <c r="M1806" i="4"/>
  <c r="M1807" i="4"/>
  <c r="M1808" i="4"/>
  <c r="M1809" i="4"/>
  <c r="M1810" i="4"/>
  <c r="M1811" i="4"/>
  <c r="M1812" i="4"/>
  <c r="M1813" i="4"/>
  <c r="M1814" i="4"/>
  <c r="M1815" i="4"/>
  <c r="M1816" i="4"/>
  <c r="M1817" i="4"/>
  <c r="M1818" i="4"/>
  <c r="M1819" i="4"/>
  <c r="M1820" i="4"/>
  <c r="M1821" i="4"/>
  <c r="M1822" i="4"/>
  <c r="M1823" i="4"/>
  <c r="M1824" i="4"/>
  <c r="M1825" i="4"/>
  <c r="M1826" i="4"/>
  <c r="M1827" i="4"/>
  <c r="M1828" i="4"/>
  <c r="M1829" i="4"/>
  <c r="M1830" i="4"/>
  <c r="M1831" i="4"/>
  <c r="M1832" i="4"/>
  <c r="M1833" i="4"/>
  <c r="M1834" i="4"/>
  <c r="M1835" i="4"/>
  <c r="M1836" i="4"/>
  <c r="M1837" i="4"/>
  <c r="M1838" i="4"/>
  <c r="M1839" i="4"/>
  <c r="M1840" i="4"/>
  <c r="M1841" i="4"/>
  <c r="M1842" i="4"/>
  <c r="M1843" i="4"/>
  <c r="M1844" i="4"/>
  <c r="M1845" i="4"/>
  <c r="M1846" i="4"/>
  <c r="M1847" i="4"/>
  <c r="M1848" i="4"/>
  <c r="M1849" i="4"/>
  <c r="M1850" i="4"/>
  <c r="M1851" i="4"/>
  <c r="M1852" i="4"/>
  <c r="M1853" i="4"/>
  <c r="M1854" i="4"/>
  <c r="M1855" i="4"/>
  <c r="M1856" i="4"/>
  <c r="M1857" i="4"/>
  <c r="M1858" i="4"/>
  <c r="M1859" i="4"/>
  <c r="M1860" i="4"/>
  <c r="M1861" i="4"/>
  <c r="M1862" i="4"/>
  <c r="M1863" i="4"/>
  <c r="M1864" i="4"/>
  <c r="M1865" i="4"/>
  <c r="M1866" i="4"/>
  <c r="M1867" i="4"/>
  <c r="M1868" i="4"/>
  <c r="M1869" i="4"/>
  <c r="M1870" i="4"/>
  <c r="M1871" i="4"/>
  <c r="M1872" i="4"/>
  <c r="M1873" i="4"/>
  <c r="M1874" i="4"/>
  <c r="M1875" i="4"/>
  <c r="M1876" i="4"/>
  <c r="M1877" i="4"/>
  <c r="M1878" i="4"/>
  <c r="M1879" i="4"/>
  <c r="M1880" i="4"/>
  <c r="M1881" i="4"/>
  <c r="M1882" i="4"/>
  <c r="M1883" i="4"/>
  <c r="M1884" i="4"/>
  <c r="M1885" i="4"/>
  <c r="M1886" i="4"/>
  <c r="M1887" i="4"/>
  <c r="M1888" i="4"/>
  <c r="M1889" i="4"/>
  <c r="M1890" i="4"/>
  <c r="M1891" i="4"/>
  <c r="M1892" i="4"/>
  <c r="M1893" i="4"/>
  <c r="M1894" i="4"/>
  <c r="M1895" i="4"/>
  <c r="M1896" i="4"/>
  <c r="M1897" i="4"/>
  <c r="M1898" i="4"/>
  <c r="M1899" i="4"/>
  <c r="M1900" i="4"/>
  <c r="M1901" i="4"/>
  <c r="M1902" i="4"/>
  <c r="M1903" i="4"/>
  <c r="M1904" i="4"/>
  <c r="M1905" i="4"/>
  <c r="M1906" i="4"/>
  <c r="M1907" i="4"/>
  <c r="M1908" i="4"/>
  <c r="M1909" i="4"/>
  <c r="M1910" i="4"/>
  <c r="M1911" i="4"/>
  <c r="M1912" i="4"/>
  <c r="M1913" i="4"/>
  <c r="M1914" i="4"/>
  <c r="M1915" i="4"/>
  <c r="M1916" i="4"/>
  <c r="M1917" i="4"/>
  <c r="M1918" i="4"/>
  <c r="M1919" i="4"/>
  <c r="M1920" i="4"/>
  <c r="M1921" i="4"/>
  <c r="M1922" i="4"/>
  <c r="M1923" i="4"/>
  <c r="M1924" i="4"/>
  <c r="M1925" i="4"/>
  <c r="M1926" i="4"/>
  <c r="M1927" i="4"/>
  <c r="M1928" i="4"/>
  <c r="M1929" i="4"/>
  <c r="M1930" i="4"/>
  <c r="M1931" i="4"/>
  <c r="M1932" i="4"/>
  <c r="M1933" i="4"/>
  <c r="M1934" i="4"/>
  <c r="M1935" i="4"/>
  <c r="M1936" i="4"/>
  <c r="M1937" i="4"/>
  <c r="M1938" i="4"/>
  <c r="M1939" i="4"/>
  <c r="M1940" i="4"/>
  <c r="M1941" i="4"/>
  <c r="M1942" i="4"/>
  <c r="M1943" i="4"/>
  <c r="M1944" i="4"/>
  <c r="M1945" i="4"/>
  <c r="M1946" i="4"/>
  <c r="M1947" i="4"/>
  <c r="M1948" i="4"/>
  <c r="M1949" i="4"/>
  <c r="M1950" i="4"/>
  <c r="M1951" i="4"/>
  <c r="M1952" i="4"/>
  <c r="M1953" i="4"/>
  <c r="M1954" i="4"/>
  <c r="M1955" i="4"/>
  <c r="M1956" i="4"/>
  <c r="M1957" i="4"/>
  <c r="M1958" i="4"/>
  <c r="M1959" i="4"/>
  <c r="M1960" i="4"/>
  <c r="M1961" i="4"/>
  <c r="M1962" i="4"/>
  <c r="M1963" i="4"/>
  <c r="M1964" i="4"/>
  <c r="M1965" i="4"/>
  <c r="M1966" i="4"/>
  <c r="M1967" i="4"/>
  <c r="M1968" i="4"/>
  <c r="M1969" i="4"/>
  <c r="M1970" i="4"/>
  <c r="M1971" i="4"/>
  <c r="M1972" i="4"/>
  <c r="M1973" i="4"/>
  <c r="M1974" i="4"/>
  <c r="M1975" i="4"/>
  <c r="M1976" i="4"/>
  <c r="M1977" i="4"/>
  <c r="M1978" i="4"/>
  <c r="M1979" i="4"/>
  <c r="M1980" i="4"/>
  <c r="M1981" i="4"/>
  <c r="M1982" i="4"/>
  <c r="M1983" i="4"/>
  <c r="M1984" i="4"/>
  <c r="M1985" i="4"/>
  <c r="M1986" i="4"/>
  <c r="M1987" i="4"/>
  <c r="M1988" i="4"/>
  <c r="M1989" i="4"/>
  <c r="M1990" i="4"/>
  <c r="M1991" i="4"/>
  <c r="M1992" i="4"/>
  <c r="M1993" i="4"/>
  <c r="M1994" i="4"/>
  <c r="M1995" i="4"/>
  <c r="M1996" i="4"/>
  <c r="M1997" i="4"/>
  <c r="M1998" i="4"/>
  <c r="M1999" i="4"/>
  <c r="M2000" i="4"/>
  <c r="M2001" i="4"/>
  <c r="M2002" i="4"/>
  <c r="M2003" i="4"/>
  <c r="M2004" i="4"/>
  <c r="M2005" i="4"/>
  <c r="M2006" i="4"/>
  <c r="M2007" i="4"/>
  <c r="M2008" i="4"/>
  <c r="M2009" i="4"/>
  <c r="M2010" i="4"/>
  <c r="M2011" i="4"/>
  <c r="M2012" i="4"/>
  <c r="M2013" i="4"/>
  <c r="M2014" i="4"/>
  <c r="M2015" i="4"/>
  <c r="M2016" i="4"/>
  <c r="M2017" i="4"/>
  <c r="M2018" i="4"/>
  <c r="M2019" i="4"/>
  <c r="M2020" i="4"/>
  <c r="M2021" i="4"/>
  <c r="M2022" i="4"/>
  <c r="M2023" i="4"/>
  <c r="M2024" i="4"/>
  <c r="M2025" i="4"/>
  <c r="M2026" i="4"/>
  <c r="M2027" i="4"/>
  <c r="M2028" i="4"/>
  <c r="M2029" i="4"/>
  <c r="M2030" i="4"/>
  <c r="M2031" i="4"/>
  <c r="M2032" i="4"/>
  <c r="M2033" i="4"/>
  <c r="M2034" i="4"/>
  <c r="M2035" i="4"/>
  <c r="M2036" i="4"/>
  <c r="M2037" i="4"/>
  <c r="M2038" i="4"/>
  <c r="M2039" i="4"/>
  <c r="M2040" i="4"/>
  <c r="M2041" i="4"/>
  <c r="M2042" i="4"/>
  <c r="M2043" i="4"/>
  <c r="M2044" i="4"/>
  <c r="M2045" i="4"/>
  <c r="M2046" i="4"/>
  <c r="M2047" i="4"/>
  <c r="M2048" i="4"/>
  <c r="M2049" i="4"/>
  <c r="M2050" i="4"/>
  <c r="M2051" i="4"/>
  <c r="M2052" i="4"/>
  <c r="M2053" i="4"/>
  <c r="M2054" i="4"/>
  <c r="M2055" i="4"/>
  <c r="M2056" i="4"/>
  <c r="M2057" i="4"/>
  <c r="M2058" i="4"/>
  <c r="M2059" i="4"/>
  <c r="M2060" i="4"/>
  <c r="M2061" i="4"/>
  <c r="M2062" i="4"/>
  <c r="M2063" i="4"/>
  <c r="M2064" i="4"/>
  <c r="M2065" i="4"/>
  <c r="M2066" i="4"/>
  <c r="M2067" i="4"/>
  <c r="M2068" i="4"/>
  <c r="M2069" i="4"/>
  <c r="M2070" i="4"/>
  <c r="M2071" i="4"/>
  <c r="M2072" i="4"/>
  <c r="M2073" i="4"/>
  <c r="M2074" i="4"/>
  <c r="M2075" i="4"/>
  <c r="M2076" i="4"/>
  <c r="M2077" i="4"/>
  <c r="M2078" i="4"/>
  <c r="M2079" i="4"/>
  <c r="M2080" i="4"/>
  <c r="M2081" i="4"/>
  <c r="M2082" i="4"/>
  <c r="M2083" i="4"/>
  <c r="M2084" i="4"/>
  <c r="M2085" i="4"/>
  <c r="M2086" i="4"/>
  <c r="M2087" i="4"/>
  <c r="M2088" i="4"/>
  <c r="M2089" i="4"/>
  <c r="M2090" i="4"/>
  <c r="M2091" i="4"/>
  <c r="M2092" i="4"/>
  <c r="M2093" i="4"/>
  <c r="M2094" i="4"/>
  <c r="M2095" i="4"/>
  <c r="M2096" i="4"/>
  <c r="M2097" i="4"/>
  <c r="M2098" i="4"/>
  <c r="M2099" i="4"/>
  <c r="M2100" i="4"/>
  <c r="M2101" i="4"/>
  <c r="M2102" i="4"/>
  <c r="M2103" i="4"/>
  <c r="M2104" i="4"/>
  <c r="M2105" i="4"/>
  <c r="M2106" i="4"/>
  <c r="M2107" i="4"/>
  <c r="M2108" i="4"/>
  <c r="M2109" i="4"/>
  <c r="M2110" i="4"/>
  <c r="M2111" i="4"/>
  <c r="M2112" i="4"/>
  <c r="M2113" i="4"/>
  <c r="M2114" i="4"/>
  <c r="M2115" i="4"/>
  <c r="M2116" i="4"/>
  <c r="M2117" i="4"/>
  <c r="M2118" i="4"/>
  <c r="M2119" i="4"/>
  <c r="M2120" i="4"/>
  <c r="M2121" i="4"/>
  <c r="M2122" i="4"/>
  <c r="M2123" i="4"/>
  <c r="M2124" i="4"/>
  <c r="M2125" i="4"/>
  <c r="M2126" i="4"/>
  <c r="M2127" i="4"/>
  <c r="M2128" i="4"/>
  <c r="M2129" i="4"/>
  <c r="M2130" i="4"/>
  <c r="M2131" i="4"/>
  <c r="M2132" i="4"/>
  <c r="M2133" i="4"/>
  <c r="M2134" i="4"/>
  <c r="M2135" i="4"/>
  <c r="M2136" i="4"/>
  <c r="M2137" i="4"/>
  <c r="M2138" i="4"/>
  <c r="M2139" i="4"/>
  <c r="M2140" i="4"/>
  <c r="M2141" i="4"/>
  <c r="M2142" i="4"/>
  <c r="M2143" i="4"/>
  <c r="M2144" i="4"/>
  <c r="M2145" i="4"/>
  <c r="M2146" i="4"/>
  <c r="M2147" i="4"/>
  <c r="M2148" i="4"/>
  <c r="M2149" i="4"/>
  <c r="M2150" i="4"/>
  <c r="M2151" i="4"/>
  <c r="M2152" i="4"/>
  <c r="M2153" i="4"/>
  <c r="M2154" i="4"/>
  <c r="M2155" i="4"/>
  <c r="M2156" i="4"/>
  <c r="M2157" i="4"/>
  <c r="M2158" i="4"/>
  <c r="M2159" i="4"/>
  <c r="M2160" i="4"/>
  <c r="M2161" i="4"/>
  <c r="M2162" i="4"/>
  <c r="M2163" i="4"/>
  <c r="M2164" i="4"/>
  <c r="M2165" i="4"/>
  <c r="M2166" i="4"/>
  <c r="M2167" i="4"/>
  <c r="M2168" i="4"/>
  <c r="M2169" i="4"/>
  <c r="M2170" i="4"/>
  <c r="M2171" i="4"/>
  <c r="M2172" i="4"/>
  <c r="M2173" i="4"/>
  <c r="M2174" i="4"/>
  <c r="M2175" i="4"/>
  <c r="M2176" i="4"/>
  <c r="M2177" i="4"/>
  <c r="M2178" i="4"/>
  <c r="M2179" i="4"/>
  <c r="M2180" i="4"/>
  <c r="M2181" i="4"/>
  <c r="M2182" i="4"/>
  <c r="M2183" i="4"/>
  <c r="M2184" i="4"/>
  <c r="M2185" i="4"/>
  <c r="M2186" i="4"/>
  <c r="M2187" i="4"/>
  <c r="M2188" i="4"/>
  <c r="M2189" i="4"/>
  <c r="M2190" i="4"/>
  <c r="M2191" i="4"/>
  <c r="M2192" i="4"/>
  <c r="M2193" i="4"/>
  <c r="M2194" i="4"/>
  <c r="M2195" i="4"/>
  <c r="M2196" i="4"/>
  <c r="M2197" i="4"/>
  <c r="M2198" i="4"/>
  <c r="M2199" i="4"/>
  <c r="M2200" i="4"/>
  <c r="M2201" i="4"/>
  <c r="M2202" i="4"/>
  <c r="M2203" i="4"/>
  <c r="M2204" i="4"/>
  <c r="M2205" i="4"/>
  <c r="M2206" i="4"/>
  <c r="M2207" i="4"/>
  <c r="M2208" i="4"/>
  <c r="M2209" i="4"/>
  <c r="M2210" i="4"/>
  <c r="M2211" i="4"/>
  <c r="M2212" i="4"/>
  <c r="M2213" i="4"/>
  <c r="M2214" i="4"/>
  <c r="M2215" i="4"/>
  <c r="M2216" i="4"/>
  <c r="M2217" i="4"/>
  <c r="M2218" i="4"/>
  <c r="M2219" i="4"/>
  <c r="M2220" i="4"/>
  <c r="M2221" i="4"/>
  <c r="M2222" i="4"/>
  <c r="M2223" i="4"/>
  <c r="M2224" i="4"/>
  <c r="M2225" i="4"/>
  <c r="M2226" i="4"/>
  <c r="M2227" i="4"/>
  <c r="M2228" i="4"/>
  <c r="M2229" i="4"/>
  <c r="M2230" i="4"/>
  <c r="M2231" i="4"/>
  <c r="M2232" i="4"/>
  <c r="M2233" i="4"/>
  <c r="M2234" i="4"/>
  <c r="M2235" i="4"/>
  <c r="M2236" i="4"/>
  <c r="M2237" i="4"/>
  <c r="M2238" i="4"/>
  <c r="M2239" i="4"/>
  <c r="M2240" i="4"/>
  <c r="M2241" i="4"/>
  <c r="M2242" i="4"/>
  <c r="M2243" i="4"/>
  <c r="M2244" i="4"/>
  <c r="M2245" i="4"/>
  <c r="M2246" i="4"/>
  <c r="M2247" i="4"/>
  <c r="M2248" i="4"/>
  <c r="M2249" i="4"/>
  <c r="M2250" i="4"/>
  <c r="M2251" i="4"/>
  <c r="M2252" i="4"/>
  <c r="M2253" i="4"/>
  <c r="M2254" i="4"/>
  <c r="M2255" i="4"/>
  <c r="M2256" i="4"/>
  <c r="M2257" i="4"/>
  <c r="M2258" i="4"/>
  <c r="M2259" i="4"/>
  <c r="M2260" i="4"/>
  <c r="M2261" i="4"/>
  <c r="M2262" i="4"/>
  <c r="M2263" i="4"/>
  <c r="M2264" i="4"/>
  <c r="M2265" i="4"/>
  <c r="M2266" i="4"/>
  <c r="M2267" i="4"/>
  <c r="M2268" i="4"/>
  <c r="M2269" i="4"/>
  <c r="M2270" i="4"/>
  <c r="M2271" i="4"/>
  <c r="M2272" i="4"/>
  <c r="M2273" i="4"/>
  <c r="M2274" i="4"/>
  <c r="M2275" i="4"/>
  <c r="M2276" i="4"/>
  <c r="M2277" i="4"/>
  <c r="M2278" i="4"/>
  <c r="M2279" i="4"/>
  <c r="M2280" i="4"/>
  <c r="M2281" i="4"/>
  <c r="M2282" i="4"/>
  <c r="M2283" i="4"/>
  <c r="M2284" i="4"/>
  <c r="M2285" i="4"/>
  <c r="M2286" i="4"/>
  <c r="M2287" i="4"/>
  <c r="M2288" i="4"/>
  <c r="M2289" i="4"/>
  <c r="M2290" i="4"/>
  <c r="M2291" i="4"/>
  <c r="M2292" i="4"/>
  <c r="M2293" i="4"/>
  <c r="M2294" i="4"/>
  <c r="M2295" i="4"/>
  <c r="M2296" i="4"/>
  <c r="M2297" i="4"/>
  <c r="M2298" i="4"/>
  <c r="M2299" i="4"/>
  <c r="M2300" i="4"/>
  <c r="M2301" i="4"/>
  <c r="M2302" i="4"/>
  <c r="M2303" i="4"/>
  <c r="M2304" i="4"/>
  <c r="M2305" i="4"/>
  <c r="M2306" i="4"/>
  <c r="M2307" i="4"/>
  <c r="M2308" i="4"/>
  <c r="M2309" i="4"/>
  <c r="M2310" i="4"/>
  <c r="M2311" i="4"/>
  <c r="M2312" i="4"/>
  <c r="M2313" i="4"/>
  <c r="M2314" i="4"/>
  <c r="M2315" i="4"/>
  <c r="M2316" i="4"/>
  <c r="M2317" i="4"/>
  <c r="M2318" i="4"/>
  <c r="M2319" i="4"/>
  <c r="M2320" i="4"/>
  <c r="M2321" i="4"/>
  <c r="M2322" i="4"/>
  <c r="M2323" i="4"/>
  <c r="M2324" i="4"/>
  <c r="M2325" i="4"/>
  <c r="M2326" i="4"/>
  <c r="M2327" i="4"/>
  <c r="M2328" i="4"/>
  <c r="M2329" i="4"/>
  <c r="M2330" i="4"/>
  <c r="M2331" i="4"/>
  <c r="M2332" i="4"/>
  <c r="M2333" i="4"/>
  <c r="M2334" i="4"/>
  <c r="M2335" i="4"/>
  <c r="M2336" i="4"/>
  <c r="M2337" i="4"/>
  <c r="M2338" i="4"/>
  <c r="M2339" i="4"/>
  <c r="M2340" i="4"/>
  <c r="M2341" i="4"/>
  <c r="M2342" i="4"/>
  <c r="M2343" i="4"/>
  <c r="M2344" i="4"/>
  <c r="M2345" i="4"/>
  <c r="M2346" i="4"/>
  <c r="M2347" i="4"/>
  <c r="M2348" i="4"/>
  <c r="M2349" i="4"/>
  <c r="M2350" i="4"/>
  <c r="M2351" i="4"/>
  <c r="M2352" i="4"/>
  <c r="M2353" i="4"/>
  <c r="M2354" i="4"/>
  <c r="M2355" i="4"/>
  <c r="M2356" i="4"/>
  <c r="M2357" i="4"/>
  <c r="M2358" i="4"/>
  <c r="M2359" i="4"/>
  <c r="M2360" i="4"/>
  <c r="M2361" i="4"/>
  <c r="M2362" i="4"/>
  <c r="M2363" i="4"/>
  <c r="M2364" i="4"/>
  <c r="M2365" i="4"/>
  <c r="M2366" i="4"/>
  <c r="M2367" i="4"/>
  <c r="M2368" i="4"/>
  <c r="M2369" i="4"/>
  <c r="M2370" i="4"/>
  <c r="M2371" i="4"/>
  <c r="M2372" i="4"/>
  <c r="M2373" i="4"/>
  <c r="M2374" i="4"/>
  <c r="M2375" i="4"/>
  <c r="M2376" i="4"/>
  <c r="M2377" i="4"/>
  <c r="M2378" i="4"/>
  <c r="M2379" i="4"/>
  <c r="M2380" i="4"/>
  <c r="M2381" i="4"/>
  <c r="M2382" i="4"/>
  <c r="M2383" i="4"/>
  <c r="M2384" i="4"/>
  <c r="M2385" i="4"/>
  <c r="M2386" i="4"/>
  <c r="M2387" i="4"/>
  <c r="M2388" i="4"/>
  <c r="M2389" i="4"/>
  <c r="M2390" i="4"/>
  <c r="M2391" i="4"/>
  <c r="M2392" i="4"/>
  <c r="M2393" i="4"/>
  <c r="M2394" i="4"/>
  <c r="M2395" i="4"/>
  <c r="M2396" i="4"/>
  <c r="M2397" i="4"/>
  <c r="M2398" i="4"/>
  <c r="M2399" i="4"/>
  <c r="M2400" i="4"/>
  <c r="M2401" i="4"/>
  <c r="M2402" i="4"/>
  <c r="M2403" i="4"/>
  <c r="M2404" i="4"/>
  <c r="M2405" i="4"/>
  <c r="M2406" i="4"/>
  <c r="M2407" i="4"/>
  <c r="M2408" i="4"/>
  <c r="M2409" i="4"/>
  <c r="M2410" i="4"/>
  <c r="M2411" i="4"/>
  <c r="M2412" i="4"/>
  <c r="M2413" i="4"/>
  <c r="M2414" i="4"/>
  <c r="M2415" i="4"/>
  <c r="M2416" i="4"/>
  <c r="M2417" i="4"/>
  <c r="M2418" i="4"/>
  <c r="M2419" i="4"/>
  <c r="M2420" i="4"/>
  <c r="M2421" i="4"/>
  <c r="M2422" i="4"/>
  <c r="M2423" i="4"/>
  <c r="M2424" i="4"/>
  <c r="M2425" i="4"/>
  <c r="M2426" i="4"/>
  <c r="M2427" i="4"/>
  <c r="M2428" i="4"/>
  <c r="M2429" i="4"/>
  <c r="M2430" i="4"/>
  <c r="M2431" i="4"/>
  <c r="M2432" i="4"/>
  <c r="M2433" i="4"/>
  <c r="M2434" i="4"/>
  <c r="M2435" i="4"/>
  <c r="M2436" i="4"/>
  <c r="M2437" i="4"/>
  <c r="M2438" i="4"/>
  <c r="M2439" i="4"/>
  <c r="M2440" i="4"/>
  <c r="M2441" i="4"/>
  <c r="M2442" i="4"/>
  <c r="M2443" i="4"/>
  <c r="M2444" i="4"/>
  <c r="M2445" i="4"/>
  <c r="M2446" i="4"/>
  <c r="M2447" i="4"/>
  <c r="M2448" i="4"/>
  <c r="M2449" i="4"/>
  <c r="M2450" i="4"/>
  <c r="M2451" i="4"/>
  <c r="M2452" i="4"/>
  <c r="M2453" i="4"/>
  <c r="M2454" i="4"/>
  <c r="M2455" i="4"/>
  <c r="M2456" i="4"/>
  <c r="M2457" i="4"/>
  <c r="M2458" i="4"/>
  <c r="M2459" i="4"/>
  <c r="M2460" i="4"/>
  <c r="M2461" i="4"/>
  <c r="M2462" i="4"/>
  <c r="M2463" i="4"/>
  <c r="M2464" i="4"/>
  <c r="M2465" i="4"/>
  <c r="M2466" i="4"/>
  <c r="M2467" i="4"/>
  <c r="M2468" i="4"/>
  <c r="M2469" i="4"/>
  <c r="M2470" i="4"/>
  <c r="M2471" i="4"/>
  <c r="M2472" i="4"/>
  <c r="M2473" i="4"/>
  <c r="M2474" i="4"/>
  <c r="M2475" i="4"/>
  <c r="M2476" i="4"/>
  <c r="M2477" i="4"/>
  <c r="M2478" i="4"/>
  <c r="M2479" i="4"/>
  <c r="M2480" i="4"/>
  <c r="M2481" i="4"/>
  <c r="M2482" i="4"/>
  <c r="M2483" i="4"/>
  <c r="M2484" i="4"/>
  <c r="M2485" i="4"/>
  <c r="M2486" i="4"/>
  <c r="M2487" i="4"/>
  <c r="M2488" i="4"/>
  <c r="M2489" i="4"/>
  <c r="M2490" i="4"/>
  <c r="M2491" i="4"/>
  <c r="M2492" i="4"/>
  <c r="M2493" i="4"/>
  <c r="M2494" i="4"/>
  <c r="M2495" i="4"/>
  <c r="M2496" i="4"/>
  <c r="M2497" i="4"/>
  <c r="M2498" i="4"/>
  <c r="M2499" i="4"/>
  <c r="M2500" i="4"/>
  <c r="M2501" i="4"/>
  <c r="M2502" i="4"/>
  <c r="M2503" i="4"/>
  <c r="M2504" i="4"/>
  <c r="M2505" i="4"/>
  <c r="M2506" i="4"/>
  <c r="M2507" i="4"/>
  <c r="M2508" i="4"/>
  <c r="M2509" i="4"/>
  <c r="M2510" i="4"/>
  <c r="M2511" i="4"/>
  <c r="M2512" i="4"/>
  <c r="M2513" i="4"/>
  <c r="M2514" i="4"/>
  <c r="M2515" i="4"/>
  <c r="M2516" i="4"/>
  <c r="M2517" i="4"/>
  <c r="M2518" i="4"/>
  <c r="M2519" i="4"/>
  <c r="M2520" i="4"/>
  <c r="M2521" i="4"/>
  <c r="M2522" i="4"/>
  <c r="M2523" i="4"/>
  <c r="M2524" i="4"/>
  <c r="M2525" i="4"/>
  <c r="M2526" i="4"/>
  <c r="M2527" i="4"/>
  <c r="M2528" i="4"/>
  <c r="M2529" i="4"/>
  <c r="M2530" i="4"/>
  <c r="M2531" i="4"/>
  <c r="M2532" i="4"/>
  <c r="M2533" i="4"/>
  <c r="M2534" i="4"/>
  <c r="M2535" i="4"/>
  <c r="M2536" i="4"/>
  <c r="M2537" i="4"/>
  <c r="M2538" i="4"/>
  <c r="M2539" i="4"/>
  <c r="M2540" i="4"/>
  <c r="M2541" i="4"/>
  <c r="M2542" i="4"/>
  <c r="M2543" i="4"/>
  <c r="M2544" i="4"/>
  <c r="M2545" i="4"/>
  <c r="M2546" i="4"/>
  <c r="M2547" i="4"/>
  <c r="M2548" i="4"/>
  <c r="M2549" i="4"/>
  <c r="M2550" i="4"/>
  <c r="M2551" i="4"/>
  <c r="M2552" i="4"/>
  <c r="M2553" i="4"/>
  <c r="M2554" i="4"/>
  <c r="M2555" i="4"/>
  <c r="M2556" i="4"/>
  <c r="M2557" i="4"/>
  <c r="M2558" i="4"/>
  <c r="M2559" i="4"/>
  <c r="M2560" i="4"/>
  <c r="M2561" i="4"/>
  <c r="M2562" i="4"/>
  <c r="M2563" i="4"/>
  <c r="M2564" i="4"/>
  <c r="M2565" i="4"/>
  <c r="M2566" i="4"/>
  <c r="M2567" i="4"/>
  <c r="M2568" i="4"/>
  <c r="M2569" i="4"/>
  <c r="M2570" i="4"/>
  <c r="M2571" i="4"/>
  <c r="M2572" i="4"/>
  <c r="M2573" i="4"/>
  <c r="M2574" i="4"/>
  <c r="M2575" i="4"/>
  <c r="M2576" i="4"/>
  <c r="M2577" i="4"/>
  <c r="M2578" i="4"/>
  <c r="M2579" i="4"/>
  <c r="M2580" i="4"/>
  <c r="M2581" i="4"/>
  <c r="M2582" i="4"/>
  <c r="M2583" i="4"/>
  <c r="M2584" i="4"/>
  <c r="M2585" i="4"/>
  <c r="M2586" i="4"/>
  <c r="M2587" i="4"/>
  <c r="M2588" i="4"/>
  <c r="M2589" i="4"/>
  <c r="M2590" i="4"/>
  <c r="M2591" i="4"/>
  <c r="M2592" i="4"/>
  <c r="M2593" i="4"/>
  <c r="M2594" i="4"/>
  <c r="M2595" i="4"/>
  <c r="M2596" i="4"/>
  <c r="M2597" i="4"/>
  <c r="M2598" i="4"/>
  <c r="M2599" i="4"/>
  <c r="M2600" i="4"/>
  <c r="M2601" i="4"/>
  <c r="M2602" i="4"/>
  <c r="M2603" i="4"/>
  <c r="M2604" i="4"/>
  <c r="M2605" i="4"/>
  <c r="M2606" i="4"/>
  <c r="M2607" i="4"/>
  <c r="M2608" i="4"/>
  <c r="M2609" i="4"/>
  <c r="M2610" i="4"/>
  <c r="M2611" i="4"/>
  <c r="M2612" i="4"/>
  <c r="M2613" i="4"/>
  <c r="M2614" i="4"/>
  <c r="M2615" i="4"/>
  <c r="M2616" i="4"/>
  <c r="M2617" i="4"/>
  <c r="M2618" i="4"/>
  <c r="M2619" i="4"/>
  <c r="M2620" i="4"/>
  <c r="M2621" i="4"/>
  <c r="M2622" i="4"/>
  <c r="M2623" i="4"/>
  <c r="M2624" i="4"/>
  <c r="M2625" i="4"/>
  <c r="M2626" i="4"/>
  <c r="M2627" i="4"/>
  <c r="M2628" i="4"/>
  <c r="M2629" i="4"/>
  <c r="M2630" i="4"/>
  <c r="M2631" i="4"/>
  <c r="M2632" i="4"/>
  <c r="M2633" i="4"/>
  <c r="M2634" i="4"/>
  <c r="M2635" i="4"/>
  <c r="M2636" i="4"/>
  <c r="M2637" i="4"/>
  <c r="M2638" i="4"/>
  <c r="M2639" i="4"/>
  <c r="M2640" i="4"/>
  <c r="M2641" i="4"/>
  <c r="M2642" i="4"/>
  <c r="M2643" i="4"/>
  <c r="M2644" i="4"/>
  <c r="M2645" i="4"/>
  <c r="M2646" i="4"/>
  <c r="M2647" i="4"/>
  <c r="M2648" i="4"/>
  <c r="M2649" i="4"/>
  <c r="M2650" i="4"/>
  <c r="M2651" i="4"/>
  <c r="M2652" i="4"/>
  <c r="M2653" i="4"/>
  <c r="M2654" i="4"/>
  <c r="M2655" i="4"/>
  <c r="M2656" i="4"/>
  <c r="M2657" i="4"/>
  <c r="M2658" i="4"/>
  <c r="M2659" i="4"/>
  <c r="M2660" i="4"/>
  <c r="M2661" i="4"/>
  <c r="M2662" i="4"/>
  <c r="M2663" i="4"/>
  <c r="M2664" i="4"/>
  <c r="M2665" i="4"/>
  <c r="M2666" i="4"/>
  <c r="M2667" i="4"/>
  <c r="M2668" i="4"/>
  <c r="M2669" i="4"/>
  <c r="M2670" i="4"/>
  <c r="M2671" i="4"/>
  <c r="M2672" i="4"/>
  <c r="M2673" i="4"/>
  <c r="M2674" i="4"/>
  <c r="M2675" i="4"/>
  <c r="M2676" i="4"/>
  <c r="M2677" i="4"/>
  <c r="M2678" i="4"/>
  <c r="M2679" i="4"/>
  <c r="M2680" i="4"/>
  <c r="M2681" i="4"/>
  <c r="M2682" i="4"/>
  <c r="M2683" i="4"/>
  <c r="M2684" i="4"/>
  <c r="M2685" i="4"/>
  <c r="M2686" i="4"/>
  <c r="M2687" i="4"/>
  <c r="M2688" i="4"/>
  <c r="M2689" i="4"/>
  <c r="M2690" i="4"/>
  <c r="M2691" i="4"/>
  <c r="M2692" i="4"/>
  <c r="M2693" i="4"/>
  <c r="M2694" i="4"/>
  <c r="M2695" i="4"/>
  <c r="M2696" i="4"/>
  <c r="M2697" i="4"/>
  <c r="M2698" i="4"/>
  <c r="M2699" i="4"/>
  <c r="M2700" i="4"/>
  <c r="M2701" i="4"/>
  <c r="M2702" i="4"/>
  <c r="M2703" i="4"/>
  <c r="M2704" i="4"/>
  <c r="M2705" i="4"/>
  <c r="M2706" i="4"/>
  <c r="M2707" i="4"/>
  <c r="M2708" i="4"/>
  <c r="M2709" i="4"/>
  <c r="M2710" i="4"/>
  <c r="M2711" i="4"/>
  <c r="M2712" i="4"/>
  <c r="M2713" i="4"/>
  <c r="M2714" i="4"/>
  <c r="M2715" i="4"/>
  <c r="M2716" i="4"/>
  <c r="M2717" i="4"/>
  <c r="M2718" i="4"/>
  <c r="M2719" i="4"/>
  <c r="M2720" i="4"/>
  <c r="M2721" i="4"/>
  <c r="M2722" i="4"/>
  <c r="M2723" i="4"/>
  <c r="M2724" i="4"/>
  <c r="M2725" i="4"/>
  <c r="M2726" i="4"/>
  <c r="M2727" i="4"/>
  <c r="M2728" i="4"/>
  <c r="M2729" i="4"/>
  <c r="M2730" i="4"/>
  <c r="M2731" i="4"/>
  <c r="M2732" i="4"/>
  <c r="M2733" i="4"/>
  <c r="M2734" i="4"/>
  <c r="M2735" i="4"/>
  <c r="M2736" i="4"/>
  <c r="M2737" i="4"/>
  <c r="M2738" i="4"/>
  <c r="M2739" i="4"/>
  <c r="M2740" i="4"/>
  <c r="M2741" i="4"/>
  <c r="M2742" i="4"/>
  <c r="M2743" i="4"/>
  <c r="M2744" i="4"/>
  <c r="M2745" i="4"/>
  <c r="M2746" i="4"/>
  <c r="M2747" i="4"/>
  <c r="M2748" i="4"/>
  <c r="M2749" i="4"/>
  <c r="M2750" i="4"/>
  <c r="M2751" i="4"/>
  <c r="M2752" i="4"/>
  <c r="M2753" i="4"/>
  <c r="M2754" i="4"/>
  <c r="M2755" i="4"/>
  <c r="M2756" i="4"/>
  <c r="M2757" i="4"/>
  <c r="M2758" i="4"/>
  <c r="M2759" i="4"/>
  <c r="M2760" i="4"/>
  <c r="M2761" i="4"/>
  <c r="M2762" i="4"/>
  <c r="M2763" i="4"/>
  <c r="M2764" i="4"/>
  <c r="M2765" i="4"/>
  <c r="M2766" i="4"/>
  <c r="M2767" i="4"/>
  <c r="M2768" i="4"/>
  <c r="M2769" i="4"/>
  <c r="M2770" i="4"/>
  <c r="M2771" i="4"/>
  <c r="M2772" i="4"/>
  <c r="M2773" i="4"/>
  <c r="M2774" i="4"/>
  <c r="M2775" i="4"/>
  <c r="M2776" i="4"/>
  <c r="M2777" i="4"/>
  <c r="M2778" i="4"/>
  <c r="M2779" i="4"/>
  <c r="M2780" i="4"/>
  <c r="M2781" i="4"/>
  <c r="M2782" i="4"/>
  <c r="M2783" i="4"/>
  <c r="M2784" i="4"/>
  <c r="M2785" i="4"/>
  <c r="M2786" i="4"/>
  <c r="M2787" i="4"/>
  <c r="M2788" i="4"/>
  <c r="M2789" i="4"/>
  <c r="M2790" i="4"/>
  <c r="M2791" i="4"/>
  <c r="M2792" i="4"/>
  <c r="M2793" i="4"/>
  <c r="M2794" i="4"/>
  <c r="M2795" i="4"/>
  <c r="M2796" i="4"/>
  <c r="M2797" i="4"/>
  <c r="M2798" i="4"/>
  <c r="M2799" i="4"/>
  <c r="M2800" i="4"/>
  <c r="M2801" i="4"/>
  <c r="M2802" i="4"/>
  <c r="M2803" i="4"/>
  <c r="M2804" i="4"/>
  <c r="M2805" i="4"/>
  <c r="M2806" i="4"/>
  <c r="M2807" i="4"/>
  <c r="M2808" i="4"/>
  <c r="M2809" i="4"/>
  <c r="M2810" i="4"/>
  <c r="M2811" i="4"/>
  <c r="M2812" i="4"/>
  <c r="M2813" i="4"/>
  <c r="M2814" i="4"/>
  <c r="M2815" i="4"/>
  <c r="M2816" i="4"/>
  <c r="M2817" i="4"/>
  <c r="M2818" i="4"/>
  <c r="M2819" i="4"/>
  <c r="M2820" i="4"/>
  <c r="M2821" i="4"/>
  <c r="M2822" i="4"/>
  <c r="M2823" i="4"/>
  <c r="M2824" i="4"/>
  <c r="M2825" i="4"/>
  <c r="M2826" i="4"/>
  <c r="M2827" i="4"/>
  <c r="M2828" i="4"/>
  <c r="M2829" i="4"/>
  <c r="M2830" i="4"/>
  <c r="M2831" i="4"/>
  <c r="M2832" i="4"/>
  <c r="M2833" i="4"/>
  <c r="M2834" i="4"/>
  <c r="M2835" i="4"/>
  <c r="M2836" i="4"/>
  <c r="M2837" i="4"/>
  <c r="M2838" i="4"/>
  <c r="M2839" i="4"/>
  <c r="M2840" i="4"/>
  <c r="M2841" i="4"/>
  <c r="M2842" i="4"/>
  <c r="M2843" i="4"/>
  <c r="M2844" i="4"/>
  <c r="M2845" i="4"/>
  <c r="M2846" i="4"/>
  <c r="M2847" i="4"/>
  <c r="M2848" i="4"/>
  <c r="M2849" i="4"/>
  <c r="M2850" i="4"/>
  <c r="M2851" i="4"/>
  <c r="M2852" i="4"/>
  <c r="M2853" i="4"/>
  <c r="M2854" i="4"/>
  <c r="M2855" i="4"/>
  <c r="M2856" i="4"/>
  <c r="M2857" i="4"/>
  <c r="M2858" i="4"/>
  <c r="M2859" i="4"/>
  <c r="M2860" i="4"/>
  <c r="M2861" i="4"/>
  <c r="M2862" i="4"/>
  <c r="M2863" i="4"/>
  <c r="M2864" i="4"/>
  <c r="M2865" i="4"/>
  <c r="M2866" i="4"/>
  <c r="M2867" i="4"/>
  <c r="M2868" i="4"/>
  <c r="M2869" i="4"/>
  <c r="M2870" i="4"/>
  <c r="M2871" i="4"/>
  <c r="M2872" i="4"/>
  <c r="M2873" i="4"/>
  <c r="M2874" i="4"/>
  <c r="M2875" i="4"/>
  <c r="M2876" i="4"/>
  <c r="M2877" i="4"/>
  <c r="M2878" i="4"/>
  <c r="M2879" i="4"/>
  <c r="M2880" i="4"/>
  <c r="M2881" i="4"/>
  <c r="M2882" i="4"/>
  <c r="M2883" i="4"/>
  <c r="M2884" i="4"/>
  <c r="M2885" i="4"/>
  <c r="M2886" i="4"/>
  <c r="M2887" i="4"/>
  <c r="M2888" i="4"/>
  <c r="M2889" i="4"/>
  <c r="M2890" i="4"/>
  <c r="M2891" i="4"/>
  <c r="M2892" i="4"/>
  <c r="M2893" i="4"/>
  <c r="M2894" i="4"/>
  <c r="M2895" i="4"/>
  <c r="M2896" i="4"/>
  <c r="M2897" i="4"/>
  <c r="M2898" i="4"/>
  <c r="M2899" i="4"/>
  <c r="M2900" i="4"/>
  <c r="M2901" i="4"/>
  <c r="M2902" i="4"/>
  <c r="M2903" i="4"/>
  <c r="M2904" i="4"/>
  <c r="M2905" i="4"/>
  <c r="M2906" i="4"/>
  <c r="M2907" i="4"/>
  <c r="M2908" i="4"/>
  <c r="M2909" i="4"/>
  <c r="M2910" i="4"/>
  <c r="M2911" i="4"/>
  <c r="M2912" i="4"/>
  <c r="M2913" i="4"/>
  <c r="M2914" i="4"/>
  <c r="M2915" i="4"/>
  <c r="M2916" i="4"/>
  <c r="M2917" i="4"/>
  <c r="M2918" i="4"/>
  <c r="M2919" i="4"/>
  <c r="M2920" i="4"/>
  <c r="M2921" i="4"/>
  <c r="M2922" i="4"/>
  <c r="M2923" i="4"/>
  <c r="M2924" i="4"/>
  <c r="M2925" i="4"/>
  <c r="M2926" i="4"/>
  <c r="M2927" i="4"/>
  <c r="M2928" i="4"/>
  <c r="M2929" i="4"/>
  <c r="M2930" i="4"/>
  <c r="M2931" i="4"/>
  <c r="M2932" i="4"/>
  <c r="M2933" i="4"/>
  <c r="M2934" i="4"/>
  <c r="M2935" i="4"/>
  <c r="M2936" i="4"/>
  <c r="M2937" i="4"/>
  <c r="M2938" i="4"/>
  <c r="M2939" i="4"/>
  <c r="M2940" i="4"/>
  <c r="M2941" i="4"/>
  <c r="M2942" i="4"/>
  <c r="M2943" i="4"/>
  <c r="M2944" i="4"/>
  <c r="M2945" i="4"/>
  <c r="M2946" i="4"/>
  <c r="M2947" i="4"/>
  <c r="M2948" i="4"/>
  <c r="M2949" i="4"/>
  <c r="M2950" i="4"/>
  <c r="M2951" i="4"/>
  <c r="M2952" i="4"/>
  <c r="M2953" i="4"/>
  <c r="M2954" i="4"/>
  <c r="M2955" i="4"/>
  <c r="M2956" i="4"/>
  <c r="M2957" i="4"/>
  <c r="M2958" i="4"/>
  <c r="M2959" i="4"/>
  <c r="M2960" i="4"/>
  <c r="M2961" i="4"/>
  <c r="M2962" i="4"/>
  <c r="M2963" i="4"/>
  <c r="M2964" i="4"/>
  <c r="M2965" i="4"/>
  <c r="M2966" i="4"/>
  <c r="M2967" i="4"/>
  <c r="M2968" i="4"/>
  <c r="M2969" i="4"/>
  <c r="M2970" i="4"/>
  <c r="M2971" i="4"/>
  <c r="M2972" i="4"/>
  <c r="M2973" i="4"/>
  <c r="M2974" i="4"/>
  <c r="M2975" i="4"/>
  <c r="M2976" i="4"/>
  <c r="M2977" i="4"/>
  <c r="M2978" i="4"/>
  <c r="M2979" i="4"/>
  <c r="M2980" i="4"/>
  <c r="M2981" i="4"/>
  <c r="M2982" i="4"/>
  <c r="M2983" i="4"/>
  <c r="M2984" i="4"/>
  <c r="M2985" i="4"/>
  <c r="M2986" i="4"/>
  <c r="M2987" i="4"/>
  <c r="M2988" i="4"/>
  <c r="M2989" i="4"/>
  <c r="M2990" i="4"/>
  <c r="M2991" i="4"/>
  <c r="M2992" i="4"/>
  <c r="M2993" i="4"/>
  <c r="M2994" i="4"/>
  <c r="M2995" i="4"/>
  <c r="M2996" i="4"/>
  <c r="M2997" i="4"/>
  <c r="M2998" i="4"/>
  <c r="M2999" i="4"/>
  <c r="M3000" i="4"/>
  <c r="M3001" i="4"/>
  <c r="M3002" i="4"/>
  <c r="M3003" i="4"/>
  <c r="M3004" i="4"/>
  <c r="M3005" i="4"/>
  <c r="M3006" i="4"/>
  <c r="M3007" i="4"/>
  <c r="M3008" i="4"/>
  <c r="M3009" i="4"/>
  <c r="M3010" i="4"/>
  <c r="M3011" i="4"/>
  <c r="M3012" i="4"/>
  <c r="M3013" i="4"/>
  <c r="M3014" i="4"/>
  <c r="M3015" i="4"/>
  <c r="M3016" i="4"/>
  <c r="M3017" i="4"/>
  <c r="M3018" i="4"/>
  <c r="M3019" i="4"/>
  <c r="M3020" i="4"/>
  <c r="M3021" i="4"/>
  <c r="M3022" i="4"/>
  <c r="M3023" i="4"/>
  <c r="M3024" i="4"/>
  <c r="M3025" i="4"/>
  <c r="M3026" i="4"/>
  <c r="M3027" i="4"/>
  <c r="M3028" i="4"/>
  <c r="M3029" i="4"/>
  <c r="M3030" i="4"/>
  <c r="M3031" i="4"/>
  <c r="M3032" i="4"/>
  <c r="M3033" i="4"/>
  <c r="M3034" i="4"/>
  <c r="M3035" i="4"/>
  <c r="M3036" i="4"/>
  <c r="M3037" i="4"/>
  <c r="M3038" i="4"/>
  <c r="M3039" i="4"/>
  <c r="M3040" i="4"/>
  <c r="M3041" i="4"/>
  <c r="M3042" i="4"/>
  <c r="M3043" i="4"/>
  <c r="M3044" i="4"/>
  <c r="M3045" i="4"/>
  <c r="M3046" i="4"/>
  <c r="M3047" i="4"/>
  <c r="M3048" i="4"/>
  <c r="M3049" i="4"/>
  <c r="M3050" i="4"/>
  <c r="M3051" i="4"/>
  <c r="M3052" i="4"/>
  <c r="M3053" i="4"/>
  <c r="M3054" i="4"/>
  <c r="M3055" i="4"/>
  <c r="M3056" i="4"/>
  <c r="M3057" i="4"/>
  <c r="M3058" i="4"/>
  <c r="M3059" i="4"/>
  <c r="M3060" i="4"/>
  <c r="M3061" i="4"/>
  <c r="M3062" i="4"/>
  <c r="M3063" i="4"/>
  <c r="M3064" i="4"/>
  <c r="M3065" i="4"/>
  <c r="M3066" i="4"/>
  <c r="M3067" i="4"/>
  <c r="M3068" i="4"/>
  <c r="M3069" i="4"/>
  <c r="M3070" i="4"/>
  <c r="M3071" i="4"/>
  <c r="M3072" i="4"/>
  <c r="M3073" i="4"/>
  <c r="M3074" i="4"/>
  <c r="M3075" i="4"/>
  <c r="M3076" i="4"/>
  <c r="M3077" i="4"/>
  <c r="M3078" i="4"/>
  <c r="M3079" i="4"/>
  <c r="M3080" i="4"/>
  <c r="M3081" i="4"/>
  <c r="M3082" i="4"/>
  <c r="M3083" i="4"/>
  <c r="M3084" i="4"/>
  <c r="M3085" i="4"/>
  <c r="M3086" i="4"/>
  <c r="M3087" i="4"/>
  <c r="M3088" i="4"/>
  <c r="M3089" i="4"/>
  <c r="M3090" i="4"/>
  <c r="M3091" i="4"/>
  <c r="M3092" i="4"/>
  <c r="M3093" i="4"/>
  <c r="M3094" i="4"/>
  <c r="M3095" i="4"/>
  <c r="M3096" i="4"/>
  <c r="M3097" i="4"/>
  <c r="M3098" i="4"/>
  <c r="M3099" i="4"/>
  <c r="M3100" i="4"/>
  <c r="M3101" i="4"/>
  <c r="M3102" i="4"/>
  <c r="M3103" i="4"/>
  <c r="M3104" i="4"/>
  <c r="M3105" i="4"/>
  <c r="M3106" i="4"/>
  <c r="M3107" i="4"/>
  <c r="M3108" i="4"/>
  <c r="M3109" i="4"/>
  <c r="M3110" i="4"/>
  <c r="M3111" i="4"/>
  <c r="M3112" i="4"/>
  <c r="M3113" i="4"/>
  <c r="M3114" i="4"/>
  <c r="M3115" i="4"/>
  <c r="M3116" i="4"/>
  <c r="M3117" i="4"/>
  <c r="M3118" i="4"/>
  <c r="M3119" i="4"/>
  <c r="M3120" i="4"/>
  <c r="M3121" i="4"/>
  <c r="M3122" i="4"/>
  <c r="M3123" i="4"/>
  <c r="M3124" i="4"/>
  <c r="M3125" i="4"/>
  <c r="M3126" i="4"/>
  <c r="M3127" i="4"/>
  <c r="M3128" i="4"/>
  <c r="M3129" i="4"/>
  <c r="M3130" i="4"/>
  <c r="M3131" i="4"/>
  <c r="M3132" i="4"/>
  <c r="M3133" i="4"/>
  <c r="M3134" i="4"/>
  <c r="M3135" i="4"/>
  <c r="M3136" i="4"/>
  <c r="M3137" i="4"/>
  <c r="M3138" i="4"/>
  <c r="M3139" i="4"/>
  <c r="M3140" i="4"/>
  <c r="M3141" i="4"/>
  <c r="M3142" i="4"/>
  <c r="M3143" i="4"/>
  <c r="M3144" i="4"/>
  <c r="M3145" i="4"/>
  <c r="M3146" i="4"/>
  <c r="M3147" i="4"/>
  <c r="M3148" i="4"/>
  <c r="M3149" i="4"/>
  <c r="M3150" i="4"/>
  <c r="M3151" i="4"/>
  <c r="M3152" i="4"/>
  <c r="M3153" i="4"/>
  <c r="M3154" i="4"/>
  <c r="M3155" i="4"/>
  <c r="M3156" i="4"/>
  <c r="M3157" i="4"/>
  <c r="M3158" i="4"/>
  <c r="M3159" i="4"/>
  <c r="M3160" i="4"/>
  <c r="M3161" i="4"/>
  <c r="M3162" i="4"/>
  <c r="M3163" i="4"/>
  <c r="M3164" i="4"/>
  <c r="M3165" i="4"/>
  <c r="M3166" i="4"/>
  <c r="M3167" i="4"/>
  <c r="M3168" i="4"/>
  <c r="M3169" i="4"/>
  <c r="M3170" i="4"/>
  <c r="M3171" i="4"/>
  <c r="M3172" i="4"/>
  <c r="M3173" i="4"/>
  <c r="M3174" i="4"/>
  <c r="M3175" i="4"/>
  <c r="M3176" i="4"/>
  <c r="M3177" i="4"/>
  <c r="M3178" i="4"/>
  <c r="M3179" i="4"/>
  <c r="M3180" i="4"/>
  <c r="M3181" i="4"/>
  <c r="M3182" i="4"/>
  <c r="M3183" i="4"/>
  <c r="M3184" i="4"/>
  <c r="M3185" i="4"/>
  <c r="M3186" i="4"/>
  <c r="M3187" i="4"/>
  <c r="M3188" i="4"/>
  <c r="M3189" i="4"/>
  <c r="M3190" i="4"/>
  <c r="M3191" i="4"/>
  <c r="M3192" i="4"/>
  <c r="M3193" i="4"/>
  <c r="M3194" i="4"/>
  <c r="M3195" i="4"/>
  <c r="M3196" i="4"/>
  <c r="M3197" i="4"/>
  <c r="M3198" i="4"/>
  <c r="M3199" i="4"/>
  <c r="M3200" i="4"/>
  <c r="M3201" i="4"/>
  <c r="M3202" i="4"/>
  <c r="M3203" i="4"/>
  <c r="M3204" i="4"/>
  <c r="M3205" i="4"/>
  <c r="M3206" i="4"/>
  <c r="M3207" i="4"/>
  <c r="M3208" i="4"/>
  <c r="M3209" i="4"/>
  <c r="M3210" i="4"/>
  <c r="M3211" i="4"/>
  <c r="M3212" i="4"/>
  <c r="M3213" i="4"/>
  <c r="M3214" i="4"/>
  <c r="M3215" i="4"/>
  <c r="M3216" i="4"/>
  <c r="M3217" i="4"/>
  <c r="M3218" i="4"/>
  <c r="M3219" i="4"/>
  <c r="M3220" i="4"/>
  <c r="M3221" i="4"/>
  <c r="M3222" i="4"/>
  <c r="M3223" i="4"/>
  <c r="M3224" i="4"/>
  <c r="M3225" i="4"/>
  <c r="M3226" i="4"/>
  <c r="M3227" i="4"/>
  <c r="M3228" i="4"/>
  <c r="M3229" i="4"/>
  <c r="M3230" i="4"/>
  <c r="M3231" i="4"/>
  <c r="M3232" i="4"/>
  <c r="M3233" i="4"/>
  <c r="M3234" i="4"/>
  <c r="M3235" i="4"/>
  <c r="M3236" i="4"/>
  <c r="M3237" i="4"/>
  <c r="M3238" i="4"/>
  <c r="M3239" i="4"/>
  <c r="M3240" i="4"/>
  <c r="M3241" i="4"/>
  <c r="M3242" i="4"/>
  <c r="M3243" i="4"/>
  <c r="M3244" i="4"/>
  <c r="M3245" i="4"/>
  <c r="M3246" i="4"/>
  <c r="M3247" i="4"/>
  <c r="M3248" i="4"/>
  <c r="M3249" i="4"/>
  <c r="M3250" i="4"/>
  <c r="M3251" i="4"/>
  <c r="M3252" i="4"/>
  <c r="M3253" i="4"/>
  <c r="M3254" i="4"/>
  <c r="M3255" i="4"/>
  <c r="M3256" i="4"/>
  <c r="M3257" i="4"/>
  <c r="M3258" i="4"/>
  <c r="M3259" i="4"/>
  <c r="M3260" i="4"/>
  <c r="M3261" i="4"/>
  <c r="M3262" i="4"/>
  <c r="M3263" i="4"/>
  <c r="M3264" i="4"/>
  <c r="M3265" i="4"/>
  <c r="M3266" i="4"/>
  <c r="M3267" i="4"/>
  <c r="M3268" i="4"/>
  <c r="M3269" i="4"/>
  <c r="M3270" i="4"/>
  <c r="M3271" i="4"/>
  <c r="M3272" i="4"/>
  <c r="M3273" i="4"/>
  <c r="M3274" i="4"/>
  <c r="M3275" i="4"/>
  <c r="M3276" i="4"/>
  <c r="M3277" i="4"/>
  <c r="M3278" i="4"/>
  <c r="M3279" i="4"/>
  <c r="M3280" i="4"/>
  <c r="M3281" i="4"/>
  <c r="M3282" i="4"/>
  <c r="M3283" i="4"/>
  <c r="M3284" i="4"/>
  <c r="M3285" i="4"/>
  <c r="M3286" i="4"/>
  <c r="M3287" i="4"/>
  <c r="M3288" i="4"/>
  <c r="M3289" i="4"/>
  <c r="M3290" i="4"/>
  <c r="M3291" i="4"/>
  <c r="M3292" i="4"/>
  <c r="M3293" i="4"/>
  <c r="M3294" i="4"/>
  <c r="M3295" i="4"/>
  <c r="M3296" i="4"/>
  <c r="M3297" i="4"/>
  <c r="M3298" i="4"/>
  <c r="M3299" i="4"/>
  <c r="M3300" i="4"/>
  <c r="M3301" i="4"/>
  <c r="M3302" i="4"/>
  <c r="M3303" i="4"/>
  <c r="M3304" i="4"/>
  <c r="M3305" i="4"/>
  <c r="M3306" i="4"/>
  <c r="M3307" i="4"/>
  <c r="M3308" i="4"/>
  <c r="M3309" i="4"/>
  <c r="M3310" i="4"/>
  <c r="M3311" i="4"/>
  <c r="M3312" i="4"/>
  <c r="M3313" i="4"/>
  <c r="M3314" i="4"/>
  <c r="M3315" i="4"/>
  <c r="M3316" i="4"/>
  <c r="M3317" i="4"/>
  <c r="M3318" i="4"/>
  <c r="M3319" i="4"/>
  <c r="M3320" i="4"/>
  <c r="M3321" i="4"/>
  <c r="M3322" i="4"/>
  <c r="M3323" i="4"/>
  <c r="M3324" i="4"/>
  <c r="M3325" i="4"/>
  <c r="M3326" i="4"/>
  <c r="M3327" i="4"/>
  <c r="M3328" i="4"/>
  <c r="M3329" i="4"/>
  <c r="M3330" i="4"/>
  <c r="M3331" i="4"/>
  <c r="M3332" i="4"/>
  <c r="M3333" i="4"/>
  <c r="M3334" i="4"/>
  <c r="M3335" i="4"/>
  <c r="M3336" i="4"/>
  <c r="M3337" i="4"/>
  <c r="M3338" i="4"/>
  <c r="M3339" i="4"/>
  <c r="M3340" i="4"/>
  <c r="M3341" i="4"/>
  <c r="M3342" i="4"/>
  <c r="M3343" i="4"/>
  <c r="M3344" i="4"/>
  <c r="M3345" i="4"/>
  <c r="M3346" i="4"/>
  <c r="M3347" i="4"/>
  <c r="M3348" i="4"/>
  <c r="M3349" i="4"/>
  <c r="M3350" i="4"/>
  <c r="M3351" i="4"/>
  <c r="M3352" i="4"/>
  <c r="M3353" i="4"/>
  <c r="M3354" i="4"/>
  <c r="M3355" i="4"/>
  <c r="M3356" i="4"/>
  <c r="M3357" i="4"/>
  <c r="M3358" i="4"/>
  <c r="M3359" i="4"/>
  <c r="M3360" i="4"/>
  <c r="M3361" i="4"/>
  <c r="M3362" i="4"/>
  <c r="M3363" i="4"/>
  <c r="M3364" i="4"/>
  <c r="M3365" i="4"/>
  <c r="M3366" i="4"/>
  <c r="M3367" i="4"/>
  <c r="M3368" i="4"/>
  <c r="M3369" i="4"/>
  <c r="M3370" i="4"/>
  <c r="M3371" i="4"/>
  <c r="M3372" i="4"/>
  <c r="M3373" i="4"/>
  <c r="M3374" i="4"/>
  <c r="M3375" i="4"/>
  <c r="M3376" i="4"/>
  <c r="M3377" i="4"/>
  <c r="M3378" i="4"/>
  <c r="M3379" i="4"/>
  <c r="M3380" i="4"/>
  <c r="M3381" i="4"/>
  <c r="M3382" i="4"/>
  <c r="M3383" i="4"/>
  <c r="M3384" i="4"/>
  <c r="M3385" i="4"/>
  <c r="M3386" i="4"/>
  <c r="M3387" i="4"/>
  <c r="M3388" i="4"/>
  <c r="M3389" i="4"/>
  <c r="M3390" i="4"/>
  <c r="M3391" i="4"/>
  <c r="M3392" i="4"/>
  <c r="M3393" i="4"/>
  <c r="M3394" i="4"/>
  <c r="M3395" i="4"/>
  <c r="M3396" i="4"/>
  <c r="M3397" i="4"/>
  <c r="M3398" i="4"/>
  <c r="M3399" i="4"/>
  <c r="M3400" i="4"/>
  <c r="M3401" i="4"/>
  <c r="M3402" i="4"/>
  <c r="M3403" i="4"/>
  <c r="M3404" i="4"/>
  <c r="M3405" i="4"/>
  <c r="M3406" i="4"/>
  <c r="M3407" i="4"/>
  <c r="M3408" i="4"/>
  <c r="M3409" i="4"/>
  <c r="M3410" i="4"/>
  <c r="M3411" i="4"/>
  <c r="M3412" i="4"/>
  <c r="M3413" i="4"/>
  <c r="M3414" i="4"/>
  <c r="M3415" i="4"/>
  <c r="M3416" i="4"/>
  <c r="M3417" i="4"/>
  <c r="M3418" i="4"/>
  <c r="M3419" i="4"/>
  <c r="M3420" i="4"/>
  <c r="M3421" i="4"/>
  <c r="M3422" i="4"/>
  <c r="M3423" i="4"/>
  <c r="M3424" i="4"/>
  <c r="M3425" i="4"/>
  <c r="M3426" i="4"/>
  <c r="M3427" i="4"/>
  <c r="M3428" i="4"/>
  <c r="M3429" i="4"/>
  <c r="M3430" i="4"/>
  <c r="M3431" i="4"/>
  <c r="M3432" i="4"/>
  <c r="M3433" i="4"/>
  <c r="M3434" i="4"/>
  <c r="M3435" i="4"/>
  <c r="M3436" i="4"/>
  <c r="M3437" i="4"/>
  <c r="M3438" i="4"/>
  <c r="M3439" i="4"/>
  <c r="M3440" i="4"/>
  <c r="M3441" i="4"/>
  <c r="M3442" i="4"/>
  <c r="M3443" i="4"/>
  <c r="M3444" i="4"/>
  <c r="M3445" i="4"/>
  <c r="M3446" i="4"/>
  <c r="M3447" i="4"/>
  <c r="M3448" i="4"/>
  <c r="M3449" i="4"/>
  <c r="M3450" i="4"/>
  <c r="M3451" i="4"/>
  <c r="M3452" i="4"/>
  <c r="M3453" i="4"/>
  <c r="M3454" i="4"/>
  <c r="M3455" i="4"/>
  <c r="M3456" i="4"/>
  <c r="M3457" i="4"/>
  <c r="M3458" i="4"/>
  <c r="M3459" i="4"/>
  <c r="M3460" i="4"/>
  <c r="M3461" i="4"/>
  <c r="M3462" i="4"/>
  <c r="M3463" i="4"/>
  <c r="M3464" i="4"/>
  <c r="M3465" i="4"/>
  <c r="M3466" i="4"/>
  <c r="M3467" i="4"/>
  <c r="M3468" i="4"/>
  <c r="M3469" i="4"/>
  <c r="M3470" i="4"/>
  <c r="M3471" i="4"/>
  <c r="M3472" i="4"/>
  <c r="M3473" i="4"/>
  <c r="M3474" i="4"/>
  <c r="M3475" i="4"/>
  <c r="M3476" i="4"/>
  <c r="M3477" i="4"/>
  <c r="M3478" i="4"/>
  <c r="M3479" i="4"/>
  <c r="M3480" i="4"/>
  <c r="M3481" i="4"/>
  <c r="M3482" i="4"/>
  <c r="M3483" i="4"/>
  <c r="M3484" i="4"/>
  <c r="M3485" i="4"/>
  <c r="M3486" i="4"/>
  <c r="M3487" i="4"/>
  <c r="M3488" i="4"/>
  <c r="M3489" i="4"/>
  <c r="M3490" i="4"/>
  <c r="M3491" i="4"/>
  <c r="M3492" i="4"/>
  <c r="M3493" i="4"/>
  <c r="M3494" i="4"/>
  <c r="M3495" i="4"/>
  <c r="M3496" i="4"/>
  <c r="M3497" i="4"/>
  <c r="M3498" i="4"/>
  <c r="M3499" i="4"/>
  <c r="M3500" i="4"/>
  <c r="M3501" i="4"/>
  <c r="M3502" i="4"/>
  <c r="M3503" i="4"/>
  <c r="M3504" i="4"/>
  <c r="M3505" i="4"/>
  <c r="M3506" i="4"/>
  <c r="M3507" i="4"/>
  <c r="M3508" i="4"/>
  <c r="M3509" i="4"/>
  <c r="M3510" i="4"/>
  <c r="M3511" i="4"/>
  <c r="M3512" i="4"/>
  <c r="M3513" i="4"/>
  <c r="M3514" i="4"/>
  <c r="M3515" i="4"/>
  <c r="M3516" i="4"/>
  <c r="M3517" i="4"/>
  <c r="M3518" i="4"/>
  <c r="M3519" i="4"/>
  <c r="M3520" i="4"/>
  <c r="M3521" i="4"/>
  <c r="M3522" i="4"/>
  <c r="M3523" i="4"/>
  <c r="M3524" i="4"/>
  <c r="M3525" i="4"/>
  <c r="M3526" i="4"/>
  <c r="M3527" i="4"/>
  <c r="M3528" i="4"/>
  <c r="M3529" i="4"/>
  <c r="M3530" i="4"/>
  <c r="M3531" i="4"/>
  <c r="M3532" i="4"/>
  <c r="M3533" i="4"/>
  <c r="M3534" i="4"/>
  <c r="M3535" i="4"/>
  <c r="M3536" i="4"/>
  <c r="M3537" i="4"/>
  <c r="M3538" i="4"/>
  <c r="M3539" i="4"/>
  <c r="M3540" i="4"/>
  <c r="M3541" i="4"/>
  <c r="M3542" i="4"/>
  <c r="M3543" i="4"/>
  <c r="M3544" i="4"/>
  <c r="M3545" i="4"/>
  <c r="M3546" i="4"/>
  <c r="M3547" i="4"/>
  <c r="M3548" i="4"/>
  <c r="M3549" i="4"/>
  <c r="M3550" i="4"/>
  <c r="M3551" i="4"/>
  <c r="M3552" i="4"/>
  <c r="M3553" i="4"/>
  <c r="M3554" i="4"/>
  <c r="M3555" i="4"/>
  <c r="M3556" i="4"/>
  <c r="M3557" i="4"/>
  <c r="M3558" i="4"/>
  <c r="M3559" i="4"/>
  <c r="M3560" i="4"/>
  <c r="M3561" i="4"/>
  <c r="M3562" i="4"/>
  <c r="M3563" i="4"/>
  <c r="M3564" i="4"/>
  <c r="M3565" i="4"/>
  <c r="M3566" i="4"/>
  <c r="M3567" i="4"/>
  <c r="M3568" i="4"/>
  <c r="M3569" i="4"/>
  <c r="M3570" i="4"/>
  <c r="M3571" i="4"/>
  <c r="M3572" i="4"/>
  <c r="M3573" i="4"/>
  <c r="M3574" i="4"/>
  <c r="M3575" i="4"/>
  <c r="M3576" i="4"/>
  <c r="M3577" i="4"/>
  <c r="M3578" i="4"/>
  <c r="M3579" i="4"/>
  <c r="M3580" i="4"/>
  <c r="M3581" i="4"/>
  <c r="M3582" i="4"/>
  <c r="M3583" i="4"/>
  <c r="M3584" i="4"/>
  <c r="M3585" i="4"/>
  <c r="M3586" i="4"/>
  <c r="M3587" i="4"/>
  <c r="M3588" i="4"/>
  <c r="M3589" i="4"/>
  <c r="M3590" i="4"/>
  <c r="M3591" i="4"/>
  <c r="M3592" i="4"/>
  <c r="M3593" i="4"/>
  <c r="M3594" i="4"/>
  <c r="M3595" i="4"/>
  <c r="M3596" i="4"/>
  <c r="M3597" i="4"/>
  <c r="M3598" i="4"/>
  <c r="M3599" i="4"/>
  <c r="M3600" i="4"/>
  <c r="M3601" i="4"/>
  <c r="M3602" i="4"/>
  <c r="M3603" i="4"/>
  <c r="M3604" i="4"/>
  <c r="M3605" i="4"/>
  <c r="M3606" i="4"/>
  <c r="M3607" i="4"/>
  <c r="M3608" i="4"/>
  <c r="M3609" i="4"/>
  <c r="M3610" i="4"/>
  <c r="M3611" i="4"/>
  <c r="M3612" i="4"/>
  <c r="M3613" i="4"/>
  <c r="M3614" i="4"/>
  <c r="M3615" i="4"/>
  <c r="M3616" i="4"/>
  <c r="M3617" i="4"/>
  <c r="M3618" i="4"/>
  <c r="M3619" i="4"/>
  <c r="M3620" i="4"/>
  <c r="M3621" i="4"/>
  <c r="M3622" i="4"/>
  <c r="M3623" i="4"/>
  <c r="M3624" i="4"/>
  <c r="M3625" i="4"/>
  <c r="M3626" i="4"/>
  <c r="M3627" i="4"/>
  <c r="M3628" i="4"/>
  <c r="M3629" i="4"/>
  <c r="M3630" i="4"/>
  <c r="M3631" i="4"/>
  <c r="M3632" i="4"/>
  <c r="M3633" i="4"/>
  <c r="M3634" i="4"/>
  <c r="M3635" i="4"/>
  <c r="M3636" i="4"/>
  <c r="M3637" i="4"/>
  <c r="M3638" i="4"/>
  <c r="M3639" i="4"/>
  <c r="M3640" i="4"/>
  <c r="M3641" i="4"/>
  <c r="M3642" i="4"/>
  <c r="M3643" i="4"/>
  <c r="M3644" i="4"/>
  <c r="M3645" i="4"/>
  <c r="M3646" i="4"/>
  <c r="M3647" i="4"/>
  <c r="M3648" i="4"/>
  <c r="M3649" i="4"/>
  <c r="M3650" i="4"/>
  <c r="M3651" i="4"/>
  <c r="M3652" i="4"/>
  <c r="M3653" i="4"/>
  <c r="M3654" i="4"/>
  <c r="M3655" i="4"/>
  <c r="M3656" i="4"/>
  <c r="M3657" i="4"/>
  <c r="M3658" i="4"/>
  <c r="M3659" i="4"/>
  <c r="M3660" i="4"/>
  <c r="M3661" i="4"/>
  <c r="M3662" i="4"/>
  <c r="M3663" i="4"/>
  <c r="M3664" i="4"/>
  <c r="M3665" i="4"/>
  <c r="M3666" i="4"/>
  <c r="M3667" i="4"/>
  <c r="M3668" i="4"/>
  <c r="M3669" i="4"/>
  <c r="M3670" i="4"/>
  <c r="M3671" i="4"/>
  <c r="M3672" i="4"/>
  <c r="M3673" i="4"/>
  <c r="M3674" i="4"/>
  <c r="M3675" i="4"/>
  <c r="M3676" i="4"/>
  <c r="M3677" i="4"/>
  <c r="M3678" i="4"/>
  <c r="M3679" i="4"/>
  <c r="M3680" i="4"/>
  <c r="M3681" i="4"/>
  <c r="M3682" i="4"/>
  <c r="M3683" i="4"/>
  <c r="M3684" i="4"/>
  <c r="M3685" i="4"/>
  <c r="M3686" i="4"/>
  <c r="M3687" i="4"/>
  <c r="M3688" i="4"/>
  <c r="M3689" i="4"/>
  <c r="M3690" i="4"/>
  <c r="M3691" i="4"/>
  <c r="M3692" i="4"/>
  <c r="M3693" i="4"/>
  <c r="M3694" i="4"/>
  <c r="M3695" i="4"/>
  <c r="M3696" i="4"/>
  <c r="M3697" i="4"/>
  <c r="M3698" i="4"/>
  <c r="M3699" i="4"/>
  <c r="M3700" i="4"/>
  <c r="M3701" i="4"/>
  <c r="M3702" i="4"/>
  <c r="M3703" i="4"/>
  <c r="M3704" i="4"/>
  <c r="M3705" i="4"/>
  <c r="M3706" i="4"/>
  <c r="M3707" i="4"/>
  <c r="M3708" i="4"/>
  <c r="M3709" i="4"/>
  <c r="M3710" i="4"/>
  <c r="M3711" i="4"/>
  <c r="M3712" i="4"/>
  <c r="M3713" i="4"/>
  <c r="M3714" i="4"/>
  <c r="M3715" i="4"/>
  <c r="M3716" i="4"/>
  <c r="M3717" i="4"/>
  <c r="M3718" i="4"/>
  <c r="M3719" i="4"/>
  <c r="M3720" i="4"/>
  <c r="M3721" i="4"/>
  <c r="M3722" i="4"/>
  <c r="M3723" i="4"/>
  <c r="M3724" i="4"/>
  <c r="M3725" i="4"/>
  <c r="M3726" i="4"/>
  <c r="M3727" i="4"/>
  <c r="M3728" i="4"/>
  <c r="M3729" i="4"/>
  <c r="M3730" i="4"/>
  <c r="M3731" i="4"/>
  <c r="M3732" i="4"/>
  <c r="M3733" i="4"/>
  <c r="M3734" i="4"/>
  <c r="M3735" i="4"/>
  <c r="M3736" i="4"/>
  <c r="M3737" i="4"/>
  <c r="M3738" i="4"/>
  <c r="M3739" i="4"/>
  <c r="M3740" i="4"/>
  <c r="M3741" i="4"/>
  <c r="M3742" i="4"/>
  <c r="M3743" i="4"/>
  <c r="M3744" i="4"/>
  <c r="M3745" i="4"/>
  <c r="M3746" i="4"/>
  <c r="M3747" i="4"/>
  <c r="M3748" i="4"/>
  <c r="M3749" i="4"/>
  <c r="M3750" i="4"/>
  <c r="M3751" i="4"/>
  <c r="M3752" i="4"/>
  <c r="M3753" i="4"/>
  <c r="M3754" i="4"/>
  <c r="M3755" i="4"/>
  <c r="M3756" i="4"/>
  <c r="M3757" i="4"/>
  <c r="M3758" i="4"/>
  <c r="M3759" i="4"/>
  <c r="M3760" i="4"/>
  <c r="M3761" i="4"/>
  <c r="M3762" i="4"/>
  <c r="M3763" i="4"/>
  <c r="M3764" i="4"/>
  <c r="M3765" i="4"/>
  <c r="M3766" i="4"/>
  <c r="M3767" i="4"/>
  <c r="M3768" i="4"/>
  <c r="M3769" i="4"/>
  <c r="M3770" i="4"/>
  <c r="M3771" i="4"/>
  <c r="M3772" i="4"/>
  <c r="M3773" i="4"/>
  <c r="M3774" i="4"/>
  <c r="M3775" i="4"/>
  <c r="M3776" i="4"/>
  <c r="M3777" i="4"/>
  <c r="M3778" i="4"/>
  <c r="M3779" i="4"/>
  <c r="M3780" i="4"/>
  <c r="M3781" i="4"/>
  <c r="M3782" i="4"/>
  <c r="M3783" i="4"/>
  <c r="M3784" i="4"/>
  <c r="M3785" i="4"/>
  <c r="M3786" i="4"/>
  <c r="M3787" i="4"/>
  <c r="M3788" i="4"/>
  <c r="M3789" i="4"/>
  <c r="M3790" i="4"/>
  <c r="M3791" i="4"/>
  <c r="M3792" i="4"/>
  <c r="M3793" i="4"/>
  <c r="M3794" i="4"/>
  <c r="M3795" i="4"/>
  <c r="M3796" i="4"/>
  <c r="M3797" i="4"/>
  <c r="M3798" i="4"/>
  <c r="M3799" i="4"/>
  <c r="M3800" i="4"/>
  <c r="M3801" i="4"/>
  <c r="M3802" i="4"/>
  <c r="M3803" i="4"/>
  <c r="M3804" i="4"/>
  <c r="M3805" i="4"/>
  <c r="M3806" i="4"/>
  <c r="M3807" i="4"/>
  <c r="M3808" i="4"/>
  <c r="M3809" i="4"/>
  <c r="M3810" i="4"/>
  <c r="M3811" i="4"/>
  <c r="M3812" i="4"/>
  <c r="M3813" i="4"/>
  <c r="M3814" i="4"/>
  <c r="M3815" i="4"/>
  <c r="M3816" i="4"/>
  <c r="M3817" i="4"/>
  <c r="M3818" i="4"/>
  <c r="M3819" i="4"/>
  <c r="M3820" i="4"/>
  <c r="M3821" i="4"/>
  <c r="M3822" i="4"/>
  <c r="M3823" i="4"/>
  <c r="M3824" i="4"/>
  <c r="M3825" i="4"/>
  <c r="M3826" i="4"/>
  <c r="M3827" i="4"/>
  <c r="M3828" i="4"/>
  <c r="M3829" i="4"/>
  <c r="M3830" i="4"/>
  <c r="M3831" i="4"/>
  <c r="M3832" i="4"/>
  <c r="M3833" i="4"/>
  <c r="M3834" i="4"/>
  <c r="M3835" i="4"/>
  <c r="M3836" i="4"/>
  <c r="M3837" i="4"/>
  <c r="M3838" i="4"/>
  <c r="M3839" i="4"/>
  <c r="M3840" i="4"/>
  <c r="M3841" i="4"/>
  <c r="M3842" i="4"/>
  <c r="M3843" i="4"/>
  <c r="M3844" i="4"/>
  <c r="M3845" i="4"/>
  <c r="M3846" i="4"/>
  <c r="M3847" i="4"/>
  <c r="M3848" i="4"/>
  <c r="M3849" i="4"/>
  <c r="M3850" i="4"/>
  <c r="M3851" i="4"/>
  <c r="M3852" i="4"/>
  <c r="M3853" i="4"/>
  <c r="M3854" i="4"/>
  <c r="M3855" i="4"/>
  <c r="M3856" i="4"/>
  <c r="M3857" i="4"/>
  <c r="M3858" i="4"/>
  <c r="M3859" i="4"/>
  <c r="M3860" i="4"/>
  <c r="M3861" i="4"/>
  <c r="M3862" i="4"/>
  <c r="M3863" i="4"/>
  <c r="M3864" i="4"/>
  <c r="M3865" i="4"/>
  <c r="M3866" i="4"/>
  <c r="M3867" i="4"/>
  <c r="M3868" i="4"/>
  <c r="M3869" i="4"/>
  <c r="M3870" i="4"/>
  <c r="M3871" i="4"/>
  <c r="M3872" i="4"/>
  <c r="M3873" i="4"/>
  <c r="M3874" i="4"/>
  <c r="M3875" i="4"/>
  <c r="M3876" i="4"/>
  <c r="M3877" i="4"/>
  <c r="M3878" i="4"/>
  <c r="M3879" i="4"/>
  <c r="M3880" i="4"/>
  <c r="M3881" i="4"/>
  <c r="M3882" i="4"/>
  <c r="M3883" i="4"/>
  <c r="M3884" i="4"/>
  <c r="M3885" i="4"/>
  <c r="M3886" i="4"/>
  <c r="M3887" i="4"/>
  <c r="M3888" i="4"/>
  <c r="M3889" i="4"/>
  <c r="M3890" i="4"/>
  <c r="M3891" i="4"/>
  <c r="M3892" i="4"/>
  <c r="M3893" i="4"/>
  <c r="M3894" i="4"/>
  <c r="M3895" i="4"/>
  <c r="M3896" i="4"/>
  <c r="M3897" i="4"/>
  <c r="M3898" i="4"/>
  <c r="M3899" i="4"/>
  <c r="M3900" i="4"/>
  <c r="M3901" i="4"/>
  <c r="M3902" i="4"/>
  <c r="M3903" i="4"/>
  <c r="M3904" i="4"/>
  <c r="M3905" i="4"/>
  <c r="M3906" i="4"/>
  <c r="M3907" i="4"/>
  <c r="M3908" i="4"/>
  <c r="M3909" i="4"/>
  <c r="M3910" i="4"/>
  <c r="M3911" i="4"/>
  <c r="M3912" i="4"/>
  <c r="M3913" i="4"/>
  <c r="M3914" i="4"/>
  <c r="M3915" i="4"/>
  <c r="M3916" i="4"/>
  <c r="M3917" i="4"/>
  <c r="M3918" i="4"/>
  <c r="M3919" i="4"/>
  <c r="M3920" i="4"/>
  <c r="M3921" i="4"/>
  <c r="M3922" i="4"/>
  <c r="M3923" i="4"/>
  <c r="M3924" i="4"/>
  <c r="M3925" i="4"/>
  <c r="M3926" i="4"/>
  <c r="M3927" i="4"/>
  <c r="M3928" i="4"/>
  <c r="M3929" i="4"/>
  <c r="M3930" i="4"/>
  <c r="M3931" i="4"/>
  <c r="M3932" i="4"/>
  <c r="M3933" i="4"/>
  <c r="M3934" i="4"/>
  <c r="M3935" i="4"/>
  <c r="M3936" i="4"/>
  <c r="M3937" i="4"/>
  <c r="M3938" i="4"/>
  <c r="M3939" i="4"/>
  <c r="M3940" i="4"/>
  <c r="M3941" i="4"/>
  <c r="M3942" i="4"/>
  <c r="M3943" i="4"/>
  <c r="M3944" i="4"/>
  <c r="M3945" i="4"/>
  <c r="M3946" i="4"/>
  <c r="M3947" i="4"/>
  <c r="M3948" i="4"/>
  <c r="M3949" i="4"/>
  <c r="M3950" i="4"/>
  <c r="M3951" i="4"/>
  <c r="M3952" i="4"/>
  <c r="M3953" i="4"/>
  <c r="M3954" i="4"/>
  <c r="M3955" i="4"/>
  <c r="M3956" i="4"/>
  <c r="M3957" i="4"/>
  <c r="M3958" i="4"/>
  <c r="M3959" i="4"/>
  <c r="M3960" i="4"/>
  <c r="M3961" i="4"/>
  <c r="M3962" i="4"/>
  <c r="M3963" i="4"/>
  <c r="M3964" i="4"/>
  <c r="M3965" i="4"/>
  <c r="M3966" i="4"/>
  <c r="M3967" i="4"/>
  <c r="M3968" i="4"/>
  <c r="M3969" i="4"/>
  <c r="M3970" i="4"/>
  <c r="M3971" i="4"/>
  <c r="M3972" i="4"/>
  <c r="M3973" i="4"/>
  <c r="M3974" i="4"/>
  <c r="M3975" i="4"/>
  <c r="M3976" i="4"/>
  <c r="M3977" i="4"/>
  <c r="M3978" i="4"/>
  <c r="M3979" i="4"/>
  <c r="M3980" i="4"/>
  <c r="M3981" i="4"/>
  <c r="M3982" i="4"/>
  <c r="M3983" i="4"/>
  <c r="M3984" i="4"/>
  <c r="M3985" i="4"/>
  <c r="M3986" i="4"/>
  <c r="M3987" i="4"/>
  <c r="M3988" i="4"/>
  <c r="M3989" i="4"/>
  <c r="M3990" i="4"/>
  <c r="M3991" i="4"/>
  <c r="M3992" i="4"/>
  <c r="M3993" i="4"/>
  <c r="M3994" i="4"/>
  <c r="M3995" i="4"/>
  <c r="M3996" i="4"/>
  <c r="M3997" i="4"/>
  <c r="M3998" i="4"/>
  <c r="M3999" i="4"/>
  <c r="M4000" i="4"/>
  <c r="M4001" i="4"/>
  <c r="M4002" i="4"/>
  <c r="M4003" i="4"/>
  <c r="M4004" i="4"/>
  <c r="M4005" i="4"/>
  <c r="M4006" i="4"/>
  <c r="M4007" i="4"/>
  <c r="M4008" i="4"/>
  <c r="M4009" i="4"/>
  <c r="M4010" i="4"/>
  <c r="M4011" i="4"/>
  <c r="M4012" i="4"/>
  <c r="M4013" i="4"/>
  <c r="M4014" i="4"/>
  <c r="M4015" i="4"/>
  <c r="M4016" i="4"/>
  <c r="M4017" i="4"/>
  <c r="M4018" i="4"/>
  <c r="M4019" i="4"/>
  <c r="M4020" i="4"/>
  <c r="M4021" i="4"/>
  <c r="M4022" i="4"/>
  <c r="M4023" i="4"/>
  <c r="M4024" i="4"/>
  <c r="M4025" i="4"/>
  <c r="M4026" i="4"/>
  <c r="M4027" i="4"/>
  <c r="M4028" i="4"/>
  <c r="M4029" i="4"/>
  <c r="M4030" i="4"/>
  <c r="M4031" i="4"/>
  <c r="M4032" i="4"/>
  <c r="M4033" i="4"/>
  <c r="M4034" i="4"/>
  <c r="M4035" i="4"/>
  <c r="M4036" i="4"/>
  <c r="M4037" i="4"/>
  <c r="M4038" i="4"/>
  <c r="M4039" i="4"/>
  <c r="M4040" i="4"/>
  <c r="M4041" i="4"/>
  <c r="M4042" i="4"/>
  <c r="M4043" i="4"/>
  <c r="M4044" i="4"/>
  <c r="M4045" i="4"/>
  <c r="M4046" i="4"/>
  <c r="M4047" i="4"/>
  <c r="M4048" i="4"/>
  <c r="M4049" i="4"/>
  <c r="M4050" i="4"/>
  <c r="M4051" i="4"/>
  <c r="M4052" i="4"/>
  <c r="M4053" i="4"/>
  <c r="M4054" i="4"/>
  <c r="M4055" i="4"/>
  <c r="M4056" i="4"/>
  <c r="M4057" i="4"/>
  <c r="M4058" i="4"/>
  <c r="M4059" i="4"/>
  <c r="M4060" i="4"/>
  <c r="M4061" i="4"/>
  <c r="M4062" i="4"/>
  <c r="M4063" i="4"/>
  <c r="M4064" i="4"/>
  <c r="M4065" i="4"/>
  <c r="M4066" i="4"/>
  <c r="M4067" i="4"/>
  <c r="M4068" i="4"/>
  <c r="M4069" i="4"/>
  <c r="M4070" i="4"/>
  <c r="M4071" i="4"/>
  <c r="M4072" i="4"/>
  <c r="M4073" i="4"/>
  <c r="M4074" i="4"/>
  <c r="M4075" i="4"/>
  <c r="M4076" i="4"/>
  <c r="M4077" i="4"/>
  <c r="M4078" i="4"/>
  <c r="M4079" i="4"/>
  <c r="M4080" i="4"/>
  <c r="M4081" i="4"/>
  <c r="M4082" i="4"/>
  <c r="M4083" i="4"/>
  <c r="M4084" i="4"/>
  <c r="M4085" i="4"/>
  <c r="M4086" i="4"/>
  <c r="M4087" i="4"/>
  <c r="M4088" i="4"/>
  <c r="M4089" i="4"/>
  <c r="M4090" i="4"/>
  <c r="M4091" i="4"/>
  <c r="M4092" i="4"/>
  <c r="M4093" i="4"/>
  <c r="M4094" i="4"/>
  <c r="M4095" i="4"/>
  <c r="M4096" i="4"/>
  <c r="M4097" i="4"/>
  <c r="M4098" i="4"/>
  <c r="M4099" i="4"/>
  <c r="M4100" i="4"/>
  <c r="M4101" i="4"/>
  <c r="M4102" i="4"/>
  <c r="M4103" i="4"/>
  <c r="M4104" i="4"/>
  <c r="M4105" i="4"/>
  <c r="M4106" i="4"/>
  <c r="M4107" i="4"/>
  <c r="M4108" i="4"/>
  <c r="M4109" i="4"/>
  <c r="M4110" i="4"/>
  <c r="M4111" i="4"/>
  <c r="M4112" i="4"/>
  <c r="M4113" i="4"/>
  <c r="M4114" i="4"/>
  <c r="M4115" i="4"/>
  <c r="M4116" i="4"/>
  <c r="M4117" i="4"/>
  <c r="M4118" i="4"/>
  <c r="M4119" i="4"/>
  <c r="M4120" i="4"/>
  <c r="M4121" i="4"/>
  <c r="M4122" i="4"/>
  <c r="M4123" i="4"/>
  <c r="M4124" i="4"/>
  <c r="M4125" i="4"/>
  <c r="M4126" i="4"/>
  <c r="M4127" i="4"/>
  <c r="M4128" i="4"/>
  <c r="M4129" i="4"/>
  <c r="M4130" i="4"/>
  <c r="M4131" i="4"/>
  <c r="M4132" i="4"/>
  <c r="M4133" i="4"/>
  <c r="M4134" i="4"/>
  <c r="M4135" i="4"/>
  <c r="M4136" i="4"/>
  <c r="M4137" i="4"/>
  <c r="M4138" i="4"/>
  <c r="M4139" i="4"/>
  <c r="M4140" i="4"/>
  <c r="M4141" i="4"/>
  <c r="M4142" i="4"/>
  <c r="M4143" i="4"/>
  <c r="M4144" i="4"/>
  <c r="M4145" i="4"/>
  <c r="M4146" i="4"/>
  <c r="M4147" i="4"/>
  <c r="M4148" i="4"/>
  <c r="M4149" i="4"/>
  <c r="M4150" i="4"/>
  <c r="M4151" i="4"/>
  <c r="M4152" i="4"/>
  <c r="M4153" i="4"/>
  <c r="M4154" i="4"/>
  <c r="M4155" i="4"/>
  <c r="M4156" i="4"/>
  <c r="M4157" i="4"/>
  <c r="M4158" i="4"/>
  <c r="M4159" i="4"/>
  <c r="M4160" i="4"/>
  <c r="M4161" i="4"/>
  <c r="M4162" i="4"/>
  <c r="M4163" i="4"/>
  <c r="M4164" i="4"/>
  <c r="M4165" i="4"/>
  <c r="M4166" i="4"/>
  <c r="M4167" i="4"/>
  <c r="M4168" i="4"/>
  <c r="M4169" i="4"/>
  <c r="M4170" i="4"/>
  <c r="M4171" i="4"/>
  <c r="M4172" i="4"/>
  <c r="M4173" i="4"/>
  <c r="M4174" i="4"/>
  <c r="M4175" i="4"/>
  <c r="M4176" i="4"/>
  <c r="M4177" i="4"/>
  <c r="M4178" i="4"/>
  <c r="M4179" i="4"/>
  <c r="M4180" i="4"/>
  <c r="M4181" i="4"/>
  <c r="M4182" i="4"/>
  <c r="M4183" i="4"/>
  <c r="M4184" i="4"/>
  <c r="M4185" i="4"/>
  <c r="M4186" i="4"/>
  <c r="M4187" i="4"/>
  <c r="M4188" i="4"/>
  <c r="M4189" i="4"/>
  <c r="M4190" i="4"/>
  <c r="M4191" i="4"/>
  <c r="M4192" i="4"/>
  <c r="M4193" i="4"/>
  <c r="M4194" i="4"/>
  <c r="M4195" i="4"/>
  <c r="M4196" i="4"/>
  <c r="M4197" i="4"/>
  <c r="M4198" i="4"/>
  <c r="M4199" i="4"/>
  <c r="M4200" i="4"/>
  <c r="M4201" i="4"/>
  <c r="M4202" i="4"/>
  <c r="M4203" i="4"/>
  <c r="M4204" i="4"/>
  <c r="M4205" i="4"/>
  <c r="M4206" i="4"/>
  <c r="M4207" i="4"/>
  <c r="M4208" i="4"/>
  <c r="M4209" i="4"/>
  <c r="M4210" i="4"/>
  <c r="M4211" i="4"/>
  <c r="M4212" i="4"/>
  <c r="M4213" i="4"/>
  <c r="M4214" i="4"/>
  <c r="M4215" i="4"/>
  <c r="M4216" i="4"/>
  <c r="M4217" i="4"/>
  <c r="M4218" i="4"/>
  <c r="M4219" i="4"/>
  <c r="M4220" i="4"/>
  <c r="M4221" i="4"/>
  <c r="M4222" i="4"/>
  <c r="M4223" i="4"/>
  <c r="M4224" i="4"/>
  <c r="M4225" i="4"/>
  <c r="M4226" i="4"/>
  <c r="M4227" i="4"/>
  <c r="M4228" i="4"/>
  <c r="M4229" i="4"/>
  <c r="M4230" i="4"/>
  <c r="M4231" i="4"/>
  <c r="M4232" i="4"/>
  <c r="M4233" i="4"/>
  <c r="M4234" i="4"/>
  <c r="M4235" i="4"/>
  <c r="M4236" i="4"/>
  <c r="M4237" i="4"/>
  <c r="M4238" i="4"/>
  <c r="M4239" i="4"/>
  <c r="M4240" i="4"/>
  <c r="M4241" i="4"/>
  <c r="M4242" i="4"/>
  <c r="M4243" i="4"/>
  <c r="M4244" i="4"/>
  <c r="M4245" i="4"/>
  <c r="M4246" i="4"/>
  <c r="M4247" i="4"/>
  <c r="M4248" i="4"/>
  <c r="M4249" i="4"/>
  <c r="M4250" i="4"/>
  <c r="M4251" i="4"/>
  <c r="M4252" i="4"/>
  <c r="M4253" i="4"/>
  <c r="M4254" i="4"/>
  <c r="M4255" i="4"/>
  <c r="M4256" i="4"/>
  <c r="M4257" i="4"/>
  <c r="M4258" i="4"/>
  <c r="M4259" i="4"/>
  <c r="M4260" i="4"/>
  <c r="M4261" i="4"/>
  <c r="M4262" i="4"/>
  <c r="M4263" i="4"/>
  <c r="M4264" i="4"/>
  <c r="M4265" i="4"/>
  <c r="M4266" i="4"/>
  <c r="M4267" i="4"/>
  <c r="M4268" i="4"/>
  <c r="M4269" i="4"/>
  <c r="M4270" i="4"/>
  <c r="M4271" i="4"/>
  <c r="M4272" i="4"/>
  <c r="M4273" i="4"/>
  <c r="M4274" i="4"/>
  <c r="M4275" i="4"/>
  <c r="M4276" i="4"/>
  <c r="M4277" i="4"/>
  <c r="M4278" i="4"/>
  <c r="M4279" i="4"/>
  <c r="M4280" i="4"/>
  <c r="M4281" i="4"/>
  <c r="M4282" i="4"/>
  <c r="M4283" i="4"/>
  <c r="M4284" i="4"/>
  <c r="M4285" i="4"/>
  <c r="M4286" i="4"/>
  <c r="M4287" i="4"/>
  <c r="M4288" i="4"/>
  <c r="M4289" i="4"/>
  <c r="M4290" i="4"/>
  <c r="M4291" i="4"/>
  <c r="M4292" i="4"/>
  <c r="M4293" i="4"/>
  <c r="M4294" i="4"/>
  <c r="M4295" i="4"/>
  <c r="M4296" i="4"/>
  <c r="M4297" i="4"/>
  <c r="M4298" i="4"/>
  <c r="M4299" i="4"/>
  <c r="M4300" i="4"/>
  <c r="M4301" i="4"/>
  <c r="M4302" i="4"/>
  <c r="M4303" i="4"/>
  <c r="M4304" i="4"/>
  <c r="M4305" i="4"/>
  <c r="M4306" i="4"/>
  <c r="M4307" i="4"/>
  <c r="M4308" i="4"/>
  <c r="M4309" i="4"/>
  <c r="M4310" i="4"/>
  <c r="M4311" i="4"/>
  <c r="M4312" i="4"/>
  <c r="M4313" i="4"/>
  <c r="M4314" i="4"/>
  <c r="M4315" i="4"/>
  <c r="M4316" i="4"/>
  <c r="M4317" i="4"/>
  <c r="M4318" i="4"/>
  <c r="M4319" i="4"/>
  <c r="M4320" i="4"/>
  <c r="M4321" i="4"/>
  <c r="M4322" i="4"/>
  <c r="M4323" i="4"/>
  <c r="M4324" i="4"/>
  <c r="M4325" i="4"/>
  <c r="M4326" i="4"/>
  <c r="M4327" i="4"/>
  <c r="M4328" i="4"/>
  <c r="M4329" i="4"/>
  <c r="M4330" i="4"/>
  <c r="M4331" i="4"/>
  <c r="M4332" i="4"/>
  <c r="M4333" i="4"/>
  <c r="M4334" i="4"/>
  <c r="M4335" i="4"/>
  <c r="M4336" i="4"/>
  <c r="M4337" i="4"/>
  <c r="M4338" i="4"/>
  <c r="M4339" i="4"/>
  <c r="M4340" i="4"/>
  <c r="M4341" i="4"/>
  <c r="M4342" i="4"/>
  <c r="M4343" i="4"/>
  <c r="M4344" i="4"/>
  <c r="M4345" i="4"/>
  <c r="M4346" i="4"/>
  <c r="M4347" i="4"/>
  <c r="M4348" i="4"/>
  <c r="M4349" i="4"/>
  <c r="M4350" i="4"/>
  <c r="M4351" i="4"/>
  <c r="M4352" i="4"/>
  <c r="M4353" i="4"/>
  <c r="M4354" i="4"/>
  <c r="M4355" i="4"/>
  <c r="M4356" i="4"/>
  <c r="M4357" i="4"/>
  <c r="M4358" i="4"/>
  <c r="M4359" i="4"/>
  <c r="M4360" i="4"/>
  <c r="M4361" i="4"/>
  <c r="M4362" i="4"/>
  <c r="M4363" i="4"/>
  <c r="M4364" i="4"/>
  <c r="M4365" i="4"/>
  <c r="M4366" i="4"/>
  <c r="M4367" i="4"/>
  <c r="M4368" i="4"/>
  <c r="M4369" i="4"/>
  <c r="M4370" i="4"/>
  <c r="M4371" i="4"/>
  <c r="M4372" i="4"/>
  <c r="M4373" i="4"/>
  <c r="M4374" i="4"/>
  <c r="M4375" i="4"/>
  <c r="M4376" i="4"/>
  <c r="M4377" i="4"/>
  <c r="M4378" i="4"/>
  <c r="M4379" i="4"/>
  <c r="M4380" i="4"/>
  <c r="M4381" i="4"/>
  <c r="M4382" i="4"/>
  <c r="M4383" i="4"/>
  <c r="M4384" i="4"/>
  <c r="M4385" i="4"/>
  <c r="M4386" i="4"/>
  <c r="M4387" i="4"/>
  <c r="M4388" i="4"/>
  <c r="M4389" i="4"/>
  <c r="M4390" i="4"/>
  <c r="M4391" i="4"/>
  <c r="M4392" i="4"/>
  <c r="M4393" i="4"/>
  <c r="M4394" i="4"/>
  <c r="M4395" i="4"/>
  <c r="M4396" i="4"/>
  <c r="M4397" i="4"/>
  <c r="M4398" i="4"/>
  <c r="M4399" i="4"/>
  <c r="M4400" i="4"/>
  <c r="M4401" i="4"/>
  <c r="M4402" i="4"/>
  <c r="M4403" i="4"/>
  <c r="M4404" i="4"/>
  <c r="M4405" i="4"/>
  <c r="M4406" i="4"/>
  <c r="M4407" i="4"/>
  <c r="M4408" i="4"/>
  <c r="M4409" i="4"/>
  <c r="M4410" i="4"/>
  <c r="M4411" i="4"/>
  <c r="M4412" i="4"/>
  <c r="M4413" i="4"/>
  <c r="M4414" i="4"/>
  <c r="M4415" i="4"/>
  <c r="M4416" i="4"/>
  <c r="M4417" i="4"/>
  <c r="M4418" i="4"/>
  <c r="M4419" i="4"/>
  <c r="M4420" i="4"/>
  <c r="M4421" i="4"/>
  <c r="M4422" i="4"/>
  <c r="M4423" i="4"/>
  <c r="M4424" i="4"/>
  <c r="M4425" i="4"/>
  <c r="M4426" i="4"/>
  <c r="M4427" i="4"/>
  <c r="M4428" i="4"/>
  <c r="M4429" i="4"/>
  <c r="M4430" i="4"/>
  <c r="M4431" i="4"/>
  <c r="M4432" i="4"/>
  <c r="M4433" i="4"/>
  <c r="M4434" i="4"/>
  <c r="M4435" i="4"/>
  <c r="M4436" i="4"/>
  <c r="M4437" i="4"/>
  <c r="M4438" i="4"/>
  <c r="M4439" i="4"/>
  <c r="M4440" i="4"/>
  <c r="M4441" i="4"/>
  <c r="M4442" i="4"/>
  <c r="M4443" i="4"/>
  <c r="M4444" i="4"/>
  <c r="M4445" i="4"/>
  <c r="M4446" i="4"/>
  <c r="M4447" i="4"/>
  <c r="M4448" i="4"/>
  <c r="M4449" i="4"/>
  <c r="M4450" i="4"/>
  <c r="M4451" i="4"/>
  <c r="M4452" i="4"/>
  <c r="M4453" i="4"/>
  <c r="M4454" i="4"/>
  <c r="M4455" i="4"/>
  <c r="M4456" i="4"/>
  <c r="M4457" i="4"/>
  <c r="M4458" i="4"/>
  <c r="M4459" i="4"/>
  <c r="M4460" i="4"/>
  <c r="M4461" i="4"/>
  <c r="M4462" i="4"/>
  <c r="M4463" i="4"/>
  <c r="M4464" i="4"/>
  <c r="M4465" i="4"/>
  <c r="M4466" i="4"/>
  <c r="M4467" i="4"/>
  <c r="M4468" i="4"/>
  <c r="M4469" i="4"/>
  <c r="M4470" i="4"/>
  <c r="M4471" i="4"/>
  <c r="M4472" i="4"/>
  <c r="M4473" i="4"/>
  <c r="M4474" i="4"/>
  <c r="M4475" i="4"/>
  <c r="M4476" i="4"/>
  <c r="M4477" i="4"/>
  <c r="M4478" i="4"/>
  <c r="M4479" i="4"/>
  <c r="M4480" i="4"/>
  <c r="M4481" i="4"/>
  <c r="M4482" i="4"/>
  <c r="M4483" i="4"/>
  <c r="M4484" i="4"/>
  <c r="M4485" i="4"/>
  <c r="M4486" i="4"/>
  <c r="M4487" i="4"/>
  <c r="M4488" i="4"/>
  <c r="M4489" i="4"/>
  <c r="M4490" i="4"/>
  <c r="M4491" i="4"/>
  <c r="M4492" i="4"/>
  <c r="M4493" i="4"/>
  <c r="M4494" i="4"/>
  <c r="M4495" i="4"/>
  <c r="M4496" i="4"/>
  <c r="M4497" i="4"/>
  <c r="M4498" i="4"/>
  <c r="M4499" i="4"/>
  <c r="M4500" i="4"/>
  <c r="M4501" i="4"/>
  <c r="M4502" i="4"/>
  <c r="M4503" i="4"/>
  <c r="M4504" i="4"/>
  <c r="M4505" i="4"/>
  <c r="M4506" i="4"/>
  <c r="M4507" i="4"/>
  <c r="M4508" i="4"/>
  <c r="M4509" i="4"/>
  <c r="M4510" i="4"/>
  <c r="M4511" i="4"/>
  <c r="M4512" i="4"/>
  <c r="M4513" i="4"/>
  <c r="M4514" i="4"/>
  <c r="M4515" i="4"/>
  <c r="M4516" i="4"/>
  <c r="M4517" i="4"/>
  <c r="M4518" i="4"/>
  <c r="M4519" i="4"/>
  <c r="M4520" i="4"/>
  <c r="M4521" i="4"/>
  <c r="M4522" i="4"/>
  <c r="M4523" i="4"/>
  <c r="M4524" i="4"/>
  <c r="M4525" i="4"/>
  <c r="M4526" i="4"/>
  <c r="M4527" i="4"/>
  <c r="M4528" i="4"/>
  <c r="M4529" i="4"/>
  <c r="M4530" i="4"/>
  <c r="M4531" i="4"/>
  <c r="M4532" i="4"/>
  <c r="M4533" i="4"/>
  <c r="M4534" i="4"/>
  <c r="M4535" i="4"/>
  <c r="M4536" i="4"/>
  <c r="M4537" i="4"/>
  <c r="M4538" i="4"/>
  <c r="M4539" i="4"/>
  <c r="M4540" i="4"/>
  <c r="M4541" i="4"/>
  <c r="M4542" i="4"/>
  <c r="M4543" i="4"/>
  <c r="M4544" i="4"/>
  <c r="M4545" i="4"/>
  <c r="M4546" i="4"/>
  <c r="M4547" i="4"/>
  <c r="M4548" i="4"/>
  <c r="M4549" i="4"/>
  <c r="M4550" i="4"/>
  <c r="M4551" i="4"/>
  <c r="M4552" i="4"/>
  <c r="M4553" i="4"/>
  <c r="M4554" i="4"/>
  <c r="M4555" i="4"/>
  <c r="M4556" i="4"/>
  <c r="M4557" i="4"/>
  <c r="M4558" i="4"/>
  <c r="M4559" i="4"/>
  <c r="M4560" i="4"/>
  <c r="M4561" i="4"/>
  <c r="M4562" i="4"/>
  <c r="M4563" i="4"/>
  <c r="M4564" i="4"/>
  <c r="M4565" i="4"/>
  <c r="M4566" i="4"/>
  <c r="M4567" i="4"/>
  <c r="M4568" i="4"/>
  <c r="M4569" i="4"/>
  <c r="M4570" i="4"/>
  <c r="M4571" i="4"/>
  <c r="M4572" i="4"/>
  <c r="M4573" i="4"/>
  <c r="M4574" i="4"/>
  <c r="M4575" i="4"/>
  <c r="M4576" i="4"/>
  <c r="M4577" i="4"/>
  <c r="M4578" i="4"/>
  <c r="M4579" i="4"/>
  <c r="M4580" i="4"/>
  <c r="M4581" i="4"/>
  <c r="M4582" i="4"/>
  <c r="M4583" i="4"/>
  <c r="M4584" i="4"/>
  <c r="M4585" i="4"/>
  <c r="M4586" i="4"/>
  <c r="M4587" i="4"/>
  <c r="M4588" i="4"/>
  <c r="M4589" i="4"/>
  <c r="M4590" i="4"/>
  <c r="M4591" i="4"/>
  <c r="M4592" i="4"/>
  <c r="M4593" i="4"/>
  <c r="M4594" i="4"/>
  <c r="M4595" i="4"/>
  <c r="M4596" i="4"/>
  <c r="M4597" i="4"/>
  <c r="M4598" i="4"/>
  <c r="M4599" i="4"/>
  <c r="M4600" i="4"/>
  <c r="M4601" i="4"/>
  <c r="M4602" i="4"/>
  <c r="M4603" i="4"/>
  <c r="M4604" i="4"/>
  <c r="M4605" i="4"/>
  <c r="M4606" i="4"/>
  <c r="M4607" i="4"/>
  <c r="M4608" i="4"/>
  <c r="M4609" i="4"/>
  <c r="M4610" i="4"/>
  <c r="M4611" i="4"/>
  <c r="M4612" i="4"/>
  <c r="M4613" i="4"/>
  <c r="M4614" i="4"/>
  <c r="M4615" i="4"/>
  <c r="M4616" i="4"/>
  <c r="M4617" i="4"/>
  <c r="M4618" i="4"/>
  <c r="M4619" i="4"/>
  <c r="M4620" i="4"/>
  <c r="M4621" i="4"/>
  <c r="M4622" i="4"/>
  <c r="M4623" i="4"/>
  <c r="M4624" i="4"/>
  <c r="M4625" i="4"/>
  <c r="M4626" i="4"/>
  <c r="M4627" i="4"/>
  <c r="M4628" i="4"/>
  <c r="M4629" i="4"/>
  <c r="M4630" i="4"/>
  <c r="M4631" i="4"/>
  <c r="M4632" i="4"/>
  <c r="M4633" i="4"/>
  <c r="M4634" i="4"/>
  <c r="M4635" i="4"/>
  <c r="M4636" i="4"/>
  <c r="M4637" i="4"/>
  <c r="M4638" i="4"/>
  <c r="M4639" i="4"/>
  <c r="M4640" i="4"/>
  <c r="M4641" i="4"/>
  <c r="M4642" i="4"/>
  <c r="M4643" i="4"/>
  <c r="M4644" i="4"/>
  <c r="M4645" i="4"/>
  <c r="M4646" i="4"/>
  <c r="M4647" i="4"/>
  <c r="M4648" i="4"/>
  <c r="M4649" i="4"/>
  <c r="M4650" i="4"/>
  <c r="M4651" i="4"/>
  <c r="M4652" i="4"/>
  <c r="M4653" i="4"/>
  <c r="M4654" i="4"/>
  <c r="M4655" i="4"/>
  <c r="M4656" i="4"/>
  <c r="M4657" i="4"/>
  <c r="M4658" i="4"/>
  <c r="M4659" i="4"/>
  <c r="M4660" i="4"/>
  <c r="M4661" i="4"/>
  <c r="M4662" i="4"/>
  <c r="M4663" i="4"/>
  <c r="M4664" i="4"/>
  <c r="M4665" i="4"/>
  <c r="M4666" i="4"/>
  <c r="M4667" i="4"/>
  <c r="M4668" i="4"/>
  <c r="M4669" i="4"/>
  <c r="M4670" i="4"/>
  <c r="M4671" i="4"/>
  <c r="M4672" i="4"/>
  <c r="M4673" i="4"/>
  <c r="M4674" i="4"/>
  <c r="M4675" i="4"/>
  <c r="M4676" i="4"/>
  <c r="M4677" i="4"/>
  <c r="M4678" i="4"/>
  <c r="M4679" i="4"/>
  <c r="M4680" i="4"/>
  <c r="M4681" i="4"/>
  <c r="M4682" i="4"/>
  <c r="M4683" i="4"/>
  <c r="M4684" i="4"/>
  <c r="M4685" i="4"/>
  <c r="M4686" i="4"/>
  <c r="M4687" i="4"/>
  <c r="M4688" i="4"/>
  <c r="M4689" i="4"/>
  <c r="M4690" i="4"/>
  <c r="M4691" i="4"/>
  <c r="M4692" i="4"/>
  <c r="M4693" i="4"/>
  <c r="M4694" i="4"/>
  <c r="M4695" i="4"/>
  <c r="M4696" i="4"/>
  <c r="M4697" i="4"/>
  <c r="M4698" i="4"/>
  <c r="M4699" i="4"/>
  <c r="M4700" i="4"/>
  <c r="M4701" i="4"/>
  <c r="M4702" i="4"/>
  <c r="M4703" i="4"/>
  <c r="M4704" i="4"/>
  <c r="M4705" i="4"/>
  <c r="M4706" i="4"/>
  <c r="M4707" i="4"/>
  <c r="M4708" i="4"/>
  <c r="M4709" i="4"/>
  <c r="M4710" i="4"/>
  <c r="M4711" i="4"/>
  <c r="M4712" i="4"/>
  <c r="M4713" i="4"/>
  <c r="M4714" i="4"/>
  <c r="M4715" i="4"/>
  <c r="M4716" i="4"/>
  <c r="M4717" i="4"/>
  <c r="M4718" i="4"/>
  <c r="M4719" i="4"/>
  <c r="M4720" i="4"/>
  <c r="M4721" i="4"/>
  <c r="M4722" i="4"/>
  <c r="M4723" i="4"/>
  <c r="M4724" i="4"/>
  <c r="M4725" i="4"/>
  <c r="M4726" i="4"/>
  <c r="M4727" i="4"/>
  <c r="M4728" i="4"/>
  <c r="M4729" i="4"/>
  <c r="M4730" i="4"/>
  <c r="M4731" i="4"/>
  <c r="M4732" i="4"/>
  <c r="M4733" i="4"/>
  <c r="M4734" i="4"/>
  <c r="M4735" i="4"/>
  <c r="M4736" i="4"/>
  <c r="M4737" i="4"/>
  <c r="M4738" i="4"/>
  <c r="M4739" i="4"/>
  <c r="M4740" i="4"/>
  <c r="M4741" i="4"/>
  <c r="M4742" i="4"/>
  <c r="M4743" i="4"/>
  <c r="M4744" i="4"/>
  <c r="M4745" i="4"/>
  <c r="M4746" i="4"/>
  <c r="M4747" i="4"/>
  <c r="M4748" i="4"/>
  <c r="M4749" i="4"/>
  <c r="M4750" i="4"/>
  <c r="M4751" i="4"/>
  <c r="M4752" i="4"/>
  <c r="M4753" i="4"/>
  <c r="M4754" i="4"/>
  <c r="M4755" i="4"/>
  <c r="M4756" i="4"/>
  <c r="M4757" i="4"/>
  <c r="M4758" i="4"/>
  <c r="M4759" i="4"/>
  <c r="M4760" i="4"/>
  <c r="M4761" i="4"/>
  <c r="M4762" i="4"/>
  <c r="M4763" i="4"/>
  <c r="M4764" i="4"/>
  <c r="M4765" i="4"/>
  <c r="M4766" i="4"/>
  <c r="M4767" i="4"/>
  <c r="M4768" i="4"/>
  <c r="M4769" i="4"/>
  <c r="M4770" i="4"/>
  <c r="M4771" i="4"/>
  <c r="M4772" i="4"/>
  <c r="M4773" i="4"/>
  <c r="M4774" i="4"/>
  <c r="M4775" i="4"/>
  <c r="M4776" i="4"/>
  <c r="M4777" i="4"/>
  <c r="M4778" i="4"/>
  <c r="M4779" i="4"/>
  <c r="M4780" i="4"/>
  <c r="M4781" i="4"/>
  <c r="M4782" i="4"/>
  <c r="M4783" i="4"/>
  <c r="M4784" i="4"/>
  <c r="M4785" i="4"/>
  <c r="M4786" i="4"/>
  <c r="M4787" i="4"/>
  <c r="M4788" i="4"/>
  <c r="M4789" i="4"/>
  <c r="M4790" i="4"/>
  <c r="M4791" i="4"/>
  <c r="M4792" i="4"/>
  <c r="M4793" i="4"/>
  <c r="M4794" i="4"/>
  <c r="M4795" i="4"/>
  <c r="M4796" i="4"/>
  <c r="M4797" i="4"/>
  <c r="M4798" i="4"/>
  <c r="M4799" i="4"/>
  <c r="M4800" i="4"/>
  <c r="M4801" i="4"/>
  <c r="M4802" i="4"/>
  <c r="M4803" i="4"/>
  <c r="M4804" i="4"/>
  <c r="M4805" i="4"/>
  <c r="M4806" i="4"/>
  <c r="M4807" i="4"/>
  <c r="M4808" i="4"/>
  <c r="M4809" i="4"/>
  <c r="M4810" i="4"/>
  <c r="M4811" i="4"/>
  <c r="M4812" i="4"/>
  <c r="M4813" i="4"/>
  <c r="M4814" i="4"/>
  <c r="M4815" i="4"/>
  <c r="M4816" i="4"/>
  <c r="M4817" i="4"/>
  <c r="M4818" i="4"/>
  <c r="M4819" i="4"/>
  <c r="M4820" i="4"/>
  <c r="M4821" i="4"/>
  <c r="M4822" i="4"/>
  <c r="M4823" i="4"/>
  <c r="M4824" i="4"/>
  <c r="M4825" i="4"/>
  <c r="M4826" i="4"/>
  <c r="M4827" i="4"/>
  <c r="M4828" i="4"/>
  <c r="M4829" i="4"/>
  <c r="M4830" i="4"/>
  <c r="M4831" i="4"/>
  <c r="M4832" i="4"/>
  <c r="M4833" i="4"/>
  <c r="M4834" i="4"/>
  <c r="M4835" i="4"/>
  <c r="M4836" i="4"/>
  <c r="M4837" i="4"/>
  <c r="M4838" i="4"/>
  <c r="M4839" i="4"/>
  <c r="M4840" i="4"/>
  <c r="M4841" i="4"/>
  <c r="M4842" i="4"/>
  <c r="M4843" i="4"/>
  <c r="M4844" i="4"/>
  <c r="M4845" i="4"/>
  <c r="M4846" i="4"/>
  <c r="M4847" i="4"/>
  <c r="M4848" i="4"/>
  <c r="M4849" i="4"/>
  <c r="M4850" i="4"/>
  <c r="M4851" i="4"/>
  <c r="M4852" i="4"/>
  <c r="M4853" i="4"/>
  <c r="M4854" i="4"/>
  <c r="M4855" i="4"/>
  <c r="M4856" i="4"/>
  <c r="M4857" i="4"/>
  <c r="M4858" i="4"/>
  <c r="M4859" i="4"/>
  <c r="M4860" i="4"/>
  <c r="M4861" i="4"/>
  <c r="M4862" i="4"/>
  <c r="M4863" i="4"/>
  <c r="M4864" i="4"/>
  <c r="M4865" i="4"/>
  <c r="M4866" i="4"/>
  <c r="M4867" i="4"/>
  <c r="M4868" i="4"/>
  <c r="M4869" i="4"/>
  <c r="M4870" i="4"/>
  <c r="M4871" i="4"/>
  <c r="M4872" i="4"/>
  <c r="M4873" i="4"/>
  <c r="M4874" i="4"/>
  <c r="M4875" i="4"/>
  <c r="M4876" i="4"/>
  <c r="M4877" i="4"/>
  <c r="M4878" i="4"/>
  <c r="M4879" i="4"/>
  <c r="M4880" i="4"/>
  <c r="M4881" i="4"/>
  <c r="M4882" i="4"/>
  <c r="M4883" i="4"/>
  <c r="M4884" i="4"/>
  <c r="M4885" i="4"/>
  <c r="M4886" i="4"/>
  <c r="M4887" i="4"/>
  <c r="M4888" i="4"/>
  <c r="M4889" i="4"/>
  <c r="M4890" i="4"/>
  <c r="M4891" i="4"/>
  <c r="M4892" i="4"/>
  <c r="M4893" i="4"/>
  <c r="M4894" i="4"/>
  <c r="M4895" i="4"/>
  <c r="M4896" i="4"/>
  <c r="M4897" i="4"/>
  <c r="M4898" i="4"/>
  <c r="M4899" i="4"/>
  <c r="M4900" i="4"/>
  <c r="M4901" i="4"/>
  <c r="M4902" i="4"/>
  <c r="M4903" i="4"/>
  <c r="M4904" i="4"/>
  <c r="M4905" i="4"/>
  <c r="M4906" i="4"/>
  <c r="M4907" i="4"/>
  <c r="M4908" i="4"/>
  <c r="M4909" i="4"/>
  <c r="M4910" i="4"/>
  <c r="M4911" i="4"/>
  <c r="M4912" i="4"/>
  <c r="M4913" i="4"/>
  <c r="M4914" i="4"/>
  <c r="M4915" i="4"/>
  <c r="M4916" i="4"/>
  <c r="M4917" i="4"/>
  <c r="M4918" i="4"/>
  <c r="M4919" i="4"/>
  <c r="M4920" i="4"/>
  <c r="M4921" i="4"/>
  <c r="M4922" i="4"/>
  <c r="M4923" i="4"/>
  <c r="M4924" i="4"/>
  <c r="M4925" i="4"/>
  <c r="M4926" i="4"/>
  <c r="M4927" i="4"/>
  <c r="M4928" i="4"/>
  <c r="M4929" i="4"/>
  <c r="M4930" i="4"/>
  <c r="M4931" i="4"/>
  <c r="M4932" i="4"/>
  <c r="M4933" i="4"/>
  <c r="M4934" i="4"/>
  <c r="M4935" i="4"/>
  <c r="M4936" i="4"/>
  <c r="M4937" i="4"/>
  <c r="M4938" i="4"/>
  <c r="M4939" i="4"/>
  <c r="M4940" i="4"/>
  <c r="M4941" i="4"/>
  <c r="M4942" i="4"/>
  <c r="M4943" i="4"/>
  <c r="M4944" i="4"/>
  <c r="M4945" i="4"/>
  <c r="M4946" i="4"/>
  <c r="M4947" i="4"/>
  <c r="M4948" i="4"/>
  <c r="M4949" i="4"/>
  <c r="M4950" i="4"/>
  <c r="M4951" i="4"/>
  <c r="M4952" i="4"/>
  <c r="M4953" i="4"/>
  <c r="M4954" i="4"/>
  <c r="M4955" i="4"/>
  <c r="M4956" i="4"/>
  <c r="M4957" i="4"/>
  <c r="M4958" i="4"/>
  <c r="M4959" i="4"/>
  <c r="M4960" i="4"/>
  <c r="M4961" i="4"/>
  <c r="M4962" i="4"/>
  <c r="M4963" i="4"/>
  <c r="M4964" i="4"/>
  <c r="M4965" i="4"/>
  <c r="M4966" i="4"/>
  <c r="M4967" i="4"/>
  <c r="M4968" i="4"/>
  <c r="M4969" i="4"/>
  <c r="M4970" i="4"/>
  <c r="M4971" i="4"/>
  <c r="M4972" i="4"/>
  <c r="M4973" i="4"/>
  <c r="M4974" i="4"/>
  <c r="M4975" i="4"/>
  <c r="M4976" i="4"/>
  <c r="M4977" i="4"/>
  <c r="M4978" i="4"/>
  <c r="M4979" i="4"/>
  <c r="M4980" i="4"/>
  <c r="M4981" i="4"/>
  <c r="M4982" i="4"/>
  <c r="M4983" i="4"/>
  <c r="M4984" i="4"/>
  <c r="M4985" i="4"/>
  <c r="M4986" i="4"/>
  <c r="M4987" i="4"/>
  <c r="M4988" i="4"/>
  <c r="M4989" i="4"/>
  <c r="M4990" i="4"/>
  <c r="M4991" i="4"/>
  <c r="M4992" i="4"/>
  <c r="M4993" i="4"/>
  <c r="M4994" i="4"/>
  <c r="M4995" i="4"/>
  <c r="M4996" i="4"/>
  <c r="M4997" i="4"/>
  <c r="M4998" i="4"/>
  <c r="M4999" i="4"/>
  <c r="M5000" i="4"/>
  <c r="M5001" i="4"/>
  <c r="M2" i="4"/>
  <c r="L3644" i="4"/>
  <c r="L184" i="4"/>
  <c r="L1448" i="4"/>
  <c r="L2410" i="4"/>
  <c r="L3143" i="4"/>
  <c r="L3472" i="4"/>
  <c r="L4407" i="4"/>
  <c r="L4513" i="4"/>
  <c r="L4530" i="4"/>
  <c r="L4643" i="4"/>
  <c r="L4922" i="4"/>
  <c r="L4974" i="4"/>
  <c r="L1234" i="4"/>
  <c r="L1882" i="4"/>
  <c r="L2178" i="4"/>
  <c r="L2394" i="4"/>
  <c r="L2465" i="4"/>
  <c r="L2776" i="4"/>
  <c r="L2979" i="4"/>
  <c r="L3118" i="4"/>
  <c r="L3120" i="4"/>
  <c r="L3356" i="4"/>
  <c r="L3410" i="4"/>
  <c r="L3490" i="4"/>
  <c r="L3551" i="4"/>
  <c r="L4093" i="4"/>
  <c r="L4135" i="4"/>
  <c r="L4138" i="4"/>
  <c r="L4152" i="4"/>
  <c r="L4410" i="4"/>
  <c r="L4479" i="4"/>
  <c r="L4490" i="4"/>
  <c r="L4492" i="4"/>
  <c r="L4547" i="4"/>
  <c r="L4558" i="4"/>
  <c r="L4605" i="4"/>
  <c r="L4814" i="4"/>
  <c r="L4892" i="4"/>
  <c r="L4928" i="4"/>
  <c r="L1084" i="4"/>
  <c r="L1269" i="4"/>
  <c r="L1340" i="4"/>
  <c r="L1467" i="4"/>
  <c r="L1470" i="4"/>
  <c r="L1473" i="4"/>
  <c r="L1483" i="4"/>
  <c r="L1549" i="4"/>
  <c r="L1690" i="4"/>
  <c r="L1764" i="4"/>
  <c r="L1778" i="4"/>
  <c r="L1820" i="4"/>
  <c r="L1944" i="4"/>
  <c r="L1948" i="4"/>
  <c r="L2081" i="4"/>
  <c r="L2185" i="4"/>
  <c r="L2401" i="4"/>
  <c r="L2586" i="4"/>
  <c r="L2618" i="4"/>
  <c r="L2632" i="4"/>
  <c r="L2711" i="4"/>
  <c r="L2748" i="4"/>
  <c r="L2897" i="4"/>
  <c r="L2976" i="4"/>
  <c r="L3108" i="4"/>
  <c r="L3129" i="4"/>
  <c r="L3130" i="4"/>
  <c r="L3147" i="4"/>
  <c r="L3260" i="4"/>
  <c r="L3329" i="4"/>
  <c r="L3411" i="4"/>
  <c r="L3477" i="4"/>
  <c r="L3612" i="4"/>
  <c r="L4139" i="4"/>
  <c r="L4149" i="4"/>
  <c r="L4389" i="4"/>
  <c r="L4441" i="4"/>
  <c r="L4478" i="4"/>
  <c r="L4532" i="4"/>
  <c r="L4537" i="4"/>
  <c r="L4542" i="4"/>
  <c r="L4553" i="4"/>
  <c r="L4559" i="4"/>
  <c r="L4644" i="4"/>
  <c r="L4692" i="4"/>
  <c r="L4703" i="4"/>
  <c r="L4765" i="4"/>
  <c r="L4795" i="4"/>
  <c r="L4856" i="4"/>
  <c r="L4936" i="4"/>
  <c r="L730" i="4"/>
  <c r="L1035" i="4"/>
  <c r="L1147" i="4"/>
  <c r="L1303" i="4"/>
  <c r="L1306" i="4"/>
  <c r="L1348" i="4"/>
  <c r="L1519" i="4"/>
  <c r="L1550" i="4"/>
  <c r="L1558" i="4"/>
  <c r="L1562" i="4"/>
  <c r="L1583" i="4"/>
  <c r="L1608" i="4"/>
  <c r="L1651" i="4"/>
  <c r="L1669" i="4"/>
  <c r="L1741" i="4"/>
  <c r="L1813" i="4"/>
  <c r="L1819" i="4"/>
  <c r="L1867" i="4"/>
  <c r="L1956" i="4"/>
  <c r="L2048" i="4"/>
  <c r="L2074" i="4"/>
  <c r="L2113" i="4"/>
  <c r="L2139" i="4"/>
  <c r="L2227" i="4"/>
  <c r="L2239" i="4"/>
  <c r="L2365" i="4"/>
  <c r="L2376" i="4"/>
  <c r="L2398" i="4"/>
  <c r="L2412" i="4"/>
  <c r="L2421" i="4"/>
  <c r="L2477" i="4"/>
  <c r="L2587" i="4"/>
  <c r="L2622" i="4"/>
  <c r="L2655" i="4"/>
  <c r="L2677" i="4"/>
  <c r="L2700" i="4"/>
  <c r="L2751" i="4"/>
  <c r="L2755" i="4"/>
  <c r="L2787" i="4"/>
  <c r="L2847" i="4"/>
  <c r="L2896" i="4"/>
  <c r="L2988" i="4"/>
  <c r="L2999" i="4"/>
  <c r="L3075" i="4"/>
  <c r="L3112" i="4"/>
  <c r="L3145" i="4"/>
  <c r="L3244" i="4"/>
  <c r="L3281" i="4"/>
  <c r="L3306" i="4"/>
  <c r="L3307" i="4"/>
  <c r="L3430" i="4"/>
  <c r="L4130" i="4"/>
  <c r="L4132" i="4"/>
  <c r="L4426" i="4"/>
  <c r="L4431" i="4"/>
  <c r="L4435" i="4"/>
  <c r="L4459" i="4"/>
  <c r="L4476" i="4"/>
  <c r="L4496" i="4"/>
  <c r="L4520" i="4"/>
  <c r="L4528" i="4"/>
  <c r="L4660" i="4"/>
  <c r="L4740" i="4"/>
  <c r="L4785" i="4"/>
  <c r="L4889" i="4"/>
  <c r="L4921" i="4"/>
  <c r="L4937" i="4"/>
  <c r="L4945" i="4"/>
  <c r="L301" i="4"/>
  <c r="L654" i="4"/>
  <c r="L785" i="4"/>
  <c r="L962" i="4"/>
  <c r="L1012" i="4"/>
  <c r="L1066" i="4"/>
  <c r="L1074" i="4"/>
  <c r="L1092" i="4"/>
  <c r="L1150" i="4"/>
  <c r="L1152" i="4"/>
  <c r="L1250" i="4"/>
  <c r="L1453" i="4"/>
  <c r="L1554" i="4"/>
  <c r="L1673" i="4"/>
  <c r="L1753" i="4"/>
  <c r="L1768" i="4"/>
  <c r="L1784" i="4"/>
  <c r="L1920" i="4"/>
  <c r="L1950" i="4"/>
  <c r="L1968" i="4"/>
  <c r="L1984" i="4"/>
  <c r="L2011" i="4"/>
  <c r="L2021" i="4"/>
  <c r="L2154" i="4"/>
  <c r="L2228" i="4"/>
  <c r="L2298" i="4"/>
  <c r="L2302" i="4"/>
  <c r="L2363" i="4"/>
  <c r="L2377" i="4"/>
  <c r="L2391" i="4"/>
  <c r="L2393" i="4"/>
  <c r="L2507" i="4"/>
  <c r="L2521" i="4"/>
  <c r="L2624" i="4"/>
  <c r="L2661" i="4"/>
  <c r="L2737" i="4"/>
  <c r="L2760" i="4"/>
  <c r="L2774" i="4"/>
  <c r="L2875" i="4"/>
  <c r="L2910" i="4"/>
  <c r="L3026" i="4"/>
  <c r="L3031" i="4"/>
  <c r="L3038" i="4"/>
  <c r="L3068" i="4"/>
  <c r="L3076" i="4"/>
  <c r="L3089" i="4"/>
  <c r="L3148" i="4"/>
  <c r="L3205" i="4"/>
  <c r="L3252" i="4"/>
  <c r="L3265" i="4"/>
  <c r="L3371" i="4"/>
  <c r="L3427" i="4"/>
  <c r="L3441" i="4"/>
  <c r="L3613" i="4"/>
  <c r="L4091" i="4"/>
  <c r="L4126" i="4"/>
  <c r="L4153" i="4"/>
  <c r="L4163" i="4"/>
  <c r="L4186" i="4"/>
  <c r="L4388" i="4"/>
  <c r="L4400" i="4"/>
  <c r="L4432" i="4"/>
  <c r="L4467" i="4"/>
  <c r="L4504" i="4"/>
  <c r="L4522" i="4"/>
  <c r="L4529" i="4"/>
  <c r="L4603" i="4"/>
  <c r="L4628" i="4"/>
  <c r="L4797" i="4"/>
  <c r="L4845" i="4"/>
  <c r="L4849" i="4"/>
  <c r="L4871" i="4"/>
  <c r="L4887" i="4"/>
  <c r="L4897" i="4"/>
  <c r="L4903" i="4"/>
  <c r="L4906" i="4"/>
  <c r="L4920" i="4"/>
  <c r="L4954" i="4"/>
  <c r="L4965" i="4"/>
  <c r="L4988" i="4"/>
  <c r="L786" i="4"/>
  <c r="L921" i="4"/>
  <c r="L1021" i="4"/>
  <c r="L1046" i="4"/>
  <c r="L1106" i="4"/>
  <c r="L1159" i="4"/>
  <c r="L1332" i="4"/>
  <c r="L1389" i="4"/>
  <c r="L1495" i="4"/>
  <c r="L1518" i="4"/>
  <c r="L1557" i="4"/>
  <c r="L1617" i="4"/>
  <c r="L1644" i="4"/>
  <c r="L1656" i="4"/>
  <c r="L1678" i="4"/>
  <c r="L1747" i="4"/>
  <c r="L1847" i="4"/>
  <c r="L1852" i="4"/>
  <c r="L1985" i="4"/>
  <c r="L2062" i="4"/>
  <c r="L2106" i="4"/>
  <c r="L2229" i="4"/>
  <c r="L2257" i="4"/>
  <c r="L2258" i="4"/>
  <c r="L2292" i="4"/>
  <c r="L2294" i="4"/>
  <c r="L2332" i="4"/>
  <c r="L2346" i="4"/>
  <c r="L2347" i="4"/>
  <c r="L2358" i="4"/>
  <c r="L2400" i="4"/>
  <c r="L2475" i="4"/>
  <c r="L2560" i="4"/>
  <c r="L2693" i="4"/>
  <c r="L2730" i="4"/>
  <c r="L2734" i="4"/>
  <c r="L2782" i="4"/>
  <c r="L2783" i="4"/>
  <c r="L2933" i="4"/>
  <c r="L2934" i="4"/>
  <c r="L2935" i="4"/>
  <c r="L3157" i="4"/>
  <c r="L3162" i="4"/>
  <c r="L3235" i="4"/>
  <c r="L3258" i="4"/>
  <c r="L4182" i="4"/>
  <c r="L4392" i="4"/>
  <c r="L4404" i="4"/>
  <c r="L4437" i="4"/>
  <c r="L4469" i="4"/>
  <c r="L4489" i="4"/>
  <c r="L4509" i="4"/>
  <c r="L4525" i="4"/>
  <c r="L4554" i="4"/>
  <c r="L4675" i="4"/>
  <c r="L4707" i="4"/>
  <c r="L4728" i="4"/>
  <c r="L4763" i="4"/>
  <c r="L4819" i="4"/>
  <c r="L4841" i="4"/>
  <c r="L4872" i="4"/>
  <c r="L4930" i="4"/>
  <c r="L4986" i="4"/>
  <c r="L4989" i="4"/>
  <c r="L103" i="4"/>
  <c r="L541" i="4"/>
  <c r="L685" i="4"/>
  <c r="L749" i="4"/>
  <c r="L787" i="4"/>
  <c r="L897" i="4"/>
  <c r="L902" i="4"/>
  <c r="L924" i="4"/>
  <c r="L969" i="4"/>
  <c r="L1044" i="4"/>
  <c r="L1067" i="4"/>
  <c r="L1120" i="4"/>
  <c r="L1188" i="4"/>
  <c r="L1229" i="4"/>
  <c r="L1255" i="4"/>
  <c r="L1273" i="4"/>
  <c r="L1342" i="4"/>
  <c r="L1488" i="4"/>
  <c r="L1504" i="4"/>
  <c r="L1563" i="4"/>
  <c r="L1586" i="4"/>
  <c r="L1625" i="4"/>
  <c r="L1652" i="4"/>
  <c r="L1666" i="4"/>
  <c r="L1748" i="4"/>
  <c r="L1783" i="4"/>
  <c r="L1845" i="4"/>
  <c r="L1860" i="4"/>
  <c r="L2030" i="4"/>
  <c r="L2064" i="4"/>
  <c r="L2089" i="4"/>
  <c r="L2091" i="4"/>
  <c r="L2096" i="4"/>
  <c r="L2226" i="4"/>
  <c r="L2230" i="4"/>
  <c r="L2305" i="4"/>
  <c r="L2320" i="4"/>
  <c r="L2334" i="4"/>
  <c r="L2462" i="4"/>
  <c r="L2478" i="4"/>
  <c r="L2529" i="4"/>
  <c r="L2712" i="4"/>
  <c r="L2795" i="4"/>
  <c r="L2869" i="4"/>
  <c r="L2947" i="4"/>
  <c r="L2978" i="4"/>
  <c r="L2980" i="4"/>
  <c r="L2993" i="4"/>
  <c r="L3134" i="4"/>
  <c r="L3188" i="4"/>
  <c r="L3191" i="4"/>
  <c r="L3214" i="4"/>
  <c r="L3215" i="4"/>
  <c r="L3234" i="4"/>
  <c r="L3243" i="4"/>
  <c r="L3331" i="4"/>
  <c r="L3340" i="4"/>
  <c r="L3429" i="4"/>
  <c r="L3478" i="4"/>
  <c r="L3516" i="4"/>
  <c r="L3520" i="4"/>
  <c r="L3754" i="4"/>
  <c r="L4100" i="4"/>
  <c r="L4102" i="4"/>
  <c r="L4136" i="4"/>
  <c r="L4165" i="4"/>
  <c r="L4409" i="4"/>
  <c r="L4443" i="4"/>
  <c r="L4488" i="4"/>
  <c r="L4527" i="4"/>
  <c r="L4560" i="4"/>
  <c r="L4581" i="4"/>
  <c r="L4625" i="4"/>
  <c r="L4677" i="4"/>
  <c r="L4696" i="4"/>
  <c r="L4702" i="4"/>
  <c r="L4727" i="4"/>
  <c r="L4734" i="4"/>
  <c r="L4741" i="4"/>
  <c r="L4778" i="4"/>
  <c r="L4859" i="4"/>
  <c r="L4868" i="4"/>
  <c r="L4877" i="4"/>
  <c r="L4907" i="4"/>
  <c r="L4966" i="4"/>
  <c r="L4975" i="4"/>
  <c r="L4983" i="4"/>
  <c r="L4985" i="4"/>
  <c r="L4990" i="4"/>
  <c r="L4997" i="4"/>
  <c r="L111" i="4"/>
  <c r="L273" i="4"/>
  <c r="L299" i="4"/>
  <c r="L371" i="4"/>
  <c r="L778" i="4"/>
  <c r="L822" i="4"/>
  <c r="L857" i="4"/>
  <c r="L866" i="4"/>
  <c r="L889" i="4"/>
  <c r="L940" i="4"/>
  <c r="L960" i="4"/>
  <c r="L990" i="4"/>
  <c r="L1058" i="4"/>
  <c r="L1065" i="4"/>
  <c r="L1279" i="4"/>
  <c r="L1323" i="4"/>
  <c r="L1376" i="4"/>
  <c r="L1380" i="4"/>
  <c r="L1391" i="4"/>
  <c r="L1469" i="4"/>
  <c r="L1580" i="4"/>
  <c r="L1605" i="4"/>
  <c r="L1653" i="4"/>
  <c r="L1754" i="4"/>
  <c r="L1755" i="4"/>
  <c r="L1831" i="4"/>
  <c r="L1844" i="4"/>
  <c r="L1856" i="4"/>
  <c r="L1916" i="4"/>
  <c r="L2005" i="4"/>
  <c r="L2009" i="4"/>
  <c r="L2029" i="4"/>
  <c r="L2042" i="4"/>
  <c r="L2047" i="4"/>
  <c r="L2061" i="4"/>
  <c r="L2067" i="4"/>
  <c r="L2155" i="4"/>
  <c r="L2175" i="4"/>
  <c r="L2212" i="4"/>
  <c r="L2231" i="4"/>
  <c r="L2284" i="4"/>
  <c r="L2349" i="4"/>
  <c r="L2364" i="4"/>
  <c r="L2388" i="4"/>
  <c r="L2390" i="4"/>
  <c r="L2426" i="4"/>
  <c r="L2427" i="4"/>
  <c r="L2470" i="4"/>
  <c r="L2489" i="4"/>
  <c r="L2494" i="4"/>
  <c r="L2514" i="4"/>
  <c r="L2522" i="4"/>
  <c r="L2588" i="4"/>
  <c r="L2663" i="4"/>
  <c r="L2675" i="4"/>
  <c r="L2719" i="4"/>
  <c r="L2731" i="4"/>
  <c r="L2767" i="4"/>
  <c r="L2870" i="4"/>
  <c r="L2952" i="4"/>
  <c r="L3046" i="4"/>
  <c r="L3049" i="4"/>
  <c r="L3094" i="4"/>
  <c r="L3151" i="4"/>
  <c r="L3175" i="4"/>
  <c r="L3282" i="4"/>
  <c r="L3297" i="4"/>
  <c r="L3330" i="4"/>
  <c r="L3409" i="4"/>
  <c r="L3486" i="4"/>
  <c r="L3498" i="4"/>
  <c r="L3552" i="4"/>
  <c r="L3708" i="4"/>
  <c r="L3732" i="4"/>
  <c r="L4096" i="4"/>
  <c r="L4098" i="4"/>
  <c r="L4106" i="4"/>
  <c r="L4118" i="4"/>
  <c r="L4166" i="4"/>
  <c r="L4395" i="4"/>
  <c r="L4445" i="4"/>
  <c r="L4471" i="4"/>
  <c r="L4556" i="4"/>
  <c r="L4561" i="4"/>
  <c r="L4626" i="4"/>
  <c r="L4654" i="4"/>
  <c r="L4713" i="4"/>
  <c r="L4794" i="4"/>
  <c r="L4806" i="4"/>
  <c r="L4825" i="4"/>
  <c r="L4827" i="4"/>
  <c r="L4855" i="4"/>
  <c r="L4875" i="4"/>
  <c r="L4899" i="4"/>
  <c r="L4918" i="4"/>
  <c r="L4953" i="4"/>
  <c r="L4998" i="4"/>
  <c r="L115" i="4"/>
  <c r="L205" i="4"/>
  <c r="L328" i="4"/>
  <c r="L498" i="4"/>
  <c r="L513" i="4"/>
  <c r="L567" i="4"/>
  <c r="L575" i="4"/>
  <c r="L764" i="4"/>
  <c r="L842" i="4"/>
  <c r="L996" i="4"/>
  <c r="L1005" i="4"/>
  <c r="L1018" i="4"/>
  <c r="L1059" i="4"/>
  <c r="L1089" i="4"/>
  <c r="L1127" i="4"/>
  <c r="L1128" i="4"/>
  <c r="L1173" i="4"/>
  <c r="L1219" i="4"/>
  <c r="L1254" i="4"/>
  <c r="L1334" i="4"/>
  <c r="L1345" i="4"/>
  <c r="L1491" i="4"/>
  <c r="L1498" i="4"/>
  <c r="L1538" i="4"/>
  <c r="L1552" i="4"/>
  <c r="L1603" i="4"/>
  <c r="L1667" i="4"/>
  <c r="L1677" i="4"/>
  <c r="L1684" i="4"/>
  <c r="L1722" i="4"/>
  <c r="L1738" i="4"/>
  <c r="L1749" i="4"/>
  <c r="L1806" i="4"/>
  <c r="L1826" i="4"/>
  <c r="L1843" i="4"/>
  <c r="L1914" i="4"/>
  <c r="L1922" i="4"/>
  <c r="L1966" i="4"/>
  <c r="L2017" i="4"/>
  <c r="L2065" i="4"/>
  <c r="L2071" i="4"/>
  <c r="L2088" i="4"/>
  <c r="L2092" i="4"/>
  <c r="L2174" i="4"/>
  <c r="L2189" i="4"/>
  <c r="L2224" i="4"/>
  <c r="L2304" i="4"/>
  <c r="L2407" i="4"/>
  <c r="L2431" i="4"/>
  <c r="L2473" i="4"/>
  <c r="L2565" i="4"/>
  <c r="L2582" i="4"/>
  <c r="L2589" i="4"/>
  <c r="L2623" i="4"/>
  <c r="L2723" i="4"/>
  <c r="L2729" i="4"/>
  <c r="L2803" i="4"/>
  <c r="L2822" i="4"/>
  <c r="L3047" i="4"/>
  <c r="L3056" i="4"/>
  <c r="L3078" i="4"/>
  <c r="L3093" i="4"/>
  <c r="L3110" i="4"/>
  <c r="L3163" i="4"/>
  <c r="L3206" i="4"/>
  <c r="L3246" i="4"/>
  <c r="L3354" i="4"/>
  <c r="L3446" i="4"/>
  <c r="L3614" i="4"/>
  <c r="L3615" i="4"/>
  <c r="L3709" i="4"/>
  <c r="L3772" i="4"/>
  <c r="L4094" i="4"/>
  <c r="L4111" i="4"/>
  <c r="L4129" i="4"/>
  <c r="L4133" i="4"/>
  <c r="L4167" i="4"/>
  <c r="L4417" i="4"/>
  <c r="L4420" i="4"/>
  <c r="L4465" i="4"/>
  <c r="L4521" i="4"/>
  <c r="L4564" i="4"/>
  <c r="L4584" i="4"/>
  <c r="L4646" i="4"/>
  <c r="L4665" i="4"/>
  <c r="L4716" i="4"/>
  <c r="L4717" i="4"/>
  <c r="L4798" i="4"/>
  <c r="L4816" i="4"/>
  <c r="L4879" i="4"/>
  <c r="L4900" i="4"/>
  <c r="L4916" i="4"/>
  <c r="L4933" i="4"/>
  <c r="L4957" i="4"/>
  <c r="L4999" i="4"/>
  <c r="L16" i="4"/>
  <c r="L88" i="4"/>
  <c r="L108" i="4"/>
  <c r="L272" i="4"/>
  <c r="L544" i="4"/>
  <c r="L579" i="4"/>
  <c r="L617" i="4"/>
  <c r="L663" i="4"/>
  <c r="L668" i="4"/>
  <c r="L700" i="4"/>
  <c r="L724" i="4"/>
  <c r="L801" i="4"/>
  <c r="L807" i="4"/>
  <c r="L863" i="4"/>
  <c r="L886" i="4"/>
  <c r="L901" i="4"/>
  <c r="L908" i="4"/>
  <c r="L915" i="4"/>
  <c r="L1015" i="4"/>
  <c r="L1033" i="4"/>
  <c r="L1060" i="4"/>
  <c r="L1098" i="4"/>
  <c r="L1099" i="4"/>
  <c r="L1138" i="4"/>
  <c r="L1140" i="4"/>
  <c r="L1179" i="4"/>
  <c r="L1198" i="4"/>
  <c r="L1215" i="4"/>
  <c r="L1251" i="4"/>
  <c r="L1316" i="4"/>
  <c r="L1326" i="4"/>
  <c r="L1335" i="4"/>
  <c r="L1344" i="4"/>
  <c r="L1346" i="4"/>
  <c r="L1352" i="4"/>
  <c r="L1367" i="4"/>
  <c r="L1368" i="4"/>
  <c r="L1373" i="4"/>
  <c r="L1378" i="4"/>
  <c r="L1385" i="4"/>
  <c r="L1490" i="4"/>
  <c r="L1499" i="4"/>
  <c r="L1500" i="4"/>
  <c r="L1560" i="4"/>
  <c r="L1602" i="4"/>
  <c r="L1614" i="4"/>
  <c r="L1632" i="4"/>
  <c r="L1679" i="4"/>
  <c r="L1740" i="4"/>
  <c r="L1742" i="4"/>
  <c r="L1756" i="4"/>
  <c r="L1766" i="4"/>
  <c r="L1779" i="4"/>
  <c r="L1788" i="4"/>
  <c r="L1833" i="4"/>
  <c r="L1841" i="4"/>
  <c r="L1862" i="4"/>
  <c r="L1895" i="4"/>
  <c r="L1941" i="4"/>
  <c r="L1974" i="4"/>
  <c r="L1994" i="4"/>
  <c r="L1999" i="4"/>
  <c r="L2080" i="4"/>
  <c r="L2127" i="4"/>
  <c r="L2131" i="4"/>
  <c r="L2143" i="4"/>
  <c r="L2169" i="4"/>
  <c r="L2170" i="4"/>
  <c r="L2195" i="4"/>
  <c r="L2300" i="4"/>
  <c r="L2303" i="4"/>
  <c r="L2306" i="4"/>
  <c r="L2368" i="4"/>
  <c r="L2385" i="4"/>
  <c r="L2387" i="4"/>
  <c r="L2415" i="4"/>
  <c r="L2447" i="4"/>
  <c r="L2497" i="4"/>
  <c r="L2516" i="4"/>
  <c r="L2581" i="4"/>
  <c r="L2620" i="4"/>
  <c r="L2628" i="4"/>
  <c r="L2631" i="4"/>
  <c r="L2681" i="4"/>
  <c r="L2715" i="4"/>
  <c r="L2725" i="4"/>
  <c r="L2728" i="4"/>
  <c r="L2794" i="4"/>
  <c r="L2807" i="4"/>
  <c r="L2823" i="4"/>
  <c r="L2834" i="4"/>
  <c r="L2880" i="4"/>
  <c r="L2892" i="4"/>
  <c r="L2899" i="4"/>
  <c r="L2936" i="4"/>
  <c r="L2937" i="4"/>
  <c r="L2949" i="4"/>
  <c r="L3060" i="4"/>
  <c r="L3069" i="4"/>
  <c r="L3074" i="4"/>
  <c r="L3090" i="4"/>
  <c r="L3119" i="4"/>
  <c r="L3125" i="4"/>
  <c r="L3131" i="4"/>
  <c r="L3219" i="4"/>
  <c r="L3236" i="4"/>
  <c r="L3308" i="4"/>
  <c r="L3372" i="4"/>
  <c r="L3393" i="4"/>
  <c r="L3495" i="4"/>
  <c r="L4079" i="4"/>
  <c r="L4142" i="4"/>
  <c r="L4168" i="4"/>
  <c r="L4425" i="4"/>
  <c r="L4495" i="4"/>
  <c r="L4514" i="4"/>
  <c r="L4524" i="4"/>
  <c r="L4579" i="4"/>
  <c r="L4601" i="4"/>
  <c r="L4606" i="4"/>
  <c r="L4609" i="4"/>
  <c r="L4610" i="4"/>
  <c r="L4611" i="4"/>
  <c r="L4681" i="4"/>
  <c r="L4695" i="4"/>
  <c r="L4799" i="4"/>
  <c r="L4878" i="4"/>
  <c r="L4976" i="4"/>
  <c r="L106" i="4"/>
  <c r="L112" i="4"/>
  <c r="L236" i="4"/>
  <c r="L241" i="4"/>
  <c r="L283" i="4"/>
  <c r="L311" i="4"/>
  <c r="L352" i="4"/>
  <c r="L359" i="4"/>
  <c r="L374" i="4"/>
  <c r="L381" i="4"/>
  <c r="L382" i="4"/>
  <c r="L604" i="4"/>
  <c r="L609" i="4"/>
  <c r="L611" i="4"/>
  <c r="L612" i="4"/>
  <c r="L632" i="4"/>
  <c r="L649" i="4"/>
  <c r="L673" i="4"/>
  <c r="L697" i="4"/>
  <c r="L702" i="4"/>
  <c r="L726" i="4"/>
  <c r="L735" i="4"/>
  <c r="L758" i="4"/>
  <c r="L793" i="4"/>
  <c r="L867" i="4"/>
  <c r="L888" i="4"/>
  <c r="L919" i="4"/>
  <c r="L982" i="4"/>
  <c r="L1025" i="4"/>
  <c r="L1043" i="4"/>
  <c r="L1097" i="4"/>
  <c r="L1102" i="4"/>
  <c r="L1111" i="4"/>
  <c r="L1134" i="4"/>
  <c r="L1155" i="4"/>
  <c r="L1174" i="4"/>
  <c r="L1192" i="4"/>
  <c r="L1197" i="4"/>
  <c r="L1205" i="4"/>
  <c r="L1206" i="4"/>
  <c r="L1294" i="4"/>
  <c r="L1295" i="4"/>
  <c r="L1338" i="4"/>
  <c r="L1388" i="4"/>
  <c r="L1564" i="4"/>
  <c r="L1658" i="4"/>
  <c r="L1688" i="4"/>
  <c r="L1689" i="4"/>
  <c r="L1723" i="4"/>
  <c r="L1725" i="4"/>
  <c r="L1757" i="4"/>
  <c r="L1769" i="4"/>
  <c r="L1795" i="4"/>
  <c r="L1807" i="4"/>
  <c r="L1815" i="4"/>
  <c r="L1888" i="4"/>
  <c r="L1918" i="4"/>
  <c r="L1940" i="4"/>
  <c r="L2000" i="4"/>
  <c r="L2002" i="4"/>
  <c r="L2006" i="4"/>
  <c r="L2043" i="4"/>
  <c r="L2066" i="4"/>
  <c r="L2097" i="4"/>
  <c r="L2102" i="4"/>
  <c r="L2103" i="4"/>
  <c r="L2119" i="4"/>
  <c r="L2132" i="4"/>
  <c r="L2146" i="4"/>
  <c r="L2156" i="4"/>
  <c r="L2157" i="4"/>
  <c r="L2213" i="4"/>
  <c r="L2214" i="4"/>
  <c r="L2222" i="4"/>
  <c r="L2232" i="4"/>
  <c r="L2238" i="4"/>
  <c r="L2263" i="4"/>
  <c r="L2293" i="4"/>
  <c r="L2318" i="4"/>
  <c r="L2323" i="4"/>
  <c r="L2359" i="4"/>
  <c r="L2386" i="4"/>
  <c r="L2467" i="4"/>
  <c r="L2515" i="4"/>
  <c r="L2542" i="4"/>
  <c r="L2796" i="4"/>
  <c r="L2837" i="4"/>
  <c r="L2840" i="4"/>
  <c r="L2841" i="4"/>
  <c r="L2851" i="4"/>
  <c r="L2890" i="4"/>
  <c r="L2919" i="4"/>
  <c r="L2925" i="4"/>
  <c r="L2981" i="4"/>
  <c r="L2994" i="4"/>
  <c r="L3072" i="4"/>
  <c r="L3126" i="4"/>
  <c r="L3152" i="4"/>
  <c r="L3176" i="4"/>
  <c r="L3179" i="4"/>
  <c r="L3296" i="4"/>
  <c r="L3381" i="4"/>
  <c r="L3471" i="4"/>
  <c r="L3491" i="4"/>
  <c r="L3616" i="4"/>
  <c r="L4066" i="4"/>
  <c r="L4085" i="4"/>
  <c r="L4090" i="4"/>
  <c r="L4150" i="4"/>
  <c r="L4396" i="4"/>
  <c r="L4414" i="4"/>
  <c r="L4418" i="4"/>
  <c r="L4569" i="4"/>
  <c r="L4592" i="4"/>
  <c r="L4635" i="4"/>
  <c r="L4639" i="4"/>
  <c r="L4658" i="4"/>
  <c r="L4669" i="4"/>
  <c r="L4709" i="4"/>
  <c r="L4752" i="4"/>
  <c r="L4756" i="4"/>
  <c r="L4818" i="4"/>
  <c r="L4839" i="4"/>
  <c r="L4850" i="4"/>
  <c r="L4901" i="4"/>
  <c r="L4929" i="4"/>
  <c r="L4931" i="4"/>
  <c r="L4956" i="4"/>
  <c r="L4972" i="4"/>
  <c r="L2500" i="4"/>
  <c r="L146" i="4"/>
  <c r="L265" i="4"/>
  <c r="L411" i="4"/>
  <c r="L414" i="4"/>
  <c r="L487" i="4"/>
  <c r="L563" i="4"/>
  <c r="L584" i="4"/>
  <c r="L595" i="4"/>
  <c r="L650" i="4"/>
  <c r="L672" i="4"/>
  <c r="L727" i="4"/>
  <c r="L733" i="4"/>
  <c r="L760" i="4"/>
  <c r="L788" i="4"/>
  <c r="L831" i="4"/>
  <c r="L847" i="4"/>
  <c r="L880" i="4"/>
  <c r="L898" i="4"/>
  <c r="L904" i="4"/>
  <c r="L936" i="4"/>
  <c r="L944" i="4"/>
  <c r="L987" i="4"/>
  <c r="L992" i="4"/>
  <c r="L994" i="4"/>
  <c r="L1006" i="4"/>
  <c r="L1026" i="4"/>
  <c r="L1030" i="4"/>
  <c r="L1079" i="4"/>
  <c r="L1085" i="4"/>
  <c r="L1154" i="4"/>
  <c r="L1209" i="4"/>
  <c r="L1225" i="4"/>
  <c r="L1258" i="4"/>
  <c r="L1293" i="4"/>
  <c r="L1358" i="4"/>
  <c r="L1478" i="4"/>
  <c r="L1480" i="4"/>
  <c r="L1521" i="4"/>
  <c r="L1606" i="4"/>
  <c r="L1636" i="4"/>
  <c r="L1650" i="4"/>
  <c r="L1654" i="4"/>
  <c r="L1683" i="4"/>
  <c r="L1752" i="4"/>
  <c r="L1790" i="4"/>
  <c r="L1796" i="4"/>
  <c r="L1810" i="4"/>
  <c r="L1827" i="4"/>
  <c r="L1842" i="4"/>
  <c r="L1848" i="4"/>
  <c r="L1850" i="4"/>
  <c r="L1919" i="4"/>
  <c r="L1949" i="4"/>
  <c r="L1954" i="4"/>
  <c r="L1971" i="4"/>
  <c r="L1986" i="4"/>
  <c r="L2075" i="4"/>
  <c r="L2085" i="4"/>
  <c r="L2100" i="4"/>
  <c r="L2134" i="4"/>
  <c r="L2193" i="4"/>
  <c r="L2233" i="4"/>
  <c r="L2254" i="4"/>
  <c r="L2260" i="4"/>
  <c r="L2269" i="4"/>
  <c r="L2325" i="4"/>
  <c r="L2428" i="4"/>
  <c r="L2429" i="4"/>
  <c r="L2452" i="4"/>
  <c r="L2484" i="4"/>
  <c r="L2499" i="4"/>
  <c r="L2508" i="4"/>
  <c r="L2530" i="4"/>
  <c r="L2574" i="4"/>
  <c r="L2634" i="4"/>
  <c r="L2818" i="4"/>
  <c r="L2821" i="4"/>
  <c r="L2920" i="4"/>
  <c r="L2951" i="4"/>
  <c r="L2995" i="4"/>
  <c r="L3092" i="4"/>
  <c r="L3095" i="4"/>
  <c r="L3204" i="4"/>
  <c r="L3367" i="4"/>
  <c r="L3368" i="4"/>
  <c r="L3545" i="4"/>
  <c r="L4143" i="4"/>
  <c r="L4146" i="4"/>
  <c r="L4154" i="4"/>
  <c r="L4422" i="4"/>
  <c r="L4433" i="4"/>
  <c r="L4450" i="4"/>
  <c r="L4483" i="4"/>
  <c r="L4570" i="4"/>
  <c r="L4589" i="4"/>
  <c r="L4678" i="4"/>
  <c r="L4686" i="4"/>
  <c r="L4755" i="4"/>
  <c r="L4832" i="4"/>
  <c r="L4860" i="4"/>
  <c r="L4902" i="4"/>
  <c r="L4938" i="4"/>
  <c r="L4971" i="4"/>
  <c r="L4979" i="4"/>
  <c r="L4992" i="4"/>
  <c r="L117" i="4"/>
  <c r="L167" i="4"/>
  <c r="L323" i="4"/>
  <c r="L425" i="4"/>
  <c r="L456" i="4"/>
  <c r="L463" i="4"/>
  <c r="L507" i="4"/>
  <c r="L524" i="4"/>
  <c r="L554" i="4"/>
  <c r="L562" i="4"/>
  <c r="L571" i="4"/>
  <c r="L605" i="4"/>
  <c r="L606" i="4"/>
  <c r="L659" i="4"/>
  <c r="L660" i="4"/>
  <c r="L695" i="4"/>
  <c r="L711" i="4"/>
  <c r="L721" i="4"/>
  <c r="L738" i="4"/>
  <c r="L769" i="4"/>
  <c r="L791" i="4"/>
  <c r="L823" i="4"/>
  <c r="L843" i="4"/>
  <c r="L929" i="4"/>
  <c r="L935" i="4"/>
  <c r="L955" i="4"/>
  <c r="L1010" i="4"/>
  <c r="L1034" i="4"/>
  <c r="L1057" i="4"/>
  <c r="L1061" i="4"/>
  <c r="L1100" i="4"/>
  <c r="L1133" i="4"/>
  <c r="L1167" i="4"/>
  <c r="L1247" i="4"/>
  <c r="L1298" i="4"/>
  <c r="L1325" i="4"/>
  <c r="L1501" i="4"/>
  <c r="L1537" i="4"/>
  <c r="L1555" i="4"/>
  <c r="L1581" i="4"/>
  <c r="L1609" i="4"/>
  <c r="L1613" i="4"/>
  <c r="L1618" i="4"/>
  <c r="L1633" i="4"/>
  <c r="L1642" i="4"/>
  <c r="L1646" i="4"/>
  <c r="L1716" i="4"/>
  <c r="L1726" i="4"/>
  <c r="L1736" i="4"/>
  <c r="L1743" i="4"/>
  <c r="L1893" i="4"/>
  <c r="L2044" i="4"/>
  <c r="L2098" i="4"/>
  <c r="L2116" i="4"/>
  <c r="L2122" i="4"/>
  <c r="L2135" i="4"/>
  <c r="L2149" i="4"/>
  <c r="L2173" i="4"/>
  <c r="L2256" i="4"/>
  <c r="L2259" i="4"/>
  <c r="L2268" i="4"/>
  <c r="L2351" i="4"/>
  <c r="L2422" i="4"/>
  <c r="L2438" i="4"/>
  <c r="L2455" i="4"/>
  <c r="L2472" i="4"/>
  <c r="L2481" i="4"/>
  <c r="L2483" i="4"/>
  <c r="L2520" i="4"/>
  <c r="L2590" i="4"/>
  <c r="L2664" i="4"/>
  <c r="L2713" i="4"/>
  <c r="L2895" i="4"/>
  <c r="L2926" i="4"/>
  <c r="L2938" i="4"/>
  <c r="L2950" i="4"/>
  <c r="L3128" i="4"/>
  <c r="L3153" i="4"/>
  <c r="L3238" i="4"/>
  <c r="L3263" i="4"/>
  <c r="L3266" i="4"/>
  <c r="L3386" i="4"/>
  <c r="L3390" i="4"/>
  <c r="L3488" i="4"/>
  <c r="L3496" i="4"/>
  <c r="L4436" i="4"/>
  <c r="L4460" i="4"/>
  <c r="L4468" i="4"/>
  <c r="L4572" i="4"/>
  <c r="L4576" i="4"/>
  <c r="L4612" i="4"/>
  <c r="L4613" i="4"/>
  <c r="L4662" i="4"/>
  <c r="L4670" i="4"/>
  <c r="L4788" i="4"/>
  <c r="L4828" i="4"/>
  <c r="L4861" i="4"/>
  <c r="L116" i="4"/>
  <c r="L136" i="4"/>
  <c r="L138" i="4"/>
  <c r="L161" i="4"/>
  <c r="L278" i="4"/>
  <c r="L289" i="4"/>
  <c r="L315" i="4"/>
  <c r="L319" i="4"/>
  <c r="L320" i="4"/>
  <c r="L337" i="4"/>
  <c r="L369" i="4"/>
  <c r="L409" i="4"/>
  <c r="L457" i="4"/>
  <c r="L459" i="4"/>
  <c r="L506" i="4"/>
  <c r="L539" i="4"/>
  <c r="L596" i="4"/>
  <c r="L736" i="4"/>
  <c r="L805" i="4"/>
  <c r="L814" i="4"/>
  <c r="L873" i="4"/>
  <c r="L930" i="4"/>
  <c r="L938" i="4"/>
  <c r="L958" i="4"/>
  <c r="L971" i="4"/>
  <c r="L978" i="4"/>
  <c r="L980" i="4"/>
  <c r="L984" i="4"/>
  <c r="L997" i="4"/>
  <c r="L1004" i="4"/>
  <c r="L1039" i="4"/>
  <c r="L1062" i="4"/>
  <c r="L1143" i="4"/>
  <c r="L1153" i="4"/>
  <c r="L1163" i="4"/>
  <c r="L1164" i="4"/>
  <c r="L1165" i="4"/>
  <c r="L1223" i="4"/>
  <c r="L1227" i="4"/>
  <c r="L1256" i="4"/>
  <c r="L1292" i="4"/>
  <c r="L1300" i="4"/>
  <c r="L1369" i="4"/>
  <c r="L1494" i="4"/>
  <c r="L1497" i="4"/>
  <c r="L1546" i="4"/>
  <c r="L1635" i="4"/>
  <c r="L1641" i="4"/>
  <c r="L1758" i="4"/>
  <c r="L1759" i="4"/>
  <c r="L1824" i="4"/>
  <c r="L1836" i="4"/>
  <c r="L1885" i="4"/>
  <c r="L1892" i="4"/>
  <c r="L1960" i="4"/>
  <c r="L1993" i="4"/>
  <c r="L2008" i="4"/>
  <c r="L2032" i="4"/>
  <c r="L2117" i="4"/>
  <c r="L2144" i="4"/>
  <c r="L2153" i="4"/>
  <c r="L2200" i="4"/>
  <c r="L2205" i="4"/>
  <c r="L2250" i="4"/>
  <c r="L2252" i="4"/>
  <c r="L2283" i="4"/>
  <c r="L2319" i="4"/>
  <c r="L2326" i="4"/>
  <c r="L2336" i="4"/>
  <c r="L2352" i="4"/>
  <c r="L2357" i="4"/>
  <c r="L2444" i="4"/>
  <c r="L2561" i="4"/>
  <c r="L2585" i="4"/>
  <c r="L2652" i="4"/>
  <c r="L2667" i="4"/>
  <c r="L2749" i="4"/>
  <c r="L2815" i="4"/>
  <c r="L2832" i="4"/>
  <c r="L2886" i="4"/>
  <c r="L2903" i="4"/>
  <c r="L2998" i="4"/>
  <c r="L3088" i="4"/>
  <c r="L3096" i="4"/>
  <c r="L3242" i="4"/>
  <c r="L3257" i="4"/>
  <c r="L3373" i="4"/>
  <c r="L3432" i="4"/>
  <c r="L3726" i="4"/>
  <c r="L4080" i="4"/>
  <c r="L4402" i="4"/>
  <c r="L4403" i="4"/>
  <c r="L4440" i="4"/>
  <c r="L4457" i="4"/>
  <c r="L4474" i="4"/>
  <c r="L4481" i="4"/>
  <c r="L4580" i="4"/>
  <c r="L4596" i="4"/>
  <c r="L4600" i="4"/>
  <c r="L4645" i="4"/>
  <c r="L4652" i="4"/>
  <c r="L4687" i="4"/>
  <c r="L4742" i="4"/>
  <c r="L4767" i="4"/>
  <c r="L4786" i="4"/>
  <c r="L4833" i="4"/>
  <c r="L4888" i="4"/>
  <c r="L4895" i="4"/>
  <c r="L4919" i="4"/>
  <c r="L4968" i="4"/>
  <c r="L78" i="4"/>
  <c r="L97" i="4"/>
  <c r="L123" i="4"/>
  <c r="L125" i="4"/>
  <c r="L137" i="4"/>
  <c r="L176" i="4"/>
  <c r="L179" i="4"/>
  <c r="L186" i="4"/>
  <c r="L189" i="4"/>
  <c r="L209" i="4"/>
  <c r="L210" i="4"/>
  <c r="L275" i="4"/>
  <c r="L293" i="4"/>
  <c r="L325" i="4"/>
  <c r="L339" i="4"/>
  <c r="L341" i="4"/>
  <c r="L363" i="4"/>
  <c r="L380" i="4"/>
  <c r="L387" i="4"/>
  <c r="L389" i="4"/>
  <c r="L401" i="4"/>
  <c r="L426" i="4"/>
  <c r="L435" i="4"/>
  <c r="L450" i="4"/>
  <c r="L461" i="4"/>
  <c r="L482" i="4"/>
  <c r="L497" i="4"/>
  <c r="L531" i="4"/>
  <c r="L545" i="4"/>
  <c r="L585" i="4"/>
  <c r="L625" i="4"/>
  <c r="L626" i="4"/>
  <c r="L642" i="4"/>
  <c r="L646" i="4"/>
  <c r="L661" i="4"/>
  <c r="L670" i="4"/>
  <c r="L686" i="4"/>
  <c r="L817" i="4"/>
  <c r="L818" i="4"/>
  <c r="L837" i="4"/>
  <c r="L859" i="4"/>
  <c r="L913" i="4"/>
  <c r="L918" i="4"/>
  <c r="L933" i="4"/>
  <c r="L947" i="4"/>
  <c r="L956" i="4"/>
  <c r="L963" i="4"/>
  <c r="L965" i="4"/>
  <c r="L1001" i="4"/>
  <c r="L1002" i="4"/>
  <c r="L1016" i="4"/>
  <c r="L1036" i="4"/>
  <c r="L1096" i="4"/>
  <c r="L1105" i="4"/>
  <c r="L1114" i="4"/>
  <c r="L1141" i="4"/>
  <c r="L1156" i="4"/>
  <c r="L1160" i="4"/>
  <c r="L1230" i="4"/>
  <c r="L1240" i="4"/>
  <c r="L1243" i="4"/>
  <c r="L1252" i="4"/>
  <c r="L1277" i="4"/>
  <c r="L1301" i="4"/>
  <c r="L1313" i="4"/>
  <c r="L1320" i="4"/>
  <c r="L1472" i="4"/>
  <c r="L1481" i="4"/>
  <c r="L1561" i="4"/>
  <c r="L1565" i="4"/>
  <c r="L1611" i="4"/>
  <c r="L1645" i="4"/>
  <c r="L1670" i="4"/>
  <c r="L1709" i="4"/>
  <c r="L1811" i="4"/>
  <c r="L1863" i="4"/>
  <c r="L1908" i="4"/>
  <c r="L1978" i="4"/>
  <c r="L2087" i="4"/>
  <c r="L2183" i="4"/>
  <c r="L2309" i="4"/>
  <c r="L2373" i="4"/>
  <c r="L2383" i="4"/>
  <c r="L2413" i="4"/>
  <c r="L2449" i="4"/>
  <c r="L2490" i="4"/>
  <c r="L2564" i="4"/>
  <c r="L2577" i="4"/>
  <c r="L2621" i="4"/>
  <c r="L2665" i="4"/>
  <c r="L2688" i="4"/>
  <c r="L2761" i="4"/>
  <c r="L2798" i="4"/>
  <c r="L2804" i="4"/>
  <c r="L2833" i="4"/>
  <c r="L2852" i="4"/>
  <c r="L2866" i="4"/>
  <c r="L2885" i="4"/>
  <c r="L2913" i="4"/>
  <c r="L2914" i="4"/>
  <c r="L2932" i="4"/>
  <c r="L2939" i="4"/>
  <c r="L2940" i="4"/>
  <c r="L3111" i="4"/>
  <c r="L3132" i="4"/>
  <c r="L3158" i="4"/>
  <c r="L3171" i="4"/>
  <c r="L3180" i="4"/>
  <c r="L3261" i="4"/>
  <c r="L3310" i="4"/>
  <c r="L3522" i="4"/>
  <c r="L3617" i="4"/>
  <c r="L4067" i="4"/>
  <c r="L4423" i="4"/>
  <c r="L4438" i="4"/>
  <c r="L4470" i="4"/>
  <c r="L4531" i="4"/>
  <c r="L4567" i="4"/>
  <c r="L4575" i="4"/>
  <c r="L4614" i="4"/>
  <c r="L4688" i="4"/>
  <c r="L4691" i="4"/>
  <c r="L4743" i="4"/>
  <c r="L4803" i="4"/>
  <c r="L4821" i="4"/>
  <c r="L4883" i="4"/>
  <c r="L4950" i="4"/>
  <c r="L4959" i="4"/>
  <c r="L4987" i="4"/>
  <c r="L133" i="4"/>
  <c r="L156" i="4"/>
  <c r="L246" i="4"/>
  <c r="L248" i="4"/>
  <c r="L253" i="4"/>
  <c r="L270" i="4"/>
  <c r="L321" i="4"/>
  <c r="L327" i="4"/>
  <c r="L406" i="4"/>
  <c r="L503" i="4"/>
  <c r="L558" i="4"/>
  <c r="L572" i="4"/>
  <c r="L610" i="4"/>
  <c r="L677" i="4"/>
  <c r="L745" i="4"/>
  <c r="L746" i="4"/>
  <c r="L766" i="4"/>
  <c r="L770" i="4"/>
  <c r="L815" i="4"/>
  <c r="L828" i="4"/>
  <c r="L878" i="4"/>
  <c r="L892" i="4"/>
  <c r="L893" i="4"/>
  <c r="L985" i="4"/>
  <c r="L1104" i="4"/>
  <c r="L1166" i="4"/>
  <c r="L1185" i="4"/>
  <c r="L1211" i="4"/>
  <c r="L1226" i="4"/>
  <c r="L1268" i="4"/>
  <c r="L1305" i="4"/>
  <c r="L1308" i="4"/>
  <c r="L1327" i="4"/>
  <c r="L1360" i="4"/>
  <c r="L1532" i="4"/>
  <c r="L1616" i="4"/>
  <c r="L1681" i="4"/>
  <c r="L1685" i="4"/>
  <c r="L1719" i="4"/>
  <c r="L1720" i="4"/>
  <c r="L1735" i="4"/>
  <c r="L1772" i="4"/>
  <c r="L1861" i="4"/>
  <c r="L1894" i="4"/>
  <c r="L2025" i="4"/>
  <c r="L2051" i="4"/>
  <c r="L2055" i="4"/>
  <c r="L2086" i="4"/>
  <c r="L2104" i="4"/>
  <c r="L2245" i="4"/>
  <c r="L2301" i="4"/>
  <c r="L2389" i="4"/>
  <c r="L2414" i="4"/>
  <c r="L2440" i="4"/>
  <c r="L2524" i="4"/>
  <c r="L2646" i="4"/>
  <c r="L2649" i="4"/>
  <c r="L2654" i="4"/>
  <c r="L2694" i="4"/>
  <c r="L2724" i="4"/>
  <c r="L2738" i="4"/>
  <c r="L2753" i="4"/>
  <c r="L2758" i="4"/>
  <c r="L2792" i="4"/>
  <c r="L2824" i="4"/>
  <c r="L2881" i="4"/>
  <c r="L2893" i="4"/>
  <c r="L3033" i="4"/>
  <c r="L3051" i="4"/>
  <c r="L3081" i="4"/>
  <c r="L3164" i="4"/>
  <c r="L3211" i="4"/>
  <c r="L3221" i="4"/>
  <c r="L3222" i="4"/>
  <c r="L3283" i="4"/>
  <c r="L3323" i="4"/>
  <c r="L3337" i="4"/>
  <c r="L3618" i="4"/>
  <c r="L3619" i="4"/>
  <c r="L4137" i="4"/>
  <c r="L4169" i="4"/>
  <c r="L4170" i="4"/>
  <c r="L4421" i="4"/>
  <c r="L4448" i="4"/>
  <c r="L4491" i="4"/>
  <c r="L4533" i="4"/>
  <c r="L4595" i="4"/>
  <c r="L4636" i="4"/>
  <c r="L4680" i="4"/>
  <c r="L4783" i="4"/>
  <c r="L4800" i="4"/>
  <c r="L4885" i="4"/>
  <c r="L4913" i="4"/>
  <c r="L4917" i="4"/>
  <c r="L4947" i="4"/>
  <c r="L12" i="4"/>
  <c r="L19" i="4"/>
  <c r="L34" i="4"/>
  <c r="L42" i="4"/>
  <c r="L65" i="4"/>
  <c r="L147" i="4"/>
  <c r="L177" i="4"/>
  <c r="L196" i="4"/>
  <c r="L213" i="4"/>
  <c r="L223" i="4"/>
  <c r="L235" i="4"/>
  <c r="L243" i="4"/>
  <c r="L393" i="4"/>
  <c r="L455" i="4"/>
  <c r="L464" i="4"/>
  <c r="L514" i="4"/>
  <c r="L546" i="4"/>
  <c r="L560" i="4"/>
  <c r="L690" i="4"/>
  <c r="L698" i="4"/>
  <c r="L720" i="4"/>
  <c r="L795" i="4"/>
  <c r="L809" i="4"/>
  <c r="L810" i="4"/>
  <c r="L865" i="4"/>
  <c r="L871" i="4"/>
  <c r="L914" i="4"/>
  <c r="L1130" i="4"/>
  <c r="L1139" i="4"/>
  <c r="L1142" i="4"/>
  <c r="L1207" i="4"/>
  <c r="L1218" i="4"/>
  <c r="L1233" i="4"/>
  <c r="L1236" i="4"/>
  <c r="L1261" i="4"/>
  <c r="L1296" i="4"/>
  <c r="L1328" i="4"/>
  <c r="L1329" i="4"/>
  <c r="L1362" i="4"/>
  <c r="L1366" i="4"/>
  <c r="L1382" i="4"/>
  <c r="L1459" i="4"/>
  <c r="L1511" i="4"/>
  <c r="L1587" i="4"/>
  <c r="L1612" i="4"/>
  <c r="L1637" i="4"/>
  <c r="L1662" i="4"/>
  <c r="L1703" i="4"/>
  <c r="L1706" i="4"/>
  <c r="L1721" i="4"/>
  <c r="L1744" i="4"/>
  <c r="L1760" i="4"/>
  <c r="L1913" i="4"/>
  <c r="L1924" i="4"/>
  <c r="L1998" i="4"/>
  <c r="L2027" i="4"/>
  <c r="L2031" i="4"/>
  <c r="L2083" i="4"/>
  <c r="L2108" i="4"/>
  <c r="L2152" i="4"/>
  <c r="L2191" i="4"/>
  <c r="L2241" i="4"/>
  <c r="L2267" i="4"/>
  <c r="L2287" i="4"/>
  <c r="L2314" i="4"/>
  <c r="L2375" i="4"/>
  <c r="L2419" i="4"/>
  <c r="L2425" i="4"/>
  <c r="L2495" i="4"/>
  <c r="L2506" i="4"/>
  <c r="L2539" i="4"/>
  <c r="L2591" i="4"/>
  <c r="L2638" i="4"/>
  <c r="L2769" i="4"/>
  <c r="L2884" i="4"/>
  <c r="L3087" i="4"/>
  <c r="L3105" i="4"/>
  <c r="L3182" i="4"/>
  <c r="L3207" i="4"/>
  <c r="L3380" i="4"/>
  <c r="L3412" i="4"/>
  <c r="L3433" i="4"/>
  <c r="L4089" i="4"/>
  <c r="L4107" i="4"/>
  <c r="L4115" i="4"/>
  <c r="L4147" i="4"/>
  <c r="L4398" i="4"/>
  <c r="L4444" i="4"/>
  <c r="L4472" i="4"/>
  <c r="L4507" i="4"/>
  <c r="L4519" i="4"/>
  <c r="L4540" i="4"/>
  <c r="L4583" i="4"/>
  <c r="L4594" i="4"/>
  <c r="L4615" i="4"/>
  <c r="L4649" i="4"/>
  <c r="L4726" i="4"/>
  <c r="L4811" i="4"/>
  <c r="L4842" i="4"/>
  <c r="L4873" i="4"/>
  <c r="L4904" i="4"/>
  <c r="L4939" i="4"/>
  <c r="L4961" i="4"/>
  <c r="L4969" i="4"/>
  <c r="L4993" i="4"/>
  <c r="L40" i="4"/>
  <c r="L54" i="4"/>
  <c r="L95" i="4"/>
  <c r="L222" i="4"/>
  <c r="L258" i="4"/>
  <c r="L259" i="4"/>
  <c r="L260" i="4"/>
  <c r="L280" i="4"/>
  <c r="L354" i="4"/>
  <c r="L396" i="4"/>
  <c r="L517" i="4"/>
  <c r="L547" i="4"/>
  <c r="L550" i="4"/>
  <c r="L552" i="4"/>
  <c r="L559" i="4"/>
  <c r="L565" i="4"/>
  <c r="L600" i="4"/>
  <c r="L648" i="4"/>
  <c r="L707" i="4"/>
  <c r="L759" i="4"/>
  <c r="L792" i="4"/>
  <c r="L797" i="4"/>
  <c r="L819" i="4"/>
  <c r="L832" i="4"/>
  <c r="L926" i="4"/>
  <c r="L937" i="4"/>
  <c r="L939" i="4"/>
  <c r="L966" i="4"/>
  <c r="L981" i="4"/>
  <c r="L1063" i="4"/>
  <c r="L1075" i="4"/>
  <c r="L1093" i="4"/>
  <c r="L1125" i="4"/>
  <c r="L1157" i="4"/>
  <c r="L1199" i="4"/>
  <c r="L1201" i="4"/>
  <c r="L1246" i="4"/>
  <c r="L1257" i="4"/>
  <c r="L1263" i="4"/>
  <c r="L1339" i="4"/>
  <c r="L1377" i="4"/>
  <c r="L1381" i="4"/>
  <c r="L1468" i="4"/>
  <c r="L1476" i="4"/>
  <c r="L1482" i="4"/>
  <c r="L1492" i="4"/>
  <c r="L1542" i="4"/>
  <c r="L1556" i="4"/>
  <c r="L1620" i="4"/>
  <c r="L1668" i="4"/>
  <c r="L1693" i="4"/>
  <c r="L1765" i="4"/>
  <c r="L1781" i="4"/>
  <c r="L1797" i="4"/>
  <c r="L1823" i="4"/>
  <c r="L1835" i="4"/>
  <c r="L1896" i="4"/>
  <c r="L1915" i="4"/>
  <c r="L1917" i="4"/>
  <c r="L1959" i="4"/>
  <c r="L1982" i="4"/>
  <c r="L2037" i="4"/>
  <c r="L2123" i="4"/>
  <c r="L2142" i="4"/>
  <c r="L2182" i="4"/>
  <c r="L2192" i="4"/>
  <c r="L2307" i="4"/>
  <c r="L2453" i="4"/>
  <c r="L2468" i="4"/>
  <c r="L2531" i="4"/>
  <c r="L2592" i="4"/>
  <c r="L2593" i="4"/>
  <c r="L2659" i="4"/>
  <c r="L2687" i="4"/>
  <c r="L2689" i="4"/>
  <c r="L2714" i="4"/>
  <c r="L2736" i="4"/>
  <c r="L2786" i="4"/>
  <c r="L2827" i="4"/>
  <c r="L2854" i="4"/>
  <c r="L2878" i="4"/>
  <c r="L2996" i="4"/>
  <c r="L2997" i="4"/>
  <c r="L3061" i="4"/>
  <c r="L3066" i="4"/>
  <c r="L3079" i="4"/>
  <c r="L3127" i="4"/>
  <c r="L3160" i="4"/>
  <c r="L3189" i="4"/>
  <c r="L3250" i="4"/>
  <c r="L3284" i="4"/>
  <c r="L3309" i="4"/>
  <c r="L3382" i="4"/>
  <c r="L3438" i="4"/>
  <c r="L3480" i="4"/>
  <c r="L3517" i="4"/>
  <c r="L4511" i="4"/>
  <c r="L4546" i="4"/>
  <c r="L4657" i="4"/>
  <c r="L4668" i="4"/>
  <c r="L4694" i="4"/>
  <c r="L4766" i="4"/>
  <c r="L4804" i="4"/>
  <c r="L4923" i="4"/>
  <c r="L4940" i="4"/>
  <c r="L4978" i="4"/>
  <c r="L57" i="4"/>
  <c r="L141" i="4"/>
  <c r="L145" i="4"/>
  <c r="L151" i="4"/>
  <c r="L154" i="4"/>
  <c r="L197" i="4"/>
  <c r="L199" i="4"/>
  <c r="L220" i="4"/>
  <c r="L245" i="4"/>
  <c r="L312" i="4"/>
  <c r="L331" i="4"/>
  <c r="L334" i="4"/>
  <c r="L353" i="4"/>
  <c r="L391" i="4"/>
  <c r="L431" i="4"/>
  <c r="L483" i="4"/>
  <c r="L499" i="4"/>
  <c r="L532" i="4"/>
  <c r="L556" i="4"/>
  <c r="L583" i="4"/>
  <c r="L589" i="4"/>
  <c r="L630" i="4"/>
  <c r="L657" i="4"/>
  <c r="L681" i="4"/>
  <c r="L688" i="4"/>
  <c r="L691" i="4"/>
  <c r="L696" i="4"/>
  <c r="L708" i="4"/>
  <c r="L710" i="4"/>
  <c r="L753" i="4"/>
  <c r="L756" i="4"/>
  <c r="L767" i="4"/>
  <c r="L806" i="4"/>
  <c r="L903" i="4"/>
  <c r="L950" i="4"/>
  <c r="L967" i="4"/>
  <c r="L1027" i="4"/>
  <c r="L1028" i="4"/>
  <c r="L1040" i="4"/>
  <c r="L1045" i="4"/>
  <c r="L1068" i="4"/>
  <c r="L1070" i="4"/>
  <c r="L1073" i="4"/>
  <c r="L1076" i="4"/>
  <c r="L1119" i="4"/>
  <c r="L1181" i="4"/>
  <c r="L1184" i="4"/>
  <c r="L1194" i="4"/>
  <c r="L1212" i="4"/>
  <c r="L1235" i="4"/>
  <c r="L1244" i="4"/>
  <c r="L1267" i="4"/>
  <c r="L1278" i="4"/>
  <c r="L1314" i="4"/>
  <c r="L1349" i="4"/>
  <c r="L1363" i="4"/>
  <c r="L1447" i="4"/>
  <c r="L1477" i="4"/>
  <c r="L1515" i="4"/>
  <c r="L1566" i="4"/>
  <c r="L1582" i="4"/>
  <c r="L1584" i="4"/>
  <c r="L1655" i="4"/>
  <c r="L1705" i="4"/>
  <c r="L1727" i="4"/>
  <c r="L1791" i="4"/>
  <c r="L1812" i="4"/>
  <c r="L1814" i="4"/>
  <c r="L1818" i="4"/>
  <c r="L1822" i="4"/>
  <c r="L1834" i="4"/>
  <c r="L1872" i="4"/>
  <c r="L1899" i="4"/>
  <c r="L1981" i="4"/>
  <c r="L2058" i="4"/>
  <c r="L2077" i="4"/>
  <c r="L2107" i="4"/>
  <c r="L2109" i="4"/>
  <c r="L2125" i="4"/>
  <c r="L2126" i="4"/>
  <c r="L2128" i="4"/>
  <c r="L2137" i="4"/>
  <c r="L2240" i="4"/>
  <c r="L2372" i="4"/>
  <c r="L2378" i="4"/>
  <c r="L2496" i="4"/>
  <c r="L2541" i="4"/>
  <c r="L2580" i="4"/>
  <c r="L2594" i="4"/>
  <c r="L2609" i="4"/>
  <c r="L2656" i="4"/>
  <c r="L2674" i="4"/>
  <c r="L2676" i="4"/>
  <c r="L2779" i="4"/>
  <c r="L2808" i="4"/>
  <c r="L2813" i="4"/>
  <c r="L2843" i="4"/>
  <c r="L2900" i="4"/>
  <c r="L2941" i="4"/>
  <c r="L3050" i="4"/>
  <c r="L3062" i="4"/>
  <c r="L3091" i="4"/>
  <c r="L3097" i="4"/>
  <c r="L3098" i="4"/>
  <c r="L3113" i="4"/>
  <c r="L3121" i="4"/>
  <c r="L3170" i="4"/>
  <c r="L3200" i="4"/>
  <c r="L3540" i="4"/>
  <c r="L3620" i="4"/>
  <c r="L3690" i="4"/>
  <c r="L3694" i="4"/>
  <c r="L4088" i="4"/>
  <c r="L4428" i="4"/>
  <c r="L4430" i="4"/>
  <c r="L4506" i="4"/>
  <c r="L4544" i="4"/>
  <c r="L4545" i="4"/>
  <c r="L4548" i="4"/>
  <c r="L4598" i="4"/>
  <c r="L4604" i="4"/>
  <c r="L4633" i="4"/>
  <c r="L4641" i="4"/>
  <c r="L4655" i="4"/>
  <c r="L4676" i="4"/>
  <c r="L4684" i="4"/>
  <c r="L4685" i="4"/>
  <c r="L4718" i="4"/>
  <c r="L4730" i="4"/>
  <c r="L4733" i="4"/>
  <c r="L4744" i="4"/>
  <c r="L4760" i="4"/>
  <c r="L4761" i="4"/>
  <c r="L4843" i="4"/>
  <c r="L4862" i="4"/>
  <c r="L4963" i="4"/>
  <c r="L4967" i="4"/>
  <c r="L8" i="4"/>
  <c r="L17" i="4"/>
  <c r="L32" i="4"/>
  <c r="L82" i="4"/>
  <c r="L104" i="4"/>
  <c r="L126" i="4"/>
  <c r="L164" i="4"/>
  <c r="L185" i="4"/>
  <c r="L198" i="4"/>
  <c r="L218" i="4"/>
  <c r="L239" i="4"/>
  <c r="L249" i="4"/>
  <c r="L309" i="4"/>
  <c r="L322" i="4"/>
  <c r="L397" i="4"/>
  <c r="L402" i="4"/>
  <c r="L412" i="4"/>
  <c r="L442" i="4"/>
  <c r="L443" i="4"/>
  <c r="L458" i="4"/>
  <c r="L476" i="4"/>
  <c r="L477" i="4"/>
  <c r="L516" i="4"/>
  <c r="L535" i="4"/>
  <c r="L599" i="4"/>
  <c r="L623" i="4"/>
  <c r="L662" i="4"/>
  <c r="L666" i="4"/>
  <c r="L701" i="4"/>
  <c r="L714" i="4"/>
  <c r="L715" i="4"/>
  <c r="L716" i="4"/>
  <c r="L741" i="4"/>
  <c r="L744" i="4"/>
  <c r="L750" i="4"/>
  <c r="L754" i="4"/>
  <c r="L789" i="4"/>
  <c r="L799" i="4"/>
  <c r="L816" i="4"/>
  <c r="L824" i="4"/>
  <c r="L882" i="4"/>
  <c r="L895" i="4"/>
  <c r="L910" i="4"/>
  <c r="L959" i="4"/>
  <c r="L1081" i="4"/>
  <c r="L1109" i="4"/>
  <c r="L1115" i="4"/>
  <c r="L1168" i="4"/>
  <c r="L1210" i="4"/>
  <c r="L1228" i="4"/>
  <c r="L1276" i="4"/>
  <c r="L1302" i="4"/>
  <c r="L1319" i="4"/>
  <c r="L1333" i="4"/>
  <c r="L1379" i="4"/>
  <c r="L1392" i="4"/>
  <c r="L1452" i="4"/>
  <c r="L1463" i="4"/>
  <c r="L1465" i="4"/>
  <c r="L1512" i="4"/>
  <c r="L1567" i="4"/>
  <c r="L1604" i="4"/>
  <c r="L1649" i="4"/>
  <c r="L1671" i="4"/>
  <c r="L1704" i="4"/>
  <c r="L1859" i="4"/>
  <c r="L1870" i="4"/>
  <c r="L1879" i="4"/>
  <c r="L2159" i="4"/>
  <c r="L2253" i="4"/>
  <c r="L2418" i="4"/>
  <c r="L2445" i="4"/>
  <c r="L2513" i="4"/>
  <c r="L2562" i="4"/>
  <c r="L2595" i="4"/>
  <c r="L2629" i="4"/>
  <c r="L2636" i="4"/>
  <c r="L2860" i="4"/>
  <c r="L2873" i="4"/>
  <c r="L2912" i="4"/>
  <c r="L2942" i="4"/>
  <c r="L3043" i="4"/>
  <c r="L3099" i="4"/>
  <c r="L3133" i="4"/>
  <c r="L3169" i="4"/>
  <c r="L3192" i="4"/>
  <c r="L3253" i="4"/>
  <c r="L3262" i="4"/>
  <c r="L3277" i="4"/>
  <c r="L3332" i="4"/>
  <c r="L3336" i="4"/>
  <c r="L3346" i="4"/>
  <c r="L3364" i="4"/>
  <c r="L3511" i="4"/>
  <c r="L3621" i="4"/>
  <c r="L4119" i="4"/>
  <c r="L4181" i="4"/>
  <c r="L4387" i="4"/>
  <c r="L4451" i="4"/>
  <c r="L4452" i="4"/>
  <c r="L4453" i="4"/>
  <c r="L4484" i="4"/>
  <c r="L4664" i="4"/>
  <c r="L4722" i="4"/>
  <c r="L4790" i="4"/>
  <c r="L4852" i="4"/>
  <c r="L4854" i="4"/>
  <c r="L4863" i="4"/>
  <c r="L4934" i="4"/>
  <c r="L4960" i="4"/>
  <c r="L7" i="4"/>
  <c r="L64" i="4"/>
  <c r="L66" i="4"/>
  <c r="L94" i="4"/>
  <c r="L130" i="4"/>
  <c r="L193" i="4"/>
  <c r="L204" i="4"/>
  <c r="L206" i="4"/>
  <c r="L214" i="4"/>
  <c r="L256" i="4"/>
  <c r="L286" i="4"/>
  <c r="L318" i="4"/>
  <c r="L332" i="4"/>
  <c r="L357" i="4"/>
  <c r="L367" i="4"/>
  <c r="L386" i="4"/>
  <c r="L491" i="4"/>
  <c r="L495" i="4"/>
  <c r="L509" i="4"/>
  <c r="L553" i="4"/>
  <c r="L644" i="4"/>
  <c r="L645" i="4"/>
  <c r="L709" i="4"/>
  <c r="L737" i="4"/>
  <c r="L762" i="4"/>
  <c r="L765" i="4"/>
  <c r="L841" i="4"/>
  <c r="L855" i="4"/>
  <c r="L862" i="4"/>
  <c r="L876" i="4"/>
  <c r="L879" i="4"/>
  <c r="L923" i="4"/>
  <c r="L943" i="4"/>
  <c r="L968" i="4"/>
  <c r="L973" i="4"/>
  <c r="L1022" i="4"/>
  <c r="L1071" i="4"/>
  <c r="L1072" i="4"/>
  <c r="L1129" i="4"/>
  <c r="L1196" i="4"/>
  <c r="L1200" i="4"/>
  <c r="L1248" i="4"/>
  <c r="L1272" i="4"/>
  <c r="L1275" i="4"/>
  <c r="L1291" i="4"/>
  <c r="L1312" i="4"/>
  <c r="L1321" i="4"/>
  <c r="L1336" i="4"/>
  <c r="L1351" i="4"/>
  <c r="L1364" i="4"/>
  <c r="L1365" i="4"/>
  <c r="L1462" i="4"/>
  <c r="L1471" i="4"/>
  <c r="L1524" i="4"/>
  <c r="L1545" i="4"/>
  <c r="L1708" i="4"/>
  <c r="L1717" i="4"/>
  <c r="L1745" i="4"/>
  <c r="L1794" i="4"/>
  <c r="L1809" i="4"/>
  <c r="L1869" i="4"/>
  <c r="L1921" i="4"/>
  <c r="L1987" i="4"/>
  <c r="L2485" i="4"/>
  <c r="L2487" i="4"/>
  <c r="L2615" i="4"/>
  <c r="L2616" i="4"/>
  <c r="L2619" i="4"/>
  <c r="L2686" i="4"/>
  <c r="L2816" i="4"/>
  <c r="L2922" i="4"/>
  <c r="L2982" i="4"/>
  <c r="L3005" i="4"/>
  <c r="L3080" i="4"/>
  <c r="L3086" i="4"/>
  <c r="L3100" i="4"/>
  <c r="L3101" i="4"/>
  <c r="L3137" i="4"/>
  <c r="L3146" i="4"/>
  <c r="L3197" i="4"/>
  <c r="L3240" i="4"/>
  <c r="L3333" i="4"/>
  <c r="L3341" i="4"/>
  <c r="L3374" i="4"/>
  <c r="L3388" i="4"/>
  <c r="L3437" i="4"/>
  <c r="L3518" i="4"/>
  <c r="L3691" i="4"/>
  <c r="L4084" i="4"/>
  <c r="L4104" i="4"/>
  <c r="L4120" i="4"/>
  <c r="L4156" i="4"/>
  <c r="L4171" i="4"/>
  <c r="L4456" i="4"/>
  <c r="L4494" i="4"/>
  <c r="L4518" i="4"/>
  <c r="L4585" i="4"/>
  <c r="L4597" i="4"/>
  <c r="L4616" i="4"/>
  <c r="L4630" i="4"/>
  <c r="L4683" i="4"/>
  <c r="L4711" i="4"/>
  <c r="L4834" i="4"/>
  <c r="L4846" i="4"/>
  <c r="L4882" i="4"/>
  <c r="L4914" i="4"/>
  <c r="L4924" i="4"/>
  <c r="L4982" i="4"/>
  <c r="L35" i="4"/>
  <c r="L74" i="4"/>
  <c r="L173" i="4"/>
  <c r="L211" i="4"/>
  <c r="L240" i="4"/>
  <c r="L264" i="4"/>
  <c r="L271" i="4"/>
  <c r="L282" i="4"/>
  <c r="L346" i="4"/>
  <c r="L349" i="4"/>
  <c r="L370" i="4"/>
  <c r="L500" i="4"/>
  <c r="L515" i="4"/>
  <c r="L538" i="4"/>
  <c r="L591" i="4"/>
  <c r="L601" i="4"/>
  <c r="L655" i="4"/>
  <c r="L743" i="4"/>
  <c r="L861" i="4"/>
  <c r="L911" i="4"/>
  <c r="L912" i="4"/>
  <c r="L928" i="4"/>
  <c r="L934" i="4"/>
  <c r="L1007" i="4"/>
  <c r="L1051" i="4"/>
  <c r="L1069" i="4"/>
  <c r="L1088" i="4"/>
  <c r="L1132" i="4"/>
  <c r="L1177" i="4"/>
  <c r="L1220" i="4"/>
  <c r="L1315" i="4"/>
  <c r="L1355" i="4"/>
  <c r="L1361" i="4"/>
  <c r="L1370" i="4"/>
  <c r="L1371" i="4"/>
  <c r="L1457" i="4"/>
  <c r="L1540" i="4"/>
  <c r="L1548" i="4"/>
  <c r="L1761" i="4"/>
  <c r="L1777" i="4"/>
  <c r="L1786" i="4"/>
  <c r="L1904" i="4"/>
  <c r="L1923" i="4"/>
  <c r="L2007" i="4"/>
  <c r="L2013" i="4"/>
  <c r="L2035" i="4"/>
  <c r="L2045" i="4"/>
  <c r="L2111" i="4"/>
  <c r="L2114" i="4"/>
  <c r="L2130" i="4"/>
  <c r="L2190" i="4"/>
  <c r="L2223" i="4"/>
  <c r="L2234" i="4"/>
  <c r="L2310" i="4"/>
  <c r="L2366" i="4"/>
  <c r="L2498" i="4"/>
  <c r="L2575" i="4"/>
  <c r="L2673" i="4"/>
  <c r="L2766" i="4"/>
  <c r="L2789" i="4"/>
  <c r="L2797" i="4"/>
  <c r="L2817" i="4"/>
  <c r="L3070" i="4"/>
  <c r="L3196" i="4"/>
  <c r="L3247" i="4"/>
  <c r="L3355" i="4"/>
  <c r="L3407" i="4"/>
  <c r="L3439" i="4"/>
  <c r="L3448" i="4"/>
  <c r="L3475" i="4"/>
  <c r="L3497" i="4"/>
  <c r="L3553" i="4"/>
  <c r="L3689" i="4"/>
  <c r="L3742" i="4"/>
  <c r="L4406" i="4"/>
  <c r="L4454" i="4"/>
  <c r="L4515" i="4"/>
  <c r="L4634" i="4"/>
  <c r="L4689" i="4"/>
  <c r="L4714" i="4"/>
  <c r="L4725" i="4"/>
  <c r="L4779" i="4"/>
  <c r="L4793" i="4"/>
  <c r="L4886" i="4"/>
  <c r="L4952" i="4"/>
  <c r="L4996" i="4"/>
  <c r="L24" i="4"/>
  <c r="L31" i="4"/>
  <c r="L231" i="4"/>
  <c r="L254" i="4"/>
  <c r="L281" i="4"/>
  <c r="L436" i="4"/>
  <c r="L468" i="4"/>
  <c r="L493" i="4"/>
  <c r="L501" i="4"/>
  <c r="L523" i="4"/>
  <c r="L527" i="4"/>
  <c r="L570" i="4"/>
  <c r="L602" i="4"/>
  <c r="L699" i="4"/>
  <c r="L860" i="4"/>
  <c r="L900" i="4"/>
  <c r="L907" i="4"/>
  <c r="L927" i="4"/>
  <c r="L932" i="4"/>
  <c r="L941" i="4"/>
  <c r="L949" i="4"/>
  <c r="L954" i="4"/>
  <c r="L976" i="4"/>
  <c r="L998" i="4"/>
  <c r="L1078" i="4"/>
  <c r="L1112" i="4"/>
  <c r="L1161" i="4"/>
  <c r="L1162" i="4"/>
  <c r="L1193" i="4"/>
  <c r="L1274" i="4"/>
  <c r="L1297" i="4"/>
  <c r="L1322" i="4"/>
  <c r="L1330" i="4"/>
  <c r="L1347" i="4"/>
  <c r="L1353" i="4"/>
  <c r="L1357" i="4"/>
  <c r="L1568" i="4"/>
  <c r="L1579" i="4"/>
  <c r="L1659" i="4"/>
  <c r="L1798" i="4"/>
  <c r="L1854" i="4"/>
  <c r="L1874" i="4"/>
  <c r="L1881" i="4"/>
  <c r="L1988" i="4"/>
  <c r="L1989" i="4"/>
  <c r="L2024" i="4"/>
  <c r="L2138" i="4"/>
  <c r="L2162" i="4"/>
  <c r="L2202" i="4"/>
  <c r="L2203" i="4"/>
  <c r="L2299" i="4"/>
  <c r="L2335" i="4"/>
  <c r="L2437" i="4"/>
  <c r="L2442" i="4"/>
  <c r="L2443" i="4"/>
  <c r="L2566" i="4"/>
  <c r="L2596" i="4"/>
  <c r="L2597" i="4"/>
  <c r="L2627" i="4"/>
  <c r="L2780" i="4"/>
  <c r="L2876" i="4"/>
  <c r="L2943" i="4"/>
  <c r="L2983" i="4"/>
  <c r="L3040" i="4"/>
  <c r="L3106" i="4"/>
  <c r="L3172" i="4"/>
  <c r="L3203" i="4"/>
  <c r="L3208" i="4"/>
  <c r="L3218" i="4"/>
  <c r="L3279" i="4"/>
  <c r="L3394" i="4"/>
  <c r="L4116" i="4"/>
  <c r="L4172" i="4"/>
  <c r="L4415" i="4"/>
  <c r="L4446" i="4"/>
  <c r="L4455" i="4"/>
  <c r="L4602" i="4"/>
  <c r="L4690" i="4"/>
  <c r="L4704" i="4"/>
  <c r="L4745" i="4"/>
  <c r="L4801" i="4"/>
  <c r="L4813" i="4"/>
  <c r="L4817" i="4"/>
  <c r="L4830" i="4"/>
  <c r="L4847" i="4"/>
  <c r="L4941" i="4"/>
  <c r="L4970" i="4"/>
  <c r="L10" i="4"/>
  <c r="L70" i="4"/>
  <c r="L127" i="4"/>
  <c r="L169" i="4"/>
  <c r="L174" i="4"/>
  <c r="L178" i="4"/>
  <c r="L181" i="4"/>
  <c r="L267" i="4"/>
  <c r="L368" i="4"/>
  <c r="L404" i="4"/>
  <c r="L407" i="4"/>
  <c r="L526" i="4"/>
  <c r="L557" i="4"/>
  <c r="L590" i="4"/>
  <c r="L597" i="4"/>
  <c r="L598" i="4"/>
  <c r="L620" i="4"/>
  <c r="L624" i="4"/>
  <c r="L629" i="4"/>
  <c r="L647" i="4"/>
  <c r="L674" i="4"/>
  <c r="L719" i="4"/>
  <c r="L747" i="4"/>
  <c r="L825" i="4"/>
  <c r="L856" i="4"/>
  <c r="L877" i="4"/>
  <c r="L905" i="4"/>
  <c r="L983" i="4"/>
  <c r="L1017" i="4"/>
  <c r="L1049" i="4"/>
  <c r="L1101" i="4"/>
  <c r="L1107" i="4"/>
  <c r="L1241" i="4"/>
  <c r="L1287" i="4"/>
  <c r="L1324" i="4"/>
  <c r="L1484" i="4"/>
  <c r="L1527" i="4"/>
  <c r="L1539" i="4"/>
  <c r="L1547" i="4"/>
  <c r="L1578" i="4"/>
  <c r="L1660" i="4"/>
  <c r="L1687" i="4"/>
  <c r="L1751" i="4"/>
  <c r="L1770" i="4"/>
  <c r="L1880" i="4"/>
  <c r="L1947" i="4"/>
  <c r="L1975" i="4"/>
  <c r="L2028" i="4"/>
  <c r="L2054" i="4"/>
  <c r="L2095" i="4"/>
  <c r="L2179" i="4"/>
  <c r="L2246" i="4"/>
  <c r="L2251" i="4"/>
  <c r="L2270" i="4"/>
  <c r="L2317" i="4"/>
  <c r="L2371" i="4"/>
  <c r="L2540" i="4"/>
  <c r="L2572" i="4"/>
  <c r="L2598" i="4"/>
  <c r="L2599" i="4"/>
  <c r="L2651" i="4"/>
  <c r="L2658" i="4"/>
  <c r="L2668" i="4"/>
  <c r="L2691" i="4"/>
  <c r="L2802" i="4"/>
  <c r="L2848" i="4"/>
  <c r="L2857" i="4"/>
  <c r="L2977" i="4"/>
  <c r="L2989" i="4"/>
  <c r="L3030" i="4"/>
  <c r="L3052" i="4"/>
  <c r="L3085" i="4"/>
  <c r="L3102" i="4"/>
  <c r="L3116" i="4"/>
  <c r="L3259" i="4"/>
  <c r="L3375" i="4"/>
  <c r="L3398" i="4"/>
  <c r="L3404" i="4"/>
  <c r="L3489" i="4"/>
  <c r="L3492" i="4"/>
  <c r="L3622" i="4"/>
  <c r="L3771" i="4"/>
  <c r="L3792" i="4"/>
  <c r="L4123" i="4"/>
  <c r="L4391" i="4"/>
  <c r="L4461" i="4"/>
  <c r="L4508" i="4"/>
  <c r="L4516" i="4"/>
  <c r="L4591" i="4"/>
  <c r="L4671" i="4"/>
  <c r="L4746" i="4"/>
  <c r="L4864" i="4"/>
  <c r="L4905" i="4"/>
  <c r="L4942" i="4"/>
  <c r="L4946" i="4"/>
  <c r="L4949" i="4"/>
  <c r="L15" i="4"/>
  <c r="L18" i="4"/>
  <c r="L50" i="4"/>
  <c r="L62" i="4"/>
  <c r="L67" i="4"/>
  <c r="L85" i="4"/>
  <c r="L105" i="4"/>
  <c r="L119" i="4"/>
  <c r="L170" i="4"/>
  <c r="L182" i="4"/>
  <c r="L232" i="4"/>
  <c r="L288" i="4"/>
  <c r="L361" i="4"/>
  <c r="L388" i="4"/>
  <c r="L399" i="4"/>
  <c r="L437" i="4"/>
  <c r="L485" i="4"/>
  <c r="L502" i="4"/>
  <c r="L505" i="4"/>
  <c r="L525" i="4"/>
  <c r="L577" i="4"/>
  <c r="L622" i="4"/>
  <c r="L683" i="4"/>
  <c r="L887" i="4"/>
  <c r="L957" i="4"/>
  <c r="L1003" i="4"/>
  <c r="L1024" i="4"/>
  <c r="L1042" i="4"/>
  <c r="L1094" i="4"/>
  <c r="L1113" i="4"/>
  <c r="L1222" i="4"/>
  <c r="L1264" i="4"/>
  <c r="L1299" i="4"/>
  <c r="L1479" i="4"/>
  <c r="L1710" i="4"/>
  <c r="L1840" i="4"/>
  <c r="L1910" i="4"/>
  <c r="L2052" i="4"/>
  <c r="L2194" i="4"/>
  <c r="L2367" i="4"/>
  <c r="L2397" i="4"/>
  <c r="L2399" i="4"/>
  <c r="L2420" i="4"/>
  <c r="L2451" i="4"/>
  <c r="L2600" i="4"/>
  <c r="L2639" i="4"/>
  <c r="L2648" i="4"/>
  <c r="L2809" i="4"/>
  <c r="L2842" i="4"/>
  <c r="L2861" i="4"/>
  <c r="L2883" i="4"/>
  <c r="L2931" i="4"/>
  <c r="L2991" i="4"/>
  <c r="L2992" i="4"/>
  <c r="L3041" i="4"/>
  <c r="L3136" i="4"/>
  <c r="L3138" i="4"/>
  <c r="L3165" i="4"/>
  <c r="L3241" i="4"/>
  <c r="L3298" i="4"/>
  <c r="L3396" i="4"/>
  <c r="L3727" i="4"/>
  <c r="L3733" i="4"/>
  <c r="L4110" i="4"/>
  <c r="L4121" i="4"/>
  <c r="L4144" i="4"/>
  <c r="L4401" i="4"/>
  <c r="L4499" i="4"/>
  <c r="L4517" i="4"/>
  <c r="L4568" i="4"/>
  <c r="L4577" i="4"/>
  <c r="L4586" i="4"/>
  <c r="L4617" i="4"/>
  <c r="L4663" i="4"/>
  <c r="L4701" i="4"/>
  <c r="L4712" i="4"/>
  <c r="L4715" i="4"/>
  <c r="L4719" i="4"/>
  <c r="L4731" i="4"/>
  <c r="L4736" i="4"/>
  <c r="L4747" i="4"/>
  <c r="L4780" i="4"/>
  <c r="L4815" i="4"/>
  <c r="L4822" i="4"/>
  <c r="L4894" i="4"/>
  <c r="L4911" i="4"/>
  <c r="L4944" i="4"/>
  <c r="L4980" i="4"/>
  <c r="L4991" i="4"/>
  <c r="L5000" i="4"/>
  <c r="L2501" i="4"/>
  <c r="L25" i="4"/>
  <c r="L36" i="4"/>
  <c r="L73" i="4"/>
  <c r="L124" i="4"/>
  <c r="L175" i="4"/>
  <c r="L191" i="4"/>
  <c r="L207" i="4"/>
  <c r="L262" i="4"/>
  <c r="L284" i="4"/>
  <c r="L285" i="4"/>
  <c r="L292" i="4"/>
  <c r="L333" i="4"/>
  <c r="L360" i="4"/>
  <c r="L362" i="4"/>
  <c r="L405" i="4"/>
  <c r="L484" i="4"/>
  <c r="L512" i="4"/>
  <c r="L537" i="4"/>
  <c r="L608" i="4"/>
  <c r="L656" i="4"/>
  <c r="L752" i="4"/>
  <c r="L830" i="4"/>
  <c r="L899" i="4"/>
  <c r="L945" i="4"/>
  <c r="L988" i="4"/>
  <c r="L1031" i="4"/>
  <c r="L1054" i="4"/>
  <c r="L1121" i="4"/>
  <c r="L1187" i="4"/>
  <c r="L1231" i="4"/>
  <c r="L1271" i="4"/>
  <c r="L1390" i="4"/>
  <c r="L1464" i="4"/>
  <c r="L1623" i="4"/>
  <c r="L1634" i="4"/>
  <c r="L1686" i="4"/>
  <c r="L1858" i="4"/>
  <c r="L1980" i="4"/>
  <c r="L2110" i="4"/>
  <c r="L2118" i="4"/>
  <c r="L2171" i="4"/>
  <c r="L2225" i="4"/>
  <c r="L2289" i="4"/>
  <c r="L2296" i="4"/>
  <c r="L2322" i="4"/>
  <c r="L2510" i="4"/>
  <c r="L2563" i="4"/>
  <c r="L2601" i="4"/>
  <c r="L2613" i="4"/>
  <c r="L2722" i="4"/>
  <c r="L2726" i="4"/>
  <c r="L2752" i="4"/>
  <c r="L2777" i="4"/>
  <c r="L2793" i="4"/>
  <c r="L2853" i="4"/>
  <c r="L2862" i="4"/>
  <c r="L2923" i="4"/>
  <c r="L3000" i="4"/>
  <c r="L3011" i="4"/>
  <c r="L3154" i="4"/>
  <c r="L3184" i="4"/>
  <c r="L3198" i="4"/>
  <c r="L3209" i="4"/>
  <c r="L3210" i="4"/>
  <c r="L3233" i="4"/>
  <c r="L3245" i="4"/>
  <c r="L3295" i="4"/>
  <c r="L3387" i="4"/>
  <c r="L3389" i="4"/>
  <c r="L3623" i="4"/>
  <c r="L3624" i="4"/>
  <c r="L3680" i="4"/>
  <c r="L3734" i="4"/>
  <c r="L4187" i="4"/>
  <c r="L4411" i="4"/>
  <c r="L4419" i="4"/>
  <c r="L4679" i="4"/>
  <c r="L4748" i="4"/>
  <c r="L4898" i="4"/>
  <c r="L4912" i="4"/>
  <c r="L4948" i="4"/>
  <c r="L4962" i="4"/>
  <c r="L91" i="4"/>
  <c r="L132" i="4"/>
  <c r="L144" i="4"/>
  <c r="L296" i="4"/>
  <c r="L317" i="4"/>
  <c r="L344" i="4"/>
  <c r="L364" i="4"/>
  <c r="L446" i="4"/>
  <c r="L486" i="4"/>
  <c r="L548" i="4"/>
  <c r="L574" i="4"/>
  <c r="L615" i="4"/>
  <c r="L717" i="4"/>
  <c r="L803" i="4"/>
  <c r="L826" i="4"/>
  <c r="L858" i="4"/>
  <c r="L872" i="4"/>
  <c r="L894" i="4"/>
  <c r="L925" i="4"/>
  <c r="L1191" i="4"/>
  <c r="L1232" i="4"/>
  <c r="L1249" i="4"/>
  <c r="L1285" i="4"/>
  <c r="L1289" i="4"/>
  <c r="L1393" i="4"/>
  <c r="L1461" i="4"/>
  <c r="L1489" i="4"/>
  <c r="L1523" i="4"/>
  <c r="L1718" i="4"/>
  <c r="L1776" i="4"/>
  <c r="L1839" i="4"/>
  <c r="L1855" i="4"/>
  <c r="L1951" i="4"/>
  <c r="L1958" i="4"/>
  <c r="L2063" i="4"/>
  <c r="L2176" i="4"/>
  <c r="L2187" i="4"/>
  <c r="L2209" i="4"/>
  <c r="L2316" i="4"/>
  <c r="L2396" i="4"/>
  <c r="L2479" i="4"/>
  <c r="L2584" i="4"/>
  <c r="L2625" i="4"/>
  <c r="L2643" i="4"/>
  <c r="L2718" i="4"/>
  <c r="L2747" i="4"/>
  <c r="L2762" i="4"/>
  <c r="L2872" i="4"/>
  <c r="L2901" i="4"/>
  <c r="L3034" i="4"/>
  <c r="L3057" i="4"/>
  <c r="L3186" i="4"/>
  <c r="L3383" i="4"/>
  <c r="L3693" i="4"/>
  <c r="L4173" i="4"/>
  <c r="L4427" i="4"/>
  <c r="L4464" i="4"/>
  <c r="L4706" i="4"/>
  <c r="L4720" i="4"/>
  <c r="L4721" i="4"/>
  <c r="L4749" i="4"/>
  <c r="L4754" i="4"/>
  <c r="L4890" i="4"/>
  <c r="L4891" i="4"/>
  <c r="L109" i="4"/>
  <c r="L143" i="4"/>
  <c r="L152" i="4"/>
  <c r="L163" i="4"/>
  <c r="L188" i="4"/>
  <c r="L202" i="4"/>
  <c r="L297" i="4"/>
  <c r="L302" i="4"/>
  <c r="L303" i="4"/>
  <c r="L307" i="4"/>
  <c r="L383" i="4"/>
  <c r="L471" i="4"/>
  <c r="L508" i="4"/>
  <c r="L580" i="4"/>
  <c r="L582" i="4"/>
  <c r="L594" i="4"/>
  <c r="L639" i="4"/>
  <c r="L689" i="4"/>
  <c r="L802" i="4"/>
  <c r="L846" i="4"/>
  <c r="L952" i="4"/>
  <c r="L979" i="4"/>
  <c r="L1053" i="4"/>
  <c r="L1082" i="4"/>
  <c r="L1087" i="4"/>
  <c r="L1095" i="4"/>
  <c r="L1124" i="4"/>
  <c r="L1214" i="4"/>
  <c r="L1217" i="4"/>
  <c r="L1238" i="4"/>
  <c r="L1242" i="4"/>
  <c r="L1270" i="4"/>
  <c r="L1372" i="4"/>
  <c r="L1394" i="4"/>
  <c r="L1610" i="4"/>
  <c r="L1694" i="4"/>
  <c r="L1739" i="4"/>
  <c r="L1750" i="4"/>
  <c r="L1817" i="4"/>
  <c r="L1876" i="4"/>
  <c r="L1997" i="4"/>
  <c r="L2001" i="4"/>
  <c r="L2012" i="4"/>
  <c r="L2244" i="4"/>
  <c r="L2286" i="4"/>
  <c r="L2337" i="4"/>
  <c r="L2344" i="4"/>
  <c r="L2345" i="4"/>
  <c r="L2356" i="4"/>
  <c r="L2374" i="4"/>
  <c r="L2482" i="4"/>
  <c r="L2486" i="4"/>
  <c r="L2559" i="4"/>
  <c r="L2671" i="4"/>
  <c r="L2849" i="4"/>
  <c r="L2850" i="4"/>
  <c r="L3150" i="4"/>
  <c r="L3201" i="4"/>
  <c r="L3303" i="4"/>
  <c r="L3418" i="4"/>
  <c r="L3512" i="4"/>
  <c r="L4412" i="4"/>
  <c r="L4505" i="4"/>
  <c r="L4578" i="4"/>
  <c r="L4599" i="4"/>
  <c r="L4647" i="4"/>
  <c r="L4648" i="4"/>
  <c r="L4672" i="4"/>
  <c r="L4927" i="4"/>
  <c r="L4973" i="4"/>
  <c r="L4984" i="4"/>
  <c r="L5" i="4"/>
  <c r="L47" i="4"/>
  <c r="L86" i="4"/>
  <c r="L129" i="4"/>
  <c r="L187" i="4"/>
  <c r="L195" i="4"/>
  <c r="L237" i="4"/>
  <c r="L305" i="4"/>
  <c r="L330" i="4"/>
  <c r="L377" i="4"/>
  <c r="L392" i="4"/>
  <c r="L419" i="4"/>
  <c r="L424" i="4"/>
  <c r="L519" i="4"/>
  <c r="L619" i="4"/>
  <c r="L722" i="4"/>
  <c r="L781" i="4"/>
  <c r="L890" i="4"/>
  <c r="L953" i="4"/>
  <c r="L989" i="4"/>
  <c r="L1055" i="4"/>
  <c r="L1056" i="4"/>
  <c r="L1131" i="4"/>
  <c r="L1203" i="4"/>
  <c r="L1213" i="4"/>
  <c r="L1253" i="4"/>
  <c r="L1506" i="4"/>
  <c r="L1569" i="4"/>
  <c r="L1638" i="4"/>
  <c r="L1647" i="4"/>
  <c r="L1884" i="4"/>
  <c r="L1898" i="4"/>
  <c r="L1938" i="4"/>
  <c r="L1969" i="4"/>
  <c r="L2050" i="4"/>
  <c r="L2120" i="4"/>
  <c r="L2297" i="4"/>
  <c r="L2327" i="4"/>
  <c r="L2576" i="4"/>
  <c r="L2602" i="4"/>
  <c r="L2603" i="4"/>
  <c r="L2720" i="4"/>
  <c r="L2778" i="4"/>
  <c r="L2865" i="4"/>
  <c r="L3037" i="4"/>
  <c r="L3073" i="4"/>
  <c r="L3077" i="4"/>
  <c r="L3149" i="4"/>
  <c r="L3212" i="4"/>
  <c r="L3220" i="4"/>
  <c r="L3358" i="4"/>
  <c r="L3541" i="4"/>
  <c r="L3548" i="4"/>
  <c r="L4097" i="4"/>
  <c r="L4390" i="4"/>
  <c r="L4393" i="4"/>
  <c r="L4501" i="4"/>
  <c r="L4523" i="4"/>
  <c r="L4588" i="4"/>
  <c r="L4618" i="4"/>
  <c r="L4623" i="4"/>
  <c r="L4775" i="4"/>
  <c r="L4784" i="4"/>
  <c r="L4870" i="4"/>
  <c r="L4925" i="4"/>
  <c r="L23" i="4"/>
  <c r="L49" i="4"/>
  <c r="L71" i="4"/>
  <c r="L121" i="4"/>
  <c r="L326" i="4"/>
  <c r="L338" i="4"/>
  <c r="L372" i="4"/>
  <c r="L400" i="4"/>
  <c r="L427" i="4"/>
  <c r="L490" i="4"/>
  <c r="L530" i="4"/>
  <c r="L587" i="4"/>
  <c r="L627" i="4"/>
  <c r="L671" i="4"/>
  <c r="L742" i="4"/>
  <c r="L820" i="4"/>
  <c r="L1008" i="4"/>
  <c r="L1011" i="4"/>
  <c r="L1038" i="4"/>
  <c r="L1144" i="4"/>
  <c r="L1280" i="4"/>
  <c r="L1502" i="4"/>
  <c r="L1514" i="4"/>
  <c r="L1707" i="4"/>
  <c r="L1715" i="4"/>
  <c r="L1733" i="4"/>
  <c r="L1746" i="4"/>
  <c r="L1808" i="4"/>
  <c r="L1837" i="4"/>
  <c r="L1838" i="4"/>
  <c r="L1857" i="4"/>
  <c r="L1995" i="4"/>
  <c r="L2018" i="4"/>
  <c r="L2068" i="4"/>
  <c r="L2136" i="4"/>
  <c r="L2242" i="4"/>
  <c r="L2333" i="4"/>
  <c r="L2538" i="4"/>
  <c r="L2604" i="4"/>
  <c r="L2735" i="4"/>
  <c r="L2791" i="4"/>
  <c r="L2819" i="4"/>
  <c r="L3039" i="4"/>
  <c r="L3059" i="4"/>
  <c r="L3139" i="4"/>
  <c r="L3161" i="4"/>
  <c r="L3255" i="4"/>
  <c r="L3274" i="4"/>
  <c r="L3285" i="4"/>
  <c r="L3338" i="4"/>
  <c r="L4105" i="4"/>
  <c r="L4397" i="4"/>
  <c r="L4405" i="4"/>
  <c r="L4485" i="4"/>
  <c r="L4510" i="4"/>
  <c r="L4526" i="4"/>
  <c r="L4535" i="4"/>
  <c r="L4549" i="4"/>
  <c r="L4651" i="4"/>
  <c r="L4673" i="4"/>
  <c r="L4698" i="4"/>
  <c r="L4823" i="4"/>
  <c r="L4844" i="4"/>
  <c r="L4853" i="4"/>
  <c r="L4867" i="4"/>
  <c r="L4881" i="4"/>
  <c r="L4908" i="4"/>
  <c r="L4909" i="4"/>
  <c r="L4958" i="4"/>
  <c r="L72" i="4"/>
  <c r="L77" i="4"/>
  <c r="L155" i="4"/>
  <c r="L304" i="4"/>
  <c r="L449" i="4"/>
  <c r="L467" i="4"/>
  <c r="L470" i="4"/>
  <c r="L518" i="4"/>
  <c r="L540" i="4"/>
  <c r="L664" i="4"/>
  <c r="L712" i="4"/>
  <c r="L718" i="4"/>
  <c r="L774" i="4"/>
  <c r="L775" i="4"/>
  <c r="L813" i="4"/>
  <c r="L920" i="4"/>
  <c r="L942" i="4"/>
  <c r="L1080" i="4"/>
  <c r="L1108" i="4"/>
  <c r="L1110" i="4"/>
  <c r="L1145" i="4"/>
  <c r="L1204" i="4"/>
  <c r="L1309" i="4"/>
  <c r="L1570" i="4"/>
  <c r="L1615" i="4"/>
  <c r="L1767" i="4"/>
  <c r="L1902" i="4"/>
  <c r="L2038" i="4"/>
  <c r="L2069" i="4"/>
  <c r="L2082" i="4"/>
  <c r="L2090" i="4"/>
  <c r="L2099" i="4"/>
  <c r="L2186" i="4"/>
  <c r="L2210" i="4"/>
  <c r="L2288" i="4"/>
  <c r="L2339" i="4"/>
  <c r="L2423" i="4"/>
  <c r="L2436" i="4"/>
  <c r="L2528" i="4"/>
  <c r="L2642" i="4"/>
  <c r="L2727" i="4"/>
  <c r="L2820" i="4"/>
  <c r="L2826" i="4"/>
  <c r="L2835" i="4"/>
  <c r="L2855" i="4"/>
  <c r="L2905" i="4"/>
  <c r="L2924" i="4"/>
  <c r="L3173" i="4"/>
  <c r="L3692" i="4"/>
  <c r="L4083" i="4"/>
  <c r="L4174" i="4"/>
  <c r="L4434" i="4"/>
  <c r="L4477" i="4"/>
  <c r="L4536" i="4"/>
  <c r="L4557" i="4"/>
  <c r="L4642" i="4"/>
  <c r="L4808" i="4"/>
  <c r="L4858" i="4"/>
  <c r="L22" i="4"/>
  <c r="L29" i="4"/>
  <c r="L63" i="4"/>
  <c r="L101" i="4"/>
  <c r="L118" i="4"/>
  <c r="L160" i="4"/>
  <c r="L166" i="4"/>
  <c r="L229" i="4"/>
  <c r="L238" i="4"/>
  <c r="L252" i="4"/>
  <c r="L298" i="4"/>
  <c r="L340" i="4"/>
  <c r="L375" i="4"/>
  <c r="L429" i="4"/>
  <c r="L534" i="4"/>
  <c r="L551" i="4"/>
  <c r="L581" i="4"/>
  <c r="L687" i="4"/>
  <c r="L704" i="4"/>
  <c r="L706" i="4"/>
  <c r="L757" i="4"/>
  <c r="L808" i="4"/>
  <c r="L885" i="4"/>
  <c r="L909" i="4"/>
  <c r="L946" i="4"/>
  <c r="L961" i="4"/>
  <c r="L975" i="4"/>
  <c r="L1091" i="4"/>
  <c r="L1169" i="4"/>
  <c r="L1216" i="4"/>
  <c r="L1648" i="4"/>
  <c r="L1780" i="4"/>
  <c r="L1785" i="4"/>
  <c r="L1787" i="4"/>
  <c r="L1897" i="4"/>
  <c r="L1909" i="4"/>
  <c r="L1939" i="4"/>
  <c r="L1963" i="4"/>
  <c r="L1983" i="4"/>
  <c r="L1996" i="4"/>
  <c r="L2026" i="4"/>
  <c r="L2124" i="4"/>
  <c r="L2181" i="4"/>
  <c r="L2197" i="4"/>
  <c r="L2207" i="4"/>
  <c r="L2247" i="4"/>
  <c r="L2402" i="4"/>
  <c r="L2416" i="4"/>
  <c r="L2471" i="4"/>
  <c r="L2502" i="4"/>
  <c r="L2523" i="4"/>
  <c r="L2650" i="4"/>
  <c r="L2831" i="4"/>
  <c r="L2915" i="4"/>
  <c r="L2944" i="4"/>
  <c r="L3001" i="4"/>
  <c r="L3010" i="4"/>
  <c r="L3187" i="4"/>
  <c r="L3216" i="4"/>
  <c r="L3249" i="4"/>
  <c r="L3280" i="4"/>
  <c r="L3403" i="4"/>
  <c r="L3415" i="4"/>
  <c r="L3494" i="4"/>
  <c r="L3702" i="4"/>
  <c r="L4099" i="4"/>
  <c r="L4500" i="4"/>
  <c r="L4566" i="4"/>
  <c r="L4607" i="4"/>
  <c r="L4723" i="4"/>
  <c r="L4724" i="4"/>
  <c r="L4781" i="4"/>
  <c r="L4807" i="4"/>
  <c r="L4977" i="4"/>
  <c r="L46" i="4"/>
  <c r="L212" i="4"/>
  <c r="L269" i="4"/>
  <c r="L355" i="4"/>
  <c r="L394" i="4"/>
  <c r="L454" i="4"/>
  <c r="L533" i="4"/>
  <c r="L561" i="4"/>
  <c r="L692" i="4"/>
  <c r="L739" i="4"/>
  <c r="L800" i="4"/>
  <c r="L821" i="4"/>
  <c r="L835" i="4"/>
  <c r="L839" i="4"/>
  <c r="L881" i="4"/>
  <c r="L970" i="4"/>
  <c r="L1013" i="4"/>
  <c r="L1386" i="4"/>
  <c r="L1485" i="4"/>
  <c r="L1496" i="4"/>
  <c r="L1571" i="4"/>
  <c r="L1680" i="4"/>
  <c r="L1977" i="4"/>
  <c r="L1979" i="4"/>
  <c r="L2015" i="4"/>
  <c r="L2016" i="4"/>
  <c r="L2158" i="4"/>
  <c r="L2172" i="4"/>
  <c r="L2341" i="4"/>
  <c r="L2362" i="4"/>
  <c r="L2504" i="4"/>
  <c r="L2573" i="4"/>
  <c r="L2669" i="4"/>
  <c r="L2836" i="4"/>
  <c r="L3083" i="4"/>
  <c r="L3232" i="4"/>
  <c r="L3347" i="4"/>
  <c r="L3402" i="4"/>
  <c r="L3625" i="4"/>
  <c r="L4155" i="4"/>
  <c r="L4429" i="4"/>
  <c r="L4462" i="4"/>
  <c r="L4466" i="4"/>
  <c r="L4565" i="4"/>
  <c r="L4708" i="4"/>
  <c r="L4758" i="4"/>
  <c r="L4935" i="4"/>
  <c r="L44" i="4"/>
  <c r="L114" i="4"/>
  <c r="L225" i="4"/>
  <c r="L227" i="4"/>
  <c r="L251" i="4"/>
  <c r="L342" i="4"/>
  <c r="L365" i="4"/>
  <c r="L384" i="4"/>
  <c r="L444" i="4"/>
  <c r="L479" i="4"/>
  <c r="L536" i="4"/>
  <c r="L618" i="4"/>
  <c r="L637" i="4"/>
  <c r="L729" i="4"/>
  <c r="L783" i="4"/>
  <c r="L917" i="4"/>
  <c r="L951" i="4"/>
  <c r="L1048" i="4"/>
  <c r="L1149" i="4"/>
  <c r="L1182" i="4"/>
  <c r="L1493" i="4"/>
  <c r="L1513" i="4"/>
  <c r="L1692" i="4"/>
  <c r="L1724" i="4"/>
  <c r="L1731" i="4"/>
  <c r="L2010" i="4"/>
  <c r="L2432" i="4"/>
  <c r="L2441" i="4"/>
  <c r="L2512" i="4"/>
  <c r="L2635" i="4"/>
  <c r="L2662" i="4"/>
  <c r="L2672" i="4"/>
  <c r="L2702" i="4"/>
  <c r="L2877" i="4"/>
  <c r="L2882" i="4"/>
  <c r="L2887" i="4"/>
  <c r="L2894" i="4"/>
  <c r="L3036" i="4"/>
  <c r="L3054" i="4"/>
  <c r="L3103" i="4"/>
  <c r="L3183" i="4"/>
  <c r="L3226" i="4"/>
  <c r="L3251" i="4"/>
  <c r="L3366" i="4"/>
  <c r="L3445" i="4"/>
  <c r="L4103" i="4"/>
  <c r="L4112" i="4"/>
  <c r="L4140" i="4"/>
  <c r="L4145" i="4"/>
  <c r="L4574" i="4"/>
  <c r="L4638" i="4"/>
  <c r="L4693" i="4"/>
  <c r="L4762" i="4"/>
  <c r="L4802" i="4"/>
  <c r="L4829" i="4"/>
  <c r="L4951" i="4"/>
  <c r="L4994" i="4"/>
  <c r="L5001" i="4"/>
  <c r="L4" i="4"/>
  <c r="L30" i="4"/>
  <c r="L84" i="4"/>
  <c r="L102" i="4"/>
  <c r="L107" i="4"/>
  <c r="L142" i="4"/>
  <c r="L217" i="4"/>
  <c r="L521" i="4"/>
  <c r="L634" i="4"/>
  <c r="L678" i="4"/>
  <c r="L682" i="4"/>
  <c r="L779" i="4"/>
  <c r="L790" i="4"/>
  <c r="L798" i="4"/>
  <c r="L896" i="4"/>
  <c r="L1020" i="4"/>
  <c r="L1116" i="4"/>
  <c r="L1180" i="4"/>
  <c r="L1533" i="4"/>
  <c r="L1711" i="4"/>
  <c r="L1732" i="4"/>
  <c r="L2112" i="4"/>
  <c r="L2150" i="4"/>
  <c r="L2199" i="4"/>
  <c r="L2285" i="4"/>
  <c r="L2313" i="4"/>
  <c r="L2406" i="4"/>
  <c r="L2430" i="4"/>
  <c r="L2460" i="4"/>
  <c r="L2517" i="4"/>
  <c r="L2879" i="4"/>
  <c r="L2945" i="4"/>
  <c r="L2990" i="4"/>
  <c r="L3115" i="4"/>
  <c r="L3144" i="4"/>
  <c r="L3156" i="4"/>
  <c r="L3254" i="4"/>
  <c r="L3385" i="4"/>
  <c r="L3416" i="4"/>
  <c r="L3417" i="4"/>
  <c r="L3549" i="4"/>
  <c r="L4399" i="4"/>
  <c r="L4449" i="4"/>
  <c r="L4631" i="4"/>
  <c r="L4640" i="4"/>
  <c r="L4699" i="4"/>
  <c r="L4789" i="4"/>
  <c r="L4805" i="4"/>
  <c r="L4865" i="4"/>
  <c r="L4880" i="4"/>
  <c r="L28" i="4"/>
  <c r="L90" i="4"/>
  <c r="L92" i="4"/>
  <c r="L140" i="4"/>
  <c r="L460" i="4"/>
  <c r="L543" i="4"/>
  <c r="L603" i="4"/>
  <c r="L684" i="4"/>
  <c r="L751" i="4"/>
  <c r="L812" i="4"/>
  <c r="L827" i="4"/>
  <c r="L829" i="4"/>
  <c r="L851" i="4"/>
  <c r="L922" i="4"/>
  <c r="L964" i="4"/>
  <c r="L1117" i="4"/>
  <c r="L1151" i="4"/>
  <c r="L1202" i="4"/>
  <c r="L1237" i="4"/>
  <c r="L1374" i="4"/>
  <c r="L1384" i="4"/>
  <c r="L1520" i="4"/>
  <c r="L1572" i="4"/>
  <c r="L1573" i="4"/>
  <c r="L1607" i="4"/>
  <c r="L1640" i="4"/>
  <c r="L1663" i="4"/>
  <c r="L1734" i="4"/>
  <c r="L2249" i="4"/>
  <c r="L2308" i="4"/>
  <c r="L2328" i="4"/>
  <c r="L2369" i="4"/>
  <c r="L2370" i="4"/>
  <c r="L2384" i="4"/>
  <c r="L2680" i="4"/>
  <c r="L2750" i="4"/>
  <c r="L2874" i="4"/>
  <c r="L3067" i="4"/>
  <c r="L3104" i="4"/>
  <c r="L3193" i="4"/>
  <c r="L3248" i="4"/>
  <c r="L3324" i="4"/>
  <c r="L3408" i="4"/>
  <c r="L3426" i="4"/>
  <c r="L3431" i="4"/>
  <c r="L4458" i="4"/>
  <c r="L4486" i="4"/>
  <c r="L4538" i="4"/>
  <c r="L4552" i="4"/>
  <c r="L4563" i="4"/>
  <c r="L4619" i="4"/>
  <c r="L4659" i="4"/>
  <c r="L4661" i="4"/>
  <c r="L4666" i="4"/>
  <c r="L4705" i="4"/>
  <c r="L4735" i="4"/>
  <c r="L4791" i="4"/>
  <c r="L4796" i="4"/>
  <c r="L4835" i="4"/>
  <c r="L4838" i="4"/>
  <c r="L4876" i="4"/>
  <c r="L4893" i="4"/>
  <c r="L4943" i="4"/>
  <c r="L81" i="4"/>
  <c r="L158" i="4"/>
  <c r="L162" i="4"/>
  <c r="L168" i="4"/>
  <c r="L201" i="4"/>
  <c r="L208" i="4"/>
  <c r="L233" i="4"/>
  <c r="L266" i="4"/>
  <c r="L290" i="4"/>
  <c r="L310" i="4"/>
  <c r="L417" i="4"/>
  <c r="L496" i="4"/>
  <c r="L578" i="4"/>
  <c r="L640" i="4"/>
  <c r="L796" i="4"/>
  <c r="L838" i="4"/>
  <c r="L991" i="4"/>
  <c r="L1064" i="4"/>
  <c r="L1171" i="4"/>
  <c r="L1190" i="4"/>
  <c r="L1265" i="4"/>
  <c r="L1343" i="4"/>
  <c r="L1359" i="4"/>
  <c r="L1487" i="4"/>
  <c r="L1505" i="4"/>
  <c r="L1619" i="4"/>
  <c r="L1631" i="4"/>
  <c r="L1665" i="4"/>
  <c r="L1672" i="4"/>
  <c r="L1774" i="4"/>
  <c r="L1865" i="4"/>
  <c r="L2133" i="4"/>
  <c r="L2145" i="4"/>
  <c r="L2235" i="4"/>
  <c r="L2785" i="4"/>
  <c r="L2805" i="4"/>
  <c r="L2858" i="4"/>
  <c r="L2867" i="4"/>
  <c r="L2946" i="4"/>
  <c r="L2948" i="4"/>
  <c r="L3326" i="4"/>
  <c r="L3339" i="4"/>
  <c r="L3378" i="4"/>
  <c r="L3405" i="4"/>
  <c r="L4482" i="4"/>
  <c r="L4487" i="4"/>
  <c r="L4493" i="4"/>
  <c r="L4587" i="4"/>
  <c r="L4624" i="4"/>
  <c r="L4757" i="4"/>
  <c r="L4777" i="4"/>
  <c r="L4837" i="4"/>
  <c r="L4869" i="4"/>
  <c r="L6" i="4"/>
  <c r="L11" i="4"/>
  <c r="L13" i="4"/>
  <c r="L55" i="4"/>
  <c r="L83" i="4"/>
  <c r="L110" i="4"/>
  <c r="L263" i="4"/>
  <c r="L329" i="4"/>
  <c r="L366" i="4"/>
  <c r="L373" i="4"/>
  <c r="L410" i="4"/>
  <c r="L420" i="4"/>
  <c r="L422" i="4"/>
  <c r="L428" i="4"/>
  <c r="L451" i="4"/>
  <c r="L469" i="4"/>
  <c r="L628" i="4"/>
  <c r="L705" i="4"/>
  <c r="L732" i="4"/>
  <c r="L833" i="4"/>
  <c r="L864" i="4"/>
  <c r="L1090" i="4"/>
  <c r="L1158" i="4"/>
  <c r="L1262" i="4"/>
  <c r="L1266" i="4"/>
  <c r="L1387" i="4"/>
  <c r="L1661" i="4"/>
  <c r="L1846" i="4"/>
  <c r="L1911" i="4"/>
  <c r="L1965" i="4"/>
  <c r="L1972" i="4"/>
  <c r="L2019" i="4"/>
  <c r="L2454" i="4"/>
  <c r="L2678" i="4"/>
  <c r="L2757" i="4"/>
  <c r="L2889" i="4"/>
  <c r="L3107" i="4"/>
  <c r="L3109" i="4"/>
  <c r="L3114" i="4"/>
  <c r="L3291" i="4"/>
  <c r="L3334" i="4"/>
  <c r="L3344" i="4"/>
  <c r="L3435" i="4"/>
  <c r="L3476" i="4"/>
  <c r="L4473" i="4"/>
  <c r="L4582" i="4"/>
  <c r="L4590" i="4"/>
  <c r="L4667" i="4"/>
  <c r="L4824" i="4"/>
  <c r="L4831" i="4"/>
  <c r="L14" i="4"/>
  <c r="L120" i="4"/>
  <c r="L122" i="4"/>
  <c r="L135" i="4"/>
  <c r="L165" i="4"/>
  <c r="L180" i="4"/>
  <c r="L190" i="4"/>
  <c r="L216" i="4"/>
  <c r="L230" i="4"/>
  <c r="L274" i="4"/>
  <c r="L276" i="4"/>
  <c r="L413" i="4"/>
  <c r="L474" i="4"/>
  <c r="L478" i="4"/>
  <c r="L480" i="4"/>
  <c r="L588" i="4"/>
  <c r="L731" i="4"/>
  <c r="L869" i="4"/>
  <c r="L1023" i="4"/>
  <c r="L1148" i="4"/>
  <c r="L1170" i="4"/>
  <c r="L1208" i="4"/>
  <c r="L1350" i="4"/>
  <c r="L1657" i="4"/>
  <c r="L1737" i="4"/>
  <c r="L1964" i="4"/>
  <c r="L2105" i="4"/>
  <c r="L2354" i="4"/>
  <c r="L2605" i="4"/>
  <c r="L2633" i="4"/>
  <c r="L2644" i="4"/>
  <c r="L2732" i="4"/>
  <c r="L2800" i="4"/>
  <c r="L3027" i="4"/>
  <c r="L3035" i="4"/>
  <c r="L3042" i="4"/>
  <c r="L3286" i="4"/>
  <c r="L3434" i="4"/>
  <c r="L4134" i="4"/>
  <c r="L4148" i="4"/>
  <c r="L4175" i="4"/>
  <c r="L4424" i="4"/>
  <c r="L4498" i="4"/>
  <c r="L4543" i="4"/>
  <c r="L4593" i="4"/>
  <c r="L4697" i="4"/>
  <c r="L4739" i="4"/>
  <c r="L4866" i="4"/>
  <c r="L4884" i="4"/>
  <c r="L4926" i="4"/>
  <c r="L61" i="4"/>
  <c r="L93" i="4"/>
  <c r="L98" i="4"/>
  <c r="L242" i="4"/>
  <c r="L277" i="4"/>
  <c r="L279" i="4"/>
  <c r="L308" i="4"/>
  <c r="L488" i="4"/>
  <c r="L489" i="4"/>
  <c r="L576" i="4"/>
  <c r="L586" i="4"/>
  <c r="L834" i="4"/>
  <c r="L853" i="4"/>
  <c r="L891" i="4"/>
  <c r="L986" i="4"/>
  <c r="L1136" i="4"/>
  <c r="L1178" i="4"/>
  <c r="L1281" i="4"/>
  <c r="L1311" i="4"/>
  <c r="L1331" i="4"/>
  <c r="L1337" i="4"/>
  <c r="L1628" i="4"/>
  <c r="L1674" i="4"/>
  <c r="L1903" i="4"/>
  <c r="L1912" i="4"/>
  <c r="L1976" i="4"/>
  <c r="L1990" i="4"/>
  <c r="L2121" i="4"/>
  <c r="L2141" i="4"/>
  <c r="L2261" i="4"/>
  <c r="L2264" i="4"/>
  <c r="L2312" i="4"/>
  <c r="L2315" i="4"/>
  <c r="L2448" i="4"/>
  <c r="L2474" i="4"/>
  <c r="L2493" i="4"/>
  <c r="L2505" i="4"/>
  <c r="L2553" i="4"/>
  <c r="L2763" i="4"/>
  <c r="L2764" i="4"/>
  <c r="L2775" i="4"/>
  <c r="L2868" i="4"/>
  <c r="L3028" i="4"/>
  <c r="L3199" i="4"/>
  <c r="L3325" i="4"/>
  <c r="L3362" i="4"/>
  <c r="L3436" i="4"/>
  <c r="L3479" i="4"/>
  <c r="L3487" i="4"/>
  <c r="L4086" i="4"/>
  <c r="L4122" i="4"/>
  <c r="L4131" i="4"/>
  <c r="L4447" i="4"/>
  <c r="L4541" i="4"/>
  <c r="L4637" i="4"/>
  <c r="L4782" i="4"/>
  <c r="L4840" i="4"/>
  <c r="L4981" i="4"/>
  <c r="L89" i="4"/>
  <c r="L99" i="4"/>
  <c r="L221" i="4"/>
  <c r="L224" i="4"/>
  <c r="L261" i="4"/>
  <c r="L316" i="4"/>
  <c r="L350" i="4"/>
  <c r="L376" i="4"/>
  <c r="L403" i="4"/>
  <c r="L542" i="4"/>
  <c r="L621" i="4"/>
  <c r="L653" i="4"/>
  <c r="L761" i="4"/>
  <c r="L972" i="4"/>
  <c r="L1041" i="4"/>
  <c r="L1047" i="4"/>
  <c r="L1286" i="4"/>
  <c r="L1559" i="4"/>
  <c r="L1574" i="4"/>
  <c r="L1762" i="4"/>
  <c r="L2184" i="4"/>
  <c r="L2211" i="4"/>
  <c r="L2236" i="4"/>
  <c r="L2237" i="4"/>
  <c r="L2243" i="4"/>
  <c r="L2311" i="4"/>
  <c r="L2459" i="4"/>
  <c r="L2626" i="4"/>
  <c r="L2641" i="4"/>
  <c r="L2692" i="4"/>
  <c r="L2812" i="4"/>
  <c r="L2871" i="4"/>
  <c r="L3190" i="4"/>
  <c r="L3626" i="4"/>
  <c r="L4068" i="4"/>
  <c r="L4164" i="4"/>
  <c r="L4394" i="4"/>
  <c r="L4416" i="4"/>
  <c r="L4463" i="4"/>
  <c r="L4551" i="4"/>
  <c r="L4562" i="4"/>
  <c r="L4620" i="4"/>
  <c r="L4656" i="4"/>
  <c r="L4759" i="4"/>
  <c r="L4851" i="4"/>
  <c r="L4955" i="4"/>
  <c r="L4964" i="4"/>
  <c r="L43" i="4"/>
  <c r="L100" i="4"/>
  <c r="L128" i="4"/>
  <c r="L153" i="4"/>
  <c r="L157" i="4"/>
  <c r="L171" i="4"/>
  <c r="L228" i="4"/>
  <c r="L250" i="4"/>
  <c r="L255" i="4"/>
  <c r="L351" i="4"/>
  <c r="L358" i="4"/>
  <c r="L440" i="4"/>
  <c r="L614" i="4"/>
  <c r="L665" i="4"/>
  <c r="L713" i="4"/>
  <c r="L884" i="4"/>
  <c r="L1077" i="4"/>
  <c r="L1224" i="4"/>
  <c r="L1356" i="4"/>
  <c r="L1375" i="4"/>
  <c r="L1825" i="4"/>
  <c r="L1849" i="4"/>
  <c r="L1851" i="4"/>
  <c r="L1961" i="4"/>
  <c r="L1962" i="4"/>
  <c r="L2177" i="4"/>
  <c r="L2188" i="4"/>
  <c r="L2262" i="4"/>
  <c r="L2348" i="4"/>
  <c r="L2404" i="4"/>
  <c r="L2411" i="4"/>
  <c r="L2450" i="4"/>
  <c r="L2492" i="4"/>
  <c r="L2578" i="4"/>
  <c r="L2679" i="4"/>
  <c r="L2701" i="4"/>
  <c r="L2828" i="4"/>
  <c r="L2839" i="4"/>
  <c r="L3278" i="4"/>
  <c r="L3287" i="4"/>
  <c r="L3400" i="4"/>
  <c r="L3453" i="4"/>
  <c r="L4141" i="4"/>
  <c r="L4176" i="4"/>
  <c r="L4621" i="4"/>
  <c r="L4710" i="4"/>
  <c r="L4787" i="4"/>
  <c r="L4915" i="4"/>
  <c r="L4932" i="4"/>
  <c r="L26" i="4"/>
  <c r="L53" i="4"/>
  <c r="L56" i="4"/>
  <c r="L60" i="4"/>
  <c r="L80" i="4"/>
  <c r="L139" i="4"/>
  <c r="L194" i="4"/>
  <c r="L438" i="4"/>
  <c r="L447" i="4"/>
  <c r="L566" i="4"/>
  <c r="L633" i="4"/>
  <c r="L694" i="4"/>
  <c r="L748" i="4"/>
  <c r="L772" i="4"/>
  <c r="L844" i="4"/>
  <c r="L848" i="4"/>
  <c r="L1014" i="4"/>
  <c r="L1126" i="4"/>
  <c r="L1189" i="4"/>
  <c r="L1699" i="4"/>
  <c r="L1946" i="4"/>
  <c r="L2101" i="4"/>
  <c r="L2151" i="4"/>
  <c r="L2291" i="4"/>
  <c r="L2338" i="4"/>
  <c r="L2353" i="4"/>
  <c r="L2466" i="4"/>
  <c r="L2653" i="4"/>
  <c r="L2810" i="4"/>
  <c r="L2906" i="4"/>
  <c r="L3044" i="4"/>
  <c r="L3395" i="4"/>
  <c r="L3627" i="4"/>
  <c r="L3731" i="4"/>
  <c r="L4408" i="4"/>
  <c r="L4413" i="4"/>
  <c r="L4439" i="4"/>
  <c r="L4534" i="4"/>
  <c r="L4539" i="4"/>
  <c r="L4550" i="4"/>
  <c r="L4573" i="4"/>
  <c r="L4910" i="4"/>
  <c r="L38" i="4"/>
  <c r="L148" i="4"/>
  <c r="L150" i="4"/>
  <c r="L159" i="4"/>
  <c r="L215" i="4"/>
  <c r="L347" i="4"/>
  <c r="L385" i="4"/>
  <c r="L592" i="4"/>
  <c r="L641" i="4"/>
  <c r="L768" i="4"/>
  <c r="L852" i="4"/>
  <c r="L1009" i="4"/>
  <c r="L1050" i="4"/>
  <c r="L1260" i="4"/>
  <c r="L1290" i="4"/>
  <c r="L1310" i="4"/>
  <c r="L1317" i="4"/>
  <c r="L1821" i="4"/>
  <c r="L1889" i="4"/>
  <c r="L1991" i="4"/>
  <c r="L2115" i="4"/>
  <c r="L2380" i="4"/>
  <c r="L2382" i="4"/>
  <c r="L2463" i="4"/>
  <c r="L2511" i="4"/>
  <c r="L2647" i="4"/>
  <c r="L2657" i="4"/>
  <c r="L2670" i="4"/>
  <c r="L2690" i="4"/>
  <c r="L3082" i="4"/>
  <c r="L3194" i="4"/>
  <c r="L3376" i="4"/>
  <c r="L3379" i="4"/>
  <c r="L3474" i="4"/>
  <c r="L3499" i="4"/>
  <c r="L4497" i="4"/>
  <c r="L4555" i="4"/>
  <c r="L4622" i="4"/>
  <c r="L4732" i="4"/>
  <c r="L4995" i="4"/>
  <c r="L68" i="4"/>
  <c r="L336" i="4"/>
  <c r="L343" i="4"/>
  <c r="L398" i="4"/>
  <c r="L740" i="4"/>
  <c r="L916" i="4"/>
  <c r="L1639" i="4"/>
  <c r="L1877" i="4"/>
  <c r="L1945" i="4"/>
  <c r="L2059" i="4"/>
  <c r="L2569" i="4"/>
  <c r="L2606" i="4"/>
  <c r="L2617" i="4"/>
  <c r="L2770" i="4"/>
  <c r="L2888" i="4"/>
  <c r="L3159" i="4"/>
  <c r="L3168" i="4"/>
  <c r="L4502" i="4"/>
  <c r="L4750" i="4"/>
  <c r="L4857" i="4"/>
  <c r="L2503" i="4"/>
  <c r="L20" i="4"/>
  <c r="L219" i="4"/>
  <c r="L247" i="4"/>
  <c r="L794" i="4"/>
  <c r="L1304" i="4"/>
  <c r="L1576" i="4"/>
  <c r="L2078" i="4"/>
  <c r="L2079" i="4"/>
  <c r="L2392" i="4"/>
  <c r="L2464" i="4"/>
  <c r="L2781" i="4"/>
  <c r="L2806" i="4"/>
  <c r="L4753" i="4"/>
  <c r="L4764" i="4"/>
  <c r="L643" i="4"/>
  <c r="L1146" i="4"/>
  <c r="L1239" i="4"/>
  <c r="L1318" i="4"/>
  <c r="L1475" i="4"/>
  <c r="L2255" i="4"/>
  <c r="L3177" i="4"/>
  <c r="L3384" i="4"/>
  <c r="L3440" i="4"/>
  <c r="L4653" i="4"/>
  <c r="L4700" i="4"/>
  <c r="L21" i="4"/>
  <c r="L4737" i="4"/>
  <c r="L1864" i="4"/>
  <c r="L4820" i="4"/>
  <c r="L33" i="4"/>
  <c r="L465" i="4"/>
  <c r="L3135" i="4"/>
  <c r="L39" i="4"/>
  <c r="L2036" i="4"/>
  <c r="L3377" i="4"/>
  <c r="L3392" i="4"/>
  <c r="L345" i="4"/>
  <c r="L3174" i="4"/>
  <c r="L4177" i="4"/>
  <c r="L4571" i="4"/>
  <c r="L4896" i="4"/>
  <c r="L2902" i="4"/>
  <c r="L4751" i="4"/>
  <c r="L1793" i="4"/>
  <c r="L607" i="4"/>
  <c r="L4674" i="4"/>
  <c r="L995" i="4"/>
  <c r="L4178" i="4"/>
  <c r="L395" i="4"/>
  <c r="L2295" i="4"/>
  <c r="L3793" i="4"/>
  <c r="L3794" i="4"/>
  <c r="L3795" i="4"/>
  <c r="L4069" i="4"/>
  <c r="L3796" i="4"/>
  <c r="L3999" i="4"/>
  <c r="L4226" i="4"/>
  <c r="L3628" i="4"/>
  <c r="L3797" i="4"/>
  <c r="L3798" i="4"/>
  <c r="L3799" i="4"/>
  <c r="L4081" i="4"/>
  <c r="L4000" i="4"/>
  <c r="L3546" i="4"/>
  <c r="L3800" i="4"/>
  <c r="L3801" i="4"/>
  <c r="L3802" i="4"/>
  <c r="L3803" i="4"/>
  <c r="L4001" i="4"/>
  <c r="L3757" i="4"/>
  <c r="L3804" i="4"/>
  <c r="L3805" i="4"/>
  <c r="L3806" i="4"/>
  <c r="L3807" i="4"/>
  <c r="L4002" i="4"/>
  <c r="L4188" i="4"/>
  <c r="L4227" i="4"/>
  <c r="L3542" i="4"/>
  <c r="L3745" i="4"/>
  <c r="L3808" i="4"/>
  <c r="L3809" i="4"/>
  <c r="L3810" i="4"/>
  <c r="L3811" i="4"/>
  <c r="L3812" i="4"/>
  <c r="L4228" i="4"/>
  <c r="L4229" i="4"/>
  <c r="L3704" i="4"/>
  <c r="L3779" i="4"/>
  <c r="L3780" i="4"/>
  <c r="L3813" i="4"/>
  <c r="L3814" i="4"/>
  <c r="L3815" i="4"/>
  <c r="L4003" i="4"/>
  <c r="L4004" i="4"/>
  <c r="L4005" i="4"/>
  <c r="L4189" i="4"/>
  <c r="L4230" i="4"/>
  <c r="L3359" i="4"/>
  <c r="L3523" i="4"/>
  <c r="L3719" i="4"/>
  <c r="L3816" i="4"/>
  <c r="L4006" i="4"/>
  <c r="L4007" i="4"/>
  <c r="L2567" i="4"/>
  <c r="L2984" i="4"/>
  <c r="L3524" i="4"/>
  <c r="L3525" i="4"/>
  <c r="L3720" i="4"/>
  <c r="L3748" i="4"/>
  <c r="L3817" i="4"/>
  <c r="L3818" i="4"/>
  <c r="L4008" i="4"/>
  <c r="L4231" i="4"/>
  <c r="L4232" i="4"/>
  <c r="L3213" i="4"/>
  <c r="L3712" i="4"/>
  <c r="L3738" i="4"/>
  <c r="L3819" i="4"/>
  <c r="L3820" i="4"/>
  <c r="L4009" i="4"/>
  <c r="L4010" i="4"/>
  <c r="L4151" i="4"/>
  <c r="L3348" i="4"/>
  <c r="L3483" i="4"/>
  <c r="L3695" i="4"/>
  <c r="L3728" i="4"/>
  <c r="L3781" i="4"/>
  <c r="L3821" i="4"/>
  <c r="L3822" i="4"/>
  <c r="L3823" i="4"/>
  <c r="L3824" i="4"/>
  <c r="L3825" i="4"/>
  <c r="L3826" i="4"/>
  <c r="L2704" i="4"/>
  <c r="L3454" i="4"/>
  <c r="L3629" i="4"/>
  <c r="L3698" i="4"/>
  <c r="L3827" i="4"/>
  <c r="L3828" i="4"/>
  <c r="L3335" i="4"/>
  <c r="L3829" i="4"/>
  <c r="L4011" i="4"/>
  <c r="L4070" i="4"/>
  <c r="L4095" i="4"/>
  <c r="L4108" i="4"/>
  <c r="L4179" i="4"/>
  <c r="L4233" i="4"/>
  <c r="L3406" i="4"/>
  <c r="L3500" i="4"/>
  <c r="L3526" i="4"/>
  <c r="L3557" i="4"/>
  <c r="L3830" i="4"/>
  <c r="L4198" i="4"/>
  <c r="L4234" i="4"/>
  <c r="L4235" i="4"/>
  <c r="L2526" i="4"/>
  <c r="L2904" i="4"/>
  <c r="L3419" i="4"/>
  <c r="L3681" i="4"/>
  <c r="L3707" i="4"/>
  <c r="L3831" i="4"/>
  <c r="L3832" i="4"/>
  <c r="L3833" i="4"/>
  <c r="L4012" i="4"/>
  <c r="L4013" i="4"/>
  <c r="L4236" i="4"/>
  <c r="L3536" i="4"/>
  <c r="L3721" i="4"/>
  <c r="L3758" i="4"/>
  <c r="L3759" i="4"/>
  <c r="L3765" i="4"/>
  <c r="L3834" i="4"/>
  <c r="L3835" i="4"/>
  <c r="L3836" i="4"/>
  <c r="L3837" i="4"/>
  <c r="L4014" i="4"/>
  <c r="L3736" i="4"/>
  <c r="L3739" i="4"/>
  <c r="L3756" i="4"/>
  <c r="L3782" i="4"/>
  <c r="L3838" i="4"/>
  <c r="L3839" i="4"/>
  <c r="L4237" i="4"/>
  <c r="L1675" i="4"/>
  <c r="L3349" i="4"/>
  <c r="L3547" i="4"/>
  <c r="L3749" i="4"/>
  <c r="L3840" i="4"/>
  <c r="L3841" i="4"/>
  <c r="L3842" i="4"/>
  <c r="L3843" i="4"/>
  <c r="L3844" i="4"/>
  <c r="L3845" i="4"/>
  <c r="L3846" i="4"/>
  <c r="L3847" i="4"/>
  <c r="L4015" i="4"/>
  <c r="L4199" i="4"/>
  <c r="L4200" i="4"/>
  <c r="L3264" i="4"/>
  <c r="L3304" i="4"/>
  <c r="L3501" i="4"/>
  <c r="L3645" i="4"/>
  <c r="L3773" i="4"/>
  <c r="L3848" i="4"/>
  <c r="L3849" i="4"/>
  <c r="L3850" i="4"/>
  <c r="L4016" i="4"/>
  <c r="L4238" i="4"/>
  <c r="L3267" i="4"/>
  <c r="L3760" i="4"/>
  <c r="L3851" i="4"/>
  <c r="L3852" i="4"/>
  <c r="L4017" i="4"/>
  <c r="L4190" i="4"/>
  <c r="L3312" i="4"/>
  <c r="L3391" i="4"/>
  <c r="L3646" i="4"/>
  <c r="L3853" i="4"/>
  <c r="L3854" i="4"/>
  <c r="L4018" i="4"/>
  <c r="L4206" i="4"/>
  <c r="L3155" i="4"/>
  <c r="L3527" i="4"/>
  <c r="L3558" i="4"/>
  <c r="L3740" i="4"/>
  <c r="L3761" i="4"/>
  <c r="L3776" i="4"/>
  <c r="L3783" i="4"/>
  <c r="L3855" i="4"/>
  <c r="L3856" i="4"/>
  <c r="L3857" i="4"/>
  <c r="L3858" i="4"/>
  <c r="L3859" i="4"/>
  <c r="L3860" i="4"/>
  <c r="L4201" i="4"/>
  <c r="L3420" i="4"/>
  <c r="L3610" i="4"/>
  <c r="L3630" i="4"/>
  <c r="L3861" i="4"/>
  <c r="L3862" i="4"/>
  <c r="L4019" i="4"/>
  <c r="L4207" i="4"/>
  <c r="L3559" i="4"/>
  <c r="L3744" i="4"/>
  <c r="L3863" i="4"/>
  <c r="L4157" i="4"/>
  <c r="L4197" i="4"/>
  <c r="L2610" i="4"/>
  <c r="L3647" i="4"/>
  <c r="L3784" i="4"/>
  <c r="L3864" i="4"/>
  <c r="L3865" i="4"/>
  <c r="L4202" i="4"/>
  <c r="L3313" i="4"/>
  <c r="L3560" i="4"/>
  <c r="L3561" i="4"/>
  <c r="L3700" i="4"/>
  <c r="L3713" i="4"/>
  <c r="L3866" i="4"/>
  <c r="L3867" i="4"/>
  <c r="L4203" i="4"/>
  <c r="L3481" i="4"/>
  <c r="L3785" i="4"/>
  <c r="L3868" i="4"/>
  <c r="L3869" i="4"/>
  <c r="L3870" i="4"/>
  <c r="L4020" i="4"/>
  <c r="L4239" i="4"/>
  <c r="L1534" i="4"/>
  <c r="L3871" i="4"/>
  <c r="L3872" i="4"/>
  <c r="L4021" i="4"/>
  <c r="L4022" i="4"/>
  <c r="L4023" i="4"/>
  <c r="L4191" i="4"/>
  <c r="L3514" i="4"/>
  <c r="L3636" i="4"/>
  <c r="L3648" i="4"/>
  <c r="L3873" i="4"/>
  <c r="L3874" i="4"/>
  <c r="L3875" i="4"/>
  <c r="L3876" i="4"/>
  <c r="L4240" i="4"/>
  <c r="L3455" i="4"/>
  <c r="L3649" i="4"/>
  <c r="L3722" i="4"/>
  <c r="L3877" i="4"/>
  <c r="L3878" i="4"/>
  <c r="L3879" i="4"/>
  <c r="L4024" i="4"/>
  <c r="L4113" i="4"/>
  <c r="L4158" i="4"/>
  <c r="L593" i="4"/>
  <c r="L2911" i="4"/>
  <c r="L3473" i="4"/>
  <c r="L3634" i="4"/>
  <c r="L3650" i="4"/>
  <c r="L3786" i="4"/>
  <c r="L3880" i="4"/>
  <c r="L3881" i="4"/>
  <c r="L3882" i="4"/>
  <c r="L3883" i="4"/>
  <c r="L4025" i="4"/>
  <c r="L4026" i="4"/>
  <c r="L4109" i="4"/>
  <c r="L4159" i="4"/>
  <c r="L1341" i="4"/>
  <c r="L2844" i="4"/>
  <c r="L3562" i="4"/>
  <c r="L3768" i="4"/>
  <c r="L3884" i="4"/>
  <c r="L3885" i="4"/>
  <c r="L3886" i="4"/>
  <c r="L3887" i="4"/>
  <c r="L4027" i="4"/>
  <c r="L4071" i="4"/>
  <c r="L1575" i="4"/>
  <c r="L2271" i="4"/>
  <c r="L3140" i="4"/>
  <c r="L3365" i="4"/>
  <c r="L3528" i="4"/>
  <c r="L3651" i="4"/>
  <c r="L3652" i="4"/>
  <c r="L3711" i="4"/>
  <c r="L3714" i="4"/>
  <c r="L3888" i="4"/>
  <c r="L3889" i="4"/>
  <c r="L3890" i="4"/>
  <c r="L4028" i="4"/>
  <c r="L4192" i="4"/>
  <c r="L1695" i="4"/>
  <c r="L2707" i="4"/>
  <c r="L3456" i="4"/>
  <c r="L3563" i="4"/>
  <c r="L3564" i="4"/>
  <c r="L3653" i="4"/>
  <c r="L3787" i="4"/>
  <c r="L3891" i="4"/>
  <c r="L3892" i="4"/>
  <c r="L3893" i="4"/>
  <c r="L3894" i="4"/>
  <c r="L3895" i="4"/>
  <c r="L4072" i="4"/>
  <c r="L4241" i="4"/>
  <c r="L3058" i="4"/>
  <c r="L3314" i="4"/>
  <c r="L3421" i="4"/>
  <c r="L3565" i="4"/>
  <c r="L3762" i="4"/>
  <c r="L3763" i="4"/>
  <c r="L3788" i="4"/>
  <c r="L3896" i="4"/>
  <c r="L3897" i="4"/>
  <c r="L3898" i="4"/>
  <c r="L4242" i="4"/>
  <c r="L3063" i="4"/>
  <c r="L3566" i="4"/>
  <c r="L3567" i="4"/>
  <c r="L3568" i="4"/>
  <c r="L3611" i="4"/>
  <c r="L3631" i="4"/>
  <c r="L3899" i="4"/>
  <c r="L3900" i="4"/>
  <c r="L4073" i="4"/>
  <c r="L1354" i="4"/>
  <c r="L2543" i="4"/>
  <c r="L3425" i="4"/>
  <c r="L3449" i="4"/>
  <c r="L3569" i="4"/>
  <c r="L3570" i="4"/>
  <c r="L3654" i="4"/>
  <c r="L3901" i="4"/>
  <c r="L3902" i="4"/>
  <c r="L4029" i="4"/>
  <c r="L728" i="4"/>
  <c r="L3571" i="4"/>
  <c r="L3572" i="4"/>
  <c r="L3637" i="4"/>
  <c r="L3655" i="4"/>
  <c r="L3903" i="4"/>
  <c r="L3904" i="4"/>
  <c r="L3905" i="4"/>
  <c r="L4030" i="4"/>
  <c r="L4031" i="4"/>
  <c r="L3422" i="4"/>
  <c r="L3452" i="4"/>
  <c r="L3502" i="4"/>
  <c r="L3503" i="4"/>
  <c r="L3573" i="4"/>
  <c r="L3574" i="4"/>
  <c r="L3656" i="4"/>
  <c r="L3906" i="4"/>
  <c r="L3907" i="4"/>
  <c r="L3908" i="4"/>
  <c r="L4032" i="4"/>
  <c r="L4243" i="4"/>
  <c r="L2544" i="4"/>
  <c r="L3006" i="4"/>
  <c r="L3305" i="4"/>
  <c r="L3428" i="4"/>
  <c r="L3575" i="4"/>
  <c r="L3657" i="4"/>
  <c r="L3743" i="4"/>
  <c r="L3909" i="4"/>
  <c r="L3910" i="4"/>
  <c r="L3911" i="4"/>
  <c r="L3912" i="4"/>
  <c r="L4033" i="4"/>
  <c r="L4184" i="4"/>
  <c r="L2545" i="4"/>
  <c r="L3350" i="4"/>
  <c r="L3658" i="4"/>
  <c r="L3913" i="4"/>
  <c r="L3914" i="4"/>
  <c r="L4034" i="4"/>
  <c r="L4035" i="4"/>
  <c r="L4036" i="4"/>
  <c r="L378" i="4"/>
  <c r="L2532" i="4"/>
  <c r="L2546" i="4"/>
  <c r="L3141" i="4"/>
  <c r="L3227" i="4"/>
  <c r="L3576" i="4"/>
  <c r="L3659" i="4"/>
  <c r="L3729" i="4"/>
  <c r="L2547" i="4"/>
  <c r="L3293" i="4"/>
  <c r="L3360" i="4"/>
  <c r="L3423" i="4"/>
  <c r="L3577" i="4"/>
  <c r="L3660" i="4"/>
  <c r="L3753" i="4"/>
  <c r="L3915" i="4"/>
  <c r="L3916" i="4"/>
  <c r="L3917" i="4"/>
  <c r="L3918" i="4"/>
  <c r="L3919" i="4"/>
  <c r="L3424" i="4"/>
  <c r="L4160" i="4"/>
  <c r="L379" i="4"/>
  <c r="L1395" i="4"/>
  <c r="L4037" i="4"/>
  <c r="L2985" i="4"/>
  <c r="L3661" i="4"/>
  <c r="L3662" i="4"/>
  <c r="L3746" i="4"/>
  <c r="L3920" i="4"/>
  <c r="L4244" i="4"/>
  <c r="L3578" i="4"/>
  <c r="L3663" i="4"/>
  <c r="L3664" i="4"/>
  <c r="L3665" i="4"/>
  <c r="L3921" i="4"/>
  <c r="L3666" i="4"/>
  <c r="L4038" i="4"/>
  <c r="L3922" i="4"/>
  <c r="L1799" i="4"/>
  <c r="L3667" i="4"/>
  <c r="L3923" i="4"/>
  <c r="L1032" i="4"/>
  <c r="L3668" i="4"/>
  <c r="L1396" i="4"/>
  <c r="L3669" i="4"/>
  <c r="L3715" i="4"/>
  <c r="L734" i="4"/>
  <c r="L1397" i="4"/>
  <c r="L4039" i="4"/>
  <c r="L2272" i="4"/>
  <c r="L3670" i="4"/>
  <c r="L3671" i="4"/>
  <c r="L4040" i="4"/>
  <c r="L1103" i="4"/>
  <c r="L1398" i="4"/>
  <c r="L1399" i="4"/>
  <c r="L3357" i="4"/>
  <c r="L3579" i="4"/>
  <c r="L3672" i="4"/>
  <c r="L3673" i="4"/>
  <c r="L3580" i="4"/>
  <c r="L3581" i="4"/>
  <c r="L3504" i="4"/>
  <c r="L3484" i="4"/>
  <c r="L3674" i="4"/>
  <c r="L3582" i="4"/>
  <c r="L2215" i="4"/>
  <c r="L3675" i="4"/>
  <c r="L2953" i="4"/>
  <c r="L2571" i="4"/>
  <c r="L4245" i="4"/>
  <c r="L2954" i="4"/>
  <c r="L2955" i="4"/>
  <c r="L4074" i="4"/>
  <c r="L4246" i="4"/>
  <c r="L4247" i="4"/>
  <c r="L2956" i="4"/>
  <c r="L2957" i="4"/>
  <c r="L2958" i="4"/>
  <c r="L2959" i="4"/>
  <c r="L2960" i="4"/>
  <c r="L2961" i="4"/>
  <c r="L2962" i="4"/>
  <c r="L2963" i="4"/>
  <c r="L2964" i="4"/>
  <c r="L2965" i="4"/>
  <c r="L2966" i="4"/>
  <c r="L2967" i="4"/>
  <c r="L2968" i="4"/>
  <c r="L75" i="4"/>
  <c r="L931" i="4"/>
  <c r="L2969" i="4"/>
  <c r="L2970" i="4"/>
  <c r="L2971" i="4"/>
  <c r="L2972" i="4"/>
  <c r="L2973" i="4"/>
  <c r="L2974" i="4"/>
  <c r="L1525" i="4"/>
  <c r="L1446" i="4"/>
  <c r="L4208" i="4"/>
  <c r="L4248" i="4"/>
  <c r="L4249" i="4"/>
  <c r="L4250" i="4"/>
  <c r="L4251" i="4"/>
  <c r="L4252" i="4"/>
  <c r="L4253" i="4"/>
  <c r="L4254" i="4"/>
  <c r="L4209" i="4"/>
  <c r="L4255" i="4"/>
  <c r="L4256" i="4"/>
  <c r="L4257" i="4"/>
  <c r="L4258" i="4"/>
  <c r="L4210" i="4"/>
  <c r="L4211" i="4"/>
  <c r="L4212" i="4"/>
  <c r="L2381" i="4"/>
  <c r="L4259" i="4"/>
  <c r="L4260" i="4"/>
  <c r="L4261" i="4"/>
  <c r="L4262" i="4"/>
  <c r="L4263" i="4"/>
  <c r="L4264" i="4"/>
  <c r="L4213" i="4"/>
  <c r="L4214" i="4"/>
  <c r="L4265" i="4"/>
  <c r="L4266" i="4"/>
  <c r="L4267" i="4"/>
  <c r="L4215" i="4"/>
  <c r="L4268" i="4"/>
  <c r="L4269" i="4"/>
  <c r="L4270" i="4"/>
  <c r="L4271" i="4"/>
  <c r="L4272" i="4"/>
  <c r="L4273" i="4"/>
  <c r="L4216" i="4"/>
  <c r="L4274" i="4"/>
  <c r="L4275" i="4"/>
  <c r="L4276" i="4"/>
  <c r="L4277" i="4"/>
  <c r="L4278" i="4"/>
  <c r="L4279" i="4"/>
  <c r="L4280" i="4"/>
  <c r="L4281" i="4"/>
  <c r="L4282" i="4"/>
  <c r="L4217" i="4"/>
  <c r="L4283" i="4"/>
  <c r="L4284" i="4"/>
  <c r="L4285" i="4"/>
  <c r="L4286" i="4"/>
  <c r="L430" i="4"/>
  <c r="L4287" i="4"/>
  <c r="L4288" i="4"/>
  <c r="L4289" i="4"/>
  <c r="L4290" i="4"/>
  <c r="L4291" i="4"/>
  <c r="L4292" i="4"/>
  <c r="L4293" i="4"/>
  <c r="L4294" i="4"/>
  <c r="L4295" i="4"/>
  <c r="L4296" i="4"/>
  <c r="L4297" i="4"/>
  <c r="L4298" i="4"/>
  <c r="L4299" i="4"/>
  <c r="L4300" i="4"/>
  <c r="L4218" i="4"/>
  <c r="L4301" i="4"/>
  <c r="L4302" i="4"/>
  <c r="L4303" i="4"/>
  <c r="L4304" i="4"/>
  <c r="L4305" i="4"/>
  <c r="L3735" i="4"/>
  <c r="L4219" i="4"/>
  <c r="L4220" i="4"/>
  <c r="L4306" i="4"/>
  <c r="L4307" i="4"/>
  <c r="L4308" i="4"/>
  <c r="L200" i="4"/>
  <c r="L4309" i="4"/>
  <c r="L4310" i="4"/>
  <c r="L4311" i="4"/>
  <c r="L4312" i="4"/>
  <c r="L4313" i="4"/>
  <c r="L4314" i="4"/>
  <c r="L4315" i="4"/>
  <c r="L4316" i="4"/>
  <c r="L4317" i="4"/>
  <c r="L4318" i="4"/>
  <c r="L4319" i="4"/>
  <c r="L4320" i="4"/>
  <c r="L4321" i="4"/>
  <c r="L4322" i="4"/>
  <c r="L4323" i="4"/>
  <c r="L4324" i="4"/>
  <c r="L4221" i="4"/>
  <c r="L4222" i="4"/>
  <c r="L4325" i="4"/>
  <c r="L4326" i="4"/>
  <c r="L573" i="4"/>
  <c r="L4327" i="4"/>
  <c r="L4328" i="4"/>
  <c r="L4329" i="4"/>
  <c r="L4330" i="4"/>
  <c r="L4331" i="4"/>
  <c r="L4332" i="4"/>
  <c r="L4333" i="4"/>
  <c r="L4334" i="4"/>
  <c r="L4335" i="4"/>
  <c r="L4336" i="4"/>
  <c r="L4075" i="4"/>
  <c r="L4337" i="4"/>
  <c r="L4338" i="4"/>
  <c r="L4339" i="4"/>
  <c r="L4340" i="4"/>
  <c r="L4063" i="4"/>
  <c r="L4064" i="4"/>
  <c r="L4341" i="4"/>
  <c r="L4342" i="4"/>
  <c r="L4343" i="4"/>
  <c r="L4344" i="4"/>
  <c r="L4345" i="4"/>
  <c r="L4346" i="4"/>
  <c r="L4347" i="4"/>
  <c r="L4348" i="4"/>
  <c r="L2799" i="4"/>
  <c r="L4349" i="4"/>
  <c r="L4350" i="4"/>
  <c r="L4351" i="4"/>
  <c r="L4352" i="4"/>
  <c r="L3703" i="4"/>
  <c r="L4353" i="4"/>
  <c r="L4354" i="4"/>
  <c r="L638" i="4"/>
  <c r="L4076" i="4"/>
  <c r="L4355" i="4"/>
  <c r="L4356" i="4"/>
  <c r="L4357" i="4"/>
  <c r="L4358" i="4"/>
  <c r="L3538" i="4"/>
  <c r="L4223" i="4"/>
  <c r="L4359" i="4"/>
  <c r="L4360" i="4"/>
  <c r="L4361" i="4"/>
  <c r="L4362" i="4"/>
  <c r="L4363" i="4"/>
  <c r="L4364" i="4"/>
  <c r="L4365" i="4"/>
  <c r="L4366" i="4"/>
  <c r="L4367" i="4"/>
  <c r="L4368" i="4"/>
  <c r="L4369" i="4"/>
  <c r="L4370" i="4"/>
  <c r="L4224" i="4"/>
  <c r="L4371" i="4"/>
  <c r="L4372" i="4"/>
  <c r="L4373" i="4"/>
  <c r="L4374" i="4"/>
  <c r="L4480" i="4"/>
  <c r="L3029" i="4"/>
  <c r="L2772" i="4"/>
  <c r="L4608" i="4"/>
  <c r="L287" i="4"/>
  <c r="L452" i="4"/>
  <c r="L37" i="4"/>
  <c r="L306" i="4"/>
  <c r="L423" i="4"/>
  <c r="L492" i="4"/>
  <c r="L522" i="4"/>
  <c r="L3515" i="4"/>
  <c r="L324" i="4"/>
  <c r="L453" i="4"/>
  <c r="L1172" i="4"/>
  <c r="L1460" i="4"/>
  <c r="L4475" i="4"/>
  <c r="L300" i="4"/>
  <c r="L2660" i="4"/>
  <c r="L549" i="4"/>
  <c r="L1700" i="4"/>
  <c r="L291" i="4"/>
  <c r="L313" i="4"/>
  <c r="L511" i="4"/>
  <c r="L529" i="4"/>
  <c r="L4826" i="4"/>
  <c r="L335" i="4"/>
  <c r="L408" i="4"/>
  <c r="L433" i="4"/>
  <c r="L441" i="4"/>
  <c r="L780" i="4"/>
  <c r="L3554" i="4"/>
  <c r="L421" i="4"/>
  <c r="L1183" i="4"/>
  <c r="L3555" i="4"/>
  <c r="L51" i="4"/>
  <c r="L416" i="4"/>
  <c r="L434" i="4"/>
  <c r="L755" i="4"/>
  <c r="L1122" i="4"/>
  <c r="L1551" i="4"/>
  <c r="L96" i="4"/>
  <c r="L295" i="4"/>
  <c r="L568" i="4"/>
  <c r="L675" i="4"/>
  <c r="L676" i="4"/>
  <c r="L725" i="4"/>
  <c r="L782" i="4"/>
  <c r="L811" i="4"/>
  <c r="L836" i="4"/>
  <c r="L1730" i="4"/>
  <c r="L59" i="4"/>
  <c r="L415" i="4"/>
  <c r="L569" i="4"/>
  <c r="L636" i="4"/>
  <c r="L1454" i="4"/>
  <c r="L1792" i="4"/>
  <c r="L2355" i="4"/>
  <c r="L504" i="4"/>
  <c r="L651" i="4"/>
  <c r="L763" i="4"/>
  <c r="L1455" i="4"/>
  <c r="L2161" i="4"/>
  <c r="L466" i="4"/>
  <c r="L652" i="4"/>
  <c r="L2461" i="4"/>
  <c r="L2754" i="4"/>
  <c r="L52" i="4"/>
  <c r="L131" i="4"/>
  <c r="L192" i="4"/>
  <c r="L234" i="4"/>
  <c r="L268" i="4"/>
  <c r="L475" i="4"/>
  <c r="L520" i="4"/>
  <c r="L784" i="4"/>
  <c r="L1526" i="4"/>
  <c r="L2180" i="4"/>
  <c r="L2198" i="4"/>
  <c r="L3327" i="4"/>
  <c r="L4503" i="4"/>
  <c r="L4632" i="4"/>
  <c r="L4810" i="4"/>
  <c r="L9" i="4"/>
  <c r="L172" i="4"/>
  <c r="L294" i="4"/>
  <c r="L418" i="4"/>
  <c r="L555" i="4"/>
  <c r="L658" i="4"/>
  <c r="L669" i="4"/>
  <c r="L1622" i="4"/>
  <c r="L1624" i="4"/>
  <c r="L1853" i="4"/>
  <c r="L2756" i="4"/>
  <c r="L4836" i="4"/>
  <c r="L45" i="4"/>
  <c r="L390" i="4"/>
  <c r="L439" i="4"/>
  <c r="L445" i="4"/>
  <c r="L854" i="4"/>
  <c r="L1083" i="4"/>
  <c r="L1458" i="4"/>
  <c r="L1712" i="4"/>
  <c r="L2034" i="4"/>
  <c r="L4848" i="4"/>
  <c r="L226" i="4"/>
  <c r="L432" i="4"/>
  <c r="L473" i="4"/>
  <c r="L703" i="4"/>
  <c r="L849" i="4"/>
  <c r="L948" i="4"/>
  <c r="L1871" i="4"/>
  <c r="L3217" i="4"/>
  <c r="L4809" i="4"/>
  <c r="L348" i="4"/>
  <c r="L613" i="4"/>
  <c r="L635" i="4"/>
  <c r="L1118" i="4"/>
  <c r="L1816" i="4"/>
  <c r="L2020" i="4"/>
  <c r="L2771" i="4"/>
  <c r="L203" i="4"/>
  <c r="L510" i="4"/>
  <c r="L2014" i="4"/>
  <c r="L2053" i="4"/>
  <c r="L4183" i="4"/>
  <c r="L4792" i="4"/>
  <c r="L3" i="4"/>
  <c r="L48" i="4"/>
  <c r="L481" i="4"/>
  <c r="L564" i="4"/>
  <c r="L868" i="4"/>
  <c r="L1195" i="4"/>
  <c r="L1901" i="4"/>
  <c r="L2703" i="4"/>
  <c r="L4442" i="4"/>
  <c r="L4812" i="4"/>
  <c r="L1383" i="4"/>
  <c r="L4776" i="4"/>
  <c r="L76" i="4"/>
  <c r="L472" i="4"/>
  <c r="L776" i="4"/>
  <c r="L1135" i="4"/>
  <c r="L1474" i="4"/>
  <c r="L3048" i="4"/>
  <c r="L3556" i="4"/>
  <c r="L4650" i="4"/>
  <c r="L494" i="4"/>
  <c r="L528" i="4"/>
  <c r="L1259" i="4"/>
  <c r="L1630" i="4"/>
  <c r="L69" i="4"/>
  <c r="L448" i="4"/>
  <c r="L134" i="4"/>
  <c r="L667" i="4"/>
  <c r="L1086" i="4"/>
  <c r="L1137" i="4"/>
  <c r="L2379" i="4"/>
  <c r="L1307" i="4"/>
  <c r="L2331" i="4"/>
  <c r="L41" i="4"/>
  <c r="L79" i="4"/>
  <c r="L113" i="4"/>
  <c r="L257" i="4"/>
  <c r="L314" i="4"/>
  <c r="L804" i="4"/>
  <c r="L2350" i="4"/>
  <c r="L1019" i="4"/>
  <c r="L1221" i="4"/>
  <c r="L1245" i="4"/>
  <c r="L1288" i="4"/>
  <c r="L2196" i="4"/>
  <c r="L3237" i="4"/>
  <c r="L27" i="4"/>
  <c r="L58" i="4"/>
  <c r="L631" i="4"/>
  <c r="L1123" i="4"/>
  <c r="L1186" i="4"/>
  <c r="L2607" i="4"/>
  <c r="L4771" i="4"/>
  <c r="L183" i="4"/>
  <c r="L1037" i="4"/>
  <c r="L2788" i="4"/>
  <c r="L3117" i="4"/>
  <c r="L4512" i="4"/>
  <c r="L2049" i="4"/>
  <c r="L2056" i="4"/>
  <c r="L149" i="4"/>
  <c r="L462" i="4"/>
  <c r="L2811" i="4"/>
  <c r="L4769" i="4"/>
  <c r="L4770" i="4"/>
  <c r="L723" i="4"/>
  <c r="L850" i="4"/>
  <c r="L883" i="4"/>
  <c r="L2321" i="4"/>
  <c r="L4738" i="4"/>
  <c r="L1626" i="4"/>
  <c r="L3519" i="4"/>
  <c r="L4682" i="4"/>
  <c r="L4772" i="4"/>
  <c r="L4768" i="4"/>
  <c r="L693" i="4"/>
  <c r="L1627" i="4"/>
  <c r="L4729" i="4"/>
  <c r="L4773" i="4"/>
  <c r="L2608" i="4"/>
  <c r="L4874" i="4"/>
  <c r="L1530" i="4"/>
  <c r="L4774" i="4"/>
  <c r="L4629" i="4"/>
  <c r="L4627" i="4"/>
  <c r="L87" i="4"/>
  <c r="L2630" i="4"/>
  <c r="L3543" i="4"/>
  <c r="L3924" i="4"/>
  <c r="L4078" i="4"/>
  <c r="L4041" i="4"/>
  <c r="L1866" i="4"/>
  <c r="L3529" i="4"/>
  <c r="L3730" i="4"/>
  <c r="L2986" i="4"/>
  <c r="L3369" i="4"/>
  <c r="L3530" i="4"/>
  <c r="L3537" i="4"/>
  <c r="L3925" i="4"/>
  <c r="L4375" i="4"/>
  <c r="L3002" i="4"/>
  <c r="L3539" i="4"/>
  <c r="L3926" i="4"/>
  <c r="L3927" i="4"/>
  <c r="L3928" i="4"/>
  <c r="L4077" i="4"/>
  <c r="L4376" i="4"/>
  <c r="L3723" i="4"/>
  <c r="L3929" i="4"/>
  <c r="L4185" i="4"/>
  <c r="L1466" i="4"/>
  <c r="L3299" i="4"/>
  <c r="L3513" i="4"/>
  <c r="L3930" i="4"/>
  <c r="L3931" i="4"/>
  <c r="L4193" i="4"/>
  <c r="L2221" i="4"/>
  <c r="L3045" i="4"/>
  <c r="L3361" i="4"/>
  <c r="L3531" i="4"/>
  <c r="L3544" i="4"/>
  <c r="L3697" i="4"/>
  <c r="L3699" i="4"/>
  <c r="L3705" i="4"/>
  <c r="L3750" i="4"/>
  <c r="L3932" i="4"/>
  <c r="L4087" i="4"/>
  <c r="L4114" i="4"/>
  <c r="L4194" i="4"/>
  <c r="L2552" i="4"/>
  <c r="L2975" i="4"/>
  <c r="L3228" i="4"/>
  <c r="L3239" i="4"/>
  <c r="L3457" i="4"/>
  <c r="L3716" i="4"/>
  <c r="L3769" i="4"/>
  <c r="L3789" i="4"/>
  <c r="L3933" i="4"/>
  <c r="L3934" i="4"/>
  <c r="L4101" i="4"/>
  <c r="L4161" i="4"/>
  <c r="L4377" i="4"/>
  <c r="L1553" i="4"/>
  <c r="L1682" i="4"/>
  <c r="L1873" i="4"/>
  <c r="L1925" i="4"/>
  <c r="L1955" i="4"/>
  <c r="L2163" i="4"/>
  <c r="L2491" i="4"/>
  <c r="L2583" i="4"/>
  <c r="L3268" i="4"/>
  <c r="L3632" i="4"/>
  <c r="L3935" i="4"/>
  <c r="L3936" i="4"/>
  <c r="L4042" i="4"/>
  <c r="L4124" i="4"/>
  <c r="L4195" i="4"/>
  <c r="L4225" i="4"/>
  <c r="L4378" i="4"/>
  <c r="L1992" i="4"/>
  <c r="L2070" i="4"/>
  <c r="L2891" i="4"/>
  <c r="L2907" i="4"/>
  <c r="L3485" i="4"/>
  <c r="L3532" i="4"/>
  <c r="L3682" i="4"/>
  <c r="L2140" i="4"/>
  <c r="L2682" i="4"/>
  <c r="L2685" i="4"/>
  <c r="L2927" i="4"/>
  <c r="L3202" i="4"/>
  <c r="L3301" i="4"/>
  <c r="L3413" i="4"/>
  <c r="L3583" i="4"/>
  <c r="L3584" i="4"/>
  <c r="L3585" i="4"/>
  <c r="L3586" i="4"/>
  <c r="L3638" i="4"/>
  <c r="L3937" i="4"/>
  <c r="L3938" i="4"/>
  <c r="L4196" i="4"/>
  <c r="L1728" i="4"/>
  <c r="L1868" i="4"/>
  <c r="L2003" i="4"/>
  <c r="L2046" i="4"/>
  <c r="L2164" i="4"/>
  <c r="L2273" i="4"/>
  <c r="L2424" i="4"/>
  <c r="L2814" i="4"/>
  <c r="L2928" i="4"/>
  <c r="L3276" i="4"/>
  <c r="L3351" i="4"/>
  <c r="L3447" i="4"/>
  <c r="L3639" i="4"/>
  <c r="L3939" i="4"/>
  <c r="L3940" i="4"/>
  <c r="L3941" i="4"/>
  <c r="L4043" i="4"/>
  <c r="L1400" i="4"/>
  <c r="L1531" i="4"/>
  <c r="L1714" i="4"/>
  <c r="L1900" i="4"/>
  <c r="L2204" i="4"/>
  <c r="L2360" i="4"/>
  <c r="L2457" i="4"/>
  <c r="L2863" i="4"/>
  <c r="L3315" i="4"/>
  <c r="L3458" i="4"/>
  <c r="L3683" i="4"/>
  <c r="L3942" i="4"/>
  <c r="L3943" i="4"/>
  <c r="L3944" i="4"/>
  <c r="L3945" i="4"/>
  <c r="L4044" i="4"/>
  <c r="L4117" i="4"/>
  <c r="L4162" i="4"/>
  <c r="L1926" i="4"/>
  <c r="L2274" i="4"/>
  <c r="L2361" i="4"/>
  <c r="L2405" i="4"/>
  <c r="L2739" i="4"/>
  <c r="L2859" i="4"/>
  <c r="L3012" i="4"/>
  <c r="L3064" i="4"/>
  <c r="L3766" i="4"/>
  <c r="L3767" i="4"/>
  <c r="L3946" i="4"/>
  <c r="L3947" i="4"/>
  <c r="L3948" i="4"/>
  <c r="L4092" i="4"/>
  <c r="L4379" i="4"/>
  <c r="L1927" i="4"/>
  <c r="L1957" i="4"/>
  <c r="L2129" i="4"/>
  <c r="L2290" i="4"/>
  <c r="L2417" i="4"/>
  <c r="L2435" i="4"/>
  <c r="L2717" i="4"/>
  <c r="L3013" i="4"/>
  <c r="L3122" i="4"/>
  <c r="L3229" i="4"/>
  <c r="L3316" i="4"/>
  <c r="L3370" i="4"/>
  <c r="L3459" i="4"/>
  <c r="L3635" i="4"/>
  <c r="L3676" i="4"/>
  <c r="L3701" i="4"/>
  <c r="L3949" i="4"/>
  <c r="L3950" i="4"/>
  <c r="L3951" i="4"/>
  <c r="L1284" i="4"/>
  <c r="L1507" i="4"/>
  <c r="L1828" i="4"/>
  <c r="L1928" i="4"/>
  <c r="L1973" i="4"/>
  <c r="L2330" i="4"/>
  <c r="L2708" i="4"/>
  <c r="L2773" i="4"/>
  <c r="L2784" i="4"/>
  <c r="L2829" i="4"/>
  <c r="L3071" i="4"/>
  <c r="L3300" i="4"/>
  <c r="L3442" i="4"/>
  <c r="L3642" i="4"/>
  <c r="L845" i="4"/>
  <c r="L1282" i="4"/>
  <c r="L1401" i="4"/>
  <c r="L1886" i="4"/>
  <c r="L1890" i="4"/>
  <c r="L1929" i="4"/>
  <c r="L2548" i="4"/>
  <c r="L2768" i="4"/>
  <c r="L3256" i="4"/>
  <c r="L3345" i="4"/>
  <c r="L3401" i="4"/>
  <c r="L3587" i="4"/>
  <c r="L3588" i="4"/>
  <c r="L3677" i="4"/>
  <c r="L3952" i="4"/>
  <c r="L3953" i="4"/>
  <c r="L3954" i="4"/>
  <c r="L3955" i="4"/>
  <c r="L4045" i="4"/>
  <c r="L4380" i="4"/>
  <c r="L1402" i="4"/>
  <c r="L1588" i="4"/>
  <c r="L1782" i="4"/>
  <c r="L2265" i="4"/>
  <c r="L2324" i="4"/>
  <c r="L2683" i="4"/>
  <c r="L2705" i="4"/>
  <c r="L3223" i="4"/>
  <c r="L3589" i="4"/>
  <c r="L3640" i="4"/>
  <c r="L3717" i="4"/>
  <c r="L3956" i="4"/>
  <c r="L3957" i="4"/>
  <c r="L3958" i="4"/>
  <c r="L3959" i="4"/>
  <c r="L4046" i="4"/>
  <c r="L4381" i="4"/>
  <c r="L874" i="4"/>
  <c r="L1403" i="4"/>
  <c r="L1510" i="4"/>
  <c r="L1517" i="4"/>
  <c r="L1775" i="4"/>
  <c r="L1930" i="4"/>
  <c r="L2148" i="4"/>
  <c r="L2533" i="4"/>
  <c r="L2740" i="4"/>
  <c r="L2845" i="4"/>
  <c r="L3014" i="4"/>
  <c r="L3015" i="4"/>
  <c r="L3166" i="4"/>
  <c r="L3443" i="4"/>
  <c r="L3643" i="4"/>
  <c r="L3684" i="4"/>
  <c r="L3696" i="4"/>
  <c r="L3710" i="4"/>
  <c r="L3774" i="4"/>
  <c r="L3960" i="4"/>
  <c r="L3961" i="4"/>
  <c r="L3962" i="4"/>
  <c r="L4180" i="4"/>
  <c r="L4382" i="4"/>
  <c r="L1404" i="4"/>
  <c r="L1405" i="4"/>
  <c r="L1406" i="4"/>
  <c r="L1589" i="4"/>
  <c r="L1800" i="4"/>
  <c r="L1832" i="4"/>
  <c r="L2165" i="4"/>
  <c r="L2554" i="4"/>
  <c r="L3016" i="4"/>
  <c r="L3288" i="4"/>
  <c r="L3292" i="4"/>
  <c r="L3444" i="4"/>
  <c r="L3460" i="4"/>
  <c r="L3461" i="4"/>
  <c r="L3505" i="4"/>
  <c r="L3510" i="4"/>
  <c r="L3633" i="4"/>
  <c r="L3737" i="4"/>
  <c r="L3755" i="4"/>
  <c r="L3963" i="4"/>
  <c r="L3964" i="4"/>
  <c r="L4047" i="4"/>
  <c r="L1407" i="4"/>
  <c r="L1408" i="4"/>
  <c r="L1522" i="4"/>
  <c r="L1590" i="4"/>
  <c r="L1696" i="4"/>
  <c r="L1931" i="4"/>
  <c r="L1952" i="4"/>
  <c r="L2041" i="4"/>
  <c r="L2166" i="4"/>
  <c r="L2216" i="4"/>
  <c r="L2408" i="4"/>
  <c r="L2534" i="4"/>
  <c r="L2721" i="4"/>
  <c r="L2741" i="4"/>
  <c r="L2921" i="4"/>
  <c r="L3003" i="4"/>
  <c r="L3053" i="4"/>
  <c r="L3181" i="4"/>
  <c r="L3195" i="4"/>
  <c r="L3450" i="4"/>
  <c r="L3506" i="4"/>
  <c r="L3590" i="4"/>
  <c r="L3591" i="4"/>
  <c r="L3965" i="4"/>
  <c r="L3966" i="4"/>
  <c r="L4048" i="4"/>
  <c r="L4204" i="4"/>
  <c r="L1283" i="4"/>
  <c r="L1409" i="4"/>
  <c r="L1503" i="4"/>
  <c r="L1883" i="4"/>
  <c r="L2433" i="4"/>
  <c r="L2549" i="4"/>
  <c r="L2555" i="4"/>
  <c r="L2765" i="4"/>
  <c r="L3017" i="4"/>
  <c r="L3289" i="4"/>
  <c r="L3302" i="4"/>
  <c r="L3462" i="4"/>
  <c r="L3724" i="4"/>
  <c r="L3967" i="4"/>
  <c r="L3968" i="4"/>
  <c r="L3969" i="4"/>
  <c r="L3970" i="4"/>
  <c r="L3971" i="4"/>
  <c r="L4049" i="4"/>
  <c r="L1410" i="4"/>
  <c r="L1411" i="4"/>
  <c r="L1486" i="4"/>
  <c r="L1970" i="4"/>
  <c r="L2645" i="4"/>
  <c r="L2695" i="4"/>
  <c r="L2696" i="4"/>
  <c r="L2908" i="4"/>
  <c r="L3142" i="4"/>
  <c r="L3294" i="4"/>
  <c r="L3397" i="4"/>
  <c r="L3463" i="4"/>
  <c r="L4082" i="4"/>
  <c r="L1412" i="4"/>
  <c r="L1508" i="4"/>
  <c r="L1516" i="4"/>
  <c r="L1528" i="4"/>
  <c r="L1543" i="4"/>
  <c r="L1577" i="4"/>
  <c r="L1891" i="4"/>
  <c r="L1905" i="4"/>
  <c r="L1932" i="4"/>
  <c r="L2022" i="4"/>
  <c r="L2033" i="4"/>
  <c r="L2217" i="4"/>
  <c r="L2458" i="4"/>
  <c r="L2697" i="4"/>
  <c r="L2733" i="4"/>
  <c r="L2864" i="4"/>
  <c r="L3275" i="4"/>
  <c r="L3464" i="4"/>
  <c r="L3493" i="4"/>
  <c r="L3592" i="4"/>
  <c r="L3685" i="4"/>
  <c r="L3972" i="4"/>
  <c r="L4050" i="4"/>
  <c r="L1413" i="4"/>
  <c r="L1535" i="4"/>
  <c r="L1664" i="4"/>
  <c r="L2208" i="4"/>
  <c r="L2275" i="4"/>
  <c r="L2342" i="4"/>
  <c r="L2611" i="4"/>
  <c r="L2742" i="4"/>
  <c r="L2759" i="4"/>
  <c r="L2830" i="4"/>
  <c r="L3018" i="4"/>
  <c r="L3124" i="4"/>
  <c r="L3593" i="4"/>
  <c r="L3775" i="4"/>
  <c r="L3790" i="4"/>
  <c r="L4383" i="4"/>
  <c r="L1414" i="4"/>
  <c r="L1801" i="4"/>
  <c r="L2276" i="4"/>
  <c r="L2446" i="4"/>
  <c r="L2666" i="4"/>
  <c r="L2698" i="4"/>
  <c r="L2856" i="4"/>
  <c r="L3007" i="4"/>
  <c r="L3019" i="4"/>
  <c r="L3399" i="4"/>
  <c r="L3594" i="4"/>
  <c r="L3595" i="4"/>
  <c r="L3706" i="4"/>
  <c r="L3973" i="4"/>
  <c r="L1415" i="4"/>
  <c r="L1591" i="4"/>
  <c r="L1829" i="4"/>
  <c r="L1933" i="4"/>
  <c r="L1967" i="4"/>
  <c r="L2039" i="4"/>
  <c r="L2439" i="4"/>
  <c r="L2637" i="4"/>
  <c r="L2909" i="4"/>
  <c r="L2929" i="4"/>
  <c r="L3009" i="4"/>
  <c r="L3342" i="4"/>
  <c r="L3352" i="4"/>
  <c r="L3465" i="4"/>
  <c r="L3466" i="4"/>
  <c r="L3533" i="4"/>
  <c r="L3678" i="4"/>
  <c r="L3974" i="4"/>
  <c r="L875" i="4"/>
  <c r="L1029" i="4"/>
  <c r="L1416" i="4"/>
  <c r="L1417" i="4"/>
  <c r="L1449" i="4"/>
  <c r="L1697" i="4"/>
  <c r="L2060" i="4"/>
  <c r="L2072" i="4"/>
  <c r="L2167" i="4"/>
  <c r="L2218" i="4"/>
  <c r="L2277" i="4"/>
  <c r="L2403" i="4"/>
  <c r="L2699" i="4"/>
  <c r="L2790" i="4"/>
  <c r="L2838" i="4"/>
  <c r="L3596" i="4"/>
  <c r="L4051" i="4"/>
  <c r="L4052" i="4"/>
  <c r="L616" i="4"/>
  <c r="L1175" i="4"/>
  <c r="L1418" i="4"/>
  <c r="L1419" i="4"/>
  <c r="L1450" i="4"/>
  <c r="L2278" i="4"/>
  <c r="L2550" i="4"/>
  <c r="L2579" i="4"/>
  <c r="L2801" i="4"/>
  <c r="L3020" i="4"/>
  <c r="L3021" i="4"/>
  <c r="L3224" i="4"/>
  <c r="L3317" i="4"/>
  <c r="L3482" i="4"/>
  <c r="L3975" i="4"/>
  <c r="L3976" i="4"/>
  <c r="L3977" i="4"/>
  <c r="L4053" i="4"/>
  <c r="L906" i="4"/>
  <c r="L974" i="4"/>
  <c r="L977" i="4"/>
  <c r="L1456" i="4"/>
  <c r="L1713" i="4"/>
  <c r="L1771" i="4"/>
  <c r="L2076" i="4"/>
  <c r="L2219" i="4"/>
  <c r="L2279" i="4"/>
  <c r="L2329" i="4"/>
  <c r="L2640" i="4"/>
  <c r="L2916" i="4"/>
  <c r="L3008" i="4"/>
  <c r="L3084" i="4"/>
  <c r="L3269" i="4"/>
  <c r="L3311" i="4"/>
  <c r="L3318" i="4"/>
  <c r="L3363" i="4"/>
  <c r="L3550" i="4"/>
  <c r="L3597" i="4"/>
  <c r="L3598" i="4"/>
  <c r="L3978" i="4"/>
  <c r="L4205" i="4"/>
  <c r="L244" i="4"/>
  <c r="L1878" i="4"/>
  <c r="L2084" i="4"/>
  <c r="L2147" i="4"/>
  <c r="L2280" i="4"/>
  <c r="L2395" i="4"/>
  <c r="L2898" i="4"/>
  <c r="L2918" i="4"/>
  <c r="L3022" i="4"/>
  <c r="L3290" i="4"/>
  <c r="L3319" i="4"/>
  <c r="L3751" i="4"/>
  <c r="L3979" i="4"/>
  <c r="L4127" i="4"/>
  <c r="L4128" i="4"/>
  <c r="L4384" i="4"/>
  <c r="L679" i="4"/>
  <c r="L773" i="4"/>
  <c r="L1420" i="4"/>
  <c r="L1509" i="4"/>
  <c r="L1585" i="4"/>
  <c r="L1592" i="4"/>
  <c r="L1621" i="4"/>
  <c r="L1701" i="4"/>
  <c r="L2220" i="4"/>
  <c r="L2343" i="4"/>
  <c r="L2476" i="4"/>
  <c r="L2535" i="4"/>
  <c r="L2556" i="4"/>
  <c r="L2684" i="4"/>
  <c r="L2743" i="4"/>
  <c r="L2930" i="4"/>
  <c r="L3065" i="4"/>
  <c r="L3534" i="4"/>
  <c r="L3599" i="4"/>
  <c r="L3600" i="4"/>
  <c r="L3686" i="4"/>
  <c r="L3777" i="4"/>
  <c r="L3980" i="4"/>
  <c r="L3981" i="4"/>
  <c r="L4054" i="4"/>
  <c r="L4055" i="4"/>
  <c r="L1421" i="4"/>
  <c r="L1422" i="4"/>
  <c r="L1593" i="4"/>
  <c r="L1802" i="4"/>
  <c r="L1942" i="4"/>
  <c r="L2168" i="4"/>
  <c r="L2469" i="4"/>
  <c r="L2488" i="4"/>
  <c r="L2557" i="4"/>
  <c r="L3320" i="4"/>
  <c r="L3601" i="4"/>
  <c r="L3687" i="4"/>
  <c r="L3725" i="4"/>
  <c r="L3982" i="4"/>
  <c r="L3983" i="4"/>
  <c r="L4056" i="4"/>
  <c r="L4385" i="4"/>
  <c r="L1594" i="4"/>
  <c r="L1595" i="4"/>
  <c r="L1789" i="4"/>
  <c r="L1803" i="4"/>
  <c r="L2570" i="4"/>
  <c r="L2744" i="4"/>
  <c r="L2825" i="4"/>
  <c r="L3023" i="4"/>
  <c r="L3270" i="4"/>
  <c r="L3414" i="4"/>
  <c r="L3602" i="4"/>
  <c r="L3984" i="4"/>
  <c r="L3985" i="4"/>
  <c r="L356" i="4"/>
  <c r="L1423" i="4"/>
  <c r="L1424" i="4"/>
  <c r="L1934" i="4"/>
  <c r="L2004" i="4"/>
  <c r="L2248" i="4"/>
  <c r="L2281" i="4"/>
  <c r="L2480" i="4"/>
  <c r="L2917" i="4"/>
  <c r="L3055" i="4"/>
  <c r="L3230" i="4"/>
  <c r="L3321" i="4"/>
  <c r="L3603" i="4"/>
  <c r="L3641" i="4"/>
  <c r="L4057" i="4"/>
  <c r="L4058" i="4"/>
  <c r="L4386" i="4"/>
  <c r="L1425" i="4"/>
  <c r="L1541" i="4"/>
  <c r="L1544" i="4"/>
  <c r="L1596" i="4"/>
  <c r="L1629" i="4"/>
  <c r="L1729" i="4"/>
  <c r="L1763" i="4"/>
  <c r="L2551" i="4"/>
  <c r="L3004" i="4"/>
  <c r="L3024" i="4"/>
  <c r="L3123" i="4"/>
  <c r="L3271" i="4"/>
  <c r="L3467" i="4"/>
  <c r="L3507" i="4"/>
  <c r="L3679" i="4"/>
  <c r="L3986" i="4"/>
  <c r="L4059" i="4"/>
  <c r="L1426" i="4"/>
  <c r="L1875" i="4"/>
  <c r="L1935" i="4"/>
  <c r="L2073" i="4"/>
  <c r="L2160" i="4"/>
  <c r="L2206" i="4"/>
  <c r="L2612" i="4"/>
  <c r="L3322" i="4"/>
  <c r="L3604" i="4"/>
  <c r="L3605" i="4"/>
  <c r="L3987" i="4"/>
  <c r="L1451" i="4"/>
  <c r="L1698" i="4"/>
  <c r="L1936" i="4"/>
  <c r="L2340" i="4"/>
  <c r="L2409" i="4"/>
  <c r="L2434" i="4"/>
  <c r="L2509" i="4"/>
  <c r="L2614" i="4"/>
  <c r="L3178" i="4"/>
  <c r="L3272" i="4"/>
  <c r="L3468" i="4"/>
  <c r="L3791" i="4"/>
  <c r="L3988" i="4"/>
  <c r="L3989" i="4"/>
  <c r="L3990" i="4"/>
  <c r="L4125" i="4"/>
  <c r="L1052" i="4"/>
  <c r="L1427" i="4"/>
  <c r="L1428" i="4"/>
  <c r="L1643" i="4"/>
  <c r="L1804" i="4"/>
  <c r="L1805" i="4"/>
  <c r="L1887" i="4"/>
  <c r="L1906" i="4"/>
  <c r="L2518" i="4"/>
  <c r="L2527" i="4"/>
  <c r="L2706" i="4"/>
  <c r="L3741" i="4"/>
  <c r="L3991" i="4"/>
  <c r="L3992" i="4"/>
  <c r="L771" i="4"/>
  <c r="L870" i="4"/>
  <c r="L1429" i="4"/>
  <c r="L1430" i="4"/>
  <c r="L1536" i="4"/>
  <c r="L1597" i="4"/>
  <c r="L1676" i="4"/>
  <c r="L1953" i="4"/>
  <c r="L2456" i="4"/>
  <c r="L3185" i="4"/>
  <c r="L3231" i="4"/>
  <c r="L3535" i="4"/>
  <c r="L3606" i="4"/>
  <c r="L3688" i="4"/>
  <c r="L3993" i="4"/>
  <c r="L3994" i="4"/>
  <c r="L1598" i="4"/>
  <c r="L1599" i="4"/>
  <c r="L1830" i="4"/>
  <c r="L1907" i="4"/>
  <c r="L2568" i="4"/>
  <c r="L2709" i="4"/>
  <c r="L2745" i="4"/>
  <c r="L3273" i="4"/>
  <c r="L3508" i="4"/>
  <c r="L3607" i="4"/>
  <c r="L3608" i="4"/>
  <c r="L4060" i="4"/>
  <c r="L1431" i="4"/>
  <c r="L1432" i="4"/>
  <c r="L1937" i="4"/>
  <c r="L2023" i="4"/>
  <c r="L2040" i="4"/>
  <c r="L2093" i="4"/>
  <c r="L2201" i="4"/>
  <c r="L2266" i="4"/>
  <c r="L2746" i="4"/>
  <c r="L2846" i="4"/>
  <c r="L2987" i="4"/>
  <c r="L3025" i="4"/>
  <c r="L3521" i="4"/>
  <c r="L3718" i="4"/>
  <c r="L3747" i="4"/>
  <c r="L3764" i="4"/>
  <c r="L3995" i="4"/>
  <c r="L4061" i="4"/>
  <c r="L999" i="4"/>
  <c r="L1433" i="4"/>
  <c r="L2094" i="4"/>
  <c r="L3167" i="4"/>
  <c r="L3328" i="4"/>
  <c r="L3770" i="4"/>
  <c r="L1000" i="4"/>
  <c r="L1434" i="4"/>
  <c r="L3343" i="4"/>
  <c r="L3469" i="4"/>
  <c r="L3752" i="4"/>
  <c r="L3996" i="4"/>
  <c r="L1435" i="4"/>
  <c r="L1436" i="4"/>
  <c r="L2710" i="4"/>
  <c r="L3032" i="4"/>
  <c r="L3225" i="4"/>
  <c r="L3451" i="4"/>
  <c r="L3470" i="4"/>
  <c r="L4062" i="4"/>
  <c r="L4065" i="4"/>
  <c r="L1437" i="4"/>
  <c r="L1600" i="4"/>
  <c r="L2525" i="4"/>
  <c r="L2558" i="4"/>
  <c r="L3353" i="4"/>
  <c r="L840" i="4"/>
  <c r="L1438" i="4"/>
  <c r="L1529" i="4"/>
  <c r="L1601" i="4"/>
  <c r="L3509" i="4"/>
  <c r="L3997" i="4"/>
  <c r="L1439" i="4"/>
  <c r="L2057" i="4"/>
  <c r="L2536" i="4"/>
  <c r="L3998" i="4"/>
  <c r="L1176" i="4"/>
  <c r="L1440" i="4"/>
  <c r="L680" i="4"/>
  <c r="L2519" i="4"/>
  <c r="L2716" i="4"/>
  <c r="L3609" i="4"/>
  <c r="L1702" i="4"/>
  <c r="L2537" i="4"/>
  <c r="L1441" i="4"/>
  <c r="L1442" i="4"/>
  <c r="L1443" i="4"/>
  <c r="L1444" i="4"/>
  <c r="L1691" i="4"/>
  <c r="L2282" i="4"/>
  <c r="L2" i="4"/>
  <c r="L777" i="4"/>
  <c r="L3778" i="4"/>
  <c r="L993" i="4"/>
  <c r="L1943" i="4"/>
  <c r="L1773" i="4"/>
  <c r="L1445" i="4"/>
  <c r="H224" i="5" a="1"/>
  <c r="J225" i="5" s="1"/>
  <c r="H207" i="5" a="1"/>
  <c r="H207" i="5" s="1"/>
  <c r="K207" i="5" s="1"/>
  <c r="H190" i="5" a="1"/>
  <c r="H190" i="5" s="1"/>
  <c r="J190" i="5" s="1"/>
  <c r="H173" i="5" a="1"/>
  <c r="H173" i="5" s="1"/>
  <c r="J173" i="5" s="1"/>
  <c r="H156" i="5" a="1"/>
  <c r="H156" i="5" s="1"/>
  <c r="J156" i="5" s="1"/>
  <c r="C39" i="5"/>
  <c r="H137" i="5" a="1"/>
  <c r="H137" i="5" s="1"/>
  <c r="I137" i="5" s="1"/>
  <c r="H120" i="5" a="1"/>
  <c r="H120" i="5" s="1"/>
  <c r="I120" i="5" s="1"/>
  <c r="H103" i="5" a="1"/>
  <c r="H103" i="5" s="1"/>
  <c r="I103" i="5" s="1"/>
  <c r="H86" i="5" a="1"/>
  <c r="H86" i="5" s="1"/>
  <c r="I86" i="5" s="1"/>
  <c r="H69" i="5" a="1"/>
  <c r="H69" i="5" s="1"/>
  <c r="I69" i="5" s="1"/>
  <c r="I53" i="5"/>
  <c r="I52" i="5"/>
  <c r="B37" i="5"/>
  <c r="C37" i="5"/>
  <c r="B38" i="5"/>
  <c r="C38" i="5"/>
  <c r="B39" i="5"/>
  <c r="B40" i="5"/>
  <c r="C40" i="5"/>
  <c r="B41" i="5"/>
  <c r="C41" i="5"/>
  <c r="B42" i="5"/>
  <c r="C42" i="5"/>
  <c r="B43" i="5"/>
  <c r="C43" i="5"/>
  <c r="B44" i="5"/>
  <c r="C44" i="5"/>
  <c r="B45" i="5"/>
  <c r="C45" i="5"/>
  <c r="B46" i="5"/>
  <c r="B47" i="5"/>
  <c r="C30" i="5"/>
  <c r="D30" i="5"/>
  <c r="F30" i="5"/>
  <c r="B29" i="5"/>
  <c r="C29" i="5"/>
  <c r="D29" i="5"/>
  <c r="E29" i="5"/>
  <c r="F29" i="5"/>
  <c r="G29" i="5"/>
  <c r="H29" i="5"/>
  <c r="B30" i="5"/>
  <c r="E30" i="5"/>
  <c r="G30" i="5"/>
  <c r="H30" i="5"/>
  <c r="K3675" i="4"/>
  <c r="J3675" i="4"/>
  <c r="K2295" i="4"/>
  <c r="J2295" i="4"/>
  <c r="K395" i="4"/>
  <c r="J395" i="4"/>
  <c r="K87" i="4"/>
  <c r="J87" i="4"/>
  <c r="K4627" i="4"/>
  <c r="J4627" i="4"/>
  <c r="K2215" i="4"/>
  <c r="J2215" i="4"/>
  <c r="K4629" i="4"/>
  <c r="J4629" i="4"/>
  <c r="K4774" i="4"/>
  <c r="J4774" i="4"/>
  <c r="K1530" i="4"/>
  <c r="J1530" i="4"/>
  <c r="K4874" i="4"/>
  <c r="J4874" i="4"/>
  <c r="K2608" i="4"/>
  <c r="J2608" i="4"/>
  <c r="K4773" i="4"/>
  <c r="J4773" i="4"/>
  <c r="K4729" i="4"/>
  <c r="J4729" i="4"/>
  <c r="K1627" i="4"/>
  <c r="J1627" i="4"/>
  <c r="K693" i="4"/>
  <c r="J693" i="4"/>
  <c r="K4768" i="4"/>
  <c r="J4768" i="4"/>
  <c r="K3582" i="4"/>
  <c r="J3582" i="4"/>
  <c r="K4772" i="4"/>
  <c r="J4772" i="4"/>
  <c r="K4374" i="4"/>
  <c r="J4374" i="4"/>
  <c r="K4373" i="4"/>
  <c r="J4373" i="4"/>
  <c r="K4682" i="4"/>
  <c r="J4682" i="4"/>
  <c r="K3674" i="4"/>
  <c r="J3674" i="4"/>
  <c r="K3519" i="4"/>
  <c r="J3519" i="4"/>
  <c r="K3484" i="4"/>
  <c r="J3484" i="4"/>
  <c r="K3504" i="4"/>
  <c r="J3504" i="4"/>
  <c r="K1626" i="4"/>
  <c r="J1626" i="4"/>
  <c r="K4738" i="4"/>
  <c r="J4738" i="4"/>
  <c r="K4372" i="4"/>
  <c r="J4372" i="4"/>
  <c r="K2321" i="4"/>
  <c r="J2321" i="4"/>
  <c r="K883" i="4"/>
  <c r="J883" i="4"/>
  <c r="K850" i="4"/>
  <c r="J850" i="4"/>
  <c r="K723" i="4"/>
  <c r="J723" i="4"/>
  <c r="K4770" i="4"/>
  <c r="J4770" i="4"/>
  <c r="K4769" i="4"/>
  <c r="J4769" i="4"/>
  <c r="K4178" i="4"/>
  <c r="J4178" i="4"/>
  <c r="K3581" i="4"/>
  <c r="J3581" i="4"/>
  <c r="K3580" i="4"/>
  <c r="J3580" i="4"/>
  <c r="K2811" i="4"/>
  <c r="J2811" i="4"/>
  <c r="K462" i="4"/>
  <c r="J462" i="4"/>
  <c r="K149" i="4"/>
  <c r="J149" i="4"/>
  <c r="K2056" i="4"/>
  <c r="J2056" i="4"/>
  <c r="K2049" i="4"/>
  <c r="J2049" i="4"/>
  <c r="K1445" i="4"/>
  <c r="J1445" i="4"/>
  <c r="K4512" i="4"/>
  <c r="J4512" i="4"/>
  <c r="K3673" i="4"/>
  <c r="J3673" i="4"/>
  <c r="K3117" i="4"/>
  <c r="J3117" i="4"/>
  <c r="K2788" i="4"/>
  <c r="J2788" i="4"/>
  <c r="K1037" i="4"/>
  <c r="J1037" i="4"/>
  <c r="K183" i="4"/>
  <c r="J183" i="4"/>
  <c r="K4771" i="4"/>
  <c r="J4771" i="4"/>
  <c r="K3672" i="4"/>
  <c r="J3672" i="4"/>
  <c r="K3579" i="4"/>
  <c r="J3579" i="4"/>
  <c r="K2607" i="4"/>
  <c r="J2607" i="4"/>
  <c r="K1186" i="4"/>
  <c r="J1186" i="4"/>
  <c r="K1123" i="4"/>
  <c r="J1123" i="4"/>
  <c r="K631" i="4"/>
  <c r="J631" i="4"/>
  <c r="K58" i="4"/>
  <c r="J58" i="4"/>
  <c r="K27" i="4"/>
  <c r="J27" i="4"/>
  <c r="K3237" i="4"/>
  <c r="J3237" i="4"/>
  <c r="K2196" i="4"/>
  <c r="J2196" i="4"/>
  <c r="K1773" i="4"/>
  <c r="J1773" i="4"/>
  <c r="K1288" i="4"/>
  <c r="J1288" i="4"/>
  <c r="K1245" i="4"/>
  <c r="J1245" i="4"/>
  <c r="K1221" i="4"/>
  <c r="J1221" i="4"/>
  <c r="K1019" i="4"/>
  <c r="J1019" i="4"/>
  <c r="K2350" i="4"/>
  <c r="J2350" i="4"/>
  <c r="K804" i="4"/>
  <c r="J804" i="4"/>
  <c r="K314" i="4"/>
  <c r="J314" i="4"/>
  <c r="K257" i="4"/>
  <c r="J257" i="4"/>
  <c r="K113" i="4"/>
  <c r="J113" i="4"/>
  <c r="K79" i="4"/>
  <c r="J79" i="4"/>
  <c r="K41" i="4"/>
  <c r="J41" i="4"/>
  <c r="K3357" i="4"/>
  <c r="J3357" i="4"/>
  <c r="K2331" i="4"/>
  <c r="J2331" i="4"/>
  <c r="K1399" i="4"/>
  <c r="J1399" i="4"/>
  <c r="K1398" i="4"/>
  <c r="J1398" i="4"/>
  <c r="K1307" i="4"/>
  <c r="J1307" i="4"/>
  <c r="K1103" i="4"/>
  <c r="J1103" i="4"/>
  <c r="K995" i="4"/>
  <c r="J995" i="4"/>
  <c r="K4674" i="4"/>
  <c r="J4674" i="4"/>
  <c r="K4371" i="4"/>
  <c r="J4371" i="4"/>
  <c r="K4040" i="4"/>
  <c r="J4040" i="4"/>
  <c r="K3671" i="4"/>
  <c r="J3671" i="4"/>
  <c r="K3670" i="4"/>
  <c r="J3670" i="4"/>
  <c r="K2379" i="4"/>
  <c r="J2379" i="4"/>
  <c r="K2272" i="4"/>
  <c r="J2272" i="4"/>
  <c r="K1137" i="4"/>
  <c r="J1137" i="4"/>
  <c r="K1086" i="4"/>
  <c r="J1086" i="4"/>
  <c r="K667" i="4"/>
  <c r="J667" i="4"/>
  <c r="K607" i="4"/>
  <c r="J607" i="4"/>
  <c r="K134" i="4"/>
  <c r="J134" i="4"/>
  <c r="K1943" i="4"/>
  <c r="J1943" i="4"/>
  <c r="K1793" i="4"/>
  <c r="J1793" i="4"/>
  <c r="K993" i="4"/>
  <c r="J993" i="4"/>
  <c r="K448" i="4"/>
  <c r="J448" i="4"/>
  <c r="K69" i="4"/>
  <c r="J69" i="4"/>
  <c r="K4039" i="4"/>
  <c r="J4039" i="4"/>
  <c r="K3778" i="4"/>
  <c r="J3778" i="4"/>
  <c r="K1630" i="4"/>
  <c r="J1630" i="4"/>
  <c r="K1397" i="4"/>
  <c r="J1397" i="4"/>
  <c r="K1259" i="4"/>
  <c r="J1259" i="4"/>
  <c r="K777" i="4"/>
  <c r="J777" i="4"/>
  <c r="K734" i="4"/>
  <c r="J734" i="4"/>
  <c r="K528" i="4"/>
  <c r="J528" i="4"/>
  <c r="K494" i="4"/>
  <c r="J494" i="4"/>
  <c r="K4650" i="4"/>
  <c r="J4650" i="4"/>
  <c r="K3715" i="4"/>
  <c r="J3715" i="4"/>
  <c r="K3669" i="4"/>
  <c r="J3669" i="4"/>
  <c r="K3556" i="4"/>
  <c r="J3556" i="4"/>
  <c r="K3048" i="4"/>
  <c r="J3048" i="4"/>
  <c r="K1474" i="4"/>
  <c r="J1474" i="4"/>
  <c r="K1446" i="4"/>
  <c r="J1446" i="4"/>
  <c r="K1396" i="4"/>
  <c r="J1396" i="4"/>
  <c r="K1135" i="4"/>
  <c r="J1135" i="4"/>
  <c r="K776" i="4"/>
  <c r="J776" i="4"/>
  <c r="K472" i="4"/>
  <c r="J472" i="4"/>
  <c r="K76" i="4"/>
  <c r="J76" i="4"/>
  <c r="K2" i="4"/>
  <c r="J2" i="4"/>
  <c r="K4776" i="4"/>
  <c r="J4776" i="4"/>
  <c r="K3668" i="4"/>
  <c r="J3668" i="4"/>
  <c r="K2282" i="4"/>
  <c r="J2282" i="4"/>
  <c r="K1691" i="4"/>
  <c r="J1691" i="4"/>
  <c r="K1444" i="4"/>
  <c r="J1444" i="4"/>
  <c r="K1383" i="4"/>
  <c r="J1383" i="4"/>
  <c r="K1032" i="4"/>
  <c r="J1032" i="4"/>
  <c r="K4812" i="4"/>
  <c r="J4812" i="4"/>
  <c r="K4751" i="4"/>
  <c r="J4751" i="4"/>
  <c r="K4442" i="4"/>
  <c r="J4442" i="4"/>
  <c r="K4224" i="4"/>
  <c r="J4224" i="4"/>
  <c r="K3923" i="4"/>
  <c r="J3923" i="4"/>
  <c r="K3667" i="4"/>
  <c r="J3667" i="4"/>
  <c r="K2703" i="4"/>
  <c r="J2703" i="4"/>
  <c r="K1901" i="4"/>
  <c r="J1901" i="4"/>
  <c r="K1799" i="4"/>
  <c r="J1799" i="4"/>
  <c r="K1443" i="4"/>
  <c r="J1443" i="4"/>
  <c r="K1442" i="4"/>
  <c r="J1442" i="4"/>
  <c r="K1441" i="4"/>
  <c r="J1441" i="4"/>
  <c r="K1195" i="4"/>
  <c r="J1195" i="4"/>
  <c r="K868" i="4"/>
  <c r="J868" i="4"/>
  <c r="K564" i="4"/>
  <c r="J564" i="4"/>
  <c r="K481" i="4"/>
  <c r="J481" i="4"/>
  <c r="K48" i="4"/>
  <c r="J48" i="4"/>
  <c r="K3" i="4"/>
  <c r="J3" i="4"/>
  <c r="K4792" i="4"/>
  <c r="J4792" i="4"/>
  <c r="K4183" i="4"/>
  <c r="J4183" i="4"/>
  <c r="K2902" i="4"/>
  <c r="J2902" i="4"/>
  <c r="K2537" i="4"/>
  <c r="J2537" i="4"/>
  <c r="K2053" i="4"/>
  <c r="J2053" i="4"/>
  <c r="K2014" i="4"/>
  <c r="J2014" i="4"/>
  <c r="K1702" i="4"/>
  <c r="J1702" i="4"/>
  <c r="K1525" i="4"/>
  <c r="J1525" i="4"/>
  <c r="K510" i="4"/>
  <c r="J510" i="4"/>
  <c r="K203" i="4"/>
  <c r="J203" i="4"/>
  <c r="K4896" i="4"/>
  <c r="J4896" i="4"/>
  <c r="K4571" i="4"/>
  <c r="J4571" i="4"/>
  <c r="K4370" i="4"/>
  <c r="J4370" i="4"/>
  <c r="K3922" i="4"/>
  <c r="J3922" i="4"/>
  <c r="K3609" i="4"/>
  <c r="J3609" i="4"/>
  <c r="K2771" i="4"/>
  <c r="J2771" i="4"/>
  <c r="K2716" i="4"/>
  <c r="J2716" i="4"/>
  <c r="K2519" i="4"/>
  <c r="J2519" i="4"/>
  <c r="K2020" i="4"/>
  <c r="J2020" i="4"/>
  <c r="K1816" i="4"/>
  <c r="J1816" i="4"/>
  <c r="K1118" i="4"/>
  <c r="J1118" i="4"/>
  <c r="K680" i="4"/>
  <c r="J680" i="4"/>
  <c r="K635" i="4"/>
  <c r="J635" i="4"/>
  <c r="K613" i="4"/>
  <c r="J613" i="4"/>
  <c r="K348" i="4"/>
  <c r="J348" i="4"/>
  <c r="K4809" i="4"/>
  <c r="J4809" i="4"/>
  <c r="K4369" i="4"/>
  <c r="J4369" i="4"/>
  <c r="K4177" i="4"/>
  <c r="J4177" i="4"/>
  <c r="K4038" i="4"/>
  <c r="J4038" i="4"/>
  <c r="K3217" i="4"/>
  <c r="J3217" i="4"/>
  <c r="K3174" i="4"/>
  <c r="J3174" i="4"/>
  <c r="K1871" i="4"/>
  <c r="J1871" i="4"/>
  <c r="K1440" i="4"/>
  <c r="J1440" i="4"/>
  <c r="K1176" i="4"/>
  <c r="J1176" i="4"/>
  <c r="K948" i="4"/>
  <c r="J948" i="4"/>
  <c r="K849" i="4"/>
  <c r="J849" i="4"/>
  <c r="K703" i="4"/>
  <c r="J703" i="4"/>
  <c r="K473" i="4"/>
  <c r="J473" i="4"/>
  <c r="K432" i="4"/>
  <c r="J432" i="4"/>
  <c r="K345" i="4"/>
  <c r="J345" i="4"/>
  <c r="K226" i="4"/>
  <c r="J226" i="4"/>
  <c r="K4848" i="4"/>
  <c r="J4848" i="4"/>
  <c r="K4368" i="4"/>
  <c r="J4368" i="4"/>
  <c r="K4367" i="4"/>
  <c r="J4367" i="4"/>
  <c r="K3998" i="4"/>
  <c r="J3998" i="4"/>
  <c r="K3666" i="4"/>
  <c r="J3666" i="4"/>
  <c r="K3392" i="4"/>
  <c r="J3392" i="4"/>
  <c r="K3377" i="4"/>
  <c r="J3377" i="4"/>
  <c r="K2536" i="4"/>
  <c r="J2536" i="4"/>
  <c r="K2057" i="4"/>
  <c r="J2057" i="4"/>
  <c r="K2036" i="4"/>
  <c r="J2036" i="4"/>
  <c r="K2034" i="4"/>
  <c r="J2034" i="4"/>
  <c r="K1712" i="4"/>
  <c r="J1712" i="4"/>
  <c r="K1458" i="4"/>
  <c r="J1458" i="4"/>
  <c r="K1439" i="4"/>
  <c r="J1439" i="4"/>
  <c r="K1083" i="4"/>
  <c r="J1083" i="4"/>
  <c r="K854" i="4"/>
  <c r="J854" i="4"/>
  <c r="K445" i="4"/>
  <c r="J445" i="4"/>
  <c r="K439" i="4"/>
  <c r="J439" i="4"/>
  <c r="K390" i="4"/>
  <c r="J390" i="4"/>
  <c r="K45" i="4"/>
  <c r="J45" i="4"/>
  <c r="K39" i="4"/>
  <c r="J39" i="4"/>
  <c r="K4836" i="4"/>
  <c r="J4836" i="4"/>
  <c r="K4366" i="4"/>
  <c r="J4366" i="4"/>
  <c r="K4365" i="4"/>
  <c r="J4365" i="4"/>
  <c r="K4364" i="4"/>
  <c r="J4364" i="4"/>
  <c r="K3997" i="4"/>
  <c r="J3997" i="4"/>
  <c r="K3921" i="4"/>
  <c r="J3921" i="4"/>
  <c r="K3665" i="4"/>
  <c r="J3665" i="4"/>
  <c r="K3664" i="4"/>
  <c r="J3664" i="4"/>
  <c r="K3663" i="4"/>
  <c r="J3663" i="4"/>
  <c r="K3578" i="4"/>
  <c r="J3578" i="4"/>
  <c r="K3509" i="4"/>
  <c r="J3509" i="4"/>
  <c r="K3135" i="4"/>
  <c r="J3135" i="4"/>
  <c r="K2756" i="4"/>
  <c r="J2756" i="4"/>
  <c r="K1853" i="4"/>
  <c r="J1853" i="4"/>
  <c r="K1624" i="4"/>
  <c r="J1624" i="4"/>
  <c r="K1622" i="4"/>
  <c r="J1622" i="4"/>
  <c r="K1601" i="4"/>
  <c r="J1601" i="4"/>
  <c r="K1529" i="4"/>
  <c r="J1529" i="4"/>
  <c r="K1438" i="4"/>
  <c r="J1438" i="4"/>
  <c r="K840" i="4"/>
  <c r="J840" i="4"/>
  <c r="K669" i="4"/>
  <c r="J669" i="4"/>
  <c r="K658" i="4"/>
  <c r="J658" i="4"/>
  <c r="K555" i="4"/>
  <c r="J555" i="4"/>
  <c r="K465" i="4"/>
  <c r="J465" i="4"/>
  <c r="K418" i="4"/>
  <c r="J418" i="4"/>
  <c r="K294" i="4"/>
  <c r="J294" i="4"/>
  <c r="K172" i="4"/>
  <c r="J172" i="4"/>
  <c r="K33" i="4"/>
  <c r="J33" i="4"/>
  <c r="K9" i="4"/>
  <c r="J9" i="4"/>
  <c r="K4810" i="4"/>
  <c r="J4810" i="4"/>
  <c r="K4632" i="4"/>
  <c r="J4632" i="4"/>
  <c r="K4503" i="4"/>
  <c r="J4503" i="4"/>
  <c r="K4363" i="4"/>
  <c r="J4363" i="4"/>
  <c r="K4244" i="4"/>
  <c r="J4244" i="4"/>
  <c r="K3920" i="4"/>
  <c r="J3920" i="4"/>
  <c r="K3746" i="4"/>
  <c r="J3746" i="4"/>
  <c r="K3662" i="4"/>
  <c r="J3662" i="4"/>
  <c r="K3661" i="4"/>
  <c r="J3661" i="4"/>
  <c r="K3353" i="4"/>
  <c r="J3353" i="4"/>
  <c r="K3327" i="4"/>
  <c r="J3327" i="4"/>
  <c r="K2985" i="4"/>
  <c r="J2985" i="4"/>
  <c r="K2558" i="4"/>
  <c r="J2558" i="4"/>
  <c r="K2525" i="4"/>
  <c r="J2525" i="4"/>
  <c r="K2198" i="4"/>
  <c r="J2198" i="4"/>
  <c r="K2180" i="4"/>
  <c r="J2180" i="4"/>
  <c r="K1600" i="4"/>
  <c r="J1600" i="4"/>
  <c r="K1526" i="4"/>
  <c r="J1526" i="4"/>
  <c r="K1437" i="4"/>
  <c r="J1437" i="4"/>
  <c r="K784" i="4"/>
  <c r="J784" i="4"/>
  <c r="K520" i="4"/>
  <c r="J520" i="4"/>
  <c r="K475" i="4"/>
  <c r="J475" i="4"/>
  <c r="K268" i="4"/>
  <c r="J268" i="4"/>
  <c r="K234" i="4"/>
  <c r="J234" i="4"/>
  <c r="K192" i="4"/>
  <c r="J192" i="4"/>
  <c r="K131" i="4"/>
  <c r="J131" i="4"/>
  <c r="K52" i="4"/>
  <c r="J52" i="4"/>
  <c r="K4820" i="4"/>
  <c r="J4820" i="4"/>
  <c r="K4065" i="4"/>
  <c r="J4065" i="4"/>
  <c r="K4062" i="4"/>
  <c r="J4062" i="4"/>
  <c r="K4037" i="4"/>
  <c r="J4037" i="4"/>
  <c r="K3470" i="4"/>
  <c r="J3470" i="4"/>
  <c r="K3451" i="4"/>
  <c r="J3451" i="4"/>
  <c r="K3225" i="4"/>
  <c r="J3225" i="4"/>
  <c r="K3032" i="4"/>
  <c r="J3032" i="4"/>
  <c r="K2974" i="4"/>
  <c r="J2974" i="4"/>
  <c r="K2973" i="4"/>
  <c r="J2973" i="4"/>
  <c r="K2754" i="4"/>
  <c r="J2754" i="4"/>
  <c r="K2710" i="4"/>
  <c r="J2710" i="4"/>
  <c r="K2461" i="4"/>
  <c r="J2461" i="4"/>
  <c r="K1864" i="4"/>
  <c r="J1864" i="4"/>
  <c r="K1395" i="4"/>
  <c r="J1395" i="4"/>
  <c r="K1436" i="4"/>
  <c r="J1436" i="4"/>
  <c r="K1435" i="4"/>
  <c r="J1435" i="4"/>
  <c r="K652" i="4"/>
  <c r="J652" i="4"/>
  <c r="K466" i="4"/>
  <c r="J466" i="4"/>
  <c r="K379" i="4"/>
  <c r="J379" i="4"/>
  <c r="K4737" i="4"/>
  <c r="J4737" i="4"/>
  <c r="K4362" i="4"/>
  <c r="J4362" i="4"/>
  <c r="K4160" i="4"/>
  <c r="J4160" i="4"/>
  <c r="K3996" i="4"/>
  <c r="J3996" i="4"/>
  <c r="K3752" i="4"/>
  <c r="J3752" i="4"/>
  <c r="K3469" i="4"/>
  <c r="J3469" i="4"/>
  <c r="K3424" i="4"/>
  <c r="J3424" i="4"/>
  <c r="K3343" i="4"/>
  <c r="J3343" i="4"/>
  <c r="K2161" i="4"/>
  <c r="J2161" i="4"/>
  <c r="K1455" i="4"/>
  <c r="J1455" i="4"/>
  <c r="K1434" i="4"/>
  <c r="J1434" i="4"/>
  <c r="K1000" i="4"/>
  <c r="J1000" i="4"/>
  <c r="K763" i="4"/>
  <c r="J763" i="4"/>
  <c r="K651" i="4"/>
  <c r="J651" i="4"/>
  <c r="K504" i="4"/>
  <c r="J504" i="4"/>
  <c r="K21" i="4"/>
  <c r="J21" i="4"/>
  <c r="K4700" i="4"/>
  <c r="J4700" i="4"/>
  <c r="K4653" i="4"/>
  <c r="J4653" i="4"/>
  <c r="K4361" i="4"/>
  <c r="J4361" i="4"/>
  <c r="K4360" i="4"/>
  <c r="J4360" i="4"/>
  <c r="K4359" i="4"/>
  <c r="J4359" i="4"/>
  <c r="K4223" i="4"/>
  <c r="J4223" i="4"/>
  <c r="K3919" i="4"/>
  <c r="J3919" i="4"/>
  <c r="K3918" i="4"/>
  <c r="J3918" i="4"/>
  <c r="K3917" i="4"/>
  <c r="J3917" i="4"/>
  <c r="K3916" i="4"/>
  <c r="J3916" i="4"/>
  <c r="K3915" i="4"/>
  <c r="J3915" i="4"/>
  <c r="K3770" i="4"/>
  <c r="J3770" i="4"/>
  <c r="K3753" i="4"/>
  <c r="J3753" i="4"/>
  <c r="K3660" i="4"/>
  <c r="J3660" i="4"/>
  <c r="K3577" i="4"/>
  <c r="J3577" i="4"/>
  <c r="K3440" i="4"/>
  <c r="J3440" i="4"/>
  <c r="K3423" i="4"/>
  <c r="J3423" i="4"/>
  <c r="K3384" i="4"/>
  <c r="J3384" i="4"/>
  <c r="K3360" i="4"/>
  <c r="J3360" i="4"/>
  <c r="K3328" i="4"/>
  <c r="J3328" i="4"/>
  <c r="K3293" i="4"/>
  <c r="J3293" i="4"/>
  <c r="K3177" i="4"/>
  <c r="J3177" i="4"/>
  <c r="K3167" i="4"/>
  <c r="J3167" i="4"/>
  <c r="K2547" i="4"/>
  <c r="J2547" i="4"/>
  <c r="K2355" i="4"/>
  <c r="J2355" i="4"/>
  <c r="K2255" i="4"/>
  <c r="J2255" i="4"/>
  <c r="K2094" i="4"/>
  <c r="J2094" i="4"/>
  <c r="K1792" i="4"/>
  <c r="J1792" i="4"/>
  <c r="K1475" i="4"/>
  <c r="J1475" i="4"/>
  <c r="K1454" i="4"/>
  <c r="J1454" i="4"/>
  <c r="K1433" i="4"/>
  <c r="J1433" i="4"/>
  <c r="K1318" i="4"/>
  <c r="J1318" i="4"/>
  <c r="K1239" i="4"/>
  <c r="J1239" i="4"/>
  <c r="K1146" i="4"/>
  <c r="J1146" i="4"/>
  <c r="K999" i="4"/>
  <c r="J999" i="4"/>
  <c r="K643" i="4"/>
  <c r="J643" i="4"/>
  <c r="K636" i="4"/>
  <c r="J636" i="4"/>
  <c r="K569" i="4"/>
  <c r="J569" i="4"/>
  <c r="K415" i="4"/>
  <c r="J415" i="4"/>
  <c r="K59" i="4"/>
  <c r="J59" i="4"/>
  <c r="K4764" i="4"/>
  <c r="J4764" i="4"/>
  <c r="K4753" i="4"/>
  <c r="J4753" i="4"/>
  <c r="K4061" i="4"/>
  <c r="J4061" i="4"/>
  <c r="K3995" i="4"/>
  <c r="J3995" i="4"/>
  <c r="K3764" i="4"/>
  <c r="J3764" i="4"/>
  <c r="K3747" i="4"/>
  <c r="J3747" i="4"/>
  <c r="K3729" i="4"/>
  <c r="J3729" i="4"/>
  <c r="K3718" i="4"/>
  <c r="J3718" i="4"/>
  <c r="K3659" i="4"/>
  <c r="J3659" i="4"/>
  <c r="K3576" i="4"/>
  <c r="J3576" i="4"/>
  <c r="K3538" i="4"/>
  <c r="J3538" i="4"/>
  <c r="K3521" i="4"/>
  <c r="J3521" i="4"/>
  <c r="K3227" i="4"/>
  <c r="J3227" i="4"/>
  <c r="K3141" i="4"/>
  <c r="J3141" i="4"/>
  <c r="K3025" i="4"/>
  <c r="J3025" i="4"/>
  <c r="K2987" i="4"/>
  <c r="J2987" i="4"/>
  <c r="K2846" i="4"/>
  <c r="J2846" i="4"/>
  <c r="K2806" i="4"/>
  <c r="J2806" i="4"/>
  <c r="K2781" i="4"/>
  <c r="J2781" i="4"/>
  <c r="K2746" i="4"/>
  <c r="J2746" i="4"/>
  <c r="K2546" i="4"/>
  <c r="J2546" i="4"/>
  <c r="K2532" i="4"/>
  <c r="J2532" i="4"/>
  <c r="K2464" i="4"/>
  <c r="J2464" i="4"/>
  <c r="K2392" i="4"/>
  <c r="J2392" i="4"/>
  <c r="K2266" i="4"/>
  <c r="J2266" i="4"/>
  <c r="K2201" i="4"/>
  <c r="J2201" i="4"/>
  <c r="K2093" i="4"/>
  <c r="J2093" i="4"/>
  <c r="K2079" i="4"/>
  <c r="J2079" i="4"/>
  <c r="K2078" i="4"/>
  <c r="J2078" i="4"/>
  <c r="K2040" i="4"/>
  <c r="J2040" i="4"/>
  <c r="K2023" i="4"/>
  <c r="J2023" i="4"/>
  <c r="K1937" i="4"/>
  <c r="J1937" i="4"/>
  <c r="K1730" i="4"/>
  <c r="J1730" i="4"/>
  <c r="K1576" i="4"/>
  <c r="J1576" i="4"/>
  <c r="K1432" i="4"/>
  <c r="J1432" i="4"/>
  <c r="K1431" i="4"/>
  <c r="J1431" i="4"/>
  <c r="K1304" i="4"/>
  <c r="J1304" i="4"/>
  <c r="K836" i="4"/>
  <c r="J836" i="4"/>
  <c r="K811" i="4"/>
  <c r="J811" i="4"/>
  <c r="K794" i="4"/>
  <c r="J794" i="4"/>
  <c r="K782" i="4"/>
  <c r="J782" i="4"/>
  <c r="K725" i="4"/>
  <c r="J725" i="4"/>
  <c r="K676" i="4"/>
  <c r="J676" i="4"/>
  <c r="K675" i="4"/>
  <c r="J675" i="4"/>
  <c r="K568" i="4"/>
  <c r="J568" i="4"/>
  <c r="K378" i="4"/>
  <c r="J378" i="4"/>
  <c r="K295" i="4"/>
  <c r="J295" i="4"/>
  <c r="K247" i="4"/>
  <c r="J247" i="4"/>
  <c r="K219" i="4"/>
  <c r="J219" i="4"/>
  <c r="K96" i="4"/>
  <c r="J96" i="4"/>
  <c r="K20" i="4"/>
  <c r="J20" i="4"/>
  <c r="K2503" i="4"/>
  <c r="J2503" i="4"/>
  <c r="K4857" i="4"/>
  <c r="J4857" i="4"/>
  <c r="K4750" i="4"/>
  <c r="J4750" i="4"/>
  <c r="K4502" i="4"/>
  <c r="J4502" i="4"/>
  <c r="K4358" i="4"/>
  <c r="J4358" i="4"/>
  <c r="K4357" i="4"/>
  <c r="J4357" i="4"/>
  <c r="K4036" i="4"/>
  <c r="J4036" i="4"/>
  <c r="K4035" i="4"/>
  <c r="J4035" i="4"/>
  <c r="K4034" i="4"/>
  <c r="J4034" i="4"/>
  <c r="K4060" i="4"/>
  <c r="J4060" i="4"/>
  <c r="K3914" i="4"/>
  <c r="J3914" i="4"/>
  <c r="K3913" i="4"/>
  <c r="J3913" i="4"/>
  <c r="K3658" i="4"/>
  <c r="J3658" i="4"/>
  <c r="K3608" i="4"/>
  <c r="J3608" i="4"/>
  <c r="K3607" i="4"/>
  <c r="J3607" i="4"/>
  <c r="K3508" i="4"/>
  <c r="J3508" i="4"/>
  <c r="K3350" i="4"/>
  <c r="J3350" i="4"/>
  <c r="K3273" i="4"/>
  <c r="J3273" i="4"/>
  <c r="K3168" i="4"/>
  <c r="J3168" i="4"/>
  <c r="K3159" i="4"/>
  <c r="J3159" i="4"/>
  <c r="K2888" i="4"/>
  <c r="J2888" i="4"/>
  <c r="K2770" i="4"/>
  <c r="J2770" i="4"/>
  <c r="K2745" i="4"/>
  <c r="J2745" i="4"/>
  <c r="K2709" i="4"/>
  <c r="J2709" i="4"/>
  <c r="K2617" i="4"/>
  <c r="J2617" i="4"/>
  <c r="K2606" i="4"/>
  <c r="J2606" i="4"/>
  <c r="K2569" i="4"/>
  <c r="J2569" i="4"/>
  <c r="K2568" i="4"/>
  <c r="J2568" i="4"/>
  <c r="K2545" i="4"/>
  <c r="J2545" i="4"/>
  <c r="K2059" i="4"/>
  <c r="J2059" i="4"/>
  <c r="K1945" i="4"/>
  <c r="J1945" i="4"/>
  <c r="K1907" i="4"/>
  <c r="J1907" i="4"/>
  <c r="K1877" i="4"/>
  <c r="J1877" i="4"/>
  <c r="K1830" i="4"/>
  <c r="J1830" i="4"/>
  <c r="K1639" i="4"/>
  <c r="J1639" i="4"/>
  <c r="K1599" i="4"/>
  <c r="J1599" i="4"/>
  <c r="K1598" i="4"/>
  <c r="J1598" i="4"/>
  <c r="K1551" i="4"/>
  <c r="J1551" i="4"/>
  <c r="K1122" i="4"/>
  <c r="J1122" i="4"/>
  <c r="K916" i="4"/>
  <c r="J916" i="4"/>
  <c r="K755" i="4"/>
  <c r="J755" i="4"/>
  <c r="K740" i="4"/>
  <c r="J740" i="4"/>
  <c r="K434" i="4"/>
  <c r="J434" i="4"/>
  <c r="K416" i="4"/>
  <c r="J416" i="4"/>
  <c r="K398" i="4"/>
  <c r="J398" i="4"/>
  <c r="K343" i="4"/>
  <c r="J343" i="4"/>
  <c r="K336" i="4"/>
  <c r="J336" i="4"/>
  <c r="K68" i="4"/>
  <c r="J68" i="4"/>
  <c r="K51" i="4"/>
  <c r="J51" i="4"/>
  <c r="K4995" i="4"/>
  <c r="J4995" i="4"/>
  <c r="K4732" i="4"/>
  <c r="J4732" i="4"/>
  <c r="K4622" i="4"/>
  <c r="J4622" i="4"/>
  <c r="K4555" i="4"/>
  <c r="J4555" i="4"/>
  <c r="K4497" i="4"/>
  <c r="J4497" i="4"/>
  <c r="K4356" i="4"/>
  <c r="J4356" i="4"/>
  <c r="K4355" i="4"/>
  <c r="J4355" i="4"/>
  <c r="K4184" i="4"/>
  <c r="J4184" i="4"/>
  <c r="K4076" i="4"/>
  <c r="J4076" i="4"/>
  <c r="K4033" i="4"/>
  <c r="J4033" i="4"/>
  <c r="K3912" i="4"/>
  <c r="J3912" i="4"/>
  <c r="K3994" i="4"/>
  <c r="J3994" i="4"/>
  <c r="K3911" i="4"/>
  <c r="J3911" i="4"/>
  <c r="K3910" i="4"/>
  <c r="J3910" i="4"/>
  <c r="K3909" i="4"/>
  <c r="J3909" i="4"/>
  <c r="K3993" i="4"/>
  <c r="J3993" i="4"/>
  <c r="K3743" i="4"/>
  <c r="J3743" i="4"/>
  <c r="K3688" i="4"/>
  <c r="J3688" i="4"/>
  <c r="K3657" i="4"/>
  <c r="J3657" i="4"/>
  <c r="K3606" i="4"/>
  <c r="J3606" i="4"/>
  <c r="K3575" i="4"/>
  <c r="J3575" i="4"/>
  <c r="K3555" i="4"/>
  <c r="J3555" i="4"/>
  <c r="K3535" i="4"/>
  <c r="J3535" i="4"/>
  <c r="K3499" i="4"/>
  <c r="J3499" i="4"/>
  <c r="K3474" i="4"/>
  <c r="J3474" i="4"/>
  <c r="K3428" i="4"/>
  <c r="J3428" i="4"/>
  <c r="K3379" i="4"/>
  <c r="J3379" i="4"/>
  <c r="K3376" i="4"/>
  <c r="J3376" i="4"/>
  <c r="K3305" i="4"/>
  <c r="J3305" i="4"/>
  <c r="K3231" i="4"/>
  <c r="J3231" i="4"/>
  <c r="K3194" i="4"/>
  <c r="J3194" i="4"/>
  <c r="K3185" i="4"/>
  <c r="J3185" i="4"/>
  <c r="K3082" i="4"/>
  <c r="J3082" i="4"/>
  <c r="K3006" i="4"/>
  <c r="J3006" i="4"/>
  <c r="K2972" i="4"/>
  <c r="J2972" i="4"/>
  <c r="K2971" i="4"/>
  <c r="J2971" i="4"/>
  <c r="K2690" i="4"/>
  <c r="J2690" i="4"/>
  <c r="K2670" i="4"/>
  <c r="J2670" i="4"/>
  <c r="K2657" i="4"/>
  <c r="J2657" i="4"/>
  <c r="K2647" i="4"/>
  <c r="J2647" i="4"/>
  <c r="K2544" i="4"/>
  <c r="J2544" i="4"/>
  <c r="K2511" i="4"/>
  <c r="J2511" i="4"/>
  <c r="K2463" i="4"/>
  <c r="J2463" i="4"/>
  <c r="K2456" i="4"/>
  <c r="J2456" i="4"/>
  <c r="K2382" i="4"/>
  <c r="J2382" i="4"/>
  <c r="K2380" i="4"/>
  <c r="J2380" i="4"/>
  <c r="K2115" i="4"/>
  <c r="J2115" i="4"/>
  <c r="K1991" i="4"/>
  <c r="J1991" i="4"/>
  <c r="K1953" i="4"/>
  <c r="J1953" i="4"/>
  <c r="K1889" i="4"/>
  <c r="J1889" i="4"/>
  <c r="K1821" i="4"/>
  <c r="J1821" i="4"/>
  <c r="K1676" i="4"/>
  <c r="J1676" i="4"/>
  <c r="K1597" i="4"/>
  <c r="J1597" i="4"/>
  <c r="K1536" i="4"/>
  <c r="J1536" i="4"/>
  <c r="K1430" i="4"/>
  <c r="J1430" i="4"/>
  <c r="K1429" i="4"/>
  <c r="J1429" i="4"/>
  <c r="K1317" i="4"/>
  <c r="J1317" i="4"/>
  <c r="K1310" i="4"/>
  <c r="J1310" i="4"/>
  <c r="K1290" i="4"/>
  <c r="J1290" i="4"/>
  <c r="K1260" i="4"/>
  <c r="J1260" i="4"/>
  <c r="K1183" i="4"/>
  <c r="J1183" i="4"/>
  <c r="K1050" i="4"/>
  <c r="J1050" i="4"/>
  <c r="K1009" i="4"/>
  <c r="J1009" i="4"/>
  <c r="K870" i="4"/>
  <c r="J870" i="4"/>
  <c r="K852" i="4"/>
  <c r="J852" i="4"/>
  <c r="K771" i="4"/>
  <c r="J771" i="4"/>
  <c r="K768" i="4"/>
  <c r="J768" i="4"/>
  <c r="K641" i="4"/>
  <c r="J641" i="4"/>
  <c r="K638" i="4"/>
  <c r="J638" i="4"/>
  <c r="K592" i="4"/>
  <c r="J592" i="4"/>
  <c r="K421" i="4"/>
  <c r="J421" i="4"/>
  <c r="K385" i="4"/>
  <c r="J385" i="4"/>
  <c r="K347" i="4"/>
  <c r="J347" i="4"/>
  <c r="K215" i="4"/>
  <c r="J215" i="4"/>
  <c r="K159" i="4"/>
  <c r="J159" i="4"/>
  <c r="K150" i="4"/>
  <c r="J150" i="4"/>
  <c r="K148" i="4"/>
  <c r="J148" i="4"/>
  <c r="K38" i="4"/>
  <c r="J38" i="4"/>
  <c r="K4910" i="4"/>
  <c r="J4910" i="4"/>
  <c r="K4573" i="4"/>
  <c r="J4573" i="4"/>
  <c r="K4550" i="4"/>
  <c r="J4550" i="4"/>
  <c r="K4539" i="4"/>
  <c r="J4539" i="4"/>
  <c r="K4534" i="4"/>
  <c r="J4534" i="4"/>
  <c r="K4439" i="4"/>
  <c r="J4439" i="4"/>
  <c r="K4413" i="4"/>
  <c r="J4413" i="4"/>
  <c r="K4408" i="4"/>
  <c r="J4408" i="4"/>
  <c r="K4243" i="4"/>
  <c r="J4243" i="4"/>
  <c r="K4354" i="4"/>
  <c r="J4354" i="4"/>
  <c r="K4353" i="4"/>
  <c r="J4353" i="4"/>
  <c r="K4032" i="4"/>
  <c r="J4032" i="4"/>
  <c r="K3908" i="4"/>
  <c r="J3908" i="4"/>
  <c r="K3992" i="4"/>
  <c r="J3992" i="4"/>
  <c r="K3907" i="4"/>
  <c r="J3907" i="4"/>
  <c r="K3991" i="4"/>
  <c r="J3991" i="4"/>
  <c r="K3906" i="4"/>
  <c r="J3906" i="4"/>
  <c r="K3741" i="4"/>
  <c r="J3741" i="4"/>
  <c r="K3731" i="4"/>
  <c r="J3731" i="4"/>
  <c r="K3703" i="4"/>
  <c r="J3703" i="4"/>
  <c r="K3656" i="4"/>
  <c r="J3656" i="4"/>
  <c r="K3627" i="4"/>
  <c r="J3627" i="4"/>
  <c r="K3574" i="4"/>
  <c r="J3574" i="4"/>
  <c r="K3573" i="4"/>
  <c r="J3573" i="4"/>
  <c r="K3554" i="4"/>
  <c r="J3554" i="4"/>
  <c r="K3503" i="4"/>
  <c r="J3503" i="4"/>
  <c r="K3502" i="4"/>
  <c r="J3502" i="4"/>
  <c r="K3452" i="4"/>
  <c r="J3452" i="4"/>
  <c r="K3422" i="4"/>
  <c r="J3422" i="4"/>
  <c r="K3395" i="4"/>
  <c r="J3395" i="4"/>
  <c r="K3044" i="4"/>
  <c r="J3044" i="4"/>
  <c r="K2906" i="4"/>
  <c r="J2906" i="4"/>
  <c r="K2810" i="4"/>
  <c r="J2810" i="4"/>
  <c r="K2706" i="4"/>
  <c r="J2706" i="4"/>
  <c r="K2653" i="4"/>
  <c r="J2653" i="4"/>
  <c r="K2527" i="4"/>
  <c r="J2527" i="4"/>
  <c r="K2518" i="4"/>
  <c r="J2518" i="4"/>
  <c r="K2466" i="4"/>
  <c r="J2466" i="4"/>
  <c r="K2353" i="4"/>
  <c r="J2353" i="4"/>
  <c r="K2338" i="4"/>
  <c r="J2338" i="4"/>
  <c r="K2291" i="4"/>
  <c r="J2291" i="4"/>
  <c r="K2151" i="4"/>
  <c r="J2151" i="4"/>
  <c r="K2101" i="4"/>
  <c r="J2101" i="4"/>
  <c r="K1946" i="4"/>
  <c r="J1946" i="4"/>
  <c r="K1906" i="4"/>
  <c r="J1906" i="4"/>
  <c r="K1887" i="4"/>
  <c r="J1887" i="4"/>
  <c r="K1805" i="4"/>
  <c r="J1805" i="4"/>
  <c r="K1804" i="4"/>
  <c r="J1804" i="4"/>
  <c r="K1699" i="4"/>
  <c r="J1699" i="4"/>
  <c r="K1643" i="4"/>
  <c r="J1643" i="4"/>
  <c r="K1428" i="4"/>
  <c r="J1428" i="4"/>
  <c r="K1427" i="4"/>
  <c r="J1427" i="4"/>
  <c r="K1189" i="4"/>
  <c r="J1189" i="4"/>
  <c r="K1126" i="4"/>
  <c r="J1126" i="4"/>
  <c r="K1052" i="4"/>
  <c r="J1052" i="4"/>
  <c r="K1014" i="4"/>
  <c r="J1014" i="4"/>
  <c r="K848" i="4"/>
  <c r="J848" i="4"/>
  <c r="K844" i="4"/>
  <c r="J844" i="4"/>
  <c r="K780" i="4"/>
  <c r="J780" i="4"/>
  <c r="K772" i="4"/>
  <c r="J772" i="4"/>
  <c r="K748" i="4"/>
  <c r="J748" i="4"/>
  <c r="K694" i="4"/>
  <c r="J694" i="4"/>
  <c r="K633" i="4"/>
  <c r="J633" i="4"/>
  <c r="K566" i="4"/>
  <c r="J566" i="4"/>
  <c r="K447" i="4"/>
  <c r="J447" i="4"/>
  <c r="K441" i="4"/>
  <c r="J441" i="4"/>
  <c r="K438" i="4"/>
  <c r="J438" i="4"/>
  <c r="K433" i="4"/>
  <c r="J433" i="4"/>
  <c r="K408" i="4"/>
  <c r="J408" i="4"/>
  <c r="K335" i="4"/>
  <c r="J335" i="4"/>
  <c r="K194" i="4"/>
  <c r="J194" i="4"/>
  <c r="K139" i="4"/>
  <c r="J139" i="4"/>
  <c r="K80" i="4"/>
  <c r="J80" i="4"/>
  <c r="K60" i="4"/>
  <c r="J60" i="4"/>
  <c r="K56" i="4"/>
  <c r="J56" i="4"/>
  <c r="K53" i="4"/>
  <c r="J53" i="4"/>
  <c r="K26" i="4"/>
  <c r="J26" i="4"/>
  <c r="K4932" i="4"/>
  <c r="J4932" i="4"/>
  <c r="K4915" i="4"/>
  <c r="J4915" i="4"/>
  <c r="K4826" i="4"/>
  <c r="J4826" i="4"/>
  <c r="K4787" i="4"/>
  <c r="J4787" i="4"/>
  <c r="K4710" i="4"/>
  <c r="J4710" i="4"/>
  <c r="K4621" i="4"/>
  <c r="J4621" i="4"/>
  <c r="K4352" i="4"/>
  <c r="J4352" i="4"/>
  <c r="K4351" i="4"/>
  <c r="J4351" i="4"/>
  <c r="K4350" i="4"/>
  <c r="J4350" i="4"/>
  <c r="K4176" i="4"/>
  <c r="J4176" i="4"/>
  <c r="K4141" i="4"/>
  <c r="J4141" i="4"/>
  <c r="K4125" i="4"/>
  <c r="J4125" i="4"/>
  <c r="K4031" i="4"/>
  <c r="J4031" i="4"/>
  <c r="K4030" i="4"/>
  <c r="J4030" i="4"/>
  <c r="K3905" i="4"/>
  <c r="J3905" i="4"/>
  <c r="K3904" i="4"/>
  <c r="J3904" i="4"/>
  <c r="K3990" i="4"/>
  <c r="J3990" i="4"/>
  <c r="K3989" i="4"/>
  <c r="J3989" i="4"/>
  <c r="K3903" i="4"/>
  <c r="J3903" i="4"/>
  <c r="K3988" i="4"/>
  <c r="J3988" i="4"/>
  <c r="K3791" i="4"/>
  <c r="J3791" i="4"/>
  <c r="K3655" i="4"/>
  <c r="J3655" i="4"/>
  <c r="K3637" i="4"/>
  <c r="J3637" i="4"/>
  <c r="K3572" i="4"/>
  <c r="J3572" i="4"/>
  <c r="K3571" i="4"/>
  <c r="J3571" i="4"/>
  <c r="K3468" i="4"/>
  <c r="J3468" i="4"/>
  <c r="K3453" i="4"/>
  <c r="J3453" i="4"/>
  <c r="K3400" i="4"/>
  <c r="J3400" i="4"/>
  <c r="K3287" i="4"/>
  <c r="J3287" i="4"/>
  <c r="K3278" i="4"/>
  <c r="J3278" i="4"/>
  <c r="K3272" i="4"/>
  <c r="J3272" i="4"/>
  <c r="K3178" i="4"/>
  <c r="J3178" i="4"/>
  <c r="K2970" i="4"/>
  <c r="J2970" i="4"/>
  <c r="K2969" i="4"/>
  <c r="J2969" i="4"/>
  <c r="K2839" i="4"/>
  <c r="J2839" i="4"/>
  <c r="K2828" i="4"/>
  <c r="J2828" i="4"/>
  <c r="K2701" i="4"/>
  <c r="J2701" i="4"/>
  <c r="K2679" i="4"/>
  <c r="J2679" i="4"/>
  <c r="K2614" i="4"/>
  <c r="J2614" i="4"/>
  <c r="K2578" i="4"/>
  <c r="J2578" i="4"/>
  <c r="K2509" i="4"/>
  <c r="J2509" i="4"/>
  <c r="K2492" i="4"/>
  <c r="J2492" i="4"/>
  <c r="K2450" i="4"/>
  <c r="J2450" i="4"/>
  <c r="K2434" i="4"/>
  <c r="J2434" i="4"/>
  <c r="K2411" i="4"/>
  <c r="J2411" i="4"/>
  <c r="K2409" i="4"/>
  <c r="J2409" i="4"/>
  <c r="K2404" i="4"/>
  <c r="J2404" i="4"/>
  <c r="K2348" i="4"/>
  <c r="J2348" i="4"/>
  <c r="K2340" i="4"/>
  <c r="J2340" i="4"/>
  <c r="K2262" i="4"/>
  <c r="J2262" i="4"/>
  <c r="K2188" i="4"/>
  <c r="J2188" i="4"/>
  <c r="K2177" i="4"/>
  <c r="J2177" i="4"/>
  <c r="K1962" i="4"/>
  <c r="J1962" i="4"/>
  <c r="K1961" i="4"/>
  <c r="J1961" i="4"/>
  <c r="K1936" i="4"/>
  <c r="J1936" i="4"/>
  <c r="K1851" i="4"/>
  <c r="J1851" i="4"/>
  <c r="K1849" i="4"/>
  <c r="J1849" i="4"/>
  <c r="K1825" i="4"/>
  <c r="J1825" i="4"/>
  <c r="K1698" i="4"/>
  <c r="J1698" i="4"/>
  <c r="K1451" i="4"/>
  <c r="J1451" i="4"/>
  <c r="K1375" i="4"/>
  <c r="J1375" i="4"/>
  <c r="K1356" i="4"/>
  <c r="J1356" i="4"/>
  <c r="K1224" i="4"/>
  <c r="J1224" i="4"/>
  <c r="K1077" i="4"/>
  <c r="J1077" i="4"/>
  <c r="K931" i="4"/>
  <c r="J931" i="4"/>
  <c r="K884" i="4"/>
  <c r="J884" i="4"/>
  <c r="K728" i="4"/>
  <c r="J728" i="4"/>
  <c r="K713" i="4"/>
  <c r="J713" i="4"/>
  <c r="K665" i="4"/>
  <c r="J665" i="4"/>
  <c r="K614" i="4"/>
  <c r="J614" i="4"/>
  <c r="K529" i="4"/>
  <c r="J529" i="4"/>
  <c r="K511" i="4"/>
  <c r="J511" i="4"/>
  <c r="K440" i="4"/>
  <c r="J440" i="4"/>
  <c r="K358" i="4"/>
  <c r="J358" i="4"/>
  <c r="K351" i="4"/>
  <c r="J351" i="4"/>
  <c r="K313" i="4"/>
  <c r="J313" i="4"/>
  <c r="K291" i="4"/>
  <c r="J291" i="4"/>
  <c r="K255" i="4"/>
  <c r="J255" i="4"/>
  <c r="K250" i="4"/>
  <c r="J250" i="4"/>
  <c r="K228" i="4"/>
  <c r="J228" i="4"/>
  <c r="K171" i="4"/>
  <c r="J171" i="4"/>
  <c r="K157" i="4"/>
  <c r="J157" i="4"/>
  <c r="K153" i="4"/>
  <c r="J153" i="4"/>
  <c r="K128" i="4"/>
  <c r="J128" i="4"/>
  <c r="K100" i="4"/>
  <c r="J100" i="4"/>
  <c r="K43" i="4"/>
  <c r="J43" i="4"/>
  <c r="K4964" i="4"/>
  <c r="J4964" i="4"/>
  <c r="K4955" i="4"/>
  <c r="J4955" i="4"/>
  <c r="K4851" i="4"/>
  <c r="J4851" i="4"/>
  <c r="K4759" i="4"/>
  <c r="J4759" i="4"/>
  <c r="K4656" i="4"/>
  <c r="J4656" i="4"/>
  <c r="K4620" i="4"/>
  <c r="J4620" i="4"/>
  <c r="K4562" i="4"/>
  <c r="J4562" i="4"/>
  <c r="K4551" i="4"/>
  <c r="J4551" i="4"/>
  <c r="K4463" i="4"/>
  <c r="J4463" i="4"/>
  <c r="K4416" i="4"/>
  <c r="J4416" i="4"/>
  <c r="K4394" i="4"/>
  <c r="J4394" i="4"/>
  <c r="K4349" i="4"/>
  <c r="J4349" i="4"/>
  <c r="K4164" i="4"/>
  <c r="J4164" i="4"/>
  <c r="K4068" i="4"/>
  <c r="J4068" i="4"/>
  <c r="K4029" i="4"/>
  <c r="J4029" i="4"/>
  <c r="K3987" i="4"/>
  <c r="J3987" i="4"/>
  <c r="K3902" i="4"/>
  <c r="J3902" i="4"/>
  <c r="K3901" i="4"/>
  <c r="J3901" i="4"/>
  <c r="K3654" i="4"/>
  <c r="J3654" i="4"/>
  <c r="K3626" i="4"/>
  <c r="J3626" i="4"/>
  <c r="K3570" i="4"/>
  <c r="J3570" i="4"/>
  <c r="K3569" i="4"/>
  <c r="J3569" i="4"/>
  <c r="K3605" i="4"/>
  <c r="J3605" i="4"/>
  <c r="K3604" i="4"/>
  <c r="J3604" i="4"/>
  <c r="K3449" i="4"/>
  <c r="J3449" i="4"/>
  <c r="K3425" i="4"/>
  <c r="J3425" i="4"/>
  <c r="K3322" i="4"/>
  <c r="J3322" i="4"/>
  <c r="K3190" i="4"/>
  <c r="J3190" i="4"/>
  <c r="K2871" i="4"/>
  <c r="J2871" i="4"/>
  <c r="K2812" i="4"/>
  <c r="J2812" i="4"/>
  <c r="K2799" i="4"/>
  <c r="J2799" i="4"/>
  <c r="K2692" i="4"/>
  <c r="J2692" i="4"/>
  <c r="K2641" i="4"/>
  <c r="J2641" i="4"/>
  <c r="K2626" i="4"/>
  <c r="J2626" i="4"/>
  <c r="K2612" i="4"/>
  <c r="J2612" i="4"/>
  <c r="K2543" i="4"/>
  <c r="J2543" i="4"/>
  <c r="K2459" i="4"/>
  <c r="J2459" i="4"/>
  <c r="K2311" i="4"/>
  <c r="J2311" i="4"/>
  <c r="K2243" i="4"/>
  <c r="J2243" i="4"/>
  <c r="K2237" i="4"/>
  <c r="J2237" i="4"/>
  <c r="K2236" i="4"/>
  <c r="J2236" i="4"/>
  <c r="K2211" i="4"/>
  <c r="J2211" i="4"/>
  <c r="K2206" i="4"/>
  <c r="J2206" i="4"/>
  <c r="K2184" i="4"/>
  <c r="J2184" i="4"/>
  <c r="K2160" i="4"/>
  <c r="J2160" i="4"/>
  <c r="K2073" i="4"/>
  <c r="J2073" i="4"/>
  <c r="K1935" i="4"/>
  <c r="J1935" i="4"/>
  <c r="K1875" i="4"/>
  <c r="J1875" i="4"/>
  <c r="K1762" i="4"/>
  <c r="J1762" i="4"/>
  <c r="K1700" i="4"/>
  <c r="J1700" i="4"/>
  <c r="K1574" i="4"/>
  <c r="J1574" i="4"/>
  <c r="K1559" i="4"/>
  <c r="J1559" i="4"/>
  <c r="K1426" i="4"/>
  <c r="J1426" i="4"/>
  <c r="K1354" i="4"/>
  <c r="J1354" i="4"/>
  <c r="K1286" i="4"/>
  <c r="J1286" i="4"/>
  <c r="K1047" i="4"/>
  <c r="J1047" i="4"/>
  <c r="K1041" i="4"/>
  <c r="J1041" i="4"/>
  <c r="K972" i="4"/>
  <c r="J972" i="4"/>
  <c r="K761" i="4"/>
  <c r="J761" i="4"/>
  <c r="K653" i="4"/>
  <c r="J653" i="4"/>
  <c r="K621" i="4"/>
  <c r="J621" i="4"/>
  <c r="K549" i="4"/>
  <c r="J549" i="4"/>
  <c r="K542" i="4"/>
  <c r="J542" i="4"/>
  <c r="K403" i="4"/>
  <c r="J403" i="4"/>
  <c r="K376" i="4"/>
  <c r="J376" i="4"/>
  <c r="K350" i="4"/>
  <c r="J350" i="4"/>
  <c r="K316" i="4"/>
  <c r="J316" i="4"/>
  <c r="K261" i="4"/>
  <c r="J261" i="4"/>
  <c r="K224" i="4"/>
  <c r="J224" i="4"/>
  <c r="K221" i="4"/>
  <c r="J221" i="4"/>
  <c r="K99" i="4"/>
  <c r="J99" i="4"/>
  <c r="K89" i="4"/>
  <c r="J89" i="4"/>
  <c r="K75" i="4"/>
  <c r="J75" i="4"/>
  <c r="K4981" i="4"/>
  <c r="J4981" i="4"/>
  <c r="K4840" i="4"/>
  <c r="J4840" i="4"/>
  <c r="K4782" i="4"/>
  <c r="J4782" i="4"/>
  <c r="K4637" i="4"/>
  <c r="J4637" i="4"/>
  <c r="K4541" i="4"/>
  <c r="J4541" i="4"/>
  <c r="K4447" i="4"/>
  <c r="J4447" i="4"/>
  <c r="K4348" i="4"/>
  <c r="J4348" i="4"/>
  <c r="K4347" i="4"/>
  <c r="J4347" i="4"/>
  <c r="K4346" i="4"/>
  <c r="J4346" i="4"/>
  <c r="K4345" i="4"/>
  <c r="J4345" i="4"/>
  <c r="K4131" i="4"/>
  <c r="J4131" i="4"/>
  <c r="K4122" i="4"/>
  <c r="J4122" i="4"/>
  <c r="K4086" i="4"/>
  <c r="J4086" i="4"/>
  <c r="K4073" i="4"/>
  <c r="J4073" i="4"/>
  <c r="K4059" i="4"/>
  <c r="J4059" i="4"/>
  <c r="K3986" i="4"/>
  <c r="J3986" i="4"/>
  <c r="K3900" i="4"/>
  <c r="J3900" i="4"/>
  <c r="K3899" i="4"/>
  <c r="J3899" i="4"/>
  <c r="K3679" i="4"/>
  <c r="J3679" i="4"/>
  <c r="K3631" i="4"/>
  <c r="J3631" i="4"/>
  <c r="K3611" i="4"/>
  <c r="J3611" i="4"/>
  <c r="K3568" i="4"/>
  <c r="J3568" i="4"/>
  <c r="K3567" i="4"/>
  <c r="J3567" i="4"/>
  <c r="K3566" i="4"/>
  <c r="J3566" i="4"/>
  <c r="K3507" i="4"/>
  <c r="J3507" i="4"/>
  <c r="K3487" i="4"/>
  <c r="J3487" i="4"/>
  <c r="K3479" i="4"/>
  <c r="J3479" i="4"/>
  <c r="K3467" i="4"/>
  <c r="J3467" i="4"/>
  <c r="K3436" i="4"/>
  <c r="J3436" i="4"/>
  <c r="K3362" i="4"/>
  <c r="J3362" i="4"/>
  <c r="K3325" i="4"/>
  <c r="J3325" i="4"/>
  <c r="K3271" i="4"/>
  <c r="J3271" i="4"/>
  <c r="K3199" i="4"/>
  <c r="J3199" i="4"/>
  <c r="K3123" i="4"/>
  <c r="J3123" i="4"/>
  <c r="K3063" i="4"/>
  <c r="J3063" i="4"/>
  <c r="K3028" i="4"/>
  <c r="J3028" i="4"/>
  <c r="K3024" i="4"/>
  <c r="J3024" i="4"/>
  <c r="K3004" i="4"/>
  <c r="J3004" i="4"/>
  <c r="K2868" i="4"/>
  <c r="J2868" i="4"/>
  <c r="K2775" i="4"/>
  <c r="J2775" i="4"/>
  <c r="K2764" i="4"/>
  <c r="J2764" i="4"/>
  <c r="K2763" i="4"/>
  <c r="J2763" i="4"/>
  <c r="K2660" i="4"/>
  <c r="J2660" i="4"/>
  <c r="K2553" i="4"/>
  <c r="J2553" i="4"/>
  <c r="K2551" i="4"/>
  <c r="J2551" i="4"/>
  <c r="K2505" i="4"/>
  <c r="J2505" i="4"/>
  <c r="K2493" i="4"/>
  <c r="J2493" i="4"/>
  <c r="K2474" i="4"/>
  <c r="J2474" i="4"/>
  <c r="K2448" i="4"/>
  <c r="J2448" i="4"/>
  <c r="K2315" i="4"/>
  <c r="J2315" i="4"/>
  <c r="K2312" i="4"/>
  <c r="J2312" i="4"/>
  <c r="K2264" i="4"/>
  <c r="J2264" i="4"/>
  <c r="K2261" i="4"/>
  <c r="J2261" i="4"/>
  <c r="K2141" i="4"/>
  <c r="J2141" i="4"/>
  <c r="K2121" i="4"/>
  <c r="J2121" i="4"/>
  <c r="K1990" i="4"/>
  <c r="J1990" i="4"/>
  <c r="K1976" i="4"/>
  <c r="J1976" i="4"/>
  <c r="K1912" i="4"/>
  <c r="J1912" i="4"/>
  <c r="K1903" i="4"/>
  <c r="J1903" i="4"/>
  <c r="K1763" i="4"/>
  <c r="J1763" i="4"/>
  <c r="K1729" i="4"/>
  <c r="J1729" i="4"/>
  <c r="K1674" i="4"/>
  <c r="J1674" i="4"/>
  <c r="K1629" i="4"/>
  <c r="J1629" i="4"/>
  <c r="K1628" i="4"/>
  <c r="J1628" i="4"/>
  <c r="K1596" i="4"/>
  <c r="J1596" i="4"/>
  <c r="K1544" i="4"/>
  <c r="J1544" i="4"/>
  <c r="K1541" i="4"/>
  <c r="J1541" i="4"/>
  <c r="K1425" i="4"/>
  <c r="J1425" i="4"/>
  <c r="K1337" i="4"/>
  <c r="J1337" i="4"/>
  <c r="K1331" i="4"/>
  <c r="J1331" i="4"/>
  <c r="K1311" i="4"/>
  <c r="J1311" i="4"/>
  <c r="K1281" i="4"/>
  <c r="J1281" i="4"/>
  <c r="K1178" i="4"/>
  <c r="J1178" i="4"/>
  <c r="K1136" i="4"/>
  <c r="J1136" i="4"/>
  <c r="K986" i="4"/>
  <c r="J986" i="4"/>
  <c r="K891" i="4"/>
  <c r="J891" i="4"/>
  <c r="K853" i="4"/>
  <c r="J853" i="4"/>
  <c r="K834" i="4"/>
  <c r="J834" i="4"/>
  <c r="K586" i="4"/>
  <c r="J586" i="4"/>
  <c r="K576" i="4"/>
  <c r="J576" i="4"/>
  <c r="K489" i="4"/>
  <c r="J489" i="4"/>
  <c r="K488" i="4"/>
  <c r="J488" i="4"/>
  <c r="K308" i="4"/>
  <c r="J308" i="4"/>
  <c r="K300" i="4"/>
  <c r="J300" i="4"/>
  <c r="K279" i="4"/>
  <c r="J279" i="4"/>
  <c r="K277" i="4"/>
  <c r="J277" i="4"/>
  <c r="K242" i="4"/>
  <c r="J242" i="4"/>
  <c r="K98" i="4"/>
  <c r="J98" i="4"/>
  <c r="K93" i="4"/>
  <c r="J93" i="4"/>
  <c r="K61" i="4"/>
  <c r="J61" i="4"/>
  <c r="K4926" i="4"/>
  <c r="J4926" i="4"/>
  <c r="K4884" i="4"/>
  <c r="J4884" i="4"/>
  <c r="K4866" i="4"/>
  <c r="J4866" i="4"/>
  <c r="K4739" i="4"/>
  <c r="J4739" i="4"/>
  <c r="K4697" i="4"/>
  <c r="J4697" i="4"/>
  <c r="K4593" i="4"/>
  <c r="J4593" i="4"/>
  <c r="K4543" i="4"/>
  <c r="J4543" i="4"/>
  <c r="K4498" i="4"/>
  <c r="J4498" i="4"/>
  <c r="K4475" i="4"/>
  <c r="J4475" i="4"/>
  <c r="K4424" i="4"/>
  <c r="J4424" i="4"/>
  <c r="K4344" i="4"/>
  <c r="J4344" i="4"/>
  <c r="K4343" i="4"/>
  <c r="J4343" i="4"/>
  <c r="K4342" i="4"/>
  <c r="J4342" i="4"/>
  <c r="K4242" i="4"/>
  <c r="J4242" i="4"/>
  <c r="K4341" i="4"/>
  <c r="J4341" i="4"/>
  <c r="K4386" i="4"/>
  <c r="J4386" i="4"/>
  <c r="K4175" i="4"/>
  <c r="J4175" i="4"/>
  <c r="K4148" i="4"/>
  <c r="J4148" i="4"/>
  <c r="K4134" i="4"/>
  <c r="J4134" i="4"/>
  <c r="K4064" i="4"/>
  <c r="J4064" i="4"/>
  <c r="K4063" i="4"/>
  <c r="J4063" i="4"/>
  <c r="K4058" i="4"/>
  <c r="J4058" i="4"/>
  <c r="K4057" i="4"/>
  <c r="J4057" i="4"/>
  <c r="K3898" i="4"/>
  <c r="J3898" i="4"/>
  <c r="K3897" i="4"/>
  <c r="J3897" i="4"/>
  <c r="K3896" i="4"/>
  <c r="J3896" i="4"/>
  <c r="K3788" i="4"/>
  <c r="J3788" i="4"/>
  <c r="K3763" i="4"/>
  <c r="J3763" i="4"/>
  <c r="K3762" i="4"/>
  <c r="J3762" i="4"/>
  <c r="K3641" i="4"/>
  <c r="J3641" i="4"/>
  <c r="K3603" i="4"/>
  <c r="J3603" i="4"/>
  <c r="K3565" i="4"/>
  <c r="J3565" i="4"/>
  <c r="K3434" i="4"/>
  <c r="J3434" i="4"/>
  <c r="K3421" i="4"/>
  <c r="J3421" i="4"/>
  <c r="K3321" i="4"/>
  <c r="J3321" i="4"/>
  <c r="K3314" i="4"/>
  <c r="J3314" i="4"/>
  <c r="K3286" i="4"/>
  <c r="J3286" i="4"/>
  <c r="K3230" i="4"/>
  <c r="J3230" i="4"/>
  <c r="K3058" i="4"/>
  <c r="J3058" i="4"/>
  <c r="K3055" i="4"/>
  <c r="J3055" i="4"/>
  <c r="K3042" i="4"/>
  <c r="J3042" i="4"/>
  <c r="K3035" i="4"/>
  <c r="J3035" i="4"/>
  <c r="K3027" i="4"/>
  <c r="J3027" i="4"/>
  <c r="K2917" i="4"/>
  <c r="J2917" i="4"/>
  <c r="K2800" i="4"/>
  <c r="J2800" i="4"/>
  <c r="K2732" i="4"/>
  <c r="J2732" i="4"/>
  <c r="K2644" i="4"/>
  <c r="J2644" i="4"/>
  <c r="K2633" i="4"/>
  <c r="J2633" i="4"/>
  <c r="K2605" i="4"/>
  <c r="J2605" i="4"/>
  <c r="K2480" i="4"/>
  <c r="J2480" i="4"/>
  <c r="K2354" i="4"/>
  <c r="J2354" i="4"/>
  <c r="K2281" i="4"/>
  <c r="J2281" i="4"/>
  <c r="K2248" i="4"/>
  <c r="J2248" i="4"/>
  <c r="K2105" i="4"/>
  <c r="J2105" i="4"/>
  <c r="K2004" i="4"/>
  <c r="J2004" i="4"/>
  <c r="K1964" i="4"/>
  <c r="J1964" i="4"/>
  <c r="K1934" i="4"/>
  <c r="J1934" i="4"/>
  <c r="K1737" i="4"/>
  <c r="J1737" i="4"/>
  <c r="K1657" i="4"/>
  <c r="J1657" i="4"/>
  <c r="K1460" i="4"/>
  <c r="J1460" i="4"/>
  <c r="K1424" i="4"/>
  <c r="J1424" i="4"/>
  <c r="K1423" i="4"/>
  <c r="J1423" i="4"/>
  <c r="K1350" i="4"/>
  <c r="J1350" i="4"/>
  <c r="K1208" i="4"/>
  <c r="J1208" i="4"/>
  <c r="K1172" i="4"/>
  <c r="J1172" i="4"/>
  <c r="K1170" i="4"/>
  <c r="J1170" i="4"/>
  <c r="K1148" i="4"/>
  <c r="J1148" i="4"/>
  <c r="K1023" i="4"/>
  <c r="J1023" i="4"/>
  <c r="K869" i="4"/>
  <c r="J869" i="4"/>
  <c r="K731" i="4"/>
  <c r="J731" i="4"/>
  <c r="K588" i="4"/>
  <c r="J588" i="4"/>
  <c r="K480" i="4"/>
  <c r="J480" i="4"/>
  <c r="K478" i="4"/>
  <c r="J478" i="4"/>
  <c r="K474" i="4"/>
  <c r="J474" i="4"/>
  <c r="K453" i="4"/>
  <c r="J453" i="4"/>
  <c r="K413" i="4"/>
  <c r="J413" i="4"/>
  <c r="K356" i="4"/>
  <c r="J356" i="4"/>
  <c r="K324" i="4"/>
  <c r="J324" i="4"/>
  <c r="K276" i="4"/>
  <c r="J276" i="4"/>
  <c r="K274" i="4"/>
  <c r="J274" i="4"/>
  <c r="K230" i="4"/>
  <c r="J230" i="4"/>
  <c r="K216" i="4"/>
  <c r="J216" i="4"/>
  <c r="K190" i="4"/>
  <c r="J190" i="4"/>
  <c r="K180" i="4"/>
  <c r="J180" i="4"/>
  <c r="K165" i="4"/>
  <c r="J165" i="4"/>
  <c r="K135" i="4"/>
  <c r="J135" i="4"/>
  <c r="K122" i="4"/>
  <c r="J122" i="4"/>
  <c r="K120" i="4"/>
  <c r="J120" i="4"/>
  <c r="K14" i="4"/>
  <c r="J14" i="4"/>
  <c r="K4831" i="4"/>
  <c r="J4831" i="4"/>
  <c r="K4824" i="4"/>
  <c r="J4824" i="4"/>
  <c r="K4667" i="4"/>
  <c r="J4667" i="4"/>
  <c r="K4590" i="4"/>
  <c r="J4590" i="4"/>
  <c r="K4582" i="4"/>
  <c r="J4582" i="4"/>
  <c r="K4473" i="4"/>
  <c r="J4473" i="4"/>
  <c r="K4340" i="4"/>
  <c r="J4340" i="4"/>
  <c r="K4339" i="4"/>
  <c r="J4339" i="4"/>
  <c r="K4241" i="4"/>
  <c r="J4241" i="4"/>
  <c r="K4338" i="4"/>
  <c r="J4338" i="4"/>
  <c r="K4337" i="4"/>
  <c r="J4337" i="4"/>
  <c r="K4075" i="4"/>
  <c r="J4075" i="4"/>
  <c r="K4072" i="4"/>
  <c r="J4072" i="4"/>
  <c r="K3895" i="4"/>
  <c r="J3895" i="4"/>
  <c r="K3985" i="4"/>
  <c r="J3985" i="4"/>
  <c r="K3894" i="4"/>
  <c r="J3894" i="4"/>
  <c r="K3984" i="4"/>
  <c r="J3984" i="4"/>
  <c r="K3893" i="4"/>
  <c r="J3893" i="4"/>
  <c r="K3892" i="4"/>
  <c r="J3892" i="4"/>
  <c r="K3891" i="4"/>
  <c r="J3891" i="4"/>
  <c r="K3787" i="4"/>
  <c r="J3787" i="4"/>
  <c r="K3653" i="4"/>
  <c r="J3653" i="4"/>
  <c r="K3564" i="4"/>
  <c r="J3564" i="4"/>
  <c r="K3563" i="4"/>
  <c r="J3563" i="4"/>
  <c r="K3602" i="4"/>
  <c r="J3602" i="4"/>
  <c r="K3515" i="4"/>
  <c r="J3515" i="4"/>
  <c r="K3476" i="4"/>
  <c r="J3476" i="4"/>
  <c r="K3456" i="4"/>
  <c r="J3456" i="4"/>
  <c r="K3435" i="4"/>
  <c r="J3435" i="4"/>
  <c r="K3414" i="4"/>
  <c r="J3414" i="4"/>
  <c r="K3344" i="4"/>
  <c r="J3344" i="4"/>
  <c r="K3334" i="4"/>
  <c r="J3334" i="4"/>
  <c r="K3291" i="4"/>
  <c r="J3291" i="4"/>
  <c r="K3270" i="4"/>
  <c r="J3270" i="4"/>
  <c r="K3114" i="4"/>
  <c r="J3114" i="4"/>
  <c r="K3109" i="4"/>
  <c r="J3109" i="4"/>
  <c r="K3107" i="4"/>
  <c r="J3107" i="4"/>
  <c r="K3023" i="4"/>
  <c r="J3023" i="4"/>
  <c r="K2889" i="4"/>
  <c r="J2889" i="4"/>
  <c r="K2825" i="4"/>
  <c r="J2825" i="4"/>
  <c r="K2757" i="4"/>
  <c r="J2757" i="4"/>
  <c r="K2744" i="4"/>
  <c r="J2744" i="4"/>
  <c r="K2707" i="4"/>
  <c r="J2707" i="4"/>
  <c r="K2678" i="4"/>
  <c r="J2678" i="4"/>
  <c r="K2570" i="4"/>
  <c r="J2570" i="4"/>
  <c r="K2454" i="4"/>
  <c r="J2454" i="4"/>
  <c r="K2019" i="4"/>
  <c r="J2019" i="4"/>
  <c r="K1972" i="4"/>
  <c r="J1972" i="4"/>
  <c r="K1965" i="4"/>
  <c r="J1965" i="4"/>
  <c r="K1911" i="4"/>
  <c r="J1911" i="4"/>
  <c r="K1846" i="4"/>
  <c r="J1846" i="4"/>
  <c r="K1803" i="4"/>
  <c r="J1803" i="4"/>
  <c r="K1789" i="4"/>
  <c r="J1789" i="4"/>
  <c r="K1695" i="4"/>
  <c r="J1695" i="4"/>
  <c r="K1661" i="4"/>
  <c r="J1661" i="4"/>
  <c r="K1595" i="4"/>
  <c r="J1595" i="4"/>
  <c r="K1594" i="4"/>
  <c r="J1594" i="4"/>
  <c r="K1387" i="4"/>
  <c r="J1387" i="4"/>
  <c r="K1266" i="4"/>
  <c r="J1266" i="4"/>
  <c r="K1262" i="4"/>
  <c r="J1262" i="4"/>
  <c r="K1158" i="4"/>
  <c r="J1158" i="4"/>
  <c r="K1090" i="4"/>
  <c r="J1090" i="4"/>
  <c r="K864" i="4"/>
  <c r="J864" i="4"/>
  <c r="K833" i="4"/>
  <c r="J833" i="4"/>
  <c r="K732" i="4"/>
  <c r="J732" i="4"/>
  <c r="K705" i="4"/>
  <c r="J705" i="4"/>
  <c r="K628" i="4"/>
  <c r="J628" i="4"/>
  <c r="K522" i="4"/>
  <c r="J522" i="4"/>
  <c r="K492" i="4"/>
  <c r="J492" i="4"/>
  <c r="K469" i="4"/>
  <c r="J469" i="4"/>
  <c r="K451" i="4"/>
  <c r="J451" i="4"/>
  <c r="K428" i="4"/>
  <c r="J428" i="4"/>
  <c r="K423" i="4"/>
  <c r="J423" i="4"/>
  <c r="K422" i="4"/>
  <c r="J422" i="4"/>
  <c r="K420" i="4"/>
  <c r="J420" i="4"/>
  <c r="K410" i="4"/>
  <c r="J410" i="4"/>
  <c r="K373" i="4"/>
  <c r="J373" i="4"/>
  <c r="K366" i="4"/>
  <c r="J366" i="4"/>
  <c r="K329" i="4"/>
  <c r="J329" i="4"/>
  <c r="K306" i="4"/>
  <c r="J306" i="4"/>
  <c r="K263" i="4"/>
  <c r="J263" i="4"/>
  <c r="K110" i="4"/>
  <c r="J110" i="4"/>
  <c r="K83" i="4"/>
  <c r="J83" i="4"/>
  <c r="K55" i="4"/>
  <c r="J55" i="4"/>
  <c r="K13" i="4"/>
  <c r="J13" i="4"/>
  <c r="K11" i="4"/>
  <c r="J11" i="4"/>
  <c r="K6" i="4"/>
  <c r="J6" i="4"/>
  <c r="K4869" i="4"/>
  <c r="J4869" i="4"/>
  <c r="K4837" i="4"/>
  <c r="J4837" i="4"/>
  <c r="K4777" i="4"/>
  <c r="J4777" i="4"/>
  <c r="K4757" i="4"/>
  <c r="J4757" i="4"/>
  <c r="K4624" i="4"/>
  <c r="J4624" i="4"/>
  <c r="K4587" i="4"/>
  <c r="J4587" i="4"/>
  <c r="K4493" i="4"/>
  <c r="J4493" i="4"/>
  <c r="K4487" i="4"/>
  <c r="J4487" i="4"/>
  <c r="K4482" i="4"/>
  <c r="J4482" i="4"/>
  <c r="K4385" i="4"/>
  <c r="J4385" i="4"/>
  <c r="K4336" i="4"/>
  <c r="J4336" i="4"/>
  <c r="K4335" i="4"/>
  <c r="J4335" i="4"/>
  <c r="K4334" i="4"/>
  <c r="J4334" i="4"/>
  <c r="K4333" i="4"/>
  <c r="J4333" i="4"/>
  <c r="K4192" i="4"/>
  <c r="J4192" i="4"/>
  <c r="K4028" i="4"/>
  <c r="J4028" i="4"/>
  <c r="K4056" i="4"/>
  <c r="J4056" i="4"/>
  <c r="K3890" i="4"/>
  <c r="J3890" i="4"/>
  <c r="K3983" i="4"/>
  <c r="J3983" i="4"/>
  <c r="K3982" i="4"/>
  <c r="J3982" i="4"/>
  <c r="K3889" i="4"/>
  <c r="J3889" i="4"/>
  <c r="K3888" i="4"/>
  <c r="J3888" i="4"/>
  <c r="K3725" i="4"/>
  <c r="J3725" i="4"/>
  <c r="K3714" i="4"/>
  <c r="J3714" i="4"/>
  <c r="K3711" i="4"/>
  <c r="J3711" i="4"/>
  <c r="K3687" i="4"/>
  <c r="J3687" i="4"/>
  <c r="K3652" i="4"/>
  <c r="J3652" i="4"/>
  <c r="K3651" i="4"/>
  <c r="J3651" i="4"/>
  <c r="K3601" i="4"/>
  <c r="J3601" i="4"/>
  <c r="K3528" i="4"/>
  <c r="J3528" i="4"/>
  <c r="K3405" i="4"/>
  <c r="J3405" i="4"/>
  <c r="K3378" i="4"/>
  <c r="J3378" i="4"/>
  <c r="K3365" i="4"/>
  <c r="J3365" i="4"/>
  <c r="K3339" i="4"/>
  <c r="J3339" i="4"/>
  <c r="K3326" i="4"/>
  <c r="J3326" i="4"/>
  <c r="K3320" i="4"/>
  <c r="J3320" i="4"/>
  <c r="K3140" i="4"/>
  <c r="J3140" i="4"/>
  <c r="K2948" i="4"/>
  <c r="J2948" i="4"/>
  <c r="K2946" i="4"/>
  <c r="J2946" i="4"/>
  <c r="K2867" i="4"/>
  <c r="J2867" i="4"/>
  <c r="K2858" i="4"/>
  <c r="J2858" i="4"/>
  <c r="K2805" i="4"/>
  <c r="J2805" i="4"/>
  <c r="K2785" i="4"/>
  <c r="J2785" i="4"/>
  <c r="K2557" i="4"/>
  <c r="J2557" i="4"/>
  <c r="K2488" i="4"/>
  <c r="J2488" i="4"/>
  <c r="K2469" i="4"/>
  <c r="J2469" i="4"/>
  <c r="K2271" i="4"/>
  <c r="J2271" i="4"/>
  <c r="K2235" i="4"/>
  <c r="J2235" i="4"/>
  <c r="K2168" i="4"/>
  <c r="J2168" i="4"/>
  <c r="K2145" i="4"/>
  <c r="J2145" i="4"/>
  <c r="K2133" i="4"/>
  <c r="J2133" i="4"/>
  <c r="K1942" i="4"/>
  <c r="J1942" i="4"/>
  <c r="K1865" i="4"/>
  <c r="J1865" i="4"/>
  <c r="K1802" i="4"/>
  <c r="J1802" i="4"/>
  <c r="K1774" i="4"/>
  <c r="J1774" i="4"/>
  <c r="K1672" i="4"/>
  <c r="J1672" i="4"/>
  <c r="K1665" i="4"/>
  <c r="J1665" i="4"/>
  <c r="K1631" i="4"/>
  <c r="J1631" i="4"/>
  <c r="K1619" i="4"/>
  <c r="J1619" i="4"/>
  <c r="K1593" i="4"/>
  <c r="J1593" i="4"/>
  <c r="K1575" i="4"/>
  <c r="J1575" i="4"/>
  <c r="K1505" i="4"/>
  <c r="J1505" i="4"/>
  <c r="K1487" i="4"/>
  <c r="J1487" i="4"/>
  <c r="K1422" i="4"/>
  <c r="J1422" i="4"/>
  <c r="K1421" i="4"/>
  <c r="J1421" i="4"/>
  <c r="K1359" i="4"/>
  <c r="J1359" i="4"/>
  <c r="K1343" i="4"/>
  <c r="J1343" i="4"/>
  <c r="K1265" i="4"/>
  <c r="J1265" i="4"/>
  <c r="K1190" i="4"/>
  <c r="J1190" i="4"/>
  <c r="K1171" i="4"/>
  <c r="J1171" i="4"/>
  <c r="K1064" i="4"/>
  <c r="J1064" i="4"/>
  <c r="K991" i="4"/>
  <c r="J991" i="4"/>
  <c r="K838" i="4"/>
  <c r="J838" i="4"/>
  <c r="K796" i="4"/>
  <c r="J796" i="4"/>
  <c r="K640" i="4"/>
  <c r="J640" i="4"/>
  <c r="K578" i="4"/>
  <c r="J578" i="4"/>
  <c r="K496" i="4"/>
  <c r="J496" i="4"/>
  <c r="K417" i="4"/>
  <c r="J417" i="4"/>
  <c r="K310" i="4"/>
  <c r="J310" i="4"/>
  <c r="K290" i="4"/>
  <c r="J290" i="4"/>
  <c r="K266" i="4"/>
  <c r="J266" i="4"/>
  <c r="K233" i="4"/>
  <c r="J233" i="4"/>
  <c r="K208" i="4"/>
  <c r="J208" i="4"/>
  <c r="K201" i="4"/>
  <c r="J201" i="4"/>
  <c r="K168" i="4"/>
  <c r="J168" i="4"/>
  <c r="K162" i="4"/>
  <c r="J162" i="4"/>
  <c r="K158" i="4"/>
  <c r="J158" i="4"/>
  <c r="K81" i="4"/>
  <c r="J81" i="4"/>
  <c r="K37" i="4"/>
  <c r="J37" i="4"/>
  <c r="K4943" i="4"/>
  <c r="J4943" i="4"/>
  <c r="K4893" i="4"/>
  <c r="J4893" i="4"/>
  <c r="K4876" i="4"/>
  <c r="J4876" i="4"/>
  <c r="K4838" i="4"/>
  <c r="J4838" i="4"/>
  <c r="K4835" i="4"/>
  <c r="J4835" i="4"/>
  <c r="K4796" i="4"/>
  <c r="J4796" i="4"/>
  <c r="K4791" i="4"/>
  <c r="J4791" i="4"/>
  <c r="K4735" i="4"/>
  <c r="J4735" i="4"/>
  <c r="K4705" i="4"/>
  <c r="J4705" i="4"/>
  <c r="K4666" i="4"/>
  <c r="J4666" i="4"/>
  <c r="K4661" i="4"/>
  <c r="J4661" i="4"/>
  <c r="K4659" i="4"/>
  <c r="J4659" i="4"/>
  <c r="K4619" i="4"/>
  <c r="J4619" i="4"/>
  <c r="K4563" i="4"/>
  <c r="J4563" i="4"/>
  <c r="K4552" i="4"/>
  <c r="J4552" i="4"/>
  <c r="K4538" i="4"/>
  <c r="J4538" i="4"/>
  <c r="K4486" i="4"/>
  <c r="J4486" i="4"/>
  <c r="K4458" i="4"/>
  <c r="J4458" i="4"/>
  <c r="K4332" i="4"/>
  <c r="J4332" i="4"/>
  <c r="K4331" i="4"/>
  <c r="J4331" i="4"/>
  <c r="K4330" i="4"/>
  <c r="J4330" i="4"/>
  <c r="K4329" i="4"/>
  <c r="J4329" i="4"/>
  <c r="K4328" i="4"/>
  <c r="J4328" i="4"/>
  <c r="K4327" i="4"/>
  <c r="J4327" i="4"/>
  <c r="K4071" i="4"/>
  <c r="J4071" i="4"/>
  <c r="K4027" i="4"/>
  <c r="J4027" i="4"/>
  <c r="K4055" i="4"/>
  <c r="J4055" i="4"/>
  <c r="K4054" i="4"/>
  <c r="J4054" i="4"/>
  <c r="K3981" i="4"/>
  <c r="J3981" i="4"/>
  <c r="K3887" i="4"/>
  <c r="J3887" i="4"/>
  <c r="K3886" i="4"/>
  <c r="J3886" i="4"/>
  <c r="K3885" i="4"/>
  <c r="J3885" i="4"/>
  <c r="K3980" i="4"/>
  <c r="J3980" i="4"/>
  <c r="K3884" i="4"/>
  <c r="J3884" i="4"/>
  <c r="K3777" i="4"/>
  <c r="J3777" i="4"/>
  <c r="K3768" i="4"/>
  <c r="J3768" i="4"/>
  <c r="K3686" i="4"/>
  <c r="J3686" i="4"/>
  <c r="K3600" i="4"/>
  <c r="J3600" i="4"/>
  <c r="K3562" i="4"/>
  <c r="J3562" i="4"/>
  <c r="K3599" i="4"/>
  <c r="J3599" i="4"/>
  <c r="K3534" i="4"/>
  <c r="J3534" i="4"/>
  <c r="K3431" i="4"/>
  <c r="J3431" i="4"/>
  <c r="K3426" i="4"/>
  <c r="J3426" i="4"/>
  <c r="K3408" i="4"/>
  <c r="J3408" i="4"/>
  <c r="K3324" i="4"/>
  <c r="J3324" i="4"/>
  <c r="K3248" i="4"/>
  <c r="J3248" i="4"/>
  <c r="K3193" i="4"/>
  <c r="J3193" i="4"/>
  <c r="K3104" i="4"/>
  <c r="J3104" i="4"/>
  <c r="K3067" i="4"/>
  <c r="J3067" i="4"/>
  <c r="K3065" i="4"/>
  <c r="J3065" i="4"/>
  <c r="K2930" i="4"/>
  <c r="J2930" i="4"/>
  <c r="K2874" i="4"/>
  <c r="J2874" i="4"/>
  <c r="K2844" i="4"/>
  <c r="J2844" i="4"/>
  <c r="K2750" i="4"/>
  <c r="J2750" i="4"/>
  <c r="K2743" i="4"/>
  <c r="J2743" i="4"/>
  <c r="K2684" i="4"/>
  <c r="J2684" i="4"/>
  <c r="K2680" i="4"/>
  <c r="J2680" i="4"/>
  <c r="K2556" i="4"/>
  <c r="J2556" i="4"/>
  <c r="K2535" i="4"/>
  <c r="J2535" i="4"/>
  <c r="K2476" i="4"/>
  <c r="J2476" i="4"/>
  <c r="K2384" i="4"/>
  <c r="J2384" i="4"/>
  <c r="K2370" i="4"/>
  <c r="J2370" i="4"/>
  <c r="K2369" i="4"/>
  <c r="J2369" i="4"/>
  <c r="K2343" i="4"/>
  <c r="J2343" i="4"/>
  <c r="K2328" i="4"/>
  <c r="J2328" i="4"/>
  <c r="K2308" i="4"/>
  <c r="J2308" i="4"/>
  <c r="K2249" i="4"/>
  <c r="J2249" i="4"/>
  <c r="K2220" i="4"/>
  <c r="J2220" i="4"/>
  <c r="K1734" i="4"/>
  <c r="J1734" i="4"/>
  <c r="K1701" i="4"/>
  <c r="J1701" i="4"/>
  <c r="K1663" i="4"/>
  <c r="J1663" i="4"/>
  <c r="K1640" i="4"/>
  <c r="J1640" i="4"/>
  <c r="K1621" i="4"/>
  <c r="J1621" i="4"/>
  <c r="K1607" i="4"/>
  <c r="J1607" i="4"/>
  <c r="K1592" i="4"/>
  <c r="J1592" i="4"/>
  <c r="K1585" i="4"/>
  <c r="J1585" i="4"/>
  <c r="K1573" i="4"/>
  <c r="J1573" i="4"/>
  <c r="K1572" i="4"/>
  <c r="J1572" i="4"/>
  <c r="K1520" i="4"/>
  <c r="J1520" i="4"/>
  <c r="K1509" i="4"/>
  <c r="J1509" i="4"/>
  <c r="K1420" i="4"/>
  <c r="J1420" i="4"/>
  <c r="K1384" i="4"/>
  <c r="J1384" i="4"/>
  <c r="K1374" i="4"/>
  <c r="J1374" i="4"/>
  <c r="K1341" i="4"/>
  <c r="J1341" i="4"/>
  <c r="K1237" i="4"/>
  <c r="J1237" i="4"/>
  <c r="K1202" i="4"/>
  <c r="J1202" i="4"/>
  <c r="K1151" i="4"/>
  <c r="J1151" i="4"/>
  <c r="K1117" i="4"/>
  <c r="J1117" i="4"/>
  <c r="K964" i="4"/>
  <c r="J964" i="4"/>
  <c r="K922" i="4"/>
  <c r="J922" i="4"/>
  <c r="K851" i="4"/>
  <c r="J851" i="4"/>
  <c r="K829" i="4"/>
  <c r="J829" i="4"/>
  <c r="K827" i="4"/>
  <c r="J827" i="4"/>
  <c r="K812" i="4"/>
  <c r="J812" i="4"/>
  <c r="K773" i="4"/>
  <c r="J773" i="4"/>
  <c r="K751" i="4"/>
  <c r="J751" i="4"/>
  <c r="K684" i="4"/>
  <c r="J684" i="4"/>
  <c r="K679" i="4"/>
  <c r="J679" i="4"/>
  <c r="K603" i="4"/>
  <c r="J603" i="4"/>
  <c r="K573" i="4"/>
  <c r="J573" i="4"/>
  <c r="K543" i="4"/>
  <c r="J543" i="4"/>
  <c r="K460" i="4"/>
  <c r="J460" i="4"/>
  <c r="K140" i="4"/>
  <c r="J140" i="4"/>
  <c r="K92" i="4"/>
  <c r="J92" i="4"/>
  <c r="K90" i="4"/>
  <c r="J90" i="4"/>
  <c r="K28" i="4"/>
  <c r="J28" i="4"/>
  <c r="K4880" i="4"/>
  <c r="J4880" i="4"/>
  <c r="K4865" i="4"/>
  <c r="J4865" i="4"/>
  <c r="K4805" i="4"/>
  <c r="J4805" i="4"/>
  <c r="K4789" i="4"/>
  <c r="J4789" i="4"/>
  <c r="K4699" i="4"/>
  <c r="J4699" i="4"/>
  <c r="K4640" i="4"/>
  <c r="J4640" i="4"/>
  <c r="K4631" i="4"/>
  <c r="J4631" i="4"/>
  <c r="K4449" i="4"/>
  <c r="J4449" i="4"/>
  <c r="K4399" i="4"/>
  <c r="J4399" i="4"/>
  <c r="K4326" i="4"/>
  <c r="J4326" i="4"/>
  <c r="K4384" i="4"/>
  <c r="J4384" i="4"/>
  <c r="K4325" i="4"/>
  <c r="J4325" i="4"/>
  <c r="K4222" i="4"/>
  <c r="J4222" i="4"/>
  <c r="K4221" i="4"/>
  <c r="J4221" i="4"/>
  <c r="K4159" i="4"/>
  <c r="J4159" i="4"/>
  <c r="K4128" i="4"/>
  <c r="J4128" i="4"/>
  <c r="K4127" i="4"/>
  <c r="J4127" i="4"/>
  <c r="K4109" i="4"/>
  <c r="J4109" i="4"/>
  <c r="K4026" i="4"/>
  <c r="J4026" i="4"/>
  <c r="K4025" i="4"/>
  <c r="J4025" i="4"/>
  <c r="K3883" i="4"/>
  <c r="J3883" i="4"/>
  <c r="K3882" i="4"/>
  <c r="J3882" i="4"/>
  <c r="K3979" i="4"/>
  <c r="J3979" i="4"/>
  <c r="K3881" i="4"/>
  <c r="J3881" i="4"/>
  <c r="K3880" i="4"/>
  <c r="J3880" i="4"/>
  <c r="K3786" i="4"/>
  <c r="J3786" i="4"/>
  <c r="K3751" i="4"/>
  <c r="J3751" i="4"/>
  <c r="K3650" i="4"/>
  <c r="J3650" i="4"/>
  <c r="K3634" i="4"/>
  <c r="J3634" i="4"/>
  <c r="K3549" i="4"/>
  <c r="J3549" i="4"/>
  <c r="K3473" i="4"/>
  <c r="J3473" i="4"/>
  <c r="K3417" i="4"/>
  <c r="J3417" i="4"/>
  <c r="K3416" i="4"/>
  <c r="J3416" i="4"/>
  <c r="K3385" i="4"/>
  <c r="J3385" i="4"/>
  <c r="K3319" i="4"/>
  <c r="J3319" i="4"/>
  <c r="K3290" i="4"/>
  <c r="J3290" i="4"/>
  <c r="K3254" i="4"/>
  <c r="J3254" i="4"/>
  <c r="K3156" i="4"/>
  <c r="J3156" i="4"/>
  <c r="K3144" i="4"/>
  <c r="J3144" i="4"/>
  <c r="K3115" i="4"/>
  <c r="J3115" i="4"/>
  <c r="K3022" i="4"/>
  <c r="J3022" i="4"/>
  <c r="K2990" i="4"/>
  <c r="J2990" i="4"/>
  <c r="K2945" i="4"/>
  <c r="J2945" i="4"/>
  <c r="K2918" i="4"/>
  <c r="J2918" i="4"/>
  <c r="K2911" i="4"/>
  <c r="J2911" i="4"/>
  <c r="K2898" i="4"/>
  <c r="J2898" i="4"/>
  <c r="K2879" i="4"/>
  <c r="J2879" i="4"/>
  <c r="K2517" i="4"/>
  <c r="J2517" i="4"/>
  <c r="K2460" i="4"/>
  <c r="J2460" i="4"/>
  <c r="K2430" i="4"/>
  <c r="J2430" i="4"/>
  <c r="K2406" i="4"/>
  <c r="J2406" i="4"/>
  <c r="K2395" i="4"/>
  <c r="J2395" i="4"/>
  <c r="K2313" i="4"/>
  <c r="J2313" i="4"/>
  <c r="K2285" i="4"/>
  <c r="J2285" i="4"/>
  <c r="K2280" i="4"/>
  <c r="J2280" i="4"/>
  <c r="K2199" i="4"/>
  <c r="J2199" i="4"/>
  <c r="K2150" i="4"/>
  <c r="J2150" i="4"/>
  <c r="K2147" i="4"/>
  <c r="J2147" i="4"/>
  <c r="K2112" i="4"/>
  <c r="J2112" i="4"/>
  <c r="K2084" i="4"/>
  <c r="J2084" i="4"/>
  <c r="K1878" i="4"/>
  <c r="J1878" i="4"/>
  <c r="K1732" i="4"/>
  <c r="J1732" i="4"/>
  <c r="K1711" i="4"/>
  <c r="J1711" i="4"/>
  <c r="K1533" i="4"/>
  <c r="J1533" i="4"/>
  <c r="K1180" i="4"/>
  <c r="J1180" i="4"/>
  <c r="K1116" i="4"/>
  <c r="J1116" i="4"/>
  <c r="K1020" i="4"/>
  <c r="J1020" i="4"/>
  <c r="K896" i="4"/>
  <c r="J896" i="4"/>
  <c r="K798" i="4"/>
  <c r="J798" i="4"/>
  <c r="K790" i="4"/>
  <c r="J790" i="4"/>
  <c r="K779" i="4"/>
  <c r="J779" i="4"/>
  <c r="K682" i="4"/>
  <c r="J682" i="4"/>
  <c r="K678" i="4"/>
  <c r="J678" i="4"/>
  <c r="K634" i="4"/>
  <c r="J634" i="4"/>
  <c r="K593" i="4"/>
  <c r="J593" i="4"/>
  <c r="K521" i="4"/>
  <c r="J521" i="4"/>
  <c r="K244" i="4"/>
  <c r="J244" i="4"/>
  <c r="K217" i="4"/>
  <c r="J217" i="4"/>
  <c r="K142" i="4"/>
  <c r="J142" i="4"/>
  <c r="K107" i="4"/>
  <c r="J107" i="4"/>
  <c r="K102" i="4"/>
  <c r="J102" i="4"/>
  <c r="K84" i="4"/>
  <c r="J84" i="4"/>
  <c r="K30" i="4"/>
  <c r="J30" i="4"/>
  <c r="K4" i="4"/>
  <c r="J4" i="4"/>
  <c r="K5001" i="4"/>
  <c r="J5001" i="4"/>
  <c r="K4994" i="4"/>
  <c r="J4994" i="4"/>
  <c r="K4951" i="4"/>
  <c r="J4951" i="4"/>
  <c r="K4829" i="4"/>
  <c r="J4829" i="4"/>
  <c r="K4802" i="4"/>
  <c r="J4802" i="4"/>
  <c r="K4762" i="4"/>
  <c r="J4762" i="4"/>
  <c r="K4693" i="4"/>
  <c r="J4693" i="4"/>
  <c r="K4638" i="4"/>
  <c r="J4638" i="4"/>
  <c r="K4574" i="4"/>
  <c r="J4574" i="4"/>
  <c r="K4324" i="4"/>
  <c r="J4324" i="4"/>
  <c r="K4205" i="4"/>
  <c r="J4205" i="4"/>
  <c r="K4158" i="4"/>
  <c r="J4158" i="4"/>
  <c r="K4145" i="4"/>
  <c r="J4145" i="4"/>
  <c r="K4140" i="4"/>
  <c r="J4140" i="4"/>
  <c r="K4113" i="4"/>
  <c r="J4113" i="4"/>
  <c r="K4112" i="4"/>
  <c r="J4112" i="4"/>
  <c r="K4103" i="4"/>
  <c r="J4103" i="4"/>
  <c r="K4024" i="4"/>
  <c r="J4024" i="4"/>
  <c r="K3879" i="4"/>
  <c r="J3879" i="4"/>
  <c r="K3878" i="4"/>
  <c r="J3878" i="4"/>
  <c r="K3978" i="4"/>
  <c r="J3978" i="4"/>
  <c r="K3877" i="4"/>
  <c r="J3877" i="4"/>
  <c r="K3722" i="4"/>
  <c r="J3722" i="4"/>
  <c r="K3649" i="4"/>
  <c r="J3649" i="4"/>
  <c r="K3598" i="4"/>
  <c r="J3598" i="4"/>
  <c r="K3597" i="4"/>
  <c r="J3597" i="4"/>
  <c r="K3550" i="4"/>
  <c r="J3550" i="4"/>
  <c r="K3455" i="4"/>
  <c r="J3455" i="4"/>
  <c r="K3445" i="4"/>
  <c r="J3445" i="4"/>
  <c r="K3366" i="4"/>
  <c r="J3366" i="4"/>
  <c r="K3363" i="4"/>
  <c r="J3363" i="4"/>
  <c r="K3318" i="4"/>
  <c r="J3318" i="4"/>
  <c r="K3311" i="4"/>
  <c r="J3311" i="4"/>
  <c r="K3269" i="4"/>
  <c r="J3269" i="4"/>
  <c r="K3251" i="4"/>
  <c r="J3251" i="4"/>
  <c r="K3226" i="4"/>
  <c r="J3226" i="4"/>
  <c r="K3183" i="4"/>
  <c r="J3183" i="4"/>
  <c r="K3103" i="4"/>
  <c r="J3103" i="4"/>
  <c r="K3084" i="4"/>
  <c r="J3084" i="4"/>
  <c r="K3054" i="4"/>
  <c r="J3054" i="4"/>
  <c r="K3036" i="4"/>
  <c r="J3036" i="4"/>
  <c r="K3008" i="4"/>
  <c r="J3008" i="4"/>
  <c r="K2968" i="4"/>
  <c r="J2968" i="4"/>
  <c r="K2916" i="4"/>
  <c r="J2916" i="4"/>
  <c r="K2894" i="4"/>
  <c r="J2894" i="4"/>
  <c r="K2887" i="4"/>
  <c r="J2887" i="4"/>
  <c r="K2882" i="4"/>
  <c r="J2882" i="4"/>
  <c r="K2877" i="4"/>
  <c r="J2877" i="4"/>
  <c r="K2702" i="4"/>
  <c r="J2702" i="4"/>
  <c r="K2672" i="4"/>
  <c r="J2672" i="4"/>
  <c r="K2662" i="4"/>
  <c r="J2662" i="4"/>
  <c r="K2640" i="4"/>
  <c r="J2640" i="4"/>
  <c r="K2635" i="4"/>
  <c r="J2635" i="4"/>
  <c r="K2512" i="4"/>
  <c r="J2512" i="4"/>
  <c r="K2441" i="4"/>
  <c r="J2441" i="4"/>
  <c r="K2432" i="4"/>
  <c r="J2432" i="4"/>
  <c r="K2329" i="4"/>
  <c r="J2329" i="4"/>
  <c r="K2279" i="4"/>
  <c r="J2279" i="4"/>
  <c r="K2219" i="4"/>
  <c r="J2219" i="4"/>
  <c r="K2076" i="4"/>
  <c r="J2076" i="4"/>
  <c r="K2010" i="4"/>
  <c r="J2010" i="4"/>
  <c r="K1771" i="4"/>
  <c r="J1771" i="4"/>
  <c r="K1731" i="4"/>
  <c r="J1731" i="4"/>
  <c r="K1724" i="4"/>
  <c r="J1724" i="4"/>
  <c r="K1713" i="4"/>
  <c r="J1713" i="4"/>
  <c r="K1692" i="4"/>
  <c r="J1692" i="4"/>
  <c r="K1513" i="4"/>
  <c r="J1513" i="4"/>
  <c r="K1493" i="4"/>
  <c r="J1493" i="4"/>
  <c r="K1456" i="4"/>
  <c r="J1456" i="4"/>
  <c r="K1182" i="4"/>
  <c r="J1182" i="4"/>
  <c r="K1149" i="4"/>
  <c r="J1149" i="4"/>
  <c r="K1048" i="4"/>
  <c r="J1048" i="4"/>
  <c r="K977" i="4"/>
  <c r="J977" i="4"/>
  <c r="K974" i="4"/>
  <c r="J974" i="4"/>
  <c r="K951" i="4"/>
  <c r="J951" i="4"/>
  <c r="K917" i="4"/>
  <c r="J917" i="4"/>
  <c r="K906" i="4"/>
  <c r="J906" i="4"/>
  <c r="K783" i="4"/>
  <c r="J783" i="4"/>
  <c r="K729" i="4"/>
  <c r="J729" i="4"/>
  <c r="K637" i="4"/>
  <c r="J637" i="4"/>
  <c r="K618" i="4"/>
  <c r="J618" i="4"/>
  <c r="K536" i="4"/>
  <c r="J536" i="4"/>
  <c r="K479" i="4"/>
  <c r="J479" i="4"/>
  <c r="K444" i="4"/>
  <c r="J444" i="4"/>
  <c r="K384" i="4"/>
  <c r="J384" i="4"/>
  <c r="K365" i="4"/>
  <c r="J365" i="4"/>
  <c r="K342" i="4"/>
  <c r="J342" i="4"/>
  <c r="K251" i="4"/>
  <c r="J251" i="4"/>
  <c r="K227" i="4"/>
  <c r="J227" i="4"/>
  <c r="K225" i="4"/>
  <c r="J225" i="4"/>
  <c r="K114" i="4"/>
  <c r="J114" i="4"/>
  <c r="K44" i="4"/>
  <c r="J44" i="4"/>
  <c r="K4935" i="4"/>
  <c r="J4935" i="4"/>
  <c r="K4758" i="4"/>
  <c r="J4758" i="4"/>
  <c r="K4708" i="4"/>
  <c r="J4708" i="4"/>
  <c r="K4565" i="4"/>
  <c r="J4565" i="4"/>
  <c r="K4466" i="4"/>
  <c r="J4466" i="4"/>
  <c r="K4462" i="4"/>
  <c r="J4462" i="4"/>
  <c r="K4429" i="4"/>
  <c r="J4429" i="4"/>
  <c r="K4240" i="4"/>
  <c r="J4240" i="4"/>
  <c r="K4323" i="4"/>
  <c r="J4323" i="4"/>
  <c r="K4322" i="4"/>
  <c r="J4322" i="4"/>
  <c r="K4321" i="4"/>
  <c r="J4321" i="4"/>
  <c r="K4320" i="4"/>
  <c r="J4320" i="4"/>
  <c r="K4319" i="4"/>
  <c r="J4319" i="4"/>
  <c r="K4155" i="4"/>
  <c r="J4155" i="4"/>
  <c r="K4053" i="4"/>
  <c r="J4053" i="4"/>
  <c r="K3876" i="4"/>
  <c r="J3876" i="4"/>
  <c r="K3875" i="4"/>
  <c r="J3875" i="4"/>
  <c r="K3977" i="4"/>
  <c r="J3977" i="4"/>
  <c r="K3874" i="4"/>
  <c r="J3874" i="4"/>
  <c r="K3976" i="4"/>
  <c r="J3976" i="4"/>
  <c r="K3975" i="4"/>
  <c r="J3975" i="4"/>
  <c r="K3873" i="4"/>
  <c r="J3873" i="4"/>
  <c r="K3648" i="4"/>
  <c r="J3648" i="4"/>
  <c r="K3636" i="4"/>
  <c r="J3636" i="4"/>
  <c r="K3625" i="4"/>
  <c r="J3625" i="4"/>
  <c r="K3514" i="4"/>
  <c r="J3514" i="4"/>
  <c r="K3482" i="4"/>
  <c r="J3482" i="4"/>
  <c r="K3402" i="4"/>
  <c r="J3402" i="4"/>
  <c r="K3347" i="4"/>
  <c r="J3347" i="4"/>
  <c r="K3317" i="4"/>
  <c r="J3317" i="4"/>
  <c r="K3232" i="4"/>
  <c r="J3232" i="4"/>
  <c r="K3224" i="4"/>
  <c r="J3224" i="4"/>
  <c r="K3083" i="4"/>
  <c r="J3083" i="4"/>
  <c r="K3021" i="4"/>
  <c r="J3021" i="4"/>
  <c r="K3020" i="4"/>
  <c r="J3020" i="4"/>
  <c r="K2836" i="4"/>
  <c r="J2836" i="4"/>
  <c r="K2801" i="4"/>
  <c r="J2801" i="4"/>
  <c r="K2669" i="4"/>
  <c r="J2669" i="4"/>
  <c r="K2579" i="4"/>
  <c r="J2579" i="4"/>
  <c r="K2573" i="4"/>
  <c r="J2573" i="4"/>
  <c r="K2550" i="4"/>
  <c r="J2550" i="4"/>
  <c r="K2504" i="4"/>
  <c r="J2504" i="4"/>
  <c r="K2362" i="4"/>
  <c r="J2362" i="4"/>
  <c r="K2341" i="4"/>
  <c r="J2341" i="4"/>
  <c r="K2278" i="4"/>
  <c r="J2278" i="4"/>
  <c r="K2172" i="4"/>
  <c r="J2172" i="4"/>
  <c r="K2158" i="4"/>
  <c r="J2158" i="4"/>
  <c r="K2016" i="4"/>
  <c r="J2016" i="4"/>
  <c r="K2015" i="4"/>
  <c r="J2015" i="4"/>
  <c r="K1979" i="4"/>
  <c r="J1979" i="4"/>
  <c r="K1977" i="4"/>
  <c r="J1977" i="4"/>
  <c r="K1680" i="4"/>
  <c r="J1680" i="4"/>
  <c r="K1571" i="4"/>
  <c r="J1571" i="4"/>
  <c r="K1496" i="4"/>
  <c r="J1496" i="4"/>
  <c r="K1485" i="4"/>
  <c r="J1485" i="4"/>
  <c r="K1450" i="4"/>
  <c r="J1450" i="4"/>
  <c r="K1419" i="4"/>
  <c r="J1419" i="4"/>
  <c r="K1418" i="4"/>
  <c r="J1418" i="4"/>
  <c r="K1386" i="4"/>
  <c r="J1386" i="4"/>
  <c r="K1175" i="4"/>
  <c r="J1175" i="4"/>
  <c r="K1013" i="4"/>
  <c r="J1013" i="4"/>
  <c r="K970" i="4"/>
  <c r="J970" i="4"/>
  <c r="K881" i="4"/>
  <c r="J881" i="4"/>
  <c r="K839" i="4"/>
  <c r="J839" i="4"/>
  <c r="K835" i="4"/>
  <c r="J835" i="4"/>
  <c r="K821" i="4"/>
  <c r="J821" i="4"/>
  <c r="K800" i="4"/>
  <c r="J800" i="4"/>
  <c r="K739" i="4"/>
  <c r="J739" i="4"/>
  <c r="K692" i="4"/>
  <c r="J692" i="4"/>
  <c r="K616" i="4"/>
  <c r="J616" i="4"/>
  <c r="K561" i="4"/>
  <c r="J561" i="4"/>
  <c r="K533" i="4"/>
  <c r="J533" i="4"/>
  <c r="K454" i="4"/>
  <c r="J454" i="4"/>
  <c r="K452" i="4"/>
  <c r="J452" i="4"/>
  <c r="K394" i="4"/>
  <c r="J394" i="4"/>
  <c r="K355" i="4"/>
  <c r="J355" i="4"/>
  <c r="K287" i="4"/>
  <c r="J287" i="4"/>
  <c r="K269" i="4"/>
  <c r="J269" i="4"/>
  <c r="K212" i="4"/>
  <c r="J212" i="4"/>
  <c r="K46" i="4"/>
  <c r="J46" i="4"/>
  <c r="K4977" i="4"/>
  <c r="J4977" i="4"/>
  <c r="K4807" i="4"/>
  <c r="J4807" i="4"/>
  <c r="K4781" i="4"/>
  <c r="J4781" i="4"/>
  <c r="K4724" i="4"/>
  <c r="J4724" i="4"/>
  <c r="K4723" i="4"/>
  <c r="J4723" i="4"/>
  <c r="K4607" i="4"/>
  <c r="J4607" i="4"/>
  <c r="K4566" i="4"/>
  <c r="J4566" i="4"/>
  <c r="K4500" i="4"/>
  <c r="J4500" i="4"/>
  <c r="K4318" i="4"/>
  <c r="J4318" i="4"/>
  <c r="K4317" i="4"/>
  <c r="J4317" i="4"/>
  <c r="K4316" i="4"/>
  <c r="J4316" i="4"/>
  <c r="K4315" i="4"/>
  <c r="J4315" i="4"/>
  <c r="K4314" i="4"/>
  <c r="J4314" i="4"/>
  <c r="K4313" i="4"/>
  <c r="J4313" i="4"/>
  <c r="K4191" i="4"/>
  <c r="J4191" i="4"/>
  <c r="K4099" i="4"/>
  <c r="J4099" i="4"/>
  <c r="K4023" i="4"/>
  <c r="J4023" i="4"/>
  <c r="K4052" i="4"/>
  <c r="J4052" i="4"/>
  <c r="K4051" i="4"/>
  <c r="J4051" i="4"/>
  <c r="K4022" i="4"/>
  <c r="J4022" i="4"/>
  <c r="K4021" i="4"/>
  <c r="J4021" i="4"/>
  <c r="K3872" i="4"/>
  <c r="J3872" i="4"/>
  <c r="K3871" i="4"/>
  <c r="J3871" i="4"/>
  <c r="K3702" i="4"/>
  <c r="J3702" i="4"/>
  <c r="K3596" i="4"/>
  <c r="J3596" i="4"/>
  <c r="K3494" i="4"/>
  <c r="J3494" i="4"/>
  <c r="K3415" i="4"/>
  <c r="J3415" i="4"/>
  <c r="K3403" i="4"/>
  <c r="J3403" i="4"/>
  <c r="K3280" i="4"/>
  <c r="J3280" i="4"/>
  <c r="K3249" i="4"/>
  <c r="J3249" i="4"/>
  <c r="K3216" i="4"/>
  <c r="J3216" i="4"/>
  <c r="K3187" i="4"/>
  <c r="J3187" i="4"/>
  <c r="K3010" i="4"/>
  <c r="J3010" i="4"/>
  <c r="K3001" i="4"/>
  <c r="J3001" i="4"/>
  <c r="K2944" i="4"/>
  <c r="J2944" i="4"/>
  <c r="K2915" i="4"/>
  <c r="J2915" i="4"/>
  <c r="K2838" i="4"/>
  <c r="J2838" i="4"/>
  <c r="K2831" i="4"/>
  <c r="J2831" i="4"/>
  <c r="K2790" i="4"/>
  <c r="J2790" i="4"/>
  <c r="K2699" i="4"/>
  <c r="J2699" i="4"/>
  <c r="K2650" i="4"/>
  <c r="J2650" i="4"/>
  <c r="K2523" i="4"/>
  <c r="J2523" i="4"/>
  <c r="K2502" i="4"/>
  <c r="J2502" i="4"/>
  <c r="K2471" i="4"/>
  <c r="J2471" i="4"/>
  <c r="K2416" i="4"/>
  <c r="J2416" i="4"/>
  <c r="K2403" i="4"/>
  <c r="J2403" i="4"/>
  <c r="K2402" i="4"/>
  <c r="J2402" i="4"/>
  <c r="K2277" i="4"/>
  <c r="J2277" i="4"/>
  <c r="K2247" i="4"/>
  <c r="J2247" i="4"/>
  <c r="K2218" i="4"/>
  <c r="J2218" i="4"/>
  <c r="K2207" i="4"/>
  <c r="J2207" i="4"/>
  <c r="K2197" i="4"/>
  <c r="J2197" i="4"/>
  <c r="K2181" i="4"/>
  <c r="J2181" i="4"/>
  <c r="K2167" i="4"/>
  <c r="J2167" i="4"/>
  <c r="K2124" i="4"/>
  <c r="J2124" i="4"/>
  <c r="K2072" i="4"/>
  <c r="J2072" i="4"/>
  <c r="K2060" i="4"/>
  <c r="J2060" i="4"/>
  <c r="K2026" i="4"/>
  <c r="J2026" i="4"/>
  <c r="K1996" i="4"/>
  <c r="J1996" i="4"/>
  <c r="K1983" i="4"/>
  <c r="J1983" i="4"/>
  <c r="K1963" i="4"/>
  <c r="J1963" i="4"/>
  <c r="K1939" i="4"/>
  <c r="J1939" i="4"/>
  <c r="K1909" i="4"/>
  <c r="J1909" i="4"/>
  <c r="K1897" i="4"/>
  <c r="J1897" i="4"/>
  <c r="K1787" i="4"/>
  <c r="J1787" i="4"/>
  <c r="K1785" i="4"/>
  <c r="J1785" i="4"/>
  <c r="K1780" i="4"/>
  <c r="J1780" i="4"/>
  <c r="K1697" i="4"/>
  <c r="J1697" i="4"/>
  <c r="K1648" i="4"/>
  <c r="J1648" i="4"/>
  <c r="K1534" i="4"/>
  <c r="J1534" i="4"/>
  <c r="K1449" i="4"/>
  <c r="J1449" i="4"/>
  <c r="K1417" i="4"/>
  <c r="J1417" i="4"/>
  <c r="K1416" i="4"/>
  <c r="J1416" i="4"/>
  <c r="K1216" i="4"/>
  <c r="J1216" i="4"/>
  <c r="K1169" i="4"/>
  <c r="J1169" i="4"/>
  <c r="K1091" i="4"/>
  <c r="J1091" i="4"/>
  <c r="K1029" i="4"/>
  <c r="J1029" i="4"/>
  <c r="K975" i="4"/>
  <c r="J975" i="4"/>
  <c r="K961" i="4"/>
  <c r="J961" i="4"/>
  <c r="K946" i="4"/>
  <c r="J946" i="4"/>
  <c r="K909" i="4"/>
  <c r="J909" i="4"/>
  <c r="K885" i="4"/>
  <c r="J885" i="4"/>
  <c r="K875" i="4"/>
  <c r="J875" i="4"/>
  <c r="K808" i="4"/>
  <c r="J808" i="4"/>
  <c r="K757" i="4"/>
  <c r="J757" i="4"/>
  <c r="K706" i="4"/>
  <c r="J706" i="4"/>
  <c r="K704" i="4"/>
  <c r="J704" i="4"/>
  <c r="K687" i="4"/>
  <c r="J687" i="4"/>
  <c r="K581" i="4"/>
  <c r="J581" i="4"/>
  <c r="K551" i="4"/>
  <c r="J551" i="4"/>
  <c r="K534" i="4"/>
  <c r="J534" i="4"/>
  <c r="K429" i="4"/>
  <c r="J429" i="4"/>
  <c r="K375" i="4"/>
  <c r="J375" i="4"/>
  <c r="K340" i="4"/>
  <c r="J340" i="4"/>
  <c r="K298" i="4"/>
  <c r="J298" i="4"/>
  <c r="K252" i="4"/>
  <c r="J252" i="4"/>
  <c r="K238" i="4"/>
  <c r="J238" i="4"/>
  <c r="K229" i="4"/>
  <c r="J229" i="4"/>
  <c r="K166" i="4"/>
  <c r="J166" i="4"/>
  <c r="K160" i="4"/>
  <c r="J160" i="4"/>
  <c r="K118" i="4"/>
  <c r="J118" i="4"/>
  <c r="K101" i="4"/>
  <c r="J101" i="4"/>
  <c r="K63" i="4"/>
  <c r="J63" i="4"/>
  <c r="K29" i="4"/>
  <c r="J29" i="4"/>
  <c r="K22" i="4"/>
  <c r="J22" i="4"/>
  <c r="K4858" i="4"/>
  <c r="J4858" i="4"/>
  <c r="K4808" i="4"/>
  <c r="J4808" i="4"/>
  <c r="K4642" i="4"/>
  <c r="J4642" i="4"/>
  <c r="K4557" i="4"/>
  <c r="J4557" i="4"/>
  <c r="K4536" i="4"/>
  <c r="J4536" i="4"/>
  <c r="K4477" i="4"/>
  <c r="J4477" i="4"/>
  <c r="K4434" i="4"/>
  <c r="J4434" i="4"/>
  <c r="K4239" i="4"/>
  <c r="J4239" i="4"/>
  <c r="K4312" i="4"/>
  <c r="J4312" i="4"/>
  <c r="K4311" i="4"/>
  <c r="J4311" i="4"/>
  <c r="K4174" i="4"/>
  <c r="J4174" i="4"/>
  <c r="K4083" i="4"/>
  <c r="J4083" i="4"/>
  <c r="K4020" i="4"/>
  <c r="J4020" i="4"/>
  <c r="K3870" i="4"/>
  <c r="J3870" i="4"/>
  <c r="K3869" i="4"/>
  <c r="J3869" i="4"/>
  <c r="K3974" i="4"/>
  <c r="J3974" i="4"/>
  <c r="K3868" i="4"/>
  <c r="J3868" i="4"/>
  <c r="K3785" i="4"/>
  <c r="J3785" i="4"/>
  <c r="K3692" i="4"/>
  <c r="J3692" i="4"/>
  <c r="K3678" i="4"/>
  <c r="J3678" i="4"/>
  <c r="K3533" i="4"/>
  <c r="J3533" i="4"/>
  <c r="K3481" i="4"/>
  <c r="J3481" i="4"/>
  <c r="K3466" i="4"/>
  <c r="J3466" i="4"/>
  <c r="K3465" i="4"/>
  <c r="J3465" i="4"/>
  <c r="K3352" i="4"/>
  <c r="J3352" i="4"/>
  <c r="K3342" i="4"/>
  <c r="J3342" i="4"/>
  <c r="K3173" i="4"/>
  <c r="J3173" i="4"/>
  <c r="K3009" i="4"/>
  <c r="J3009" i="4"/>
  <c r="K2929" i="4"/>
  <c r="J2929" i="4"/>
  <c r="K2924" i="4"/>
  <c r="J2924" i="4"/>
  <c r="K2909" i="4"/>
  <c r="J2909" i="4"/>
  <c r="K2905" i="4"/>
  <c r="J2905" i="4"/>
  <c r="K2855" i="4"/>
  <c r="J2855" i="4"/>
  <c r="K2835" i="4"/>
  <c r="J2835" i="4"/>
  <c r="K2826" i="4"/>
  <c r="J2826" i="4"/>
  <c r="K2820" i="4"/>
  <c r="J2820" i="4"/>
  <c r="K2727" i="4"/>
  <c r="J2727" i="4"/>
  <c r="K2642" i="4"/>
  <c r="J2642" i="4"/>
  <c r="K2637" i="4"/>
  <c r="J2637" i="4"/>
  <c r="K2528" i="4"/>
  <c r="J2528" i="4"/>
  <c r="K2439" i="4"/>
  <c r="J2439" i="4"/>
  <c r="K2436" i="4"/>
  <c r="J2436" i="4"/>
  <c r="K2423" i="4"/>
  <c r="J2423" i="4"/>
  <c r="K2339" i="4"/>
  <c r="J2339" i="4"/>
  <c r="K2288" i="4"/>
  <c r="J2288" i="4"/>
  <c r="K2210" i="4"/>
  <c r="J2210" i="4"/>
  <c r="K2186" i="4"/>
  <c r="J2186" i="4"/>
  <c r="K2099" i="4"/>
  <c r="J2099" i="4"/>
  <c r="K2090" i="4"/>
  <c r="J2090" i="4"/>
  <c r="K2082" i="4"/>
  <c r="J2082" i="4"/>
  <c r="K2069" i="4"/>
  <c r="J2069" i="4"/>
  <c r="K2039" i="4"/>
  <c r="J2039" i="4"/>
  <c r="K2038" i="4"/>
  <c r="J2038" i="4"/>
  <c r="K1967" i="4"/>
  <c r="J1967" i="4"/>
  <c r="K1933" i="4"/>
  <c r="J1933" i="4"/>
  <c r="K1902" i="4"/>
  <c r="J1902" i="4"/>
  <c r="K1829" i="4"/>
  <c r="J1829" i="4"/>
  <c r="K1767" i="4"/>
  <c r="J1767" i="4"/>
  <c r="K1615" i="4"/>
  <c r="J1615" i="4"/>
  <c r="K1591" i="4"/>
  <c r="J1591" i="4"/>
  <c r="K1570" i="4"/>
  <c r="J1570" i="4"/>
  <c r="K1415" i="4"/>
  <c r="J1415" i="4"/>
  <c r="K1309" i="4"/>
  <c r="J1309" i="4"/>
  <c r="K1204" i="4"/>
  <c r="J1204" i="4"/>
  <c r="K1145" i="4"/>
  <c r="J1145" i="4"/>
  <c r="K1110" i="4"/>
  <c r="J1110" i="4"/>
  <c r="K1108" i="4"/>
  <c r="J1108" i="4"/>
  <c r="K1080" i="4"/>
  <c r="J1080" i="4"/>
  <c r="K942" i="4"/>
  <c r="J942" i="4"/>
  <c r="K920" i="4"/>
  <c r="J920" i="4"/>
  <c r="K813" i="4"/>
  <c r="J813" i="4"/>
  <c r="K775" i="4"/>
  <c r="J775" i="4"/>
  <c r="K774" i="4"/>
  <c r="J774" i="4"/>
  <c r="K718" i="4"/>
  <c r="J718" i="4"/>
  <c r="K712" i="4"/>
  <c r="J712" i="4"/>
  <c r="K664" i="4"/>
  <c r="J664" i="4"/>
  <c r="K540" i="4"/>
  <c r="J540" i="4"/>
  <c r="K518" i="4"/>
  <c r="J518" i="4"/>
  <c r="K470" i="4"/>
  <c r="J470" i="4"/>
  <c r="K467" i="4"/>
  <c r="J467" i="4"/>
  <c r="K449" i="4"/>
  <c r="J449" i="4"/>
  <c r="K304" i="4"/>
  <c r="J304" i="4"/>
  <c r="K155" i="4"/>
  <c r="J155" i="4"/>
  <c r="K77" i="4"/>
  <c r="J77" i="4"/>
  <c r="K72" i="4"/>
  <c r="J72" i="4"/>
  <c r="K4958" i="4"/>
  <c r="J4958" i="4"/>
  <c r="K4909" i="4"/>
  <c r="J4909" i="4"/>
  <c r="K4908" i="4"/>
  <c r="J4908" i="4"/>
  <c r="K4881" i="4"/>
  <c r="J4881" i="4"/>
  <c r="K4867" i="4"/>
  <c r="J4867" i="4"/>
  <c r="K4853" i="4"/>
  <c r="J4853" i="4"/>
  <c r="K4844" i="4"/>
  <c r="J4844" i="4"/>
  <c r="K4823" i="4"/>
  <c r="J4823" i="4"/>
  <c r="K4698" i="4"/>
  <c r="J4698" i="4"/>
  <c r="K4673" i="4"/>
  <c r="J4673" i="4"/>
  <c r="K4651" i="4"/>
  <c r="J4651" i="4"/>
  <c r="K4549" i="4"/>
  <c r="J4549" i="4"/>
  <c r="K4535" i="4"/>
  <c r="J4535" i="4"/>
  <c r="K4526" i="4"/>
  <c r="J4526" i="4"/>
  <c r="K4510" i="4"/>
  <c r="J4510" i="4"/>
  <c r="K4485" i="4"/>
  <c r="J4485" i="4"/>
  <c r="K4405" i="4"/>
  <c r="J4405" i="4"/>
  <c r="K4397" i="4"/>
  <c r="J4397" i="4"/>
  <c r="K4310" i="4"/>
  <c r="J4310" i="4"/>
  <c r="K4309" i="4"/>
  <c r="J4309" i="4"/>
  <c r="K4203" i="4"/>
  <c r="J4203" i="4"/>
  <c r="K4105" i="4"/>
  <c r="J4105" i="4"/>
  <c r="K3867" i="4"/>
  <c r="J3867" i="4"/>
  <c r="K3973" i="4"/>
  <c r="J3973" i="4"/>
  <c r="K3866" i="4"/>
  <c r="J3866" i="4"/>
  <c r="K3713" i="4"/>
  <c r="J3713" i="4"/>
  <c r="K3706" i="4"/>
  <c r="J3706" i="4"/>
  <c r="K3700" i="4"/>
  <c r="J3700" i="4"/>
  <c r="K3595" i="4"/>
  <c r="J3595" i="4"/>
  <c r="K3561" i="4"/>
  <c r="J3561" i="4"/>
  <c r="K3594" i="4"/>
  <c r="J3594" i="4"/>
  <c r="K3560" i="4"/>
  <c r="J3560" i="4"/>
  <c r="K3399" i="4"/>
  <c r="J3399" i="4"/>
  <c r="K3338" i="4"/>
  <c r="J3338" i="4"/>
  <c r="K3313" i="4"/>
  <c r="J3313" i="4"/>
  <c r="K3285" i="4"/>
  <c r="J3285" i="4"/>
  <c r="K3274" i="4"/>
  <c r="J3274" i="4"/>
  <c r="K3255" i="4"/>
  <c r="J3255" i="4"/>
  <c r="K3161" i="4"/>
  <c r="J3161" i="4"/>
  <c r="K3139" i="4"/>
  <c r="J3139" i="4"/>
  <c r="K3059" i="4"/>
  <c r="J3059" i="4"/>
  <c r="K3039" i="4"/>
  <c r="J3039" i="4"/>
  <c r="K3019" i="4"/>
  <c r="J3019" i="4"/>
  <c r="K3007" i="4"/>
  <c r="J3007" i="4"/>
  <c r="K2967" i="4"/>
  <c r="J2967" i="4"/>
  <c r="K2966" i="4"/>
  <c r="J2966" i="4"/>
  <c r="K2856" i="4"/>
  <c r="J2856" i="4"/>
  <c r="K2819" i="4"/>
  <c r="J2819" i="4"/>
  <c r="K2791" i="4"/>
  <c r="J2791" i="4"/>
  <c r="K2735" i="4"/>
  <c r="J2735" i="4"/>
  <c r="K2698" i="4"/>
  <c r="J2698" i="4"/>
  <c r="K2666" i="4"/>
  <c r="J2666" i="4"/>
  <c r="K2604" i="4"/>
  <c r="J2604" i="4"/>
  <c r="K2538" i="4"/>
  <c r="J2538" i="4"/>
  <c r="K2446" i="4"/>
  <c r="J2446" i="4"/>
  <c r="K2333" i="4"/>
  <c r="J2333" i="4"/>
  <c r="K2276" i="4"/>
  <c r="J2276" i="4"/>
  <c r="K2242" i="4"/>
  <c r="J2242" i="4"/>
  <c r="K2136" i="4"/>
  <c r="J2136" i="4"/>
  <c r="K2068" i="4"/>
  <c r="J2068" i="4"/>
  <c r="K2018" i="4"/>
  <c r="J2018" i="4"/>
  <c r="K1995" i="4"/>
  <c r="J1995" i="4"/>
  <c r="K1857" i="4"/>
  <c r="J1857" i="4"/>
  <c r="K1838" i="4"/>
  <c r="J1838" i="4"/>
  <c r="K1837" i="4"/>
  <c r="J1837" i="4"/>
  <c r="K1808" i="4"/>
  <c r="J1808" i="4"/>
  <c r="K1801" i="4"/>
  <c r="J1801" i="4"/>
  <c r="K1746" i="4"/>
  <c r="J1746" i="4"/>
  <c r="K1733" i="4"/>
  <c r="J1733" i="4"/>
  <c r="K1715" i="4"/>
  <c r="J1715" i="4"/>
  <c r="K1707" i="4"/>
  <c r="J1707" i="4"/>
  <c r="K1514" i="4"/>
  <c r="J1514" i="4"/>
  <c r="K1502" i="4"/>
  <c r="J1502" i="4"/>
  <c r="K1414" i="4"/>
  <c r="J1414" i="4"/>
  <c r="K1280" i="4"/>
  <c r="J1280" i="4"/>
  <c r="K1144" i="4"/>
  <c r="J1144" i="4"/>
  <c r="K1038" i="4"/>
  <c r="J1038" i="4"/>
  <c r="K1011" i="4"/>
  <c r="J1011" i="4"/>
  <c r="K1008" i="4"/>
  <c r="J1008" i="4"/>
  <c r="K820" i="4"/>
  <c r="J820" i="4"/>
  <c r="K742" i="4"/>
  <c r="J742" i="4"/>
  <c r="K671" i="4"/>
  <c r="J671" i="4"/>
  <c r="K627" i="4"/>
  <c r="J627" i="4"/>
  <c r="K587" i="4"/>
  <c r="J587" i="4"/>
  <c r="K530" i="4"/>
  <c r="J530" i="4"/>
  <c r="K490" i="4"/>
  <c r="J490" i="4"/>
  <c r="K427" i="4"/>
  <c r="J427" i="4"/>
  <c r="K400" i="4"/>
  <c r="J400" i="4"/>
  <c r="K372" i="4"/>
  <c r="J372" i="4"/>
  <c r="K338" i="4"/>
  <c r="J338" i="4"/>
  <c r="K326" i="4"/>
  <c r="J326" i="4"/>
  <c r="K121" i="4"/>
  <c r="J121" i="4"/>
  <c r="K71" i="4"/>
  <c r="J71" i="4"/>
  <c r="K49" i="4"/>
  <c r="J49" i="4"/>
  <c r="K23" i="4"/>
  <c r="J23" i="4"/>
  <c r="K4925" i="4"/>
  <c r="J4925" i="4"/>
  <c r="K4870" i="4"/>
  <c r="J4870" i="4"/>
  <c r="K4784" i="4"/>
  <c r="J4784" i="4"/>
  <c r="K4775" i="4"/>
  <c r="J4775" i="4"/>
  <c r="K4623" i="4"/>
  <c r="J4623" i="4"/>
  <c r="K4618" i="4"/>
  <c r="J4618" i="4"/>
  <c r="K4588" i="4"/>
  <c r="J4588" i="4"/>
  <c r="K4523" i="4"/>
  <c r="J4523" i="4"/>
  <c r="K4501" i="4"/>
  <c r="J4501" i="4"/>
  <c r="K4393" i="4"/>
  <c r="J4393" i="4"/>
  <c r="K4390" i="4"/>
  <c r="J4390" i="4"/>
  <c r="K4383" i="4"/>
  <c r="J4383" i="4"/>
  <c r="K4202" i="4"/>
  <c r="J4202" i="4"/>
  <c r="K4097" i="4"/>
  <c r="J4097" i="4"/>
  <c r="K3865" i="4"/>
  <c r="J3865" i="4"/>
  <c r="K3864" i="4"/>
  <c r="J3864" i="4"/>
  <c r="K3784" i="4"/>
  <c r="J3784" i="4"/>
  <c r="K3790" i="4"/>
  <c r="J3790" i="4"/>
  <c r="K3775" i="4"/>
  <c r="J3775" i="4"/>
  <c r="K3647" i="4"/>
  <c r="J3647" i="4"/>
  <c r="K3593" i="4"/>
  <c r="J3593" i="4"/>
  <c r="K3548" i="4"/>
  <c r="J3548" i="4"/>
  <c r="K3541" i="4"/>
  <c r="J3541" i="4"/>
  <c r="K3358" i="4"/>
  <c r="J3358" i="4"/>
  <c r="K3220" i="4"/>
  <c r="J3220" i="4"/>
  <c r="K3212" i="4"/>
  <c r="J3212" i="4"/>
  <c r="K3149" i="4"/>
  <c r="J3149" i="4"/>
  <c r="K3124" i="4"/>
  <c r="J3124" i="4"/>
  <c r="K3077" i="4"/>
  <c r="J3077" i="4"/>
  <c r="K3073" i="4"/>
  <c r="J3073" i="4"/>
  <c r="K3037" i="4"/>
  <c r="J3037" i="4"/>
  <c r="K3018" i="4"/>
  <c r="J3018" i="4"/>
  <c r="K2965" i="4"/>
  <c r="J2965" i="4"/>
  <c r="K2865" i="4"/>
  <c r="J2865" i="4"/>
  <c r="K2830" i="4"/>
  <c r="J2830" i="4"/>
  <c r="K2778" i="4"/>
  <c r="J2778" i="4"/>
  <c r="K2759" i="4"/>
  <c r="J2759" i="4"/>
  <c r="K2742" i="4"/>
  <c r="J2742" i="4"/>
  <c r="K2720" i="4"/>
  <c r="J2720" i="4"/>
  <c r="K2611" i="4"/>
  <c r="J2611" i="4"/>
  <c r="K2610" i="4"/>
  <c r="J2610" i="4"/>
  <c r="K2603" i="4"/>
  <c r="J2603" i="4"/>
  <c r="K2602" i="4"/>
  <c r="J2602" i="4"/>
  <c r="K2576" i="4"/>
  <c r="J2576" i="4"/>
  <c r="K2342" i="4"/>
  <c r="J2342" i="4"/>
  <c r="K2327" i="4"/>
  <c r="J2327" i="4"/>
  <c r="K2297" i="4"/>
  <c r="J2297" i="4"/>
  <c r="K2275" i="4"/>
  <c r="J2275" i="4"/>
  <c r="K2208" i="4"/>
  <c r="J2208" i="4"/>
  <c r="K2120" i="4"/>
  <c r="J2120" i="4"/>
  <c r="K2050" i="4"/>
  <c r="J2050" i="4"/>
  <c r="K1969" i="4"/>
  <c r="J1969" i="4"/>
  <c r="K1938" i="4"/>
  <c r="J1938" i="4"/>
  <c r="K1898" i="4"/>
  <c r="J1898" i="4"/>
  <c r="K1884" i="4"/>
  <c r="J1884" i="4"/>
  <c r="K1664" i="4"/>
  <c r="J1664" i="4"/>
  <c r="K1647" i="4"/>
  <c r="J1647" i="4"/>
  <c r="K1638" i="4"/>
  <c r="J1638" i="4"/>
  <c r="K1569" i="4"/>
  <c r="J1569" i="4"/>
  <c r="K1535" i="4"/>
  <c r="J1535" i="4"/>
  <c r="K1506" i="4"/>
  <c r="J1506" i="4"/>
  <c r="K1413" i="4"/>
  <c r="J1413" i="4"/>
  <c r="K1253" i="4"/>
  <c r="J1253" i="4"/>
  <c r="K1213" i="4"/>
  <c r="J1213" i="4"/>
  <c r="K1203" i="4"/>
  <c r="J1203" i="4"/>
  <c r="K1131" i="4"/>
  <c r="J1131" i="4"/>
  <c r="K1056" i="4"/>
  <c r="J1056" i="4"/>
  <c r="K1055" i="4"/>
  <c r="J1055" i="4"/>
  <c r="K989" i="4"/>
  <c r="J989" i="4"/>
  <c r="K953" i="4"/>
  <c r="J953" i="4"/>
  <c r="K890" i="4"/>
  <c r="J890" i="4"/>
  <c r="K781" i="4"/>
  <c r="J781" i="4"/>
  <c r="K722" i="4"/>
  <c r="J722" i="4"/>
  <c r="K619" i="4"/>
  <c r="J619" i="4"/>
  <c r="K519" i="4"/>
  <c r="J519" i="4"/>
  <c r="K424" i="4"/>
  <c r="J424" i="4"/>
  <c r="K419" i="4"/>
  <c r="J419" i="4"/>
  <c r="K392" i="4"/>
  <c r="J392" i="4"/>
  <c r="K377" i="4"/>
  <c r="J377" i="4"/>
  <c r="K330" i="4"/>
  <c r="J330" i="4"/>
  <c r="K305" i="4"/>
  <c r="J305" i="4"/>
  <c r="K237" i="4"/>
  <c r="J237" i="4"/>
  <c r="K200" i="4"/>
  <c r="J200" i="4"/>
  <c r="K195" i="4"/>
  <c r="J195" i="4"/>
  <c r="K187" i="4"/>
  <c r="J187" i="4"/>
  <c r="K129" i="4"/>
  <c r="J129" i="4"/>
  <c r="K86" i="4"/>
  <c r="J86" i="4"/>
  <c r="K47" i="4"/>
  <c r="J47" i="4"/>
  <c r="K5" i="4"/>
  <c r="J5" i="4"/>
  <c r="K4984" i="4"/>
  <c r="J4984" i="4"/>
  <c r="K4973" i="4"/>
  <c r="J4973" i="4"/>
  <c r="K4927" i="4"/>
  <c r="J4927" i="4"/>
  <c r="K4672" i="4"/>
  <c r="J4672" i="4"/>
  <c r="K4648" i="4"/>
  <c r="J4648" i="4"/>
  <c r="K4647" i="4"/>
  <c r="J4647" i="4"/>
  <c r="K4599" i="4"/>
  <c r="J4599" i="4"/>
  <c r="K4578" i="4"/>
  <c r="J4578" i="4"/>
  <c r="K4505" i="4"/>
  <c r="J4505" i="4"/>
  <c r="K4412" i="4"/>
  <c r="J4412" i="4"/>
  <c r="K4308" i="4"/>
  <c r="J4308" i="4"/>
  <c r="K4307" i="4"/>
  <c r="J4307" i="4"/>
  <c r="K4197" i="4"/>
  <c r="J4197" i="4"/>
  <c r="K4157" i="4"/>
  <c r="J4157" i="4"/>
  <c r="K4050" i="4"/>
  <c r="J4050" i="4"/>
  <c r="K3972" i="4"/>
  <c r="J3972" i="4"/>
  <c r="K3863" i="4"/>
  <c r="J3863" i="4"/>
  <c r="K3744" i="4"/>
  <c r="J3744" i="4"/>
  <c r="K3685" i="4"/>
  <c r="J3685" i="4"/>
  <c r="K3592" i="4"/>
  <c r="J3592" i="4"/>
  <c r="K3559" i="4"/>
  <c r="J3559" i="4"/>
  <c r="K3512" i="4"/>
  <c r="J3512" i="4"/>
  <c r="K3493" i="4"/>
  <c r="J3493" i="4"/>
  <c r="K3464" i="4"/>
  <c r="J3464" i="4"/>
  <c r="K3418" i="4"/>
  <c r="J3418" i="4"/>
  <c r="K3303" i="4"/>
  <c r="J3303" i="4"/>
  <c r="K3275" i="4"/>
  <c r="J3275" i="4"/>
  <c r="K3201" i="4"/>
  <c r="J3201" i="4"/>
  <c r="K3150" i="4"/>
  <c r="J3150" i="4"/>
  <c r="K2864" i="4"/>
  <c r="J2864" i="4"/>
  <c r="K2850" i="4"/>
  <c r="J2850" i="4"/>
  <c r="K2849" i="4"/>
  <c r="J2849" i="4"/>
  <c r="K2733" i="4"/>
  <c r="J2733" i="4"/>
  <c r="K2697" i="4"/>
  <c r="J2697" i="4"/>
  <c r="K2671" i="4"/>
  <c r="J2671" i="4"/>
  <c r="K2559" i="4"/>
  <c r="J2559" i="4"/>
  <c r="K2486" i="4"/>
  <c r="J2486" i="4"/>
  <c r="K2482" i="4"/>
  <c r="J2482" i="4"/>
  <c r="K2458" i="4"/>
  <c r="J2458" i="4"/>
  <c r="K2374" i="4"/>
  <c r="J2374" i="4"/>
  <c r="K2356" i="4"/>
  <c r="J2356" i="4"/>
  <c r="K2345" i="4"/>
  <c r="J2345" i="4"/>
  <c r="K2344" i="4"/>
  <c r="J2344" i="4"/>
  <c r="K2337" i="4"/>
  <c r="J2337" i="4"/>
  <c r="K2286" i="4"/>
  <c r="J2286" i="4"/>
  <c r="K2244" i="4"/>
  <c r="J2244" i="4"/>
  <c r="K2217" i="4"/>
  <c r="J2217" i="4"/>
  <c r="K2033" i="4"/>
  <c r="J2033" i="4"/>
  <c r="K2022" i="4"/>
  <c r="J2022" i="4"/>
  <c r="K2012" i="4"/>
  <c r="J2012" i="4"/>
  <c r="K2001" i="4"/>
  <c r="J2001" i="4"/>
  <c r="K1997" i="4"/>
  <c r="J1997" i="4"/>
  <c r="K1932" i="4"/>
  <c r="J1932" i="4"/>
  <c r="K1905" i="4"/>
  <c r="J1905" i="4"/>
  <c r="K1891" i="4"/>
  <c r="J1891" i="4"/>
  <c r="K1876" i="4"/>
  <c r="J1876" i="4"/>
  <c r="K1817" i="4"/>
  <c r="J1817" i="4"/>
  <c r="K1750" i="4"/>
  <c r="J1750" i="4"/>
  <c r="K1739" i="4"/>
  <c r="J1739" i="4"/>
  <c r="K1694" i="4"/>
  <c r="J1694" i="4"/>
  <c r="K1610" i="4"/>
  <c r="J1610" i="4"/>
  <c r="K1577" i="4"/>
  <c r="J1577" i="4"/>
  <c r="K1543" i="4"/>
  <c r="J1543" i="4"/>
  <c r="K1528" i="4"/>
  <c r="J1528" i="4"/>
  <c r="K1516" i="4"/>
  <c r="J1516" i="4"/>
  <c r="K1508" i="4"/>
  <c r="J1508" i="4"/>
  <c r="K1412" i="4"/>
  <c r="J1412" i="4"/>
  <c r="K1394" i="4"/>
  <c r="J1394" i="4"/>
  <c r="K1372" i="4"/>
  <c r="J1372" i="4"/>
  <c r="K1270" i="4"/>
  <c r="J1270" i="4"/>
  <c r="K1242" i="4"/>
  <c r="J1242" i="4"/>
  <c r="K1238" i="4"/>
  <c r="J1238" i="4"/>
  <c r="K1217" i="4"/>
  <c r="J1217" i="4"/>
  <c r="K1214" i="4"/>
  <c r="J1214" i="4"/>
  <c r="K1124" i="4"/>
  <c r="J1124" i="4"/>
  <c r="K1095" i="4"/>
  <c r="J1095" i="4"/>
  <c r="K1087" i="4"/>
  <c r="J1087" i="4"/>
  <c r="K1082" i="4"/>
  <c r="J1082" i="4"/>
  <c r="K1053" i="4"/>
  <c r="J1053" i="4"/>
  <c r="K979" i="4"/>
  <c r="J979" i="4"/>
  <c r="K952" i="4"/>
  <c r="J952" i="4"/>
  <c r="K846" i="4"/>
  <c r="J846" i="4"/>
  <c r="K802" i="4"/>
  <c r="J802" i="4"/>
  <c r="K689" i="4"/>
  <c r="J689" i="4"/>
  <c r="K639" i="4"/>
  <c r="J639" i="4"/>
  <c r="K594" i="4"/>
  <c r="J594" i="4"/>
  <c r="K582" i="4"/>
  <c r="J582" i="4"/>
  <c r="K580" i="4"/>
  <c r="J580" i="4"/>
  <c r="K508" i="4"/>
  <c r="J508" i="4"/>
  <c r="K471" i="4"/>
  <c r="J471" i="4"/>
  <c r="K383" i="4"/>
  <c r="J383" i="4"/>
  <c r="K307" i="4"/>
  <c r="J307" i="4"/>
  <c r="K303" i="4"/>
  <c r="J303" i="4"/>
  <c r="K302" i="4"/>
  <c r="J302" i="4"/>
  <c r="K297" i="4"/>
  <c r="J297" i="4"/>
  <c r="K202" i="4"/>
  <c r="J202" i="4"/>
  <c r="K188" i="4"/>
  <c r="J188" i="4"/>
  <c r="K163" i="4"/>
  <c r="J163" i="4"/>
  <c r="K152" i="4"/>
  <c r="J152" i="4"/>
  <c r="K143" i="4"/>
  <c r="J143" i="4"/>
  <c r="K109" i="4"/>
  <c r="J109" i="4"/>
  <c r="K4891" i="4"/>
  <c r="J4891" i="4"/>
  <c r="K4890" i="4"/>
  <c r="J4890" i="4"/>
  <c r="K4754" i="4"/>
  <c r="J4754" i="4"/>
  <c r="K4749" i="4"/>
  <c r="J4749" i="4"/>
  <c r="K4721" i="4"/>
  <c r="J4721" i="4"/>
  <c r="K4720" i="4"/>
  <c r="J4720" i="4"/>
  <c r="K4706" i="4"/>
  <c r="J4706" i="4"/>
  <c r="K4464" i="4"/>
  <c r="J4464" i="4"/>
  <c r="K4427" i="4"/>
  <c r="J4427" i="4"/>
  <c r="K4306" i="4"/>
  <c r="J4306" i="4"/>
  <c r="K4220" i="4"/>
  <c r="J4220" i="4"/>
  <c r="K4219" i="4"/>
  <c r="J4219" i="4"/>
  <c r="K4207" i="4"/>
  <c r="J4207" i="4"/>
  <c r="K4173" i="4"/>
  <c r="J4173" i="4"/>
  <c r="K4082" i="4"/>
  <c r="J4082" i="4"/>
  <c r="K4019" i="4"/>
  <c r="J4019" i="4"/>
  <c r="K3862" i="4"/>
  <c r="J3862" i="4"/>
  <c r="K3861" i="4"/>
  <c r="J3861" i="4"/>
  <c r="K3735" i="4"/>
  <c r="J3735" i="4"/>
  <c r="K3693" i="4"/>
  <c r="J3693" i="4"/>
  <c r="K3630" i="4"/>
  <c r="J3630" i="4"/>
  <c r="K3610" i="4"/>
  <c r="J3610" i="4"/>
  <c r="K3463" i="4"/>
  <c r="J3463" i="4"/>
  <c r="K3420" i="4"/>
  <c r="J3420" i="4"/>
  <c r="K3397" i="4"/>
  <c r="J3397" i="4"/>
  <c r="K3383" i="4"/>
  <c r="J3383" i="4"/>
  <c r="K3294" i="4"/>
  <c r="J3294" i="4"/>
  <c r="K3186" i="4"/>
  <c r="J3186" i="4"/>
  <c r="K3142" i="4"/>
  <c r="J3142" i="4"/>
  <c r="K3057" i="4"/>
  <c r="J3057" i="4"/>
  <c r="K3034" i="4"/>
  <c r="J3034" i="4"/>
  <c r="K2964" i="4"/>
  <c r="J2964" i="4"/>
  <c r="K2908" i="4"/>
  <c r="J2908" i="4"/>
  <c r="K2901" i="4"/>
  <c r="J2901" i="4"/>
  <c r="K2872" i="4"/>
  <c r="J2872" i="4"/>
  <c r="K2762" i="4"/>
  <c r="J2762" i="4"/>
  <c r="K2747" i="4"/>
  <c r="J2747" i="4"/>
  <c r="K2718" i="4"/>
  <c r="J2718" i="4"/>
  <c r="K2696" i="4"/>
  <c r="J2696" i="4"/>
  <c r="K2695" i="4"/>
  <c r="J2695" i="4"/>
  <c r="K2645" i="4"/>
  <c r="J2645" i="4"/>
  <c r="K2643" i="4"/>
  <c r="J2643" i="4"/>
  <c r="K2625" i="4"/>
  <c r="J2625" i="4"/>
  <c r="K2584" i="4"/>
  <c r="J2584" i="4"/>
  <c r="K2479" i="4"/>
  <c r="J2479" i="4"/>
  <c r="K2396" i="4"/>
  <c r="J2396" i="4"/>
  <c r="K2316" i="4"/>
  <c r="J2316" i="4"/>
  <c r="K2209" i="4"/>
  <c r="J2209" i="4"/>
  <c r="K2187" i="4"/>
  <c r="J2187" i="4"/>
  <c r="K2176" i="4"/>
  <c r="J2176" i="4"/>
  <c r="K2063" i="4"/>
  <c r="J2063" i="4"/>
  <c r="K1970" i="4"/>
  <c r="J1970" i="4"/>
  <c r="K1958" i="4"/>
  <c r="J1958" i="4"/>
  <c r="K1951" i="4"/>
  <c r="J1951" i="4"/>
  <c r="K1855" i="4"/>
  <c r="J1855" i="4"/>
  <c r="K1839" i="4"/>
  <c r="J1839" i="4"/>
  <c r="K1776" i="4"/>
  <c r="J1776" i="4"/>
  <c r="K1718" i="4"/>
  <c r="J1718" i="4"/>
  <c r="K1523" i="4"/>
  <c r="J1523" i="4"/>
  <c r="K1489" i="4"/>
  <c r="J1489" i="4"/>
  <c r="K1486" i="4"/>
  <c r="J1486" i="4"/>
  <c r="K1461" i="4"/>
  <c r="J1461" i="4"/>
  <c r="K1411" i="4"/>
  <c r="J1411" i="4"/>
  <c r="K1410" i="4"/>
  <c r="J1410" i="4"/>
  <c r="K1393" i="4"/>
  <c r="J1393" i="4"/>
  <c r="K1289" i="4"/>
  <c r="J1289" i="4"/>
  <c r="K1285" i="4"/>
  <c r="J1285" i="4"/>
  <c r="K1249" i="4"/>
  <c r="J1249" i="4"/>
  <c r="K1232" i="4"/>
  <c r="J1232" i="4"/>
  <c r="K1191" i="4"/>
  <c r="J1191" i="4"/>
  <c r="K925" i="4"/>
  <c r="J925" i="4"/>
  <c r="K894" i="4"/>
  <c r="J894" i="4"/>
  <c r="K872" i="4"/>
  <c r="J872" i="4"/>
  <c r="K858" i="4"/>
  <c r="J858" i="4"/>
  <c r="K826" i="4"/>
  <c r="J826" i="4"/>
  <c r="K803" i="4"/>
  <c r="J803" i="4"/>
  <c r="K717" i="4"/>
  <c r="J717" i="4"/>
  <c r="K615" i="4"/>
  <c r="J615" i="4"/>
  <c r="K574" i="4"/>
  <c r="J574" i="4"/>
  <c r="K548" i="4"/>
  <c r="J548" i="4"/>
  <c r="K486" i="4"/>
  <c r="J486" i="4"/>
  <c r="K446" i="4"/>
  <c r="J446" i="4"/>
  <c r="K364" i="4"/>
  <c r="J364" i="4"/>
  <c r="K344" i="4"/>
  <c r="J344" i="4"/>
  <c r="K317" i="4"/>
  <c r="J317" i="4"/>
  <c r="K296" i="4"/>
  <c r="J296" i="4"/>
  <c r="K144" i="4"/>
  <c r="J144" i="4"/>
  <c r="K132" i="4"/>
  <c r="J132" i="4"/>
  <c r="K91" i="4"/>
  <c r="J91" i="4"/>
  <c r="K4962" i="4"/>
  <c r="J4962" i="4"/>
  <c r="K4948" i="4"/>
  <c r="J4948" i="4"/>
  <c r="K4912" i="4"/>
  <c r="J4912" i="4"/>
  <c r="K4898" i="4"/>
  <c r="J4898" i="4"/>
  <c r="K4748" i="4"/>
  <c r="J4748" i="4"/>
  <c r="K4679" i="4"/>
  <c r="J4679" i="4"/>
  <c r="K4419" i="4"/>
  <c r="J4419" i="4"/>
  <c r="K4411" i="4"/>
  <c r="J4411" i="4"/>
  <c r="K4305" i="4"/>
  <c r="J4305" i="4"/>
  <c r="K4304" i="4"/>
  <c r="J4304" i="4"/>
  <c r="K4303" i="4"/>
  <c r="J4303" i="4"/>
  <c r="K4302" i="4"/>
  <c r="J4302" i="4"/>
  <c r="K4301" i="4"/>
  <c r="J4301" i="4"/>
  <c r="K4218" i="4"/>
  <c r="J4218" i="4"/>
  <c r="K4201" i="4"/>
  <c r="J4201" i="4"/>
  <c r="K4187" i="4"/>
  <c r="J4187" i="4"/>
  <c r="K4049" i="4"/>
  <c r="J4049" i="4"/>
  <c r="K3860" i="4"/>
  <c r="J3860" i="4"/>
  <c r="K3859" i="4"/>
  <c r="J3859" i="4"/>
  <c r="K3858" i="4"/>
  <c r="J3858" i="4"/>
  <c r="K3971" i="4"/>
  <c r="J3971" i="4"/>
  <c r="K3970" i="4"/>
  <c r="J3970" i="4"/>
  <c r="K3969" i="4"/>
  <c r="J3969" i="4"/>
  <c r="K3968" i="4"/>
  <c r="J3968" i="4"/>
  <c r="K3967" i="4"/>
  <c r="J3967" i="4"/>
  <c r="K3857" i="4"/>
  <c r="J3857" i="4"/>
  <c r="K3856" i="4"/>
  <c r="J3856" i="4"/>
  <c r="K3855" i="4"/>
  <c r="J3855" i="4"/>
  <c r="K3783" i="4"/>
  <c r="J3783" i="4"/>
  <c r="K3776" i="4"/>
  <c r="J3776" i="4"/>
  <c r="K3761" i="4"/>
  <c r="J3761" i="4"/>
  <c r="K3740" i="4"/>
  <c r="J3740" i="4"/>
  <c r="K3734" i="4"/>
  <c r="J3734" i="4"/>
  <c r="K3724" i="4"/>
  <c r="J3724" i="4"/>
  <c r="K3680" i="4"/>
  <c r="J3680" i="4"/>
  <c r="K3624" i="4"/>
  <c r="J3624" i="4"/>
  <c r="K3623" i="4"/>
  <c r="J3623" i="4"/>
  <c r="K3558" i="4"/>
  <c r="J3558" i="4"/>
  <c r="K3527" i="4"/>
  <c r="J3527" i="4"/>
  <c r="K3462" i="4"/>
  <c r="J3462" i="4"/>
  <c r="K3389" i="4"/>
  <c r="J3389" i="4"/>
  <c r="K3387" i="4"/>
  <c r="J3387" i="4"/>
  <c r="K3302" i="4"/>
  <c r="J3302" i="4"/>
  <c r="K3295" i="4"/>
  <c r="J3295" i="4"/>
  <c r="K3289" i="4"/>
  <c r="J3289" i="4"/>
  <c r="K3245" i="4"/>
  <c r="J3245" i="4"/>
  <c r="K3233" i="4"/>
  <c r="J3233" i="4"/>
  <c r="K3210" i="4"/>
  <c r="J3210" i="4"/>
  <c r="K3209" i="4"/>
  <c r="J3209" i="4"/>
  <c r="K3198" i="4"/>
  <c r="J3198" i="4"/>
  <c r="K3184" i="4"/>
  <c r="J3184" i="4"/>
  <c r="K3155" i="4"/>
  <c r="J3155" i="4"/>
  <c r="K3154" i="4"/>
  <c r="J3154" i="4"/>
  <c r="K3017" i="4"/>
  <c r="J3017" i="4"/>
  <c r="K3011" i="4"/>
  <c r="J3011" i="4"/>
  <c r="K3000" i="4"/>
  <c r="J3000" i="4"/>
  <c r="K2923" i="4"/>
  <c r="J2923" i="4"/>
  <c r="K2862" i="4"/>
  <c r="J2862" i="4"/>
  <c r="K2853" i="4"/>
  <c r="J2853" i="4"/>
  <c r="K2793" i="4"/>
  <c r="J2793" i="4"/>
  <c r="K2777" i="4"/>
  <c r="J2777" i="4"/>
  <c r="K2765" i="4"/>
  <c r="J2765" i="4"/>
  <c r="K2752" i="4"/>
  <c r="J2752" i="4"/>
  <c r="K2726" i="4"/>
  <c r="J2726" i="4"/>
  <c r="K2722" i="4"/>
  <c r="J2722" i="4"/>
  <c r="K2613" i="4"/>
  <c r="J2613" i="4"/>
  <c r="K2601" i="4"/>
  <c r="J2601" i="4"/>
  <c r="K2563" i="4"/>
  <c r="J2563" i="4"/>
  <c r="K2555" i="4"/>
  <c r="J2555" i="4"/>
  <c r="K2549" i="4"/>
  <c r="J2549" i="4"/>
  <c r="K2510" i="4"/>
  <c r="J2510" i="4"/>
  <c r="K2433" i="4"/>
  <c r="J2433" i="4"/>
  <c r="K2322" i="4"/>
  <c r="J2322" i="4"/>
  <c r="K2296" i="4"/>
  <c r="J2296" i="4"/>
  <c r="K2289" i="4"/>
  <c r="J2289" i="4"/>
  <c r="K2225" i="4"/>
  <c r="J2225" i="4"/>
  <c r="K2171" i="4"/>
  <c r="J2171" i="4"/>
  <c r="K2118" i="4"/>
  <c r="J2118" i="4"/>
  <c r="K2110" i="4"/>
  <c r="J2110" i="4"/>
  <c r="K1980" i="4"/>
  <c r="J1980" i="4"/>
  <c r="K1883" i="4"/>
  <c r="J1883" i="4"/>
  <c r="K1858" i="4"/>
  <c r="J1858" i="4"/>
  <c r="K1686" i="4"/>
  <c r="J1686" i="4"/>
  <c r="K1634" i="4"/>
  <c r="J1634" i="4"/>
  <c r="K1623" i="4"/>
  <c r="J1623" i="4"/>
  <c r="K1503" i="4"/>
  <c r="J1503" i="4"/>
  <c r="K1464" i="4"/>
  <c r="J1464" i="4"/>
  <c r="K1409" i="4"/>
  <c r="J1409" i="4"/>
  <c r="K1390" i="4"/>
  <c r="J1390" i="4"/>
  <c r="K1283" i="4"/>
  <c r="J1283" i="4"/>
  <c r="K1271" i="4"/>
  <c r="J1271" i="4"/>
  <c r="K1231" i="4"/>
  <c r="J1231" i="4"/>
  <c r="K1187" i="4"/>
  <c r="J1187" i="4"/>
  <c r="K1121" i="4"/>
  <c r="J1121" i="4"/>
  <c r="K1054" i="4"/>
  <c r="J1054" i="4"/>
  <c r="K1031" i="4"/>
  <c r="J1031" i="4"/>
  <c r="K988" i="4"/>
  <c r="J988" i="4"/>
  <c r="K945" i="4"/>
  <c r="J945" i="4"/>
  <c r="K899" i="4"/>
  <c r="J899" i="4"/>
  <c r="K830" i="4"/>
  <c r="J830" i="4"/>
  <c r="K752" i="4"/>
  <c r="J752" i="4"/>
  <c r="K656" i="4"/>
  <c r="J656" i="4"/>
  <c r="K608" i="4"/>
  <c r="J608" i="4"/>
  <c r="K537" i="4"/>
  <c r="J537" i="4"/>
  <c r="K512" i="4"/>
  <c r="J512" i="4"/>
  <c r="K484" i="4"/>
  <c r="J484" i="4"/>
  <c r="K405" i="4"/>
  <c r="J405" i="4"/>
  <c r="K362" i="4"/>
  <c r="J362" i="4"/>
  <c r="K360" i="4"/>
  <c r="J360" i="4"/>
  <c r="K333" i="4"/>
  <c r="J333" i="4"/>
  <c r="K292" i="4"/>
  <c r="J292" i="4"/>
  <c r="K285" i="4"/>
  <c r="J285" i="4"/>
  <c r="K284" i="4"/>
  <c r="J284" i="4"/>
  <c r="K262" i="4"/>
  <c r="J262" i="4"/>
  <c r="K207" i="4"/>
  <c r="J207" i="4"/>
  <c r="K191" i="4"/>
  <c r="J191" i="4"/>
  <c r="K175" i="4"/>
  <c r="J175" i="4"/>
  <c r="K124" i="4"/>
  <c r="J124" i="4"/>
  <c r="K73" i="4"/>
  <c r="J73" i="4"/>
  <c r="K36" i="4"/>
  <c r="J36" i="4"/>
  <c r="K25" i="4"/>
  <c r="J25" i="4"/>
  <c r="K2501" i="4"/>
  <c r="J2501" i="4"/>
  <c r="K5000" i="4"/>
  <c r="J5000" i="4"/>
  <c r="K4991" i="4"/>
  <c r="J4991" i="4"/>
  <c r="K4980" i="4"/>
  <c r="J4980" i="4"/>
  <c r="K4944" i="4"/>
  <c r="J4944" i="4"/>
  <c r="K4911" i="4"/>
  <c r="J4911" i="4"/>
  <c r="K4894" i="4"/>
  <c r="J4894" i="4"/>
  <c r="K4822" i="4"/>
  <c r="J4822" i="4"/>
  <c r="K4815" i="4"/>
  <c r="J4815" i="4"/>
  <c r="K4780" i="4"/>
  <c r="J4780" i="4"/>
  <c r="K4747" i="4"/>
  <c r="J4747" i="4"/>
  <c r="K4736" i="4"/>
  <c r="J4736" i="4"/>
  <c r="K4731" i="4"/>
  <c r="J4731" i="4"/>
  <c r="K4719" i="4"/>
  <c r="J4719" i="4"/>
  <c r="K4715" i="4"/>
  <c r="J4715" i="4"/>
  <c r="K4712" i="4"/>
  <c r="J4712" i="4"/>
  <c r="K4701" i="4"/>
  <c r="J4701" i="4"/>
  <c r="K4663" i="4"/>
  <c r="J4663" i="4"/>
  <c r="K4617" i="4"/>
  <c r="J4617" i="4"/>
  <c r="K4586" i="4"/>
  <c r="J4586" i="4"/>
  <c r="K4577" i="4"/>
  <c r="J4577" i="4"/>
  <c r="K4568" i="4"/>
  <c r="J4568" i="4"/>
  <c r="K4517" i="4"/>
  <c r="J4517" i="4"/>
  <c r="K4499" i="4"/>
  <c r="J4499" i="4"/>
  <c r="K4401" i="4"/>
  <c r="J4401" i="4"/>
  <c r="K4300" i="4"/>
  <c r="J4300" i="4"/>
  <c r="K4299" i="4"/>
  <c r="J4299" i="4"/>
  <c r="K4298" i="4"/>
  <c r="J4298" i="4"/>
  <c r="K4297" i="4"/>
  <c r="J4297" i="4"/>
  <c r="K4206" i="4"/>
  <c r="J4206" i="4"/>
  <c r="K4204" i="4"/>
  <c r="J4204" i="4"/>
  <c r="K4144" i="4"/>
  <c r="J4144" i="4"/>
  <c r="K4121" i="4"/>
  <c r="J4121" i="4"/>
  <c r="K4110" i="4"/>
  <c r="J4110" i="4"/>
  <c r="K4018" i="4"/>
  <c r="J4018" i="4"/>
  <c r="K4048" i="4"/>
  <c r="J4048" i="4"/>
  <c r="K3854" i="4"/>
  <c r="J3854" i="4"/>
  <c r="K3966" i="4"/>
  <c r="J3966" i="4"/>
  <c r="K3853" i="4"/>
  <c r="J3853" i="4"/>
  <c r="K3965" i="4"/>
  <c r="J3965" i="4"/>
  <c r="K3733" i="4"/>
  <c r="J3733" i="4"/>
  <c r="K3727" i="4"/>
  <c r="J3727" i="4"/>
  <c r="K3646" i="4"/>
  <c r="J3646" i="4"/>
  <c r="K3591" i="4"/>
  <c r="J3591" i="4"/>
  <c r="K3590" i="4"/>
  <c r="J3590" i="4"/>
  <c r="K3506" i="4"/>
  <c r="J3506" i="4"/>
  <c r="K3450" i="4"/>
  <c r="J3450" i="4"/>
  <c r="K3396" i="4"/>
  <c r="J3396" i="4"/>
  <c r="K3391" i="4"/>
  <c r="J3391" i="4"/>
  <c r="K3312" i="4"/>
  <c r="J3312" i="4"/>
  <c r="K3298" i="4"/>
  <c r="J3298" i="4"/>
  <c r="K3241" i="4"/>
  <c r="J3241" i="4"/>
  <c r="K3195" i="4"/>
  <c r="J3195" i="4"/>
  <c r="K3181" i="4"/>
  <c r="J3181" i="4"/>
  <c r="K3165" i="4"/>
  <c r="J3165" i="4"/>
  <c r="K3138" i="4"/>
  <c r="J3138" i="4"/>
  <c r="K3136" i="4"/>
  <c r="J3136" i="4"/>
  <c r="K3053" i="4"/>
  <c r="J3053" i="4"/>
  <c r="K3041" i="4"/>
  <c r="J3041" i="4"/>
  <c r="K3003" i="4"/>
  <c r="J3003" i="4"/>
  <c r="K2992" i="4"/>
  <c r="J2992" i="4"/>
  <c r="K2991" i="4"/>
  <c r="J2991" i="4"/>
  <c r="K2931" i="4"/>
  <c r="J2931" i="4"/>
  <c r="K2921" i="4"/>
  <c r="J2921" i="4"/>
  <c r="K2883" i="4"/>
  <c r="J2883" i="4"/>
  <c r="K2861" i="4"/>
  <c r="J2861" i="4"/>
  <c r="K2842" i="4"/>
  <c r="J2842" i="4"/>
  <c r="K2809" i="4"/>
  <c r="J2809" i="4"/>
  <c r="K2741" i="4"/>
  <c r="J2741" i="4"/>
  <c r="K2721" i="4"/>
  <c r="J2721" i="4"/>
  <c r="K2648" i="4"/>
  <c r="J2648" i="4"/>
  <c r="K2639" i="4"/>
  <c r="J2639" i="4"/>
  <c r="K2600" i="4"/>
  <c r="J2600" i="4"/>
  <c r="K2534" i="4"/>
  <c r="J2534" i="4"/>
  <c r="K2451" i="4"/>
  <c r="J2451" i="4"/>
  <c r="K2420" i="4"/>
  <c r="J2420" i="4"/>
  <c r="K2408" i="4"/>
  <c r="J2408" i="4"/>
  <c r="K2399" i="4"/>
  <c r="J2399" i="4"/>
  <c r="K2397" i="4"/>
  <c r="J2397" i="4"/>
  <c r="K2367" i="4"/>
  <c r="J2367" i="4"/>
  <c r="K2216" i="4"/>
  <c r="J2216" i="4"/>
  <c r="K2194" i="4"/>
  <c r="J2194" i="4"/>
  <c r="K2166" i="4"/>
  <c r="J2166" i="4"/>
  <c r="K2052" i="4"/>
  <c r="J2052" i="4"/>
  <c r="K2041" i="4"/>
  <c r="J2041" i="4"/>
  <c r="K1952" i="4"/>
  <c r="J1952" i="4"/>
  <c r="K1931" i="4"/>
  <c r="J1931" i="4"/>
  <c r="K1910" i="4"/>
  <c r="J1910" i="4"/>
  <c r="K1840" i="4"/>
  <c r="J1840" i="4"/>
  <c r="K1710" i="4"/>
  <c r="J1710" i="4"/>
  <c r="K1696" i="4"/>
  <c r="J1696" i="4"/>
  <c r="K1590" i="4"/>
  <c r="J1590" i="4"/>
  <c r="K1522" i="4"/>
  <c r="J1522" i="4"/>
  <c r="K1479" i="4"/>
  <c r="J1479" i="4"/>
  <c r="K1408" i="4"/>
  <c r="J1408" i="4"/>
  <c r="K1407" i="4"/>
  <c r="J1407" i="4"/>
  <c r="K1299" i="4"/>
  <c r="J1299" i="4"/>
  <c r="K1264" i="4"/>
  <c r="J1264" i="4"/>
  <c r="K1222" i="4"/>
  <c r="J1222" i="4"/>
  <c r="K1113" i="4"/>
  <c r="J1113" i="4"/>
  <c r="K1094" i="4"/>
  <c r="J1094" i="4"/>
  <c r="K1042" i="4"/>
  <c r="J1042" i="4"/>
  <c r="K1024" i="4"/>
  <c r="J1024" i="4"/>
  <c r="K1003" i="4"/>
  <c r="J1003" i="4"/>
  <c r="K957" i="4"/>
  <c r="J957" i="4"/>
  <c r="K887" i="4"/>
  <c r="J887" i="4"/>
  <c r="K683" i="4"/>
  <c r="J683" i="4"/>
  <c r="K622" i="4"/>
  <c r="J622" i="4"/>
  <c r="K577" i="4"/>
  <c r="J577" i="4"/>
  <c r="K525" i="4"/>
  <c r="J525" i="4"/>
  <c r="K505" i="4"/>
  <c r="J505" i="4"/>
  <c r="K502" i="4"/>
  <c r="J502" i="4"/>
  <c r="K485" i="4"/>
  <c r="J485" i="4"/>
  <c r="K437" i="4"/>
  <c r="J437" i="4"/>
  <c r="K399" i="4"/>
  <c r="J399" i="4"/>
  <c r="K388" i="4"/>
  <c r="J388" i="4"/>
  <c r="K361" i="4"/>
  <c r="J361" i="4"/>
  <c r="K288" i="4"/>
  <c r="J288" i="4"/>
  <c r="K232" i="4"/>
  <c r="J232" i="4"/>
  <c r="K184" i="4"/>
  <c r="J184" i="4"/>
  <c r="K182" i="4"/>
  <c r="J182" i="4"/>
  <c r="K170" i="4"/>
  <c r="J170" i="4"/>
  <c r="K119" i="4"/>
  <c r="J119" i="4"/>
  <c r="K105" i="4"/>
  <c r="J105" i="4"/>
  <c r="K85" i="4"/>
  <c r="J85" i="4"/>
  <c r="K67" i="4"/>
  <c r="J67" i="4"/>
  <c r="K62" i="4"/>
  <c r="J62" i="4"/>
  <c r="K50" i="4"/>
  <c r="J50" i="4"/>
  <c r="K18" i="4"/>
  <c r="J18" i="4"/>
  <c r="K15" i="4"/>
  <c r="J15" i="4"/>
  <c r="K4949" i="4"/>
  <c r="J4949" i="4"/>
  <c r="K4946" i="4"/>
  <c r="J4946" i="4"/>
  <c r="K4942" i="4"/>
  <c r="J4942" i="4"/>
  <c r="K4905" i="4"/>
  <c r="J4905" i="4"/>
  <c r="K4864" i="4"/>
  <c r="J4864" i="4"/>
  <c r="K4746" i="4"/>
  <c r="J4746" i="4"/>
  <c r="K4671" i="4"/>
  <c r="J4671" i="4"/>
  <c r="K4591" i="4"/>
  <c r="J4591" i="4"/>
  <c r="K4516" i="4"/>
  <c r="J4516" i="4"/>
  <c r="K4508" i="4"/>
  <c r="J4508" i="4"/>
  <c r="K4461" i="4"/>
  <c r="J4461" i="4"/>
  <c r="K4391" i="4"/>
  <c r="J4391" i="4"/>
  <c r="K4296" i="4"/>
  <c r="J4296" i="4"/>
  <c r="K4190" i="4"/>
  <c r="J4190" i="4"/>
  <c r="K4123" i="4"/>
  <c r="J4123" i="4"/>
  <c r="K4047" i="4"/>
  <c r="J4047" i="4"/>
  <c r="K4017" i="4"/>
  <c r="J4017" i="4"/>
  <c r="K3852" i="4"/>
  <c r="J3852" i="4"/>
  <c r="K3964" i="4"/>
  <c r="J3964" i="4"/>
  <c r="K3963" i="4"/>
  <c r="J3963" i="4"/>
  <c r="K3851" i="4"/>
  <c r="J3851" i="4"/>
  <c r="K3792" i="4"/>
  <c r="J3792" i="4"/>
  <c r="K3771" i="4"/>
  <c r="J3771" i="4"/>
  <c r="K3760" i="4"/>
  <c r="J3760" i="4"/>
  <c r="K3755" i="4"/>
  <c r="J3755" i="4"/>
  <c r="K3737" i="4"/>
  <c r="J3737" i="4"/>
  <c r="K3622" i="4"/>
  <c r="J3622" i="4"/>
  <c r="K3633" i="4"/>
  <c r="J3633" i="4"/>
  <c r="K3510" i="4"/>
  <c r="J3510" i="4"/>
  <c r="K3505" i="4"/>
  <c r="J3505" i="4"/>
  <c r="K3492" i="4"/>
  <c r="J3492" i="4"/>
  <c r="K3489" i="4"/>
  <c r="J3489" i="4"/>
  <c r="K3461" i="4"/>
  <c r="J3461" i="4"/>
  <c r="K3460" i="4"/>
  <c r="J3460" i="4"/>
  <c r="K3444" i="4"/>
  <c r="J3444" i="4"/>
  <c r="K3404" i="4"/>
  <c r="J3404" i="4"/>
  <c r="K3398" i="4"/>
  <c r="J3398" i="4"/>
  <c r="K3375" i="4"/>
  <c r="J3375" i="4"/>
  <c r="K3292" i="4"/>
  <c r="J3292" i="4"/>
  <c r="K3288" i="4"/>
  <c r="J3288" i="4"/>
  <c r="K3267" i="4"/>
  <c r="J3267" i="4"/>
  <c r="K3259" i="4"/>
  <c r="J3259" i="4"/>
  <c r="K3116" i="4"/>
  <c r="J3116" i="4"/>
  <c r="K3102" i="4"/>
  <c r="J3102" i="4"/>
  <c r="K3085" i="4"/>
  <c r="J3085" i="4"/>
  <c r="K3052" i="4"/>
  <c r="J3052" i="4"/>
  <c r="K3030" i="4"/>
  <c r="J3030" i="4"/>
  <c r="K3016" i="4"/>
  <c r="J3016" i="4"/>
  <c r="K2989" i="4"/>
  <c r="J2989" i="4"/>
  <c r="K2977" i="4"/>
  <c r="J2977" i="4"/>
  <c r="K2857" i="4"/>
  <c r="J2857" i="4"/>
  <c r="K2848" i="4"/>
  <c r="J2848" i="4"/>
  <c r="K2802" i="4"/>
  <c r="J2802" i="4"/>
  <c r="K2691" i="4"/>
  <c r="J2691" i="4"/>
  <c r="K2668" i="4"/>
  <c r="J2668" i="4"/>
  <c r="K2658" i="4"/>
  <c r="J2658" i="4"/>
  <c r="K2651" i="4"/>
  <c r="J2651" i="4"/>
  <c r="K2599" i="4"/>
  <c r="J2599" i="4"/>
  <c r="K2598" i="4"/>
  <c r="J2598" i="4"/>
  <c r="K2572" i="4"/>
  <c r="J2572" i="4"/>
  <c r="K2554" i="4"/>
  <c r="J2554" i="4"/>
  <c r="K2540" i="4"/>
  <c r="J2540" i="4"/>
  <c r="K2371" i="4"/>
  <c r="J2371" i="4"/>
  <c r="K2317" i="4"/>
  <c r="J2317" i="4"/>
  <c r="K2270" i="4"/>
  <c r="J2270" i="4"/>
  <c r="K2251" i="4"/>
  <c r="J2251" i="4"/>
  <c r="K2246" i="4"/>
  <c r="J2246" i="4"/>
  <c r="K2179" i="4"/>
  <c r="J2179" i="4"/>
  <c r="K2165" i="4"/>
  <c r="J2165" i="4"/>
  <c r="K2095" i="4"/>
  <c r="J2095" i="4"/>
  <c r="K2054" i="4"/>
  <c r="J2054" i="4"/>
  <c r="K2028" i="4"/>
  <c r="J2028" i="4"/>
  <c r="K1975" i="4"/>
  <c r="J1975" i="4"/>
  <c r="K1947" i="4"/>
  <c r="J1947" i="4"/>
  <c r="K1880" i="4"/>
  <c r="J1880" i="4"/>
  <c r="K1832" i="4"/>
  <c r="J1832" i="4"/>
  <c r="K1800" i="4"/>
  <c r="J1800" i="4"/>
  <c r="K1770" i="4"/>
  <c r="J1770" i="4"/>
  <c r="K1751" i="4"/>
  <c r="J1751" i="4"/>
  <c r="K1687" i="4"/>
  <c r="J1687" i="4"/>
  <c r="K1660" i="4"/>
  <c r="J1660" i="4"/>
  <c r="K1589" i="4"/>
  <c r="J1589" i="4"/>
  <c r="K1578" i="4"/>
  <c r="J1578" i="4"/>
  <c r="K1547" i="4"/>
  <c r="J1547" i="4"/>
  <c r="K1539" i="4"/>
  <c r="J1539" i="4"/>
  <c r="K1527" i="4"/>
  <c r="J1527" i="4"/>
  <c r="K1484" i="4"/>
  <c r="J1484" i="4"/>
  <c r="K1406" i="4"/>
  <c r="J1406" i="4"/>
  <c r="K1405" i="4"/>
  <c r="J1405" i="4"/>
  <c r="K1404" i="4"/>
  <c r="J1404" i="4"/>
  <c r="K1324" i="4"/>
  <c r="J1324" i="4"/>
  <c r="K1287" i="4"/>
  <c r="J1287" i="4"/>
  <c r="K1241" i="4"/>
  <c r="J1241" i="4"/>
  <c r="K1107" i="4"/>
  <c r="J1107" i="4"/>
  <c r="K1101" i="4"/>
  <c r="J1101" i="4"/>
  <c r="K1049" i="4"/>
  <c r="J1049" i="4"/>
  <c r="K1017" i="4"/>
  <c r="J1017" i="4"/>
  <c r="K983" i="4"/>
  <c r="J983" i="4"/>
  <c r="K905" i="4"/>
  <c r="J905" i="4"/>
  <c r="K877" i="4"/>
  <c r="J877" i="4"/>
  <c r="K856" i="4"/>
  <c r="J856" i="4"/>
  <c r="K825" i="4"/>
  <c r="J825" i="4"/>
  <c r="K747" i="4"/>
  <c r="J747" i="4"/>
  <c r="K719" i="4"/>
  <c r="J719" i="4"/>
  <c r="K674" i="4"/>
  <c r="J674" i="4"/>
  <c r="K647" i="4"/>
  <c r="J647" i="4"/>
  <c r="K629" i="4"/>
  <c r="J629" i="4"/>
  <c r="K624" i="4"/>
  <c r="J624" i="4"/>
  <c r="K620" i="4"/>
  <c r="J620" i="4"/>
  <c r="K598" i="4"/>
  <c r="J598" i="4"/>
  <c r="K597" i="4"/>
  <c r="J597" i="4"/>
  <c r="K590" i="4"/>
  <c r="J590" i="4"/>
  <c r="K557" i="4"/>
  <c r="J557" i="4"/>
  <c r="K526" i="4"/>
  <c r="J526" i="4"/>
  <c r="K407" i="4"/>
  <c r="J407" i="4"/>
  <c r="K404" i="4"/>
  <c r="J404" i="4"/>
  <c r="K368" i="4"/>
  <c r="J368" i="4"/>
  <c r="K267" i="4"/>
  <c r="J267" i="4"/>
  <c r="K181" i="4"/>
  <c r="J181" i="4"/>
  <c r="K178" i="4"/>
  <c r="J178" i="4"/>
  <c r="K174" i="4"/>
  <c r="J174" i="4"/>
  <c r="K169" i="4"/>
  <c r="J169" i="4"/>
  <c r="K127" i="4"/>
  <c r="J127" i="4"/>
  <c r="K70" i="4"/>
  <c r="J70" i="4"/>
  <c r="K10" i="4"/>
  <c r="J10" i="4"/>
  <c r="K4970" i="4"/>
  <c r="J4970" i="4"/>
  <c r="K4941" i="4"/>
  <c r="J4941" i="4"/>
  <c r="K4847" i="4"/>
  <c r="J4847" i="4"/>
  <c r="K4830" i="4"/>
  <c r="J4830" i="4"/>
  <c r="K4817" i="4"/>
  <c r="J4817" i="4"/>
  <c r="K4813" i="4"/>
  <c r="J4813" i="4"/>
  <c r="K4801" i="4"/>
  <c r="J4801" i="4"/>
  <c r="K4745" i="4"/>
  <c r="J4745" i="4"/>
  <c r="K4704" i="4"/>
  <c r="J4704" i="4"/>
  <c r="K4690" i="4"/>
  <c r="J4690" i="4"/>
  <c r="K4608" i="4"/>
  <c r="J4608" i="4"/>
  <c r="K4602" i="4"/>
  <c r="J4602" i="4"/>
  <c r="K4455" i="4"/>
  <c r="J4455" i="4"/>
  <c r="K4446" i="4"/>
  <c r="J4446" i="4"/>
  <c r="K4415" i="4"/>
  <c r="J4415" i="4"/>
  <c r="K4295" i="4"/>
  <c r="J4295" i="4"/>
  <c r="K4294" i="4"/>
  <c r="J4294" i="4"/>
  <c r="K4293" i="4"/>
  <c r="J4293" i="4"/>
  <c r="K4292" i="4"/>
  <c r="J4292" i="4"/>
  <c r="K4238" i="4"/>
  <c r="J4238" i="4"/>
  <c r="K4382" i="4"/>
  <c r="J4382" i="4"/>
  <c r="K4291" i="4"/>
  <c r="J4291" i="4"/>
  <c r="K4180" i="4"/>
  <c r="J4180" i="4"/>
  <c r="K4172" i="4"/>
  <c r="J4172" i="4"/>
  <c r="K4116" i="4"/>
  <c r="J4116" i="4"/>
  <c r="K4016" i="4"/>
  <c r="J4016" i="4"/>
  <c r="K3850" i="4"/>
  <c r="J3850" i="4"/>
  <c r="K3962" i="4"/>
  <c r="J3962" i="4"/>
  <c r="K3849" i="4"/>
  <c r="J3849" i="4"/>
  <c r="K3961" i="4"/>
  <c r="J3961" i="4"/>
  <c r="K3848" i="4"/>
  <c r="J3848" i="4"/>
  <c r="K3960" i="4"/>
  <c r="J3960" i="4"/>
  <c r="K3774" i="4"/>
  <c r="J3774" i="4"/>
  <c r="K3773" i="4"/>
  <c r="J3773" i="4"/>
  <c r="K3710" i="4"/>
  <c r="J3710" i="4"/>
  <c r="K3696" i="4"/>
  <c r="J3696" i="4"/>
  <c r="K3684" i="4"/>
  <c r="J3684" i="4"/>
  <c r="K3645" i="4"/>
  <c r="J3645" i="4"/>
  <c r="K3644" i="4"/>
  <c r="J3644" i="4"/>
  <c r="K3643" i="4"/>
  <c r="J3643" i="4"/>
  <c r="K3501" i="4"/>
  <c r="J3501" i="4"/>
  <c r="K3443" i="4"/>
  <c r="J3443" i="4"/>
  <c r="K3394" i="4"/>
  <c r="J3394" i="4"/>
  <c r="K3304" i="4"/>
  <c r="J3304" i="4"/>
  <c r="K3279" i="4"/>
  <c r="J3279" i="4"/>
  <c r="K3264" i="4"/>
  <c r="J3264" i="4"/>
  <c r="K3218" i="4"/>
  <c r="J3218" i="4"/>
  <c r="K3208" i="4"/>
  <c r="J3208" i="4"/>
  <c r="K3203" i="4"/>
  <c r="J3203" i="4"/>
  <c r="K3172" i="4"/>
  <c r="J3172" i="4"/>
  <c r="K3166" i="4"/>
  <c r="J3166" i="4"/>
  <c r="K3106" i="4"/>
  <c r="J3106" i="4"/>
  <c r="K3040" i="4"/>
  <c r="J3040" i="4"/>
  <c r="K3015" i="4"/>
  <c r="J3015" i="4"/>
  <c r="K3014" i="4"/>
  <c r="J3014" i="4"/>
  <c r="K2983" i="4"/>
  <c r="J2983" i="4"/>
  <c r="K2963" i="4"/>
  <c r="J2963" i="4"/>
  <c r="K2943" i="4"/>
  <c r="J2943" i="4"/>
  <c r="K2876" i="4"/>
  <c r="J2876" i="4"/>
  <c r="K2845" i="4"/>
  <c r="J2845" i="4"/>
  <c r="K2780" i="4"/>
  <c r="J2780" i="4"/>
  <c r="K2740" i="4"/>
  <c r="J2740" i="4"/>
  <c r="K2627" i="4"/>
  <c r="J2627" i="4"/>
  <c r="K2597" i="4"/>
  <c r="J2597" i="4"/>
  <c r="K2596" i="4"/>
  <c r="J2596" i="4"/>
  <c r="K2566" i="4"/>
  <c r="J2566" i="4"/>
  <c r="K2533" i="4"/>
  <c r="J2533" i="4"/>
  <c r="K2443" i="4"/>
  <c r="J2443" i="4"/>
  <c r="K2442" i="4"/>
  <c r="J2442" i="4"/>
  <c r="K2437" i="4"/>
  <c r="J2437" i="4"/>
  <c r="K2335" i="4"/>
  <c r="J2335" i="4"/>
  <c r="K2299" i="4"/>
  <c r="J2299" i="4"/>
  <c r="K2203" i="4"/>
  <c r="J2203" i="4"/>
  <c r="K2202" i="4"/>
  <c r="J2202" i="4"/>
  <c r="K2162" i="4"/>
  <c r="J2162" i="4"/>
  <c r="K2148" i="4"/>
  <c r="J2148" i="4"/>
  <c r="K2138" i="4"/>
  <c r="J2138" i="4"/>
  <c r="K2024" i="4"/>
  <c r="J2024" i="4"/>
  <c r="K1989" i="4"/>
  <c r="J1989" i="4"/>
  <c r="K1988" i="4"/>
  <c r="J1988" i="4"/>
  <c r="K1930" i="4"/>
  <c r="J1930" i="4"/>
  <c r="K1881" i="4"/>
  <c r="J1881" i="4"/>
  <c r="K1874" i="4"/>
  <c r="J1874" i="4"/>
  <c r="K1854" i="4"/>
  <c r="J1854" i="4"/>
  <c r="K1798" i="4"/>
  <c r="J1798" i="4"/>
  <c r="K1775" i="4"/>
  <c r="J1775" i="4"/>
  <c r="K1659" i="4"/>
  <c r="J1659" i="4"/>
  <c r="K1579" i="4"/>
  <c r="J1579" i="4"/>
  <c r="K1568" i="4"/>
  <c r="J1568" i="4"/>
  <c r="K1517" i="4"/>
  <c r="J1517" i="4"/>
  <c r="K1510" i="4"/>
  <c r="J1510" i="4"/>
  <c r="K1403" i="4"/>
  <c r="J1403" i="4"/>
  <c r="K1357" i="4"/>
  <c r="J1357" i="4"/>
  <c r="K1353" i="4"/>
  <c r="J1353" i="4"/>
  <c r="K1347" i="4"/>
  <c r="J1347" i="4"/>
  <c r="K1330" i="4"/>
  <c r="J1330" i="4"/>
  <c r="K1322" i="4"/>
  <c r="J1322" i="4"/>
  <c r="K1297" i="4"/>
  <c r="J1297" i="4"/>
  <c r="K1274" i="4"/>
  <c r="J1274" i="4"/>
  <c r="K1193" i="4"/>
  <c r="J1193" i="4"/>
  <c r="K1162" i="4"/>
  <c r="J1162" i="4"/>
  <c r="K1161" i="4"/>
  <c r="J1161" i="4"/>
  <c r="K1112" i="4"/>
  <c r="J1112" i="4"/>
  <c r="K1078" i="4"/>
  <c r="J1078" i="4"/>
  <c r="K998" i="4"/>
  <c r="J998" i="4"/>
  <c r="K976" i="4"/>
  <c r="J976" i="4"/>
  <c r="K954" i="4"/>
  <c r="J954" i="4"/>
  <c r="K949" i="4"/>
  <c r="J949" i="4"/>
  <c r="K941" i="4"/>
  <c r="J941" i="4"/>
  <c r="K932" i="4"/>
  <c r="J932" i="4"/>
  <c r="K927" i="4"/>
  <c r="J927" i="4"/>
  <c r="K907" i="4"/>
  <c r="J907" i="4"/>
  <c r="K900" i="4"/>
  <c r="J900" i="4"/>
  <c r="K874" i="4"/>
  <c r="J874" i="4"/>
  <c r="K860" i="4"/>
  <c r="J860" i="4"/>
  <c r="K699" i="4"/>
  <c r="J699" i="4"/>
  <c r="K602" i="4"/>
  <c r="J602" i="4"/>
  <c r="K570" i="4"/>
  <c r="J570" i="4"/>
  <c r="K527" i="4"/>
  <c r="J527" i="4"/>
  <c r="K523" i="4"/>
  <c r="J523" i="4"/>
  <c r="K501" i="4"/>
  <c r="J501" i="4"/>
  <c r="K493" i="4"/>
  <c r="J493" i="4"/>
  <c r="K468" i="4"/>
  <c r="J468" i="4"/>
  <c r="K436" i="4"/>
  <c r="J436" i="4"/>
  <c r="K281" i="4"/>
  <c r="J281" i="4"/>
  <c r="K254" i="4"/>
  <c r="J254" i="4"/>
  <c r="K231" i="4"/>
  <c r="J231" i="4"/>
  <c r="K31" i="4"/>
  <c r="J31" i="4"/>
  <c r="K24" i="4"/>
  <c r="J24" i="4"/>
  <c r="K4996" i="4"/>
  <c r="J4996" i="4"/>
  <c r="K4952" i="4"/>
  <c r="J4952" i="4"/>
  <c r="K4886" i="4"/>
  <c r="J4886" i="4"/>
  <c r="K4793" i="4"/>
  <c r="J4793" i="4"/>
  <c r="K4779" i="4"/>
  <c r="J4779" i="4"/>
  <c r="K4725" i="4"/>
  <c r="J4725" i="4"/>
  <c r="K4714" i="4"/>
  <c r="J4714" i="4"/>
  <c r="K4689" i="4"/>
  <c r="J4689" i="4"/>
  <c r="K4634" i="4"/>
  <c r="J4634" i="4"/>
  <c r="K4515" i="4"/>
  <c r="J4515" i="4"/>
  <c r="K4454" i="4"/>
  <c r="J4454" i="4"/>
  <c r="K4406" i="4"/>
  <c r="J4406" i="4"/>
  <c r="K4290" i="4"/>
  <c r="J4290" i="4"/>
  <c r="K4381" i="4"/>
  <c r="J4381" i="4"/>
  <c r="K4289" i="4"/>
  <c r="J4289" i="4"/>
  <c r="K4200" i="4"/>
  <c r="J4200" i="4"/>
  <c r="K4199" i="4"/>
  <c r="J4199" i="4"/>
  <c r="K4015" i="4"/>
  <c r="J4015" i="4"/>
  <c r="K4046" i="4"/>
  <c r="J4046" i="4"/>
  <c r="K3847" i="4"/>
  <c r="J3847" i="4"/>
  <c r="K3959" i="4"/>
  <c r="J3959" i="4"/>
  <c r="K3958" i="4"/>
  <c r="J3958" i="4"/>
  <c r="K3957" i="4"/>
  <c r="J3957" i="4"/>
  <c r="K3846" i="4"/>
  <c r="J3846" i="4"/>
  <c r="K3845" i="4"/>
  <c r="J3845" i="4"/>
  <c r="K3844" i="4"/>
  <c r="J3844" i="4"/>
  <c r="K3843" i="4"/>
  <c r="J3843" i="4"/>
  <c r="K3956" i="4"/>
  <c r="J3956" i="4"/>
  <c r="K3742" i="4"/>
  <c r="J3742" i="4"/>
  <c r="K3717" i="4"/>
  <c r="J3717" i="4"/>
  <c r="K3689" i="4"/>
  <c r="J3689" i="4"/>
  <c r="K3640" i="4"/>
  <c r="J3640" i="4"/>
  <c r="K3589" i="4"/>
  <c r="J3589" i="4"/>
  <c r="K3553" i="4"/>
  <c r="J3553" i="4"/>
  <c r="K3497" i="4"/>
  <c r="J3497" i="4"/>
  <c r="K3475" i="4"/>
  <c r="J3475" i="4"/>
  <c r="K3448" i="4"/>
  <c r="J3448" i="4"/>
  <c r="K3439" i="4"/>
  <c r="J3439" i="4"/>
  <c r="K3407" i="4"/>
  <c r="J3407" i="4"/>
  <c r="K3355" i="4"/>
  <c r="J3355" i="4"/>
  <c r="K3247" i="4"/>
  <c r="J3247" i="4"/>
  <c r="K3223" i="4"/>
  <c r="J3223" i="4"/>
  <c r="K3196" i="4"/>
  <c r="J3196" i="4"/>
  <c r="K3070" i="4"/>
  <c r="J3070" i="4"/>
  <c r="K2817" i="4"/>
  <c r="J2817" i="4"/>
  <c r="K2797" i="4"/>
  <c r="J2797" i="4"/>
  <c r="K2789" i="4"/>
  <c r="J2789" i="4"/>
  <c r="K2766" i="4"/>
  <c r="J2766" i="4"/>
  <c r="K2705" i="4"/>
  <c r="J2705" i="4"/>
  <c r="K2683" i="4"/>
  <c r="J2683" i="4"/>
  <c r="K2673" i="4"/>
  <c r="J2673" i="4"/>
  <c r="K2575" i="4"/>
  <c r="J2575" i="4"/>
  <c r="K2498" i="4"/>
  <c r="J2498" i="4"/>
  <c r="K2366" i="4"/>
  <c r="J2366" i="4"/>
  <c r="K2324" i="4"/>
  <c r="J2324" i="4"/>
  <c r="K2310" i="4"/>
  <c r="J2310" i="4"/>
  <c r="K2265" i="4"/>
  <c r="J2265" i="4"/>
  <c r="K2234" i="4"/>
  <c r="J2234" i="4"/>
  <c r="K2223" i="4"/>
  <c r="J2223" i="4"/>
  <c r="K2190" i="4"/>
  <c r="J2190" i="4"/>
  <c r="K2130" i="4"/>
  <c r="J2130" i="4"/>
  <c r="K2114" i="4"/>
  <c r="J2114" i="4"/>
  <c r="K2111" i="4"/>
  <c r="J2111" i="4"/>
  <c r="K2045" i="4"/>
  <c r="J2045" i="4"/>
  <c r="K2035" i="4"/>
  <c r="J2035" i="4"/>
  <c r="K2013" i="4"/>
  <c r="J2013" i="4"/>
  <c r="K2007" i="4"/>
  <c r="J2007" i="4"/>
  <c r="K1923" i="4"/>
  <c r="J1923" i="4"/>
  <c r="K1904" i="4"/>
  <c r="J1904" i="4"/>
  <c r="K1786" i="4"/>
  <c r="J1786" i="4"/>
  <c r="K1782" i="4"/>
  <c r="J1782" i="4"/>
  <c r="K1777" i="4"/>
  <c r="J1777" i="4"/>
  <c r="K1761" i="4"/>
  <c r="J1761" i="4"/>
  <c r="K1588" i="4"/>
  <c r="J1588" i="4"/>
  <c r="K1548" i="4"/>
  <c r="J1548" i="4"/>
  <c r="K1540" i="4"/>
  <c r="J1540" i="4"/>
  <c r="K1457" i="4"/>
  <c r="J1457" i="4"/>
  <c r="K1402" i="4"/>
  <c r="J1402" i="4"/>
  <c r="K1371" i="4"/>
  <c r="J1371" i="4"/>
  <c r="K1370" i="4"/>
  <c r="J1370" i="4"/>
  <c r="K1361" i="4"/>
  <c r="J1361" i="4"/>
  <c r="K1355" i="4"/>
  <c r="J1355" i="4"/>
  <c r="K1315" i="4"/>
  <c r="J1315" i="4"/>
  <c r="K1220" i="4"/>
  <c r="J1220" i="4"/>
  <c r="K1177" i="4"/>
  <c r="J1177" i="4"/>
  <c r="K1132" i="4"/>
  <c r="J1132" i="4"/>
  <c r="K1088" i="4"/>
  <c r="J1088" i="4"/>
  <c r="K1069" i="4"/>
  <c r="J1069" i="4"/>
  <c r="K1051" i="4"/>
  <c r="J1051" i="4"/>
  <c r="K1007" i="4"/>
  <c r="J1007" i="4"/>
  <c r="K934" i="4"/>
  <c r="J934" i="4"/>
  <c r="K928" i="4"/>
  <c r="J928" i="4"/>
  <c r="K912" i="4"/>
  <c r="J912" i="4"/>
  <c r="K911" i="4"/>
  <c r="J911" i="4"/>
  <c r="K861" i="4"/>
  <c r="J861" i="4"/>
  <c r="K743" i="4"/>
  <c r="J743" i="4"/>
  <c r="K655" i="4"/>
  <c r="J655" i="4"/>
  <c r="K601" i="4"/>
  <c r="J601" i="4"/>
  <c r="K591" i="4"/>
  <c r="J591" i="4"/>
  <c r="K538" i="4"/>
  <c r="J538" i="4"/>
  <c r="K515" i="4"/>
  <c r="J515" i="4"/>
  <c r="K500" i="4"/>
  <c r="J500" i="4"/>
  <c r="K370" i="4"/>
  <c r="J370" i="4"/>
  <c r="K349" i="4"/>
  <c r="J349" i="4"/>
  <c r="K346" i="4"/>
  <c r="J346" i="4"/>
  <c r="K282" i="4"/>
  <c r="J282" i="4"/>
  <c r="K271" i="4"/>
  <c r="J271" i="4"/>
  <c r="K264" i="4"/>
  <c r="J264" i="4"/>
  <c r="K240" i="4"/>
  <c r="J240" i="4"/>
  <c r="K211" i="4"/>
  <c r="J211" i="4"/>
  <c r="K173" i="4"/>
  <c r="J173" i="4"/>
  <c r="K74" i="4"/>
  <c r="J74" i="4"/>
  <c r="K35" i="4"/>
  <c r="J35" i="4"/>
  <c r="K4982" i="4"/>
  <c r="J4982" i="4"/>
  <c r="K4924" i="4"/>
  <c r="J4924" i="4"/>
  <c r="K4914" i="4"/>
  <c r="J4914" i="4"/>
  <c r="K4882" i="4"/>
  <c r="J4882" i="4"/>
  <c r="K4846" i="4"/>
  <c r="J4846" i="4"/>
  <c r="K4834" i="4"/>
  <c r="J4834" i="4"/>
  <c r="K4711" i="4"/>
  <c r="J4711" i="4"/>
  <c r="K4683" i="4"/>
  <c r="J4683" i="4"/>
  <c r="K4630" i="4"/>
  <c r="J4630" i="4"/>
  <c r="K4616" i="4"/>
  <c r="J4616" i="4"/>
  <c r="K4597" i="4"/>
  <c r="J4597" i="4"/>
  <c r="K4585" i="4"/>
  <c r="J4585" i="4"/>
  <c r="K4518" i="4"/>
  <c r="J4518" i="4"/>
  <c r="K4494" i="4"/>
  <c r="J4494" i="4"/>
  <c r="K4456" i="4"/>
  <c r="J4456" i="4"/>
  <c r="K4380" i="4"/>
  <c r="J4380" i="4"/>
  <c r="K4288" i="4"/>
  <c r="J4288" i="4"/>
  <c r="K4287" i="4"/>
  <c r="J4287" i="4"/>
  <c r="K4171" i="4"/>
  <c r="J4171" i="4"/>
  <c r="K4156" i="4"/>
  <c r="J4156" i="4"/>
  <c r="K4120" i="4"/>
  <c r="J4120" i="4"/>
  <c r="K4104" i="4"/>
  <c r="J4104" i="4"/>
  <c r="K4084" i="4"/>
  <c r="J4084" i="4"/>
  <c r="K4045" i="4"/>
  <c r="J4045" i="4"/>
  <c r="K3842" i="4"/>
  <c r="J3842" i="4"/>
  <c r="K3955" i="4"/>
  <c r="J3955" i="4"/>
  <c r="K3841" i="4"/>
  <c r="J3841" i="4"/>
  <c r="K3954" i="4"/>
  <c r="J3954" i="4"/>
  <c r="K3953" i="4"/>
  <c r="J3953" i="4"/>
  <c r="K3840" i="4"/>
  <c r="J3840" i="4"/>
  <c r="K3952" i="4"/>
  <c r="J3952" i="4"/>
  <c r="K3749" i="4"/>
  <c r="J3749" i="4"/>
  <c r="K3691" i="4"/>
  <c r="J3691" i="4"/>
  <c r="K3677" i="4"/>
  <c r="J3677" i="4"/>
  <c r="K3588" i="4"/>
  <c r="J3588" i="4"/>
  <c r="K3587" i="4"/>
  <c r="J3587" i="4"/>
  <c r="K3547" i="4"/>
  <c r="J3547" i="4"/>
  <c r="K3518" i="4"/>
  <c r="J3518" i="4"/>
  <c r="K3437" i="4"/>
  <c r="J3437" i="4"/>
  <c r="K3401" i="4"/>
  <c r="J3401" i="4"/>
  <c r="K3388" i="4"/>
  <c r="J3388" i="4"/>
  <c r="K3374" i="4"/>
  <c r="J3374" i="4"/>
  <c r="K3349" i="4"/>
  <c r="J3349" i="4"/>
  <c r="K3345" i="4"/>
  <c r="J3345" i="4"/>
  <c r="K3341" i="4"/>
  <c r="J3341" i="4"/>
  <c r="K3333" i="4"/>
  <c r="J3333" i="4"/>
  <c r="K3256" i="4"/>
  <c r="J3256" i="4"/>
  <c r="K3240" i="4"/>
  <c r="J3240" i="4"/>
  <c r="K3197" i="4"/>
  <c r="J3197" i="4"/>
  <c r="K3146" i="4"/>
  <c r="J3146" i="4"/>
  <c r="K3137" i="4"/>
  <c r="J3137" i="4"/>
  <c r="K3101" i="4"/>
  <c r="J3101" i="4"/>
  <c r="K3100" i="4"/>
  <c r="J3100" i="4"/>
  <c r="K3086" i="4"/>
  <c r="J3086" i="4"/>
  <c r="K3080" i="4"/>
  <c r="J3080" i="4"/>
  <c r="K3005" i="4"/>
  <c r="J3005" i="4"/>
  <c r="K2982" i="4"/>
  <c r="J2982" i="4"/>
  <c r="K2962" i="4"/>
  <c r="J2962" i="4"/>
  <c r="K2961" i="4"/>
  <c r="J2961" i="4"/>
  <c r="K2922" i="4"/>
  <c r="J2922" i="4"/>
  <c r="K2816" i="4"/>
  <c r="J2816" i="4"/>
  <c r="K2768" i="4"/>
  <c r="J2768" i="4"/>
  <c r="K2686" i="4"/>
  <c r="J2686" i="4"/>
  <c r="K2619" i="4"/>
  <c r="J2619" i="4"/>
  <c r="K2616" i="4"/>
  <c r="J2616" i="4"/>
  <c r="K2615" i="4"/>
  <c r="J2615" i="4"/>
  <c r="K2548" i="4"/>
  <c r="J2548" i="4"/>
  <c r="K2487" i="4"/>
  <c r="J2487" i="4"/>
  <c r="K2485" i="4"/>
  <c r="J2485" i="4"/>
  <c r="K1987" i="4"/>
  <c r="J1987" i="4"/>
  <c r="K1929" i="4"/>
  <c r="J1929" i="4"/>
  <c r="K1921" i="4"/>
  <c r="J1921" i="4"/>
  <c r="K1890" i="4"/>
  <c r="J1890" i="4"/>
  <c r="K1886" i="4"/>
  <c r="J1886" i="4"/>
  <c r="K1869" i="4"/>
  <c r="J1869" i="4"/>
  <c r="K1809" i="4"/>
  <c r="J1809" i="4"/>
  <c r="K1794" i="4"/>
  <c r="J1794" i="4"/>
  <c r="K1745" i="4"/>
  <c r="J1745" i="4"/>
  <c r="K1717" i="4"/>
  <c r="J1717" i="4"/>
  <c r="K1708" i="4"/>
  <c r="J1708" i="4"/>
  <c r="K1675" i="4"/>
  <c r="J1675" i="4"/>
  <c r="K1545" i="4"/>
  <c r="J1545" i="4"/>
  <c r="K1524" i="4"/>
  <c r="J1524" i="4"/>
  <c r="K1471" i="4"/>
  <c r="J1471" i="4"/>
  <c r="K1462" i="4"/>
  <c r="J1462" i="4"/>
  <c r="K1401" i="4"/>
  <c r="J1401" i="4"/>
  <c r="K1365" i="4"/>
  <c r="J1365" i="4"/>
  <c r="K1364" i="4"/>
  <c r="J1364" i="4"/>
  <c r="K1351" i="4"/>
  <c r="J1351" i="4"/>
  <c r="K1336" i="4"/>
  <c r="J1336" i="4"/>
  <c r="K1321" i="4"/>
  <c r="J1321" i="4"/>
  <c r="K1312" i="4"/>
  <c r="J1312" i="4"/>
  <c r="K1291" i="4"/>
  <c r="J1291" i="4"/>
  <c r="K1282" i="4"/>
  <c r="J1282" i="4"/>
  <c r="K1275" i="4"/>
  <c r="J1275" i="4"/>
  <c r="K1272" i="4"/>
  <c r="J1272" i="4"/>
  <c r="K1248" i="4"/>
  <c r="J1248" i="4"/>
  <c r="K1200" i="4"/>
  <c r="J1200" i="4"/>
  <c r="K1196" i="4"/>
  <c r="J1196" i="4"/>
  <c r="K1129" i="4"/>
  <c r="J1129" i="4"/>
  <c r="K1072" i="4"/>
  <c r="J1072" i="4"/>
  <c r="K1071" i="4"/>
  <c r="J1071" i="4"/>
  <c r="K1022" i="4"/>
  <c r="J1022" i="4"/>
  <c r="K973" i="4"/>
  <c r="J973" i="4"/>
  <c r="K968" i="4"/>
  <c r="J968" i="4"/>
  <c r="K943" i="4"/>
  <c r="J943" i="4"/>
  <c r="K923" i="4"/>
  <c r="J923" i="4"/>
  <c r="K879" i="4"/>
  <c r="J879" i="4"/>
  <c r="K876" i="4"/>
  <c r="J876" i="4"/>
  <c r="K862" i="4"/>
  <c r="J862" i="4"/>
  <c r="K855" i="4"/>
  <c r="J855" i="4"/>
  <c r="K845" i="4"/>
  <c r="J845" i="4"/>
  <c r="K841" i="4"/>
  <c r="J841" i="4"/>
  <c r="K765" i="4"/>
  <c r="J765" i="4"/>
  <c r="K762" i="4"/>
  <c r="J762" i="4"/>
  <c r="K737" i="4"/>
  <c r="J737" i="4"/>
  <c r="K709" i="4"/>
  <c r="J709" i="4"/>
  <c r="K645" i="4"/>
  <c r="J645" i="4"/>
  <c r="K644" i="4"/>
  <c r="J644" i="4"/>
  <c r="K553" i="4"/>
  <c r="J553" i="4"/>
  <c r="K509" i="4"/>
  <c r="J509" i="4"/>
  <c r="K495" i="4"/>
  <c r="J495" i="4"/>
  <c r="K491" i="4"/>
  <c r="J491" i="4"/>
  <c r="K430" i="4"/>
  <c r="J430" i="4"/>
  <c r="K386" i="4"/>
  <c r="J386" i="4"/>
  <c r="K367" i="4"/>
  <c r="J367" i="4"/>
  <c r="K357" i="4"/>
  <c r="J357" i="4"/>
  <c r="K332" i="4"/>
  <c r="J332" i="4"/>
  <c r="K318" i="4"/>
  <c r="J318" i="4"/>
  <c r="K286" i="4"/>
  <c r="J286" i="4"/>
  <c r="K256" i="4"/>
  <c r="J256" i="4"/>
  <c r="K214" i="4"/>
  <c r="J214" i="4"/>
  <c r="K206" i="4"/>
  <c r="J206" i="4"/>
  <c r="K204" i="4"/>
  <c r="J204" i="4"/>
  <c r="K193" i="4"/>
  <c r="J193" i="4"/>
  <c r="K130" i="4"/>
  <c r="J130" i="4"/>
  <c r="K94" i="4"/>
  <c r="J94" i="4"/>
  <c r="K66" i="4"/>
  <c r="J66" i="4"/>
  <c r="K64" i="4"/>
  <c r="J64" i="4"/>
  <c r="K7" i="4"/>
  <c r="J7" i="4"/>
  <c r="K4960" i="4"/>
  <c r="J4960" i="4"/>
  <c r="K4934" i="4"/>
  <c r="J4934" i="4"/>
  <c r="K4863" i="4"/>
  <c r="J4863" i="4"/>
  <c r="K4854" i="4"/>
  <c r="J4854" i="4"/>
  <c r="K4852" i="4"/>
  <c r="J4852" i="4"/>
  <c r="K4790" i="4"/>
  <c r="J4790" i="4"/>
  <c r="K4722" i="4"/>
  <c r="J4722" i="4"/>
  <c r="K4664" i="4"/>
  <c r="J4664" i="4"/>
  <c r="K4484" i="4"/>
  <c r="J4484" i="4"/>
  <c r="K4453" i="4"/>
  <c r="J4453" i="4"/>
  <c r="K4452" i="4"/>
  <c r="J4452" i="4"/>
  <c r="K4451" i="4"/>
  <c r="J4451" i="4"/>
  <c r="K4387" i="4"/>
  <c r="J4387" i="4"/>
  <c r="K4286" i="4"/>
  <c r="J4286" i="4"/>
  <c r="K4285" i="4"/>
  <c r="J4285" i="4"/>
  <c r="K4237" i="4"/>
  <c r="J4237" i="4"/>
  <c r="K4284" i="4"/>
  <c r="J4284" i="4"/>
  <c r="K4283" i="4"/>
  <c r="J4283" i="4"/>
  <c r="K4217" i="4"/>
  <c r="J4217" i="4"/>
  <c r="K4181" i="4"/>
  <c r="J4181" i="4"/>
  <c r="K4119" i="4"/>
  <c r="J4119" i="4"/>
  <c r="K3839" i="4"/>
  <c r="J3839" i="4"/>
  <c r="K3838" i="4"/>
  <c r="J3838" i="4"/>
  <c r="K3782" i="4"/>
  <c r="J3782" i="4"/>
  <c r="K3756" i="4"/>
  <c r="J3756" i="4"/>
  <c r="K3739" i="4"/>
  <c r="J3739" i="4"/>
  <c r="K3736" i="4"/>
  <c r="J3736" i="4"/>
  <c r="K3642" i="4"/>
  <c r="J3642" i="4"/>
  <c r="K3621" i="4"/>
  <c r="J3621" i="4"/>
  <c r="K3511" i="4"/>
  <c r="J3511" i="4"/>
  <c r="K3442" i="4"/>
  <c r="J3442" i="4"/>
  <c r="K3364" i="4"/>
  <c r="J3364" i="4"/>
  <c r="K3346" i="4"/>
  <c r="J3346" i="4"/>
  <c r="K3336" i="4"/>
  <c r="J3336" i="4"/>
  <c r="K3332" i="4"/>
  <c r="J3332" i="4"/>
  <c r="K3300" i="4"/>
  <c r="J3300" i="4"/>
  <c r="K3277" i="4"/>
  <c r="J3277" i="4"/>
  <c r="K3262" i="4"/>
  <c r="J3262" i="4"/>
  <c r="K3253" i="4"/>
  <c r="J3253" i="4"/>
  <c r="K3192" i="4"/>
  <c r="J3192" i="4"/>
  <c r="K3169" i="4"/>
  <c r="J3169" i="4"/>
  <c r="K3133" i="4"/>
  <c r="J3133" i="4"/>
  <c r="K3099" i="4"/>
  <c r="J3099" i="4"/>
  <c r="K3071" i="4"/>
  <c r="J3071" i="4"/>
  <c r="K3043" i="4"/>
  <c r="J3043" i="4"/>
  <c r="K2942" i="4"/>
  <c r="J2942" i="4"/>
  <c r="K2912" i="4"/>
  <c r="J2912" i="4"/>
  <c r="K2873" i="4"/>
  <c r="J2873" i="4"/>
  <c r="K2860" i="4"/>
  <c r="J2860" i="4"/>
  <c r="K2829" i="4"/>
  <c r="J2829" i="4"/>
  <c r="K2784" i="4"/>
  <c r="J2784" i="4"/>
  <c r="K2773" i="4"/>
  <c r="J2773" i="4"/>
  <c r="K2708" i="4"/>
  <c r="J2708" i="4"/>
  <c r="K2636" i="4"/>
  <c r="J2636" i="4"/>
  <c r="K2629" i="4"/>
  <c r="J2629" i="4"/>
  <c r="K2595" i="4"/>
  <c r="J2595" i="4"/>
  <c r="K2562" i="4"/>
  <c r="J2562" i="4"/>
  <c r="K2513" i="4"/>
  <c r="J2513" i="4"/>
  <c r="K2445" i="4"/>
  <c r="J2445" i="4"/>
  <c r="K2418" i="4"/>
  <c r="J2418" i="4"/>
  <c r="K2330" i="4"/>
  <c r="J2330" i="4"/>
  <c r="K2253" i="4"/>
  <c r="J2253" i="4"/>
  <c r="K2159" i="4"/>
  <c r="J2159" i="4"/>
  <c r="K1973" i="4"/>
  <c r="J1973" i="4"/>
  <c r="K1928" i="4"/>
  <c r="J1928" i="4"/>
  <c r="K1879" i="4"/>
  <c r="J1879" i="4"/>
  <c r="K1870" i="4"/>
  <c r="J1870" i="4"/>
  <c r="K1859" i="4"/>
  <c r="J1859" i="4"/>
  <c r="K1828" i="4"/>
  <c r="J1828" i="4"/>
  <c r="K1704" i="4"/>
  <c r="J1704" i="4"/>
  <c r="K1671" i="4"/>
  <c r="J1671" i="4"/>
  <c r="K1649" i="4"/>
  <c r="J1649" i="4"/>
  <c r="K1604" i="4"/>
  <c r="J1604" i="4"/>
  <c r="K1567" i="4"/>
  <c r="J1567" i="4"/>
  <c r="K1512" i="4"/>
  <c r="J1512" i="4"/>
  <c r="K1507" i="4"/>
  <c r="J1507" i="4"/>
  <c r="K1465" i="4"/>
  <c r="J1465" i="4"/>
  <c r="K1463" i="4"/>
  <c r="J1463" i="4"/>
  <c r="K1452" i="4"/>
  <c r="J1452" i="4"/>
  <c r="K1392" i="4"/>
  <c r="J1392" i="4"/>
  <c r="K1379" i="4"/>
  <c r="J1379" i="4"/>
  <c r="K1333" i="4"/>
  <c r="J1333" i="4"/>
  <c r="K1319" i="4"/>
  <c r="J1319" i="4"/>
  <c r="K1302" i="4"/>
  <c r="J1302" i="4"/>
  <c r="K1284" i="4"/>
  <c r="J1284" i="4"/>
  <c r="K1276" i="4"/>
  <c r="J1276" i="4"/>
  <c r="K1228" i="4"/>
  <c r="J1228" i="4"/>
  <c r="K1210" i="4"/>
  <c r="J1210" i="4"/>
  <c r="K1168" i="4"/>
  <c r="J1168" i="4"/>
  <c r="K1115" i="4"/>
  <c r="J1115" i="4"/>
  <c r="K1109" i="4"/>
  <c r="J1109" i="4"/>
  <c r="K1081" i="4"/>
  <c r="J1081" i="4"/>
  <c r="K959" i="4"/>
  <c r="J959" i="4"/>
  <c r="K910" i="4"/>
  <c r="J910" i="4"/>
  <c r="K895" i="4"/>
  <c r="J895" i="4"/>
  <c r="K882" i="4"/>
  <c r="J882" i="4"/>
  <c r="K824" i="4"/>
  <c r="J824" i="4"/>
  <c r="K816" i="4"/>
  <c r="J816" i="4"/>
  <c r="K799" i="4"/>
  <c r="J799" i="4"/>
  <c r="K789" i="4"/>
  <c r="J789" i="4"/>
  <c r="K754" i="4"/>
  <c r="J754" i="4"/>
  <c r="K750" i="4"/>
  <c r="J750" i="4"/>
  <c r="K744" i="4"/>
  <c r="J744" i="4"/>
  <c r="K741" i="4"/>
  <c r="J741" i="4"/>
  <c r="K716" i="4"/>
  <c r="J716" i="4"/>
  <c r="K715" i="4"/>
  <c r="J715" i="4"/>
  <c r="K714" i="4"/>
  <c r="J714" i="4"/>
  <c r="K701" i="4"/>
  <c r="J701" i="4"/>
  <c r="K666" i="4"/>
  <c r="J666" i="4"/>
  <c r="K662" i="4"/>
  <c r="J662" i="4"/>
  <c r="K623" i="4"/>
  <c r="J623" i="4"/>
  <c r="K599" i="4"/>
  <c r="J599" i="4"/>
  <c r="K535" i="4"/>
  <c r="J535" i="4"/>
  <c r="K516" i="4"/>
  <c r="J516" i="4"/>
  <c r="K477" i="4"/>
  <c r="J477" i="4"/>
  <c r="K476" i="4"/>
  <c r="J476" i="4"/>
  <c r="K458" i="4"/>
  <c r="J458" i="4"/>
  <c r="K443" i="4"/>
  <c r="J443" i="4"/>
  <c r="K442" i="4"/>
  <c r="J442" i="4"/>
  <c r="K412" i="4"/>
  <c r="J412" i="4"/>
  <c r="K402" i="4"/>
  <c r="J402" i="4"/>
  <c r="K397" i="4"/>
  <c r="J397" i="4"/>
  <c r="K322" i="4"/>
  <c r="J322" i="4"/>
  <c r="K309" i="4"/>
  <c r="J309" i="4"/>
  <c r="K249" i="4"/>
  <c r="J249" i="4"/>
  <c r="K239" i="4"/>
  <c r="J239" i="4"/>
  <c r="K218" i="4"/>
  <c r="J218" i="4"/>
  <c r="K198" i="4"/>
  <c r="J198" i="4"/>
  <c r="K185" i="4"/>
  <c r="J185" i="4"/>
  <c r="K164" i="4"/>
  <c r="J164" i="4"/>
  <c r="K126" i="4"/>
  <c r="J126" i="4"/>
  <c r="K104" i="4"/>
  <c r="J104" i="4"/>
  <c r="K82" i="4"/>
  <c r="J82" i="4"/>
  <c r="K32" i="4"/>
  <c r="J32" i="4"/>
  <c r="K17" i="4"/>
  <c r="J17" i="4"/>
  <c r="K8" i="4"/>
  <c r="J8" i="4"/>
  <c r="K4967" i="4"/>
  <c r="J4967" i="4"/>
  <c r="K4963" i="4"/>
  <c r="J4963" i="4"/>
  <c r="K4862" i="4"/>
  <c r="J4862" i="4"/>
  <c r="K4843" i="4"/>
  <c r="J4843" i="4"/>
  <c r="K4761" i="4"/>
  <c r="J4761" i="4"/>
  <c r="K4760" i="4"/>
  <c r="J4760" i="4"/>
  <c r="K4744" i="4"/>
  <c r="J4744" i="4"/>
  <c r="K4733" i="4"/>
  <c r="J4733" i="4"/>
  <c r="K4730" i="4"/>
  <c r="J4730" i="4"/>
  <c r="K4718" i="4"/>
  <c r="J4718" i="4"/>
  <c r="K4685" i="4"/>
  <c r="J4685" i="4"/>
  <c r="K4684" i="4"/>
  <c r="J4684" i="4"/>
  <c r="K4676" i="4"/>
  <c r="J4676" i="4"/>
  <c r="K4655" i="4"/>
  <c r="J4655" i="4"/>
  <c r="K4641" i="4"/>
  <c r="J4641" i="4"/>
  <c r="K4633" i="4"/>
  <c r="J4633" i="4"/>
  <c r="K4604" i="4"/>
  <c r="J4604" i="4"/>
  <c r="K4598" i="4"/>
  <c r="J4598" i="4"/>
  <c r="K4548" i="4"/>
  <c r="J4548" i="4"/>
  <c r="K4545" i="4"/>
  <c r="J4545" i="4"/>
  <c r="K4544" i="4"/>
  <c r="J4544" i="4"/>
  <c r="K4506" i="4"/>
  <c r="J4506" i="4"/>
  <c r="K4430" i="4"/>
  <c r="J4430" i="4"/>
  <c r="K4428" i="4"/>
  <c r="J4428" i="4"/>
  <c r="K4282" i="4"/>
  <c r="J4282" i="4"/>
  <c r="K4281" i="4"/>
  <c r="J4281" i="4"/>
  <c r="K4280" i="4"/>
  <c r="J4280" i="4"/>
  <c r="K4088" i="4"/>
  <c r="J4088" i="4"/>
  <c r="K4014" i="4"/>
  <c r="J4014" i="4"/>
  <c r="K3951" i="4"/>
  <c r="J3951" i="4"/>
  <c r="K3837" i="4"/>
  <c r="J3837" i="4"/>
  <c r="K3950" i="4"/>
  <c r="J3950" i="4"/>
  <c r="K3836" i="4"/>
  <c r="J3836" i="4"/>
  <c r="K3949" i="4"/>
  <c r="J3949" i="4"/>
  <c r="K3835" i="4"/>
  <c r="J3835" i="4"/>
  <c r="K3834" i="4"/>
  <c r="J3834" i="4"/>
  <c r="K3765" i="4"/>
  <c r="J3765" i="4"/>
  <c r="K3759" i="4"/>
  <c r="J3759" i="4"/>
  <c r="K3758" i="4"/>
  <c r="J3758" i="4"/>
  <c r="K3721" i="4"/>
  <c r="J3721" i="4"/>
  <c r="K3701" i="4"/>
  <c r="J3701" i="4"/>
  <c r="K3694" i="4"/>
  <c r="J3694" i="4"/>
  <c r="K3690" i="4"/>
  <c r="J3690" i="4"/>
  <c r="K3676" i="4"/>
  <c r="J3676" i="4"/>
  <c r="K3635" i="4"/>
  <c r="J3635" i="4"/>
  <c r="K3620" i="4"/>
  <c r="J3620" i="4"/>
  <c r="K3540" i="4"/>
  <c r="J3540" i="4"/>
  <c r="K3536" i="4"/>
  <c r="J3536" i="4"/>
  <c r="K3459" i="4"/>
  <c r="J3459" i="4"/>
  <c r="K3370" i="4"/>
  <c r="J3370" i="4"/>
  <c r="K3316" i="4"/>
  <c r="J3316" i="4"/>
  <c r="K3229" i="4"/>
  <c r="J3229" i="4"/>
  <c r="K3200" i="4"/>
  <c r="J3200" i="4"/>
  <c r="K3170" i="4"/>
  <c r="J3170" i="4"/>
  <c r="K3122" i="4"/>
  <c r="J3122" i="4"/>
  <c r="K3121" i="4"/>
  <c r="J3121" i="4"/>
  <c r="K3113" i="4"/>
  <c r="J3113" i="4"/>
  <c r="K3098" i="4"/>
  <c r="J3098" i="4"/>
  <c r="K3097" i="4"/>
  <c r="J3097" i="4"/>
  <c r="K3091" i="4"/>
  <c r="J3091" i="4"/>
  <c r="K3062" i="4"/>
  <c r="J3062" i="4"/>
  <c r="K3050" i="4"/>
  <c r="J3050" i="4"/>
  <c r="K3013" i="4"/>
  <c r="J3013" i="4"/>
  <c r="K2941" i="4"/>
  <c r="J2941" i="4"/>
  <c r="K2900" i="4"/>
  <c r="J2900" i="4"/>
  <c r="K2843" i="4"/>
  <c r="J2843" i="4"/>
  <c r="K2813" i="4"/>
  <c r="J2813" i="4"/>
  <c r="K2808" i="4"/>
  <c r="J2808" i="4"/>
  <c r="K2779" i="4"/>
  <c r="J2779" i="4"/>
  <c r="K2717" i="4"/>
  <c r="J2717" i="4"/>
  <c r="K2676" i="4"/>
  <c r="J2676" i="4"/>
  <c r="K2674" i="4"/>
  <c r="J2674" i="4"/>
  <c r="K2656" i="4"/>
  <c r="J2656" i="4"/>
  <c r="K2609" i="4"/>
  <c r="J2609" i="4"/>
  <c r="K2594" i="4"/>
  <c r="J2594" i="4"/>
  <c r="K2580" i="4"/>
  <c r="J2580" i="4"/>
  <c r="K2541" i="4"/>
  <c r="J2541" i="4"/>
  <c r="K2496" i="4"/>
  <c r="J2496" i="4"/>
  <c r="K2435" i="4"/>
  <c r="J2435" i="4"/>
  <c r="K2417" i="4"/>
  <c r="J2417" i="4"/>
  <c r="K2378" i="4"/>
  <c r="J2378" i="4"/>
  <c r="K2372" i="4"/>
  <c r="J2372" i="4"/>
  <c r="K2290" i="4"/>
  <c r="J2290" i="4"/>
  <c r="K2240" i="4"/>
  <c r="J2240" i="4"/>
  <c r="K2137" i="4"/>
  <c r="J2137" i="4"/>
  <c r="K2129" i="4"/>
  <c r="J2129" i="4"/>
  <c r="K2128" i="4"/>
  <c r="J2128" i="4"/>
  <c r="K2126" i="4"/>
  <c r="J2126" i="4"/>
  <c r="K2125" i="4"/>
  <c r="J2125" i="4"/>
  <c r="K2109" i="4"/>
  <c r="J2109" i="4"/>
  <c r="K2107" i="4"/>
  <c r="J2107" i="4"/>
  <c r="K2077" i="4"/>
  <c r="J2077" i="4"/>
  <c r="K2058" i="4"/>
  <c r="J2058" i="4"/>
  <c r="K1981" i="4"/>
  <c r="J1981" i="4"/>
  <c r="K1957" i="4"/>
  <c r="J1957" i="4"/>
  <c r="K1927" i="4"/>
  <c r="J1927" i="4"/>
  <c r="K1899" i="4"/>
  <c r="J1899" i="4"/>
  <c r="K1872" i="4"/>
  <c r="J1872" i="4"/>
  <c r="K1834" i="4"/>
  <c r="J1834" i="4"/>
  <c r="K1822" i="4"/>
  <c r="J1822" i="4"/>
  <c r="K1818" i="4"/>
  <c r="J1818" i="4"/>
  <c r="K1814" i="4"/>
  <c r="J1814" i="4"/>
  <c r="K1812" i="4"/>
  <c r="J1812" i="4"/>
  <c r="K1791" i="4"/>
  <c r="J1791" i="4"/>
  <c r="K1727" i="4"/>
  <c r="J1727" i="4"/>
  <c r="K1705" i="4"/>
  <c r="J1705" i="4"/>
  <c r="K1655" i="4"/>
  <c r="J1655" i="4"/>
  <c r="K1584" i="4"/>
  <c r="J1584" i="4"/>
  <c r="K1582" i="4"/>
  <c r="J1582" i="4"/>
  <c r="K1566" i="4"/>
  <c r="J1566" i="4"/>
  <c r="K1515" i="4"/>
  <c r="J1515" i="4"/>
  <c r="K1477" i="4"/>
  <c r="J1477" i="4"/>
  <c r="K1447" i="4"/>
  <c r="J1447" i="4"/>
  <c r="K1363" i="4"/>
  <c r="J1363" i="4"/>
  <c r="K1349" i="4"/>
  <c r="J1349" i="4"/>
  <c r="K1314" i="4"/>
  <c r="J1314" i="4"/>
  <c r="K1278" i="4"/>
  <c r="J1278" i="4"/>
  <c r="K1267" i="4"/>
  <c r="J1267" i="4"/>
  <c r="K1244" i="4"/>
  <c r="J1244" i="4"/>
  <c r="K1235" i="4"/>
  <c r="J1235" i="4"/>
  <c r="K1212" i="4"/>
  <c r="J1212" i="4"/>
  <c r="K1194" i="4"/>
  <c r="J1194" i="4"/>
  <c r="K1184" i="4"/>
  <c r="J1184" i="4"/>
  <c r="K1181" i="4"/>
  <c r="J1181" i="4"/>
  <c r="K1119" i="4"/>
  <c r="J1119" i="4"/>
  <c r="K1076" i="4"/>
  <c r="J1076" i="4"/>
  <c r="K1073" i="4"/>
  <c r="J1073" i="4"/>
  <c r="K1070" i="4"/>
  <c r="J1070" i="4"/>
  <c r="K1068" i="4"/>
  <c r="J1068" i="4"/>
  <c r="K1045" i="4"/>
  <c r="J1045" i="4"/>
  <c r="K1040" i="4"/>
  <c r="J1040" i="4"/>
  <c r="K1028" i="4"/>
  <c r="J1028" i="4"/>
  <c r="K1027" i="4"/>
  <c r="J1027" i="4"/>
  <c r="K967" i="4"/>
  <c r="J967" i="4"/>
  <c r="K950" i="4"/>
  <c r="J950" i="4"/>
  <c r="K903" i="4"/>
  <c r="J903" i="4"/>
  <c r="K806" i="4"/>
  <c r="J806" i="4"/>
  <c r="K767" i="4"/>
  <c r="J767" i="4"/>
  <c r="K756" i="4"/>
  <c r="J756" i="4"/>
  <c r="K753" i="4"/>
  <c r="J753" i="4"/>
  <c r="K710" i="4"/>
  <c r="J710" i="4"/>
  <c r="K708" i="4"/>
  <c r="J708" i="4"/>
  <c r="K696" i="4"/>
  <c r="J696" i="4"/>
  <c r="K691" i="4"/>
  <c r="J691" i="4"/>
  <c r="K688" i="4"/>
  <c r="J688" i="4"/>
  <c r="K681" i="4"/>
  <c r="J681" i="4"/>
  <c r="K657" i="4"/>
  <c r="J657" i="4"/>
  <c r="K630" i="4"/>
  <c r="J630" i="4"/>
  <c r="K589" i="4"/>
  <c r="J589" i="4"/>
  <c r="K583" i="4"/>
  <c r="J583" i="4"/>
  <c r="K556" i="4"/>
  <c r="J556" i="4"/>
  <c r="K532" i="4"/>
  <c r="J532" i="4"/>
  <c r="K499" i="4"/>
  <c r="J499" i="4"/>
  <c r="K483" i="4"/>
  <c r="J483" i="4"/>
  <c r="K431" i="4"/>
  <c r="J431" i="4"/>
  <c r="K391" i="4"/>
  <c r="J391" i="4"/>
  <c r="K353" i="4"/>
  <c r="J353" i="4"/>
  <c r="K334" i="4"/>
  <c r="J334" i="4"/>
  <c r="K331" i="4"/>
  <c r="J331" i="4"/>
  <c r="K312" i="4"/>
  <c r="J312" i="4"/>
  <c r="K245" i="4"/>
  <c r="J245" i="4"/>
  <c r="K220" i="4"/>
  <c r="J220" i="4"/>
  <c r="K199" i="4"/>
  <c r="J199" i="4"/>
  <c r="K197" i="4"/>
  <c r="J197" i="4"/>
  <c r="K154" i="4"/>
  <c r="J154" i="4"/>
  <c r="K151" i="4"/>
  <c r="J151" i="4"/>
  <c r="K145" i="4"/>
  <c r="J145" i="4"/>
  <c r="K141" i="4"/>
  <c r="J141" i="4"/>
  <c r="K57" i="4"/>
  <c r="J57" i="4"/>
  <c r="K4978" i="4"/>
  <c r="J4978" i="4"/>
  <c r="K4940" i="4"/>
  <c r="J4940" i="4"/>
  <c r="K4923" i="4"/>
  <c r="J4923" i="4"/>
  <c r="K4804" i="4"/>
  <c r="J4804" i="4"/>
  <c r="K4766" i="4"/>
  <c r="J4766" i="4"/>
  <c r="K4694" i="4"/>
  <c r="J4694" i="4"/>
  <c r="K4668" i="4"/>
  <c r="J4668" i="4"/>
  <c r="K4657" i="4"/>
  <c r="J4657" i="4"/>
  <c r="K4546" i="4"/>
  <c r="J4546" i="4"/>
  <c r="K4511" i="4"/>
  <c r="J4511" i="4"/>
  <c r="K4379" i="4"/>
  <c r="J4379" i="4"/>
  <c r="K4236" i="4"/>
  <c r="J4236" i="4"/>
  <c r="K4279" i="4"/>
  <c r="J4279" i="4"/>
  <c r="K4278" i="4"/>
  <c r="J4278" i="4"/>
  <c r="K4277" i="4"/>
  <c r="J4277" i="4"/>
  <c r="K4276" i="4"/>
  <c r="J4276" i="4"/>
  <c r="K4275" i="4"/>
  <c r="J4275" i="4"/>
  <c r="K4092" i="4"/>
  <c r="J4092" i="4"/>
  <c r="K4013" i="4"/>
  <c r="J4013" i="4"/>
  <c r="K4012" i="4"/>
  <c r="J4012" i="4"/>
  <c r="K3948" i="4"/>
  <c r="J3948" i="4"/>
  <c r="K3833" i="4"/>
  <c r="J3833" i="4"/>
  <c r="K3832" i="4"/>
  <c r="J3832" i="4"/>
  <c r="K3947" i="4"/>
  <c r="J3947" i="4"/>
  <c r="K3946" i="4"/>
  <c r="J3946" i="4"/>
  <c r="K3831" i="4"/>
  <c r="J3831" i="4"/>
  <c r="K3767" i="4"/>
  <c r="J3767" i="4"/>
  <c r="K3766" i="4"/>
  <c r="J3766" i="4"/>
  <c r="K3707" i="4"/>
  <c r="J3707" i="4"/>
  <c r="K3681" i="4"/>
  <c r="J3681" i="4"/>
  <c r="K3517" i="4"/>
  <c r="J3517" i="4"/>
  <c r="K3480" i="4"/>
  <c r="J3480" i="4"/>
  <c r="K3438" i="4"/>
  <c r="J3438" i="4"/>
  <c r="K3419" i="4"/>
  <c r="J3419" i="4"/>
  <c r="K3382" i="4"/>
  <c r="J3382" i="4"/>
  <c r="K3309" i="4"/>
  <c r="J3309" i="4"/>
  <c r="K3284" i="4"/>
  <c r="J3284" i="4"/>
  <c r="K3250" i="4"/>
  <c r="J3250" i="4"/>
  <c r="K3189" i="4"/>
  <c r="J3189" i="4"/>
  <c r="K3160" i="4"/>
  <c r="J3160" i="4"/>
  <c r="K3127" i="4"/>
  <c r="J3127" i="4"/>
  <c r="K3079" i="4"/>
  <c r="J3079" i="4"/>
  <c r="K3066" i="4"/>
  <c r="J3066" i="4"/>
  <c r="K3064" i="4"/>
  <c r="J3064" i="4"/>
  <c r="K3061" i="4"/>
  <c r="J3061" i="4"/>
  <c r="K3012" i="4"/>
  <c r="J3012" i="4"/>
  <c r="K2997" i="4"/>
  <c r="J2997" i="4"/>
  <c r="K2996" i="4"/>
  <c r="J2996" i="4"/>
  <c r="K2960" i="4"/>
  <c r="J2960" i="4"/>
  <c r="K2904" i="4"/>
  <c r="J2904" i="4"/>
  <c r="K2878" i="4"/>
  <c r="J2878" i="4"/>
  <c r="K2859" i="4"/>
  <c r="J2859" i="4"/>
  <c r="K2854" i="4"/>
  <c r="J2854" i="4"/>
  <c r="K2827" i="4"/>
  <c r="J2827" i="4"/>
  <c r="K2786" i="4"/>
  <c r="J2786" i="4"/>
  <c r="K2739" i="4"/>
  <c r="J2739" i="4"/>
  <c r="K2736" i="4"/>
  <c r="J2736" i="4"/>
  <c r="K2714" i="4"/>
  <c r="J2714" i="4"/>
  <c r="K2689" i="4"/>
  <c r="J2689" i="4"/>
  <c r="K2687" i="4"/>
  <c r="J2687" i="4"/>
  <c r="K2659" i="4"/>
  <c r="J2659" i="4"/>
  <c r="K2593" i="4"/>
  <c r="J2593" i="4"/>
  <c r="K2592" i="4"/>
  <c r="J2592" i="4"/>
  <c r="K2531" i="4"/>
  <c r="J2531" i="4"/>
  <c r="K2526" i="4"/>
  <c r="J2526" i="4"/>
  <c r="K2468" i="4"/>
  <c r="J2468" i="4"/>
  <c r="K2453" i="4"/>
  <c r="J2453" i="4"/>
  <c r="K2405" i="4"/>
  <c r="J2405" i="4"/>
  <c r="K2361" i="4"/>
  <c r="J2361" i="4"/>
  <c r="K2307" i="4"/>
  <c r="J2307" i="4"/>
  <c r="K2274" i="4"/>
  <c r="J2274" i="4"/>
  <c r="K2192" i="4"/>
  <c r="J2192" i="4"/>
  <c r="K2182" i="4"/>
  <c r="J2182" i="4"/>
  <c r="K2142" i="4"/>
  <c r="J2142" i="4"/>
  <c r="K2123" i="4"/>
  <c r="J2123" i="4"/>
  <c r="K2037" i="4"/>
  <c r="J2037" i="4"/>
  <c r="K1982" i="4"/>
  <c r="J1982" i="4"/>
  <c r="K1959" i="4"/>
  <c r="J1959" i="4"/>
  <c r="K1926" i="4"/>
  <c r="J1926" i="4"/>
  <c r="K1917" i="4"/>
  <c r="J1917" i="4"/>
  <c r="K1915" i="4"/>
  <c r="J1915" i="4"/>
  <c r="K1896" i="4"/>
  <c r="J1896" i="4"/>
  <c r="K1835" i="4"/>
  <c r="J1835" i="4"/>
  <c r="K1823" i="4"/>
  <c r="J1823" i="4"/>
  <c r="K1797" i="4"/>
  <c r="J1797" i="4"/>
  <c r="K1781" i="4"/>
  <c r="J1781" i="4"/>
  <c r="K1765" i="4"/>
  <c r="J1765" i="4"/>
  <c r="K1693" i="4"/>
  <c r="J1693" i="4"/>
  <c r="K1668" i="4"/>
  <c r="J1668" i="4"/>
  <c r="K1620" i="4"/>
  <c r="J1620" i="4"/>
  <c r="K1556" i="4"/>
  <c r="J1556" i="4"/>
  <c r="K1542" i="4"/>
  <c r="J1542" i="4"/>
  <c r="K1492" i="4"/>
  <c r="J1492" i="4"/>
  <c r="K1482" i="4"/>
  <c r="J1482" i="4"/>
  <c r="K1476" i="4"/>
  <c r="J1476" i="4"/>
  <c r="K1468" i="4"/>
  <c r="J1468" i="4"/>
  <c r="K1381" i="4"/>
  <c r="J1381" i="4"/>
  <c r="K1377" i="4"/>
  <c r="J1377" i="4"/>
  <c r="K1339" i="4"/>
  <c r="J1339" i="4"/>
  <c r="K1263" i="4"/>
  <c r="J1263" i="4"/>
  <c r="K1257" i="4"/>
  <c r="J1257" i="4"/>
  <c r="K1246" i="4"/>
  <c r="J1246" i="4"/>
  <c r="K1201" i="4"/>
  <c r="J1201" i="4"/>
  <c r="K1199" i="4"/>
  <c r="J1199" i="4"/>
  <c r="K1157" i="4"/>
  <c r="J1157" i="4"/>
  <c r="K1125" i="4"/>
  <c r="J1125" i="4"/>
  <c r="K1093" i="4"/>
  <c r="J1093" i="4"/>
  <c r="K1075" i="4"/>
  <c r="J1075" i="4"/>
  <c r="K1063" i="4"/>
  <c r="J1063" i="4"/>
  <c r="K981" i="4"/>
  <c r="J981" i="4"/>
  <c r="K966" i="4"/>
  <c r="J966" i="4"/>
  <c r="K939" i="4"/>
  <c r="J939" i="4"/>
  <c r="K937" i="4"/>
  <c r="J937" i="4"/>
  <c r="K926" i="4"/>
  <c r="J926" i="4"/>
  <c r="K832" i="4"/>
  <c r="J832" i="4"/>
  <c r="K819" i="4"/>
  <c r="J819" i="4"/>
  <c r="K797" i="4"/>
  <c r="J797" i="4"/>
  <c r="K792" i="4"/>
  <c r="J792" i="4"/>
  <c r="K759" i="4"/>
  <c r="J759" i="4"/>
  <c r="K707" i="4"/>
  <c r="J707" i="4"/>
  <c r="K648" i="4"/>
  <c r="J648" i="4"/>
  <c r="K600" i="4"/>
  <c r="J600" i="4"/>
  <c r="K565" i="4"/>
  <c r="J565" i="4"/>
  <c r="K559" i="4"/>
  <c r="J559" i="4"/>
  <c r="K552" i="4"/>
  <c r="J552" i="4"/>
  <c r="K550" i="4"/>
  <c r="J550" i="4"/>
  <c r="K547" i="4"/>
  <c r="J547" i="4"/>
  <c r="K517" i="4"/>
  <c r="J517" i="4"/>
  <c r="K396" i="4"/>
  <c r="J396" i="4"/>
  <c r="K354" i="4"/>
  <c r="J354" i="4"/>
  <c r="K280" i="4"/>
  <c r="J280" i="4"/>
  <c r="K260" i="4"/>
  <c r="J260" i="4"/>
  <c r="K259" i="4"/>
  <c r="J259" i="4"/>
  <c r="K258" i="4"/>
  <c r="J258" i="4"/>
  <c r="K222" i="4"/>
  <c r="J222" i="4"/>
  <c r="K95" i="4"/>
  <c r="J95" i="4"/>
  <c r="K54" i="4"/>
  <c r="J54" i="4"/>
  <c r="K40" i="4"/>
  <c r="J40" i="4"/>
  <c r="K4993" i="4"/>
  <c r="J4993" i="4"/>
  <c r="K4969" i="4"/>
  <c r="J4969" i="4"/>
  <c r="K4961" i="4"/>
  <c r="J4961" i="4"/>
  <c r="K4939" i="4"/>
  <c r="J4939" i="4"/>
  <c r="K4904" i="4"/>
  <c r="J4904" i="4"/>
  <c r="K4873" i="4"/>
  <c r="J4873" i="4"/>
  <c r="K4842" i="4"/>
  <c r="J4842" i="4"/>
  <c r="K4811" i="4"/>
  <c r="J4811" i="4"/>
  <c r="K4726" i="4"/>
  <c r="J4726" i="4"/>
  <c r="K4649" i="4"/>
  <c r="J4649" i="4"/>
  <c r="K4615" i="4"/>
  <c r="J4615" i="4"/>
  <c r="K4594" i="4"/>
  <c r="J4594" i="4"/>
  <c r="K4583" i="4"/>
  <c r="J4583" i="4"/>
  <c r="K4540" i="4"/>
  <c r="J4540" i="4"/>
  <c r="K4519" i="4"/>
  <c r="J4519" i="4"/>
  <c r="K4507" i="4"/>
  <c r="J4507" i="4"/>
  <c r="K4472" i="4"/>
  <c r="J4472" i="4"/>
  <c r="K4444" i="4"/>
  <c r="J4444" i="4"/>
  <c r="K4398" i="4"/>
  <c r="J4398" i="4"/>
  <c r="K4235" i="4"/>
  <c r="J4235" i="4"/>
  <c r="K4274" i="4"/>
  <c r="J4274" i="4"/>
  <c r="K4234" i="4"/>
  <c r="J4234" i="4"/>
  <c r="K4216" i="4"/>
  <c r="J4216" i="4"/>
  <c r="K4198" i="4"/>
  <c r="J4198" i="4"/>
  <c r="K4162" i="4"/>
  <c r="J4162" i="4"/>
  <c r="K4147" i="4"/>
  <c r="J4147" i="4"/>
  <c r="K4117" i="4"/>
  <c r="J4117" i="4"/>
  <c r="K4115" i="4"/>
  <c r="J4115" i="4"/>
  <c r="K4107" i="4"/>
  <c r="J4107" i="4"/>
  <c r="K4089" i="4"/>
  <c r="J4089" i="4"/>
  <c r="K4044" i="4"/>
  <c r="J4044" i="4"/>
  <c r="K3945" i="4"/>
  <c r="J3945" i="4"/>
  <c r="K3944" i="4"/>
  <c r="J3944" i="4"/>
  <c r="K3830" i="4"/>
  <c r="J3830" i="4"/>
  <c r="K3943" i="4"/>
  <c r="J3943" i="4"/>
  <c r="K3942" i="4"/>
  <c r="J3942" i="4"/>
  <c r="K3683" i="4"/>
  <c r="J3683" i="4"/>
  <c r="K3557" i="4"/>
  <c r="J3557" i="4"/>
  <c r="K3526" i="4"/>
  <c r="J3526" i="4"/>
  <c r="K3500" i="4"/>
  <c r="J3500" i="4"/>
  <c r="K3458" i="4"/>
  <c r="J3458" i="4"/>
  <c r="K3433" i="4"/>
  <c r="J3433" i="4"/>
  <c r="K3412" i="4"/>
  <c r="J3412" i="4"/>
  <c r="K3406" i="4"/>
  <c r="J3406" i="4"/>
  <c r="K3380" i="4"/>
  <c r="J3380" i="4"/>
  <c r="K3315" i="4"/>
  <c r="J3315" i="4"/>
  <c r="K3207" i="4"/>
  <c r="J3207" i="4"/>
  <c r="K3182" i="4"/>
  <c r="J3182" i="4"/>
  <c r="K3105" i="4"/>
  <c r="J3105" i="4"/>
  <c r="K3087" i="4"/>
  <c r="J3087" i="4"/>
  <c r="K2884" i="4"/>
  <c r="J2884" i="4"/>
  <c r="K2863" i="4"/>
  <c r="J2863" i="4"/>
  <c r="K2769" i="4"/>
  <c r="J2769" i="4"/>
  <c r="K2638" i="4"/>
  <c r="J2638" i="4"/>
  <c r="K2591" i="4"/>
  <c r="J2591" i="4"/>
  <c r="K2539" i="4"/>
  <c r="J2539" i="4"/>
  <c r="K2506" i="4"/>
  <c r="J2506" i="4"/>
  <c r="K2495" i="4"/>
  <c r="J2495" i="4"/>
  <c r="K2457" i="4"/>
  <c r="J2457" i="4"/>
  <c r="K2425" i="4"/>
  <c r="J2425" i="4"/>
  <c r="K2419" i="4"/>
  <c r="J2419" i="4"/>
  <c r="K2375" i="4"/>
  <c r="J2375" i="4"/>
  <c r="K2360" i="4"/>
  <c r="J2360" i="4"/>
  <c r="K2314" i="4"/>
  <c r="J2314" i="4"/>
  <c r="K2287" i="4"/>
  <c r="J2287" i="4"/>
  <c r="K2267" i="4"/>
  <c r="J2267" i="4"/>
  <c r="K2241" i="4"/>
  <c r="J2241" i="4"/>
  <c r="K2204" i="4"/>
  <c r="J2204" i="4"/>
  <c r="K2191" i="4"/>
  <c r="J2191" i="4"/>
  <c r="K2152" i="4"/>
  <c r="J2152" i="4"/>
  <c r="K2108" i="4"/>
  <c r="J2108" i="4"/>
  <c r="K2083" i="4"/>
  <c r="J2083" i="4"/>
  <c r="K2031" i="4"/>
  <c r="J2031" i="4"/>
  <c r="K2027" i="4"/>
  <c r="J2027" i="4"/>
  <c r="K1998" i="4"/>
  <c r="J1998" i="4"/>
  <c r="K1924" i="4"/>
  <c r="J1924" i="4"/>
  <c r="K1913" i="4"/>
  <c r="J1913" i="4"/>
  <c r="K1900" i="4"/>
  <c r="J1900" i="4"/>
  <c r="K1760" i="4"/>
  <c r="J1760" i="4"/>
  <c r="K1744" i="4"/>
  <c r="J1744" i="4"/>
  <c r="K1721" i="4"/>
  <c r="J1721" i="4"/>
  <c r="K1714" i="4"/>
  <c r="J1714" i="4"/>
  <c r="K1706" i="4"/>
  <c r="J1706" i="4"/>
  <c r="K1703" i="4"/>
  <c r="J1703" i="4"/>
  <c r="K1662" i="4"/>
  <c r="J1662" i="4"/>
  <c r="K1637" i="4"/>
  <c r="J1637" i="4"/>
  <c r="K1612" i="4"/>
  <c r="J1612" i="4"/>
  <c r="K1587" i="4"/>
  <c r="J1587" i="4"/>
  <c r="K1531" i="4"/>
  <c r="J1531" i="4"/>
  <c r="K1511" i="4"/>
  <c r="J1511" i="4"/>
  <c r="K1459" i="4"/>
  <c r="J1459" i="4"/>
  <c r="K1400" i="4"/>
  <c r="J1400" i="4"/>
  <c r="K1382" i="4"/>
  <c r="J1382" i="4"/>
  <c r="K1366" i="4"/>
  <c r="J1366" i="4"/>
  <c r="K1362" i="4"/>
  <c r="J1362" i="4"/>
  <c r="K1329" i="4"/>
  <c r="J1329" i="4"/>
  <c r="K1328" i="4"/>
  <c r="J1328" i="4"/>
  <c r="K1296" i="4"/>
  <c r="J1296" i="4"/>
  <c r="K1261" i="4"/>
  <c r="J1261" i="4"/>
  <c r="K1236" i="4"/>
  <c r="J1236" i="4"/>
  <c r="K1233" i="4"/>
  <c r="J1233" i="4"/>
  <c r="K1218" i="4"/>
  <c r="J1218" i="4"/>
  <c r="K1207" i="4"/>
  <c r="J1207" i="4"/>
  <c r="K1142" i="4"/>
  <c r="J1142" i="4"/>
  <c r="K1139" i="4"/>
  <c r="J1139" i="4"/>
  <c r="K1130" i="4"/>
  <c r="J1130" i="4"/>
  <c r="K914" i="4"/>
  <c r="J914" i="4"/>
  <c r="K871" i="4"/>
  <c r="J871" i="4"/>
  <c r="K865" i="4"/>
  <c r="J865" i="4"/>
  <c r="K810" i="4"/>
  <c r="J810" i="4"/>
  <c r="K809" i="4"/>
  <c r="J809" i="4"/>
  <c r="K795" i="4"/>
  <c r="J795" i="4"/>
  <c r="K720" i="4"/>
  <c r="J720" i="4"/>
  <c r="K698" i="4"/>
  <c r="J698" i="4"/>
  <c r="K690" i="4"/>
  <c r="J690" i="4"/>
  <c r="K560" i="4"/>
  <c r="J560" i="4"/>
  <c r="K546" i="4"/>
  <c r="J546" i="4"/>
  <c r="K514" i="4"/>
  <c r="J514" i="4"/>
  <c r="K464" i="4"/>
  <c r="J464" i="4"/>
  <c r="K455" i="4"/>
  <c r="J455" i="4"/>
  <c r="K393" i="4"/>
  <c r="J393" i="4"/>
  <c r="K243" i="4"/>
  <c r="J243" i="4"/>
  <c r="K235" i="4"/>
  <c r="J235" i="4"/>
  <c r="K223" i="4"/>
  <c r="J223" i="4"/>
  <c r="K213" i="4"/>
  <c r="J213" i="4"/>
  <c r="K196" i="4"/>
  <c r="J196" i="4"/>
  <c r="K177" i="4"/>
  <c r="J177" i="4"/>
  <c r="K147" i="4"/>
  <c r="J147" i="4"/>
  <c r="K65" i="4"/>
  <c r="J65" i="4"/>
  <c r="K42" i="4"/>
  <c r="J42" i="4"/>
  <c r="K34" i="4"/>
  <c r="J34" i="4"/>
  <c r="K19" i="4"/>
  <c r="J19" i="4"/>
  <c r="K12" i="4"/>
  <c r="J12" i="4"/>
  <c r="K4947" i="4"/>
  <c r="J4947" i="4"/>
  <c r="K4917" i="4"/>
  <c r="J4917" i="4"/>
  <c r="K4913" i="4"/>
  <c r="J4913" i="4"/>
  <c r="K4885" i="4"/>
  <c r="J4885" i="4"/>
  <c r="K4800" i="4"/>
  <c r="J4800" i="4"/>
  <c r="K4783" i="4"/>
  <c r="J4783" i="4"/>
  <c r="K4680" i="4"/>
  <c r="J4680" i="4"/>
  <c r="K4636" i="4"/>
  <c r="J4636" i="4"/>
  <c r="K4595" i="4"/>
  <c r="J4595" i="4"/>
  <c r="K4533" i="4"/>
  <c r="J4533" i="4"/>
  <c r="K4491" i="4"/>
  <c r="J4491" i="4"/>
  <c r="K4448" i="4"/>
  <c r="J4448" i="4"/>
  <c r="K4421" i="4"/>
  <c r="J4421" i="4"/>
  <c r="K4233" i="4"/>
  <c r="J4233" i="4"/>
  <c r="K4273" i="4"/>
  <c r="J4273" i="4"/>
  <c r="K4179" i="4"/>
  <c r="J4179" i="4"/>
  <c r="K4170" i="4"/>
  <c r="J4170" i="4"/>
  <c r="K4169" i="4"/>
  <c r="J4169" i="4"/>
  <c r="K4137" i="4"/>
  <c r="J4137" i="4"/>
  <c r="K4108" i="4"/>
  <c r="J4108" i="4"/>
  <c r="K4095" i="4"/>
  <c r="J4095" i="4"/>
  <c r="K4070" i="4"/>
  <c r="J4070" i="4"/>
  <c r="K4011" i="4"/>
  <c r="J4011" i="4"/>
  <c r="K4043" i="4"/>
  <c r="J4043" i="4"/>
  <c r="K3829" i="4"/>
  <c r="J3829" i="4"/>
  <c r="K3941" i="4"/>
  <c r="J3941" i="4"/>
  <c r="K3940" i="4"/>
  <c r="J3940" i="4"/>
  <c r="K3939" i="4"/>
  <c r="J3939" i="4"/>
  <c r="K3639" i="4"/>
  <c r="J3639" i="4"/>
  <c r="K3619" i="4"/>
  <c r="J3619" i="4"/>
  <c r="K3618" i="4"/>
  <c r="J3618" i="4"/>
  <c r="K3447" i="4"/>
  <c r="J3447" i="4"/>
  <c r="K3351" i="4"/>
  <c r="J3351" i="4"/>
  <c r="K3337" i="4"/>
  <c r="J3337" i="4"/>
  <c r="K3335" i="4"/>
  <c r="J3335" i="4"/>
  <c r="K3323" i="4"/>
  <c r="J3323" i="4"/>
  <c r="K3283" i="4"/>
  <c r="J3283" i="4"/>
  <c r="K3276" i="4"/>
  <c r="J3276" i="4"/>
  <c r="K3222" i="4"/>
  <c r="J3222" i="4"/>
  <c r="K3221" i="4"/>
  <c r="J3221" i="4"/>
  <c r="K3211" i="4"/>
  <c r="J3211" i="4"/>
  <c r="K3164" i="4"/>
  <c r="J3164" i="4"/>
  <c r="K3081" i="4"/>
  <c r="J3081" i="4"/>
  <c r="K3051" i="4"/>
  <c r="J3051" i="4"/>
  <c r="K3033" i="4"/>
  <c r="J3033" i="4"/>
  <c r="K2928" i="4"/>
  <c r="J2928" i="4"/>
  <c r="K2893" i="4"/>
  <c r="J2893" i="4"/>
  <c r="K2881" i="4"/>
  <c r="J2881" i="4"/>
  <c r="K2824" i="4"/>
  <c r="J2824" i="4"/>
  <c r="K2814" i="4"/>
  <c r="J2814" i="4"/>
  <c r="K2792" i="4"/>
  <c r="J2792" i="4"/>
  <c r="K2758" i="4"/>
  <c r="J2758" i="4"/>
  <c r="K2753" i="4"/>
  <c r="J2753" i="4"/>
  <c r="K2738" i="4"/>
  <c r="J2738" i="4"/>
  <c r="K2724" i="4"/>
  <c r="J2724" i="4"/>
  <c r="K2694" i="4"/>
  <c r="J2694" i="4"/>
  <c r="K2654" i="4"/>
  <c r="J2654" i="4"/>
  <c r="K2649" i="4"/>
  <c r="J2649" i="4"/>
  <c r="K2646" i="4"/>
  <c r="J2646" i="4"/>
  <c r="K2524" i="4"/>
  <c r="J2524" i="4"/>
  <c r="K2440" i="4"/>
  <c r="J2440" i="4"/>
  <c r="K2424" i="4"/>
  <c r="J2424" i="4"/>
  <c r="K2414" i="4"/>
  <c r="J2414" i="4"/>
  <c r="K2389" i="4"/>
  <c r="J2389" i="4"/>
  <c r="K2301" i="4"/>
  <c r="J2301" i="4"/>
  <c r="K2273" i="4"/>
  <c r="J2273" i="4"/>
  <c r="K2245" i="4"/>
  <c r="J2245" i="4"/>
  <c r="K2164" i="4"/>
  <c r="J2164" i="4"/>
  <c r="K2104" i="4"/>
  <c r="J2104" i="4"/>
  <c r="K2086" i="4"/>
  <c r="J2086" i="4"/>
  <c r="K2055" i="4"/>
  <c r="J2055" i="4"/>
  <c r="K2051" i="4"/>
  <c r="J2051" i="4"/>
  <c r="K2046" i="4"/>
  <c r="J2046" i="4"/>
  <c r="K2025" i="4"/>
  <c r="J2025" i="4"/>
  <c r="K2003" i="4"/>
  <c r="J2003" i="4"/>
  <c r="K1894" i="4"/>
  <c r="J1894" i="4"/>
  <c r="K1868" i="4"/>
  <c r="J1868" i="4"/>
  <c r="K1861" i="4"/>
  <c r="J1861" i="4"/>
  <c r="K1772" i="4"/>
  <c r="J1772" i="4"/>
  <c r="K1735" i="4"/>
  <c r="J1735" i="4"/>
  <c r="K1728" i="4"/>
  <c r="J1728" i="4"/>
  <c r="K1720" i="4"/>
  <c r="J1720" i="4"/>
  <c r="K1719" i="4"/>
  <c r="J1719" i="4"/>
  <c r="K1685" i="4"/>
  <c r="J1685" i="4"/>
  <c r="K1681" i="4"/>
  <c r="J1681" i="4"/>
  <c r="K1616" i="4"/>
  <c r="J1616" i="4"/>
  <c r="K1532" i="4"/>
  <c r="J1532" i="4"/>
  <c r="K1360" i="4"/>
  <c r="J1360" i="4"/>
  <c r="K1327" i="4"/>
  <c r="J1327" i="4"/>
  <c r="K1308" i="4"/>
  <c r="J1308" i="4"/>
  <c r="K1305" i="4"/>
  <c r="J1305" i="4"/>
  <c r="K1268" i="4"/>
  <c r="J1268" i="4"/>
  <c r="K1226" i="4"/>
  <c r="J1226" i="4"/>
  <c r="K1211" i="4"/>
  <c r="J1211" i="4"/>
  <c r="K1185" i="4"/>
  <c r="J1185" i="4"/>
  <c r="K1166" i="4"/>
  <c r="J1166" i="4"/>
  <c r="K1104" i="4"/>
  <c r="J1104" i="4"/>
  <c r="K985" i="4"/>
  <c r="J985" i="4"/>
  <c r="K893" i="4"/>
  <c r="J893" i="4"/>
  <c r="K892" i="4"/>
  <c r="J892" i="4"/>
  <c r="K878" i="4"/>
  <c r="J878" i="4"/>
  <c r="K828" i="4"/>
  <c r="J828" i="4"/>
  <c r="K815" i="4"/>
  <c r="J815" i="4"/>
  <c r="K770" i="4"/>
  <c r="J770" i="4"/>
  <c r="K766" i="4"/>
  <c r="J766" i="4"/>
  <c r="K746" i="4"/>
  <c r="J746" i="4"/>
  <c r="K745" i="4"/>
  <c r="J745" i="4"/>
  <c r="K677" i="4"/>
  <c r="J677" i="4"/>
  <c r="K610" i="4"/>
  <c r="J610" i="4"/>
  <c r="K572" i="4"/>
  <c r="J572" i="4"/>
  <c r="K558" i="4"/>
  <c r="J558" i="4"/>
  <c r="K503" i="4"/>
  <c r="J503" i="4"/>
  <c r="K406" i="4"/>
  <c r="J406" i="4"/>
  <c r="K327" i="4"/>
  <c r="J327" i="4"/>
  <c r="K321" i="4"/>
  <c r="J321" i="4"/>
  <c r="K270" i="4"/>
  <c r="J270" i="4"/>
  <c r="K253" i="4"/>
  <c r="J253" i="4"/>
  <c r="K248" i="4"/>
  <c r="J248" i="4"/>
  <c r="K246" i="4"/>
  <c r="J246" i="4"/>
  <c r="K156" i="4"/>
  <c r="J156" i="4"/>
  <c r="K133" i="4"/>
  <c r="J133" i="4"/>
  <c r="K4987" i="4"/>
  <c r="J4987" i="4"/>
  <c r="K4959" i="4"/>
  <c r="J4959" i="4"/>
  <c r="K4950" i="4"/>
  <c r="J4950" i="4"/>
  <c r="K4883" i="4"/>
  <c r="J4883" i="4"/>
  <c r="K4821" i="4"/>
  <c r="J4821" i="4"/>
  <c r="K4803" i="4"/>
  <c r="J4803" i="4"/>
  <c r="K4743" i="4"/>
  <c r="J4743" i="4"/>
  <c r="K4691" i="4"/>
  <c r="J4691" i="4"/>
  <c r="K4688" i="4"/>
  <c r="J4688" i="4"/>
  <c r="K4614" i="4"/>
  <c r="J4614" i="4"/>
  <c r="K4575" i="4"/>
  <c r="J4575" i="4"/>
  <c r="K4567" i="4"/>
  <c r="J4567" i="4"/>
  <c r="K4531" i="4"/>
  <c r="J4531" i="4"/>
  <c r="K4470" i="4"/>
  <c r="J4470" i="4"/>
  <c r="K4438" i="4"/>
  <c r="J4438" i="4"/>
  <c r="K4423" i="4"/>
  <c r="J4423" i="4"/>
  <c r="K4272" i="4"/>
  <c r="J4272" i="4"/>
  <c r="K4271" i="4"/>
  <c r="J4271" i="4"/>
  <c r="K4270" i="4"/>
  <c r="J4270" i="4"/>
  <c r="K4269" i="4"/>
  <c r="J4269" i="4"/>
  <c r="K4268" i="4"/>
  <c r="J4268" i="4"/>
  <c r="K4196" i="4"/>
  <c r="J4196" i="4"/>
  <c r="K4067" i="4"/>
  <c r="J4067" i="4"/>
  <c r="K3828" i="4"/>
  <c r="J3828" i="4"/>
  <c r="K3938" i="4"/>
  <c r="J3938" i="4"/>
  <c r="K3827" i="4"/>
  <c r="J3827" i="4"/>
  <c r="K3937" i="4"/>
  <c r="J3937" i="4"/>
  <c r="K3698" i="4"/>
  <c r="J3698" i="4"/>
  <c r="K3638" i="4"/>
  <c r="J3638" i="4"/>
  <c r="K3629" i="4"/>
  <c r="J3629" i="4"/>
  <c r="K3617" i="4"/>
  <c r="J3617" i="4"/>
  <c r="K3586" i="4"/>
  <c r="J3586" i="4"/>
  <c r="K3585" i="4"/>
  <c r="J3585" i="4"/>
  <c r="K3584" i="4"/>
  <c r="J3584" i="4"/>
  <c r="K3583" i="4"/>
  <c r="J3583" i="4"/>
  <c r="K3522" i="4"/>
  <c r="J3522" i="4"/>
  <c r="K3454" i="4"/>
  <c r="J3454" i="4"/>
  <c r="K3413" i="4"/>
  <c r="J3413" i="4"/>
  <c r="K3310" i="4"/>
  <c r="J3310" i="4"/>
  <c r="K3301" i="4"/>
  <c r="J3301" i="4"/>
  <c r="K3261" i="4"/>
  <c r="J3261" i="4"/>
  <c r="K3202" i="4"/>
  <c r="J3202" i="4"/>
  <c r="K3180" i="4"/>
  <c r="J3180" i="4"/>
  <c r="K3171" i="4"/>
  <c r="J3171" i="4"/>
  <c r="K3158" i="4"/>
  <c r="J3158" i="4"/>
  <c r="K3132" i="4"/>
  <c r="J3132" i="4"/>
  <c r="K3111" i="4"/>
  <c r="J3111" i="4"/>
  <c r="K2959" i="4"/>
  <c r="J2959" i="4"/>
  <c r="K2958" i="4"/>
  <c r="J2958" i="4"/>
  <c r="K2940" i="4"/>
  <c r="J2940" i="4"/>
  <c r="K2939" i="4"/>
  <c r="J2939" i="4"/>
  <c r="K2932" i="4"/>
  <c r="J2932" i="4"/>
  <c r="K2927" i="4"/>
  <c r="J2927" i="4"/>
  <c r="K2914" i="4"/>
  <c r="J2914" i="4"/>
  <c r="K2913" i="4"/>
  <c r="J2913" i="4"/>
  <c r="K2885" i="4"/>
  <c r="J2885" i="4"/>
  <c r="K2866" i="4"/>
  <c r="J2866" i="4"/>
  <c r="K2852" i="4"/>
  <c r="J2852" i="4"/>
  <c r="K2833" i="4"/>
  <c r="J2833" i="4"/>
  <c r="K2804" i="4"/>
  <c r="J2804" i="4"/>
  <c r="K2798" i="4"/>
  <c r="J2798" i="4"/>
  <c r="K2761" i="4"/>
  <c r="J2761" i="4"/>
  <c r="K2704" i="4"/>
  <c r="J2704" i="4"/>
  <c r="K2688" i="4"/>
  <c r="J2688" i="4"/>
  <c r="K2685" i="4"/>
  <c r="J2685" i="4"/>
  <c r="K2682" i="4"/>
  <c r="J2682" i="4"/>
  <c r="K2665" i="4"/>
  <c r="J2665" i="4"/>
  <c r="K2621" i="4"/>
  <c r="J2621" i="4"/>
  <c r="K2577" i="4"/>
  <c r="J2577" i="4"/>
  <c r="K2564" i="4"/>
  <c r="J2564" i="4"/>
  <c r="K2490" i="4"/>
  <c r="J2490" i="4"/>
  <c r="K2449" i="4"/>
  <c r="J2449" i="4"/>
  <c r="K2413" i="4"/>
  <c r="J2413" i="4"/>
  <c r="K2383" i="4"/>
  <c r="J2383" i="4"/>
  <c r="K2373" i="4"/>
  <c r="J2373" i="4"/>
  <c r="K2309" i="4"/>
  <c r="J2309" i="4"/>
  <c r="K2183" i="4"/>
  <c r="J2183" i="4"/>
  <c r="K2140" i="4"/>
  <c r="J2140" i="4"/>
  <c r="K2087" i="4"/>
  <c r="J2087" i="4"/>
  <c r="K1978" i="4"/>
  <c r="J1978" i="4"/>
  <c r="K1908" i="4"/>
  <c r="J1908" i="4"/>
  <c r="K1863" i="4"/>
  <c r="J1863" i="4"/>
  <c r="K1811" i="4"/>
  <c r="J1811" i="4"/>
  <c r="K1709" i="4"/>
  <c r="J1709" i="4"/>
  <c r="K1670" i="4"/>
  <c r="J1670" i="4"/>
  <c r="K1645" i="4"/>
  <c r="J1645" i="4"/>
  <c r="K1611" i="4"/>
  <c r="J1611" i="4"/>
  <c r="K1565" i="4"/>
  <c r="J1565" i="4"/>
  <c r="K1561" i="4"/>
  <c r="J1561" i="4"/>
  <c r="K1481" i="4"/>
  <c r="J1481" i="4"/>
  <c r="K1472" i="4"/>
  <c r="J1472" i="4"/>
  <c r="K1320" i="4"/>
  <c r="J1320" i="4"/>
  <c r="K1313" i="4"/>
  <c r="J1313" i="4"/>
  <c r="K1301" i="4"/>
  <c r="J1301" i="4"/>
  <c r="K1277" i="4"/>
  <c r="J1277" i="4"/>
  <c r="K1252" i="4"/>
  <c r="J1252" i="4"/>
  <c r="K1243" i="4"/>
  <c r="J1243" i="4"/>
  <c r="K1240" i="4"/>
  <c r="J1240" i="4"/>
  <c r="K1230" i="4"/>
  <c r="J1230" i="4"/>
  <c r="K1160" i="4"/>
  <c r="J1160" i="4"/>
  <c r="K1156" i="4"/>
  <c r="J1156" i="4"/>
  <c r="K1141" i="4"/>
  <c r="J1141" i="4"/>
  <c r="K1114" i="4"/>
  <c r="J1114" i="4"/>
  <c r="K1105" i="4"/>
  <c r="J1105" i="4"/>
  <c r="K1096" i="4"/>
  <c r="J1096" i="4"/>
  <c r="K1036" i="4"/>
  <c r="J1036" i="4"/>
  <c r="K1016" i="4"/>
  <c r="J1016" i="4"/>
  <c r="K1002" i="4"/>
  <c r="J1002" i="4"/>
  <c r="K1001" i="4"/>
  <c r="J1001" i="4"/>
  <c r="K965" i="4"/>
  <c r="J965" i="4"/>
  <c r="K963" i="4"/>
  <c r="J963" i="4"/>
  <c r="K956" i="4"/>
  <c r="J956" i="4"/>
  <c r="K947" i="4"/>
  <c r="J947" i="4"/>
  <c r="K933" i="4"/>
  <c r="J933" i="4"/>
  <c r="K918" i="4"/>
  <c r="J918" i="4"/>
  <c r="K913" i="4"/>
  <c r="J913" i="4"/>
  <c r="K859" i="4"/>
  <c r="J859" i="4"/>
  <c r="K837" i="4"/>
  <c r="J837" i="4"/>
  <c r="K818" i="4"/>
  <c r="J818" i="4"/>
  <c r="K817" i="4"/>
  <c r="J817" i="4"/>
  <c r="K686" i="4"/>
  <c r="J686" i="4"/>
  <c r="K670" i="4"/>
  <c r="J670" i="4"/>
  <c r="K661" i="4"/>
  <c r="J661" i="4"/>
  <c r="K646" i="4"/>
  <c r="J646" i="4"/>
  <c r="K642" i="4"/>
  <c r="J642" i="4"/>
  <c r="K626" i="4"/>
  <c r="J626" i="4"/>
  <c r="K625" i="4"/>
  <c r="J625" i="4"/>
  <c r="K585" i="4"/>
  <c r="J585" i="4"/>
  <c r="K545" i="4"/>
  <c r="J545" i="4"/>
  <c r="K531" i="4"/>
  <c r="J531" i="4"/>
  <c r="K497" i="4"/>
  <c r="J497" i="4"/>
  <c r="K482" i="4"/>
  <c r="J482" i="4"/>
  <c r="K461" i="4"/>
  <c r="J461" i="4"/>
  <c r="K450" i="4"/>
  <c r="J450" i="4"/>
  <c r="K435" i="4"/>
  <c r="J435" i="4"/>
  <c r="K426" i="4"/>
  <c r="J426" i="4"/>
  <c r="K401" i="4"/>
  <c r="J401" i="4"/>
  <c r="K389" i="4"/>
  <c r="J389" i="4"/>
  <c r="K387" i="4"/>
  <c r="J387" i="4"/>
  <c r="K380" i="4"/>
  <c r="J380" i="4"/>
  <c r="K363" i="4"/>
  <c r="J363" i="4"/>
  <c r="K341" i="4"/>
  <c r="J341" i="4"/>
  <c r="K339" i="4"/>
  <c r="J339" i="4"/>
  <c r="K325" i="4"/>
  <c r="J325" i="4"/>
  <c r="K293" i="4"/>
  <c r="J293" i="4"/>
  <c r="K275" i="4"/>
  <c r="J275" i="4"/>
  <c r="K210" i="4"/>
  <c r="J210" i="4"/>
  <c r="K209" i="4"/>
  <c r="J209" i="4"/>
  <c r="K189" i="4"/>
  <c r="J189" i="4"/>
  <c r="K186" i="4"/>
  <c r="J186" i="4"/>
  <c r="K179" i="4"/>
  <c r="J179" i="4"/>
  <c r="K176" i="4"/>
  <c r="J176" i="4"/>
  <c r="K137" i="4"/>
  <c r="J137" i="4"/>
  <c r="K125" i="4"/>
  <c r="J125" i="4"/>
  <c r="K123" i="4"/>
  <c r="J123" i="4"/>
  <c r="K97" i="4"/>
  <c r="J97" i="4"/>
  <c r="K78" i="4"/>
  <c r="J78" i="4"/>
  <c r="K4968" i="4"/>
  <c r="J4968" i="4"/>
  <c r="K4919" i="4"/>
  <c r="J4919" i="4"/>
  <c r="K4895" i="4"/>
  <c r="J4895" i="4"/>
  <c r="K4888" i="4"/>
  <c r="J4888" i="4"/>
  <c r="K4833" i="4"/>
  <c r="J4833" i="4"/>
  <c r="K4786" i="4"/>
  <c r="J4786" i="4"/>
  <c r="K4767" i="4"/>
  <c r="J4767" i="4"/>
  <c r="K4742" i="4"/>
  <c r="J4742" i="4"/>
  <c r="K4687" i="4"/>
  <c r="J4687" i="4"/>
  <c r="K4652" i="4"/>
  <c r="J4652" i="4"/>
  <c r="K4645" i="4"/>
  <c r="J4645" i="4"/>
  <c r="K4600" i="4"/>
  <c r="J4600" i="4"/>
  <c r="K4596" i="4"/>
  <c r="J4596" i="4"/>
  <c r="K4580" i="4"/>
  <c r="J4580" i="4"/>
  <c r="K4481" i="4"/>
  <c r="J4481" i="4"/>
  <c r="K4474" i="4"/>
  <c r="J4474" i="4"/>
  <c r="K4457" i="4"/>
  <c r="J4457" i="4"/>
  <c r="K4440" i="4"/>
  <c r="J4440" i="4"/>
  <c r="K4403" i="4"/>
  <c r="J4403" i="4"/>
  <c r="K4402" i="4"/>
  <c r="J4402" i="4"/>
  <c r="K4215" i="4"/>
  <c r="J4215" i="4"/>
  <c r="K4080" i="4"/>
  <c r="J4080" i="4"/>
  <c r="K3826" i="4"/>
  <c r="J3826" i="4"/>
  <c r="K3825" i="4"/>
  <c r="J3825" i="4"/>
  <c r="K3824" i="4"/>
  <c r="J3824" i="4"/>
  <c r="K3823" i="4"/>
  <c r="J3823" i="4"/>
  <c r="K3822" i="4"/>
  <c r="J3822" i="4"/>
  <c r="K3821" i="4"/>
  <c r="J3821" i="4"/>
  <c r="K3781" i="4"/>
  <c r="J3781" i="4"/>
  <c r="K3728" i="4"/>
  <c r="J3728" i="4"/>
  <c r="K3726" i="4"/>
  <c r="J3726" i="4"/>
  <c r="K3695" i="4"/>
  <c r="J3695" i="4"/>
  <c r="K3682" i="4"/>
  <c r="J3682" i="4"/>
  <c r="K3532" i="4"/>
  <c r="J3532" i="4"/>
  <c r="K3483" i="4"/>
  <c r="J3483" i="4"/>
  <c r="K3485" i="4"/>
  <c r="J3485" i="4"/>
  <c r="K3432" i="4"/>
  <c r="J3432" i="4"/>
  <c r="K3373" i="4"/>
  <c r="J3373" i="4"/>
  <c r="K3348" i="4"/>
  <c r="J3348" i="4"/>
  <c r="K3257" i="4"/>
  <c r="J3257" i="4"/>
  <c r="K3242" i="4"/>
  <c r="J3242" i="4"/>
  <c r="K3096" i="4"/>
  <c r="J3096" i="4"/>
  <c r="K3088" i="4"/>
  <c r="J3088" i="4"/>
  <c r="K2998" i="4"/>
  <c r="J2998" i="4"/>
  <c r="K2907" i="4"/>
  <c r="J2907" i="4"/>
  <c r="K2903" i="4"/>
  <c r="J2903" i="4"/>
  <c r="K2891" i="4"/>
  <c r="J2891" i="4"/>
  <c r="K2886" i="4"/>
  <c r="J2886" i="4"/>
  <c r="K2832" i="4"/>
  <c r="J2832" i="4"/>
  <c r="K2815" i="4"/>
  <c r="J2815" i="4"/>
  <c r="K2749" i="4"/>
  <c r="J2749" i="4"/>
  <c r="K2667" i="4"/>
  <c r="J2667" i="4"/>
  <c r="K2652" i="4"/>
  <c r="J2652" i="4"/>
  <c r="K2585" i="4"/>
  <c r="J2585" i="4"/>
  <c r="K2561" i="4"/>
  <c r="J2561" i="4"/>
  <c r="K2444" i="4"/>
  <c r="J2444" i="4"/>
  <c r="K2357" i="4"/>
  <c r="J2357" i="4"/>
  <c r="K2352" i="4"/>
  <c r="J2352" i="4"/>
  <c r="K2336" i="4"/>
  <c r="J2336" i="4"/>
  <c r="K2326" i="4"/>
  <c r="J2326" i="4"/>
  <c r="K2319" i="4"/>
  <c r="J2319" i="4"/>
  <c r="K2283" i="4"/>
  <c r="J2283" i="4"/>
  <c r="K2252" i="4"/>
  <c r="J2252" i="4"/>
  <c r="K2250" i="4"/>
  <c r="J2250" i="4"/>
  <c r="K2205" i="4"/>
  <c r="J2205" i="4"/>
  <c r="K2200" i="4"/>
  <c r="J2200" i="4"/>
  <c r="K2153" i="4"/>
  <c r="J2153" i="4"/>
  <c r="K2144" i="4"/>
  <c r="J2144" i="4"/>
  <c r="K2117" i="4"/>
  <c r="J2117" i="4"/>
  <c r="K2070" i="4"/>
  <c r="J2070" i="4"/>
  <c r="K2032" i="4"/>
  <c r="J2032" i="4"/>
  <c r="K2008" i="4"/>
  <c r="J2008" i="4"/>
  <c r="K1993" i="4"/>
  <c r="J1993" i="4"/>
  <c r="K1992" i="4"/>
  <c r="J1992" i="4"/>
  <c r="K1960" i="4"/>
  <c r="J1960" i="4"/>
  <c r="K1892" i="4"/>
  <c r="J1892" i="4"/>
  <c r="K1885" i="4"/>
  <c r="J1885" i="4"/>
  <c r="K1836" i="4"/>
  <c r="J1836" i="4"/>
  <c r="K1824" i="4"/>
  <c r="J1824" i="4"/>
  <c r="K1759" i="4"/>
  <c r="J1759" i="4"/>
  <c r="K1758" i="4"/>
  <c r="J1758" i="4"/>
  <c r="K1641" i="4"/>
  <c r="J1641" i="4"/>
  <c r="K1635" i="4"/>
  <c r="J1635" i="4"/>
  <c r="K1546" i="4"/>
  <c r="J1546" i="4"/>
  <c r="K1497" i="4"/>
  <c r="J1497" i="4"/>
  <c r="K1494" i="4"/>
  <c r="J1494" i="4"/>
  <c r="K1369" i="4"/>
  <c r="J1369" i="4"/>
  <c r="K1300" i="4"/>
  <c r="J1300" i="4"/>
  <c r="K1292" i="4"/>
  <c r="J1292" i="4"/>
  <c r="K1256" i="4"/>
  <c r="J1256" i="4"/>
  <c r="K1227" i="4"/>
  <c r="J1227" i="4"/>
  <c r="K1223" i="4"/>
  <c r="J1223" i="4"/>
  <c r="K1165" i="4"/>
  <c r="J1165" i="4"/>
  <c r="K1164" i="4"/>
  <c r="J1164" i="4"/>
  <c r="K1163" i="4"/>
  <c r="J1163" i="4"/>
  <c r="K1153" i="4"/>
  <c r="J1153" i="4"/>
  <c r="K1143" i="4"/>
  <c r="J1143" i="4"/>
  <c r="K1062" i="4"/>
  <c r="J1062" i="4"/>
  <c r="K1039" i="4"/>
  <c r="J1039" i="4"/>
  <c r="K1004" i="4"/>
  <c r="J1004" i="4"/>
  <c r="K997" i="4"/>
  <c r="J997" i="4"/>
  <c r="K984" i="4"/>
  <c r="J984" i="4"/>
  <c r="K980" i="4"/>
  <c r="J980" i="4"/>
  <c r="K978" i="4"/>
  <c r="J978" i="4"/>
  <c r="K971" i="4"/>
  <c r="J971" i="4"/>
  <c r="K958" i="4"/>
  <c r="J958" i="4"/>
  <c r="K938" i="4"/>
  <c r="J938" i="4"/>
  <c r="K930" i="4"/>
  <c r="J930" i="4"/>
  <c r="K873" i="4"/>
  <c r="J873" i="4"/>
  <c r="K814" i="4"/>
  <c r="J814" i="4"/>
  <c r="K805" i="4"/>
  <c r="J805" i="4"/>
  <c r="K736" i="4"/>
  <c r="J736" i="4"/>
  <c r="K596" i="4"/>
  <c r="J596" i="4"/>
  <c r="K539" i="4"/>
  <c r="J539" i="4"/>
  <c r="K506" i="4"/>
  <c r="J506" i="4"/>
  <c r="K459" i="4"/>
  <c r="J459" i="4"/>
  <c r="K457" i="4"/>
  <c r="J457" i="4"/>
  <c r="K409" i="4"/>
  <c r="J409" i="4"/>
  <c r="K369" i="4"/>
  <c r="J369" i="4"/>
  <c r="K337" i="4"/>
  <c r="J337" i="4"/>
  <c r="K320" i="4"/>
  <c r="J320" i="4"/>
  <c r="K319" i="4"/>
  <c r="J319" i="4"/>
  <c r="K315" i="4"/>
  <c r="J315" i="4"/>
  <c r="K289" i="4"/>
  <c r="J289" i="4"/>
  <c r="K278" i="4"/>
  <c r="J278" i="4"/>
  <c r="K161" i="4"/>
  <c r="J161" i="4"/>
  <c r="K138" i="4"/>
  <c r="J138" i="4"/>
  <c r="K136" i="4"/>
  <c r="J136" i="4"/>
  <c r="K116" i="4"/>
  <c r="J116" i="4"/>
  <c r="K4861" i="4"/>
  <c r="J4861" i="4"/>
  <c r="K4828" i="4"/>
  <c r="J4828" i="4"/>
  <c r="K4788" i="4"/>
  <c r="J4788" i="4"/>
  <c r="K4670" i="4"/>
  <c r="J4670" i="4"/>
  <c r="K4662" i="4"/>
  <c r="J4662" i="4"/>
  <c r="K4613" i="4"/>
  <c r="J4613" i="4"/>
  <c r="K4612" i="4"/>
  <c r="J4612" i="4"/>
  <c r="K4576" i="4"/>
  <c r="J4576" i="4"/>
  <c r="K4572" i="4"/>
  <c r="J4572" i="4"/>
  <c r="K4468" i="4"/>
  <c r="J4468" i="4"/>
  <c r="K4460" i="4"/>
  <c r="J4460" i="4"/>
  <c r="K4436" i="4"/>
  <c r="J4436" i="4"/>
  <c r="K4378" i="4"/>
  <c r="J4378" i="4"/>
  <c r="K4267" i="4"/>
  <c r="J4267" i="4"/>
  <c r="K4266" i="4"/>
  <c r="J4266" i="4"/>
  <c r="K4265" i="4"/>
  <c r="J4265" i="4"/>
  <c r="K4225" i="4"/>
  <c r="J4225" i="4"/>
  <c r="K4214" i="4"/>
  <c r="J4214" i="4"/>
  <c r="K4213" i="4"/>
  <c r="J4213" i="4"/>
  <c r="K4195" i="4"/>
  <c r="J4195" i="4"/>
  <c r="K4151" i="4"/>
  <c r="J4151" i="4"/>
  <c r="K4124" i="4"/>
  <c r="J4124" i="4"/>
  <c r="K4042" i="4"/>
  <c r="J4042" i="4"/>
  <c r="K4010" i="4"/>
  <c r="J4010" i="4"/>
  <c r="K4009" i="4"/>
  <c r="J4009" i="4"/>
  <c r="K3936" i="4"/>
  <c r="J3936" i="4"/>
  <c r="K3820" i="4"/>
  <c r="J3820" i="4"/>
  <c r="K3935" i="4"/>
  <c r="J3935" i="4"/>
  <c r="K3819" i="4"/>
  <c r="J3819" i="4"/>
  <c r="K3738" i="4"/>
  <c r="J3738" i="4"/>
  <c r="K3712" i="4"/>
  <c r="J3712" i="4"/>
  <c r="K3632" i="4"/>
  <c r="J3632" i="4"/>
  <c r="K3496" i="4"/>
  <c r="J3496" i="4"/>
  <c r="K3488" i="4"/>
  <c r="J3488" i="4"/>
  <c r="K3390" i="4"/>
  <c r="J3390" i="4"/>
  <c r="K3386" i="4"/>
  <c r="J3386" i="4"/>
  <c r="K3268" i="4"/>
  <c r="J3268" i="4"/>
  <c r="K3266" i="4"/>
  <c r="J3266" i="4"/>
  <c r="K3263" i="4"/>
  <c r="J3263" i="4"/>
  <c r="K3238" i="4"/>
  <c r="J3238" i="4"/>
  <c r="K3213" i="4"/>
  <c r="J3213" i="4"/>
  <c r="K3153" i="4"/>
  <c r="J3153" i="4"/>
  <c r="K3128" i="4"/>
  <c r="J3128" i="4"/>
  <c r="K2950" i="4"/>
  <c r="J2950" i="4"/>
  <c r="K2938" i="4"/>
  <c r="J2938" i="4"/>
  <c r="K2926" i="4"/>
  <c r="J2926" i="4"/>
  <c r="K2895" i="4"/>
  <c r="J2895" i="4"/>
  <c r="K2713" i="4"/>
  <c r="J2713" i="4"/>
  <c r="K2664" i="4"/>
  <c r="J2664" i="4"/>
  <c r="K2590" i="4"/>
  <c r="J2590" i="4"/>
  <c r="K2583" i="4"/>
  <c r="J2583" i="4"/>
  <c r="K2520" i="4"/>
  <c r="J2520" i="4"/>
  <c r="K2491" i="4"/>
  <c r="J2491" i="4"/>
  <c r="K2483" i="4"/>
  <c r="J2483" i="4"/>
  <c r="K2481" i="4"/>
  <c r="J2481" i="4"/>
  <c r="K2472" i="4"/>
  <c r="J2472" i="4"/>
  <c r="K2455" i="4"/>
  <c r="J2455" i="4"/>
  <c r="K2438" i="4"/>
  <c r="J2438" i="4"/>
  <c r="K2422" i="4"/>
  <c r="J2422" i="4"/>
  <c r="K2351" i="4"/>
  <c r="J2351" i="4"/>
  <c r="K2268" i="4"/>
  <c r="J2268" i="4"/>
  <c r="K2259" i="4"/>
  <c r="J2259" i="4"/>
  <c r="K2256" i="4"/>
  <c r="J2256" i="4"/>
  <c r="K2173" i="4"/>
  <c r="J2173" i="4"/>
  <c r="K2163" i="4"/>
  <c r="J2163" i="4"/>
  <c r="K2149" i="4"/>
  <c r="J2149" i="4"/>
  <c r="K2135" i="4"/>
  <c r="J2135" i="4"/>
  <c r="K2122" i="4"/>
  <c r="J2122" i="4"/>
  <c r="K2116" i="4"/>
  <c r="J2116" i="4"/>
  <c r="K2098" i="4"/>
  <c r="J2098" i="4"/>
  <c r="K2044" i="4"/>
  <c r="J2044" i="4"/>
  <c r="K1955" i="4"/>
  <c r="J1955" i="4"/>
  <c r="K1925" i="4"/>
  <c r="J1925" i="4"/>
  <c r="K1893" i="4"/>
  <c r="J1893" i="4"/>
  <c r="K1873" i="4"/>
  <c r="J1873" i="4"/>
  <c r="K1743" i="4"/>
  <c r="J1743" i="4"/>
  <c r="K1736" i="4"/>
  <c r="J1736" i="4"/>
  <c r="K1726" i="4"/>
  <c r="J1726" i="4"/>
  <c r="K1716" i="4"/>
  <c r="J1716" i="4"/>
  <c r="K1682" i="4"/>
  <c r="J1682" i="4"/>
  <c r="K1646" i="4"/>
  <c r="J1646" i="4"/>
  <c r="K1642" i="4"/>
  <c r="J1642" i="4"/>
  <c r="K1633" i="4"/>
  <c r="J1633" i="4"/>
  <c r="K1618" i="4"/>
  <c r="J1618" i="4"/>
  <c r="K1613" i="4"/>
  <c r="J1613" i="4"/>
  <c r="K1609" i="4"/>
  <c r="J1609" i="4"/>
  <c r="K1581" i="4"/>
  <c r="J1581" i="4"/>
  <c r="K1555" i="4"/>
  <c r="J1555" i="4"/>
  <c r="K1553" i="4"/>
  <c r="J1553" i="4"/>
  <c r="K1537" i="4"/>
  <c r="J1537" i="4"/>
  <c r="K1501" i="4"/>
  <c r="J1501" i="4"/>
  <c r="K1325" i="4"/>
  <c r="J1325" i="4"/>
  <c r="K1298" i="4"/>
  <c r="J1298" i="4"/>
  <c r="K1247" i="4"/>
  <c r="J1247" i="4"/>
  <c r="K1167" i="4"/>
  <c r="J1167" i="4"/>
  <c r="K1133" i="4"/>
  <c r="J1133" i="4"/>
  <c r="K1100" i="4"/>
  <c r="J1100" i="4"/>
  <c r="K1061" i="4"/>
  <c r="J1061" i="4"/>
  <c r="K1057" i="4"/>
  <c r="J1057" i="4"/>
  <c r="K1034" i="4"/>
  <c r="J1034" i="4"/>
  <c r="K1010" i="4"/>
  <c r="J1010" i="4"/>
  <c r="K955" i="4"/>
  <c r="J955" i="4"/>
  <c r="K935" i="4"/>
  <c r="J935" i="4"/>
  <c r="K929" i="4"/>
  <c r="J929" i="4"/>
  <c r="K843" i="4"/>
  <c r="J843" i="4"/>
  <c r="K823" i="4"/>
  <c r="J823" i="4"/>
  <c r="K791" i="4"/>
  <c r="J791" i="4"/>
  <c r="K769" i="4"/>
  <c r="J769" i="4"/>
  <c r="K738" i="4"/>
  <c r="J738" i="4"/>
  <c r="K721" i="4"/>
  <c r="J721" i="4"/>
  <c r="K711" i="4"/>
  <c r="J711" i="4"/>
  <c r="K695" i="4"/>
  <c r="J695" i="4"/>
  <c r="K660" i="4"/>
  <c r="J660" i="4"/>
  <c r="K659" i="4"/>
  <c r="J659" i="4"/>
  <c r="K606" i="4"/>
  <c r="J606" i="4"/>
  <c r="K605" i="4"/>
  <c r="J605" i="4"/>
  <c r="K571" i="4"/>
  <c r="J571" i="4"/>
  <c r="K562" i="4"/>
  <c r="J562" i="4"/>
  <c r="K554" i="4"/>
  <c r="J554" i="4"/>
  <c r="K524" i="4"/>
  <c r="J524" i="4"/>
  <c r="K507" i="4"/>
  <c r="J507" i="4"/>
  <c r="K463" i="4"/>
  <c r="J463" i="4"/>
  <c r="K456" i="4"/>
  <c r="J456" i="4"/>
  <c r="K425" i="4"/>
  <c r="J425" i="4"/>
  <c r="K323" i="4"/>
  <c r="J323" i="4"/>
  <c r="K167" i="4"/>
  <c r="J167" i="4"/>
  <c r="K117" i="4"/>
  <c r="J117" i="4"/>
  <c r="K4992" i="4"/>
  <c r="J4992" i="4"/>
  <c r="K4979" i="4"/>
  <c r="J4979" i="4"/>
  <c r="K4971" i="4"/>
  <c r="J4971" i="4"/>
  <c r="K4938" i="4"/>
  <c r="J4938" i="4"/>
  <c r="K4902" i="4"/>
  <c r="J4902" i="4"/>
  <c r="K4860" i="4"/>
  <c r="J4860" i="4"/>
  <c r="K4832" i="4"/>
  <c r="J4832" i="4"/>
  <c r="K4755" i="4"/>
  <c r="J4755" i="4"/>
  <c r="K4686" i="4"/>
  <c r="J4686" i="4"/>
  <c r="K4678" i="4"/>
  <c r="J4678" i="4"/>
  <c r="K4589" i="4"/>
  <c r="J4589" i="4"/>
  <c r="K4570" i="4"/>
  <c r="J4570" i="4"/>
  <c r="K4483" i="4"/>
  <c r="J4483" i="4"/>
  <c r="K4450" i="4"/>
  <c r="J4450" i="4"/>
  <c r="K4433" i="4"/>
  <c r="J4433" i="4"/>
  <c r="K4422" i="4"/>
  <c r="J4422" i="4"/>
  <c r="K4377" i="4"/>
  <c r="J4377" i="4"/>
  <c r="K4232" i="4"/>
  <c r="J4232" i="4"/>
  <c r="K4231" i="4"/>
  <c r="J4231" i="4"/>
  <c r="K4264" i="4"/>
  <c r="J4264" i="4"/>
  <c r="K4263" i="4"/>
  <c r="J4263" i="4"/>
  <c r="K4262" i="4"/>
  <c r="J4262" i="4"/>
  <c r="K4161" i="4"/>
  <c r="J4161" i="4"/>
  <c r="K4154" i="4"/>
  <c r="J4154" i="4"/>
  <c r="K4146" i="4"/>
  <c r="J4146" i="4"/>
  <c r="K4143" i="4"/>
  <c r="J4143" i="4"/>
  <c r="K4101" i="4"/>
  <c r="J4101" i="4"/>
  <c r="K4008" i="4"/>
  <c r="J4008" i="4"/>
  <c r="K3818" i="4"/>
  <c r="J3818" i="4"/>
  <c r="K3934" i="4"/>
  <c r="J3934" i="4"/>
  <c r="K3933" i="4"/>
  <c r="J3933" i="4"/>
  <c r="K3817" i="4"/>
  <c r="J3817" i="4"/>
  <c r="K3789" i="4"/>
  <c r="J3789" i="4"/>
  <c r="K3769" i="4"/>
  <c r="J3769" i="4"/>
  <c r="K3748" i="4"/>
  <c r="J3748" i="4"/>
  <c r="K3720" i="4"/>
  <c r="J3720" i="4"/>
  <c r="K3716" i="4"/>
  <c r="J3716" i="4"/>
  <c r="K3545" i="4"/>
  <c r="J3545" i="4"/>
  <c r="K3525" i="4"/>
  <c r="J3525" i="4"/>
  <c r="K3524" i="4"/>
  <c r="J3524" i="4"/>
  <c r="K3457" i="4"/>
  <c r="J3457" i="4"/>
  <c r="K3368" i="4"/>
  <c r="J3368" i="4"/>
  <c r="K3367" i="4"/>
  <c r="J3367" i="4"/>
  <c r="K3239" i="4"/>
  <c r="J3239" i="4"/>
  <c r="K3228" i="4"/>
  <c r="J3228" i="4"/>
  <c r="K3204" i="4"/>
  <c r="J3204" i="4"/>
  <c r="K3095" i="4"/>
  <c r="J3095" i="4"/>
  <c r="K3092" i="4"/>
  <c r="J3092" i="4"/>
  <c r="K2995" i="4"/>
  <c r="J2995" i="4"/>
  <c r="K2984" i="4"/>
  <c r="J2984" i="4"/>
  <c r="K2957" i="4"/>
  <c r="J2957" i="4"/>
  <c r="K2975" i="4"/>
  <c r="J2975" i="4"/>
  <c r="K2951" i="4"/>
  <c r="J2951" i="4"/>
  <c r="K2920" i="4"/>
  <c r="J2920" i="4"/>
  <c r="K2821" i="4"/>
  <c r="J2821" i="4"/>
  <c r="K2818" i="4"/>
  <c r="J2818" i="4"/>
  <c r="K2634" i="4"/>
  <c r="J2634" i="4"/>
  <c r="K2574" i="4"/>
  <c r="J2574" i="4"/>
  <c r="K2567" i="4"/>
  <c r="J2567" i="4"/>
  <c r="K2552" i="4"/>
  <c r="J2552" i="4"/>
  <c r="K2530" i="4"/>
  <c r="J2530" i="4"/>
  <c r="K2508" i="4"/>
  <c r="J2508" i="4"/>
  <c r="K2499" i="4"/>
  <c r="J2499" i="4"/>
  <c r="K2484" i="4"/>
  <c r="J2484" i="4"/>
  <c r="K2452" i="4"/>
  <c r="J2452" i="4"/>
  <c r="K2429" i="4"/>
  <c r="J2429" i="4"/>
  <c r="K2428" i="4"/>
  <c r="J2428" i="4"/>
  <c r="K2325" i="4"/>
  <c r="J2325" i="4"/>
  <c r="K2269" i="4"/>
  <c r="J2269" i="4"/>
  <c r="K2260" i="4"/>
  <c r="J2260" i="4"/>
  <c r="K2254" i="4"/>
  <c r="J2254" i="4"/>
  <c r="K2233" i="4"/>
  <c r="J2233" i="4"/>
  <c r="K2193" i="4"/>
  <c r="J2193" i="4"/>
  <c r="K2134" i="4"/>
  <c r="J2134" i="4"/>
  <c r="K2100" i="4"/>
  <c r="J2100" i="4"/>
  <c r="K2085" i="4"/>
  <c r="J2085" i="4"/>
  <c r="K2075" i="4"/>
  <c r="J2075" i="4"/>
  <c r="K1986" i="4"/>
  <c r="J1986" i="4"/>
  <c r="K1971" i="4"/>
  <c r="J1971" i="4"/>
  <c r="K1954" i="4"/>
  <c r="J1954" i="4"/>
  <c r="K1949" i="4"/>
  <c r="J1949" i="4"/>
  <c r="K1919" i="4"/>
  <c r="J1919" i="4"/>
  <c r="K1850" i="4"/>
  <c r="J1850" i="4"/>
  <c r="K1848" i="4"/>
  <c r="J1848" i="4"/>
  <c r="K1842" i="4"/>
  <c r="J1842" i="4"/>
  <c r="K1827" i="4"/>
  <c r="J1827" i="4"/>
  <c r="K1810" i="4"/>
  <c r="J1810" i="4"/>
  <c r="K1796" i="4"/>
  <c r="J1796" i="4"/>
  <c r="K1790" i="4"/>
  <c r="J1790" i="4"/>
  <c r="K1752" i="4"/>
  <c r="J1752" i="4"/>
  <c r="K1683" i="4"/>
  <c r="J1683" i="4"/>
  <c r="K1654" i="4"/>
  <c r="J1654" i="4"/>
  <c r="K1650" i="4"/>
  <c r="J1650" i="4"/>
  <c r="K1636" i="4"/>
  <c r="J1636" i="4"/>
  <c r="K1606" i="4"/>
  <c r="J1606" i="4"/>
  <c r="K1521" i="4"/>
  <c r="J1521" i="4"/>
  <c r="K1480" i="4"/>
  <c r="J1480" i="4"/>
  <c r="K1478" i="4"/>
  <c r="J1478" i="4"/>
  <c r="K1358" i="4"/>
  <c r="J1358" i="4"/>
  <c r="K1293" i="4"/>
  <c r="J1293" i="4"/>
  <c r="K1258" i="4"/>
  <c r="J1258" i="4"/>
  <c r="K1225" i="4"/>
  <c r="J1225" i="4"/>
  <c r="K1209" i="4"/>
  <c r="J1209" i="4"/>
  <c r="K1154" i="4"/>
  <c r="J1154" i="4"/>
  <c r="K1085" i="4"/>
  <c r="J1085" i="4"/>
  <c r="K1079" i="4"/>
  <c r="J1079" i="4"/>
  <c r="K1030" i="4"/>
  <c r="J1030" i="4"/>
  <c r="K1026" i="4"/>
  <c r="J1026" i="4"/>
  <c r="K1006" i="4"/>
  <c r="J1006" i="4"/>
  <c r="K994" i="4"/>
  <c r="J994" i="4"/>
  <c r="K992" i="4"/>
  <c r="J992" i="4"/>
  <c r="K987" i="4"/>
  <c r="J987" i="4"/>
  <c r="K944" i="4"/>
  <c r="J944" i="4"/>
  <c r="K936" i="4"/>
  <c r="J936" i="4"/>
  <c r="K904" i="4"/>
  <c r="J904" i="4"/>
  <c r="K898" i="4"/>
  <c r="J898" i="4"/>
  <c r="K880" i="4"/>
  <c r="J880" i="4"/>
  <c r="K847" i="4"/>
  <c r="J847" i="4"/>
  <c r="K831" i="4"/>
  <c r="J831" i="4"/>
  <c r="K788" i="4"/>
  <c r="J788" i="4"/>
  <c r="K760" i="4"/>
  <c r="J760" i="4"/>
  <c r="K733" i="4"/>
  <c r="J733" i="4"/>
  <c r="K727" i="4"/>
  <c r="J727" i="4"/>
  <c r="K672" i="4"/>
  <c r="J672" i="4"/>
  <c r="K650" i="4"/>
  <c r="J650" i="4"/>
  <c r="K595" i="4"/>
  <c r="J595" i="4"/>
  <c r="K584" i="4"/>
  <c r="J584" i="4"/>
  <c r="K563" i="4"/>
  <c r="J563" i="4"/>
  <c r="K487" i="4"/>
  <c r="J487" i="4"/>
  <c r="K414" i="4"/>
  <c r="J414" i="4"/>
  <c r="K411" i="4"/>
  <c r="J411" i="4"/>
  <c r="K265" i="4"/>
  <c r="J265" i="4"/>
  <c r="K146" i="4"/>
  <c r="J146" i="4"/>
  <c r="K2500" i="4"/>
  <c r="J2500" i="4"/>
  <c r="K4972" i="4"/>
  <c r="J4972" i="4"/>
  <c r="K4956" i="4"/>
  <c r="J4956" i="4"/>
  <c r="K4931" i="4"/>
  <c r="J4931" i="4"/>
  <c r="K4929" i="4"/>
  <c r="J4929" i="4"/>
  <c r="K4901" i="4"/>
  <c r="J4901" i="4"/>
  <c r="K4850" i="4"/>
  <c r="J4850" i="4"/>
  <c r="K4839" i="4"/>
  <c r="J4839" i="4"/>
  <c r="K4818" i="4"/>
  <c r="J4818" i="4"/>
  <c r="K4756" i="4"/>
  <c r="J4756" i="4"/>
  <c r="K4752" i="4"/>
  <c r="J4752" i="4"/>
  <c r="K4709" i="4"/>
  <c r="J4709" i="4"/>
  <c r="K4669" i="4"/>
  <c r="J4669" i="4"/>
  <c r="K4658" i="4"/>
  <c r="J4658" i="4"/>
  <c r="K4639" i="4"/>
  <c r="J4639" i="4"/>
  <c r="K4635" i="4"/>
  <c r="J4635" i="4"/>
  <c r="K4592" i="4"/>
  <c r="J4592" i="4"/>
  <c r="K4569" i="4"/>
  <c r="J4569" i="4"/>
  <c r="K4418" i="4"/>
  <c r="J4418" i="4"/>
  <c r="K4414" i="4"/>
  <c r="J4414" i="4"/>
  <c r="K4396" i="4"/>
  <c r="J4396" i="4"/>
  <c r="K4261" i="4"/>
  <c r="J4261" i="4"/>
  <c r="K4260" i="4"/>
  <c r="J4260" i="4"/>
  <c r="K4259" i="4"/>
  <c r="J4259" i="4"/>
  <c r="K4194" i="4"/>
  <c r="J4194" i="4"/>
  <c r="K4150" i="4"/>
  <c r="J4150" i="4"/>
  <c r="K4114" i="4"/>
  <c r="J4114" i="4"/>
  <c r="K4090" i="4"/>
  <c r="J4090" i="4"/>
  <c r="K4087" i="4"/>
  <c r="J4087" i="4"/>
  <c r="K4085" i="4"/>
  <c r="J4085" i="4"/>
  <c r="K4066" i="4"/>
  <c r="J4066" i="4"/>
  <c r="K4007" i="4"/>
  <c r="J4007" i="4"/>
  <c r="K4006" i="4"/>
  <c r="J4006" i="4"/>
  <c r="K3816" i="4"/>
  <c r="J3816" i="4"/>
  <c r="K3932" i="4"/>
  <c r="J3932" i="4"/>
  <c r="K3750" i="4"/>
  <c r="J3750" i="4"/>
  <c r="K3719" i="4"/>
  <c r="J3719" i="4"/>
  <c r="K3705" i="4"/>
  <c r="J3705" i="4"/>
  <c r="K3699" i="4"/>
  <c r="J3699" i="4"/>
  <c r="K3697" i="4"/>
  <c r="J3697" i="4"/>
  <c r="K3616" i="4"/>
  <c r="J3616" i="4"/>
  <c r="K3544" i="4"/>
  <c r="J3544" i="4"/>
  <c r="K3523" i="4"/>
  <c r="J3523" i="4"/>
  <c r="K3531" i="4"/>
  <c r="J3531" i="4"/>
  <c r="K3491" i="4"/>
  <c r="J3491" i="4"/>
  <c r="K3471" i="4"/>
  <c r="J3471" i="4"/>
  <c r="K3381" i="4"/>
  <c r="J3381" i="4"/>
  <c r="K3361" i="4"/>
  <c r="J3361" i="4"/>
  <c r="K3359" i="4"/>
  <c r="J3359" i="4"/>
  <c r="K3296" i="4"/>
  <c r="J3296" i="4"/>
  <c r="K3179" i="4"/>
  <c r="J3179" i="4"/>
  <c r="K3176" i="4"/>
  <c r="J3176" i="4"/>
  <c r="K3152" i="4"/>
  <c r="J3152" i="4"/>
  <c r="K3126" i="4"/>
  <c r="J3126" i="4"/>
  <c r="K3072" i="4"/>
  <c r="J3072" i="4"/>
  <c r="K3045" i="4"/>
  <c r="J3045" i="4"/>
  <c r="K2994" i="4"/>
  <c r="J2994" i="4"/>
  <c r="K2981" i="4"/>
  <c r="J2981" i="4"/>
  <c r="K2956" i="4"/>
  <c r="J2956" i="4"/>
  <c r="K2925" i="4"/>
  <c r="J2925" i="4"/>
  <c r="K2919" i="4"/>
  <c r="J2919" i="4"/>
  <c r="K2890" i="4"/>
  <c r="J2890" i="4"/>
  <c r="K2851" i="4"/>
  <c r="J2851" i="4"/>
  <c r="K2841" i="4"/>
  <c r="J2841" i="4"/>
  <c r="K2840" i="4"/>
  <c r="J2840" i="4"/>
  <c r="K2837" i="4"/>
  <c r="J2837" i="4"/>
  <c r="K2796" i="4"/>
  <c r="J2796" i="4"/>
  <c r="K2542" i="4"/>
  <c r="J2542" i="4"/>
  <c r="K2515" i="4"/>
  <c r="J2515" i="4"/>
  <c r="K2467" i="4"/>
  <c r="J2467" i="4"/>
  <c r="K2386" i="4"/>
  <c r="J2386" i="4"/>
  <c r="K2381" i="4"/>
  <c r="J2381" i="4"/>
  <c r="K2359" i="4"/>
  <c r="J2359" i="4"/>
  <c r="K2323" i="4"/>
  <c r="J2323" i="4"/>
  <c r="K2318" i="4"/>
  <c r="J2318" i="4"/>
  <c r="K2293" i="4"/>
  <c r="J2293" i="4"/>
  <c r="K2263" i="4"/>
  <c r="J2263" i="4"/>
  <c r="K2238" i="4"/>
  <c r="J2238" i="4"/>
  <c r="K2232" i="4"/>
  <c r="J2232" i="4"/>
  <c r="K2222" i="4"/>
  <c r="J2222" i="4"/>
  <c r="K2221" i="4"/>
  <c r="J2221" i="4"/>
  <c r="K2214" i="4"/>
  <c r="J2214" i="4"/>
  <c r="K2213" i="4"/>
  <c r="J2213" i="4"/>
  <c r="K2157" i="4"/>
  <c r="J2157" i="4"/>
  <c r="K2156" i="4"/>
  <c r="J2156" i="4"/>
  <c r="K2146" i="4"/>
  <c r="J2146" i="4"/>
  <c r="K2132" i="4"/>
  <c r="J2132" i="4"/>
  <c r="K2119" i="4"/>
  <c r="J2119" i="4"/>
  <c r="K2103" i="4"/>
  <c r="J2103" i="4"/>
  <c r="K2102" i="4"/>
  <c r="J2102" i="4"/>
  <c r="K2097" i="4"/>
  <c r="J2097" i="4"/>
  <c r="K2066" i="4"/>
  <c r="J2066" i="4"/>
  <c r="K2043" i="4"/>
  <c r="J2043" i="4"/>
  <c r="K2006" i="4"/>
  <c r="J2006" i="4"/>
  <c r="K2002" i="4"/>
  <c r="J2002" i="4"/>
  <c r="K2000" i="4"/>
  <c r="J2000" i="4"/>
  <c r="K1940" i="4"/>
  <c r="J1940" i="4"/>
  <c r="K1918" i="4"/>
  <c r="J1918" i="4"/>
  <c r="K1888" i="4"/>
  <c r="J1888" i="4"/>
  <c r="K1815" i="4"/>
  <c r="J1815" i="4"/>
  <c r="K1807" i="4"/>
  <c r="J1807" i="4"/>
  <c r="K1795" i="4"/>
  <c r="J1795" i="4"/>
  <c r="K1769" i="4"/>
  <c r="J1769" i="4"/>
  <c r="K1757" i="4"/>
  <c r="J1757" i="4"/>
  <c r="K1725" i="4"/>
  <c r="J1725" i="4"/>
  <c r="K1723" i="4"/>
  <c r="J1723" i="4"/>
  <c r="K1689" i="4"/>
  <c r="J1689" i="4"/>
  <c r="K1688" i="4"/>
  <c r="J1688" i="4"/>
  <c r="K1658" i="4"/>
  <c r="J1658" i="4"/>
  <c r="K1564" i="4"/>
  <c r="J1564" i="4"/>
  <c r="K1388" i="4"/>
  <c r="J1388" i="4"/>
  <c r="K1338" i="4"/>
  <c r="J1338" i="4"/>
  <c r="K1295" i="4"/>
  <c r="J1295" i="4"/>
  <c r="K1294" i="4"/>
  <c r="J1294" i="4"/>
  <c r="K1206" i="4"/>
  <c r="J1206" i="4"/>
  <c r="K1205" i="4"/>
  <c r="J1205" i="4"/>
  <c r="K1197" i="4"/>
  <c r="J1197" i="4"/>
  <c r="K1192" i="4"/>
  <c r="J1192" i="4"/>
  <c r="K1174" i="4"/>
  <c r="J1174" i="4"/>
  <c r="K1155" i="4"/>
  <c r="J1155" i="4"/>
  <c r="K1134" i="4"/>
  <c r="J1134" i="4"/>
  <c r="K1111" i="4"/>
  <c r="J1111" i="4"/>
  <c r="K1102" i="4"/>
  <c r="J1102" i="4"/>
  <c r="K1097" i="4"/>
  <c r="J1097" i="4"/>
  <c r="K1043" i="4"/>
  <c r="J1043" i="4"/>
  <c r="K1025" i="4"/>
  <c r="J1025" i="4"/>
  <c r="K982" i="4"/>
  <c r="J982" i="4"/>
  <c r="K919" i="4"/>
  <c r="J919" i="4"/>
  <c r="K888" i="4"/>
  <c r="J888" i="4"/>
  <c r="K867" i="4"/>
  <c r="J867" i="4"/>
  <c r="K793" i="4"/>
  <c r="J793" i="4"/>
  <c r="K758" i="4"/>
  <c r="J758" i="4"/>
  <c r="K735" i="4"/>
  <c r="J735" i="4"/>
  <c r="K726" i="4"/>
  <c r="J726" i="4"/>
  <c r="K702" i="4"/>
  <c r="J702" i="4"/>
  <c r="K697" i="4"/>
  <c r="J697" i="4"/>
  <c r="K673" i="4"/>
  <c r="J673" i="4"/>
  <c r="K649" i="4"/>
  <c r="J649" i="4"/>
  <c r="K632" i="4"/>
  <c r="J632" i="4"/>
  <c r="K612" i="4"/>
  <c r="J612" i="4"/>
  <c r="K611" i="4"/>
  <c r="J611" i="4"/>
  <c r="K609" i="4"/>
  <c r="J609" i="4"/>
  <c r="K604" i="4"/>
  <c r="J604" i="4"/>
  <c r="K382" i="4"/>
  <c r="J382" i="4"/>
  <c r="K381" i="4"/>
  <c r="J381" i="4"/>
  <c r="K374" i="4"/>
  <c r="J374" i="4"/>
  <c r="K359" i="4"/>
  <c r="J359" i="4"/>
  <c r="K352" i="4"/>
  <c r="J352" i="4"/>
  <c r="K311" i="4"/>
  <c r="J311" i="4"/>
  <c r="K283" i="4"/>
  <c r="J283" i="4"/>
  <c r="K241" i="4"/>
  <c r="J241" i="4"/>
  <c r="K236" i="4"/>
  <c r="J236" i="4"/>
  <c r="K112" i="4"/>
  <c r="J112" i="4"/>
  <c r="K106" i="4"/>
  <c r="J106" i="4"/>
  <c r="K4976" i="4"/>
  <c r="J4976" i="4"/>
  <c r="K4878" i="4"/>
  <c r="J4878" i="4"/>
  <c r="K4799" i="4"/>
  <c r="J4799" i="4"/>
  <c r="K4695" i="4"/>
  <c r="J4695" i="4"/>
  <c r="K4681" i="4"/>
  <c r="J4681" i="4"/>
  <c r="K4611" i="4"/>
  <c r="J4611" i="4"/>
  <c r="K4610" i="4"/>
  <c r="J4610" i="4"/>
  <c r="K4609" i="4"/>
  <c r="J4609" i="4"/>
  <c r="K4606" i="4"/>
  <c r="J4606" i="4"/>
  <c r="K4601" i="4"/>
  <c r="J4601" i="4"/>
  <c r="K4579" i="4"/>
  <c r="J4579" i="4"/>
  <c r="K4524" i="4"/>
  <c r="J4524" i="4"/>
  <c r="K4514" i="4"/>
  <c r="J4514" i="4"/>
  <c r="K4495" i="4"/>
  <c r="J4495" i="4"/>
  <c r="K4425" i="4"/>
  <c r="J4425" i="4"/>
  <c r="K4247" i="4"/>
  <c r="J4247" i="4"/>
  <c r="K4246" i="4"/>
  <c r="J4246" i="4"/>
  <c r="K4230" i="4"/>
  <c r="J4230" i="4"/>
  <c r="K4212" i="4"/>
  <c r="J4212" i="4"/>
  <c r="K4211" i="4"/>
  <c r="J4211" i="4"/>
  <c r="K4210" i="4"/>
  <c r="J4210" i="4"/>
  <c r="K4189" i="4"/>
  <c r="J4189" i="4"/>
  <c r="K4193" i="4"/>
  <c r="J4193" i="4"/>
  <c r="K4168" i="4"/>
  <c r="J4168" i="4"/>
  <c r="K4142" i="4"/>
  <c r="J4142" i="4"/>
  <c r="K4079" i="4"/>
  <c r="J4079" i="4"/>
  <c r="K4074" i="4"/>
  <c r="J4074" i="4"/>
  <c r="K4005" i="4"/>
  <c r="J4005" i="4"/>
  <c r="K4004" i="4"/>
  <c r="J4004" i="4"/>
  <c r="K4003" i="4"/>
  <c r="J4003" i="4"/>
  <c r="K3815" i="4"/>
  <c r="J3815" i="4"/>
  <c r="K3931" i="4"/>
  <c r="J3931" i="4"/>
  <c r="K3814" i="4"/>
  <c r="J3814" i="4"/>
  <c r="K3930" i="4"/>
  <c r="J3930" i="4"/>
  <c r="K3813" i="4"/>
  <c r="J3813" i="4"/>
  <c r="K3780" i="4"/>
  <c r="J3780" i="4"/>
  <c r="K3779" i="4"/>
  <c r="J3779" i="4"/>
  <c r="K3704" i="4"/>
  <c r="J3704" i="4"/>
  <c r="K3513" i="4"/>
  <c r="J3513" i="4"/>
  <c r="K3495" i="4"/>
  <c r="J3495" i="4"/>
  <c r="K3393" i="4"/>
  <c r="J3393" i="4"/>
  <c r="K3372" i="4"/>
  <c r="J3372" i="4"/>
  <c r="K3308" i="4"/>
  <c r="J3308" i="4"/>
  <c r="K3299" i="4"/>
  <c r="J3299" i="4"/>
  <c r="K3236" i="4"/>
  <c r="J3236" i="4"/>
  <c r="K3219" i="4"/>
  <c r="J3219" i="4"/>
  <c r="K3131" i="4"/>
  <c r="J3131" i="4"/>
  <c r="K3125" i="4"/>
  <c r="J3125" i="4"/>
  <c r="K3119" i="4"/>
  <c r="J3119" i="4"/>
  <c r="K3090" i="4"/>
  <c r="J3090" i="4"/>
  <c r="K3074" i="4"/>
  <c r="J3074" i="4"/>
  <c r="K3069" i="4"/>
  <c r="J3069" i="4"/>
  <c r="K3060" i="4"/>
  <c r="J3060" i="4"/>
  <c r="K2949" i="4"/>
  <c r="J2949" i="4"/>
  <c r="K2937" i="4"/>
  <c r="J2937" i="4"/>
  <c r="K2936" i="4"/>
  <c r="J2936" i="4"/>
  <c r="K2899" i="4"/>
  <c r="J2899" i="4"/>
  <c r="K2892" i="4"/>
  <c r="J2892" i="4"/>
  <c r="K2880" i="4"/>
  <c r="J2880" i="4"/>
  <c r="K2834" i="4"/>
  <c r="J2834" i="4"/>
  <c r="K2823" i="4"/>
  <c r="J2823" i="4"/>
  <c r="K2807" i="4"/>
  <c r="J2807" i="4"/>
  <c r="K2794" i="4"/>
  <c r="J2794" i="4"/>
  <c r="K2728" i="4"/>
  <c r="J2728" i="4"/>
  <c r="K2725" i="4"/>
  <c r="J2725" i="4"/>
  <c r="K2715" i="4"/>
  <c r="J2715" i="4"/>
  <c r="K2681" i="4"/>
  <c r="J2681" i="4"/>
  <c r="K2631" i="4"/>
  <c r="J2631" i="4"/>
  <c r="K2628" i="4"/>
  <c r="J2628" i="4"/>
  <c r="K2620" i="4"/>
  <c r="J2620" i="4"/>
  <c r="K2581" i="4"/>
  <c r="J2581" i="4"/>
  <c r="K2516" i="4"/>
  <c r="J2516" i="4"/>
  <c r="K2497" i="4"/>
  <c r="J2497" i="4"/>
  <c r="K2447" i="4"/>
  <c r="J2447" i="4"/>
  <c r="K2415" i="4"/>
  <c r="J2415" i="4"/>
  <c r="K2387" i="4"/>
  <c r="J2387" i="4"/>
  <c r="K2385" i="4"/>
  <c r="J2385" i="4"/>
  <c r="K2368" i="4"/>
  <c r="J2368" i="4"/>
  <c r="K2306" i="4"/>
  <c r="J2306" i="4"/>
  <c r="K2303" i="4"/>
  <c r="J2303" i="4"/>
  <c r="K2300" i="4"/>
  <c r="J2300" i="4"/>
  <c r="K2195" i="4"/>
  <c r="J2195" i="4"/>
  <c r="K2170" i="4"/>
  <c r="J2170" i="4"/>
  <c r="K2169" i="4"/>
  <c r="J2169" i="4"/>
  <c r="K2143" i="4"/>
  <c r="J2143" i="4"/>
  <c r="K2131" i="4"/>
  <c r="J2131" i="4"/>
  <c r="K2127" i="4"/>
  <c r="J2127" i="4"/>
  <c r="K2080" i="4"/>
  <c r="J2080" i="4"/>
  <c r="K1999" i="4"/>
  <c r="J1999" i="4"/>
  <c r="K1994" i="4"/>
  <c r="J1994" i="4"/>
  <c r="K1974" i="4"/>
  <c r="J1974" i="4"/>
  <c r="K1941" i="4"/>
  <c r="J1941" i="4"/>
  <c r="K1895" i="4"/>
  <c r="J1895" i="4"/>
  <c r="K1862" i="4"/>
  <c r="J1862" i="4"/>
  <c r="K1841" i="4"/>
  <c r="J1841" i="4"/>
  <c r="K1833" i="4"/>
  <c r="J1833" i="4"/>
  <c r="K1788" i="4"/>
  <c r="J1788" i="4"/>
  <c r="K1779" i="4"/>
  <c r="J1779" i="4"/>
  <c r="K1766" i="4"/>
  <c r="J1766" i="4"/>
  <c r="K1756" i="4"/>
  <c r="J1756" i="4"/>
  <c r="K1742" i="4"/>
  <c r="J1742" i="4"/>
  <c r="K1740" i="4"/>
  <c r="J1740" i="4"/>
  <c r="K1679" i="4"/>
  <c r="J1679" i="4"/>
  <c r="K1632" i="4"/>
  <c r="J1632" i="4"/>
  <c r="K1614" i="4"/>
  <c r="J1614" i="4"/>
  <c r="K1602" i="4"/>
  <c r="J1602" i="4"/>
  <c r="K1560" i="4"/>
  <c r="J1560" i="4"/>
  <c r="K1500" i="4"/>
  <c r="J1500" i="4"/>
  <c r="K1499" i="4"/>
  <c r="J1499" i="4"/>
  <c r="K1490" i="4"/>
  <c r="J1490" i="4"/>
  <c r="K1466" i="4"/>
  <c r="J1466" i="4"/>
  <c r="K1385" i="4"/>
  <c r="J1385" i="4"/>
  <c r="K1378" i="4"/>
  <c r="J1378" i="4"/>
  <c r="K1373" i="4"/>
  <c r="J1373" i="4"/>
  <c r="K1368" i="4"/>
  <c r="J1368" i="4"/>
  <c r="K1367" i="4"/>
  <c r="J1367" i="4"/>
  <c r="K1352" i="4"/>
  <c r="J1352" i="4"/>
  <c r="K1346" i="4"/>
  <c r="J1346" i="4"/>
  <c r="K1344" i="4"/>
  <c r="J1344" i="4"/>
  <c r="K1335" i="4"/>
  <c r="J1335" i="4"/>
  <c r="K1326" i="4"/>
  <c r="J1326" i="4"/>
  <c r="K1316" i="4"/>
  <c r="J1316" i="4"/>
  <c r="K1251" i="4"/>
  <c r="J1251" i="4"/>
  <c r="K1215" i="4"/>
  <c r="J1215" i="4"/>
  <c r="K1198" i="4"/>
  <c r="J1198" i="4"/>
  <c r="K1179" i="4"/>
  <c r="J1179" i="4"/>
  <c r="K1140" i="4"/>
  <c r="J1140" i="4"/>
  <c r="K1138" i="4"/>
  <c r="J1138" i="4"/>
  <c r="K1099" i="4"/>
  <c r="J1099" i="4"/>
  <c r="K1098" i="4"/>
  <c r="J1098" i="4"/>
  <c r="K1060" i="4"/>
  <c r="J1060" i="4"/>
  <c r="K1033" i="4"/>
  <c r="J1033" i="4"/>
  <c r="K1015" i="4"/>
  <c r="J1015" i="4"/>
  <c r="K915" i="4"/>
  <c r="J915" i="4"/>
  <c r="K908" i="4"/>
  <c r="J908" i="4"/>
  <c r="K901" i="4"/>
  <c r="J901" i="4"/>
  <c r="K886" i="4"/>
  <c r="J886" i="4"/>
  <c r="K863" i="4"/>
  <c r="J863" i="4"/>
  <c r="K807" i="4"/>
  <c r="J807" i="4"/>
  <c r="K801" i="4"/>
  <c r="J801" i="4"/>
  <c r="K724" i="4"/>
  <c r="J724" i="4"/>
  <c r="K700" i="4"/>
  <c r="J700" i="4"/>
  <c r="K668" i="4"/>
  <c r="J668" i="4"/>
  <c r="K663" i="4"/>
  <c r="J663" i="4"/>
  <c r="K617" i="4"/>
  <c r="J617" i="4"/>
  <c r="K579" i="4"/>
  <c r="J579" i="4"/>
  <c r="K544" i="4"/>
  <c r="J544" i="4"/>
  <c r="K272" i="4"/>
  <c r="J272" i="4"/>
  <c r="K108" i="4"/>
  <c r="J108" i="4"/>
  <c r="K88" i="4"/>
  <c r="J88" i="4"/>
  <c r="K16" i="4"/>
  <c r="J16" i="4"/>
  <c r="K4999" i="4"/>
  <c r="J4999" i="4"/>
  <c r="K4957" i="4"/>
  <c r="J4957" i="4"/>
  <c r="K4933" i="4"/>
  <c r="J4933" i="4"/>
  <c r="K4916" i="4"/>
  <c r="J4916" i="4"/>
  <c r="K4900" i="4"/>
  <c r="J4900" i="4"/>
  <c r="K4879" i="4"/>
  <c r="J4879" i="4"/>
  <c r="K4816" i="4"/>
  <c r="J4816" i="4"/>
  <c r="K4798" i="4"/>
  <c r="J4798" i="4"/>
  <c r="K4717" i="4"/>
  <c r="J4717" i="4"/>
  <c r="K4716" i="4"/>
  <c r="J4716" i="4"/>
  <c r="K4665" i="4"/>
  <c r="J4665" i="4"/>
  <c r="K4646" i="4"/>
  <c r="J4646" i="4"/>
  <c r="K4584" i="4"/>
  <c r="J4584" i="4"/>
  <c r="K4564" i="4"/>
  <c r="J4564" i="4"/>
  <c r="K4521" i="4"/>
  <c r="J4521" i="4"/>
  <c r="K4465" i="4"/>
  <c r="J4465" i="4"/>
  <c r="K4420" i="4"/>
  <c r="J4420" i="4"/>
  <c r="K4417" i="4"/>
  <c r="J4417" i="4"/>
  <c r="K4229" i="4"/>
  <c r="J4229" i="4"/>
  <c r="K4228" i="4"/>
  <c r="J4228" i="4"/>
  <c r="K4258" i="4"/>
  <c r="J4258" i="4"/>
  <c r="K4257" i="4"/>
  <c r="J4257" i="4"/>
  <c r="K4185" i="4"/>
  <c r="J4185" i="4"/>
  <c r="K4167" i="4"/>
  <c r="J4167" i="4"/>
  <c r="K4133" i="4"/>
  <c r="J4133" i="4"/>
  <c r="K4129" i="4"/>
  <c r="J4129" i="4"/>
  <c r="K4111" i="4"/>
  <c r="J4111" i="4"/>
  <c r="K4094" i="4"/>
  <c r="J4094" i="4"/>
  <c r="K3929" i="4"/>
  <c r="J3929" i="4"/>
  <c r="K3812" i="4"/>
  <c r="J3812" i="4"/>
  <c r="K3811" i="4"/>
  <c r="J3811" i="4"/>
  <c r="K3810" i="4"/>
  <c r="J3810" i="4"/>
  <c r="K3809" i="4"/>
  <c r="J3809" i="4"/>
  <c r="K3808" i="4"/>
  <c r="J3808" i="4"/>
  <c r="K3772" i="4"/>
  <c r="J3772" i="4"/>
  <c r="K3745" i="4"/>
  <c r="J3745" i="4"/>
  <c r="K3723" i="4"/>
  <c r="J3723" i="4"/>
  <c r="K3709" i="4"/>
  <c r="J3709" i="4"/>
  <c r="K3615" i="4"/>
  <c r="J3615" i="4"/>
  <c r="K3614" i="4"/>
  <c r="J3614" i="4"/>
  <c r="K3542" i="4"/>
  <c r="J3542" i="4"/>
  <c r="K3446" i="4"/>
  <c r="J3446" i="4"/>
  <c r="K3354" i="4"/>
  <c r="J3354" i="4"/>
  <c r="K3246" i="4"/>
  <c r="J3246" i="4"/>
  <c r="K3206" i="4"/>
  <c r="J3206" i="4"/>
  <c r="K3163" i="4"/>
  <c r="J3163" i="4"/>
  <c r="K3110" i="4"/>
  <c r="J3110" i="4"/>
  <c r="K3093" i="4"/>
  <c r="J3093" i="4"/>
  <c r="K3078" i="4"/>
  <c r="J3078" i="4"/>
  <c r="K3056" i="4"/>
  <c r="J3056" i="4"/>
  <c r="K3047" i="4"/>
  <c r="J3047" i="4"/>
  <c r="K2955" i="4"/>
  <c r="J2955" i="4"/>
  <c r="K2954" i="4"/>
  <c r="J2954" i="4"/>
  <c r="K2822" i="4"/>
  <c r="J2822" i="4"/>
  <c r="K2803" i="4"/>
  <c r="J2803" i="4"/>
  <c r="K2729" i="4"/>
  <c r="J2729" i="4"/>
  <c r="K2723" i="4"/>
  <c r="J2723" i="4"/>
  <c r="K2623" i="4"/>
  <c r="J2623" i="4"/>
  <c r="K2589" i="4"/>
  <c r="J2589" i="4"/>
  <c r="K2582" i="4"/>
  <c r="J2582" i="4"/>
  <c r="K2565" i="4"/>
  <c r="J2565" i="4"/>
  <c r="K2473" i="4"/>
  <c r="J2473" i="4"/>
  <c r="K2431" i="4"/>
  <c r="J2431" i="4"/>
  <c r="K2407" i="4"/>
  <c r="J2407" i="4"/>
  <c r="K2304" i="4"/>
  <c r="J2304" i="4"/>
  <c r="K2224" i="4"/>
  <c r="J2224" i="4"/>
  <c r="K2189" i="4"/>
  <c r="J2189" i="4"/>
  <c r="K2174" i="4"/>
  <c r="J2174" i="4"/>
  <c r="K2092" i="4"/>
  <c r="J2092" i="4"/>
  <c r="K2088" i="4"/>
  <c r="J2088" i="4"/>
  <c r="K2071" i="4"/>
  <c r="J2071" i="4"/>
  <c r="K2065" i="4"/>
  <c r="J2065" i="4"/>
  <c r="K2017" i="4"/>
  <c r="J2017" i="4"/>
  <c r="K1966" i="4"/>
  <c r="J1966" i="4"/>
  <c r="K1922" i="4"/>
  <c r="J1922" i="4"/>
  <c r="K1914" i="4"/>
  <c r="J1914" i="4"/>
  <c r="K1843" i="4"/>
  <c r="J1843" i="4"/>
  <c r="K1826" i="4"/>
  <c r="J1826" i="4"/>
  <c r="K1806" i="4"/>
  <c r="J1806" i="4"/>
  <c r="K1749" i="4"/>
  <c r="J1749" i="4"/>
  <c r="K1738" i="4"/>
  <c r="J1738" i="4"/>
  <c r="K1722" i="4"/>
  <c r="J1722" i="4"/>
  <c r="K1684" i="4"/>
  <c r="J1684" i="4"/>
  <c r="K1677" i="4"/>
  <c r="J1677" i="4"/>
  <c r="K1667" i="4"/>
  <c r="J1667" i="4"/>
  <c r="K1603" i="4"/>
  <c r="J1603" i="4"/>
  <c r="K1552" i="4"/>
  <c r="J1552" i="4"/>
  <c r="K1538" i="4"/>
  <c r="J1538" i="4"/>
  <c r="K1498" i="4"/>
  <c r="J1498" i="4"/>
  <c r="K1491" i="4"/>
  <c r="J1491" i="4"/>
  <c r="K1345" i="4"/>
  <c r="J1345" i="4"/>
  <c r="K1334" i="4"/>
  <c r="J1334" i="4"/>
  <c r="K1254" i="4"/>
  <c r="J1254" i="4"/>
  <c r="K1219" i="4"/>
  <c r="J1219" i="4"/>
  <c r="K1173" i="4"/>
  <c r="J1173" i="4"/>
  <c r="K1128" i="4"/>
  <c r="J1128" i="4"/>
  <c r="K1127" i="4"/>
  <c r="J1127" i="4"/>
  <c r="K1089" i="4"/>
  <c r="J1089" i="4"/>
  <c r="K1059" i="4"/>
  <c r="J1059" i="4"/>
  <c r="K1018" i="4"/>
  <c r="J1018" i="4"/>
  <c r="K1005" i="4"/>
  <c r="J1005" i="4"/>
  <c r="K996" i="4"/>
  <c r="J996" i="4"/>
  <c r="K842" i="4"/>
  <c r="J842" i="4"/>
  <c r="K764" i="4"/>
  <c r="J764" i="4"/>
  <c r="K575" i="4"/>
  <c r="J575" i="4"/>
  <c r="K567" i="4"/>
  <c r="J567" i="4"/>
  <c r="K513" i="4"/>
  <c r="J513" i="4"/>
  <c r="K498" i="4"/>
  <c r="J498" i="4"/>
  <c r="K328" i="4"/>
  <c r="J328" i="4"/>
  <c r="K205" i="4"/>
  <c r="J205" i="4"/>
  <c r="K115" i="4"/>
  <c r="J115" i="4"/>
  <c r="K4998" i="4"/>
  <c r="J4998" i="4"/>
  <c r="K4953" i="4"/>
  <c r="J4953" i="4"/>
  <c r="K4918" i="4"/>
  <c r="J4918" i="4"/>
  <c r="K4899" i="4"/>
  <c r="J4899" i="4"/>
  <c r="K4875" i="4"/>
  <c r="J4875" i="4"/>
  <c r="K4855" i="4"/>
  <c r="J4855" i="4"/>
  <c r="K4827" i="4"/>
  <c r="J4827" i="4"/>
  <c r="K4825" i="4"/>
  <c r="J4825" i="4"/>
  <c r="K4806" i="4"/>
  <c r="J4806" i="4"/>
  <c r="K4794" i="4"/>
  <c r="J4794" i="4"/>
  <c r="K4713" i="4"/>
  <c r="J4713" i="4"/>
  <c r="K4654" i="4"/>
  <c r="J4654" i="4"/>
  <c r="K4626" i="4"/>
  <c r="J4626" i="4"/>
  <c r="K4561" i="4"/>
  <c r="J4561" i="4"/>
  <c r="K4556" i="4"/>
  <c r="J4556" i="4"/>
  <c r="K4471" i="4"/>
  <c r="J4471" i="4"/>
  <c r="K4445" i="4"/>
  <c r="J4445" i="4"/>
  <c r="K4395" i="4"/>
  <c r="J4395" i="4"/>
  <c r="K4376" i="4"/>
  <c r="J4376" i="4"/>
  <c r="K4256" i="4"/>
  <c r="J4256" i="4"/>
  <c r="K4227" i="4"/>
  <c r="J4227" i="4"/>
  <c r="K4245" i="4"/>
  <c r="J4245" i="4"/>
  <c r="K4255" i="4"/>
  <c r="J4255" i="4"/>
  <c r="K4209" i="4"/>
  <c r="J4209" i="4"/>
  <c r="K4188" i="4"/>
  <c r="J4188" i="4"/>
  <c r="K4166" i="4"/>
  <c r="J4166" i="4"/>
  <c r="K4118" i="4"/>
  <c r="J4118" i="4"/>
  <c r="K4106" i="4"/>
  <c r="J4106" i="4"/>
  <c r="K4098" i="4"/>
  <c r="J4098" i="4"/>
  <c r="K4096" i="4"/>
  <c r="J4096" i="4"/>
  <c r="K4077" i="4"/>
  <c r="J4077" i="4"/>
  <c r="K4002" i="4"/>
  <c r="J4002" i="4"/>
  <c r="K3807" i="4"/>
  <c r="J3807" i="4"/>
  <c r="K3928" i="4"/>
  <c r="J3928" i="4"/>
  <c r="K3806" i="4"/>
  <c r="J3806" i="4"/>
  <c r="K3805" i="4"/>
  <c r="J3805" i="4"/>
  <c r="K3927" i="4"/>
  <c r="J3927" i="4"/>
  <c r="K3804" i="4"/>
  <c r="J3804" i="4"/>
  <c r="K3926" i="4"/>
  <c r="J3926" i="4"/>
  <c r="K3757" i="4"/>
  <c r="J3757" i="4"/>
  <c r="K3732" i="4"/>
  <c r="J3732" i="4"/>
  <c r="K3708" i="4"/>
  <c r="J3708" i="4"/>
  <c r="K3552" i="4"/>
  <c r="J3552" i="4"/>
  <c r="K3539" i="4"/>
  <c r="J3539" i="4"/>
  <c r="K3498" i="4"/>
  <c r="J3498" i="4"/>
  <c r="K3486" i="4"/>
  <c r="J3486" i="4"/>
  <c r="K3409" i="4"/>
  <c r="J3409" i="4"/>
  <c r="K3330" i="4"/>
  <c r="J3330" i="4"/>
  <c r="K3297" i="4"/>
  <c r="J3297" i="4"/>
  <c r="K3282" i="4"/>
  <c r="J3282" i="4"/>
  <c r="K3175" i="4"/>
  <c r="J3175" i="4"/>
  <c r="K3151" i="4"/>
  <c r="J3151" i="4"/>
  <c r="K3094" i="4"/>
  <c r="J3094" i="4"/>
  <c r="K3049" i="4"/>
  <c r="J3049" i="4"/>
  <c r="K3046" i="4"/>
  <c r="J3046" i="4"/>
  <c r="K3002" i="4"/>
  <c r="J3002" i="4"/>
  <c r="K2952" i="4"/>
  <c r="J2952" i="4"/>
  <c r="K2870" i="4"/>
  <c r="J2870" i="4"/>
  <c r="K2767" i="4"/>
  <c r="J2767" i="4"/>
  <c r="K2731" i="4"/>
  <c r="J2731" i="4"/>
  <c r="K2719" i="4"/>
  <c r="J2719" i="4"/>
  <c r="K2675" i="4"/>
  <c r="J2675" i="4"/>
  <c r="K2663" i="4"/>
  <c r="J2663" i="4"/>
  <c r="K2588" i="4"/>
  <c r="J2588" i="4"/>
  <c r="K2522" i="4"/>
  <c r="J2522" i="4"/>
  <c r="K2514" i="4"/>
  <c r="J2514" i="4"/>
  <c r="K2494" i="4"/>
  <c r="J2494" i="4"/>
  <c r="K2489" i="4"/>
  <c r="J2489" i="4"/>
  <c r="K2470" i="4"/>
  <c r="J2470" i="4"/>
  <c r="K2427" i="4"/>
  <c r="J2427" i="4"/>
  <c r="K2426" i="4"/>
  <c r="J2426" i="4"/>
  <c r="K2390" i="4"/>
  <c r="J2390" i="4"/>
  <c r="K2388" i="4"/>
  <c r="J2388" i="4"/>
  <c r="K2364" i="4"/>
  <c r="J2364" i="4"/>
  <c r="K2349" i="4"/>
  <c r="J2349" i="4"/>
  <c r="K2284" i="4"/>
  <c r="J2284" i="4"/>
  <c r="K2231" i="4"/>
  <c r="J2231" i="4"/>
  <c r="K2212" i="4"/>
  <c r="J2212" i="4"/>
  <c r="K2175" i="4"/>
  <c r="J2175" i="4"/>
  <c r="K2155" i="4"/>
  <c r="J2155" i="4"/>
  <c r="K2067" i="4"/>
  <c r="J2067" i="4"/>
  <c r="K2061" i="4"/>
  <c r="J2061" i="4"/>
  <c r="K2047" i="4"/>
  <c r="J2047" i="4"/>
  <c r="K2042" i="4"/>
  <c r="J2042" i="4"/>
  <c r="K2029" i="4"/>
  <c r="J2029" i="4"/>
  <c r="K2009" i="4"/>
  <c r="J2009" i="4"/>
  <c r="K2005" i="4"/>
  <c r="J2005" i="4"/>
  <c r="K1916" i="4"/>
  <c r="J1916" i="4"/>
  <c r="K1856" i="4"/>
  <c r="J1856" i="4"/>
  <c r="K1844" i="4"/>
  <c r="J1844" i="4"/>
  <c r="K1831" i="4"/>
  <c r="J1831" i="4"/>
  <c r="K1755" i="4"/>
  <c r="J1755" i="4"/>
  <c r="K1754" i="4"/>
  <c r="J1754" i="4"/>
  <c r="K1653" i="4"/>
  <c r="J1653" i="4"/>
  <c r="K1605" i="4"/>
  <c r="J1605" i="4"/>
  <c r="K1580" i="4"/>
  <c r="J1580" i="4"/>
  <c r="K1469" i="4"/>
  <c r="J1469" i="4"/>
  <c r="K1391" i="4"/>
  <c r="J1391" i="4"/>
  <c r="K1380" i="4"/>
  <c r="J1380" i="4"/>
  <c r="K1376" i="4"/>
  <c r="J1376" i="4"/>
  <c r="K1323" i="4"/>
  <c r="J1323" i="4"/>
  <c r="K1279" i="4"/>
  <c r="J1279" i="4"/>
  <c r="K1065" i="4"/>
  <c r="J1065" i="4"/>
  <c r="K1058" i="4"/>
  <c r="J1058" i="4"/>
  <c r="K990" i="4"/>
  <c r="J990" i="4"/>
  <c r="K960" i="4"/>
  <c r="J960" i="4"/>
  <c r="K940" i="4"/>
  <c r="J940" i="4"/>
  <c r="K889" i="4"/>
  <c r="J889" i="4"/>
  <c r="K866" i="4"/>
  <c r="J866" i="4"/>
  <c r="K857" i="4"/>
  <c r="J857" i="4"/>
  <c r="K822" i="4"/>
  <c r="J822" i="4"/>
  <c r="K778" i="4"/>
  <c r="J778" i="4"/>
  <c r="K371" i="4"/>
  <c r="J371" i="4"/>
  <c r="K299" i="4"/>
  <c r="J299" i="4"/>
  <c r="K273" i="4"/>
  <c r="J273" i="4"/>
  <c r="K111" i="4"/>
  <c r="J111" i="4"/>
  <c r="K4997" i="4"/>
  <c r="J4997" i="4"/>
  <c r="K4990" i="4"/>
  <c r="J4990" i="4"/>
  <c r="K4985" i="4"/>
  <c r="J4985" i="4"/>
  <c r="K4983" i="4"/>
  <c r="J4983" i="4"/>
  <c r="K4975" i="4"/>
  <c r="J4975" i="4"/>
  <c r="K4966" i="4"/>
  <c r="J4966" i="4"/>
  <c r="K4907" i="4"/>
  <c r="J4907" i="4"/>
  <c r="K4877" i="4"/>
  <c r="J4877" i="4"/>
  <c r="K4868" i="4"/>
  <c r="J4868" i="4"/>
  <c r="K4859" i="4"/>
  <c r="J4859" i="4"/>
  <c r="K4778" i="4"/>
  <c r="J4778" i="4"/>
  <c r="K4741" i="4"/>
  <c r="J4741" i="4"/>
  <c r="K4734" i="4"/>
  <c r="J4734" i="4"/>
  <c r="K4727" i="4"/>
  <c r="J4727" i="4"/>
  <c r="K4702" i="4"/>
  <c r="J4702" i="4"/>
  <c r="K4696" i="4"/>
  <c r="J4696" i="4"/>
  <c r="K4677" i="4"/>
  <c r="J4677" i="4"/>
  <c r="K4625" i="4"/>
  <c r="J4625" i="4"/>
  <c r="K4581" i="4"/>
  <c r="J4581" i="4"/>
  <c r="K4560" i="4"/>
  <c r="J4560" i="4"/>
  <c r="K4527" i="4"/>
  <c r="J4527" i="4"/>
  <c r="K4488" i="4"/>
  <c r="J4488" i="4"/>
  <c r="K4443" i="4"/>
  <c r="J4443" i="4"/>
  <c r="K4409" i="4"/>
  <c r="J4409" i="4"/>
  <c r="K4254" i="4"/>
  <c r="J4254" i="4"/>
  <c r="K4375" i="4"/>
  <c r="J4375" i="4"/>
  <c r="K4253" i="4"/>
  <c r="J4253" i="4"/>
  <c r="K4252" i="4"/>
  <c r="J4252" i="4"/>
  <c r="K4165" i="4"/>
  <c r="J4165" i="4"/>
  <c r="K4136" i="4"/>
  <c r="J4136" i="4"/>
  <c r="K4102" i="4"/>
  <c r="J4102" i="4"/>
  <c r="K4100" i="4"/>
  <c r="J4100" i="4"/>
  <c r="K4001" i="4"/>
  <c r="J4001" i="4"/>
  <c r="K3803" i="4"/>
  <c r="J3803" i="4"/>
  <c r="K3925" i="4"/>
  <c r="J3925" i="4"/>
  <c r="K3802" i="4"/>
  <c r="J3802" i="4"/>
  <c r="K3801" i="4"/>
  <c r="J3801" i="4"/>
  <c r="K3800" i="4"/>
  <c r="J3800" i="4"/>
  <c r="K3754" i="4"/>
  <c r="J3754" i="4"/>
  <c r="K3546" i="4"/>
  <c r="J3546" i="4"/>
  <c r="K3537" i="4"/>
  <c r="J3537" i="4"/>
  <c r="K3530" i="4"/>
  <c r="J3530" i="4"/>
  <c r="K3520" i="4"/>
  <c r="J3520" i="4"/>
  <c r="K3516" i="4"/>
  <c r="J3516" i="4"/>
  <c r="K3478" i="4"/>
  <c r="J3478" i="4"/>
  <c r="K3429" i="4"/>
  <c r="J3429" i="4"/>
  <c r="K3369" i="4"/>
  <c r="J3369" i="4"/>
  <c r="K3340" i="4"/>
  <c r="J3340" i="4"/>
  <c r="K3331" i="4"/>
  <c r="J3331" i="4"/>
  <c r="K3243" i="4"/>
  <c r="J3243" i="4"/>
  <c r="K3234" i="4"/>
  <c r="J3234" i="4"/>
  <c r="K3215" i="4"/>
  <c r="J3215" i="4"/>
  <c r="K3214" i="4"/>
  <c r="J3214" i="4"/>
  <c r="K3191" i="4"/>
  <c r="J3191" i="4"/>
  <c r="K3188" i="4"/>
  <c r="J3188" i="4"/>
  <c r="K3134" i="4"/>
  <c r="J3134" i="4"/>
  <c r="K2993" i="4"/>
  <c r="J2993" i="4"/>
  <c r="K2986" i="4"/>
  <c r="J2986" i="4"/>
  <c r="K2980" i="4"/>
  <c r="J2980" i="4"/>
  <c r="K2978" i="4"/>
  <c r="J2978" i="4"/>
  <c r="K2947" i="4"/>
  <c r="J2947" i="4"/>
  <c r="K2869" i="4"/>
  <c r="J2869" i="4"/>
  <c r="K2795" i="4"/>
  <c r="J2795" i="4"/>
  <c r="K2712" i="4"/>
  <c r="J2712" i="4"/>
  <c r="K2571" i="4"/>
  <c r="J2571" i="4"/>
  <c r="K2529" i="4"/>
  <c r="J2529" i="4"/>
  <c r="K2478" i="4"/>
  <c r="J2478" i="4"/>
  <c r="K2462" i="4"/>
  <c r="J2462" i="4"/>
  <c r="K2334" i="4"/>
  <c r="J2334" i="4"/>
  <c r="K2320" i="4"/>
  <c r="J2320" i="4"/>
  <c r="K2305" i="4"/>
  <c r="J2305" i="4"/>
  <c r="K2230" i="4"/>
  <c r="J2230" i="4"/>
  <c r="K2226" i="4"/>
  <c r="J2226" i="4"/>
  <c r="K2096" i="4"/>
  <c r="J2096" i="4"/>
  <c r="K2091" i="4"/>
  <c r="J2091" i="4"/>
  <c r="K2089" i="4"/>
  <c r="J2089" i="4"/>
  <c r="K2064" i="4"/>
  <c r="J2064" i="4"/>
  <c r="K2030" i="4"/>
  <c r="J2030" i="4"/>
  <c r="K1860" i="4"/>
  <c r="J1860" i="4"/>
  <c r="K1845" i="4"/>
  <c r="J1845" i="4"/>
  <c r="K1783" i="4"/>
  <c r="J1783" i="4"/>
  <c r="K1748" i="4"/>
  <c r="J1748" i="4"/>
  <c r="K1666" i="4"/>
  <c r="J1666" i="4"/>
  <c r="K1652" i="4"/>
  <c r="J1652" i="4"/>
  <c r="K1625" i="4"/>
  <c r="J1625" i="4"/>
  <c r="K1586" i="4"/>
  <c r="J1586" i="4"/>
  <c r="K1563" i="4"/>
  <c r="J1563" i="4"/>
  <c r="K1504" i="4"/>
  <c r="J1504" i="4"/>
  <c r="K1488" i="4"/>
  <c r="J1488" i="4"/>
  <c r="K1342" i="4"/>
  <c r="J1342" i="4"/>
  <c r="K1273" i="4"/>
  <c r="J1273" i="4"/>
  <c r="K1255" i="4"/>
  <c r="J1255" i="4"/>
  <c r="K1229" i="4"/>
  <c r="J1229" i="4"/>
  <c r="K1188" i="4"/>
  <c r="J1188" i="4"/>
  <c r="K1120" i="4"/>
  <c r="J1120" i="4"/>
  <c r="K1067" i="4"/>
  <c r="J1067" i="4"/>
  <c r="K1044" i="4"/>
  <c r="J1044" i="4"/>
  <c r="K969" i="4"/>
  <c r="J969" i="4"/>
  <c r="K924" i="4"/>
  <c r="J924" i="4"/>
  <c r="K902" i="4"/>
  <c r="J902" i="4"/>
  <c r="K897" i="4"/>
  <c r="J897" i="4"/>
  <c r="K787" i="4"/>
  <c r="J787" i="4"/>
  <c r="K749" i="4"/>
  <c r="J749" i="4"/>
  <c r="K685" i="4"/>
  <c r="J685" i="4"/>
  <c r="K541" i="4"/>
  <c r="J541" i="4"/>
  <c r="K103" i="4"/>
  <c r="J103" i="4"/>
  <c r="K4989" i="4"/>
  <c r="J4989" i="4"/>
  <c r="K4986" i="4"/>
  <c r="J4986" i="4"/>
  <c r="K4930" i="4"/>
  <c r="J4930" i="4"/>
  <c r="K4872" i="4"/>
  <c r="J4872" i="4"/>
  <c r="K4841" i="4"/>
  <c r="J4841" i="4"/>
  <c r="K4819" i="4"/>
  <c r="J4819" i="4"/>
  <c r="K4763" i="4"/>
  <c r="J4763" i="4"/>
  <c r="K4728" i="4"/>
  <c r="J4728" i="4"/>
  <c r="K4707" i="4"/>
  <c r="J4707" i="4"/>
  <c r="K4675" i="4"/>
  <c r="J4675" i="4"/>
  <c r="K4554" i="4"/>
  <c r="J4554" i="4"/>
  <c r="K4525" i="4"/>
  <c r="J4525" i="4"/>
  <c r="K4509" i="4"/>
  <c r="J4509" i="4"/>
  <c r="K4489" i="4"/>
  <c r="J4489" i="4"/>
  <c r="K4469" i="4"/>
  <c r="J4469" i="4"/>
  <c r="K4437" i="4"/>
  <c r="J4437" i="4"/>
  <c r="K4404" i="4"/>
  <c r="J4404" i="4"/>
  <c r="K4392" i="4"/>
  <c r="J4392" i="4"/>
  <c r="K4251" i="4"/>
  <c r="J4251" i="4"/>
  <c r="K4250" i="4"/>
  <c r="J4250" i="4"/>
  <c r="K4182" i="4"/>
  <c r="J4182" i="4"/>
  <c r="K4000" i="4"/>
  <c r="J4000" i="4"/>
  <c r="K3730" i="4"/>
  <c r="J3730" i="4"/>
  <c r="K3529" i="4"/>
  <c r="J3529" i="4"/>
  <c r="K3258" i="4"/>
  <c r="J3258" i="4"/>
  <c r="K3235" i="4"/>
  <c r="J3235" i="4"/>
  <c r="K3162" i="4"/>
  <c r="J3162" i="4"/>
  <c r="K3157" i="4"/>
  <c r="J3157" i="4"/>
  <c r="K2935" i="4"/>
  <c r="J2935" i="4"/>
  <c r="K2934" i="4"/>
  <c r="J2934" i="4"/>
  <c r="K2933" i="4"/>
  <c r="J2933" i="4"/>
  <c r="K2783" i="4"/>
  <c r="J2783" i="4"/>
  <c r="K2782" i="4"/>
  <c r="J2782" i="4"/>
  <c r="K2734" i="4"/>
  <c r="J2734" i="4"/>
  <c r="K2730" i="4"/>
  <c r="J2730" i="4"/>
  <c r="K2693" i="4"/>
  <c r="J2693" i="4"/>
  <c r="K2560" i="4"/>
  <c r="J2560" i="4"/>
  <c r="K2475" i="4"/>
  <c r="J2475" i="4"/>
  <c r="K2400" i="4"/>
  <c r="J2400" i="4"/>
  <c r="K2358" i="4"/>
  <c r="J2358" i="4"/>
  <c r="K2347" i="4"/>
  <c r="J2347" i="4"/>
  <c r="K2346" i="4"/>
  <c r="J2346" i="4"/>
  <c r="K2332" i="4"/>
  <c r="J2332" i="4"/>
  <c r="K2294" i="4"/>
  <c r="J2294" i="4"/>
  <c r="K2292" i="4"/>
  <c r="J2292" i="4"/>
  <c r="K2258" i="4"/>
  <c r="J2258" i="4"/>
  <c r="K2257" i="4"/>
  <c r="J2257" i="4"/>
  <c r="K2229" i="4"/>
  <c r="J2229" i="4"/>
  <c r="K2106" i="4"/>
  <c r="J2106" i="4"/>
  <c r="K2062" i="4"/>
  <c r="J2062" i="4"/>
  <c r="K1985" i="4"/>
  <c r="J1985" i="4"/>
  <c r="K1866" i="4"/>
  <c r="J1866" i="4"/>
  <c r="K1852" i="4"/>
  <c r="J1852" i="4"/>
  <c r="K1847" i="4"/>
  <c r="J1847" i="4"/>
  <c r="K1747" i="4"/>
  <c r="J1747" i="4"/>
  <c r="K1678" i="4"/>
  <c r="J1678" i="4"/>
  <c r="K1656" i="4"/>
  <c r="J1656" i="4"/>
  <c r="K1644" i="4"/>
  <c r="J1644" i="4"/>
  <c r="K1617" i="4"/>
  <c r="J1617" i="4"/>
  <c r="K1557" i="4"/>
  <c r="J1557" i="4"/>
  <c r="K1518" i="4"/>
  <c r="J1518" i="4"/>
  <c r="K1495" i="4"/>
  <c r="J1495" i="4"/>
  <c r="K1389" i="4"/>
  <c r="J1389" i="4"/>
  <c r="K1332" i="4"/>
  <c r="J1332" i="4"/>
  <c r="K1159" i="4"/>
  <c r="J1159" i="4"/>
  <c r="K1106" i="4"/>
  <c r="J1106" i="4"/>
  <c r="K1046" i="4"/>
  <c r="J1046" i="4"/>
  <c r="K1021" i="4"/>
  <c r="J1021" i="4"/>
  <c r="K921" i="4"/>
  <c r="J921" i="4"/>
  <c r="K786" i="4"/>
  <c r="J786" i="4"/>
  <c r="K4988" i="4"/>
  <c r="J4988" i="4"/>
  <c r="K4965" i="4"/>
  <c r="J4965" i="4"/>
  <c r="K4954" i="4"/>
  <c r="J4954" i="4"/>
  <c r="K4920" i="4"/>
  <c r="J4920" i="4"/>
  <c r="K4906" i="4"/>
  <c r="J4906" i="4"/>
  <c r="K4903" i="4"/>
  <c r="J4903" i="4"/>
  <c r="K4897" i="4"/>
  <c r="J4897" i="4"/>
  <c r="K4887" i="4"/>
  <c r="J4887" i="4"/>
  <c r="K4871" i="4"/>
  <c r="J4871" i="4"/>
  <c r="K4849" i="4"/>
  <c r="J4849" i="4"/>
  <c r="K4845" i="4"/>
  <c r="J4845" i="4"/>
  <c r="K4797" i="4"/>
  <c r="J4797" i="4"/>
  <c r="K4628" i="4"/>
  <c r="J4628" i="4"/>
  <c r="K4603" i="4"/>
  <c r="J4603" i="4"/>
  <c r="K4529" i="4"/>
  <c r="J4529" i="4"/>
  <c r="K4522" i="4"/>
  <c r="J4522" i="4"/>
  <c r="K4504" i="4"/>
  <c r="J4504" i="4"/>
  <c r="K4467" i="4"/>
  <c r="J4467" i="4"/>
  <c r="K4432" i="4"/>
  <c r="J4432" i="4"/>
  <c r="K4400" i="4"/>
  <c r="J4400" i="4"/>
  <c r="K4388" i="4"/>
  <c r="J4388" i="4"/>
  <c r="K4249" i="4"/>
  <c r="J4249" i="4"/>
  <c r="K4248" i="4"/>
  <c r="J4248" i="4"/>
  <c r="K4186" i="4"/>
  <c r="J4186" i="4"/>
  <c r="K4163" i="4"/>
  <c r="J4163" i="4"/>
  <c r="K4153" i="4"/>
  <c r="J4153" i="4"/>
  <c r="K4126" i="4"/>
  <c r="J4126" i="4"/>
  <c r="K4091" i="4"/>
  <c r="J4091" i="4"/>
  <c r="K4081" i="4"/>
  <c r="J4081" i="4"/>
  <c r="K4041" i="4"/>
  <c r="J4041" i="4"/>
  <c r="K3799" i="4"/>
  <c r="J3799" i="4"/>
  <c r="K3613" i="4"/>
  <c r="J3613" i="4"/>
  <c r="K3441" i="4"/>
  <c r="J3441" i="4"/>
  <c r="K3427" i="4"/>
  <c r="J3427" i="4"/>
  <c r="K3371" i="4"/>
  <c r="J3371" i="4"/>
  <c r="K3265" i="4"/>
  <c r="J3265" i="4"/>
  <c r="K3252" i="4"/>
  <c r="J3252" i="4"/>
  <c r="K3205" i="4"/>
  <c r="J3205" i="4"/>
  <c r="K3148" i="4"/>
  <c r="J3148" i="4"/>
  <c r="K3089" i="4"/>
  <c r="J3089" i="4"/>
  <c r="K3076" i="4"/>
  <c r="J3076" i="4"/>
  <c r="K3068" i="4"/>
  <c r="J3068" i="4"/>
  <c r="K3038" i="4"/>
  <c r="J3038" i="4"/>
  <c r="K3031" i="4"/>
  <c r="J3031" i="4"/>
  <c r="K3026" i="4"/>
  <c r="J3026" i="4"/>
  <c r="K2910" i="4"/>
  <c r="J2910" i="4"/>
  <c r="K2875" i="4"/>
  <c r="J2875" i="4"/>
  <c r="K2774" i="4"/>
  <c r="J2774" i="4"/>
  <c r="K2760" i="4"/>
  <c r="J2760" i="4"/>
  <c r="K2737" i="4"/>
  <c r="J2737" i="4"/>
  <c r="K2661" i="4"/>
  <c r="J2661" i="4"/>
  <c r="K2624" i="4"/>
  <c r="J2624" i="4"/>
  <c r="K2521" i="4"/>
  <c r="J2521" i="4"/>
  <c r="K2507" i="4"/>
  <c r="J2507" i="4"/>
  <c r="K2393" i="4"/>
  <c r="J2393" i="4"/>
  <c r="K2391" i="4"/>
  <c r="J2391" i="4"/>
  <c r="K2377" i="4"/>
  <c r="J2377" i="4"/>
  <c r="K2363" i="4"/>
  <c r="J2363" i="4"/>
  <c r="K2302" i="4"/>
  <c r="J2302" i="4"/>
  <c r="K2298" i="4"/>
  <c r="J2298" i="4"/>
  <c r="K2228" i="4"/>
  <c r="J2228" i="4"/>
  <c r="K2154" i="4"/>
  <c r="J2154" i="4"/>
  <c r="K2021" i="4"/>
  <c r="J2021" i="4"/>
  <c r="K2011" i="4"/>
  <c r="J2011" i="4"/>
  <c r="K1984" i="4"/>
  <c r="J1984" i="4"/>
  <c r="K1968" i="4"/>
  <c r="J1968" i="4"/>
  <c r="K1950" i="4"/>
  <c r="J1950" i="4"/>
  <c r="K1920" i="4"/>
  <c r="J1920" i="4"/>
  <c r="K1784" i="4"/>
  <c r="J1784" i="4"/>
  <c r="K1768" i="4"/>
  <c r="J1768" i="4"/>
  <c r="K1753" i="4"/>
  <c r="J1753" i="4"/>
  <c r="K1673" i="4"/>
  <c r="J1673" i="4"/>
  <c r="K1554" i="4"/>
  <c r="J1554" i="4"/>
  <c r="K1453" i="4"/>
  <c r="J1453" i="4"/>
  <c r="K1250" i="4"/>
  <c r="J1250" i="4"/>
  <c r="K1152" i="4"/>
  <c r="J1152" i="4"/>
  <c r="K1150" i="4"/>
  <c r="J1150" i="4"/>
  <c r="K1092" i="4"/>
  <c r="J1092" i="4"/>
  <c r="K1074" i="4"/>
  <c r="J1074" i="4"/>
  <c r="K1066" i="4"/>
  <c r="J1066" i="4"/>
  <c r="K1012" i="4"/>
  <c r="J1012" i="4"/>
  <c r="K962" i="4"/>
  <c r="J962" i="4"/>
  <c r="K785" i="4"/>
  <c r="J785" i="4"/>
  <c r="K654" i="4"/>
  <c r="J654" i="4"/>
  <c r="K301" i="4"/>
  <c r="J301" i="4"/>
  <c r="K4945" i="4"/>
  <c r="J4945" i="4"/>
  <c r="K4937" i="4"/>
  <c r="J4937" i="4"/>
  <c r="K4921" i="4"/>
  <c r="J4921" i="4"/>
  <c r="K4889" i="4"/>
  <c r="J4889" i="4"/>
  <c r="K4785" i="4"/>
  <c r="J4785" i="4"/>
  <c r="K4740" i="4"/>
  <c r="J4740" i="4"/>
  <c r="K4660" i="4"/>
  <c r="J4660" i="4"/>
  <c r="K4528" i="4"/>
  <c r="J4528" i="4"/>
  <c r="K4520" i="4"/>
  <c r="J4520" i="4"/>
  <c r="K4496" i="4"/>
  <c r="J4496" i="4"/>
  <c r="K4476" i="4"/>
  <c r="J4476" i="4"/>
  <c r="K4459" i="4"/>
  <c r="J4459" i="4"/>
  <c r="K4435" i="4"/>
  <c r="J4435" i="4"/>
  <c r="K4431" i="4"/>
  <c r="J4431" i="4"/>
  <c r="K4426" i="4"/>
  <c r="J4426" i="4"/>
  <c r="K4132" i="4"/>
  <c r="J4132" i="4"/>
  <c r="K4130" i="4"/>
  <c r="J4130" i="4"/>
  <c r="K4078" i="4"/>
  <c r="J4078" i="4"/>
  <c r="K3924" i="4"/>
  <c r="J3924" i="4"/>
  <c r="K3798" i="4"/>
  <c r="J3798" i="4"/>
  <c r="K3797" i="4"/>
  <c r="J3797" i="4"/>
  <c r="K3628" i="4"/>
  <c r="J3628" i="4"/>
  <c r="K3430" i="4"/>
  <c r="J3430" i="4"/>
  <c r="K3307" i="4"/>
  <c r="J3307" i="4"/>
  <c r="K3306" i="4"/>
  <c r="J3306" i="4"/>
  <c r="K3281" i="4"/>
  <c r="J3281" i="4"/>
  <c r="K3244" i="4"/>
  <c r="J3244" i="4"/>
  <c r="K3145" i="4"/>
  <c r="J3145" i="4"/>
  <c r="K3112" i="4"/>
  <c r="J3112" i="4"/>
  <c r="K3075" i="4"/>
  <c r="J3075" i="4"/>
  <c r="K2999" i="4"/>
  <c r="J2999" i="4"/>
  <c r="K2988" i="4"/>
  <c r="J2988" i="4"/>
  <c r="K2896" i="4"/>
  <c r="J2896" i="4"/>
  <c r="K2847" i="4"/>
  <c r="J2847" i="4"/>
  <c r="K2787" i="4"/>
  <c r="J2787" i="4"/>
  <c r="K2772" i="4"/>
  <c r="J2772" i="4"/>
  <c r="K2755" i="4"/>
  <c r="J2755" i="4"/>
  <c r="K2751" i="4"/>
  <c r="J2751" i="4"/>
  <c r="K2700" i="4"/>
  <c r="J2700" i="4"/>
  <c r="K2677" i="4"/>
  <c r="J2677" i="4"/>
  <c r="K2655" i="4"/>
  <c r="J2655" i="4"/>
  <c r="K2622" i="4"/>
  <c r="J2622" i="4"/>
  <c r="K2587" i="4"/>
  <c r="J2587" i="4"/>
  <c r="K2477" i="4"/>
  <c r="J2477" i="4"/>
  <c r="K2421" i="4"/>
  <c r="J2421" i="4"/>
  <c r="K2412" i="4"/>
  <c r="J2412" i="4"/>
  <c r="K2398" i="4"/>
  <c r="J2398" i="4"/>
  <c r="K2376" i="4"/>
  <c r="J2376" i="4"/>
  <c r="K2365" i="4"/>
  <c r="J2365" i="4"/>
  <c r="K2239" i="4"/>
  <c r="J2239" i="4"/>
  <c r="K2227" i="4"/>
  <c r="J2227" i="4"/>
  <c r="K2139" i="4"/>
  <c r="J2139" i="4"/>
  <c r="K2113" i="4"/>
  <c r="J2113" i="4"/>
  <c r="K2074" i="4"/>
  <c r="J2074" i="4"/>
  <c r="K2048" i="4"/>
  <c r="J2048" i="4"/>
  <c r="K1956" i="4"/>
  <c r="J1956" i="4"/>
  <c r="K1867" i="4"/>
  <c r="J1867" i="4"/>
  <c r="K1819" i="4"/>
  <c r="J1819" i="4"/>
  <c r="K1813" i="4"/>
  <c r="J1813" i="4"/>
  <c r="K1741" i="4"/>
  <c r="J1741" i="4"/>
  <c r="K1669" i="4"/>
  <c r="J1669" i="4"/>
  <c r="K1651" i="4"/>
  <c r="J1651" i="4"/>
  <c r="K1608" i="4"/>
  <c r="J1608" i="4"/>
  <c r="K1583" i="4"/>
  <c r="J1583" i="4"/>
  <c r="K1562" i="4"/>
  <c r="J1562" i="4"/>
  <c r="K1558" i="4"/>
  <c r="J1558" i="4"/>
  <c r="K1550" i="4"/>
  <c r="J1550" i="4"/>
  <c r="K1519" i="4"/>
  <c r="J1519" i="4"/>
  <c r="K1348" i="4"/>
  <c r="J1348" i="4"/>
  <c r="K1306" i="4"/>
  <c r="J1306" i="4"/>
  <c r="K1303" i="4"/>
  <c r="J1303" i="4"/>
  <c r="K1147" i="4"/>
  <c r="J1147" i="4"/>
  <c r="K1035" i="4"/>
  <c r="J1035" i="4"/>
  <c r="K730" i="4"/>
  <c r="J730" i="4"/>
  <c r="K4936" i="4"/>
  <c r="J4936" i="4"/>
  <c r="K4856" i="4"/>
  <c r="J4856" i="4"/>
  <c r="K4795" i="4"/>
  <c r="J4795" i="4"/>
  <c r="K4765" i="4"/>
  <c r="J4765" i="4"/>
  <c r="K4703" i="4"/>
  <c r="J4703" i="4"/>
  <c r="K4692" i="4"/>
  <c r="J4692" i="4"/>
  <c r="K4644" i="4"/>
  <c r="J4644" i="4"/>
  <c r="K4559" i="4"/>
  <c r="J4559" i="4"/>
  <c r="K4553" i="4"/>
  <c r="J4553" i="4"/>
  <c r="K4542" i="4"/>
  <c r="J4542" i="4"/>
  <c r="K4537" i="4"/>
  <c r="J4537" i="4"/>
  <c r="K4532" i="4"/>
  <c r="J4532" i="4"/>
  <c r="K4478" i="4"/>
  <c r="J4478" i="4"/>
  <c r="K4441" i="4"/>
  <c r="J4441" i="4"/>
  <c r="K4389" i="4"/>
  <c r="J4389" i="4"/>
  <c r="K4226" i="4"/>
  <c r="J4226" i="4"/>
  <c r="K4208" i="4"/>
  <c r="J4208" i="4"/>
  <c r="K4149" i="4"/>
  <c r="J4149" i="4"/>
  <c r="K4139" i="4"/>
  <c r="J4139" i="4"/>
  <c r="K3999" i="4"/>
  <c r="J3999" i="4"/>
  <c r="K3796" i="4"/>
  <c r="J3796" i="4"/>
  <c r="K3612" i="4"/>
  <c r="J3612" i="4"/>
  <c r="K3543" i="4"/>
  <c r="J3543" i="4"/>
  <c r="K3477" i="4"/>
  <c r="J3477" i="4"/>
  <c r="K3411" i="4"/>
  <c r="J3411" i="4"/>
  <c r="K3329" i="4"/>
  <c r="J3329" i="4"/>
  <c r="K3260" i="4"/>
  <c r="J3260" i="4"/>
  <c r="K3147" i="4"/>
  <c r="J3147" i="4"/>
  <c r="K3130" i="4"/>
  <c r="J3130" i="4"/>
  <c r="K3129" i="4"/>
  <c r="J3129" i="4"/>
  <c r="K3108" i="4"/>
  <c r="J3108" i="4"/>
  <c r="K2976" i="4"/>
  <c r="J2976" i="4"/>
  <c r="K2953" i="4"/>
  <c r="J2953" i="4"/>
  <c r="K2897" i="4"/>
  <c r="J2897" i="4"/>
  <c r="K2748" i="4"/>
  <c r="J2748" i="4"/>
  <c r="K2711" i="4"/>
  <c r="J2711" i="4"/>
  <c r="K2632" i="4"/>
  <c r="J2632" i="4"/>
  <c r="K2618" i="4"/>
  <c r="J2618" i="4"/>
  <c r="K2586" i="4"/>
  <c r="J2586" i="4"/>
  <c r="K2401" i="4"/>
  <c r="J2401" i="4"/>
  <c r="K2185" i="4"/>
  <c r="J2185" i="4"/>
  <c r="K2081" i="4"/>
  <c r="J2081" i="4"/>
  <c r="K1948" i="4"/>
  <c r="J1948" i="4"/>
  <c r="K1944" i="4"/>
  <c r="J1944" i="4"/>
  <c r="K1820" i="4"/>
  <c r="J1820" i="4"/>
  <c r="K1778" i="4"/>
  <c r="J1778" i="4"/>
  <c r="K1764" i="4"/>
  <c r="J1764" i="4"/>
  <c r="K1690" i="4"/>
  <c r="J1690" i="4"/>
  <c r="K1549" i="4"/>
  <c r="J1549" i="4"/>
  <c r="K1483" i="4"/>
  <c r="J1483" i="4"/>
  <c r="K1473" i="4"/>
  <c r="J1473" i="4"/>
  <c r="K1470" i="4"/>
  <c r="J1470" i="4"/>
  <c r="K1467" i="4"/>
  <c r="J1467" i="4"/>
  <c r="K1340" i="4"/>
  <c r="J1340" i="4"/>
  <c r="K1269" i="4"/>
  <c r="J1269" i="4"/>
  <c r="K1084" i="4"/>
  <c r="J1084" i="4"/>
  <c r="K4928" i="4"/>
  <c r="J4928" i="4"/>
  <c r="K4892" i="4"/>
  <c r="J4892" i="4"/>
  <c r="K4814" i="4"/>
  <c r="J4814" i="4"/>
  <c r="K4605" i="4"/>
  <c r="J4605" i="4"/>
  <c r="K4558" i="4"/>
  <c r="J4558" i="4"/>
  <c r="K4547" i="4"/>
  <c r="J4547" i="4"/>
  <c r="K4492" i="4"/>
  <c r="J4492" i="4"/>
  <c r="K4490" i="4"/>
  <c r="J4490" i="4"/>
  <c r="K4479" i="4"/>
  <c r="J4479" i="4"/>
  <c r="K4410" i="4"/>
  <c r="J4410" i="4"/>
  <c r="K4152" i="4"/>
  <c r="J4152" i="4"/>
  <c r="K4138" i="4"/>
  <c r="J4138" i="4"/>
  <c r="K4135" i="4"/>
  <c r="J4135" i="4"/>
  <c r="K4093" i="4"/>
  <c r="J4093" i="4"/>
  <c r="K4069" i="4"/>
  <c r="J4069" i="4"/>
  <c r="K3795" i="4"/>
  <c r="J3795" i="4"/>
  <c r="K3794" i="4"/>
  <c r="J3794" i="4"/>
  <c r="K3793" i="4"/>
  <c r="J3793" i="4"/>
  <c r="K3551" i="4"/>
  <c r="J3551" i="4"/>
  <c r="K3490" i="4"/>
  <c r="J3490" i="4"/>
  <c r="K3410" i="4"/>
  <c r="J3410" i="4"/>
  <c r="K3356" i="4"/>
  <c r="J3356" i="4"/>
  <c r="K3120" i="4"/>
  <c r="J3120" i="4"/>
  <c r="K3118" i="4"/>
  <c r="J3118" i="4"/>
  <c r="K2979" i="4"/>
  <c r="J2979" i="4"/>
  <c r="K2776" i="4"/>
  <c r="J2776" i="4"/>
  <c r="K2630" i="4"/>
  <c r="J2630" i="4"/>
  <c r="K2465" i="4"/>
  <c r="J2465" i="4"/>
  <c r="K2394" i="4"/>
  <c r="J2394" i="4"/>
  <c r="K2178" i="4"/>
  <c r="J2178" i="4"/>
  <c r="K1882" i="4"/>
  <c r="J1882" i="4"/>
  <c r="K1234" i="4"/>
  <c r="J1234" i="4"/>
  <c r="K4974" i="4"/>
  <c r="J4974" i="4"/>
  <c r="K4922" i="4"/>
  <c r="J4922" i="4"/>
  <c r="K4643" i="4"/>
  <c r="J4643" i="4"/>
  <c r="K4530" i="4"/>
  <c r="J4530" i="4"/>
  <c r="K4513" i="4"/>
  <c r="J4513" i="4"/>
  <c r="K4407" i="4"/>
  <c r="J4407" i="4"/>
  <c r="K3472" i="4"/>
  <c r="J3472" i="4"/>
  <c r="K3143" i="4"/>
  <c r="J3143" i="4"/>
  <c r="K2410" i="4"/>
  <c r="J2410" i="4"/>
  <c r="K1448" i="4"/>
  <c r="J1448" i="4"/>
  <c r="K3029" i="4"/>
  <c r="J3029" i="4"/>
  <c r="K4480" i="4"/>
  <c r="J4480" i="4"/>
  <c r="K4997" i="2"/>
  <c r="K4884" i="2"/>
  <c r="K4859" i="2"/>
  <c r="K3706" i="2"/>
  <c r="K3160" i="2"/>
  <c r="K3985" i="2"/>
  <c r="K2212" i="2"/>
  <c r="K2076" i="2"/>
  <c r="K4768" i="2"/>
  <c r="K2594" i="2"/>
  <c r="K3986" i="2"/>
  <c r="K1636" i="2"/>
  <c r="K3987" i="2"/>
  <c r="K4072" i="2"/>
  <c r="K2719" i="2"/>
  <c r="K664" i="2"/>
  <c r="K2077" i="2"/>
  <c r="K2720" i="2"/>
  <c r="K1637" i="2"/>
  <c r="K4614" i="2"/>
  <c r="K4705" i="2"/>
  <c r="K3429" i="2"/>
  <c r="K3249" i="2"/>
  <c r="K2465" i="2"/>
  <c r="K2849" i="2"/>
  <c r="K4410" i="2"/>
  <c r="K4944" i="2"/>
  <c r="K3790" i="2"/>
  <c r="K3430" i="2"/>
  <c r="K3707" i="2"/>
  <c r="K2466" i="2"/>
  <c r="K2078" i="2"/>
  <c r="K4769" i="2"/>
  <c r="K1638" i="2"/>
  <c r="K2352" i="2"/>
  <c r="K2850" i="2"/>
  <c r="K3896" i="2"/>
  <c r="K4487" i="2"/>
  <c r="K4797" i="2"/>
  <c r="K1769" i="2"/>
  <c r="K4930" i="2"/>
  <c r="K1639" i="2"/>
  <c r="K4324" i="2"/>
  <c r="K3614" i="2"/>
  <c r="K4798" i="2"/>
  <c r="K3534" i="2"/>
  <c r="K3161" i="2"/>
  <c r="K4860" i="2"/>
  <c r="K3250" i="2"/>
  <c r="K2721" i="2"/>
  <c r="K4565" i="2"/>
  <c r="K4741" i="2"/>
  <c r="K4411" i="2"/>
  <c r="K1770" i="2"/>
  <c r="K3988" i="2"/>
  <c r="K4412" i="2"/>
  <c r="K1907" i="2"/>
  <c r="K4945" i="2"/>
  <c r="K4665" i="2"/>
  <c r="K4413" i="2"/>
  <c r="K4161" i="2"/>
  <c r="K2722" i="2"/>
  <c r="K3431" i="2"/>
  <c r="K2213" i="2"/>
  <c r="K1640" i="2"/>
  <c r="K2214" i="2"/>
  <c r="K2723" i="2"/>
  <c r="K4566" i="2"/>
  <c r="K4906" i="2"/>
  <c r="K2595" i="2"/>
  <c r="K3251" i="2"/>
  <c r="K3344" i="2"/>
  <c r="K2851" i="2"/>
  <c r="K2353" i="2"/>
  <c r="K4251" i="2"/>
  <c r="K4885" i="2"/>
  <c r="K3345" i="2"/>
  <c r="K1358" i="2"/>
  <c r="K4931" i="2"/>
  <c r="K4414" i="2"/>
  <c r="K3897" i="2"/>
  <c r="K2079" i="2"/>
  <c r="K3989" i="2"/>
  <c r="K3708" i="2"/>
  <c r="K2724" i="2"/>
  <c r="K3162" i="2"/>
  <c r="K4998" i="2"/>
  <c r="K665" i="2"/>
  <c r="K4252" i="2"/>
  <c r="K3791" i="2"/>
  <c r="K2970" i="2"/>
  <c r="K3792" i="2"/>
  <c r="K4162" i="2"/>
  <c r="K2215" i="2"/>
  <c r="K1771" i="2"/>
  <c r="K4615" i="2"/>
  <c r="K1359" i="2"/>
  <c r="K4163" i="2"/>
  <c r="K4253" i="2"/>
  <c r="K4325" i="2"/>
  <c r="K3432" i="2"/>
  <c r="K3709" i="2"/>
  <c r="K331" i="2"/>
  <c r="K2080" i="2"/>
  <c r="K2725" i="2"/>
  <c r="K815" i="2"/>
  <c r="K3710" i="2"/>
  <c r="K666" i="2"/>
  <c r="K3059" i="2"/>
  <c r="K3990" i="2"/>
  <c r="K437" i="2"/>
  <c r="K816" i="2"/>
  <c r="K4932" i="2"/>
  <c r="K3615" i="2"/>
  <c r="K553" i="2"/>
  <c r="K1229" i="2"/>
  <c r="K1102" i="2"/>
  <c r="K3433" i="2"/>
  <c r="K2726" i="2"/>
  <c r="K4073" i="2"/>
  <c r="K3252" i="2"/>
  <c r="K4074" i="2"/>
  <c r="K1360" i="2"/>
  <c r="K2852" i="2"/>
  <c r="K1361" i="2"/>
  <c r="K2081" i="2"/>
  <c r="K2596" i="2"/>
  <c r="K4326" i="2"/>
  <c r="K3163" i="2"/>
  <c r="K2216" i="2"/>
  <c r="K4742" i="2"/>
  <c r="K2971" i="2"/>
  <c r="K1515" i="2"/>
  <c r="K4911" i="2"/>
  <c r="K4075" i="2"/>
  <c r="K1230" i="2"/>
  <c r="K1362" i="2"/>
  <c r="K1231" i="2"/>
  <c r="K4415" i="2"/>
  <c r="K3793" i="2"/>
  <c r="K1908" i="2"/>
  <c r="K3711" i="2"/>
  <c r="K3060" i="2"/>
  <c r="K2972" i="2"/>
  <c r="K1909" i="2"/>
  <c r="K969" i="2"/>
  <c r="K1641" i="2"/>
  <c r="K4488" i="2"/>
  <c r="K4962" i="2"/>
  <c r="K4489" i="2"/>
  <c r="K1910" i="2"/>
  <c r="K3061" i="2"/>
  <c r="K4327" i="2"/>
  <c r="K1911" i="2"/>
  <c r="K3346" i="2"/>
  <c r="K1516" i="2"/>
  <c r="K4328" i="2"/>
  <c r="K3898" i="2"/>
  <c r="K4490" i="2"/>
  <c r="K3434" i="2"/>
  <c r="K1232" i="2"/>
  <c r="K3899" i="2"/>
  <c r="K3062" i="2"/>
  <c r="K2082" i="2"/>
  <c r="K4076" i="2"/>
  <c r="K3435" i="2"/>
  <c r="K1103" i="2"/>
  <c r="K3900" i="2"/>
  <c r="K2597" i="2"/>
  <c r="K2727" i="2"/>
  <c r="K4329" i="2"/>
  <c r="K4770" i="2"/>
  <c r="K2354" i="2"/>
  <c r="K2598" i="2"/>
  <c r="K2853" i="2"/>
  <c r="K1363" i="2"/>
  <c r="K1642" i="2"/>
  <c r="K2599" i="2"/>
  <c r="K1364" i="2"/>
  <c r="K4077" i="2"/>
  <c r="K2600" i="2"/>
  <c r="K2728" i="2"/>
  <c r="K4953" i="2"/>
  <c r="K2729" i="2"/>
  <c r="K2083" i="2"/>
  <c r="K1365" i="2"/>
  <c r="K3164" i="2"/>
  <c r="K3063" i="2"/>
  <c r="K1366" i="2"/>
  <c r="K4078" i="2"/>
  <c r="K2854" i="2"/>
  <c r="K4743" i="2"/>
  <c r="K2217" i="2"/>
  <c r="K4416" i="2"/>
  <c r="K3165" i="2"/>
  <c r="K1643" i="2"/>
  <c r="K1912" i="2"/>
  <c r="K2084" i="2"/>
  <c r="K1913" i="2"/>
  <c r="K3166" i="2"/>
  <c r="K3901" i="2"/>
  <c r="K3064" i="2"/>
  <c r="K4849" i="2"/>
  <c r="K2218" i="2"/>
  <c r="K554" i="2"/>
  <c r="K2219" i="2"/>
  <c r="K2855" i="2"/>
  <c r="K3902" i="2"/>
  <c r="K1367" i="2"/>
  <c r="K1368" i="2"/>
  <c r="K2355" i="2"/>
  <c r="K3535" i="2"/>
  <c r="K1644" i="2"/>
  <c r="K2220" i="2"/>
  <c r="K4491" i="2"/>
  <c r="K4079" i="2"/>
  <c r="K3712" i="2"/>
  <c r="K2085" i="2"/>
  <c r="K4616" i="2"/>
  <c r="K1914" i="2"/>
  <c r="K4254" i="2"/>
  <c r="K1772" i="2"/>
  <c r="K1645" i="2"/>
  <c r="K4255" i="2"/>
  <c r="K3616" i="2"/>
  <c r="K4818" i="2"/>
  <c r="K3617" i="2"/>
  <c r="K4330" i="2"/>
  <c r="K3436" i="2"/>
  <c r="K4080" i="2"/>
  <c r="K2467" i="2"/>
  <c r="K2730" i="2"/>
  <c r="K3903" i="2"/>
  <c r="K4744" i="2"/>
  <c r="K1646" i="2"/>
  <c r="K817" i="2"/>
  <c r="K3167" i="2"/>
  <c r="K3437" i="2"/>
  <c r="K2086" i="2"/>
  <c r="K2356" i="2"/>
  <c r="K818" i="2"/>
  <c r="K4164" i="2"/>
  <c r="K1647" i="2"/>
  <c r="K3713" i="2"/>
  <c r="K1915" i="2"/>
  <c r="K1517" i="2"/>
  <c r="K4617" i="2"/>
  <c r="K1518" i="2"/>
  <c r="K2087" i="2"/>
  <c r="K4331" i="2"/>
  <c r="K3618" i="2"/>
  <c r="K3438" i="2"/>
  <c r="K1519" i="2"/>
  <c r="K2468" i="2"/>
  <c r="K4332" i="2"/>
  <c r="K2221" i="2"/>
  <c r="K4933" i="2"/>
  <c r="K1773" i="2"/>
  <c r="K1774" i="2"/>
  <c r="K1775" i="2"/>
  <c r="K4256" i="2"/>
  <c r="K2856" i="2"/>
  <c r="K3991" i="2"/>
  <c r="K2357" i="2"/>
  <c r="K970" i="2"/>
  <c r="K3904" i="2"/>
  <c r="K2601" i="2"/>
  <c r="K4745" i="2"/>
  <c r="K3536" i="2"/>
  <c r="K1520" i="2"/>
  <c r="K2358" i="2"/>
  <c r="K667" i="2"/>
  <c r="K438" i="2"/>
  <c r="K4081" i="2"/>
  <c r="K1369" i="2"/>
  <c r="K4082" i="2"/>
  <c r="K4165" i="2"/>
  <c r="K1233" i="2"/>
  <c r="K4166" i="2"/>
  <c r="K1776" i="2"/>
  <c r="K2469" i="2"/>
  <c r="K2359" i="2"/>
  <c r="K819" i="2"/>
  <c r="K2857" i="2"/>
  <c r="K2858" i="2"/>
  <c r="K2222" i="2"/>
  <c r="K3537" i="2"/>
  <c r="K2731" i="2"/>
  <c r="K1234" i="2"/>
  <c r="K3905" i="2"/>
  <c r="K4333" i="2"/>
  <c r="K2859" i="2"/>
  <c r="K1370" i="2"/>
  <c r="K4771" i="2"/>
  <c r="K4618" i="2"/>
  <c r="K2973" i="2"/>
  <c r="K3065" i="2"/>
  <c r="K3439" i="2"/>
  <c r="K439" i="2"/>
  <c r="K4167" i="2"/>
  <c r="K3066" i="2"/>
  <c r="K176" i="2"/>
  <c r="K3067" i="2"/>
  <c r="K3347" i="2"/>
  <c r="K3168" i="2"/>
  <c r="K3992" i="2"/>
  <c r="K3068" i="2"/>
  <c r="K4168" i="2"/>
  <c r="K2088" i="2"/>
  <c r="K3906" i="2"/>
  <c r="K820" i="2"/>
  <c r="K1916" i="2"/>
  <c r="K4334" i="2"/>
  <c r="K4934" i="2"/>
  <c r="K1235" i="2"/>
  <c r="K4257" i="2"/>
  <c r="K2974" i="2"/>
  <c r="K2223" i="2"/>
  <c r="K1236" i="2"/>
  <c r="K1237" i="2"/>
  <c r="K1521" i="2"/>
  <c r="K2089" i="2"/>
  <c r="K1104" i="2"/>
  <c r="K4083" i="2"/>
  <c r="K1371" i="2"/>
  <c r="K3253" i="2"/>
  <c r="K1522" i="2"/>
  <c r="K555" i="2"/>
  <c r="K3993" i="2"/>
  <c r="K3169" i="2"/>
  <c r="K1917" i="2"/>
  <c r="K2224" i="2"/>
  <c r="K2860" i="2"/>
  <c r="K1918" i="2"/>
  <c r="K4417" i="2"/>
  <c r="K4567" i="2"/>
  <c r="K1238" i="2"/>
  <c r="K3254" i="2"/>
  <c r="K1372" i="2"/>
  <c r="K3440" i="2"/>
  <c r="K1373" i="2"/>
  <c r="K3619" i="2"/>
  <c r="K4568" i="2"/>
  <c r="K2975" i="2"/>
  <c r="K4819" i="2"/>
  <c r="K2360" i="2"/>
  <c r="K4492" i="2"/>
  <c r="K4834" i="2"/>
  <c r="K2361" i="2"/>
  <c r="K4258" i="2"/>
  <c r="K4335" i="2"/>
  <c r="K821" i="2"/>
  <c r="K1919" i="2"/>
  <c r="K1777" i="2"/>
  <c r="K3538" i="2"/>
  <c r="K4084" i="2"/>
  <c r="K2225" i="2"/>
  <c r="K4336" i="2"/>
  <c r="K822" i="2"/>
  <c r="K2861" i="2"/>
  <c r="K2732" i="2"/>
  <c r="K2862" i="2"/>
  <c r="K1374" i="2"/>
  <c r="K2976" i="2"/>
  <c r="K3620" i="2"/>
  <c r="K3994" i="2"/>
  <c r="K2226" i="2"/>
  <c r="K2602" i="2"/>
  <c r="K1239" i="2"/>
  <c r="K2362" i="2"/>
  <c r="K440" i="2"/>
  <c r="K3255" i="2"/>
  <c r="K3995" i="2"/>
  <c r="K823" i="2"/>
  <c r="K3441" i="2"/>
  <c r="K4259" i="2"/>
  <c r="K3170" i="2"/>
  <c r="K4619" i="2"/>
  <c r="K4721" i="2"/>
  <c r="K1375" i="2"/>
  <c r="K824" i="2"/>
  <c r="K825" i="2"/>
  <c r="K3069" i="2"/>
  <c r="K3621" i="2"/>
  <c r="K4493" i="2"/>
  <c r="K2227" i="2"/>
  <c r="K1376" i="2"/>
  <c r="K2733" i="2"/>
  <c r="K1377" i="2"/>
  <c r="K4799" i="2"/>
  <c r="K1920" i="2"/>
  <c r="K3171" i="2"/>
  <c r="K1648" i="2"/>
  <c r="K3539" i="2"/>
  <c r="K4999" i="2"/>
  <c r="K1778" i="2"/>
  <c r="K2090" i="2"/>
  <c r="K4569" i="2"/>
  <c r="K2734" i="2"/>
  <c r="K3256" i="2"/>
  <c r="K1378" i="2"/>
  <c r="K2091" i="2"/>
  <c r="K4260" i="2"/>
  <c r="K2603" i="2"/>
  <c r="K2863" i="2"/>
  <c r="K1523" i="2"/>
  <c r="K2604" i="2"/>
  <c r="K4418" i="2"/>
  <c r="K1240" i="2"/>
  <c r="K3996" i="2"/>
  <c r="K971" i="2"/>
  <c r="K2092" i="2"/>
  <c r="K4085" i="2"/>
  <c r="K972" i="2"/>
  <c r="K4666" i="2"/>
  <c r="K4570" i="2"/>
  <c r="K3907" i="2"/>
  <c r="K4772" i="2"/>
  <c r="K3172" i="2"/>
  <c r="K3997" i="2"/>
  <c r="K4494" i="2"/>
  <c r="K3998" i="2"/>
  <c r="K3999" i="2"/>
  <c r="K3173" i="2"/>
  <c r="K1105" i="2"/>
  <c r="K1379" i="2"/>
  <c r="K3257" i="2"/>
  <c r="K4000" i="2"/>
  <c r="K3442" i="2"/>
  <c r="K2228" i="2"/>
  <c r="K1921" i="2"/>
  <c r="K4820" i="2"/>
  <c r="K4419" i="2"/>
  <c r="K4571" i="2"/>
  <c r="K1380" i="2"/>
  <c r="K2470" i="2"/>
  <c r="K2735" i="2"/>
  <c r="K4420" i="2"/>
  <c r="K4800" i="2"/>
  <c r="K4337" i="2"/>
  <c r="K4421" i="2"/>
  <c r="K2093" i="2"/>
  <c r="K2094" i="2"/>
  <c r="K3622" i="2"/>
  <c r="K4801" i="2"/>
  <c r="K2977" i="2"/>
  <c r="K4422" i="2"/>
  <c r="K4907" i="2"/>
  <c r="K3348" i="2"/>
  <c r="K1381" i="2"/>
  <c r="K4001" i="2"/>
  <c r="K3540" i="2"/>
  <c r="K4086" i="2"/>
  <c r="K3541" i="2"/>
  <c r="K1649" i="2"/>
  <c r="K1106" i="2"/>
  <c r="K1241" i="2"/>
  <c r="K2095" i="2"/>
  <c r="K1242" i="2"/>
  <c r="K3794" i="2"/>
  <c r="K1382" i="2"/>
  <c r="K4963" i="2"/>
  <c r="K1650" i="2"/>
  <c r="K1107" i="2"/>
  <c r="K4773" i="2"/>
  <c r="K4722" i="2"/>
  <c r="K3349" i="2"/>
  <c r="K2471" i="2"/>
  <c r="K4002" i="2"/>
  <c r="K3350" i="2"/>
  <c r="K3070" i="2"/>
  <c r="K4886" i="2"/>
  <c r="K4821" i="2"/>
  <c r="K4087" i="2"/>
  <c r="K4746" i="2"/>
  <c r="K2096" i="2"/>
  <c r="K2097" i="2"/>
  <c r="K4088" i="2"/>
  <c r="K3623" i="2"/>
  <c r="K4089" i="2"/>
  <c r="K4861" i="2"/>
  <c r="K1383" i="2"/>
  <c r="K1922" i="2"/>
  <c r="K2864" i="2"/>
  <c r="K2736" i="2"/>
  <c r="K2978" i="2"/>
  <c r="K973" i="2"/>
  <c r="K4169" i="2"/>
  <c r="K4170" i="2"/>
  <c r="K3258" i="2"/>
  <c r="K2229" i="2"/>
  <c r="K4003" i="2"/>
  <c r="K2472" i="2"/>
  <c r="K4897" i="2"/>
  <c r="K2230" i="2"/>
  <c r="K3908" i="2"/>
  <c r="K1384" i="2"/>
  <c r="K556" i="2"/>
  <c r="K1923" i="2"/>
  <c r="K2363" i="2"/>
  <c r="K2473" i="2"/>
  <c r="K2737" i="2"/>
  <c r="K1524" i="2"/>
  <c r="K4706" i="2"/>
  <c r="K2738" i="2"/>
  <c r="K1243" i="2"/>
  <c r="K1108" i="2"/>
  <c r="K3071" i="2"/>
  <c r="K2231" i="2"/>
  <c r="K4850" i="2"/>
  <c r="K4338" i="2"/>
  <c r="K2865" i="2"/>
  <c r="K557" i="2"/>
  <c r="K1651" i="2"/>
  <c r="K2364" i="2"/>
  <c r="K2098" i="2"/>
  <c r="K1779" i="2"/>
  <c r="K3351" i="2"/>
  <c r="K3174" i="2"/>
  <c r="K4747" i="2"/>
  <c r="K3714" i="2"/>
  <c r="K4004" i="2"/>
  <c r="K2474" i="2"/>
  <c r="K1109" i="2"/>
  <c r="K2739" i="2"/>
  <c r="K2605" i="2"/>
  <c r="K2475" i="2"/>
  <c r="K4898" i="2"/>
  <c r="K4339" i="2"/>
  <c r="K3259" i="2"/>
  <c r="K1385" i="2"/>
  <c r="K1924" i="2"/>
  <c r="K3542" i="2"/>
  <c r="K3443" i="2"/>
  <c r="K2099" i="2"/>
  <c r="K3624" i="2"/>
  <c r="K2866" i="2"/>
  <c r="K2365" i="2"/>
  <c r="K1244" i="2"/>
  <c r="K3352" i="2"/>
  <c r="K332" i="2"/>
  <c r="K4261" i="2"/>
  <c r="K3795" i="2"/>
  <c r="K668" i="2"/>
  <c r="K1386" i="2"/>
  <c r="K1652" i="2"/>
  <c r="K1780" i="2"/>
  <c r="K2979" i="2"/>
  <c r="K4262" i="2"/>
  <c r="K1781" i="2"/>
  <c r="K3444" i="2"/>
  <c r="K1782" i="2"/>
  <c r="K2232" i="2"/>
  <c r="K1110" i="2"/>
  <c r="K4774" i="2"/>
  <c r="K1925" i="2"/>
  <c r="K2606" i="2"/>
  <c r="K1525" i="2"/>
  <c r="K1783" i="2"/>
  <c r="K1653" i="2"/>
  <c r="K3543" i="2"/>
  <c r="K1111" i="2"/>
  <c r="K974" i="2"/>
  <c r="K4862" i="2"/>
  <c r="K1784" i="2"/>
  <c r="K4423" i="2"/>
  <c r="K558" i="2"/>
  <c r="K4620" i="2"/>
  <c r="K4667" i="2"/>
  <c r="K2476" i="2"/>
  <c r="K1112" i="2"/>
  <c r="K1526" i="2"/>
  <c r="K3796" i="2"/>
  <c r="K2980" i="2"/>
  <c r="K559" i="2"/>
  <c r="K4171" i="2"/>
  <c r="K2740" i="2"/>
  <c r="K3909" i="2"/>
  <c r="K669" i="2"/>
  <c r="K3072" i="2"/>
  <c r="K3445" i="2"/>
  <c r="K3073" i="2"/>
  <c r="K1926" i="2"/>
  <c r="K975" i="2"/>
  <c r="K1387" i="2"/>
  <c r="K4172" i="2"/>
  <c r="K3260" i="2"/>
  <c r="K4090" i="2"/>
  <c r="K1927" i="2"/>
  <c r="K2607" i="2"/>
  <c r="K2366" i="2"/>
  <c r="K4495" i="2"/>
  <c r="K3715" i="2"/>
  <c r="K3074" i="2"/>
  <c r="K976" i="2"/>
  <c r="K1245" i="2"/>
  <c r="K2608" i="2"/>
  <c r="K2609" i="2"/>
  <c r="K2100" i="2"/>
  <c r="K1785" i="2"/>
  <c r="K2367" i="2"/>
  <c r="K2477" i="2"/>
  <c r="K3797" i="2"/>
  <c r="K826" i="2"/>
  <c r="K1113" i="2"/>
  <c r="K1114" i="2"/>
  <c r="K4912" i="2"/>
  <c r="K2867" i="2"/>
  <c r="K827" i="2"/>
  <c r="K1527" i="2"/>
  <c r="K828" i="2"/>
  <c r="K829" i="2"/>
  <c r="K4835" i="2"/>
  <c r="K4340" i="2"/>
  <c r="K2981" i="2"/>
  <c r="K3544" i="2"/>
  <c r="K670" i="2"/>
  <c r="K3625" i="2"/>
  <c r="K3175" i="2"/>
  <c r="K2610" i="2"/>
  <c r="K4263" i="2"/>
  <c r="K2741" i="2"/>
  <c r="K2101" i="2"/>
  <c r="K2611" i="2"/>
  <c r="K1388" i="2"/>
  <c r="K1389" i="2"/>
  <c r="K3261" i="2"/>
  <c r="K4005" i="2"/>
  <c r="K2612" i="2"/>
  <c r="K1928" i="2"/>
  <c r="K4946" i="2"/>
  <c r="K830" i="2"/>
  <c r="K4424" i="2"/>
  <c r="K3716" i="2"/>
  <c r="K4836" i="2"/>
  <c r="K4668" i="2"/>
  <c r="K3626" i="2"/>
  <c r="K4496" i="2"/>
  <c r="K3075" i="2"/>
  <c r="K3910" i="2"/>
  <c r="K4497" i="2"/>
  <c r="K1390" i="2"/>
  <c r="K4669" i="2"/>
  <c r="K2233" i="2"/>
  <c r="K2234" i="2"/>
  <c r="K1391" i="2"/>
  <c r="K2613" i="2"/>
  <c r="K1786" i="2"/>
  <c r="K831" i="2"/>
  <c r="K977" i="2"/>
  <c r="K4707" i="2"/>
  <c r="K4723" i="2"/>
  <c r="K4264" i="2"/>
  <c r="K177" i="2"/>
  <c r="K2368" i="2"/>
  <c r="K2868" i="2"/>
  <c r="K1929" i="2"/>
  <c r="K4775" i="2"/>
  <c r="K1115" i="2"/>
  <c r="K1116" i="2"/>
  <c r="K2102" i="2"/>
  <c r="K1392" i="2"/>
  <c r="K671" i="2"/>
  <c r="K3353" i="2"/>
  <c r="K4341" i="2"/>
  <c r="K2103" i="2"/>
  <c r="K4913" i="2"/>
  <c r="K672" i="2"/>
  <c r="K4776" i="2"/>
  <c r="K1393" i="2"/>
  <c r="K3262" i="2"/>
  <c r="K978" i="2"/>
  <c r="K832" i="2"/>
  <c r="K2614" i="2"/>
  <c r="K4621" i="2"/>
  <c r="K4622" i="2"/>
  <c r="K1528" i="2"/>
  <c r="K3717" i="2"/>
  <c r="K3798" i="2"/>
  <c r="K4837" i="2"/>
  <c r="K1930" i="2"/>
  <c r="K3718" i="2"/>
  <c r="K2742" i="2"/>
  <c r="K3799" i="2"/>
  <c r="K333" i="2"/>
  <c r="K1394" i="2"/>
  <c r="K3446" i="2"/>
  <c r="K1931" i="2"/>
  <c r="K3076" i="2"/>
  <c r="K1654" i="2"/>
  <c r="K1932" i="2"/>
  <c r="K3545" i="2"/>
  <c r="K4987" i="2"/>
  <c r="K4425" i="2"/>
  <c r="K1117" i="2"/>
  <c r="K1933" i="2"/>
  <c r="K833" i="2"/>
  <c r="K1655" i="2"/>
  <c r="K2478" i="2"/>
  <c r="K673" i="2"/>
  <c r="K2104" i="2"/>
  <c r="K834" i="2"/>
  <c r="K4822" i="2"/>
  <c r="K3447" i="2"/>
  <c r="K4006" i="2"/>
  <c r="K3448" i="2"/>
  <c r="K1787" i="2"/>
  <c r="K1934" i="2"/>
  <c r="K2235" i="2"/>
  <c r="K1935" i="2"/>
  <c r="K1118" i="2"/>
  <c r="K3354" i="2"/>
  <c r="K4342" i="2"/>
  <c r="K2105" i="2"/>
  <c r="K2106" i="2"/>
  <c r="K2107" i="2"/>
  <c r="K2982" i="2"/>
  <c r="K3355" i="2"/>
  <c r="K2615" i="2"/>
  <c r="K1656" i="2"/>
  <c r="K1119" i="2"/>
  <c r="K3176" i="2"/>
  <c r="K4970" i="2"/>
  <c r="K674" i="2"/>
  <c r="K4623" i="2"/>
  <c r="K835" i="2"/>
  <c r="K979" i="2"/>
  <c r="K4343" i="2"/>
  <c r="K3627" i="2"/>
  <c r="K102" i="2"/>
  <c r="K4091" i="2"/>
  <c r="K4007" i="2"/>
  <c r="K980" i="2"/>
  <c r="K4899" i="2"/>
  <c r="K836" i="2"/>
  <c r="K1246" i="2"/>
  <c r="K2236" i="2"/>
  <c r="K1120" i="2"/>
  <c r="K3546" i="2"/>
  <c r="K4572" i="2"/>
  <c r="K2108" i="2"/>
  <c r="K3263" i="2"/>
  <c r="K2369" i="2"/>
  <c r="K2109" i="2"/>
  <c r="K1529" i="2"/>
  <c r="K1530" i="2"/>
  <c r="K2616" i="2"/>
  <c r="K4426" i="2"/>
  <c r="K334" i="2"/>
  <c r="K2110" i="2"/>
  <c r="K3800" i="2"/>
  <c r="K2869" i="2"/>
  <c r="K1936" i="2"/>
  <c r="K2111" i="2"/>
  <c r="K4573" i="2"/>
  <c r="K1937" i="2"/>
  <c r="K3449" i="2"/>
  <c r="K837" i="2"/>
  <c r="K1788" i="2"/>
  <c r="K981" i="2"/>
  <c r="K4265" i="2"/>
  <c r="K2237" i="2"/>
  <c r="K4708" i="2"/>
  <c r="K560" i="2"/>
  <c r="K2238" i="2"/>
  <c r="K1531" i="2"/>
  <c r="K1938" i="2"/>
  <c r="K4498" i="2"/>
  <c r="K1121" i="2"/>
  <c r="K1532" i="2"/>
  <c r="K4499" i="2"/>
  <c r="K4427" i="2"/>
  <c r="K3801" i="2"/>
  <c r="K3356" i="2"/>
  <c r="K3357" i="2"/>
  <c r="K4887" i="2"/>
  <c r="K4900" i="2"/>
  <c r="K441" i="2"/>
  <c r="K3719" i="2"/>
  <c r="K4428" i="2"/>
  <c r="K3177" i="2"/>
  <c r="K4624" i="2"/>
  <c r="K3628" i="2"/>
  <c r="K4748" i="2"/>
  <c r="K3720" i="2"/>
  <c r="K178" i="2"/>
  <c r="K261" i="2"/>
  <c r="K982" i="2"/>
  <c r="K335" i="2"/>
  <c r="K2112" i="2"/>
  <c r="K1122" i="2"/>
  <c r="K1789" i="2"/>
  <c r="K838" i="2"/>
  <c r="K4625" i="2"/>
  <c r="K1657" i="2"/>
  <c r="K3911" i="2"/>
  <c r="K1790" i="2"/>
  <c r="K3721" i="2"/>
  <c r="K2113" i="2"/>
  <c r="K3547" i="2"/>
  <c r="K675" i="2"/>
  <c r="K3077" i="2"/>
  <c r="K2983" i="2"/>
  <c r="K4935" i="2"/>
  <c r="K1247" i="2"/>
  <c r="K1939" i="2"/>
  <c r="K676" i="2"/>
  <c r="K3450" i="2"/>
  <c r="K1658" i="2"/>
  <c r="K1659" i="2"/>
  <c r="K4626" i="2"/>
  <c r="K3802" i="2"/>
  <c r="K3358" i="2"/>
  <c r="K1248" i="2"/>
  <c r="K1533" i="2"/>
  <c r="K2114" i="2"/>
  <c r="K1395" i="2"/>
  <c r="K1396" i="2"/>
  <c r="K1791" i="2"/>
  <c r="K3264" i="2"/>
  <c r="K3548" i="2"/>
  <c r="K442" i="2"/>
  <c r="K1123" i="2"/>
  <c r="K2115" i="2"/>
  <c r="K2617" i="2"/>
  <c r="K2984" i="2"/>
  <c r="K3803" i="2"/>
  <c r="K1534" i="2"/>
  <c r="K3804" i="2"/>
  <c r="K2870" i="2"/>
  <c r="K983" i="2"/>
  <c r="K1792" i="2"/>
  <c r="K4008" i="2"/>
  <c r="K4173" i="2"/>
  <c r="K3549" i="2"/>
  <c r="K4627" i="2"/>
  <c r="K1397" i="2"/>
  <c r="K3912" i="2"/>
  <c r="K3550" i="2"/>
  <c r="K4777" i="2"/>
  <c r="K2239" i="2"/>
  <c r="K561" i="2"/>
  <c r="K1124" i="2"/>
  <c r="K4429" i="2"/>
  <c r="K2240" i="2"/>
  <c r="K3078" i="2"/>
  <c r="K984" i="2"/>
  <c r="K4430" i="2"/>
  <c r="K4823" i="2"/>
  <c r="K4971" i="2"/>
  <c r="K3805" i="2"/>
  <c r="K4500" i="2"/>
  <c r="K4174" i="2"/>
  <c r="K4802" i="2"/>
  <c r="K2241" i="2"/>
  <c r="K2618" i="2"/>
  <c r="K443" i="2"/>
  <c r="K2985" i="2"/>
  <c r="K1398" i="2"/>
  <c r="K2479" i="2"/>
  <c r="K2370" i="2"/>
  <c r="K2242" i="2"/>
  <c r="K677" i="2"/>
  <c r="K4009" i="2"/>
  <c r="K1660" i="2"/>
  <c r="K444" i="2"/>
  <c r="K839" i="2"/>
  <c r="K4863" i="2"/>
  <c r="K4092" i="2"/>
  <c r="K4501" i="2"/>
  <c r="K2986" i="2"/>
  <c r="K1661" i="2"/>
  <c r="K1249" i="2"/>
  <c r="K2480" i="2"/>
  <c r="K3451" i="2"/>
  <c r="K2243" i="2"/>
  <c r="K2619" i="2"/>
  <c r="K1535" i="2"/>
  <c r="K2244" i="2"/>
  <c r="K985" i="2"/>
  <c r="K3551" i="2"/>
  <c r="K2116" i="2"/>
  <c r="K4972" i="2"/>
  <c r="K4344" i="2"/>
  <c r="K3452" i="2"/>
  <c r="K678" i="2"/>
  <c r="K2743" i="2"/>
  <c r="K840" i="2"/>
  <c r="K445" i="2"/>
  <c r="K3178" i="2"/>
  <c r="K4175" i="2"/>
  <c r="K1536" i="2"/>
  <c r="K1537" i="2"/>
  <c r="K2987" i="2"/>
  <c r="K2117" i="2"/>
  <c r="K3722" i="2"/>
  <c r="K336" i="2"/>
  <c r="K986" i="2"/>
  <c r="K2871" i="2"/>
  <c r="K2481" i="2"/>
  <c r="K679" i="2"/>
  <c r="K337" i="2"/>
  <c r="K1940" i="2"/>
  <c r="K987" i="2"/>
  <c r="K2620" i="2"/>
  <c r="K3629" i="2"/>
  <c r="K2482" i="2"/>
  <c r="K680" i="2"/>
  <c r="K3453" i="2"/>
  <c r="K2118" i="2"/>
  <c r="K2371" i="2"/>
  <c r="K2372" i="2"/>
  <c r="K1399" i="2"/>
  <c r="K1662" i="2"/>
  <c r="K681" i="2"/>
  <c r="K4574" i="2"/>
  <c r="K3630" i="2"/>
  <c r="K1400" i="2"/>
  <c r="K841" i="2"/>
  <c r="K3359" i="2"/>
  <c r="K262" i="2"/>
  <c r="K3806" i="2"/>
  <c r="K2245" i="2"/>
  <c r="K338" i="2"/>
  <c r="K2988" i="2"/>
  <c r="K1793" i="2"/>
  <c r="K2483" i="2"/>
  <c r="K2373" i="2"/>
  <c r="K1125" i="2"/>
  <c r="K1250" i="2"/>
  <c r="K4345" i="2"/>
  <c r="K2484" i="2"/>
  <c r="K1401" i="2"/>
  <c r="K2374" i="2"/>
  <c r="K1126" i="2"/>
  <c r="K988" i="2"/>
  <c r="K1794" i="2"/>
  <c r="K1251" i="2"/>
  <c r="K1795" i="2"/>
  <c r="K446" i="2"/>
  <c r="K2485" i="2"/>
  <c r="K3360" i="2"/>
  <c r="K2246" i="2"/>
  <c r="K989" i="2"/>
  <c r="K2872" i="2"/>
  <c r="K3454" i="2"/>
  <c r="K1402" i="2"/>
  <c r="K4824" i="2"/>
  <c r="K2486" i="2"/>
  <c r="K1941" i="2"/>
  <c r="K3631" i="2"/>
  <c r="K3079" i="2"/>
  <c r="K3179" i="2"/>
  <c r="K2487" i="2"/>
  <c r="K1127" i="2"/>
  <c r="K1403" i="2"/>
  <c r="K2744" i="2"/>
  <c r="K1252" i="2"/>
  <c r="K2119" i="2"/>
  <c r="K447" i="2"/>
  <c r="K3455" i="2"/>
  <c r="K179" i="2"/>
  <c r="K1404" i="2"/>
  <c r="K3807" i="2"/>
  <c r="K1405" i="2"/>
  <c r="K1796" i="2"/>
  <c r="K1942" i="2"/>
  <c r="K2247" i="2"/>
  <c r="K339" i="2"/>
  <c r="K3552" i="2"/>
  <c r="K1253" i="2"/>
  <c r="K4266" i="2"/>
  <c r="K2248" i="2"/>
  <c r="K3632" i="2"/>
  <c r="K3456" i="2"/>
  <c r="K2488" i="2"/>
  <c r="K3633" i="2"/>
  <c r="K1254" i="2"/>
  <c r="K3080" i="2"/>
  <c r="K1255" i="2"/>
  <c r="K1797" i="2"/>
  <c r="K842" i="2"/>
  <c r="K2621" i="2"/>
  <c r="K1256" i="2"/>
  <c r="K1538" i="2"/>
  <c r="K4176" i="2"/>
  <c r="K990" i="2"/>
  <c r="K2873" i="2"/>
  <c r="K3180" i="2"/>
  <c r="K448" i="2"/>
  <c r="K3913" i="2"/>
  <c r="K991" i="2"/>
  <c r="K4908" i="2"/>
  <c r="K992" i="2"/>
  <c r="K4923" i="2"/>
  <c r="K562" i="2"/>
  <c r="K1257" i="2"/>
  <c r="K2489" i="2"/>
  <c r="K4709" i="2"/>
  <c r="K4670" i="2"/>
  <c r="K1406" i="2"/>
  <c r="K1407" i="2"/>
  <c r="K2745" i="2"/>
  <c r="K1258" i="2"/>
  <c r="K563" i="2"/>
  <c r="K993" i="2"/>
  <c r="K2375" i="2"/>
  <c r="K3265" i="2"/>
  <c r="K4502" i="2"/>
  <c r="K1128" i="2"/>
  <c r="K3266" i="2"/>
  <c r="K180" i="2"/>
  <c r="K3553" i="2"/>
  <c r="K4431" i="2"/>
  <c r="K682" i="2"/>
  <c r="K1408" i="2"/>
  <c r="K2622" i="2"/>
  <c r="K564" i="2"/>
  <c r="K4937" i="2"/>
  <c r="K3723" i="2"/>
  <c r="K2249" i="2"/>
  <c r="K263" i="2"/>
  <c r="K4093" i="2"/>
  <c r="K2746" i="2"/>
  <c r="K994" i="2"/>
  <c r="K843" i="2"/>
  <c r="K1943" i="2"/>
  <c r="K1944" i="2"/>
  <c r="K3457" i="2"/>
  <c r="K995" i="2"/>
  <c r="K2874" i="2"/>
  <c r="K4877" i="2"/>
  <c r="K683" i="2"/>
  <c r="K1129" i="2"/>
  <c r="K103" i="2"/>
  <c r="K1409" i="2"/>
  <c r="K4954" i="2"/>
  <c r="K3267" i="2"/>
  <c r="K1259" i="2"/>
  <c r="K1945" i="2"/>
  <c r="K4267" i="2"/>
  <c r="K2747" i="2"/>
  <c r="K844" i="2"/>
  <c r="K340" i="2"/>
  <c r="K1946" i="2"/>
  <c r="K264" i="2"/>
  <c r="K4268" i="2"/>
  <c r="K3634" i="2"/>
  <c r="K2623" i="2"/>
  <c r="K4503" i="2"/>
  <c r="K2376" i="2"/>
  <c r="K4432" i="2"/>
  <c r="K3081" i="2"/>
  <c r="K2875" i="2"/>
  <c r="K3181" i="2"/>
  <c r="K3182" i="2"/>
  <c r="K1130" i="2"/>
  <c r="K1131" i="2"/>
  <c r="K3914" i="2"/>
  <c r="K449" i="2"/>
  <c r="K1798" i="2"/>
  <c r="K1260" i="2"/>
  <c r="K565" i="2"/>
  <c r="K684" i="2"/>
  <c r="K450" i="2"/>
  <c r="K181" i="2"/>
  <c r="K341" i="2"/>
  <c r="K1947" i="2"/>
  <c r="K2377" i="2"/>
  <c r="K1948" i="2"/>
  <c r="K2250" i="2"/>
  <c r="K2251" i="2"/>
  <c r="K1949" i="2"/>
  <c r="K182" i="2"/>
  <c r="K1799" i="2"/>
  <c r="K1950" i="2"/>
  <c r="K4346" i="2"/>
  <c r="K2490" i="2"/>
  <c r="K996" i="2"/>
  <c r="K3361" i="2"/>
  <c r="K2120" i="2"/>
  <c r="K3082" i="2"/>
  <c r="K4803" i="2"/>
  <c r="K46" i="2"/>
  <c r="K997" i="2"/>
  <c r="K4914" i="2"/>
  <c r="K3083" i="2"/>
  <c r="K2378" i="2"/>
  <c r="K566" i="2"/>
  <c r="K4010" i="2"/>
  <c r="K3458" i="2"/>
  <c r="K183" i="2"/>
  <c r="K1800" i="2"/>
  <c r="K2748" i="2"/>
  <c r="K3084" i="2"/>
  <c r="K1410" i="2"/>
  <c r="K845" i="2"/>
  <c r="K685" i="2"/>
  <c r="K686" i="2"/>
  <c r="K1132" i="2"/>
  <c r="K2624" i="2"/>
  <c r="K846" i="2"/>
  <c r="K4924" i="2"/>
  <c r="K1539" i="2"/>
  <c r="K1411" i="2"/>
  <c r="K265" i="2"/>
  <c r="K2625" i="2"/>
  <c r="K3362" i="2"/>
  <c r="K2121" i="2"/>
  <c r="K3363" i="2"/>
  <c r="K847" i="2"/>
  <c r="K2491" i="2"/>
  <c r="K2749" i="2"/>
  <c r="K1412" i="2"/>
  <c r="K2122" i="2"/>
  <c r="K3724" i="2"/>
  <c r="K3808" i="2"/>
  <c r="K4838" i="2"/>
  <c r="K1951" i="2"/>
  <c r="K342" i="2"/>
  <c r="K2876" i="2"/>
  <c r="K4575" i="2"/>
  <c r="K4947" i="2"/>
  <c r="K3085" i="2"/>
  <c r="K1801" i="2"/>
  <c r="K4433" i="2"/>
  <c r="K567" i="2"/>
  <c r="K568" i="2"/>
  <c r="K2252" i="2"/>
  <c r="K1663" i="2"/>
  <c r="K3183" i="2"/>
  <c r="K2379" i="2"/>
  <c r="K1133" i="2"/>
  <c r="K848" i="2"/>
  <c r="K4888" i="2"/>
  <c r="K4177" i="2"/>
  <c r="K4915" i="2"/>
  <c r="K687" i="2"/>
  <c r="K1664" i="2"/>
  <c r="K688" i="2"/>
  <c r="K1413" i="2"/>
  <c r="K1665" i="2"/>
  <c r="K1261" i="2"/>
  <c r="K3268" i="2"/>
  <c r="K3364" i="2"/>
  <c r="K4671" i="2"/>
  <c r="K104" i="2"/>
  <c r="K4094" i="2"/>
  <c r="K3635" i="2"/>
  <c r="K184" i="2"/>
  <c r="K3809" i="2"/>
  <c r="K185" i="2"/>
  <c r="K1262" i="2"/>
  <c r="K998" i="2"/>
  <c r="K849" i="2"/>
  <c r="K4011" i="2"/>
  <c r="K1414" i="2"/>
  <c r="K1802" i="2"/>
  <c r="K266" i="2"/>
  <c r="K1415" i="2"/>
  <c r="K2492" i="2"/>
  <c r="K2493" i="2"/>
  <c r="K1263" i="2"/>
  <c r="K1264" i="2"/>
  <c r="K1265" i="2"/>
  <c r="K1540" i="2"/>
  <c r="K1134" i="2"/>
  <c r="K2123" i="2"/>
  <c r="K3459" i="2"/>
  <c r="K4095" i="2"/>
  <c r="K3915" i="2"/>
  <c r="K4096" i="2"/>
  <c r="K569" i="2"/>
  <c r="K850" i="2"/>
  <c r="K4825" i="2"/>
  <c r="K3554" i="2"/>
  <c r="K2380" i="2"/>
  <c r="K4178" i="2"/>
  <c r="K689" i="2"/>
  <c r="K3725" i="2"/>
  <c r="K1952" i="2"/>
  <c r="K3636" i="2"/>
  <c r="K4504" i="2"/>
  <c r="K1953" i="2"/>
  <c r="K1541" i="2"/>
  <c r="K4948" i="2"/>
  <c r="K2877" i="2"/>
  <c r="K343" i="2"/>
  <c r="K4434" i="2"/>
  <c r="K3916" i="2"/>
  <c r="K2989" i="2"/>
  <c r="K851" i="2"/>
  <c r="K2494" i="2"/>
  <c r="K1954" i="2"/>
  <c r="K4864" i="2"/>
  <c r="K2253" i="2"/>
  <c r="K852" i="2"/>
  <c r="K690" i="2"/>
  <c r="K1803" i="2"/>
  <c r="K2254" i="2"/>
  <c r="K1804" i="2"/>
  <c r="K3810" i="2"/>
  <c r="K3184" i="2"/>
  <c r="K3365" i="2"/>
  <c r="K853" i="2"/>
  <c r="K1666" i="2"/>
  <c r="K854" i="2"/>
  <c r="K4097" i="2"/>
  <c r="K999" i="2"/>
  <c r="K2124" i="2"/>
  <c r="K1542" i="2"/>
  <c r="K1955" i="2"/>
  <c r="K3185" i="2"/>
  <c r="K3086" i="2"/>
  <c r="K691" i="2"/>
  <c r="K3460" i="2"/>
  <c r="K3087" i="2"/>
  <c r="K1667" i="2"/>
  <c r="K570" i="2"/>
  <c r="K2381" i="2"/>
  <c r="K4938" i="2"/>
  <c r="K2750" i="2"/>
  <c r="K1266" i="2"/>
  <c r="K4347" i="2"/>
  <c r="K1000" i="2"/>
  <c r="K1543" i="2"/>
  <c r="K1267" i="2"/>
  <c r="K2125" i="2"/>
  <c r="K344" i="2"/>
  <c r="K1416" i="2"/>
  <c r="K2878" i="2"/>
  <c r="K2990" i="2"/>
  <c r="K1668" i="2"/>
  <c r="K14" i="2"/>
  <c r="K1956" i="2"/>
  <c r="K1669" i="2"/>
  <c r="K3811" i="2"/>
  <c r="K3088" i="2"/>
  <c r="K4672" i="2"/>
  <c r="K1417" i="2"/>
  <c r="K2626" i="2"/>
  <c r="K3089" i="2"/>
  <c r="K1418" i="2"/>
  <c r="K1957" i="2"/>
  <c r="K4939" i="2"/>
  <c r="K1805" i="2"/>
  <c r="K1135" i="2"/>
  <c r="K2255" i="2"/>
  <c r="K2991" i="2"/>
  <c r="K186" i="2"/>
  <c r="K692" i="2"/>
  <c r="K3186" i="2"/>
  <c r="K1419" i="2"/>
  <c r="K571" i="2"/>
  <c r="K345" i="2"/>
  <c r="K1268" i="2"/>
  <c r="K1806" i="2"/>
  <c r="K1001" i="2"/>
  <c r="K4901" i="2"/>
  <c r="K4505" i="2"/>
  <c r="K1670" i="2"/>
  <c r="K4012" i="2"/>
  <c r="K1807" i="2"/>
  <c r="K2751" i="2"/>
  <c r="K3917" i="2"/>
  <c r="K4013" i="2"/>
  <c r="K1958" i="2"/>
  <c r="K1544" i="2"/>
  <c r="K47" i="2"/>
  <c r="K3090" i="2"/>
  <c r="K2879" i="2"/>
  <c r="K2256" i="2"/>
  <c r="K2495" i="2"/>
  <c r="K346" i="2"/>
  <c r="K2257" i="2"/>
  <c r="K2126" i="2"/>
  <c r="K1420" i="2"/>
  <c r="K1959" i="2"/>
  <c r="K451" i="2"/>
  <c r="K3269" i="2"/>
  <c r="K4179" i="2"/>
  <c r="K2880" i="2"/>
  <c r="K2258" i="2"/>
  <c r="K2127" i="2"/>
  <c r="K2992" i="2"/>
  <c r="K4269" i="2"/>
  <c r="K2627" i="2"/>
  <c r="K4940" i="2"/>
  <c r="K2993" i="2"/>
  <c r="K4506" i="2"/>
  <c r="K2259" i="2"/>
  <c r="K1269" i="2"/>
  <c r="K1002" i="2"/>
  <c r="K855" i="2"/>
  <c r="K856" i="2"/>
  <c r="K1671" i="2"/>
  <c r="K2496" i="2"/>
  <c r="K1136" i="2"/>
  <c r="K2752" i="2"/>
  <c r="K1270" i="2"/>
  <c r="K1421" i="2"/>
  <c r="K2128" i="2"/>
  <c r="K105" i="2"/>
  <c r="K4628" i="2"/>
  <c r="K1545" i="2"/>
  <c r="K106" i="2"/>
  <c r="K4925" i="2"/>
  <c r="K1546" i="2"/>
  <c r="K3366" i="2"/>
  <c r="K4507" i="2"/>
  <c r="K4180" i="2"/>
  <c r="K2260" i="2"/>
  <c r="K1422" i="2"/>
  <c r="K1960" i="2"/>
  <c r="K2382" i="2"/>
  <c r="K693" i="2"/>
  <c r="K4508" i="2"/>
  <c r="K4673" i="2"/>
  <c r="K2129" i="2"/>
  <c r="K1423" i="2"/>
  <c r="K2261" i="2"/>
  <c r="K2497" i="2"/>
  <c r="K452" i="2"/>
  <c r="K2628" i="2"/>
  <c r="K1137" i="2"/>
  <c r="K694" i="2"/>
  <c r="K1547" i="2"/>
  <c r="K1672" i="2"/>
  <c r="K1673" i="2"/>
  <c r="K2498" i="2"/>
  <c r="K4181" i="2"/>
  <c r="K267" i="2"/>
  <c r="K2130" i="2"/>
  <c r="K572" i="2"/>
  <c r="K695" i="2"/>
  <c r="K2262" i="2"/>
  <c r="K4182" i="2"/>
  <c r="K857" i="2"/>
  <c r="K1808" i="2"/>
  <c r="K48" i="2"/>
  <c r="K3812" i="2"/>
  <c r="K347" i="2"/>
  <c r="K3918" i="2"/>
  <c r="K696" i="2"/>
  <c r="K573" i="2"/>
  <c r="K697" i="2"/>
  <c r="K2499" i="2"/>
  <c r="K107" i="2"/>
  <c r="K4098" i="2"/>
  <c r="K1961" i="2"/>
  <c r="K2263" i="2"/>
  <c r="K698" i="2"/>
  <c r="K2500" i="2"/>
  <c r="K4270" i="2"/>
  <c r="K2383" i="2"/>
  <c r="K4348" i="2"/>
  <c r="K2501" i="2"/>
  <c r="K1003" i="2"/>
  <c r="K3919" i="2"/>
  <c r="K1548" i="2"/>
  <c r="K2384" i="2"/>
  <c r="K1674" i="2"/>
  <c r="K1962" i="2"/>
  <c r="K2264" i="2"/>
  <c r="K2265" i="2"/>
  <c r="K1675" i="2"/>
  <c r="K699" i="2"/>
  <c r="K2385" i="2"/>
  <c r="K2386" i="2"/>
  <c r="K1271" i="2"/>
  <c r="K700" i="2"/>
  <c r="K3091" i="2"/>
  <c r="K701" i="2"/>
  <c r="K3813" i="2"/>
  <c r="K4349" i="2"/>
  <c r="K453" i="2"/>
  <c r="K1809" i="2"/>
  <c r="K702" i="2"/>
  <c r="K2131" i="2"/>
  <c r="K454" i="2"/>
  <c r="K1810" i="2"/>
  <c r="K1676" i="2"/>
  <c r="K4878" i="2"/>
  <c r="K3814" i="2"/>
  <c r="K703" i="2"/>
  <c r="K3555" i="2"/>
  <c r="K4014" i="2"/>
  <c r="K858" i="2"/>
  <c r="K268" i="2"/>
  <c r="K2881" i="2"/>
  <c r="K455" i="2"/>
  <c r="K2132" i="2"/>
  <c r="K2994" i="2"/>
  <c r="K3092" i="2"/>
  <c r="K2629" i="2"/>
  <c r="K3461" i="2"/>
  <c r="K2995" i="2"/>
  <c r="K3462" i="2"/>
  <c r="K2387" i="2"/>
  <c r="K4826" i="2"/>
  <c r="K4724" i="2"/>
  <c r="K3556" i="2"/>
  <c r="K4865" i="2"/>
  <c r="K4926" i="2"/>
  <c r="K4629" i="2"/>
  <c r="K4778" i="2"/>
  <c r="K3270" i="2"/>
  <c r="K1677" i="2"/>
  <c r="K3093" i="2"/>
  <c r="K4183" i="2"/>
  <c r="K3557" i="2"/>
  <c r="K3920" i="2"/>
  <c r="K4509" i="2"/>
  <c r="K2630" i="2"/>
  <c r="K3187" i="2"/>
  <c r="K3367" i="2"/>
  <c r="K2996" i="2"/>
  <c r="K2753" i="2"/>
  <c r="K2266" i="2"/>
  <c r="K4749" i="2"/>
  <c r="K4889" i="2"/>
  <c r="K4804" i="2"/>
  <c r="K4927" i="2"/>
  <c r="K3815" i="2"/>
  <c r="K4902" i="2"/>
  <c r="K4879" i="2"/>
  <c r="K2882" i="2"/>
  <c r="K3921" i="2"/>
  <c r="K4866" i="2"/>
  <c r="K4725" i="2"/>
  <c r="K4959" i="2"/>
  <c r="K4099" i="2"/>
  <c r="K4510" i="2"/>
  <c r="K4271" i="2"/>
  <c r="K2631" i="2"/>
  <c r="K4435" i="2"/>
  <c r="K4726" i="2"/>
  <c r="K4710" i="2"/>
  <c r="K2502" i="2"/>
  <c r="K4100" i="2"/>
  <c r="K2754" i="2"/>
  <c r="K4867" i="2"/>
  <c r="K4674" i="2"/>
  <c r="K4630" i="2"/>
  <c r="K4436" i="2"/>
  <c r="K4890" i="2"/>
  <c r="K1963" i="2"/>
  <c r="K4" i="2"/>
  <c r="K3463" i="2"/>
  <c r="K4350" i="2"/>
  <c r="K3558" i="2"/>
  <c r="K2133" i="2"/>
  <c r="K187" i="2"/>
  <c r="K4675" i="2"/>
  <c r="K4711" i="2"/>
  <c r="K3637" i="2"/>
  <c r="K2388" i="2"/>
  <c r="K4805" i="2"/>
  <c r="K1678" i="2"/>
  <c r="K4101" i="2"/>
  <c r="K2997" i="2"/>
  <c r="K2267" i="2"/>
  <c r="K2134" i="2"/>
  <c r="K2883" i="2"/>
  <c r="K2135" i="2"/>
  <c r="K704" i="2"/>
  <c r="K49" i="2"/>
  <c r="K1811" i="2"/>
  <c r="K456" i="2"/>
  <c r="K50" i="2"/>
  <c r="K2268" i="2"/>
  <c r="K1424" i="2"/>
  <c r="K51" i="2"/>
  <c r="K4891" i="2"/>
  <c r="K4676" i="2"/>
  <c r="K1812" i="2"/>
  <c r="K1964" i="2"/>
  <c r="K1004" i="2"/>
  <c r="K2755" i="2"/>
  <c r="K1005" i="2"/>
  <c r="K1425" i="2"/>
  <c r="K1813" i="2"/>
  <c r="K52" i="2"/>
  <c r="K2632" i="2"/>
  <c r="K3559" i="2"/>
  <c r="K2998" i="2"/>
  <c r="K3922" i="2"/>
  <c r="K348" i="2"/>
  <c r="K2999" i="2"/>
  <c r="K705" i="2"/>
  <c r="K574" i="2"/>
  <c r="K1814" i="2"/>
  <c r="K3638" i="2"/>
  <c r="K1272" i="2"/>
  <c r="K269" i="2"/>
  <c r="K3560" i="2"/>
  <c r="K1273" i="2"/>
  <c r="K706" i="2"/>
  <c r="K575" i="2"/>
  <c r="K707" i="2"/>
  <c r="K1138" i="2"/>
  <c r="K3271" i="2"/>
  <c r="K2884" i="2"/>
  <c r="K349" i="2"/>
  <c r="K3923" i="2"/>
  <c r="K3188" i="2"/>
  <c r="K2136" i="2"/>
  <c r="K3094" i="2"/>
  <c r="K3816" i="2"/>
  <c r="K2503" i="2"/>
  <c r="K1679" i="2"/>
  <c r="K2137" i="2"/>
  <c r="K3639" i="2"/>
  <c r="K3272" i="2"/>
  <c r="K1965" i="2"/>
  <c r="K3095" i="2"/>
  <c r="K2504" i="2"/>
  <c r="K270" i="2"/>
  <c r="K108" i="2"/>
  <c r="K3817" i="2"/>
  <c r="K1006" i="2"/>
  <c r="K2756" i="2"/>
  <c r="K3000" i="2"/>
  <c r="K2269" i="2"/>
  <c r="K4851" i="2"/>
  <c r="K4750" i="2"/>
  <c r="K2633" i="2"/>
  <c r="K4779" i="2"/>
  <c r="K3096" i="2"/>
  <c r="K4993" i="2"/>
  <c r="K1680" i="2"/>
  <c r="K1549" i="2"/>
  <c r="K3726" i="2"/>
  <c r="K3464" i="2"/>
  <c r="K4511" i="2"/>
  <c r="K3189" i="2"/>
  <c r="K1139" i="2"/>
  <c r="K576" i="2"/>
  <c r="K2634" i="2"/>
  <c r="K2389" i="2"/>
  <c r="K4184" i="2"/>
  <c r="K1815" i="2"/>
  <c r="K3097" i="2"/>
  <c r="K4185" i="2"/>
  <c r="K2270" i="2"/>
  <c r="K1274" i="2"/>
  <c r="K2635" i="2"/>
  <c r="K2390" i="2"/>
  <c r="K53" i="2"/>
  <c r="K109" i="2"/>
  <c r="K4576" i="2"/>
  <c r="K577" i="2"/>
  <c r="K1140" i="2"/>
  <c r="K188" i="2"/>
  <c r="K1141" i="2"/>
  <c r="K1816" i="2"/>
  <c r="K271" i="2"/>
  <c r="K110" i="2"/>
  <c r="K4272" i="2"/>
  <c r="K708" i="2"/>
  <c r="K1426" i="2"/>
  <c r="K111" i="2"/>
  <c r="K2138" i="2"/>
  <c r="K4273" i="2"/>
  <c r="K3818" i="2"/>
  <c r="K3561" i="2"/>
  <c r="K350" i="2"/>
  <c r="K3368" i="2"/>
  <c r="K1966" i="2"/>
  <c r="K3819" i="2"/>
  <c r="K859" i="2"/>
  <c r="K2505" i="2"/>
  <c r="K1427" i="2"/>
  <c r="K3190" i="2"/>
  <c r="K3924" i="2"/>
  <c r="K4631" i="2"/>
  <c r="K3098" i="2"/>
  <c r="K2636" i="2"/>
  <c r="K2506" i="2"/>
  <c r="K457" i="2"/>
  <c r="K1142" i="2"/>
  <c r="K1967" i="2"/>
  <c r="K112" i="2"/>
  <c r="K1968" i="2"/>
  <c r="K3820" i="2"/>
  <c r="K351" i="2"/>
  <c r="K1681" i="2"/>
  <c r="K3821" i="2"/>
  <c r="K4015" i="2"/>
  <c r="K4577" i="2"/>
  <c r="K4780" i="2"/>
  <c r="K4512" i="2"/>
  <c r="K4186" i="2"/>
  <c r="K3925" i="2"/>
  <c r="K4016" i="2"/>
  <c r="K3369" i="2"/>
  <c r="K2757" i="2"/>
  <c r="K4751" i="2"/>
  <c r="K4578" i="2"/>
  <c r="K2391" i="2"/>
  <c r="K2637" i="2"/>
  <c r="K709" i="2"/>
  <c r="K578" i="2"/>
  <c r="K2139" i="2"/>
  <c r="K458" i="2"/>
  <c r="K1007" i="2"/>
  <c r="K3822" i="2"/>
  <c r="K113" i="2"/>
  <c r="K1143" i="2"/>
  <c r="K3099" i="2"/>
  <c r="K1428" i="2"/>
  <c r="K1682" i="2"/>
  <c r="K1144" i="2"/>
  <c r="K710" i="2"/>
  <c r="K3370" i="2"/>
  <c r="K1550" i="2"/>
  <c r="K272" i="2"/>
  <c r="K1145" i="2"/>
  <c r="K3926" i="2"/>
  <c r="K1817" i="2"/>
  <c r="K3823" i="2"/>
  <c r="K4781" i="2"/>
  <c r="K2885" i="2"/>
  <c r="K4782" i="2"/>
  <c r="K352" i="2"/>
  <c r="K4976" i="2"/>
  <c r="K4988" i="2"/>
  <c r="K4187" i="2"/>
  <c r="K4188" i="2"/>
  <c r="K4903" i="2"/>
  <c r="K3927" i="2"/>
  <c r="K711" i="2"/>
  <c r="K1146" i="2"/>
  <c r="K2886" i="2"/>
  <c r="K1275" i="2"/>
  <c r="K1008" i="2"/>
  <c r="K1683" i="2"/>
  <c r="K3191" i="2"/>
  <c r="K4579" i="2"/>
  <c r="K3824" i="2"/>
  <c r="K1276" i="2"/>
  <c r="K1147" i="2"/>
  <c r="K4437" i="2"/>
  <c r="K273" i="2"/>
  <c r="K1429" i="2"/>
  <c r="K1148" i="2"/>
  <c r="K3192" i="2"/>
  <c r="K3465" i="2"/>
  <c r="K2140" i="2"/>
  <c r="K1009" i="2"/>
  <c r="K1969" i="2"/>
  <c r="K1010" i="2"/>
  <c r="K353" i="2"/>
  <c r="K114" i="2"/>
  <c r="K459" i="2"/>
  <c r="K274" i="2"/>
  <c r="K4102" i="2"/>
  <c r="K860" i="2"/>
  <c r="K2507" i="2"/>
  <c r="K2638" i="2"/>
  <c r="K4017" i="2"/>
  <c r="K1684" i="2"/>
  <c r="K3825" i="2"/>
  <c r="K3193" i="2"/>
  <c r="K3928" i="2"/>
  <c r="K354" i="2"/>
  <c r="K579" i="2"/>
  <c r="K1818" i="2"/>
  <c r="K1430" i="2"/>
  <c r="K115" i="2"/>
  <c r="K2141" i="2"/>
  <c r="K3929" i="2"/>
  <c r="K189" i="2"/>
  <c r="K4189" i="2"/>
  <c r="K4513" i="2"/>
  <c r="K2271" i="2"/>
  <c r="K580" i="2"/>
  <c r="K275" i="2"/>
  <c r="K712" i="2"/>
  <c r="K3562" i="2"/>
  <c r="K1551" i="2"/>
  <c r="K1149" i="2"/>
  <c r="K1011" i="2"/>
  <c r="K581" i="2"/>
  <c r="K1552" i="2"/>
  <c r="K2887" i="2"/>
  <c r="K2639" i="2"/>
  <c r="K861" i="2"/>
  <c r="K862" i="2"/>
  <c r="K54" i="2"/>
  <c r="K4880" i="2"/>
  <c r="K3640" i="2"/>
  <c r="K1819" i="2"/>
  <c r="K3100" i="2"/>
  <c r="K3466" i="2"/>
  <c r="K2758" i="2"/>
  <c r="K4018" i="2"/>
  <c r="K4351" i="2"/>
  <c r="K4438" i="2"/>
  <c r="K4274" i="2"/>
  <c r="K4852" i="2"/>
  <c r="K3826" i="2"/>
  <c r="K1685" i="2"/>
  <c r="K2142" i="2"/>
  <c r="K1970" i="2"/>
  <c r="K1686" i="2"/>
  <c r="K3273" i="2"/>
  <c r="K2272" i="2"/>
  <c r="K1431" i="2"/>
  <c r="K2759" i="2"/>
  <c r="K3727" i="2"/>
  <c r="K4806" i="2"/>
  <c r="K3641" i="2"/>
  <c r="K1687" i="2"/>
  <c r="K3274" i="2"/>
  <c r="K1150" i="2"/>
  <c r="K2273" i="2"/>
  <c r="K3001" i="2"/>
  <c r="K1553" i="2"/>
  <c r="K1554" i="2"/>
  <c r="K1688" i="2"/>
  <c r="K582" i="2"/>
  <c r="K863" i="2"/>
  <c r="K3642" i="2"/>
  <c r="K864" i="2"/>
  <c r="K1151" i="2"/>
  <c r="K1971" i="2"/>
  <c r="K1555" i="2"/>
  <c r="K4190" i="2"/>
  <c r="K4632" i="2"/>
  <c r="K3643" i="2"/>
  <c r="K3728" i="2"/>
  <c r="K3275" i="2"/>
  <c r="K3827" i="2"/>
  <c r="K1556" i="2"/>
  <c r="K1152" i="2"/>
  <c r="K4103" i="2"/>
  <c r="K583" i="2"/>
  <c r="K3101" i="2"/>
  <c r="K713" i="2"/>
  <c r="K116" i="2"/>
  <c r="K714" i="2"/>
  <c r="K1153" i="2"/>
  <c r="K1689" i="2"/>
  <c r="K2274" i="2"/>
  <c r="K3276" i="2"/>
  <c r="K276" i="2"/>
  <c r="K584" i="2"/>
  <c r="K355" i="2"/>
  <c r="K3102" i="2"/>
  <c r="K2640" i="2"/>
  <c r="K1012" i="2"/>
  <c r="K460" i="2"/>
  <c r="K865" i="2"/>
  <c r="K461" i="2"/>
  <c r="K1277" i="2"/>
  <c r="K190" i="2"/>
  <c r="K1278" i="2"/>
  <c r="K4275" i="2"/>
  <c r="K715" i="2"/>
  <c r="K1690" i="2"/>
  <c r="K2392" i="2"/>
  <c r="K4191" i="2"/>
  <c r="K55" i="2"/>
  <c r="K1820" i="2"/>
  <c r="K716" i="2"/>
  <c r="K3371" i="2"/>
  <c r="K191" i="2"/>
  <c r="K866" i="2"/>
  <c r="K2641" i="2"/>
  <c r="K3644" i="2"/>
  <c r="K1557" i="2"/>
  <c r="K4941" i="2"/>
  <c r="K3930" i="2"/>
  <c r="K2508" i="2"/>
  <c r="K3002" i="2"/>
  <c r="K2393" i="2"/>
  <c r="K56" i="2"/>
  <c r="K717" i="2"/>
  <c r="K3467" i="2"/>
  <c r="K1821" i="2"/>
  <c r="K2394" i="2"/>
  <c r="K356" i="2"/>
  <c r="K192" i="2"/>
  <c r="K3468" i="2"/>
  <c r="K2395" i="2"/>
  <c r="K3469" i="2"/>
  <c r="K718" i="2"/>
  <c r="K4019" i="2"/>
  <c r="K1013" i="2"/>
  <c r="K1972" i="2"/>
  <c r="K4677" i="2"/>
  <c r="K4909" i="2"/>
  <c r="K2275" i="2"/>
  <c r="K867" i="2"/>
  <c r="K1014" i="2"/>
  <c r="K1822" i="2"/>
  <c r="K2509" i="2"/>
  <c r="K4439" i="2"/>
  <c r="K4440" i="2"/>
  <c r="K4868" i="2"/>
  <c r="K4020" i="2"/>
  <c r="K2642" i="2"/>
  <c r="K3931" i="2"/>
  <c r="K3277" i="2"/>
  <c r="K585" i="2"/>
  <c r="K868" i="2"/>
  <c r="K3278" i="2"/>
  <c r="K2276" i="2"/>
  <c r="K1015" i="2"/>
  <c r="K1432" i="2"/>
  <c r="K1973" i="2"/>
  <c r="K117" i="2"/>
  <c r="K1974" i="2"/>
  <c r="K869" i="2"/>
  <c r="K4839" i="2"/>
  <c r="K3103" i="2"/>
  <c r="K1975" i="2"/>
  <c r="K118" i="2"/>
  <c r="K57" i="2"/>
  <c r="K4514" i="2"/>
  <c r="K1976" i="2"/>
  <c r="K1823" i="2"/>
  <c r="K1279" i="2"/>
  <c r="K4352" i="2"/>
  <c r="K1016" i="2"/>
  <c r="K586" i="2"/>
  <c r="K3372" i="2"/>
  <c r="K2143" i="2"/>
  <c r="K4580" i="2"/>
  <c r="K462" i="2"/>
  <c r="K2643" i="2"/>
  <c r="K719" i="2"/>
  <c r="K1977" i="2"/>
  <c r="K1824" i="2"/>
  <c r="K1280" i="2"/>
  <c r="K3279" i="2"/>
  <c r="K3280" i="2"/>
  <c r="K3003" i="2"/>
  <c r="K2760" i="2"/>
  <c r="K720" i="2"/>
  <c r="K1017" i="2"/>
  <c r="K587" i="2"/>
  <c r="K463" i="2"/>
  <c r="K357" i="2"/>
  <c r="K4021" i="2"/>
  <c r="K277" i="2"/>
  <c r="K1018" i="2"/>
  <c r="K4353" i="2"/>
  <c r="K1019" i="2"/>
  <c r="K4354" i="2"/>
  <c r="K278" i="2"/>
  <c r="K4783" i="2"/>
  <c r="K2510" i="2"/>
  <c r="K3004" i="2"/>
  <c r="K464" i="2"/>
  <c r="K3281" i="2"/>
  <c r="K2888" i="2"/>
  <c r="K2144" i="2"/>
  <c r="K358" i="2"/>
  <c r="K1558" i="2"/>
  <c r="K721" i="2"/>
  <c r="K1433" i="2"/>
  <c r="K4727" i="2"/>
  <c r="K3932" i="2"/>
  <c r="K279" i="2"/>
  <c r="K119" i="2"/>
  <c r="K1559" i="2"/>
  <c r="K2277" i="2"/>
  <c r="K2145" i="2"/>
  <c r="K4827" i="2"/>
  <c r="K1978" i="2"/>
  <c r="K1154" i="2"/>
  <c r="K2511" i="2"/>
  <c r="K4276" i="2"/>
  <c r="K3104" i="2"/>
  <c r="K4581" i="2"/>
  <c r="K3729" i="2"/>
  <c r="K2146" i="2"/>
  <c r="K2644" i="2"/>
  <c r="K2512" i="2"/>
  <c r="K15" i="2"/>
  <c r="K2889" i="2"/>
  <c r="K3194" i="2"/>
  <c r="K1281" i="2"/>
  <c r="K2278" i="2"/>
  <c r="K4441" i="2"/>
  <c r="K870" i="2"/>
  <c r="K4515" i="2"/>
  <c r="K3105" i="2"/>
  <c r="K2279" i="2"/>
  <c r="K1282" i="2"/>
  <c r="K1155" i="2"/>
  <c r="K1560" i="2"/>
  <c r="K722" i="2"/>
  <c r="K1825" i="2"/>
  <c r="K3470" i="2"/>
  <c r="K3195" i="2"/>
  <c r="K1979" i="2"/>
  <c r="K1691" i="2"/>
  <c r="K4869" i="2"/>
  <c r="K3373" i="2"/>
  <c r="K4192" i="2"/>
  <c r="K2396" i="2"/>
  <c r="K3106" i="2"/>
  <c r="K4582" i="2"/>
  <c r="K4442" i="2"/>
  <c r="K1434" i="2"/>
  <c r="K3471" i="2"/>
  <c r="K2761" i="2"/>
  <c r="K4022" i="2"/>
  <c r="K4193" i="2"/>
  <c r="K1692" i="2"/>
  <c r="K588" i="2"/>
  <c r="K1826" i="2"/>
  <c r="K465" i="2"/>
  <c r="K1827" i="2"/>
  <c r="K871" i="2"/>
  <c r="K1020" i="2"/>
  <c r="K193" i="2"/>
  <c r="K2280" i="2"/>
  <c r="K589" i="2"/>
  <c r="K2397" i="2"/>
  <c r="K1693" i="2"/>
  <c r="K2762" i="2"/>
  <c r="K1828" i="2"/>
  <c r="K4633" i="2"/>
  <c r="K3374" i="2"/>
  <c r="K4104" i="2"/>
  <c r="K2281" i="2"/>
  <c r="K4355" i="2"/>
  <c r="K2147" i="2"/>
  <c r="K1980" i="2"/>
  <c r="K3107" i="2"/>
  <c r="K2513" i="2"/>
  <c r="K1156" i="2"/>
  <c r="K4277" i="2"/>
  <c r="K3196" i="2"/>
  <c r="K3472" i="2"/>
  <c r="K872" i="2"/>
  <c r="K723" i="2"/>
  <c r="K3933" i="2"/>
  <c r="K4910" i="2"/>
  <c r="K58" i="2"/>
  <c r="K4583" i="2"/>
  <c r="K4443" i="2"/>
  <c r="K2645" i="2"/>
  <c r="K59" i="2"/>
  <c r="K1021" i="2"/>
  <c r="K194" i="2"/>
  <c r="K3005" i="2"/>
  <c r="K2763" i="2"/>
  <c r="K4516" i="2"/>
  <c r="K1022" i="2"/>
  <c r="K1157" i="2"/>
  <c r="K120" i="2"/>
  <c r="K1981" i="2"/>
  <c r="K3006" i="2"/>
  <c r="K1829" i="2"/>
  <c r="K1283" i="2"/>
  <c r="K4356" i="2"/>
  <c r="K4357" i="2"/>
  <c r="K3473" i="2"/>
  <c r="K4105" i="2"/>
  <c r="K4023" i="2"/>
  <c r="K590" i="2"/>
  <c r="K3375" i="2"/>
  <c r="K195" i="2"/>
  <c r="K3197" i="2"/>
  <c r="K3007" i="2"/>
  <c r="K4024" i="2"/>
  <c r="K1023" i="2"/>
  <c r="K2148" i="2"/>
  <c r="K724" i="2"/>
  <c r="K2646" i="2"/>
  <c r="K4194" i="2"/>
  <c r="K3563" i="2"/>
  <c r="K1435" i="2"/>
  <c r="K3564" i="2"/>
  <c r="K2890" i="2"/>
  <c r="K1982" i="2"/>
  <c r="K1830" i="2"/>
  <c r="K3474" i="2"/>
  <c r="K4517" i="2"/>
  <c r="K280" i="2"/>
  <c r="K196" i="2"/>
  <c r="K4195" i="2"/>
  <c r="K1284" i="2"/>
  <c r="K2514" i="2"/>
  <c r="K2282" i="2"/>
  <c r="K1024" i="2"/>
  <c r="K2515" i="2"/>
  <c r="K1285" i="2"/>
  <c r="K725" i="2"/>
  <c r="K3282" i="2"/>
  <c r="K3475" i="2"/>
  <c r="K3108" i="2"/>
  <c r="K1694" i="2"/>
  <c r="K726" i="2"/>
  <c r="K873" i="2"/>
  <c r="K3109" i="2"/>
  <c r="K874" i="2"/>
  <c r="K4106" i="2"/>
  <c r="K1561" i="2"/>
  <c r="K466" i="2"/>
  <c r="K875" i="2"/>
  <c r="K2398" i="2"/>
  <c r="K1286" i="2"/>
  <c r="K467" i="2"/>
  <c r="K3645" i="2"/>
  <c r="K197" i="2"/>
  <c r="K3110" i="2"/>
  <c r="K2399" i="2"/>
  <c r="K4853" i="2"/>
  <c r="K3565" i="2"/>
  <c r="K3566" i="2"/>
  <c r="K591" i="2"/>
  <c r="K3283" i="2"/>
  <c r="K4025" i="2"/>
  <c r="K4840" i="2"/>
  <c r="K198" i="2"/>
  <c r="K4634" i="2"/>
  <c r="K3111" i="2"/>
  <c r="K2516" i="2"/>
  <c r="K1562" i="2"/>
  <c r="K3476" i="2"/>
  <c r="K1695" i="2"/>
  <c r="K2647" i="2"/>
  <c r="K468" i="2"/>
  <c r="K359" i="2"/>
  <c r="K1696" i="2"/>
  <c r="K1287" i="2"/>
  <c r="K3112" i="2"/>
  <c r="K4807" i="2"/>
  <c r="K2400" i="2"/>
  <c r="K4808" i="2"/>
  <c r="K1831" i="2"/>
  <c r="K3376" i="2"/>
  <c r="K3377" i="2"/>
  <c r="K4635" i="2"/>
  <c r="K2764" i="2"/>
  <c r="K469" i="2"/>
  <c r="K876" i="2"/>
  <c r="K1158" i="2"/>
  <c r="K2401" i="2"/>
  <c r="K1563" i="2"/>
  <c r="K470" i="2"/>
  <c r="K121" i="2"/>
  <c r="K4960" i="2"/>
  <c r="K3198" i="2"/>
  <c r="K1564" i="2"/>
  <c r="K2765" i="2"/>
  <c r="K4854" i="2"/>
  <c r="K2648" i="2"/>
  <c r="K1565" i="2"/>
  <c r="K4961" i="2"/>
  <c r="K4809" i="2"/>
  <c r="K1983" i="2"/>
  <c r="K4584" i="2"/>
  <c r="K3477" i="2"/>
  <c r="K471" i="2"/>
  <c r="K281" i="2"/>
  <c r="K3008" i="2"/>
  <c r="K592" i="2"/>
  <c r="K360" i="2"/>
  <c r="K877" i="2"/>
  <c r="K472" i="2"/>
  <c r="K3284" i="2"/>
  <c r="K3378" i="2"/>
  <c r="K1288" i="2"/>
  <c r="K593" i="2"/>
  <c r="K4278" i="2"/>
  <c r="K3478" i="2"/>
  <c r="K122" i="2"/>
  <c r="K1025" i="2"/>
  <c r="K3646" i="2"/>
  <c r="K1984" i="2"/>
  <c r="K4636" i="2"/>
  <c r="K4637" i="2"/>
  <c r="K727" i="2"/>
  <c r="K60" i="2"/>
  <c r="K3379" i="2"/>
  <c r="K1697" i="2"/>
  <c r="K3730" i="2"/>
  <c r="K1026" i="2"/>
  <c r="K1566" i="2"/>
  <c r="K1436" i="2"/>
  <c r="K594" i="2"/>
  <c r="K361" i="2"/>
  <c r="K3380" i="2"/>
  <c r="K362" i="2"/>
  <c r="K595" i="2"/>
  <c r="K4638" i="2"/>
  <c r="K4678" i="2"/>
  <c r="K2649" i="2"/>
  <c r="K363" i="2"/>
  <c r="K878" i="2"/>
  <c r="K1159" i="2"/>
  <c r="K3381" i="2"/>
  <c r="K1027" i="2"/>
  <c r="K4444" i="2"/>
  <c r="K879" i="2"/>
  <c r="K880" i="2"/>
  <c r="K1567" i="2"/>
  <c r="K4107" i="2"/>
  <c r="K282" i="2"/>
  <c r="K1985" i="2"/>
  <c r="K1698" i="2"/>
  <c r="K1986" i="2"/>
  <c r="K2891" i="2"/>
  <c r="K2402" i="2"/>
  <c r="K3731" i="2"/>
  <c r="K123" i="2"/>
  <c r="K2403" i="2"/>
  <c r="K4518" i="2"/>
  <c r="K1160" i="2"/>
  <c r="K1289" i="2"/>
  <c r="K2892" i="2"/>
  <c r="K881" i="2"/>
  <c r="K3199" i="2"/>
  <c r="K4196" i="2"/>
  <c r="K1832" i="2"/>
  <c r="K1161" i="2"/>
  <c r="K3479" i="2"/>
  <c r="K1987" i="2"/>
  <c r="K1988" i="2"/>
  <c r="K728" i="2"/>
  <c r="K1989" i="2"/>
  <c r="K1990" i="2"/>
  <c r="K2404" i="2"/>
  <c r="K729" i="2"/>
  <c r="K882" i="2"/>
  <c r="K3934" i="2"/>
  <c r="K1028" i="2"/>
  <c r="K1162" i="2"/>
  <c r="K3285" i="2"/>
  <c r="K1991" i="2"/>
  <c r="K2517" i="2"/>
  <c r="K124" i="2"/>
  <c r="K1437" i="2"/>
  <c r="K4197" i="2"/>
  <c r="K1833" i="2"/>
  <c r="K730" i="2"/>
  <c r="K1290" i="2"/>
  <c r="K3935" i="2"/>
  <c r="K883" i="2"/>
  <c r="K3732" i="2"/>
  <c r="K2518" i="2"/>
  <c r="K1163" i="2"/>
  <c r="K3733" i="2"/>
  <c r="K4445" i="2"/>
  <c r="K1699" i="2"/>
  <c r="K1291" i="2"/>
  <c r="K199" i="2"/>
  <c r="K884" i="2"/>
  <c r="K473" i="2"/>
  <c r="K885" i="2"/>
  <c r="K3567" i="2"/>
  <c r="K2149" i="2"/>
  <c r="K4279" i="2"/>
  <c r="K4712" i="2"/>
  <c r="K2519" i="2"/>
  <c r="K3480" i="2"/>
  <c r="K3936" i="2"/>
  <c r="K2650" i="2"/>
  <c r="K2766" i="2"/>
  <c r="K1164" i="2"/>
  <c r="K1568" i="2"/>
  <c r="K731" i="2"/>
  <c r="K732" i="2"/>
  <c r="K2893" i="2"/>
  <c r="K3568" i="2"/>
  <c r="K1165" i="2"/>
  <c r="K596" i="2"/>
  <c r="K474" i="2"/>
  <c r="K4358" i="2"/>
  <c r="K3009" i="2"/>
  <c r="K16" i="2"/>
  <c r="K2651" i="2"/>
  <c r="K4752" i="2"/>
  <c r="K3481" i="2"/>
  <c r="K1834" i="2"/>
  <c r="K1438" i="2"/>
  <c r="K4280" i="2"/>
  <c r="K61" i="2"/>
  <c r="K3382" i="2"/>
  <c r="K3010" i="2"/>
  <c r="K4359" i="2"/>
  <c r="K597" i="2"/>
  <c r="K2405" i="2"/>
  <c r="K1700" i="2"/>
  <c r="K1835" i="2"/>
  <c r="K1029" i="2"/>
  <c r="K2767" i="2"/>
  <c r="K733" i="2"/>
  <c r="K4942" i="2"/>
  <c r="K3482" i="2"/>
  <c r="K4753" i="2"/>
  <c r="K3734" i="2"/>
  <c r="K1292" i="2"/>
  <c r="K4639" i="2"/>
  <c r="K2520" i="2"/>
  <c r="K2521" i="2"/>
  <c r="K1701" i="2"/>
  <c r="K1293" i="2"/>
  <c r="K4281" i="2"/>
  <c r="K3483" i="2"/>
  <c r="K3200" i="2"/>
  <c r="K3011" i="2"/>
  <c r="K3383" i="2"/>
  <c r="K4282" i="2"/>
  <c r="K475" i="2"/>
  <c r="K886" i="2"/>
  <c r="K887" i="2"/>
  <c r="K2768" i="2"/>
  <c r="K3647" i="2"/>
  <c r="K3484" i="2"/>
  <c r="K3113" i="2"/>
  <c r="K4996" i="2"/>
  <c r="K3828" i="2"/>
  <c r="K888" i="2"/>
  <c r="K889" i="2"/>
  <c r="K2406" i="2"/>
  <c r="K598" i="2"/>
  <c r="K2894" i="2"/>
  <c r="K364" i="2"/>
  <c r="K3937" i="2"/>
  <c r="K125" i="2"/>
  <c r="K4283" i="2"/>
  <c r="K283" i="2"/>
  <c r="K4284" i="2"/>
  <c r="K1030" i="2"/>
  <c r="K476" i="2"/>
  <c r="K365" i="2"/>
  <c r="K2407" i="2"/>
  <c r="K890" i="2"/>
  <c r="K200" i="2"/>
  <c r="K891" i="2"/>
  <c r="K126" i="2"/>
  <c r="K1992" i="2"/>
  <c r="K1702" i="2"/>
  <c r="K3286" i="2"/>
  <c r="K4285" i="2"/>
  <c r="K3114" i="2"/>
  <c r="K1569" i="2"/>
  <c r="K2652" i="2"/>
  <c r="K3485" i="2"/>
  <c r="K4108" i="2"/>
  <c r="K3829" i="2"/>
  <c r="K1294" i="2"/>
  <c r="K2653" i="2"/>
  <c r="K1295" i="2"/>
  <c r="K2150" i="2"/>
  <c r="K1031" i="2"/>
  <c r="K4679" i="2"/>
  <c r="K1166" i="2"/>
  <c r="K284" i="2"/>
  <c r="K285" i="2"/>
  <c r="K1167" i="2"/>
  <c r="K1032" i="2"/>
  <c r="K4198" i="2"/>
  <c r="K4360" i="2"/>
  <c r="K892" i="2"/>
  <c r="K4199" i="2"/>
  <c r="K2408" i="2"/>
  <c r="K4640" i="2"/>
  <c r="K1703" i="2"/>
  <c r="K1168" i="2"/>
  <c r="K1033" i="2"/>
  <c r="K2654" i="2"/>
  <c r="K4881" i="2"/>
  <c r="K4109" i="2"/>
  <c r="K1570" i="2"/>
  <c r="K1836" i="2"/>
  <c r="K3735" i="2"/>
  <c r="K3287" i="2"/>
  <c r="K3569" i="2"/>
  <c r="K3648" i="2"/>
  <c r="K3486" i="2"/>
  <c r="K3201" i="2"/>
  <c r="K4916" i="2"/>
  <c r="K3938" i="2"/>
  <c r="K1296" i="2"/>
  <c r="K477" i="2"/>
  <c r="K3736" i="2"/>
  <c r="K3115" i="2"/>
  <c r="K1704" i="2"/>
  <c r="K3384" i="2"/>
  <c r="K2895" i="2"/>
  <c r="K1993" i="2"/>
  <c r="K4446" i="2"/>
  <c r="K286" i="2"/>
  <c r="K893" i="2"/>
  <c r="K287" i="2"/>
  <c r="K5000" i="2"/>
  <c r="K2896" i="2"/>
  <c r="K3202" i="2"/>
  <c r="K201" i="2"/>
  <c r="K2522" i="2"/>
  <c r="K734" i="2"/>
  <c r="K1571" i="2"/>
  <c r="K202" i="2"/>
  <c r="K735" i="2"/>
  <c r="K599" i="2"/>
  <c r="K366" i="2"/>
  <c r="K736" i="2"/>
  <c r="K1837" i="2"/>
  <c r="K3830" i="2"/>
  <c r="K2409" i="2"/>
  <c r="K1439" i="2"/>
  <c r="K4286" i="2"/>
  <c r="K4200" i="2"/>
  <c r="K3737" i="2"/>
  <c r="K1705" i="2"/>
  <c r="K4201" i="2"/>
  <c r="K3012" i="2"/>
  <c r="K2655" i="2"/>
  <c r="K894" i="2"/>
  <c r="K1297" i="2"/>
  <c r="K367" i="2"/>
  <c r="K4973" i="2"/>
  <c r="K2897" i="2"/>
  <c r="K895" i="2"/>
  <c r="K2410" i="2"/>
  <c r="K1034" i="2"/>
  <c r="K1298" i="2"/>
  <c r="K3203" i="2"/>
  <c r="K3831" i="2"/>
  <c r="K3649" i="2"/>
  <c r="K2151" i="2"/>
  <c r="K4928" i="2"/>
  <c r="K288" i="2"/>
  <c r="K3288" i="2"/>
  <c r="K368" i="2"/>
  <c r="K2523" i="2"/>
  <c r="K1299" i="2"/>
  <c r="K3116" i="2"/>
  <c r="K4447" i="2"/>
  <c r="K3385" i="2"/>
  <c r="K4361" i="2"/>
  <c r="K3570" i="2"/>
  <c r="K3832" i="2"/>
  <c r="K3204" i="2"/>
  <c r="K3117" i="2"/>
  <c r="K3118" i="2"/>
  <c r="K289" i="2"/>
  <c r="K290" i="2"/>
  <c r="K4362" i="2"/>
  <c r="K478" i="2"/>
  <c r="K4936" i="2"/>
  <c r="K1169" i="2"/>
  <c r="K1300" i="2"/>
  <c r="K4448" i="2"/>
  <c r="K4110" i="2"/>
  <c r="K4680" i="2"/>
  <c r="K3119" i="2"/>
  <c r="K1301" i="2"/>
  <c r="K291" i="2"/>
  <c r="K896" i="2"/>
  <c r="K1706" i="2"/>
  <c r="K1838" i="2"/>
  <c r="K3571" i="2"/>
  <c r="K203" i="2"/>
  <c r="K479" i="2"/>
  <c r="K2411" i="2"/>
  <c r="K2769" i="2"/>
  <c r="K127" i="2"/>
  <c r="K737" i="2"/>
  <c r="K3833" i="2"/>
  <c r="K3834" i="2"/>
  <c r="K2656" i="2"/>
  <c r="K1994" i="2"/>
  <c r="K1440" i="2"/>
  <c r="K3120" i="2"/>
  <c r="K1707" i="2"/>
  <c r="K128" i="2"/>
  <c r="K204" i="2"/>
  <c r="K1995" i="2"/>
  <c r="K4917" i="2"/>
  <c r="K4519" i="2"/>
  <c r="K897" i="2"/>
  <c r="K4520" i="2"/>
  <c r="K1441" i="2"/>
  <c r="K3835" i="2"/>
  <c r="K738" i="2"/>
  <c r="K898" i="2"/>
  <c r="K739" i="2"/>
  <c r="K480" i="2"/>
  <c r="K1572" i="2"/>
  <c r="K481" i="2"/>
  <c r="K205" i="2"/>
  <c r="K4641" i="2"/>
  <c r="K206" i="2"/>
  <c r="K17" i="2"/>
  <c r="K3738" i="2"/>
  <c r="K3013" i="2"/>
  <c r="K2770" i="2"/>
  <c r="K129" i="2"/>
  <c r="K2771" i="2"/>
  <c r="K292" i="2"/>
  <c r="K62" i="2"/>
  <c r="K3487" i="2"/>
  <c r="K3488" i="2"/>
  <c r="K4363" i="2"/>
  <c r="K1839" i="2"/>
  <c r="K3739" i="2"/>
  <c r="K600" i="2"/>
  <c r="K2772" i="2"/>
  <c r="K4364" i="2"/>
  <c r="K5" i="2"/>
  <c r="K4365" i="2"/>
  <c r="K130" i="2"/>
  <c r="K1442" i="2"/>
  <c r="K1573" i="2"/>
  <c r="K740" i="2"/>
  <c r="K3489" i="2"/>
  <c r="K1996" i="2"/>
  <c r="K2152" i="2"/>
  <c r="K1708" i="2"/>
  <c r="K2773" i="2"/>
  <c r="K131" i="2"/>
  <c r="K1170" i="2"/>
  <c r="K3386" i="2"/>
  <c r="K1574" i="2"/>
  <c r="K1709" i="2"/>
  <c r="K482" i="2"/>
  <c r="K483" i="2"/>
  <c r="K1035" i="2"/>
  <c r="K3740" i="2"/>
  <c r="K1036" i="2"/>
  <c r="K601" i="2"/>
  <c r="K3650" i="2"/>
  <c r="K2898" i="2"/>
  <c r="K4366" i="2"/>
  <c r="K1997" i="2"/>
  <c r="K3387" i="2"/>
  <c r="K2524" i="2"/>
  <c r="K1171" i="2"/>
  <c r="K3388" i="2"/>
  <c r="K1575" i="2"/>
  <c r="K3651" i="2"/>
  <c r="K2525" i="2"/>
  <c r="K2526" i="2"/>
  <c r="K1302" i="2"/>
  <c r="K2153" i="2"/>
  <c r="K3289" i="2"/>
  <c r="K741" i="2"/>
  <c r="K4202" i="2"/>
  <c r="K1443" i="2"/>
  <c r="K4367" i="2"/>
  <c r="K2774" i="2"/>
  <c r="K1037" i="2"/>
  <c r="K1840" i="2"/>
  <c r="K4026" i="2"/>
  <c r="K1172" i="2"/>
  <c r="K4521" i="2"/>
  <c r="K1710" i="2"/>
  <c r="K3121" i="2"/>
  <c r="K4287" i="2"/>
  <c r="K3741" i="2"/>
  <c r="K4728" i="2"/>
  <c r="K369" i="2"/>
  <c r="K4522" i="2"/>
  <c r="K4642" i="2"/>
  <c r="K18" i="2"/>
  <c r="K4449" i="2"/>
  <c r="K899" i="2"/>
  <c r="K1841" i="2"/>
  <c r="K3939" i="2"/>
  <c r="K484" i="2"/>
  <c r="K3490" i="2"/>
  <c r="K1173" i="2"/>
  <c r="K602" i="2"/>
  <c r="K4203" i="2"/>
  <c r="K293" i="2"/>
  <c r="K3836" i="2"/>
  <c r="K132" i="2"/>
  <c r="K370" i="2"/>
  <c r="K3014" i="2"/>
  <c r="K4111" i="2"/>
  <c r="K1174" i="2"/>
  <c r="K3122" i="2"/>
  <c r="K1175" i="2"/>
  <c r="K1038" i="2"/>
  <c r="K2283" i="2"/>
  <c r="K3123" i="2"/>
  <c r="K2284" i="2"/>
  <c r="K3940" i="2"/>
  <c r="K485" i="2"/>
  <c r="K1444" i="2"/>
  <c r="K1176" i="2"/>
  <c r="K4368" i="2"/>
  <c r="K4204" i="2"/>
  <c r="K486" i="2"/>
  <c r="K1711" i="2"/>
  <c r="K1998" i="2"/>
  <c r="K742" i="2"/>
  <c r="K2412" i="2"/>
  <c r="K1039" i="2"/>
  <c r="K3491" i="2"/>
  <c r="K3572" i="2"/>
  <c r="K4205" i="2"/>
  <c r="K1712" i="2"/>
  <c r="K207" i="2"/>
  <c r="K1040" i="2"/>
  <c r="K4369" i="2"/>
  <c r="K2899" i="2"/>
  <c r="K4523" i="2"/>
  <c r="K3652" i="2"/>
  <c r="K2154" i="2"/>
  <c r="K487" i="2"/>
  <c r="K900" i="2"/>
  <c r="K743" i="2"/>
  <c r="K3742" i="2"/>
  <c r="K4841" i="2"/>
  <c r="K4450" i="2"/>
  <c r="K1177" i="2"/>
  <c r="K208" i="2"/>
  <c r="K488" i="2"/>
  <c r="K3492" i="2"/>
  <c r="K1576" i="2"/>
  <c r="K4754" i="2"/>
  <c r="K4451" i="2"/>
  <c r="K1842" i="2"/>
  <c r="K3389" i="2"/>
  <c r="K371" i="2"/>
  <c r="K1041" i="2"/>
  <c r="K1843" i="2"/>
  <c r="K4810" i="2"/>
  <c r="K4855" i="2"/>
  <c r="K2527" i="2"/>
  <c r="K2775" i="2"/>
  <c r="K3837" i="2"/>
  <c r="K4643" i="2"/>
  <c r="K3290" i="2"/>
  <c r="K1713" i="2"/>
  <c r="K2657" i="2"/>
  <c r="K1999" i="2"/>
  <c r="K901" i="2"/>
  <c r="K4681" i="2"/>
  <c r="K4288" i="2"/>
  <c r="K4524" i="2"/>
  <c r="K4585" i="2"/>
  <c r="K4644" i="2"/>
  <c r="K2285" i="2"/>
  <c r="K4206" i="2"/>
  <c r="K3573" i="2"/>
  <c r="K2900" i="2"/>
  <c r="K1042" i="2"/>
  <c r="K4207" i="2"/>
  <c r="K2658" i="2"/>
  <c r="K4755" i="2"/>
  <c r="K2901" i="2"/>
  <c r="K3941" i="2"/>
  <c r="K3838" i="2"/>
  <c r="K3124" i="2"/>
  <c r="K294" i="2"/>
  <c r="K1303" i="2"/>
  <c r="K2155" i="2"/>
  <c r="K2902" i="2"/>
  <c r="K1445" i="2"/>
  <c r="K603" i="2"/>
  <c r="K2528" i="2"/>
  <c r="K1043" i="2"/>
  <c r="K4586" i="2"/>
  <c r="K4587" i="2"/>
  <c r="K4027" i="2"/>
  <c r="K372" i="2"/>
  <c r="K2659" i="2"/>
  <c r="K3574" i="2"/>
  <c r="K1044" i="2"/>
  <c r="K2413" i="2"/>
  <c r="K3205" i="2"/>
  <c r="K1446" i="2"/>
  <c r="K4370" i="2"/>
  <c r="K3575" i="2"/>
  <c r="K2000" i="2"/>
  <c r="K744" i="2"/>
  <c r="K604" i="2"/>
  <c r="K1178" i="2"/>
  <c r="K3015" i="2"/>
  <c r="K1304" i="2"/>
  <c r="K3206" i="2"/>
  <c r="K1714" i="2"/>
  <c r="K1844" i="2"/>
  <c r="K2660" i="2"/>
  <c r="K2156" i="2"/>
  <c r="K63" i="2"/>
  <c r="K2001" i="2"/>
  <c r="K2529" i="2"/>
  <c r="K1845" i="2"/>
  <c r="K4112" i="2"/>
  <c r="K489" i="2"/>
  <c r="K3291" i="2"/>
  <c r="K605" i="2"/>
  <c r="K2530" i="2"/>
  <c r="K1179" i="2"/>
  <c r="K2903" i="2"/>
  <c r="K2661" i="2"/>
  <c r="K133" i="2"/>
  <c r="K2776" i="2"/>
  <c r="K3207" i="2"/>
  <c r="K4588" i="2"/>
  <c r="K4949" i="2"/>
  <c r="K4991" i="2"/>
  <c r="K2002" i="2"/>
  <c r="K3208" i="2"/>
  <c r="K3209" i="2"/>
  <c r="K4289" i="2"/>
  <c r="K2904" i="2"/>
  <c r="K4371" i="2"/>
  <c r="K2286" i="2"/>
  <c r="K2287" i="2"/>
  <c r="K4589" i="2"/>
  <c r="K64" i="2"/>
  <c r="K2288" i="2"/>
  <c r="K745" i="2"/>
  <c r="K1447" i="2"/>
  <c r="K134" i="2"/>
  <c r="K606" i="2"/>
  <c r="K209" i="2"/>
  <c r="K3016" i="2"/>
  <c r="K4290" i="2"/>
  <c r="K2531" i="2"/>
  <c r="K746" i="2"/>
  <c r="K2157" i="2"/>
  <c r="K19" i="2"/>
  <c r="K747" i="2"/>
  <c r="K65" i="2"/>
  <c r="K4113" i="2"/>
  <c r="K1045" i="2"/>
  <c r="K3653" i="2"/>
  <c r="K2158" i="2"/>
  <c r="K3390" i="2"/>
  <c r="K1715" i="2"/>
  <c r="K2777" i="2"/>
  <c r="K3654" i="2"/>
  <c r="K4291" i="2"/>
  <c r="K3391" i="2"/>
  <c r="K3017" i="2"/>
  <c r="K4114" i="2"/>
  <c r="K3018" i="2"/>
  <c r="K1577" i="2"/>
  <c r="K4525" i="2"/>
  <c r="K2778" i="2"/>
  <c r="K1578" i="2"/>
  <c r="K3493" i="2"/>
  <c r="K2662" i="2"/>
  <c r="K1305" i="2"/>
  <c r="K4452" i="2"/>
  <c r="K1579" i="2"/>
  <c r="K135" i="2"/>
  <c r="K2003" i="2"/>
  <c r="K4526" i="2"/>
  <c r="K2663" i="2"/>
  <c r="K1846" i="2"/>
  <c r="K4208" i="2"/>
  <c r="K210" i="2"/>
  <c r="K3655" i="2"/>
  <c r="K490" i="2"/>
  <c r="K1180" i="2"/>
  <c r="K1448" i="2"/>
  <c r="K3292" i="2"/>
  <c r="K1306" i="2"/>
  <c r="K2664" i="2"/>
  <c r="K3576" i="2"/>
  <c r="K4527" i="2"/>
  <c r="K3125" i="2"/>
  <c r="K3656" i="2"/>
  <c r="K2414" i="2"/>
  <c r="K2004" i="2"/>
  <c r="K491" i="2"/>
  <c r="K2005" i="2"/>
  <c r="K136" i="2"/>
  <c r="K4028" i="2"/>
  <c r="K4372" i="2"/>
  <c r="K3839" i="2"/>
  <c r="K748" i="2"/>
  <c r="K2415" i="2"/>
  <c r="K1449" i="2"/>
  <c r="K3840" i="2"/>
  <c r="K1450" i="2"/>
  <c r="K2289" i="2"/>
  <c r="K1847" i="2"/>
  <c r="K1451" i="2"/>
  <c r="K1848" i="2"/>
  <c r="K4528" i="2"/>
  <c r="K2665" i="2"/>
  <c r="K4292" i="2"/>
  <c r="K295" i="2"/>
  <c r="K1580" i="2"/>
  <c r="K3126" i="2"/>
  <c r="K3019" i="2"/>
  <c r="K3494" i="2"/>
  <c r="K3020" i="2"/>
  <c r="K3293" i="2"/>
  <c r="K137" i="2"/>
  <c r="K4373" i="2"/>
  <c r="K3657" i="2"/>
  <c r="K4870" i="2"/>
  <c r="K1452" i="2"/>
  <c r="K4453" i="2"/>
  <c r="K2416" i="2"/>
  <c r="K4729" i="2"/>
  <c r="K4029" i="2"/>
  <c r="K2159" i="2"/>
  <c r="K4590" i="2"/>
  <c r="K66" i="2"/>
  <c r="K373" i="2"/>
  <c r="K1181" i="2"/>
  <c r="K1849" i="2"/>
  <c r="K749" i="2"/>
  <c r="K4842" i="2"/>
  <c r="K2006" i="2"/>
  <c r="K3021" i="2"/>
  <c r="K492" i="2"/>
  <c r="K3210" i="2"/>
  <c r="K2779" i="2"/>
  <c r="K2905" i="2"/>
  <c r="K607" i="2"/>
  <c r="K1581" i="2"/>
  <c r="K750" i="2"/>
  <c r="K3392" i="2"/>
  <c r="K2906" i="2"/>
  <c r="K751" i="2"/>
  <c r="K608" i="2"/>
  <c r="K296" i="2"/>
  <c r="K493" i="2"/>
  <c r="K4115" i="2"/>
  <c r="K3127" i="2"/>
  <c r="K297" i="2"/>
  <c r="K3294" i="2"/>
  <c r="K1850" i="2"/>
  <c r="K211" i="2"/>
  <c r="K1582" i="2"/>
  <c r="K2780" i="2"/>
  <c r="K3841" i="2"/>
  <c r="K1851" i="2"/>
  <c r="K3211" i="2"/>
  <c r="K4030" i="2"/>
  <c r="K4591" i="2"/>
  <c r="K4645" i="2"/>
  <c r="K2532" i="2"/>
  <c r="K3022" i="2"/>
  <c r="K67" i="2"/>
  <c r="K1307" i="2"/>
  <c r="K3842" i="2"/>
  <c r="K138" i="2"/>
  <c r="K2907" i="2"/>
  <c r="K1583" i="2"/>
  <c r="K4730" i="2"/>
  <c r="K139" i="2"/>
  <c r="K4784" i="2"/>
  <c r="K4031" i="2"/>
  <c r="K1584" i="2"/>
  <c r="K3212" i="2"/>
  <c r="K4209" i="2"/>
  <c r="K4210" i="2"/>
  <c r="K1453" i="2"/>
  <c r="K3023" i="2"/>
  <c r="K212" i="2"/>
  <c r="K2908" i="2"/>
  <c r="K2417" i="2"/>
  <c r="K494" i="2"/>
  <c r="K2290" i="2"/>
  <c r="K1716" i="2"/>
  <c r="K4592" i="2"/>
  <c r="K4843" i="2"/>
  <c r="K140" i="2"/>
  <c r="K2160" i="2"/>
  <c r="K213" i="2"/>
  <c r="K4211" i="2"/>
  <c r="K20" i="2"/>
  <c r="K2909" i="2"/>
  <c r="K3213" i="2"/>
  <c r="K4646" i="2"/>
  <c r="K2533" i="2"/>
  <c r="K2007" i="2"/>
  <c r="K298" i="2"/>
  <c r="K299" i="2"/>
  <c r="K2161" i="2"/>
  <c r="K3942" i="2"/>
  <c r="K1852" i="2"/>
  <c r="K141" i="2"/>
  <c r="K4955" i="2"/>
  <c r="K2418" i="2"/>
  <c r="K3495" i="2"/>
  <c r="K3295" i="2"/>
  <c r="K2910" i="2"/>
  <c r="K1585" i="2"/>
  <c r="K752" i="2"/>
  <c r="K374" i="2"/>
  <c r="K902" i="2"/>
  <c r="K2419" i="2"/>
  <c r="K1454" i="2"/>
  <c r="K4293" i="2"/>
  <c r="K4116" i="2"/>
  <c r="K3577" i="2"/>
  <c r="K2666" i="2"/>
  <c r="K609" i="2"/>
  <c r="K1455" i="2"/>
  <c r="K3943" i="2"/>
  <c r="K4647" i="2"/>
  <c r="K753" i="2"/>
  <c r="K2008" i="2"/>
  <c r="K2781" i="2"/>
  <c r="K4454" i="2"/>
  <c r="K4964" i="2"/>
  <c r="K4294" i="2"/>
  <c r="K2009" i="2"/>
  <c r="K1586" i="2"/>
  <c r="K1308" i="2"/>
  <c r="K2291" i="2"/>
  <c r="K2420" i="2"/>
  <c r="K1046" i="2"/>
  <c r="K3296" i="2"/>
  <c r="K3393" i="2"/>
  <c r="K1047" i="2"/>
  <c r="K610" i="2"/>
  <c r="K754" i="2"/>
  <c r="K1587" i="2"/>
  <c r="K4032" i="2"/>
  <c r="K3394" i="2"/>
  <c r="K1853" i="2"/>
  <c r="K4374" i="2"/>
  <c r="K3214" i="2"/>
  <c r="K2162" i="2"/>
  <c r="K3496" i="2"/>
  <c r="K1309" i="2"/>
  <c r="K1456" i="2"/>
  <c r="K755" i="2"/>
  <c r="K3395" i="2"/>
  <c r="K3578" i="2"/>
  <c r="K903" i="2"/>
  <c r="K3497" i="2"/>
  <c r="K4375" i="2"/>
  <c r="K904" i="2"/>
  <c r="K905" i="2"/>
  <c r="K2782" i="2"/>
  <c r="K2010" i="2"/>
  <c r="K3843" i="2"/>
  <c r="K2534" i="2"/>
  <c r="K4648" i="2"/>
  <c r="K3128" i="2"/>
  <c r="K2667" i="2"/>
  <c r="K3129" i="2"/>
  <c r="K142" i="2"/>
  <c r="K906" i="2"/>
  <c r="K1457" i="2"/>
  <c r="K2911" i="2"/>
  <c r="K1854" i="2"/>
  <c r="K3396" i="2"/>
  <c r="K3297" i="2"/>
  <c r="K2668" i="2"/>
  <c r="K3944" i="2"/>
  <c r="K1855" i="2"/>
  <c r="K2163" i="2"/>
  <c r="K2783" i="2"/>
  <c r="K2912" i="2"/>
  <c r="K1717" i="2"/>
  <c r="K3130" i="2"/>
  <c r="K3215" i="2"/>
  <c r="K1458" i="2"/>
  <c r="K3945" i="2"/>
  <c r="K4212" i="2"/>
  <c r="K375" i="2"/>
  <c r="K495" i="2"/>
  <c r="K4295" i="2"/>
  <c r="K3024" i="2"/>
  <c r="K2164" i="2"/>
  <c r="K3844" i="2"/>
  <c r="K214" i="2"/>
  <c r="K2535" i="2"/>
  <c r="K3658" i="2"/>
  <c r="K1856" i="2"/>
  <c r="K3743" i="2"/>
  <c r="K756" i="2"/>
  <c r="K1588" i="2"/>
  <c r="K3659" i="2"/>
  <c r="K2784" i="2"/>
  <c r="K1718" i="2"/>
  <c r="K1459" i="2"/>
  <c r="K1310" i="2"/>
  <c r="K3660" i="2"/>
  <c r="K4593" i="2"/>
  <c r="K4033" i="2"/>
  <c r="K907" i="2"/>
  <c r="K1311" i="2"/>
  <c r="K757" i="2"/>
  <c r="K1589" i="2"/>
  <c r="K3661" i="2"/>
  <c r="K1182" i="2"/>
  <c r="K143" i="2"/>
  <c r="K68" i="2"/>
  <c r="K3744" i="2"/>
  <c r="K758" i="2"/>
  <c r="K2011" i="2"/>
  <c r="K3025" i="2"/>
  <c r="K4856" i="2"/>
  <c r="K1312" i="2"/>
  <c r="K1857" i="2"/>
  <c r="K3397" i="2"/>
  <c r="K4455" i="2"/>
  <c r="K3026" i="2"/>
  <c r="K3398" i="2"/>
  <c r="K1313" i="2"/>
  <c r="K215" i="2"/>
  <c r="K3745" i="2"/>
  <c r="K2165" i="2"/>
  <c r="K1460" i="2"/>
  <c r="K1461" i="2"/>
  <c r="K3498" i="2"/>
  <c r="K4117" i="2"/>
  <c r="K3662" i="2"/>
  <c r="K3746" i="2"/>
  <c r="K908" i="2"/>
  <c r="K1048" i="2"/>
  <c r="K2785" i="2"/>
  <c r="K2292" i="2"/>
  <c r="K2913" i="2"/>
  <c r="K3399" i="2"/>
  <c r="K909" i="2"/>
  <c r="K1183" i="2"/>
  <c r="K3845" i="2"/>
  <c r="K1590" i="2"/>
  <c r="K1462" i="2"/>
  <c r="K3400" i="2"/>
  <c r="K2786" i="2"/>
  <c r="K1463" i="2"/>
  <c r="K2012" i="2"/>
  <c r="K3747" i="2"/>
  <c r="K2536" i="2"/>
  <c r="K300" i="2"/>
  <c r="K3499" i="2"/>
  <c r="K759" i="2"/>
  <c r="K2166" i="2"/>
  <c r="K1464" i="2"/>
  <c r="K1184" i="2"/>
  <c r="K301" i="2"/>
  <c r="K302" i="2"/>
  <c r="K3946" i="2"/>
  <c r="K1465" i="2"/>
  <c r="K760" i="2"/>
  <c r="K376" i="2"/>
  <c r="K3947" i="2"/>
  <c r="K761" i="2"/>
  <c r="K1185" i="2"/>
  <c r="K1049" i="2"/>
  <c r="K1466" i="2"/>
  <c r="K3216" i="2"/>
  <c r="K496" i="2"/>
  <c r="K611" i="2"/>
  <c r="K1858" i="2"/>
  <c r="K4376" i="2"/>
  <c r="K1050" i="2"/>
  <c r="K612" i="2"/>
  <c r="K3663" i="2"/>
  <c r="K910" i="2"/>
  <c r="K4731" i="2"/>
  <c r="K4377" i="2"/>
  <c r="K3298" i="2"/>
  <c r="K4529" i="2"/>
  <c r="K2293" i="2"/>
  <c r="K4732" i="2"/>
  <c r="K1467" i="2"/>
  <c r="K1051" i="2"/>
  <c r="K3299" i="2"/>
  <c r="K2537" i="2"/>
  <c r="K69" i="2"/>
  <c r="K4530" i="2"/>
  <c r="K2294" i="2"/>
  <c r="K3027" i="2"/>
  <c r="K70" i="2"/>
  <c r="K2669" i="2"/>
  <c r="K377" i="2"/>
  <c r="K21" i="2"/>
  <c r="K378" i="2"/>
  <c r="K911" i="2"/>
  <c r="K2295" i="2"/>
  <c r="K2538" i="2"/>
  <c r="K4756" i="2"/>
  <c r="K4649" i="2"/>
  <c r="K379" i="2"/>
  <c r="K1052" i="2"/>
  <c r="K144" i="2"/>
  <c r="K2670" i="2"/>
  <c r="K3748" i="2"/>
  <c r="K2787" i="2"/>
  <c r="K2788" i="2"/>
  <c r="K380" i="2"/>
  <c r="K912" i="2"/>
  <c r="K1053" i="2"/>
  <c r="K1859" i="2"/>
  <c r="K1860" i="2"/>
  <c r="K1314" i="2"/>
  <c r="K145" i="2"/>
  <c r="K2914" i="2"/>
  <c r="K3500" i="2"/>
  <c r="K4213" i="2"/>
  <c r="K2789" i="2"/>
  <c r="K497" i="2"/>
  <c r="K2296" i="2"/>
  <c r="K4531" i="2"/>
  <c r="K3300" i="2"/>
  <c r="K3664" i="2"/>
  <c r="K3401" i="2"/>
  <c r="K3501" i="2"/>
  <c r="K2915" i="2"/>
  <c r="K2539" i="2"/>
  <c r="K4034" i="2"/>
  <c r="K4214" i="2"/>
  <c r="K2671" i="2"/>
  <c r="K2013" i="2"/>
  <c r="K3579" i="2"/>
  <c r="K2540" i="2"/>
  <c r="K2916" i="2"/>
  <c r="K3749" i="2"/>
  <c r="K3580" i="2"/>
  <c r="K3301" i="2"/>
  <c r="K1861" i="2"/>
  <c r="K3217" i="2"/>
  <c r="K4650" i="2"/>
  <c r="K216" i="2"/>
  <c r="K4118" i="2"/>
  <c r="K4215" i="2"/>
  <c r="K3" i="2"/>
  <c r="K2672" i="2"/>
  <c r="K217" i="2"/>
  <c r="K4733" i="2"/>
  <c r="K1591" i="2"/>
  <c r="K4119" i="2"/>
  <c r="K3028" i="2"/>
  <c r="K3665" i="2"/>
  <c r="K3218" i="2"/>
  <c r="K218" i="2"/>
  <c r="K3302" i="2"/>
  <c r="K2541" i="2"/>
  <c r="K2790" i="2"/>
  <c r="K4120" i="2"/>
  <c r="K2167" i="2"/>
  <c r="K4456" i="2"/>
  <c r="K913" i="2"/>
  <c r="K498" i="2"/>
  <c r="K613" i="2"/>
  <c r="K4892" i="2"/>
  <c r="K499" i="2"/>
  <c r="K2014" i="2"/>
  <c r="K1592" i="2"/>
  <c r="K2673" i="2"/>
  <c r="K2791" i="2"/>
  <c r="K3666" i="2"/>
  <c r="K4121" i="2"/>
  <c r="K614" i="2"/>
  <c r="K3029" i="2"/>
  <c r="K4122" i="2"/>
  <c r="K3303" i="2"/>
  <c r="K762" i="2"/>
  <c r="K1862" i="2"/>
  <c r="K2015" i="2"/>
  <c r="K3846" i="2"/>
  <c r="K1863" i="2"/>
  <c r="K4216" i="2"/>
  <c r="K1864" i="2"/>
  <c r="K3847" i="2"/>
  <c r="K219" i="2"/>
  <c r="K763" i="2"/>
  <c r="K2421" i="2"/>
  <c r="K2168" i="2"/>
  <c r="K914" i="2"/>
  <c r="K3219" i="2"/>
  <c r="K764" i="2"/>
  <c r="K146" i="2"/>
  <c r="K220" i="2"/>
  <c r="K3220" i="2"/>
  <c r="K615" i="2"/>
  <c r="K2297" i="2"/>
  <c r="K1865" i="2"/>
  <c r="K1593" i="2"/>
  <c r="K4532" i="2"/>
  <c r="K3581" i="2"/>
  <c r="K3667" i="2"/>
  <c r="K2674" i="2"/>
  <c r="K2298" i="2"/>
  <c r="K1719" i="2"/>
  <c r="K1315" i="2"/>
  <c r="K221" i="2"/>
  <c r="K765" i="2"/>
  <c r="K2016" i="2"/>
  <c r="K1054" i="2"/>
  <c r="K616" i="2"/>
  <c r="K1055" i="2"/>
  <c r="K2299" i="2"/>
  <c r="K3668" i="2"/>
  <c r="K2300" i="2"/>
  <c r="K1316" i="2"/>
  <c r="K3848" i="2"/>
  <c r="K2675" i="2"/>
  <c r="K2169" i="2"/>
  <c r="K2017" i="2"/>
  <c r="K500" i="2"/>
  <c r="K2018" i="2"/>
  <c r="K1720" i="2"/>
  <c r="K2542" i="2"/>
  <c r="K4035" i="2"/>
  <c r="K71" i="2"/>
  <c r="K4036" i="2"/>
  <c r="K617" i="2"/>
  <c r="K1468" i="2"/>
  <c r="K147" i="2"/>
  <c r="K2019" i="2"/>
  <c r="K4037" i="2"/>
  <c r="K3750" i="2"/>
  <c r="K2676" i="2"/>
  <c r="K4956" i="2"/>
  <c r="K22" i="2"/>
  <c r="K766" i="2"/>
  <c r="K23" i="2"/>
  <c r="K2020" i="2"/>
  <c r="K2021" i="2"/>
  <c r="K4217" i="2"/>
  <c r="K3221" i="2"/>
  <c r="K767" i="2"/>
  <c r="K915" i="2"/>
  <c r="K1866" i="2"/>
  <c r="K1186" i="2"/>
  <c r="K72" i="2"/>
  <c r="K73" i="2"/>
  <c r="K768" i="2"/>
  <c r="K1469" i="2"/>
  <c r="K2170" i="2"/>
  <c r="K381" i="2"/>
  <c r="K4785" i="2"/>
  <c r="K2792" i="2"/>
  <c r="K2301" i="2"/>
  <c r="K2793" i="2"/>
  <c r="K3304" i="2"/>
  <c r="K3948" i="2"/>
  <c r="K3030" i="2"/>
  <c r="K4651" i="2"/>
  <c r="K6" i="2"/>
  <c r="K3751" i="2"/>
  <c r="K148" i="2"/>
  <c r="K2302" i="2"/>
  <c r="K74" i="2"/>
  <c r="K222" i="2"/>
  <c r="K3222" i="2"/>
  <c r="K3131" i="2"/>
  <c r="K501" i="2"/>
  <c r="K916" i="2"/>
  <c r="K1187" i="2"/>
  <c r="K2917" i="2"/>
  <c r="K2918" i="2"/>
  <c r="K3752" i="2"/>
  <c r="K303" i="2"/>
  <c r="K1470" i="2"/>
  <c r="K4594" i="2"/>
  <c r="K1867" i="2"/>
  <c r="K3305" i="2"/>
  <c r="K304" i="2"/>
  <c r="K618" i="2"/>
  <c r="K1594" i="2"/>
  <c r="K2794" i="2"/>
  <c r="K2543" i="2"/>
  <c r="K4682" i="2"/>
  <c r="K4595" i="2"/>
  <c r="K2171" i="2"/>
  <c r="K2022" i="2"/>
  <c r="K1471" i="2"/>
  <c r="K4828" i="2"/>
  <c r="K2544" i="2"/>
  <c r="K3402" i="2"/>
  <c r="K4378" i="2"/>
  <c r="K4683" i="2"/>
  <c r="K917" i="2"/>
  <c r="K502" i="2"/>
  <c r="K918" i="2"/>
  <c r="K1472" i="2"/>
  <c r="K2795" i="2"/>
  <c r="K1721" i="2"/>
  <c r="K3669" i="2"/>
  <c r="K2919" i="2"/>
  <c r="K4533" i="2"/>
  <c r="K3031" i="2"/>
  <c r="K3502" i="2"/>
  <c r="K1868" i="2"/>
  <c r="K4296" i="2"/>
  <c r="K382" i="2"/>
  <c r="K4534" i="2"/>
  <c r="K3849" i="2"/>
  <c r="K2172" i="2"/>
  <c r="K383" i="2"/>
  <c r="K2796" i="2"/>
  <c r="K2422" i="2"/>
  <c r="K2303" i="2"/>
  <c r="K2920" i="2"/>
  <c r="K4218" i="2"/>
  <c r="K2023" i="2"/>
  <c r="K3132" i="2"/>
  <c r="K1473" i="2"/>
  <c r="K2545" i="2"/>
  <c r="K1056" i="2"/>
  <c r="K223" i="2"/>
  <c r="K619" i="2"/>
  <c r="K2546" i="2"/>
  <c r="K1722" i="2"/>
  <c r="K2921" i="2"/>
  <c r="K2922" i="2"/>
  <c r="K1595" i="2"/>
  <c r="K3223" i="2"/>
  <c r="K1188" i="2"/>
  <c r="K384" i="2"/>
  <c r="K385" i="2"/>
  <c r="K3503" i="2"/>
  <c r="K4829" i="2"/>
  <c r="K2547" i="2"/>
  <c r="K769" i="2"/>
  <c r="K3224" i="2"/>
  <c r="K1596" i="2"/>
  <c r="K1597" i="2"/>
  <c r="K3582" i="2"/>
  <c r="K2423" i="2"/>
  <c r="K4734" i="2"/>
  <c r="K3670" i="2"/>
  <c r="K2024" i="2"/>
  <c r="K1057" i="2"/>
  <c r="K4652" i="2"/>
  <c r="K4123" i="2"/>
  <c r="K4535" i="2"/>
  <c r="K3583" i="2"/>
  <c r="K2923" i="2"/>
  <c r="K386" i="2"/>
  <c r="K305" i="2"/>
  <c r="K770" i="2"/>
  <c r="K4943" i="2"/>
  <c r="K1189" i="2"/>
  <c r="K1058" i="2"/>
  <c r="K2304" i="2"/>
  <c r="K2797" i="2"/>
  <c r="K1317" i="2"/>
  <c r="K387" i="2"/>
  <c r="K149" i="2"/>
  <c r="K2924" i="2"/>
  <c r="K3850" i="2"/>
  <c r="K2424" i="2"/>
  <c r="K620" i="2"/>
  <c r="K3504" i="2"/>
  <c r="K1869" i="2"/>
  <c r="K3671" i="2"/>
  <c r="K224" i="2"/>
  <c r="K2173" i="2"/>
  <c r="K3753" i="2"/>
  <c r="K3306" i="2"/>
  <c r="K2305" i="2"/>
  <c r="K1318" i="2"/>
  <c r="K306" i="2"/>
  <c r="K2677" i="2"/>
  <c r="K75" i="2"/>
  <c r="K1474" i="2"/>
  <c r="K2174" i="2"/>
  <c r="K1190" i="2"/>
  <c r="K2548" i="2"/>
  <c r="K225" i="2"/>
  <c r="K1191" i="2"/>
  <c r="K4596" i="2"/>
  <c r="K1192" i="2"/>
  <c r="K4219" i="2"/>
  <c r="K2678" i="2"/>
  <c r="K4379" i="2"/>
  <c r="K3672" i="2"/>
  <c r="K4038" i="2"/>
  <c r="K3307" i="2"/>
  <c r="K3133" i="2"/>
  <c r="K1598" i="2"/>
  <c r="K2175" i="2"/>
  <c r="K4380" i="2"/>
  <c r="K2549" i="2"/>
  <c r="K3505" i="2"/>
  <c r="K4124" i="2"/>
  <c r="K150" i="2"/>
  <c r="K4381" i="2"/>
  <c r="K3308" i="2"/>
  <c r="K1599" i="2"/>
  <c r="K1870" i="2"/>
  <c r="K503" i="2"/>
  <c r="K2679" i="2"/>
  <c r="K2925" i="2"/>
  <c r="K3754" i="2"/>
  <c r="K4039" i="2"/>
  <c r="K2680" i="2"/>
  <c r="K4684" i="2"/>
  <c r="K3032" i="2"/>
  <c r="K2926" i="2"/>
  <c r="K919" i="2"/>
  <c r="K504" i="2"/>
  <c r="K2798" i="2"/>
  <c r="K771" i="2"/>
  <c r="K2176" i="2"/>
  <c r="K1475" i="2"/>
  <c r="K2927" i="2"/>
  <c r="K3134" i="2"/>
  <c r="K2550" i="2"/>
  <c r="K4536" i="2"/>
  <c r="K151" i="2"/>
  <c r="K772" i="2"/>
  <c r="K152" i="2"/>
  <c r="K1871" i="2"/>
  <c r="K1476" i="2"/>
  <c r="K3673" i="2"/>
  <c r="K2799" i="2"/>
  <c r="K3309" i="2"/>
  <c r="K4125" i="2"/>
  <c r="K4297" i="2"/>
  <c r="K4126" i="2"/>
  <c r="K2025" i="2"/>
  <c r="K3755" i="2"/>
  <c r="K3584" i="2"/>
  <c r="K3674" i="2"/>
  <c r="K1723" i="2"/>
  <c r="K3949" i="2"/>
  <c r="K1600" i="2"/>
  <c r="K3851" i="2"/>
  <c r="K4220" i="2"/>
  <c r="K3950" i="2"/>
  <c r="K4757" i="2"/>
  <c r="K4685" i="2"/>
  <c r="K76" i="2"/>
  <c r="K505" i="2"/>
  <c r="K2177" i="2"/>
  <c r="K388" i="2"/>
  <c r="K2306" i="2"/>
  <c r="K4040" i="2"/>
  <c r="K1601" i="2"/>
  <c r="K2178" i="2"/>
  <c r="K1602" i="2"/>
  <c r="K3310" i="2"/>
  <c r="K3951" i="2"/>
  <c r="K389" i="2"/>
  <c r="K2307" i="2"/>
  <c r="K3403" i="2"/>
  <c r="K4713" i="2"/>
  <c r="K4041" i="2"/>
  <c r="K2308" i="2"/>
  <c r="K2179" i="2"/>
  <c r="K3585" i="2"/>
  <c r="K4758" i="2"/>
  <c r="K1603" i="2"/>
  <c r="K2309" i="2"/>
  <c r="K4597" i="2"/>
  <c r="K1319" i="2"/>
  <c r="K3404" i="2"/>
  <c r="K621" i="2"/>
  <c r="K2425" i="2"/>
  <c r="K24" i="2"/>
  <c r="K4929" i="2"/>
  <c r="K3225" i="2"/>
  <c r="K920" i="2"/>
  <c r="K921" i="2"/>
  <c r="K4686" i="2"/>
  <c r="K4221" i="2"/>
  <c r="K3675" i="2"/>
  <c r="K2180" i="2"/>
  <c r="K3952" i="2"/>
  <c r="K3676" i="2"/>
  <c r="K1059" i="2"/>
  <c r="K1060" i="2"/>
  <c r="K2026" i="2"/>
  <c r="K390" i="2"/>
  <c r="K2681" i="2"/>
  <c r="K773" i="2"/>
  <c r="K1320" i="2"/>
  <c r="K226" i="2"/>
  <c r="K4537" i="2"/>
  <c r="K4811" i="2"/>
  <c r="K2310" i="2"/>
  <c r="K3953" i="2"/>
  <c r="K4538" i="2"/>
  <c r="K1724" i="2"/>
  <c r="K922" i="2"/>
  <c r="K1872" i="2"/>
  <c r="K3033" i="2"/>
  <c r="K4687" i="2"/>
  <c r="K3756" i="2"/>
  <c r="K2928" i="2"/>
  <c r="K1193" i="2"/>
  <c r="K2929" i="2"/>
  <c r="K2311" i="2"/>
  <c r="K1194" i="2"/>
  <c r="K2800" i="2"/>
  <c r="K4812" i="2"/>
  <c r="K774" i="2"/>
  <c r="K2551" i="2"/>
  <c r="K4457" i="2"/>
  <c r="K2801" i="2"/>
  <c r="K3034" i="2"/>
  <c r="K2682" i="2"/>
  <c r="K3311" i="2"/>
  <c r="K4382" i="2"/>
  <c r="K2312" i="2"/>
  <c r="K3586" i="2"/>
  <c r="K3506" i="2"/>
  <c r="K2683" i="2"/>
  <c r="K3954" i="2"/>
  <c r="K1725" i="2"/>
  <c r="K2426" i="2"/>
  <c r="K3852" i="2"/>
  <c r="K506" i="2"/>
  <c r="K25" i="2"/>
  <c r="K77" i="2"/>
  <c r="K1726" i="2"/>
  <c r="K1477" i="2"/>
  <c r="K4042" i="2"/>
  <c r="K3507" i="2"/>
  <c r="K3757" i="2"/>
  <c r="K3758" i="2"/>
  <c r="K3135" i="2"/>
  <c r="K1873" i="2"/>
  <c r="K4127" i="2"/>
  <c r="K4714" i="2"/>
  <c r="K3035" i="2"/>
  <c r="K4688" i="2"/>
  <c r="K4458" i="2"/>
  <c r="K4298" i="2"/>
  <c r="K3853" i="2"/>
  <c r="K227" i="2"/>
  <c r="K4539" i="2"/>
  <c r="K391" i="2"/>
  <c r="K153" i="2"/>
  <c r="K3854" i="2"/>
  <c r="K1321" i="2"/>
  <c r="K1727" i="2"/>
  <c r="K4128" i="2"/>
  <c r="K4043" i="2"/>
  <c r="K4222" i="2"/>
  <c r="K2313" i="2"/>
  <c r="K2427" i="2"/>
  <c r="K4689" i="2"/>
  <c r="K1874" i="2"/>
  <c r="K228" i="2"/>
  <c r="K2684" i="2"/>
  <c r="K2181" i="2"/>
  <c r="K2552" i="2"/>
  <c r="K3677" i="2"/>
  <c r="K622" i="2"/>
  <c r="K1604" i="2"/>
  <c r="K2428" i="2"/>
  <c r="K4299" i="2"/>
  <c r="K2802" i="2"/>
  <c r="K4735" i="2"/>
  <c r="K4459" i="2"/>
  <c r="K4383" i="2"/>
  <c r="K3678" i="2"/>
  <c r="K1728" i="2"/>
  <c r="K3036" i="2"/>
  <c r="K3136" i="2"/>
  <c r="K4715" i="2"/>
  <c r="K2685" i="2"/>
  <c r="K2027" i="2"/>
  <c r="K1478" i="2"/>
  <c r="K4384" i="2"/>
  <c r="K4736" i="2"/>
  <c r="K2686" i="2"/>
  <c r="K1061" i="2"/>
  <c r="K3405" i="2"/>
  <c r="K3406" i="2"/>
  <c r="K4044" i="2"/>
  <c r="K2930" i="2"/>
  <c r="K4223" i="2"/>
  <c r="K923" i="2"/>
  <c r="K7" i="2"/>
  <c r="K3759" i="2"/>
  <c r="K4540" i="2"/>
  <c r="K2429" i="2"/>
  <c r="K4045" i="2"/>
  <c r="K78" i="2"/>
  <c r="K392" i="2"/>
  <c r="K4224" i="2"/>
  <c r="K1875" i="2"/>
  <c r="K3407" i="2"/>
  <c r="K3587" i="2"/>
  <c r="K1322" i="2"/>
  <c r="K4978" i="2"/>
  <c r="K1323" i="2"/>
  <c r="K507" i="2"/>
  <c r="K4225" i="2"/>
  <c r="K1195" i="2"/>
  <c r="K2687" i="2"/>
  <c r="K26" i="2"/>
  <c r="K924" i="2"/>
  <c r="K2688" i="2"/>
  <c r="K3137" i="2"/>
  <c r="K3508" i="2"/>
  <c r="K775" i="2"/>
  <c r="K1196" i="2"/>
  <c r="K2430" i="2"/>
  <c r="K508" i="2"/>
  <c r="K4541" i="2"/>
  <c r="K4786" i="2"/>
  <c r="K4598" i="2"/>
  <c r="K4226" i="2"/>
  <c r="K4977" i="2"/>
  <c r="K2689" i="2"/>
  <c r="K4460" i="2"/>
  <c r="K2553" i="2"/>
  <c r="K4461" i="2"/>
  <c r="K2803" i="2"/>
  <c r="K1729" i="2"/>
  <c r="K2690" i="2"/>
  <c r="K2182" i="2"/>
  <c r="K3138" i="2"/>
  <c r="K776" i="2"/>
  <c r="K3588" i="2"/>
  <c r="K4046" i="2"/>
  <c r="K393" i="2"/>
  <c r="K1876" i="2"/>
  <c r="K2314" i="2"/>
  <c r="K4979" i="2"/>
  <c r="K394" i="2"/>
  <c r="K4653" i="2"/>
  <c r="K1479" i="2"/>
  <c r="K2931" i="2"/>
  <c r="K1324" i="2"/>
  <c r="K1062" i="2"/>
  <c r="K3408" i="2"/>
  <c r="K1730" i="2"/>
  <c r="K1063" i="2"/>
  <c r="K4542" i="2"/>
  <c r="K925" i="2"/>
  <c r="K926" i="2"/>
  <c r="K3855" i="2"/>
  <c r="K395" i="2"/>
  <c r="K3955" i="2"/>
  <c r="K307" i="2"/>
  <c r="K2028" i="2"/>
  <c r="K396" i="2"/>
  <c r="K4654" i="2"/>
  <c r="K509" i="2"/>
  <c r="K2029" i="2"/>
  <c r="K3226" i="2"/>
  <c r="K79" i="2"/>
  <c r="K927" i="2"/>
  <c r="K623" i="2"/>
  <c r="K1064" i="2"/>
  <c r="K397" i="2"/>
  <c r="K2315" i="2"/>
  <c r="K3227" i="2"/>
  <c r="K3760" i="2"/>
  <c r="K3679" i="2"/>
  <c r="K27" i="2"/>
  <c r="K510" i="2"/>
  <c r="K2431" i="2"/>
  <c r="K4462" i="2"/>
  <c r="K4893" i="2"/>
  <c r="K4543" i="2"/>
  <c r="K4655" i="2"/>
  <c r="K4950" i="2"/>
  <c r="K4300" i="2"/>
  <c r="K4227" i="2"/>
  <c r="K1480" i="2"/>
  <c r="K4129" i="2"/>
  <c r="K4047" i="2"/>
  <c r="K1481" i="2"/>
  <c r="K4130" i="2"/>
  <c r="K4048" i="2"/>
  <c r="K2316" i="2"/>
  <c r="K4544" i="2"/>
  <c r="K3312" i="2"/>
  <c r="K3856" i="2"/>
  <c r="K3139" i="2"/>
  <c r="K4301" i="2"/>
  <c r="K3313" i="2"/>
  <c r="K3314" i="2"/>
  <c r="K1482" i="2"/>
  <c r="K4599" i="2"/>
  <c r="K4463" i="2"/>
  <c r="K2804" i="2"/>
  <c r="K4844" i="2"/>
  <c r="K4385" i="2"/>
  <c r="K3956" i="2"/>
  <c r="K4600" i="2"/>
  <c r="K2432" i="2"/>
  <c r="K3509" i="2"/>
  <c r="K4386" i="2"/>
  <c r="K4302" i="2"/>
  <c r="K3857" i="2"/>
  <c r="K2932" i="2"/>
  <c r="K3140" i="2"/>
  <c r="K4965" i="2"/>
  <c r="K4464" i="2"/>
  <c r="K4228" i="2"/>
  <c r="K4966" i="2"/>
  <c r="K3315" i="2"/>
  <c r="K4545" i="2"/>
  <c r="K3680" i="2"/>
  <c r="K4229" i="2"/>
  <c r="K2805" i="2"/>
  <c r="K4049" i="2"/>
  <c r="K3228" i="2"/>
  <c r="K4303" i="2"/>
  <c r="K1731" i="2"/>
  <c r="K4690" i="2"/>
  <c r="K2317" i="2"/>
  <c r="K4787" i="2"/>
  <c r="K1483" i="2"/>
  <c r="K4985" i="2"/>
  <c r="K3681" i="2"/>
  <c r="K3858" i="2"/>
  <c r="K3037" i="2"/>
  <c r="K4230" i="2"/>
  <c r="K3038" i="2"/>
  <c r="K1605" i="2"/>
  <c r="K4231" i="2"/>
  <c r="K624" i="2"/>
  <c r="K928" i="2"/>
  <c r="K2691" i="2"/>
  <c r="K1197" i="2"/>
  <c r="K4465" i="2"/>
  <c r="K4304" i="2"/>
  <c r="K2030" i="2"/>
  <c r="K2183" i="2"/>
  <c r="K154" i="2"/>
  <c r="K625" i="2"/>
  <c r="K80" i="2"/>
  <c r="K1484" i="2"/>
  <c r="K2933" i="2"/>
  <c r="K1606" i="2"/>
  <c r="K1485" i="2"/>
  <c r="K2692" i="2"/>
  <c r="K229" i="2"/>
  <c r="K3589" i="2"/>
  <c r="K2934" i="2"/>
  <c r="K3761" i="2"/>
  <c r="K2031" i="2"/>
  <c r="K3590" i="2"/>
  <c r="K4387" i="2"/>
  <c r="K1607" i="2"/>
  <c r="K4131" i="2"/>
  <c r="K2433" i="2"/>
  <c r="K1486" i="2"/>
  <c r="K2184" i="2"/>
  <c r="K2554" i="2"/>
  <c r="K5001" i="2"/>
  <c r="K3591" i="2"/>
  <c r="K2555" i="2"/>
  <c r="K4788" i="2"/>
  <c r="K2806" i="2"/>
  <c r="K4232" i="2"/>
  <c r="K3682" i="2"/>
  <c r="K4759" i="2"/>
  <c r="K4388" i="2"/>
  <c r="K4894" i="2"/>
  <c r="K4789" i="2"/>
  <c r="K2556" i="2"/>
  <c r="K4691" i="2"/>
  <c r="K4957" i="2"/>
  <c r="K4918" i="2"/>
  <c r="K4466" i="2"/>
  <c r="K4305" i="2"/>
  <c r="K4919" i="2"/>
  <c r="K2318" i="2"/>
  <c r="K3409" i="2"/>
  <c r="K4656" i="2"/>
  <c r="K4980" i="2"/>
  <c r="K4546" i="2"/>
  <c r="K3957" i="2"/>
  <c r="K4882" i="2"/>
  <c r="K3958" i="2"/>
  <c r="K4601" i="2"/>
  <c r="K4813" i="2"/>
  <c r="K3229" i="2"/>
  <c r="K3762" i="2"/>
  <c r="K4050" i="2"/>
  <c r="K4951" i="2"/>
  <c r="K4790" i="2"/>
  <c r="K2032" i="2"/>
  <c r="K4871" i="2"/>
  <c r="K4760" i="2"/>
  <c r="K2935" i="2"/>
  <c r="K3959" i="2"/>
  <c r="K3141" i="2"/>
  <c r="K4547" i="2"/>
  <c r="K3859" i="2"/>
  <c r="K2557" i="2"/>
  <c r="K1732" i="2"/>
  <c r="K1877" i="2"/>
  <c r="K1325" i="2"/>
  <c r="K2434" i="2"/>
  <c r="K2033" i="2"/>
  <c r="K2319" i="2"/>
  <c r="K3410" i="2"/>
  <c r="K3039" i="2"/>
  <c r="K2034" i="2"/>
  <c r="K2558" i="2"/>
  <c r="K1326" i="2"/>
  <c r="K929" i="2"/>
  <c r="K1487" i="2"/>
  <c r="K930" i="2"/>
  <c r="K3316" i="2"/>
  <c r="K2035" i="2"/>
  <c r="K3510" i="2"/>
  <c r="K4467" i="2"/>
  <c r="K777" i="2"/>
  <c r="K3317" i="2"/>
  <c r="K931" i="2"/>
  <c r="K1878" i="2"/>
  <c r="K511" i="2"/>
  <c r="K626" i="2"/>
  <c r="K2559" i="2"/>
  <c r="K3960" i="2"/>
  <c r="K3318" i="2"/>
  <c r="K2435" i="2"/>
  <c r="K4657" i="2"/>
  <c r="K1065" i="2"/>
  <c r="K3961" i="2"/>
  <c r="K1198" i="2"/>
  <c r="K4895" i="2"/>
  <c r="K932" i="2"/>
  <c r="K2036" i="2"/>
  <c r="K627" i="2"/>
  <c r="K3962" i="2"/>
  <c r="K3683" i="2"/>
  <c r="K1066" i="2"/>
  <c r="K2936" i="2"/>
  <c r="K4658" i="2"/>
  <c r="K2807" i="2"/>
  <c r="K308" i="2"/>
  <c r="K1327" i="2"/>
  <c r="K1328" i="2"/>
  <c r="K4468" i="2"/>
  <c r="K2937" i="2"/>
  <c r="K2808" i="2"/>
  <c r="K512" i="2"/>
  <c r="K3040" i="2"/>
  <c r="K2185" i="2"/>
  <c r="K2693" i="2"/>
  <c r="K2938" i="2"/>
  <c r="K1199" i="2"/>
  <c r="K2186" i="2"/>
  <c r="K4469" i="2"/>
  <c r="K2436" i="2"/>
  <c r="K4548" i="2"/>
  <c r="K3142" i="2"/>
  <c r="K4761" i="2"/>
  <c r="K628" i="2"/>
  <c r="K4659" i="2"/>
  <c r="K1067" i="2"/>
  <c r="K933" i="2"/>
  <c r="K3763" i="2"/>
  <c r="K2320" i="2"/>
  <c r="K4716" i="2"/>
  <c r="K4692" i="2"/>
  <c r="K398" i="2"/>
  <c r="K2694" i="2"/>
  <c r="K2187" i="2"/>
  <c r="K2695" i="2"/>
  <c r="K2939" i="2"/>
  <c r="K513" i="2"/>
  <c r="K2037" i="2"/>
  <c r="K4132" i="2"/>
  <c r="K2038" i="2"/>
  <c r="K4133" i="2"/>
  <c r="K4660" i="2"/>
  <c r="K1879" i="2"/>
  <c r="K2039" i="2"/>
  <c r="K1880" i="2"/>
  <c r="K3860" i="2"/>
  <c r="K1068" i="2"/>
  <c r="K4693" i="2"/>
  <c r="K2696" i="2"/>
  <c r="K629" i="2"/>
  <c r="K2560" i="2"/>
  <c r="K2561" i="2"/>
  <c r="K3230" i="2"/>
  <c r="K2940" i="2"/>
  <c r="K3861" i="2"/>
  <c r="K4904" i="2"/>
  <c r="K3231" i="2"/>
  <c r="K3411" i="2"/>
  <c r="K2188" i="2"/>
  <c r="K3232" i="2"/>
  <c r="K1329" i="2"/>
  <c r="K778" i="2"/>
  <c r="K4134" i="2"/>
  <c r="K1069" i="2"/>
  <c r="K4051" i="2"/>
  <c r="K2941" i="2"/>
  <c r="K3764" i="2"/>
  <c r="K779" i="2"/>
  <c r="K4389" i="2"/>
  <c r="K2697" i="2"/>
  <c r="K1070" i="2"/>
  <c r="K3592" i="2"/>
  <c r="K2040" i="2"/>
  <c r="K2189" i="2"/>
  <c r="K4717" i="2"/>
  <c r="K4694" i="2"/>
  <c r="K630" i="2"/>
  <c r="K399" i="2"/>
  <c r="K3593" i="2"/>
  <c r="K780" i="2"/>
  <c r="K2809" i="2"/>
  <c r="K934" i="2"/>
  <c r="K2437" i="2"/>
  <c r="K3963" i="2"/>
  <c r="K3319" i="2"/>
  <c r="K3511" i="2"/>
  <c r="K2041" i="2"/>
  <c r="K2438" i="2"/>
  <c r="K2942" i="2"/>
  <c r="K4549" i="2"/>
  <c r="K1200" i="2"/>
  <c r="K631" i="2"/>
  <c r="K1881" i="2"/>
  <c r="K2439" i="2"/>
  <c r="K1330" i="2"/>
  <c r="K4845" i="2"/>
  <c r="K2440" i="2"/>
  <c r="K3765" i="2"/>
  <c r="K3862" i="2"/>
  <c r="K1733" i="2"/>
  <c r="K4550" i="2"/>
  <c r="K1734" i="2"/>
  <c r="K4470" i="2"/>
  <c r="K1882" i="2"/>
  <c r="K4135" i="2"/>
  <c r="K400" i="2"/>
  <c r="K3684" i="2"/>
  <c r="K28" i="2"/>
  <c r="K230" i="2"/>
  <c r="K1735" i="2"/>
  <c r="K1608" i="2"/>
  <c r="K2943" i="2"/>
  <c r="K3863" i="2"/>
  <c r="K155" i="2"/>
  <c r="K3594" i="2"/>
  <c r="K3412" i="2"/>
  <c r="K2810" i="2"/>
  <c r="K3685" i="2"/>
  <c r="K2321" i="2"/>
  <c r="K29" i="2"/>
  <c r="K1331" i="2"/>
  <c r="K1201" i="2"/>
  <c r="K632" i="2"/>
  <c r="K2562" i="2"/>
  <c r="K1332" i="2"/>
  <c r="K2563" i="2"/>
  <c r="K4136" i="2"/>
  <c r="K4695" i="2"/>
  <c r="K3041" i="2"/>
  <c r="K3686" i="2"/>
  <c r="K1071" i="2"/>
  <c r="K1883" i="2"/>
  <c r="K1488" i="2"/>
  <c r="K3512" i="2"/>
  <c r="K2944" i="2"/>
  <c r="K2811" i="2"/>
  <c r="K4306" i="2"/>
  <c r="K2322" i="2"/>
  <c r="K156" i="2"/>
  <c r="K2812" i="2"/>
  <c r="K2441" i="2"/>
  <c r="K4791" i="2"/>
  <c r="K4872" i="2"/>
  <c r="K1736" i="2"/>
  <c r="K2698" i="2"/>
  <c r="K3864" i="2"/>
  <c r="K514" i="2"/>
  <c r="K4762" i="2"/>
  <c r="K781" i="2"/>
  <c r="K515" i="2"/>
  <c r="K3143" i="2"/>
  <c r="K2323" i="2"/>
  <c r="K782" i="2"/>
  <c r="K633" i="2"/>
  <c r="K3964" i="2"/>
  <c r="K1333" i="2"/>
  <c r="K1202" i="2"/>
  <c r="K516" i="2"/>
  <c r="K2945" i="2"/>
  <c r="K1884" i="2"/>
  <c r="K2190" i="2"/>
  <c r="K935" i="2"/>
  <c r="K4307" i="2"/>
  <c r="K2699" i="2"/>
  <c r="K3865" i="2"/>
  <c r="K2946" i="2"/>
  <c r="K2564" i="2"/>
  <c r="K2947" i="2"/>
  <c r="K4052" i="2"/>
  <c r="K1072" i="2"/>
  <c r="K1203" i="2"/>
  <c r="K1737" i="2"/>
  <c r="K1334" i="2"/>
  <c r="K3766" i="2"/>
  <c r="K2948" i="2"/>
  <c r="K3866" i="2"/>
  <c r="K3595" i="2"/>
  <c r="K4792" i="2"/>
  <c r="K2565" i="2"/>
  <c r="K1609" i="2"/>
  <c r="K4308" i="2"/>
  <c r="K3233" i="2"/>
  <c r="K3042" i="2"/>
  <c r="K3234" i="2"/>
  <c r="K2949" i="2"/>
  <c r="K4602" i="2"/>
  <c r="K2442" i="2"/>
  <c r="K4053" i="2"/>
  <c r="K30" i="2"/>
  <c r="K4551" i="2"/>
  <c r="K4233" i="2"/>
  <c r="K1073" i="2"/>
  <c r="K4661" i="2"/>
  <c r="K4054" i="2"/>
  <c r="K4814" i="2"/>
  <c r="K2042" i="2"/>
  <c r="K2324" i="2"/>
  <c r="K4390" i="2"/>
  <c r="K4055" i="2"/>
  <c r="K4391" i="2"/>
  <c r="K4696" i="2"/>
  <c r="K2043" i="2"/>
  <c r="K4471" i="2"/>
  <c r="K4472" i="2"/>
  <c r="K2566" i="2"/>
  <c r="K517" i="2"/>
  <c r="K3767" i="2"/>
  <c r="K2044" i="2"/>
  <c r="K3596" i="2"/>
  <c r="K4392" i="2"/>
  <c r="K2045" i="2"/>
  <c r="K4234" i="2"/>
  <c r="K4393" i="2"/>
  <c r="K2325" i="2"/>
  <c r="K4552" i="2"/>
  <c r="K4553" i="2"/>
  <c r="K4235" i="2"/>
  <c r="K518" i="2"/>
  <c r="K2326" i="2"/>
  <c r="K2950" i="2"/>
  <c r="K3867" i="2"/>
  <c r="K2700" i="2"/>
  <c r="K81" i="2"/>
  <c r="K3768" i="2"/>
  <c r="K1610" i="2"/>
  <c r="K2443" i="2"/>
  <c r="K1335" i="2"/>
  <c r="K3320" i="2"/>
  <c r="K3597" i="2"/>
  <c r="K2444" i="2"/>
  <c r="K3413" i="2"/>
  <c r="K4473" i="2"/>
  <c r="K634" i="2"/>
  <c r="K1489" i="2"/>
  <c r="K4474" i="2"/>
  <c r="K3769" i="2"/>
  <c r="K1490" i="2"/>
  <c r="K4394" i="2"/>
  <c r="K2951" i="2"/>
  <c r="K3414" i="2"/>
  <c r="K1885" i="2"/>
  <c r="K4697" i="2"/>
  <c r="K4554" i="2"/>
  <c r="K3965" i="2"/>
  <c r="K1886" i="2"/>
  <c r="K4395" i="2"/>
  <c r="K3144" i="2"/>
  <c r="K401" i="2"/>
  <c r="K519" i="2"/>
  <c r="K4056" i="2"/>
  <c r="K783" i="2"/>
  <c r="K3598" i="2"/>
  <c r="K635" i="2"/>
  <c r="K1491" i="2"/>
  <c r="K3966" i="2"/>
  <c r="K2327" i="2"/>
  <c r="K4137" i="2"/>
  <c r="K4698" i="2"/>
  <c r="K4057" i="2"/>
  <c r="K520" i="2"/>
  <c r="K3415" i="2"/>
  <c r="K3967" i="2"/>
  <c r="K157" i="2"/>
  <c r="K784" i="2"/>
  <c r="K2701" i="2"/>
  <c r="K3321" i="2"/>
  <c r="K402" i="2"/>
  <c r="K3687" i="2"/>
  <c r="K4058" i="2"/>
  <c r="K2445" i="2"/>
  <c r="K1611" i="2"/>
  <c r="K2567" i="2"/>
  <c r="K403" i="2"/>
  <c r="K4603" i="2"/>
  <c r="K2952" i="2"/>
  <c r="K2046" i="2"/>
  <c r="K2328" i="2"/>
  <c r="K2813" i="2"/>
  <c r="K4604" i="2"/>
  <c r="K3043" i="2"/>
  <c r="K1204" i="2"/>
  <c r="K2953" i="2"/>
  <c r="K3868" i="2"/>
  <c r="K4737" i="2"/>
  <c r="K4396" i="2"/>
  <c r="K4475" i="2"/>
  <c r="K1612" i="2"/>
  <c r="K3513" i="2"/>
  <c r="K2814" i="2"/>
  <c r="K936" i="2"/>
  <c r="K1613" i="2"/>
  <c r="K785" i="2"/>
  <c r="K309" i="2"/>
  <c r="K2047" i="2"/>
  <c r="K521" i="2"/>
  <c r="K4830" i="2"/>
  <c r="K1887" i="2"/>
  <c r="K2702" i="2"/>
  <c r="K3514" i="2"/>
  <c r="K4920" i="2"/>
  <c r="K1205" i="2"/>
  <c r="K937" i="2"/>
  <c r="K2703" i="2"/>
  <c r="K4738" i="2"/>
  <c r="K404" i="2"/>
  <c r="K4605" i="2"/>
  <c r="K4138" i="2"/>
  <c r="K231" i="2"/>
  <c r="K3770" i="2"/>
  <c r="K3688" i="2"/>
  <c r="K3869" i="2"/>
  <c r="K3968" i="2"/>
  <c r="K3515" i="2"/>
  <c r="K3516" i="2"/>
  <c r="K3969" i="2"/>
  <c r="K2446" i="2"/>
  <c r="K4555" i="2"/>
  <c r="K2568" i="2"/>
  <c r="K1074" i="2"/>
  <c r="K4606" i="2"/>
  <c r="K3771" i="2"/>
  <c r="K786" i="2"/>
  <c r="K4309" i="2"/>
  <c r="K2447" i="2"/>
  <c r="K4662" i="2"/>
  <c r="K1738" i="2"/>
  <c r="K3416" i="2"/>
  <c r="K3870" i="2"/>
  <c r="K3517" i="2"/>
  <c r="K4139" i="2"/>
  <c r="K4905" i="2"/>
  <c r="K82" i="2"/>
  <c r="K1206" i="2"/>
  <c r="K4607" i="2"/>
  <c r="K3145" i="2"/>
  <c r="K787" i="2"/>
  <c r="K3599" i="2"/>
  <c r="K4236" i="2"/>
  <c r="K4397" i="2"/>
  <c r="K1888" i="2"/>
  <c r="K4739" i="2"/>
  <c r="K4140" i="2"/>
  <c r="K4141" i="2"/>
  <c r="K31" i="2"/>
  <c r="K3871" i="2"/>
  <c r="K788" i="2"/>
  <c r="K4556" i="2"/>
  <c r="K1492" i="2"/>
  <c r="K938" i="2"/>
  <c r="K4237" i="2"/>
  <c r="K4310" i="2"/>
  <c r="K1614" i="2"/>
  <c r="K4059" i="2"/>
  <c r="K4060" i="2"/>
  <c r="K522" i="2"/>
  <c r="K158" i="2"/>
  <c r="K789" i="2"/>
  <c r="K1336" i="2"/>
  <c r="K232" i="2"/>
  <c r="K3044" i="2"/>
  <c r="K3417" i="2"/>
  <c r="K2329" i="2"/>
  <c r="K939" i="2"/>
  <c r="K4238" i="2"/>
  <c r="K940" i="2"/>
  <c r="K2048" i="2"/>
  <c r="K1739" i="2"/>
  <c r="K941" i="2"/>
  <c r="K233" i="2"/>
  <c r="K1889" i="2"/>
  <c r="K32" i="2"/>
  <c r="K1615" i="2"/>
  <c r="K636" i="2"/>
  <c r="K523" i="2"/>
  <c r="K3235" i="2"/>
  <c r="K524" i="2"/>
  <c r="K3518" i="2"/>
  <c r="K405" i="2"/>
  <c r="K1075" i="2"/>
  <c r="K406" i="2"/>
  <c r="K3689" i="2"/>
  <c r="K2330" i="2"/>
  <c r="K3322" i="2"/>
  <c r="K525" i="2"/>
  <c r="K1740" i="2"/>
  <c r="K1616" i="2"/>
  <c r="K3772" i="2"/>
  <c r="K2815" i="2"/>
  <c r="K637" i="2"/>
  <c r="K3690" i="2"/>
  <c r="K942" i="2"/>
  <c r="K3691" i="2"/>
  <c r="K1741" i="2"/>
  <c r="K2569" i="2"/>
  <c r="K1742" i="2"/>
  <c r="K526" i="2"/>
  <c r="K4239" i="2"/>
  <c r="K2331" i="2"/>
  <c r="K2816" i="2"/>
  <c r="K2191" i="2"/>
  <c r="K2704" i="2"/>
  <c r="K1207" i="2"/>
  <c r="K4398" i="2"/>
  <c r="K234" i="2"/>
  <c r="K3773" i="2"/>
  <c r="K3774" i="2"/>
  <c r="K638" i="2"/>
  <c r="K159" i="2"/>
  <c r="K4240" i="2"/>
  <c r="K160" i="2"/>
  <c r="K639" i="2"/>
  <c r="K4142" i="2"/>
  <c r="K33" i="2"/>
  <c r="K407" i="2"/>
  <c r="K1617" i="2"/>
  <c r="K34" i="2"/>
  <c r="K83" i="2"/>
  <c r="K3692" i="2"/>
  <c r="K4399" i="2"/>
  <c r="K790" i="2"/>
  <c r="K2817" i="2"/>
  <c r="K3693" i="2"/>
  <c r="K1076" i="2"/>
  <c r="K1077" i="2"/>
  <c r="K1743" i="2"/>
  <c r="K4143" i="2"/>
  <c r="K84" i="2"/>
  <c r="K943" i="2"/>
  <c r="K1208" i="2"/>
  <c r="K35" i="2"/>
  <c r="K235" i="2"/>
  <c r="K1078" i="2"/>
  <c r="K3600" i="2"/>
  <c r="K2332" i="2"/>
  <c r="K3694" i="2"/>
  <c r="K3146" i="2"/>
  <c r="K1744" i="2"/>
  <c r="K1079" i="2"/>
  <c r="K3775" i="2"/>
  <c r="K4718" i="2"/>
  <c r="K236" i="2"/>
  <c r="K4311" i="2"/>
  <c r="K1618" i="2"/>
  <c r="K791" i="2"/>
  <c r="K4400" i="2"/>
  <c r="K1619" i="2"/>
  <c r="K4967" i="2"/>
  <c r="K4144" i="2"/>
  <c r="K2333" i="2"/>
  <c r="K527" i="2"/>
  <c r="K3045" i="2"/>
  <c r="K2570" i="2"/>
  <c r="K2571" i="2"/>
  <c r="K4831" i="2"/>
  <c r="K1620" i="2"/>
  <c r="K640" i="2"/>
  <c r="K3418" i="2"/>
  <c r="K408" i="2"/>
  <c r="K2192" i="2"/>
  <c r="K310" i="2"/>
  <c r="K4857" i="2"/>
  <c r="K4557" i="2"/>
  <c r="K641" i="2"/>
  <c r="K237" i="2"/>
  <c r="K2954" i="2"/>
  <c r="K528" i="2"/>
  <c r="K792" i="2"/>
  <c r="K2705" i="2"/>
  <c r="K3970" i="2"/>
  <c r="K1209" i="2"/>
  <c r="K1493" i="2"/>
  <c r="K944" i="2"/>
  <c r="K793" i="2"/>
  <c r="K3519" i="2"/>
  <c r="K3147" i="2"/>
  <c r="K3236" i="2"/>
  <c r="K2955" i="2"/>
  <c r="K2448" i="2"/>
  <c r="K3323" i="2"/>
  <c r="K1745" i="2"/>
  <c r="K2818" i="2"/>
  <c r="K3695" i="2"/>
  <c r="K2449" i="2"/>
  <c r="K1210" i="2"/>
  <c r="K3776" i="2"/>
  <c r="K4873" i="2"/>
  <c r="K1211" i="2"/>
  <c r="K1337" i="2"/>
  <c r="K3777" i="2"/>
  <c r="K1746" i="2"/>
  <c r="K794" i="2"/>
  <c r="K3046" i="2"/>
  <c r="K3047" i="2"/>
  <c r="K2193" i="2"/>
  <c r="K795" i="2"/>
  <c r="K2956" i="2"/>
  <c r="K529" i="2"/>
  <c r="K4699" i="2"/>
  <c r="K1212" i="2"/>
  <c r="K3048" i="2"/>
  <c r="K2819" i="2"/>
  <c r="K796" i="2"/>
  <c r="K85" i="2"/>
  <c r="K4401" i="2"/>
  <c r="K311" i="2"/>
  <c r="K238" i="2"/>
  <c r="K4241" i="2"/>
  <c r="K3419" i="2"/>
  <c r="K4145" i="2"/>
  <c r="K2194" i="2"/>
  <c r="K3601" i="2"/>
  <c r="K2957" i="2"/>
  <c r="K4832" i="2"/>
  <c r="K2820" i="2"/>
  <c r="K2958" i="2"/>
  <c r="K3324" i="2"/>
  <c r="K3971" i="2"/>
  <c r="K4146" i="2"/>
  <c r="K1213" i="2"/>
  <c r="K3872" i="2"/>
  <c r="K4921" i="2"/>
  <c r="K642" i="2"/>
  <c r="K2334" i="2"/>
  <c r="K3778" i="2"/>
  <c r="K2572" i="2"/>
  <c r="K2706" i="2"/>
  <c r="K4061" i="2"/>
  <c r="K4147" i="2"/>
  <c r="K2573" i="2"/>
  <c r="K4608" i="2"/>
  <c r="K3602" i="2"/>
  <c r="K1080" i="2"/>
  <c r="K409" i="2"/>
  <c r="K2450" i="2"/>
  <c r="K2335" i="2"/>
  <c r="K4793" i="2"/>
  <c r="K2821" i="2"/>
  <c r="K4700" i="2"/>
  <c r="K4763" i="2"/>
  <c r="K4794" i="2"/>
  <c r="K4148" i="2"/>
  <c r="K4558" i="2"/>
  <c r="K2049" i="2"/>
  <c r="K2195" i="2"/>
  <c r="K1494" i="2"/>
  <c r="K1890" i="2"/>
  <c r="K4149" i="2"/>
  <c r="K4476" i="2"/>
  <c r="K3420" i="2"/>
  <c r="K4559" i="2"/>
  <c r="K3873" i="2"/>
  <c r="K530" i="2"/>
  <c r="K2050" i="2"/>
  <c r="K3874" i="2"/>
  <c r="K2196" i="2"/>
  <c r="K3972" i="2"/>
  <c r="K4701" i="2"/>
  <c r="K4062" i="2"/>
  <c r="K4974" i="2"/>
  <c r="K3973" i="2"/>
  <c r="K797" i="2"/>
  <c r="K3696" i="2"/>
  <c r="K4982" i="2"/>
  <c r="K4846" i="2"/>
  <c r="K3875" i="2"/>
  <c r="K4402" i="2"/>
  <c r="K3148" i="2"/>
  <c r="K86" i="2"/>
  <c r="K2451" i="2"/>
  <c r="K1495" i="2"/>
  <c r="K3779" i="2"/>
  <c r="K945" i="2"/>
  <c r="K2336" i="2"/>
  <c r="K2452" i="2"/>
  <c r="K4702" i="2"/>
  <c r="K2574" i="2"/>
  <c r="K239" i="2"/>
  <c r="K2575" i="2"/>
  <c r="K946" i="2"/>
  <c r="K1747" i="2"/>
  <c r="K531" i="2"/>
  <c r="K2959" i="2"/>
  <c r="K2197" i="2"/>
  <c r="K532" i="2"/>
  <c r="K1891" i="2"/>
  <c r="K1214" i="2"/>
  <c r="K798" i="2"/>
  <c r="K410" i="2"/>
  <c r="K533" i="2"/>
  <c r="K312" i="2"/>
  <c r="K2576" i="2"/>
  <c r="K1496" i="2"/>
  <c r="K2822" i="2"/>
  <c r="K3603" i="2"/>
  <c r="K2577" i="2"/>
  <c r="K643" i="2"/>
  <c r="K1621" i="2"/>
  <c r="K2578" i="2"/>
  <c r="K1892" i="2"/>
  <c r="K644" i="2"/>
  <c r="K3149" i="2"/>
  <c r="K1893" i="2"/>
  <c r="K4242" i="2"/>
  <c r="K4983" i="2"/>
  <c r="K1215" i="2"/>
  <c r="K799" i="2"/>
  <c r="K1081" i="2"/>
  <c r="K1082" i="2"/>
  <c r="K4063" i="2"/>
  <c r="K3974" i="2"/>
  <c r="K4815" i="2"/>
  <c r="K1894" i="2"/>
  <c r="K3604" i="2"/>
  <c r="K4150" i="2"/>
  <c r="K1497" i="2"/>
  <c r="K2960" i="2"/>
  <c r="K3049" i="2"/>
  <c r="K645" i="2"/>
  <c r="K3876" i="2"/>
  <c r="K3520" i="2"/>
  <c r="K411" i="2"/>
  <c r="K1083" i="2"/>
  <c r="K4243" i="2"/>
  <c r="K1748" i="2"/>
  <c r="K3521" i="2"/>
  <c r="K2823" i="2"/>
  <c r="K412" i="2"/>
  <c r="K947" i="2"/>
  <c r="K1622" i="2"/>
  <c r="K1216" i="2"/>
  <c r="K4719" i="2"/>
  <c r="K4244" i="2"/>
  <c r="K1498" i="2"/>
  <c r="K4609" i="2"/>
  <c r="K3522" i="2"/>
  <c r="K3325" i="2"/>
  <c r="K1084" i="2"/>
  <c r="K3975" i="2"/>
  <c r="K4795" i="2"/>
  <c r="K3523" i="2"/>
  <c r="K3605" i="2"/>
  <c r="K1085" i="2"/>
  <c r="K1895" i="2"/>
  <c r="K2961" i="2"/>
  <c r="K1896" i="2"/>
  <c r="K3780" i="2"/>
  <c r="K2051" i="2"/>
  <c r="K1749" i="2"/>
  <c r="K4064" i="2"/>
  <c r="K3524" i="2"/>
  <c r="K4477" i="2"/>
  <c r="K4065" i="2"/>
  <c r="K4764" i="2"/>
  <c r="K3237" i="2"/>
  <c r="K3421" i="2"/>
  <c r="K4403" i="2"/>
  <c r="K3525" i="2"/>
  <c r="K4312" i="2"/>
  <c r="K3877" i="2"/>
  <c r="K4478" i="2"/>
  <c r="K4816" i="2"/>
  <c r="K3606" i="2"/>
  <c r="K2198" i="2"/>
  <c r="K534" i="2"/>
  <c r="K2199" i="2"/>
  <c r="K240" i="2"/>
  <c r="K87" i="2"/>
  <c r="K3238" i="2"/>
  <c r="K2707" i="2"/>
  <c r="K3239" i="2"/>
  <c r="K313" i="2"/>
  <c r="K4313" i="2"/>
  <c r="K535" i="2"/>
  <c r="K948" i="2"/>
  <c r="K3326" i="2"/>
  <c r="K1750" i="2"/>
  <c r="K3781" i="2"/>
  <c r="K241" i="2"/>
  <c r="K2824" i="2"/>
  <c r="K1338" i="2"/>
  <c r="K1339" i="2"/>
  <c r="K314" i="2"/>
  <c r="K3327" i="2"/>
  <c r="K2453" i="2"/>
  <c r="K8" i="2"/>
  <c r="K4479" i="2"/>
  <c r="K413" i="2"/>
  <c r="K36" i="2"/>
  <c r="K2962" i="2"/>
  <c r="K3150" i="2"/>
  <c r="K4480" i="2"/>
  <c r="K949" i="2"/>
  <c r="K4314" i="2"/>
  <c r="K2579" i="2"/>
  <c r="K646" i="2"/>
  <c r="K950" i="2"/>
  <c r="K2963" i="2"/>
  <c r="K647" i="2"/>
  <c r="K1623" i="2"/>
  <c r="K1086" i="2"/>
  <c r="K1499" i="2"/>
  <c r="K4151" i="2"/>
  <c r="K800" i="2"/>
  <c r="K161" i="2"/>
  <c r="K3050" i="2"/>
  <c r="K2052" i="2"/>
  <c r="K3607" i="2"/>
  <c r="K2053" i="2"/>
  <c r="K162" i="2"/>
  <c r="K242" i="2"/>
  <c r="K1087" i="2"/>
  <c r="K3422" i="2"/>
  <c r="K163" i="2"/>
  <c r="K1217" i="2"/>
  <c r="K315" i="2"/>
  <c r="K1500" i="2"/>
  <c r="K4481" i="2"/>
  <c r="K1340" i="2"/>
  <c r="K88" i="2"/>
  <c r="K4874" i="2"/>
  <c r="K414" i="2"/>
  <c r="K1751" i="2"/>
  <c r="K536" i="2"/>
  <c r="K2580" i="2"/>
  <c r="K4245" i="2"/>
  <c r="K1624" i="2"/>
  <c r="K3782" i="2"/>
  <c r="K2200" i="2"/>
  <c r="K2581" i="2"/>
  <c r="K2201" i="2"/>
  <c r="K2454" i="2"/>
  <c r="K2202" i="2"/>
  <c r="K1088" i="2"/>
  <c r="K2337" i="2"/>
  <c r="K1341" i="2"/>
  <c r="K3878" i="2"/>
  <c r="K164" i="2"/>
  <c r="K1218" i="2"/>
  <c r="K2708" i="2"/>
  <c r="K3608" i="2"/>
  <c r="K4315" i="2"/>
  <c r="K3051" i="2"/>
  <c r="K648" i="2"/>
  <c r="K3609" i="2"/>
  <c r="K243" i="2"/>
  <c r="K1219" i="2"/>
  <c r="K316" i="2"/>
  <c r="K1501" i="2"/>
  <c r="K537" i="2"/>
  <c r="K4066" i="2"/>
  <c r="K1752" i="2"/>
  <c r="K1342" i="2"/>
  <c r="K4152" i="2"/>
  <c r="K165" i="2"/>
  <c r="K3423" i="2"/>
  <c r="K89" i="2"/>
  <c r="K37" i="2"/>
  <c r="K2" i="2"/>
  <c r="K1343" i="2"/>
  <c r="K3976" i="2"/>
  <c r="K2203" i="2"/>
  <c r="K3328" i="2"/>
  <c r="K3977" i="2"/>
  <c r="K3879" i="2"/>
  <c r="K1089" i="2"/>
  <c r="K415" i="2"/>
  <c r="K317" i="2"/>
  <c r="K38" i="2"/>
  <c r="K1625" i="2"/>
  <c r="K39" i="2"/>
  <c r="K3978" i="2"/>
  <c r="K2338" i="2"/>
  <c r="K801" i="2"/>
  <c r="K166" i="2"/>
  <c r="K4560" i="2"/>
  <c r="K4153" i="2"/>
  <c r="K2825" i="2"/>
  <c r="K3526" i="2"/>
  <c r="K3240" i="2"/>
  <c r="K4610" i="2"/>
  <c r="K4765" i="2"/>
  <c r="K244" i="2"/>
  <c r="K3151" i="2"/>
  <c r="K2054" i="2"/>
  <c r="K1753" i="2"/>
  <c r="K2709" i="2"/>
  <c r="K318" i="2"/>
  <c r="K3329" i="2"/>
  <c r="K1897" i="2"/>
  <c r="K4958" i="2"/>
  <c r="K9" i="2"/>
  <c r="K2455" i="2"/>
  <c r="K2710" i="2"/>
  <c r="K2826" i="2"/>
  <c r="K802" i="2"/>
  <c r="K2339" i="2"/>
  <c r="K1754" i="2"/>
  <c r="K167" i="2"/>
  <c r="K649" i="2"/>
  <c r="K245" i="2"/>
  <c r="K3241" i="2"/>
  <c r="K803" i="2"/>
  <c r="K319" i="2"/>
  <c r="K3330" i="2"/>
  <c r="K416" i="2"/>
  <c r="K168" i="2"/>
  <c r="K246" i="2"/>
  <c r="K10" i="2"/>
  <c r="K1502" i="2"/>
  <c r="K90" i="2"/>
  <c r="K1626" i="2"/>
  <c r="K4482" i="2"/>
  <c r="K3331" i="2"/>
  <c r="K3424" i="2"/>
  <c r="K91" i="2"/>
  <c r="K4483" i="2"/>
  <c r="K3880" i="2"/>
  <c r="K1755" i="2"/>
  <c r="K4246" i="2"/>
  <c r="K92" i="2"/>
  <c r="K4154" i="2"/>
  <c r="K2055" i="2"/>
  <c r="K2056" i="2"/>
  <c r="K1898" i="2"/>
  <c r="K40" i="2"/>
  <c r="K3332" i="2"/>
  <c r="K2057" i="2"/>
  <c r="K4484" i="2"/>
  <c r="K4316" i="2"/>
  <c r="K3881" i="2"/>
  <c r="K93" i="2"/>
  <c r="K320" i="2"/>
  <c r="K4561" i="2"/>
  <c r="K538" i="2"/>
  <c r="K3425" i="2"/>
  <c r="K41" i="2"/>
  <c r="K539" i="2"/>
  <c r="K417" i="2"/>
  <c r="K4317" i="2"/>
  <c r="K94" i="2"/>
  <c r="K3882" i="2"/>
  <c r="K650" i="2"/>
  <c r="K3610" i="2"/>
  <c r="K3527" i="2"/>
  <c r="K1503" i="2"/>
  <c r="K2827" i="2"/>
  <c r="K951" i="2"/>
  <c r="K1090" i="2"/>
  <c r="K4847" i="2"/>
  <c r="K1220" i="2"/>
  <c r="K4485" i="2"/>
  <c r="K3697" i="2"/>
  <c r="K1504" i="2"/>
  <c r="K1221" i="2"/>
  <c r="K2828" i="2"/>
  <c r="K3152" i="2"/>
  <c r="K804" i="2"/>
  <c r="K1344" i="2"/>
  <c r="K4067" i="2"/>
  <c r="K418" i="2"/>
  <c r="K1756" i="2"/>
  <c r="K2829" i="2"/>
  <c r="K2340" i="2"/>
  <c r="K651" i="2"/>
  <c r="K3979" i="2"/>
  <c r="K3242" i="2"/>
  <c r="K1091" i="2"/>
  <c r="K4068" i="2"/>
  <c r="K2711" i="2"/>
  <c r="K952" i="2"/>
  <c r="K4155" i="2"/>
  <c r="K1757" i="2"/>
  <c r="K1627" i="2"/>
  <c r="K1345" i="2"/>
  <c r="K2341" i="2"/>
  <c r="K2058" i="2"/>
  <c r="K3153" i="2"/>
  <c r="K1346" i="2"/>
  <c r="K805" i="2"/>
  <c r="K2582" i="2"/>
  <c r="K247" i="2"/>
  <c r="K2059" i="2"/>
  <c r="K42" i="2"/>
  <c r="K806" i="2"/>
  <c r="K3528" i="2"/>
  <c r="K2583" i="2"/>
  <c r="K3243" i="2"/>
  <c r="K2342" i="2"/>
  <c r="K1505" i="2"/>
  <c r="K807" i="2"/>
  <c r="K4404" i="2"/>
  <c r="K4318" i="2"/>
  <c r="K2830" i="2"/>
  <c r="K3883" i="2"/>
  <c r="K1222" i="2"/>
  <c r="K1223" i="2"/>
  <c r="K4562" i="2"/>
  <c r="K1758" i="2"/>
  <c r="K808" i="2"/>
  <c r="K809" i="2"/>
  <c r="K3244" i="2"/>
  <c r="K3980" i="2"/>
  <c r="K419" i="2"/>
  <c r="K540" i="2"/>
  <c r="K248" i="2"/>
  <c r="K4995" i="2"/>
  <c r="K2343" i="2"/>
  <c r="K3783" i="2"/>
  <c r="K4766" i="2"/>
  <c r="K2060" i="2"/>
  <c r="K2456" i="2"/>
  <c r="K953" i="2"/>
  <c r="K1628" i="2"/>
  <c r="K4247" i="2"/>
  <c r="K3698" i="2"/>
  <c r="K954" i="2"/>
  <c r="K3784" i="2"/>
  <c r="K2061" i="2"/>
  <c r="K3426" i="2"/>
  <c r="K11" i="2"/>
  <c r="K95" i="2"/>
  <c r="K1347" i="2"/>
  <c r="K652" i="2"/>
  <c r="K3154" i="2"/>
  <c r="K3155" i="2"/>
  <c r="K1759" i="2"/>
  <c r="K4896" i="2"/>
  <c r="K3333" i="2"/>
  <c r="K1348" i="2"/>
  <c r="K4703" i="2"/>
  <c r="K541" i="2"/>
  <c r="K2062" i="2"/>
  <c r="K4319" i="2"/>
  <c r="K1899" i="2"/>
  <c r="K955" i="2"/>
  <c r="K3884" i="2"/>
  <c r="K169" i="2"/>
  <c r="K3885" i="2"/>
  <c r="K1224" i="2"/>
  <c r="K2831" i="2"/>
  <c r="K2204" i="2"/>
  <c r="K653" i="2"/>
  <c r="K3886" i="2"/>
  <c r="K4069" i="2"/>
  <c r="K1900" i="2"/>
  <c r="K3156" i="2"/>
  <c r="K956" i="2"/>
  <c r="K4922" i="2"/>
  <c r="K3334" i="2"/>
  <c r="K2712" i="2"/>
  <c r="K1225" i="2"/>
  <c r="K321" i="2"/>
  <c r="K2063" i="2"/>
  <c r="K420" i="2"/>
  <c r="K1092" i="2"/>
  <c r="K2964" i="2"/>
  <c r="K1629" i="2"/>
  <c r="K810" i="2"/>
  <c r="K4981" i="2"/>
  <c r="K2344" i="2"/>
  <c r="K2064" i="2"/>
  <c r="K2065" i="2"/>
  <c r="K1093" i="2"/>
  <c r="K2457" i="2"/>
  <c r="K1349" i="2"/>
  <c r="K1506" i="2"/>
  <c r="K2584" i="2"/>
  <c r="K1507" i="2"/>
  <c r="K96" i="2"/>
  <c r="K3699" i="2"/>
  <c r="K1901" i="2"/>
  <c r="K811" i="2"/>
  <c r="K421" i="2"/>
  <c r="K4156" i="2"/>
  <c r="K3785" i="2"/>
  <c r="K3335" i="2"/>
  <c r="K4704" i="2"/>
  <c r="K2832" i="2"/>
  <c r="K422" i="2"/>
  <c r="K97" i="2"/>
  <c r="K2585" i="2"/>
  <c r="K3887" i="2"/>
  <c r="K3052" i="2"/>
  <c r="K322" i="2"/>
  <c r="K3611" i="2"/>
  <c r="K957" i="2"/>
  <c r="K4405" i="2"/>
  <c r="K2345" i="2"/>
  <c r="K2833" i="2"/>
  <c r="K542" i="2"/>
  <c r="K2458" i="2"/>
  <c r="K2834" i="2"/>
  <c r="K654" i="2"/>
  <c r="K655" i="2"/>
  <c r="K2066" i="2"/>
  <c r="K3053" i="2"/>
  <c r="K2835" i="2"/>
  <c r="K3054" i="2"/>
  <c r="K2205" i="2"/>
  <c r="K3529" i="2"/>
  <c r="K3530" i="2"/>
  <c r="K2459" i="2"/>
  <c r="K1760" i="2"/>
  <c r="K423" i="2"/>
  <c r="K323" i="2"/>
  <c r="K4989" i="2"/>
  <c r="K2067" i="2"/>
  <c r="K2836" i="2"/>
  <c r="K4563" i="2"/>
  <c r="K2068" i="2"/>
  <c r="K424" i="2"/>
  <c r="K3888" i="2"/>
  <c r="K2837" i="2"/>
  <c r="K4720" i="2"/>
  <c r="K4975" i="2"/>
  <c r="K4157" i="2"/>
  <c r="K2838" i="2"/>
  <c r="K3055" i="2"/>
  <c r="K2965" i="2"/>
  <c r="K1350" i="2"/>
  <c r="K4875" i="2"/>
  <c r="K2713" i="2"/>
  <c r="K170" i="2"/>
  <c r="K425" i="2"/>
  <c r="K2069" i="2"/>
  <c r="K4611" i="2"/>
  <c r="K1508" i="2"/>
  <c r="K2586" i="2"/>
  <c r="K958" i="2"/>
  <c r="K4663" i="2"/>
  <c r="K3056" i="2"/>
  <c r="K1094" i="2"/>
  <c r="K959" i="2"/>
  <c r="K3981" i="2"/>
  <c r="K3612" i="2"/>
  <c r="K4320" i="2"/>
  <c r="K2070" i="2"/>
  <c r="K2071" i="2"/>
  <c r="K3700" i="2"/>
  <c r="K324" i="2"/>
  <c r="K4664" i="2"/>
  <c r="K98" i="2"/>
  <c r="K1902" i="2"/>
  <c r="K1351" i="2"/>
  <c r="K4986" i="2"/>
  <c r="K4968" i="2"/>
  <c r="K4969" i="2"/>
  <c r="K4984" i="2"/>
  <c r="K4990" i="2"/>
  <c r="K4994" i="2"/>
  <c r="K4952" i="2"/>
  <c r="K3245" i="2"/>
  <c r="K4883" i="2"/>
  <c r="K3982" i="2"/>
  <c r="K3531" i="2"/>
  <c r="K2460" i="2"/>
  <c r="K426" i="2"/>
  <c r="K2839" i="2"/>
  <c r="K4248" i="2"/>
  <c r="K1630" i="2"/>
  <c r="K3246" i="2"/>
  <c r="K171" i="2"/>
  <c r="K1352" i="2"/>
  <c r="K4406" i="2"/>
  <c r="K1226" i="2"/>
  <c r="K3786" i="2"/>
  <c r="K2206" i="2"/>
  <c r="K3889" i="2"/>
  <c r="K4858" i="2"/>
  <c r="K2461" i="2"/>
  <c r="K543" i="2"/>
  <c r="K99" i="2"/>
  <c r="K3890" i="2"/>
  <c r="K656" i="2"/>
  <c r="K249" i="2"/>
  <c r="K2587" i="2"/>
  <c r="K812" i="2"/>
  <c r="K1631" i="2"/>
  <c r="K3701" i="2"/>
  <c r="K1509" i="2"/>
  <c r="K1903" i="2"/>
  <c r="K3787" i="2"/>
  <c r="K544" i="2"/>
  <c r="K3532" i="2"/>
  <c r="K3427" i="2"/>
  <c r="K4833" i="2"/>
  <c r="K4767" i="2"/>
  <c r="K1761" i="2"/>
  <c r="K4876" i="2"/>
  <c r="K2588" i="2"/>
  <c r="K43" i="2"/>
  <c r="K2840" i="2"/>
  <c r="K657" i="2"/>
  <c r="K2589" i="2"/>
  <c r="K960" i="2"/>
  <c r="K325" i="2"/>
  <c r="K4740" i="2"/>
  <c r="K2841" i="2"/>
  <c r="K1510" i="2"/>
  <c r="K3336" i="2"/>
  <c r="K4070" i="2"/>
  <c r="K545" i="2"/>
  <c r="K4407" i="2"/>
  <c r="K546" i="2"/>
  <c r="K1227" i="2"/>
  <c r="K3702" i="2"/>
  <c r="K2590" i="2"/>
  <c r="K4071" i="2"/>
  <c r="K1095" i="2"/>
  <c r="K1353" i="2"/>
  <c r="K2346" i="2"/>
  <c r="K3891" i="2"/>
  <c r="K4796" i="2"/>
  <c r="K3983" i="2"/>
  <c r="K3892" i="2"/>
  <c r="K961" i="2"/>
  <c r="K4249" i="2"/>
  <c r="K326" i="2"/>
  <c r="K1762" i="2"/>
  <c r="K2072" i="2"/>
  <c r="K3337" i="2"/>
  <c r="K250" i="2"/>
  <c r="K2347" i="2"/>
  <c r="K2591" i="2"/>
  <c r="K4817" i="2"/>
  <c r="K251" i="2"/>
  <c r="K962" i="2"/>
  <c r="K4321" i="2"/>
  <c r="K2207" i="2"/>
  <c r="K3338" i="2"/>
  <c r="K2208" i="2"/>
  <c r="K547" i="2"/>
  <c r="K100" i="2"/>
  <c r="K4612" i="2"/>
  <c r="K3428" i="2"/>
  <c r="K1096" i="2"/>
  <c r="K427" i="2"/>
  <c r="K1228" i="2"/>
  <c r="K3788" i="2"/>
  <c r="K2714" i="2"/>
  <c r="K4158" i="2"/>
  <c r="K2209" i="2"/>
  <c r="K2073" i="2"/>
  <c r="K3339" i="2"/>
  <c r="K428" i="2"/>
  <c r="K3984" i="2"/>
  <c r="K3247" i="2"/>
  <c r="K252" i="2"/>
  <c r="K327" i="2"/>
  <c r="K1763" i="2"/>
  <c r="K4992" i="2"/>
  <c r="K548" i="2"/>
  <c r="K3893" i="2"/>
  <c r="K429" i="2"/>
  <c r="K813" i="2"/>
  <c r="K658" i="2"/>
  <c r="K3789" i="2"/>
  <c r="K3340" i="2"/>
  <c r="K2348" i="2"/>
  <c r="K4159" i="2"/>
  <c r="K1511" i="2"/>
  <c r="K1632" i="2"/>
  <c r="K2462" i="2"/>
  <c r="K253" i="2"/>
  <c r="K1354" i="2"/>
  <c r="K172" i="2"/>
  <c r="K3057" i="2"/>
  <c r="K3058" i="2"/>
  <c r="K44" i="2"/>
  <c r="K3894" i="2"/>
  <c r="K2842" i="2"/>
  <c r="K1355" i="2"/>
  <c r="K4848" i="2"/>
  <c r="K254" i="2"/>
  <c r="K2966" i="2"/>
  <c r="K549" i="2"/>
  <c r="K659" i="2"/>
  <c r="K963" i="2"/>
  <c r="K1097" i="2"/>
  <c r="K255" i="2"/>
  <c r="K1764" i="2"/>
  <c r="K2715" i="2"/>
  <c r="K256" i="2"/>
  <c r="K430" i="2"/>
  <c r="K3341" i="2"/>
  <c r="K3342" i="2"/>
  <c r="K4486" i="2"/>
  <c r="K2843" i="2"/>
  <c r="K2967" i="2"/>
  <c r="K1633" i="2"/>
  <c r="K2349" i="2"/>
  <c r="K4408" i="2"/>
  <c r="K660" i="2"/>
  <c r="K1634" i="2"/>
  <c r="K550" i="2"/>
  <c r="K1356" i="2"/>
  <c r="K257" i="2"/>
  <c r="K173" i="2"/>
  <c r="K12" i="2"/>
  <c r="K2350" i="2"/>
  <c r="K1904" i="2"/>
  <c r="K4160" i="2"/>
  <c r="K3248" i="2"/>
  <c r="K3157" i="2"/>
  <c r="K45" i="2"/>
  <c r="K964" i="2"/>
  <c r="K328" i="2"/>
  <c r="K965" i="2"/>
  <c r="K4409" i="2"/>
  <c r="K661" i="2"/>
  <c r="K2210" i="2"/>
  <c r="K3613" i="2"/>
  <c r="K1098" i="2"/>
  <c r="K1905" i="2"/>
  <c r="K174" i="2"/>
  <c r="K2592" i="2"/>
  <c r="K1765" i="2"/>
  <c r="K101" i="2"/>
  <c r="K3895" i="2"/>
  <c r="K2716" i="2"/>
  <c r="K2844" i="2"/>
  <c r="K175" i="2"/>
  <c r="K2717" i="2"/>
  <c r="K1635" i="2"/>
  <c r="K2968" i="2"/>
  <c r="K2718" i="2"/>
  <c r="K1512" i="2"/>
  <c r="K3703" i="2"/>
  <c r="K2463" i="2"/>
  <c r="K551" i="2"/>
  <c r="K258" i="2"/>
  <c r="K4322" i="2"/>
  <c r="K966" i="2"/>
  <c r="K662" i="2"/>
  <c r="K3343" i="2"/>
  <c r="K1513" i="2"/>
  <c r="K2211" i="2"/>
  <c r="K1766" i="2"/>
  <c r="K2969" i="2"/>
  <c r="K2074" i="2"/>
  <c r="K4323" i="2"/>
  <c r="K259" i="2"/>
  <c r="K431" i="2"/>
  <c r="K2075" i="2"/>
  <c r="K1357" i="2"/>
  <c r="K1767" i="2"/>
  <c r="K2593" i="2"/>
  <c r="K1099" i="2"/>
  <c r="K967" i="2"/>
  <c r="K3158" i="2"/>
  <c r="K13" i="2"/>
  <c r="K814" i="2"/>
  <c r="K432" i="2"/>
  <c r="K3533" i="2"/>
  <c r="K1906" i="2"/>
  <c r="K1100" i="2"/>
  <c r="K2845" i="2"/>
  <c r="K4250" i="2"/>
  <c r="K2351" i="2"/>
  <c r="K433" i="2"/>
  <c r="K3159" i="2"/>
  <c r="K434" i="2"/>
  <c r="K329" i="2"/>
  <c r="K1514" i="2"/>
  <c r="K260" i="2"/>
  <c r="K2846" i="2"/>
  <c r="K435" i="2"/>
  <c r="K330" i="2"/>
  <c r="K1101" i="2"/>
  <c r="K3704" i="2"/>
  <c r="K1768" i="2"/>
  <c r="K4564" i="2"/>
  <c r="K2464" i="2"/>
  <c r="K436" i="2"/>
  <c r="K552" i="2"/>
  <c r="K663" i="2"/>
  <c r="K3705" i="2"/>
  <c r="K2847" i="2"/>
  <c r="K2848" i="2"/>
  <c r="K968" i="2"/>
  <c r="K4613" i="2"/>
  <c r="H260" i="5" l="1"/>
  <c r="I261" i="5"/>
  <c r="J261" i="5"/>
  <c r="I262" i="5"/>
  <c r="J262" i="5"/>
  <c r="I263" i="5"/>
  <c r="J263" i="5"/>
  <c r="K178" i="5"/>
  <c r="K190" i="5"/>
  <c r="K177" i="5"/>
  <c r="K191" i="5"/>
  <c r="K176" i="5"/>
  <c r="K175" i="5"/>
  <c r="K208" i="5"/>
  <c r="K174" i="5"/>
  <c r="K156" i="5"/>
  <c r="K157" i="5"/>
  <c r="K225" i="5"/>
  <c r="I225" i="5" s="1"/>
  <c r="K173" i="5"/>
  <c r="I173" i="5" s="1"/>
  <c r="H243" i="5" a="1"/>
  <c r="J246" i="5" s="1"/>
  <c r="H224" i="5"/>
  <c r="K224" i="5" s="1"/>
  <c r="J207" i="5"/>
  <c r="J208" i="5"/>
  <c r="I156" i="5"/>
  <c r="J191" i="5"/>
  <c r="C47" i="5"/>
  <c r="J178" i="5"/>
  <c r="J177" i="5"/>
  <c r="J157" i="5"/>
  <c r="J176" i="5"/>
  <c r="J175" i="5"/>
  <c r="I175" i="5" s="1"/>
  <c r="J174" i="5"/>
  <c r="I87" i="5"/>
  <c r="I74" i="5"/>
  <c r="I70" i="5"/>
  <c r="I71" i="5"/>
  <c r="I121" i="5"/>
  <c r="I104" i="5"/>
  <c r="I138" i="5"/>
  <c r="I73" i="5"/>
  <c r="I72" i="5"/>
  <c r="J2" i="2"/>
  <c r="J1528" i="2"/>
  <c r="J863" i="2"/>
  <c r="J3550" i="2"/>
  <c r="J981" i="2"/>
  <c r="J4445" i="2"/>
  <c r="J120" i="2"/>
  <c r="J3646" i="2"/>
  <c r="J984" i="2"/>
  <c r="J2699" i="2"/>
  <c r="J1434" i="2"/>
  <c r="J4893" i="2"/>
  <c r="J483" i="2"/>
  <c r="J2111" i="2"/>
  <c r="J2887" i="2"/>
  <c r="J294" i="2"/>
  <c r="J1435" i="2"/>
  <c r="J4777" i="2"/>
  <c r="J1125" i="2"/>
  <c r="J2986" i="2"/>
  <c r="J4824" i="2"/>
  <c r="J4854" i="2"/>
  <c r="J1562" i="2"/>
  <c r="J2875" i="2"/>
  <c r="J1287" i="2"/>
  <c r="J1143" i="2"/>
  <c r="J1558" i="2"/>
  <c r="J912" i="2"/>
  <c r="J2013" i="2"/>
  <c r="J838" i="2"/>
  <c r="J206" i="2"/>
  <c r="J3464" i="2"/>
  <c r="J2620" i="2"/>
  <c r="J245" i="2"/>
  <c r="J3207" i="2"/>
  <c r="J3067" i="2"/>
  <c r="J1715" i="2"/>
  <c r="J2513" i="2"/>
  <c r="J4960" i="2"/>
  <c r="J2504" i="2"/>
  <c r="J994" i="2"/>
  <c r="J1155" i="2"/>
  <c r="J3931" i="2"/>
  <c r="J2652" i="2"/>
  <c r="J2511" i="2"/>
  <c r="J4207" i="2"/>
  <c r="J268" i="2"/>
  <c r="J4479" i="2"/>
  <c r="J4399" i="2"/>
  <c r="J1054" i="2"/>
  <c r="J3120" i="2"/>
  <c r="J3822" i="2"/>
  <c r="J2891" i="2"/>
  <c r="J150" i="2"/>
  <c r="J1826" i="2"/>
  <c r="J2486" i="2"/>
  <c r="J364" i="2"/>
  <c r="J4581" i="2"/>
  <c r="J1940" i="2"/>
  <c r="J1712" i="2"/>
  <c r="J1579" i="2"/>
  <c r="J4708" i="2"/>
  <c r="J4351" i="2"/>
  <c r="J2497" i="2"/>
  <c r="J1264" i="2"/>
  <c r="J1589" i="2"/>
  <c r="J153" i="2"/>
  <c r="J1809" i="2"/>
  <c r="J1973" i="2"/>
  <c r="J2310" i="2"/>
  <c r="J4449" i="2"/>
  <c r="J1292" i="2"/>
  <c r="J1968" i="2"/>
  <c r="J754" i="2"/>
  <c r="J4206" i="2"/>
  <c r="J2270" i="2"/>
  <c r="J1937" i="2"/>
  <c r="J4277" i="2"/>
  <c r="J14" i="2"/>
  <c r="J1132" i="2"/>
  <c r="J3721" i="2"/>
  <c r="J2907" i="2"/>
  <c r="J3554" i="2"/>
  <c r="J1270" i="2"/>
  <c r="J4356" i="2"/>
  <c r="J4866" i="2"/>
  <c r="J205" i="2"/>
  <c r="J2498" i="2"/>
  <c r="J2236" i="2"/>
  <c r="J1285" i="2"/>
  <c r="J1834" i="2"/>
  <c r="J2110" i="2"/>
  <c r="J4802" i="2"/>
  <c r="J2020" i="2"/>
  <c r="J1164" i="2"/>
  <c r="J3289" i="2"/>
  <c r="J882" i="2"/>
  <c r="J1779" i="2"/>
  <c r="J1552" i="2"/>
  <c r="J1699" i="2"/>
  <c r="J4868" i="2"/>
  <c r="J1817" i="2"/>
  <c r="J3808" i="2"/>
  <c r="J3273" i="2"/>
  <c r="J4696" i="2"/>
  <c r="J2382" i="2"/>
  <c r="J2148" i="2"/>
  <c r="J493" i="2"/>
  <c r="J1633" i="2"/>
  <c r="J4727" i="2"/>
  <c r="J875" i="2"/>
  <c r="J3548" i="2"/>
  <c r="J1989" i="2"/>
  <c r="J1432" i="2"/>
  <c r="J4600" i="2"/>
  <c r="J4726" i="2"/>
  <c r="J2266" i="2"/>
  <c r="J1387" i="2"/>
  <c r="J1858" i="2"/>
  <c r="J755" i="2"/>
  <c r="J3471" i="2"/>
  <c r="J1703" i="2"/>
  <c r="J3900" i="2"/>
  <c r="J1533" i="2"/>
  <c r="J740" i="2"/>
  <c r="J2419" i="2"/>
  <c r="J260" i="2"/>
  <c r="J4102" i="2"/>
  <c r="J3829" i="2"/>
  <c r="J2647" i="2"/>
  <c r="J3013" i="2"/>
  <c r="J2901" i="2"/>
  <c r="J4576" i="2"/>
  <c r="J2143" i="2"/>
  <c r="J2993" i="2"/>
  <c r="J3502" i="2"/>
  <c r="J4976" i="2"/>
  <c r="J3821" i="2"/>
  <c r="J352" i="2"/>
  <c r="J3270" i="2"/>
  <c r="J3280" i="2"/>
  <c r="J2988" i="2"/>
  <c r="J343" i="2"/>
  <c r="J2897" i="2"/>
  <c r="J980" i="2"/>
  <c r="J288" i="2"/>
  <c r="J199" i="2"/>
  <c r="J3134" i="2"/>
  <c r="J4803" i="2"/>
  <c r="J1986" i="2"/>
  <c r="J1291" i="2"/>
  <c r="J1407" i="2"/>
  <c r="J2487" i="2"/>
  <c r="J2233" i="2"/>
  <c r="J4439" i="2"/>
  <c r="J4900" i="2"/>
  <c r="J1271" i="2"/>
  <c r="J2125" i="2"/>
  <c r="J2159" i="2"/>
  <c r="J1148" i="2"/>
  <c r="J2776" i="2"/>
  <c r="J4557" i="2"/>
  <c r="J1418" i="2"/>
  <c r="J581" i="2"/>
  <c r="J854" i="2"/>
  <c r="J4359" i="2"/>
  <c r="J2605" i="2"/>
  <c r="J4828" i="2"/>
  <c r="J1993" i="2"/>
  <c r="J3658" i="2"/>
  <c r="J1118" i="2"/>
  <c r="J4387" i="2"/>
  <c r="J193" i="2"/>
  <c r="J4602" i="2"/>
  <c r="J489" i="2"/>
  <c r="J125" i="2"/>
  <c r="J1426" i="2"/>
  <c r="J3367" i="2"/>
  <c r="J2529" i="2"/>
  <c r="J4704" i="2"/>
  <c r="J3100" i="2"/>
  <c r="J2649" i="2"/>
  <c r="J1939" i="2"/>
  <c r="J2655" i="2"/>
  <c r="J112" i="2"/>
  <c r="J4135" i="2"/>
  <c r="J3033" i="2"/>
  <c r="J1168" i="2"/>
  <c r="J2755" i="2"/>
  <c r="J1403" i="2"/>
  <c r="J2288" i="2"/>
  <c r="J1574" i="2"/>
  <c r="J2400" i="2"/>
  <c r="J2526" i="2"/>
  <c r="J1306" i="2"/>
  <c r="J4855" i="2"/>
  <c r="J4213" i="2"/>
  <c r="J2175" i="2"/>
  <c r="J513" i="2"/>
  <c r="J3928" i="2"/>
  <c r="J4294" i="2"/>
  <c r="J2630" i="2"/>
  <c r="J3504" i="2"/>
  <c r="J4915" i="2"/>
  <c r="J1540" i="2"/>
  <c r="J1299" i="2"/>
  <c r="J1047" i="2"/>
  <c r="J1260" i="2"/>
  <c r="J3385" i="2"/>
  <c r="J1461" i="2"/>
  <c r="J1801" i="2"/>
  <c r="J3213" i="2"/>
  <c r="J2499" i="2"/>
  <c r="J2428" i="2"/>
  <c r="J2982" i="2"/>
  <c r="J1838" i="2"/>
  <c r="J4179" i="2"/>
  <c r="J4625" i="2"/>
  <c r="J3196" i="2"/>
  <c r="J1159" i="2"/>
  <c r="J1399" i="2"/>
  <c r="J1019" i="2"/>
  <c r="J18" i="2"/>
  <c r="J1066" i="2"/>
  <c r="J3498" i="2"/>
  <c r="J2651" i="2"/>
  <c r="J1586" i="2"/>
  <c r="J993" i="2"/>
  <c r="J3854" i="2"/>
  <c r="J1977" i="2"/>
  <c r="J1427" i="2"/>
  <c r="J4283" i="2"/>
  <c r="J189" i="2"/>
  <c r="J865" i="2"/>
  <c r="J1254" i="2"/>
  <c r="J2022" i="2"/>
  <c r="J4624" i="2"/>
  <c r="J3807" i="2"/>
  <c r="J1661" i="2"/>
  <c r="J2037" i="2"/>
  <c r="J1557" i="2"/>
  <c r="J704" i="2"/>
  <c r="J53" i="2"/>
  <c r="J1785" i="2"/>
  <c r="J1422" i="2"/>
  <c r="J2622" i="2"/>
  <c r="J3133" i="2"/>
  <c r="J2108" i="2"/>
  <c r="J570" i="2"/>
  <c r="J2615" i="2"/>
  <c r="J1286" i="2"/>
  <c r="J1535" i="2"/>
  <c r="J2879" i="2"/>
  <c r="J2808" i="2"/>
  <c r="J1978" i="2"/>
  <c r="J2015" i="2"/>
  <c r="J1005" i="2"/>
  <c r="J2682" i="2"/>
  <c r="J2377" i="2"/>
  <c r="J4055" i="2"/>
  <c r="J464" i="2"/>
  <c r="J3495" i="2"/>
  <c r="J2538" i="2"/>
  <c r="J2378" i="2"/>
  <c r="J3177" i="2"/>
  <c r="J2239" i="2"/>
  <c r="J613" i="2"/>
  <c r="J3470" i="2"/>
  <c r="J2273" i="2"/>
  <c r="J4023" i="2"/>
  <c r="J105" i="2"/>
  <c r="J1789" i="2"/>
  <c r="J2905" i="2"/>
  <c r="J465" i="2"/>
  <c r="J2925" i="2"/>
  <c r="J2393" i="2"/>
  <c r="J287" i="2"/>
  <c r="J4123" i="2"/>
  <c r="J1534" i="2"/>
  <c r="J1536" i="2"/>
  <c r="J692" i="2"/>
  <c r="J1664" i="2"/>
  <c r="J675" i="2"/>
  <c r="J462" i="2"/>
  <c r="J4008" i="2"/>
  <c r="J1416" i="2"/>
  <c r="J1280" i="2"/>
  <c r="J4877" i="2"/>
  <c r="J3654" i="2"/>
  <c r="J1795" i="2"/>
  <c r="J4795" i="2"/>
  <c r="J502" i="2"/>
  <c r="J1028" i="2"/>
  <c r="J332" i="2"/>
  <c r="J1447" i="2"/>
  <c r="J445" i="2"/>
  <c r="J3809" i="2"/>
  <c r="J333" i="2"/>
  <c r="J751" i="2"/>
  <c r="J4195" i="2"/>
  <c r="J4098" i="2"/>
  <c r="J1813" i="2"/>
  <c r="J2149" i="2"/>
  <c r="J4278" i="2"/>
  <c r="J618" i="2"/>
  <c r="J4210" i="2"/>
  <c r="J858" i="2"/>
  <c r="J694" i="2"/>
  <c r="J3643" i="2"/>
  <c r="J1322" i="2"/>
  <c r="J2632" i="2"/>
  <c r="J749" i="2"/>
  <c r="J2772" i="2"/>
  <c r="J3919" i="2"/>
  <c r="J1657" i="2"/>
  <c r="J355" i="2"/>
  <c r="J1555" i="2"/>
  <c r="J2522" i="2"/>
  <c r="J1560" i="2"/>
  <c r="J1566" i="2"/>
  <c r="J3849" i="2"/>
  <c r="J1799" i="2"/>
  <c r="J451" i="2"/>
  <c r="J3797" i="2"/>
  <c r="J1297" i="2"/>
  <c r="J1153" i="2"/>
  <c r="J891" i="2"/>
  <c r="J2847" i="2"/>
  <c r="J2543" i="2"/>
  <c r="J2628" i="2"/>
  <c r="J4993" i="2"/>
  <c r="J4539" i="2"/>
  <c r="J3814" i="2"/>
  <c r="J446" i="2"/>
  <c r="J588" i="2"/>
  <c r="J609" i="2"/>
  <c r="J266" i="2"/>
  <c r="J3146" i="2"/>
  <c r="J681" i="2"/>
  <c r="J828" i="2"/>
  <c r="J3014" i="2"/>
  <c r="J698" i="2"/>
  <c r="J691" i="2"/>
  <c r="J4211" i="2"/>
  <c r="J4910" i="2"/>
  <c r="J4293" i="2"/>
  <c r="J2384" i="2"/>
  <c r="J4016" i="2"/>
  <c r="J1532" i="2"/>
  <c r="J4292" i="2"/>
  <c r="J719" i="2"/>
  <c r="J264" i="2"/>
  <c r="J4613" i="2"/>
  <c r="J1805" i="2"/>
  <c r="J696" i="2"/>
  <c r="J2018" i="2"/>
  <c r="J3565" i="2"/>
  <c r="J763" i="2"/>
  <c r="J108" i="2"/>
  <c r="J881" i="2"/>
  <c r="J361" i="2"/>
  <c r="J441" i="2"/>
  <c r="J1176" i="2"/>
  <c r="J3212" i="2"/>
  <c r="J3922" i="2"/>
  <c r="J4285" i="2"/>
  <c r="J2242" i="2"/>
  <c r="J126" i="2"/>
  <c r="J2481" i="2"/>
  <c r="J2533" i="2"/>
  <c r="J466" i="2"/>
  <c r="J2493" i="2"/>
  <c r="J1394" i="2"/>
  <c r="J475" i="2"/>
  <c r="J976" i="2"/>
  <c r="J2765" i="2"/>
  <c r="J280" i="2"/>
  <c r="J4280" i="2"/>
  <c r="J895" i="2"/>
  <c r="J604" i="2"/>
  <c r="J1581" i="2"/>
  <c r="J1845" i="2"/>
  <c r="J2187" i="2"/>
  <c r="J51" i="2"/>
  <c r="J3094" i="2"/>
  <c r="J347" i="2"/>
  <c r="J3374" i="2"/>
  <c r="J2871" i="2"/>
  <c r="J4622" i="2"/>
  <c r="J2370" i="2"/>
  <c r="J3357" i="2"/>
  <c r="J735" i="2"/>
  <c r="J1655" i="2"/>
  <c r="J2960" i="2"/>
  <c r="J583" i="2"/>
  <c r="J3812" i="2"/>
  <c r="J1831" i="2"/>
  <c r="J4678" i="2"/>
  <c r="J3107" i="2"/>
  <c r="J338" i="2"/>
  <c r="J1748" i="2"/>
  <c r="J1547" i="2"/>
  <c r="J2014" i="2"/>
  <c r="J2475" i="2"/>
  <c r="J2756" i="2"/>
  <c r="J4010" i="2"/>
  <c r="J2279" i="2"/>
  <c r="J4790" i="2"/>
  <c r="J1302" i="2"/>
  <c r="J1386" i="2"/>
  <c r="J342" i="2"/>
  <c r="J3232" i="2"/>
  <c r="J2249" i="2"/>
  <c r="J2198" i="2"/>
  <c r="J4185" i="2"/>
  <c r="J2326" i="2"/>
  <c r="J2287" i="2"/>
  <c r="J3497" i="2"/>
  <c r="J3871" i="2"/>
  <c r="J4032" i="2"/>
  <c r="J3260" i="2"/>
  <c r="J4869" i="2"/>
  <c r="J2551" i="2"/>
  <c r="J1480" i="2"/>
  <c r="J1467" i="2"/>
  <c r="J4007" i="2"/>
  <c r="J2397" i="2"/>
  <c r="J450" i="2"/>
  <c r="J4369" i="2"/>
  <c r="J3935" i="2"/>
  <c r="J127" i="2"/>
  <c r="J3963" i="2"/>
  <c r="J2995" i="2"/>
  <c r="J4349" i="2"/>
  <c r="J3482" i="2"/>
  <c r="J2997" i="2"/>
  <c r="J494" i="2"/>
  <c r="J3819" i="2"/>
  <c r="J3483" i="2"/>
  <c r="J779" i="2"/>
  <c r="J1949" i="2"/>
  <c r="J2305" i="2"/>
  <c r="J2654" i="2"/>
  <c r="J4357" i="2"/>
  <c r="J4028" i="2"/>
  <c r="J3093" i="2"/>
  <c r="J4107" i="2"/>
  <c r="J3933" i="2"/>
  <c r="J1410" i="2"/>
  <c r="J1825" i="2"/>
  <c r="J1938" i="2"/>
  <c r="J3925" i="2"/>
  <c r="J3506" i="2"/>
  <c r="J730" i="2"/>
  <c r="J456" i="2"/>
  <c r="J182" i="2"/>
  <c r="J2509" i="2"/>
  <c r="J1179" i="2"/>
  <c r="J4549" i="2"/>
  <c r="J1021" i="2"/>
  <c r="J3084" i="2"/>
  <c r="J2743" i="2"/>
  <c r="J4252" i="2"/>
  <c r="J1455" i="2"/>
  <c r="J2631" i="2"/>
  <c r="J4709" i="2"/>
  <c r="J4024" i="2"/>
  <c r="J1009" i="2"/>
  <c r="J2744" i="2"/>
  <c r="J793" i="2"/>
  <c r="J3363" i="2"/>
  <c r="J4112" i="2"/>
  <c r="J3726" i="2"/>
  <c r="J219" i="2"/>
  <c r="J4291" i="2"/>
  <c r="J2722" i="2"/>
  <c r="J679" i="2"/>
  <c r="J2562" i="2"/>
  <c r="J1969" i="2"/>
  <c r="J3725" i="2"/>
  <c r="J2128" i="2"/>
  <c r="J4096" i="2"/>
  <c r="J2129" i="2"/>
  <c r="J4287" i="2"/>
  <c r="J2657" i="2"/>
  <c r="J1793" i="2"/>
  <c r="J2909" i="2"/>
  <c r="J3183" i="2"/>
  <c r="J4433" i="2"/>
  <c r="J3113" i="2"/>
  <c r="J104" i="2"/>
  <c r="J3197" i="2"/>
  <c r="J181" i="2"/>
  <c r="J712" i="2"/>
  <c r="J1565" i="2"/>
  <c r="J3121" i="2"/>
  <c r="J2165" i="2"/>
  <c r="J207" i="2"/>
  <c r="J3455" i="2"/>
  <c r="J3832" i="2"/>
  <c r="J2900" i="2"/>
  <c r="J2796" i="2"/>
  <c r="J1706" i="2"/>
  <c r="J1992" i="2"/>
  <c r="J4547" i="2"/>
  <c r="J4827" i="2"/>
  <c r="J3386" i="2"/>
  <c r="J771" i="2"/>
  <c r="J460" i="2"/>
  <c r="J4214" i="2"/>
  <c r="J4582" i="2"/>
  <c r="J296" i="2"/>
  <c r="J348" i="2"/>
  <c r="J4268" i="2"/>
  <c r="J1424" i="2"/>
  <c r="J4864" i="2"/>
  <c r="J4964" i="2"/>
  <c r="J709" i="2"/>
  <c r="J693" i="2"/>
  <c r="J728" i="2"/>
  <c r="J146" i="2"/>
  <c r="J2264" i="2"/>
  <c r="J59" i="2"/>
  <c r="J4596" i="2"/>
  <c r="J1597" i="2"/>
  <c r="J4198" i="2"/>
  <c r="J394" i="2"/>
  <c r="J911" i="2"/>
  <c r="J1243" i="2"/>
  <c r="J3883" i="2"/>
  <c r="J1811" i="2"/>
  <c r="J4502" i="2"/>
  <c r="J4390" i="2"/>
  <c r="J1702" i="2"/>
  <c r="J4186" i="2"/>
  <c r="J2675" i="2"/>
  <c r="J50" i="2"/>
  <c r="J3800" i="2"/>
  <c r="J178" i="2"/>
  <c r="J2535" i="2"/>
  <c r="J869" i="2"/>
  <c r="J2778" i="2"/>
  <c r="J844" i="2"/>
  <c r="J2260" i="2"/>
  <c r="J1490" i="2"/>
  <c r="J1593" i="2"/>
  <c r="J3000" i="2"/>
  <c r="J3276" i="2"/>
  <c r="J2931" i="2"/>
  <c r="J3017" i="2"/>
  <c r="J1551" i="2"/>
  <c r="J4121" i="2"/>
  <c r="J1404" i="2"/>
  <c r="J4856" i="2"/>
  <c r="J4048" i="2"/>
  <c r="J4289" i="2"/>
  <c r="J4778" i="2"/>
  <c r="J1987" i="2"/>
  <c r="J3076" i="2"/>
  <c r="J4036" i="2"/>
  <c r="J3091" i="2"/>
  <c r="J594" i="2"/>
  <c r="J69" i="2"/>
  <c r="J4991" i="2"/>
  <c r="J3635" i="2"/>
  <c r="J871" i="2"/>
  <c r="J3488" i="2"/>
  <c r="J306" i="2"/>
  <c r="J1556" i="2"/>
  <c r="J4244" i="2"/>
  <c r="J2139" i="2"/>
  <c r="J896" i="2"/>
  <c r="J706" i="2"/>
  <c r="J2707" i="2"/>
  <c r="J3031" i="2"/>
  <c r="J1024" i="2"/>
  <c r="J4100" i="2"/>
  <c r="J4461" i="2"/>
  <c r="J809" i="2"/>
  <c r="J1025" i="2"/>
  <c r="J3082" i="2"/>
  <c r="J586" i="2"/>
  <c r="J988" i="2"/>
  <c r="J686" i="2"/>
  <c r="J2387" i="2"/>
  <c r="J1828" i="2"/>
  <c r="J1400" i="2"/>
  <c r="J61" i="2"/>
  <c r="J240" i="2"/>
  <c r="J2753" i="2"/>
  <c r="J2178" i="2"/>
  <c r="J224" i="2"/>
  <c r="J2996" i="2"/>
  <c r="J1798" i="2"/>
  <c r="J1975" i="2"/>
  <c r="J835" i="2"/>
  <c r="J3473" i="2"/>
  <c r="J2496" i="2"/>
  <c r="J2417" i="2"/>
  <c r="J1659" i="2"/>
  <c r="J3823" i="2"/>
  <c r="J2151" i="2"/>
  <c r="J2646" i="2"/>
  <c r="J3811" i="2"/>
  <c r="J2515" i="2"/>
  <c r="J2746" i="2"/>
  <c r="J1150" i="2"/>
  <c r="J3555" i="2"/>
  <c r="J727" i="2"/>
  <c r="J4375" i="2"/>
  <c r="J3552" i="2"/>
  <c r="J1135" i="2"/>
  <c r="J57" i="2"/>
  <c r="J1443" i="2"/>
  <c r="J742" i="2"/>
  <c r="J2274" i="2"/>
  <c r="J2268" i="2"/>
  <c r="J2386" i="2"/>
  <c r="J1609" i="2"/>
  <c r="J3489" i="2"/>
  <c r="J997" i="2"/>
  <c r="J2029" i="2"/>
  <c r="J3773" i="2"/>
  <c r="J2405" i="2"/>
  <c r="J3360" i="2"/>
  <c r="J3644" i="2"/>
  <c r="J1433" i="2"/>
  <c r="J3317" i="2"/>
  <c r="J2164" i="2"/>
  <c r="J1413" i="2"/>
  <c r="J4011" i="2"/>
  <c r="J2659" i="2"/>
  <c r="J4838" i="2"/>
  <c r="J1945" i="2"/>
  <c r="J688" i="2"/>
  <c r="J2147" i="2"/>
  <c r="J198" i="2"/>
  <c r="J1806" i="2"/>
  <c r="J1704" i="2"/>
  <c r="J1039" i="2"/>
  <c r="J775" i="2"/>
  <c r="J274" i="2"/>
  <c r="J3740" i="2"/>
  <c r="J3020" i="2"/>
  <c r="J2115" i="2"/>
  <c r="J3006" i="2"/>
  <c r="J4751" i="2"/>
  <c r="J3966" i="2"/>
  <c r="J2712" i="2"/>
  <c r="J870" i="2"/>
  <c r="J2427" i="2"/>
  <c r="J2073" i="2"/>
  <c r="J1116" i="2"/>
  <c r="J918" i="2"/>
  <c r="J876" i="2"/>
  <c r="J62" i="2"/>
  <c r="J3109" i="2"/>
  <c r="J3454" i="2"/>
  <c r="J4584" i="2"/>
  <c r="J2122" i="2"/>
  <c r="J2519" i="2"/>
  <c r="J4381" i="2"/>
  <c r="J2550" i="2"/>
  <c r="J406" i="2"/>
  <c r="J4116" i="2"/>
  <c r="J1994" i="2"/>
  <c r="J3813" i="2"/>
  <c r="J1808" i="2"/>
  <c r="J4130" i="2"/>
  <c r="J2874" i="2"/>
  <c r="J1257" i="2"/>
  <c r="J4509" i="2"/>
  <c r="J1261" i="2"/>
  <c r="J3932" i="2"/>
  <c r="J2571" i="2"/>
  <c r="J3484" i="2"/>
  <c r="J591" i="2"/>
  <c r="J4879" i="2"/>
  <c r="J2530" i="2"/>
  <c r="J1549" i="2"/>
  <c r="J1131" i="2"/>
  <c r="J1663" i="2"/>
  <c r="J4681" i="2"/>
  <c r="J2376" i="2"/>
  <c r="J2424" i="2"/>
  <c r="J861" i="2"/>
  <c r="J3508" i="2"/>
  <c r="J2898" i="2"/>
  <c r="J1446" i="2"/>
  <c r="J3833" i="2"/>
  <c r="J346" i="2"/>
  <c r="J789" i="2"/>
  <c r="J2877" i="2"/>
  <c r="J196" i="2"/>
  <c r="J1246" i="2"/>
  <c r="J2880" i="2"/>
  <c r="J4358" i="2"/>
  <c r="J3728" i="2"/>
  <c r="J1406" i="2"/>
  <c r="J3124" i="2"/>
  <c r="J1069" i="2"/>
  <c r="J4125" i="2"/>
  <c r="J1818" i="2"/>
  <c r="J4947" i="2"/>
  <c r="J1451" i="2"/>
  <c r="J3650" i="2"/>
  <c r="J4970" i="2"/>
  <c r="J3467" i="2"/>
  <c r="J1481" i="2"/>
  <c r="J1997" i="2"/>
  <c r="J556" i="2"/>
  <c r="J1041" i="2"/>
  <c r="J3796" i="2"/>
  <c r="J1824" i="2"/>
  <c r="J2999" i="2"/>
  <c r="J3137" i="2"/>
  <c r="J1951" i="2"/>
  <c r="J360" i="2"/>
  <c r="J4182" i="2"/>
  <c r="J1606" i="2"/>
  <c r="J4173" i="2"/>
  <c r="J4150" i="2"/>
  <c r="J907" i="2"/>
  <c r="J357" i="2"/>
  <c r="J1578" i="2"/>
  <c r="J2750" i="2"/>
  <c r="J4281" i="2"/>
  <c r="J190" i="2"/>
  <c r="J3939" i="2"/>
  <c r="J2000" i="2"/>
  <c r="J2252" i="2"/>
  <c r="J2866" i="2"/>
  <c r="J2902" i="2"/>
  <c r="J2495" i="2"/>
  <c r="J4270" i="2"/>
  <c r="J1797" i="2"/>
  <c r="J447" i="2"/>
  <c r="J4440" i="2"/>
  <c r="J289" i="2"/>
  <c r="J1656" i="2"/>
  <c r="J2231" i="2"/>
  <c r="J3727" i="2"/>
  <c r="J2281" i="2"/>
  <c r="J1178" i="2"/>
  <c r="J222" i="2"/>
  <c r="J58" i="2"/>
  <c r="J592" i="2"/>
  <c r="J2162" i="2"/>
  <c r="J3288" i="2"/>
  <c r="J574" i="2"/>
  <c r="J4634" i="2"/>
  <c r="J2016" i="2"/>
  <c r="J145" i="2"/>
  <c r="J2299" i="2"/>
  <c r="J1115" i="2"/>
  <c r="J4633" i="2"/>
  <c r="J4674" i="2"/>
  <c r="J4515" i="2"/>
  <c r="J713" i="2"/>
  <c r="J1137" i="2"/>
  <c r="J3214" i="2"/>
  <c r="J3848" i="2"/>
  <c r="J3275" i="2"/>
  <c r="J3379" i="2"/>
  <c r="J1398" i="2"/>
  <c r="J2512" i="2"/>
  <c r="J4187" i="2"/>
  <c r="J477" i="2"/>
  <c r="J4343" i="2"/>
  <c r="J1674" i="2"/>
  <c r="J1784" i="2"/>
  <c r="J1736" i="2"/>
  <c r="J1960" i="2"/>
  <c r="J2658" i="2"/>
  <c r="J1979" i="2"/>
  <c r="J568" i="2"/>
  <c r="J2133" i="2"/>
  <c r="J228" i="2"/>
  <c r="J2626" i="2"/>
  <c r="J3941" i="2"/>
  <c r="J3187" i="2"/>
  <c r="J4583" i="2"/>
  <c r="J1996" i="2"/>
  <c r="J3449" i="2"/>
  <c r="J3549" i="2"/>
  <c r="J1301" i="2"/>
  <c r="J118" i="2"/>
  <c r="J4587" i="2"/>
  <c r="J2517" i="2"/>
  <c r="J2271" i="2"/>
  <c r="J1585" i="2"/>
  <c r="J4092" i="2"/>
  <c r="J4344" i="2"/>
  <c r="J720" i="2"/>
  <c r="J4707" i="2"/>
  <c r="J2009" i="2"/>
  <c r="J567" i="2"/>
  <c r="J2403" i="2"/>
  <c r="J2506" i="2"/>
  <c r="J672" i="2"/>
  <c r="J2381" i="2"/>
  <c r="J66" i="2"/>
  <c r="J4973" i="2"/>
  <c r="J4437" i="2"/>
  <c r="J3002" i="2"/>
  <c r="J2500" i="2"/>
  <c r="J195" i="2"/>
  <c r="J1985" i="2"/>
  <c r="J4546" i="2"/>
  <c r="J56" i="2"/>
  <c r="J2992" i="2"/>
  <c r="J389" i="2"/>
  <c r="J2482" i="2"/>
  <c r="J1468" i="2"/>
  <c r="J1658" i="2"/>
  <c r="J878" i="2"/>
  <c r="J4041" i="2"/>
  <c r="J4380" i="2"/>
  <c r="J1573" i="2"/>
  <c r="J851" i="2"/>
  <c r="J3730" i="2"/>
  <c r="J716" i="2"/>
  <c r="J1954" i="2"/>
  <c r="J4282" i="2"/>
  <c r="J3179" i="2"/>
  <c r="J1995" i="2"/>
  <c r="J3719" i="2"/>
  <c r="J744" i="2"/>
  <c r="J1267" i="2"/>
  <c r="J3916" i="2"/>
  <c r="J3667" i="2"/>
  <c r="J1034" i="2"/>
  <c r="J2276" i="2"/>
  <c r="J2243" i="2"/>
  <c r="J241" i="2"/>
  <c r="J1142" i="2"/>
  <c r="J3194" i="2"/>
  <c r="J4234" i="2"/>
  <c r="J4395" i="2"/>
  <c r="J2621" i="2"/>
  <c r="J2484" i="2"/>
  <c r="J2177" i="2"/>
  <c r="J2473" i="2"/>
  <c r="J2440" i="2"/>
  <c r="J3801" i="2"/>
  <c r="J873" i="2"/>
  <c r="J2144" i="2"/>
  <c r="J2640" i="2"/>
  <c r="J4271" i="2"/>
  <c r="J1030" i="2"/>
  <c r="J2521" i="2"/>
  <c r="J3642" i="2"/>
  <c r="J4776" i="2"/>
  <c r="J4525" i="2"/>
  <c r="J2369" i="2"/>
  <c r="J2485" i="2"/>
  <c r="J2255" i="2"/>
  <c r="J4826" i="2"/>
  <c r="J4924" i="2"/>
  <c r="J2991" i="2"/>
  <c r="J2483" i="2"/>
  <c r="J1177" i="2"/>
  <c r="J452" i="2"/>
  <c r="J702" i="2"/>
  <c r="J3645" i="2"/>
  <c r="J1396" i="2"/>
  <c r="J2663" i="2"/>
  <c r="J2389" i="2"/>
  <c r="J1273" i="2"/>
  <c r="J1952" i="2"/>
  <c r="J4202" i="2"/>
  <c r="J4780" i="2"/>
  <c r="J1129" i="2"/>
  <c r="J736" i="2"/>
  <c r="J1599" i="2"/>
  <c r="J1988" i="2"/>
  <c r="J1071" i="2"/>
  <c r="J3371" i="2"/>
  <c r="J569" i="2"/>
  <c r="J3356" i="2"/>
  <c r="J4371" i="2"/>
  <c r="J3223" i="2"/>
  <c r="J1705" i="2"/>
  <c r="J270" i="2"/>
  <c r="J3267" i="2"/>
  <c r="J4431" i="2"/>
  <c r="J2514" i="2"/>
  <c r="J2235" i="2"/>
  <c r="J848" i="2"/>
  <c r="J4599" i="2"/>
  <c r="J3568" i="2"/>
  <c r="J3300" i="2"/>
  <c r="J752" i="2"/>
  <c r="J3296" i="2"/>
  <c r="J3633" i="2"/>
  <c r="J2913" i="2"/>
  <c r="J1191" i="2"/>
  <c r="J1003" i="2"/>
  <c r="J757" i="2"/>
  <c r="J2616" i="2"/>
  <c r="J1804" i="2"/>
  <c r="J2572" i="2"/>
  <c r="J4005" i="2"/>
  <c r="J2404" i="2"/>
  <c r="J3723" i="2"/>
  <c r="J894" i="2"/>
  <c r="J1023" i="2"/>
  <c r="J579" i="2"/>
  <c r="J1431" i="2"/>
  <c r="J859" i="2"/>
  <c r="J2250" i="2"/>
  <c r="J4146" i="2"/>
  <c r="J122" i="2"/>
  <c r="J83" i="2"/>
  <c r="J1810" i="2"/>
  <c r="J3562" i="2"/>
  <c r="J4012" i="2"/>
  <c r="J1010" i="2"/>
  <c r="J1006" i="2"/>
  <c r="J486" i="2"/>
  <c r="J4488" i="2"/>
  <c r="J3656" i="2"/>
  <c r="J2439" i="2"/>
  <c r="J3459" i="2"/>
  <c r="J3005" i="2"/>
  <c r="J4429" i="2"/>
  <c r="J847" i="2"/>
  <c r="J3458" i="2"/>
  <c r="J1334" i="2"/>
  <c r="J1807" i="2"/>
  <c r="J2910" i="2"/>
  <c r="J1864" i="2"/>
  <c r="J438" i="2"/>
  <c r="J353" i="2"/>
  <c r="J1307" i="2"/>
  <c r="J3090" i="2"/>
  <c r="J3037" i="2"/>
  <c r="J733" i="2"/>
  <c r="J4208" i="2"/>
  <c r="J4757" i="2"/>
  <c r="J4236" i="2"/>
  <c r="J3581" i="2"/>
  <c r="J2244" i="2"/>
  <c r="J2241" i="2"/>
  <c r="J1412" i="2"/>
  <c r="J1696" i="2"/>
  <c r="J4903" i="2"/>
  <c r="J362" i="2"/>
  <c r="J1883" i="2"/>
  <c r="J372" i="2"/>
  <c r="J4263" i="2"/>
  <c r="J3080" i="2"/>
  <c r="J2745" i="2"/>
  <c r="J1584" i="2"/>
  <c r="J1677" i="2"/>
  <c r="J392" i="2"/>
  <c r="J3744" i="2"/>
  <c r="J877" i="2"/>
  <c r="J2876" i="2"/>
  <c r="J4490" i="2"/>
  <c r="J2798" i="2"/>
  <c r="J4448" i="2"/>
  <c r="J1947" i="2"/>
  <c r="J3927" i="2"/>
  <c r="J3817" i="2"/>
  <c r="J1768" i="2"/>
  <c r="J3546" i="2"/>
  <c r="J1787" i="2"/>
  <c r="J4320" i="2"/>
  <c r="J4274" i="2"/>
  <c r="J860" i="2"/>
  <c r="J2919" i="2"/>
  <c r="J2215" i="2"/>
  <c r="J537" i="2"/>
  <c r="J262" i="2"/>
  <c r="J700" i="2"/>
  <c r="J2126" i="2"/>
  <c r="J455" i="2"/>
  <c r="J4527" i="2"/>
  <c r="J3095" i="2"/>
  <c r="J985" i="2"/>
  <c r="J4891" i="2"/>
  <c r="J606" i="2"/>
  <c r="J2990" i="2"/>
  <c r="J4646" i="2"/>
  <c r="J4711" i="2"/>
  <c r="J2067" i="2"/>
  <c r="J2766" i="2"/>
  <c r="J46" i="2"/>
  <c r="J3261" i="2"/>
  <c r="J4272" i="2"/>
  <c r="J1687" i="2"/>
  <c r="J2612" i="2"/>
  <c r="J2480" i="2"/>
  <c r="J4604" i="2"/>
  <c r="J616" i="2"/>
  <c r="J4750" i="2"/>
  <c r="J4242" i="2"/>
  <c r="J2770" i="2"/>
  <c r="J2053" i="2"/>
  <c r="J103" i="2"/>
  <c r="J1709" i="2"/>
  <c r="J2262" i="2"/>
  <c r="J725" i="2"/>
  <c r="J2882" i="2"/>
  <c r="J2371" i="2"/>
  <c r="J2696" i="2"/>
  <c r="J82" i="2"/>
  <c r="J3445" i="2"/>
  <c r="J996" i="2"/>
  <c r="J4053" i="2"/>
  <c r="J2664" i="2"/>
  <c r="J674" i="2"/>
  <c r="J3951" i="2"/>
  <c r="J2617" i="2"/>
  <c r="J3713" i="2"/>
  <c r="J1001" i="2"/>
  <c r="J2145" i="2"/>
  <c r="J571" i="2"/>
  <c r="J183" i="2"/>
  <c r="J478" i="2"/>
  <c r="J2771" i="2"/>
  <c r="J3182" i="2"/>
  <c r="J1669" i="2"/>
  <c r="J387" i="2"/>
  <c r="J764" i="2"/>
  <c r="J3842" i="2"/>
  <c r="J2873" i="2"/>
  <c r="J2265" i="2"/>
  <c r="J448" i="2"/>
  <c r="J1870" i="2"/>
  <c r="J1923" i="2"/>
  <c r="J345" i="2"/>
  <c r="J3570" i="2"/>
  <c r="J4810" i="2"/>
  <c r="J1050" i="2"/>
  <c r="J1576" i="2"/>
  <c r="J575" i="2"/>
  <c r="J1169" i="2"/>
  <c r="J4262" i="2"/>
  <c r="J846" i="2"/>
  <c r="J2127" i="2"/>
  <c r="J121" i="2"/>
  <c r="J3189" i="2"/>
  <c r="J2130" i="2"/>
  <c r="J2131" i="2"/>
  <c r="J3731" i="2"/>
  <c r="J1044" i="2"/>
  <c r="J2686" i="2"/>
  <c r="J4347" i="2"/>
  <c r="J2166" i="2"/>
  <c r="J4500" i="2"/>
  <c r="J111" i="2"/>
  <c r="J2490" i="2"/>
  <c r="J3434" i="2"/>
  <c r="J4647" i="2"/>
  <c r="J202" i="2"/>
  <c r="J1293" i="2"/>
  <c r="J607" i="2"/>
  <c r="J473" i="2"/>
  <c r="J192" i="2"/>
  <c r="J2318" i="2"/>
  <c r="J3950" i="2"/>
  <c r="J3724" i="2"/>
  <c r="J1449" i="2"/>
  <c r="J4090" i="2"/>
  <c r="J3451" i="2"/>
  <c r="J3760" i="2"/>
  <c r="J3359" i="2"/>
  <c r="J2234" i="2"/>
  <c r="J2049" i="2"/>
  <c r="J214" i="2"/>
  <c r="J4863" i="2"/>
  <c r="J2406" i="2"/>
  <c r="J317" i="2"/>
  <c r="J3735" i="2"/>
  <c r="J4345" i="2"/>
  <c r="J2135" i="2"/>
  <c r="J4430" i="2"/>
  <c r="J4223" i="2"/>
  <c r="J15" i="2"/>
  <c r="J599" i="2"/>
  <c r="J2809" i="2"/>
  <c r="J4319" i="2"/>
  <c r="J2790" i="2"/>
  <c r="J3370" i="2"/>
  <c r="J1113" i="2"/>
  <c r="J139" i="2"/>
  <c r="J714" i="2"/>
  <c r="J501" i="2"/>
  <c r="J903" i="2"/>
  <c r="J3102" i="2"/>
  <c r="J1708" i="2"/>
  <c r="J3271" i="2"/>
  <c r="J1162" i="2"/>
  <c r="J2298" i="2"/>
  <c r="J444" i="2"/>
  <c r="J4374" i="2"/>
  <c r="J4511" i="2"/>
  <c r="J1147" i="2"/>
  <c r="J4632" i="2"/>
  <c r="J4094" i="2"/>
  <c r="J1145" i="2"/>
  <c r="J3831" i="2"/>
  <c r="J3567" i="2"/>
  <c r="J117" i="2"/>
  <c r="J1962" i="2"/>
  <c r="J3089" i="2"/>
  <c r="J2637" i="2"/>
  <c r="J420" i="2"/>
  <c r="J2251" i="2"/>
  <c r="J2764" i="2"/>
  <c r="J2742" i="2"/>
  <c r="J2275" i="2"/>
  <c r="J4574" i="2"/>
  <c r="J2557" i="2"/>
  <c r="J4961" i="2"/>
  <c r="J1425" i="2"/>
  <c r="J2936" i="2"/>
  <c r="J4918" i="2"/>
  <c r="J2952" i="2"/>
  <c r="J879" i="2"/>
  <c r="J4668" i="2"/>
  <c r="J3703" i="2"/>
  <c r="J924" i="2"/>
  <c r="J3144" i="2"/>
  <c r="J3914" i="2"/>
  <c r="J4014" i="2"/>
  <c r="J576" i="2"/>
  <c r="J2671" i="2"/>
  <c r="J3479" i="2"/>
  <c r="J1016" i="2"/>
  <c r="J4434" i="2"/>
  <c r="J2296" i="2"/>
  <c r="J299" i="2"/>
  <c r="J5001" i="2"/>
  <c r="J3156" i="2"/>
  <c r="J1682" i="2"/>
  <c r="J1027" i="2"/>
  <c r="J986" i="2"/>
  <c r="J2267" i="2"/>
  <c r="J1529" i="2"/>
  <c r="J1255" i="2"/>
  <c r="J889" i="2"/>
  <c r="J852" i="2"/>
  <c r="J987" i="2"/>
  <c r="J4364" i="2"/>
  <c r="J1277" i="2"/>
  <c r="J1713" i="2"/>
  <c r="J1932" i="2"/>
  <c r="J378" i="2"/>
  <c r="J2508" i="2"/>
  <c r="J4200" i="2"/>
  <c r="J4591" i="2"/>
  <c r="J1000" i="2"/>
  <c r="J2890" i="2"/>
  <c r="J584" i="2"/>
  <c r="J2163" i="2"/>
  <c r="J1912" i="2"/>
  <c r="J3372" i="2"/>
  <c r="J4642" i="2"/>
  <c r="J4148" i="2"/>
  <c r="J2681" i="2"/>
  <c r="J734" i="2"/>
  <c r="J3736" i="2"/>
  <c r="J4457" i="2"/>
  <c r="J52" i="2"/>
  <c r="J498" i="2"/>
  <c r="J3525" i="2"/>
  <c r="J2690" i="2"/>
  <c r="J4637" i="2"/>
  <c r="J3953" i="2"/>
  <c r="J2372" i="2"/>
  <c r="J3575" i="2"/>
  <c r="J1279" i="2"/>
  <c r="J2380" i="2"/>
  <c r="J2315" i="2"/>
  <c r="J4572" i="2"/>
  <c r="J134" i="2"/>
  <c r="J3738" i="2"/>
  <c r="J64" i="2"/>
  <c r="J453" i="2"/>
  <c r="J3112" i="2"/>
  <c r="J2291" i="2"/>
  <c r="J1405" i="2"/>
  <c r="J1850" i="2"/>
  <c r="J1157" i="2"/>
  <c r="J680" i="2"/>
  <c r="J3926" i="2"/>
  <c r="J625" i="2"/>
  <c r="J3741" i="2"/>
  <c r="J4050" i="2"/>
  <c r="J3204" i="2"/>
  <c r="J2003" i="2"/>
  <c r="J3486" i="2"/>
  <c r="J337" i="2"/>
  <c r="J3028" i="2"/>
  <c r="J4056" i="2"/>
  <c r="J4908" i="2"/>
  <c r="J2748" i="2"/>
  <c r="J1733" i="2"/>
  <c r="J2940" i="2"/>
  <c r="J4853" i="2"/>
  <c r="J1905" i="2"/>
  <c r="J1140" i="2"/>
  <c r="J4804" i="2"/>
  <c r="J913" i="2"/>
  <c r="J1934" i="2"/>
  <c r="J759" i="2"/>
  <c r="J3461" i="2"/>
  <c r="J137" i="2"/>
  <c r="J2893" i="2"/>
  <c r="J4267" i="2"/>
  <c r="J1289" i="2"/>
  <c r="J4880" i="2"/>
  <c r="J113" i="2"/>
  <c r="J3362" i="2"/>
  <c r="J3399" i="2"/>
  <c r="J4935" i="2"/>
  <c r="J886" i="2"/>
  <c r="J3803" i="2"/>
  <c r="J2610" i="2"/>
  <c r="J1821" i="2"/>
  <c r="J3545" i="2"/>
  <c r="J2754" i="2"/>
  <c r="J1245" i="2"/>
  <c r="J3087" i="2"/>
  <c r="J1266" i="2"/>
  <c r="J336" i="2"/>
  <c r="J1548" i="2"/>
  <c r="J2775" i="2"/>
  <c r="J1389" i="2"/>
  <c r="J201" i="2"/>
  <c r="J4902" i="2"/>
  <c r="J2488" i="2"/>
  <c r="J2878" i="2"/>
  <c r="J900" i="2"/>
  <c r="J1296" i="2"/>
  <c r="J3122" i="2"/>
  <c r="J2195" i="2"/>
  <c r="J715" i="2"/>
  <c r="J2869" i="2"/>
  <c r="J4914" i="2"/>
  <c r="J1946" i="2"/>
  <c r="J261" i="2"/>
  <c r="J991" i="2"/>
  <c r="J4266" i="2"/>
  <c r="J2478" i="2"/>
  <c r="J1693" i="2"/>
  <c r="J4442" i="2"/>
  <c r="J4265" i="2"/>
  <c r="J47" i="2"/>
  <c r="J1948" i="2"/>
  <c r="J2047" i="2"/>
  <c r="J2390" i="2"/>
  <c r="J1383" i="2"/>
  <c r="J3913" i="2"/>
  <c r="J21" i="2"/>
  <c r="J1152" i="2"/>
  <c r="J1559" i="2"/>
  <c r="J1568" i="2"/>
  <c r="J4901" i="2"/>
  <c r="J2253" i="2"/>
  <c r="J3135" i="2"/>
  <c r="J3180" i="2"/>
  <c r="J3472" i="2"/>
  <c r="J2398" i="2"/>
  <c r="J4231" i="2"/>
  <c r="J954" i="2"/>
  <c r="J20" i="2"/>
  <c r="J3627" i="2"/>
  <c r="J1420" i="2"/>
  <c r="J1611" i="2"/>
  <c r="J2518" i="2"/>
  <c r="J1331" i="2"/>
  <c r="J4013" i="2"/>
  <c r="J1678" i="2"/>
  <c r="J4840" i="2"/>
  <c r="J4631" i="2"/>
  <c r="J1452" i="2"/>
  <c r="J4363" i="2"/>
  <c r="J469" i="2"/>
  <c r="J4441" i="2"/>
  <c r="J1698" i="2"/>
  <c r="J1587" i="2"/>
  <c r="J4264" i="2"/>
  <c r="J4465" i="2"/>
  <c r="J572" i="2"/>
  <c r="J1172" i="2"/>
  <c r="J4782" i="2"/>
  <c r="J2045" i="2"/>
  <c r="J990" i="2"/>
  <c r="J2677" i="2"/>
  <c r="J1007" i="2"/>
  <c r="J4505" i="2"/>
  <c r="J3073" i="2"/>
  <c r="J1859" i="2"/>
  <c r="J4923" i="2"/>
  <c r="J1327" i="2"/>
  <c r="J2385" i="2"/>
  <c r="J1800" i="2"/>
  <c r="J2261" i="2"/>
  <c r="J418" i="2"/>
  <c r="J1120" i="2"/>
  <c r="J1943" i="2"/>
  <c r="J1792" i="2"/>
  <c r="J1927" i="2"/>
  <c r="J4927" i="2"/>
  <c r="J1276" i="2"/>
  <c r="J3912" i="2"/>
  <c r="J2245" i="2"/>
  <c r="J856" i="2"/>
  <c r="J902" i="2"/>
  <c r="J2752" i="2"/>
  <c r="J4808" i="2"/>
  <c r="J3466" i="2"/>
  <c r="J1545" i="2"/>
  <c r="J3840" i="2"/>
  <c r="J3116" i="2"/>
  <c r="J4199" i="2"/>
  <c r="J4955" i="2"/>
  <c r="J376" i="2"/>
  <c r="J3240" i="2"/>
  <c r="J474" i="2"/>
  <c r="J1357" i="2"/>
  <c r="J391" i="2"/>
  <c r="J2207" i="2"/>
  <c r="J4823" i="2"/>
  <c r="J3626" i="2"/>
  <c r="J454" i="2"/>
  <c r="J1683" i="2"/>
  <c r="J2247" i="2"/>
  <c r="J2246" i="2"/>
  <c r="J4498" i="2"/>
  <c r="J780" i="2"/>
  <c r="J2113" i="2"/>
  <c r="J2641" i="2"/>
  <c r="J279" i="2"/>
  <c r="J3647" i="2"/>
  <c r="J3513" i="2"/>
  <c r="J3282" i="2"/>
  <c r="J2763" i="2"/>
  <c r="J3704" i="2"/>
  <c r="J685" i="2"/>
  <c r="J2142" i="2"/>
  <c r="J3186" i="2"/>
  <c r="J1442" i="2"/>
  <c r="J449" i="2"/>
  <c r="J435" i="2"/>
  <c r="J1160" i="2"/>
  <c r="J2757" i="2"/>
  <c r="J1253" i="2"/>
  <c r="J3827" i="2"/>
  <c r="J4020" i="2"/>
  <c r="J1830" i="2"/>
  <c r="J1700" i="2"/>
  <c r="J369" i="2"/>
  <c r="J3460" i="2"/>
  <c r="J4636" i="2"/>
  <c r="J4022" i="2"/>
  <c r="J3556" i="2"/>
  <c r="J1982" i="2"/>
  <c r="J4113" i="2"/>
  <c r="J3018" i="2"/>
  <c r="J496" i="2"/>
  <c r="J4180" i="2"/>
  <c r="J1371" i="2"/>
  <c r="J2409" i="2"/>
  <c r="J3078" i="2"/>
  <c r="J4755" i="2"/>
  <c r="J1397" i="2"/>
  <c r="J1092" i="2"/>
  <c r="J4379" i="2"/>
  <c r="J212" i="2"/>
  <c r="J2319" i="2"/>
  <c r="J2138" i="2"/>
  <c r="J611" i="2"/>
  <c r="J1575" i="2"/>
  <c r="J4761" i="2"/>
  <c r="J1395" i="2"/>
  <c r="J278" i="2"/>
  <c r="J4350" i="2"/>
  <c r="J2256" i="2"/>
  <c r="J1053" i="2"/>
  <c r="J3319" i="2"/>
  <c r="J1146" i="2"/>
  <c r="J1304" i="2"/>
  <c r="J2619" i="2"/>
  <c r="J5000" i="2"/>
  <c r="J2501" i="2"/>
  <c r="J2911" i="2"/>
  <c r="J1090" i="2"/>
  <c r="J2479" i="2"/>
  <c r="J3191" i="2"/>
  <c r="J1126" i="2"/>
  <c r="J2284" i="2"/>
  <c r="J3659" i="2"/>
  <c r="J602" i="2"/>
  <c r="J833" i="2"/>
  <c r="J1317" i="2"/>
  <c r="J1729" i="2"/>
  <c r="J1538" i="2"/>
  <c r="J309" i="2"/>
  <c r="J711" i="2"/>
  <c r="J1564" i="2"/>
  <c r="J1953" i="2"/>
  <c r="J1282" i="2"/>
  <c r="J2904" i="2"/>
  <c r="J522" i="2"/>
  <c r="J4284" i="2"/>
  <c r="J1062" i="2"/>
  <c r="J4021" i="2"/>
  <c r="J2104" i="2"/>
  <c r="J4091" i="2"/>
  <c r="J1134" i="2"/>
  <c r="J4503" i="2"/>
  <c r="J4382" i="2"/>
  <c r="J3176" i="2"/>
  <c r="J286" i="2"/>
  <c r="J4984" i="2"/>
  <c r="J188" i="2"/>
  <c r="J3398" i="2"/>
  <c r="J769" i="2"/>
  <c r="J3205" i="2"/>
  <c r="J2987" i="2"/>
  <c r="J3138" i="2"/>
  <c r="J505" i="2"/>
  <c r="J3629" i="2"/>
  <c r="J1673" i="2"/>
  <c r="J804" i="2"/>
  <c r="J4360" i="2"/>
  <c r="J114" i="2"/>
  <c r="J4454" i="2"/>
  <c r="J443" i="2"/>
  <c r="J595" i="2"/>
  <c r="J3126" i="2"/>
  <c r="J4049" i="2"/>
  <c r="J3294" i="2"/>
  <c r="J4353" i="2"/>
  <c r="J4513" i="2"/>
  <c r="J4443" i="2"/>
  <c r="J1942" i="2"/>
  <c r="J3291" i="2"/>
  <c r="J71" i="2"/>
  <c r="J1450" i="2"/>
  <c r="J4425" i="2"/>
  <c r="J4657" i="2"/>
  <c r="J1167" i="2"/>
  <c r="J1694" i="2"/>
  <c r="J1853" i="2"/>
  <c r="J4558" i="2"/>
  <c r="J982" i="2"/>
  <c r="J4436" i="2"/>
  <c r="J1727" i="2"/>
  <c r="J3409" i="2"/>
  <c r="J1128" i="2"/>
  <c r="J4522" i="2"/>
  <c r="J884" i="2"/>
  <c r="J796" i="2"/>
  <c r="J2259" i="2"/>
  <c r="J3468" i="2"/>
  <c r="J2520" i="2"/>
  <c r="J2903" i="2"/>
  <c r="J2269" i="2"/>
  <c r="J2656" i="2"/>
  <c r="J2662" i="2"/>
  <c r="J1665" i="2"/>
  <c r="J3293" i="2"/>
  <c r="J1816" i="2"/>
  <c r="J3010" i="2"/>
  <c r="J4061" i="2"/>
  <c r="J1537" i="2"/>
  <c r="J1119" i="2"/>
  <c r="J3384" i="2"/>
  <c r="J1749" i="2"/>
  <c r="J4342" i="2"/>
  <c r="J857" i="2"/>
  <c r="J4468" i="2"/>
  <c r="J4648" i="2"/>
  <c r="J2954" i="2"/>
  <c r="J2780" i="2"/>
  <c r="J3820" i="2"/>
  <c r="J995" i="2"/>
  <c r="J2650" i="2"/>
  <c r="J710" i="2"/>
  <c r="J635" i="2"/>
  <c r="J2193" i="2"/>
  <c r="J2759" i="2"/>
  <c r="J4466" i="2"/>
  <c r="J4122" i="2"/>
  <c r="J1011" i="2"/>
  <c r="J2394" i="2"/>
  <c r="J999" i="2"/>
  <c r="J3001" i="2"/>
  <c r="J4936" i="2"/>
  <c r="J304" i="2"/>
  <c r="J383" i="2"/>
  <c r="J2303" i="2"/>
  <c r="J2379" i="2"/>
  <c r="J597" i="2"/>
  <c r="J295" i="2"/>
  <c r="J2594" i="2"/>
  <c r="J1829" i="2"/>
  <c r="J2063" i="2"/>
  <c r="J3755" i="2"/>
  <c r="J2653" i="2"/>
  <c r="J3224" i="2"/>
  <c r="J2974" i="2"/>
  <c r="J3923" i="2"/>
  <c r="J3943" i="2"/>
  <c r="J291" i="2"/>
  <c r="J187" i="2"/>
  <c r="J2767" i="2"/>
  <c r="J1133" i="2"/>
  <c r="J4526" i="2"/>
  <c r="J2545" i="2"/>
  <c r="J1671" i="2"/>
  <c r="J4042" i="2"/>
  <c r="J3346" i="2"/>
  <c r="J314" i="2"/>
  <c r="J1469" i="2"/>
  <c r="J837" i="2"/>
  <c r="J1251" i="2"/>
  <c r="J2566" i="2"/>
  <c r="J690" i="2"/>
  <c r="J1908" i="2"/>
  <c r="J1272" i="2"/>
  <c r="J1839" i="2"/>
  <c r="J2392" i="2"/>
  <c r="J1511" i="2"/>
  <c r="J4592" i="2"/>
  <c r="J4501" i="2"/>
  <c r="J366" i="2"/>
  <c r="J3632" i="2"/>
  <c r="J4362" i="2"/>
  <c r="J646" i="2"/>
  <c r="J4784" i="2"/>
  <c r="J4188" i="2"/>
  <c r="J4830" i="2"/>
  <c r="J3788" i="2"/>
  <c r="J2578" i="2"/>
  <c r="J4897" i="2"/>
  <c r="J2805" i="2"/>
  <c r="J4286" i="2"/>
  <c r="J4131" i="2"/>
  <c r="J1173" i="2"/>
  <c r="J1790" i="2"/>
  <c r="J3097" i="2"/>
  <c r="J273" i="2"/>
  <c r="J4494" i="2"/>
  <c r="J4578" i="2"/>
  <c r="J4842" i="2"/>
  <c r="J872" i="2"/>
  <c r="J4026" i="2"/>
  <c r="J2254" i="2"/>
  <c r="J3108" i="2"/>
  <c r="J1308" i="2"/>
  <c r="J4372" i="2"/>
  <c r="J1561" i="2"/>
  <c r="J561" i="2"/>
  <c r="J373" i="2"/>
  <c r="J123" i="2"/>
  <c r="J1974" i="2"/>
  <c r="J4279" i="2"/>
  <c r="J4535" i="2"/>
  <c r="J3834" i="2"/>
  <c r="J2643" i="2"/>
  <c r="J3202" i="2"/>
  <c r="J3780" i="2"/>
  <c r="J1976" i="2"/>
  <c r="J3937" i="2"/>
  <c r="J60" i="2"/>
  <c r="J2546" i="2"/>
  <c r="J2896" i="2"/>
  <c r="J1262" i="2"/>
  <c r="J4651" i="2"/>
  <c r="J3474" i="2"/>
  <c r="J2648" i="2"/>
  <c r="J272" i="2"/>
  <c r="J627" i="2"/>
  <c r="J998" i="2"/>
  <c r="J2106" i="2"/>
  <c r="J1288" i="2"/>
  <c r="J3420" i="2"/>
  <c r="J43" i="2"/>
  <c r="J2888" i="2"/>
  <c r="J2258" i="2"/>
  <c r="J4812" i="2"/>
  <c r="J2886" i="2"/>
  <c r="J2117" i="2"/>
  <c r="J684" i="2"/>
  <c r="J758" i="2"/>
  <c r="J434" i="2"/>
  <c r="J4629" i="2"/>
  <c r="J4906" i="2"/>
  <c r="J4507" i="2"/>
  <c r="J1531" i="2"/>
  <c r="J528" i="2"/>
  <c r="J4852" i="2"/>
  <c r="J3673" i="2"/>
  <c r="J3835" i="2"/>
  <c r="J1972" i="2"/>
  <c r="J840" i="2"/>
  <c r="J4017" i="2"/>
  <c r="J2930" i="2"/>
  <c r="J2041" i="2"/>
  <c r="J3965" i="2"/>
  <c r="J2502" i="2"/>
  <c r="J1852" i="2"/>
  <c r="J4638" i="2"/>
  <c r="J267" i="2"/>
  <c r="J3828" i="2"/>
  <c r="J1598" i="2"/>
  <c r="J4911" i="2"/>
  <c r="J2120" i="2"/>
  <c r="J217" i="2"/>
  <c r="J3718" i="2"/>
  <c r="J1284" i="2"/>
  <c r="J4181" i="2"/>
  <c r="J946" i="2"/>
  <c r="J4510" i="2"/>
  <c r="J4203" i="2"/>
  <c r="J3597" i="2"/>
  <c r="J4106" i="2"/>
  <c r="J3991" i="2"/>
  <c r="J509" i="2"/>
  <c r="J4719" i="2"/>
  <c r="J3902" i="2"/>
  <c r="J1409" i="2"/>
  <c r="J1419" i="2"/>
  <c r="J1964" i="2"/>
  <c r="J1990" i="2"/>
  <c r="J3391" i="2"/>
  <c r="J3825" i="2"/>
  <c r="J2395" i="2"/>
  <c r="J1950" i="2"/>
  <c r="J4114" i="2"/>
  <c r="J3940" i="2"/>
  <c r="J3475" i="2"/>
  <c r="J4456" i="2"/>
  <c r="J1832" i="2"/>
  <c r="J864" i="2"/>
  <c r="J4126" i="2"/>
  <c r="J3286" i="2"/>
  <c r="J1247" i="2"/>
  <c r="J3944" i="2"/>
  <c r="J4683" i="2"/>
  <c r="J4373" i="2"/>
  <c r="J4015" i="2"/>
  <c r="J3306" i="2"/>
  <c r="J4717" i="2"/>
  <c r="J4301" i="2"/>
  <c r="J3264" i="2"/>
  <c r="J2391" i="2"/>
  <c r="J2635" i="2"/>
  <c r="J1803" i="2"/>
  <c r="J130" i="2"/>
  <c r="J4694" i="2"/>
  <c r="J4366" i="2"/>
  <c r="J3233" i="2"/>
  <c r="J2561" i="2"/>
  <c r="J3375" i="2"/>
  <c r="J3079" i="2"/>
  <c r="J1124" i="2"/>
  <c r="J3373" i="2"/>
  <c r="J2489" i="2"/>
  <c r="J4516" i="2"/>
  <c r="J2179" i="2"/>
  <c r="J4111" i="2"/>
  <c r="J479" i="2"/>
  <c r="J2667" i="2"/>
  <c r="J1183" i="2"/>
  <c r="J2928" i="2"/>
  <c r="J4710" i="2"/>
  <c r="J2280" i="2"/>
  <c r="J1256" i="2"/>
  <c r="J3841" i="2"/>
  <c r="J354" i="2"/>
  <c r="J1632" i="2"/>
  <c r="J4355" i="2"/>
  <c r="J197" i="2"/>
  <c r="J4577" i="2"/>
  <c r="J2168" i="2"/>
  <c r="J650" i="2"/>
  <c r="J2263" i="2"/>
  <c r="J1485" i="2"/>
  <c r="J4259" i="2"/>
  <c r="J4714" i="2"/>
  <c r="J3209" i="2"/>
  <c r="J4352" i="2"/>
  <c r="J3446" i="2"/>
  <c r="J3563" i="2"/>
  <c r="J3195" i="2"/>
  <c r="J1121" i="2"/>
  <c r="J1496" i="2"/>
  <c r="J3178" i="2"/>
  <c r="J818" i="2"/>
  <c r="J290" i="2"/>
  <c r="J3949" i="2"/>
  <c r="J3106" i="2"/>
  <c r="J4412" i="2"/>
  <c r="J2433" i="2"/>
  <c r="J4326" i="2"/>
  <c r="J563" i="2"/>
  <c r="J4520" i="2"/>
  <c r="J3804" i="2"/>
  <c r="J1320" i="2"/>
  <c r="J887" i="2"/>
  <c r="J3389" i="2"/>
  <c r="J102" i="2"/>
  <c r="J3453" i="2"/>
  <c r="J2132" i="2"/>
  <c r="J1788" i="2"/>
  <c r="J1484" i="2"/>
  <c r="J1668" i="2"/>
  <c r="J2507" i="2"/>
  <c r="J3086" i="2"/>
  <c r="J234" i="2"/>
  <c r="J601" i="2"/>
  <c r="J3826" i="2"/>
  <c r="J4956" i="2"/>
  <c r="J4805" i="2"/>
  <c r="J2285" i="2"/>
  <c r="J3269" i="2"/>
  <c r="J2830" i="2"/>
  <c r="J4589" i="2"/>
  <c r="J3383" i="2"/>
  <c r="J72" i="2"/>
  <c r="J4938" i="2"/>
  <c r="J356" i="2"/>
  <c r="J4518" i="2"/>
  <c r="J1495" i="2"/>
  <c r="J388" i="2"/>
  <c r="J4288" i="2"/>
  <c r="J874" i="2"/>
  <c r="J1325" i="2"/>
  <c r="J3048" i="2"/>
  <c r="J1414" i="2"/>
  <c r="J721" i="2"/>
  <c r="J1833" i="2"/>
  <c r="J1751" i="2"/>
  <c r="J1275" i="2"/>
  <c r="J1072" i="2"/>
  <c r="J107" i="2"/>
  <c r="J2021" i="2"/>
  <c r="J4959" i="2"/>
  <c r="J1269" i="2"/>
  <c r="J3911" i="2"/>
  <c r="J2060" i="2"/>
  <c r="J1963" i="2"/>
  <c r="J2004" i="2"/>
  <c r="J4575" i="2"/>
  <c r="J2684" i="2"/>
  <c r="J1967" i="2"/>
  <c r="J2864" i="2"/>
  <c r="J1680" i="2"/>
  <c r="J4438" i="2"/>
  <c r="J385" i="2"/>
  <c r="J1672" i="2"/>
  <c r="J1274" i="2"/>
  <c r="J589" i="2"/>
  <c r="J2747" i="2"/>
  <c r="J1031" i="2"/>
  <c r="J2760" i="2"/>
  <c r="J4174" i="2"/>
  <c r="J2136" i="2"/>
  <c r="J1099" i="2"/>
  <c r="J808" i="2"/>
  <c r="J564" i="2"/>
  <c r="J4220" i="2"/>
  <c r="J4676" i="2"/>
  <c r="J4875" i="2"/>
  <c r="J3075" i="2"/>
  <c r="J3268" i="2"/>
  <c r="J1171" i="2"/>
  <c r="J2633" i="2"/>
  <c r="J2150" i="2"/>
  <c r="J3149" i="2"/>
  <c r="J3664" i="2"/>
  <c r="J110" i="2"/>
  <c r="J4627" i="2"/>
  <c r="J4836" i="2"/>
  <c r="J1458" i="2"/>
  <c r="J610" i="2"/>
  <c r="J4261" i="2"/>
  <c r="J955" i="2"/>
  <c r="J4620" i="2"/>
  <c r="J3640" i="2"/>
  <c r="J1258" i="2"/>
  <c r="J2189" i="2"/>
  <c r="J3316" i="2"/>
  <c r="J1014" i="2"/>
  <c r="J1154" i="2"/>
  <c r="J3024" i="2"/>
  <c r="J839" i="2"/>
  <c r="J4941" i="2"/>
  <c r="J4917" i="2"/>
  <c r="J4432" i="2"/>
  <c r="J358" i="2"/>
  <c r="J1827" i="2"/>
  <c r="J3077" i="2"/>
  <c r="J4645" i="2"/>
  <c r="J1541" i="2"/>
  <c r="J463" i="2"/>
  <c r="J2800" i="2"/>
  <c r="J2618" i="2"/>
  <c r="J3510" i="2"/>
  <c r="J3465" i="2"/>
  <c r="J4660" i="2"/>
  <c r="J3249" i="2"/>
  <c r="J1812" i="2"/>
  <c r="J4839" i="2"/>
  <c r="J2432" i="2"/>
  <c r="J1300" i="2"/>
  <c r="J2112" i="2"/>
  <c r="J2096" i="2"/>
  <c r="J1473" i="2"/>
  <c r="J2989" i="2"/>
  <c r="J1379" i="2"/>
  <c r="J156" i="2"/>
  <c r="J1077" i="2"/>
  <c r="J587" i="2"/>
  <c r="J722" i="2"/>
  <c r="J4177" i="2"/>
  <c r="J614" i="2"/>
  <c r="J1580" i="2"/>
  <c r="J2914" i="2"/>
  <c r="J3907" i="2"/>
  <c r="J4201" i="2"/>
  <c r="J4435" i="2"/>
  <c r="J4455" i="2"/>
  <c r="J1457" i="2"/>
  <c r="J2680" i="2"/>
  <c r="J3743" i="2"/>
  <c r="J2107" i="2"/>
  <c r="J826" i="2"/>
  <c r="J2388" i="2"/>
  <c r="J2146" i="2"/>
  <c r="J729" i="2"/>
  <c r="J4720" i="2"/>
  <c r="J4398" i="2"/>
  <c r="J4524" i="2"/>
  <c r="J3004" i="2"/>
  <c r="J4675" i="2"/>
  <c r="J3025" i="2"/>
  <c r="J48" i="2"/>
  <c r="J2167" i="2"/>
  <c r="J430" i="2"/>
  <c r="J1602" i="2"/>
  <c r="J2080" i="2"/>
  <c r="J2414" i="2"/>
  <c r="J3123" i="2"/>
  <c r="J1554" i="2"/>
  <c r="J3192" i="2"/>
  <c r="J4988" i="2"/>
  <c r="J2289" i="2"/>
  <c r="J4469" i="2"/>
  <c r="J677" i="2"/>
  <c r="J3958" i="2"/>
  <c r="J2140" i="2"/>
  <c r="J4672" i="2"/>
  <c r="J2184" i="2"/>
  <c r="J2134" i="2"/>
  <c r="J2153" i="2"/>
  <c r="J1305" i="2"/>
  <c r="J4190" i="2"/>
  <c r="J390" i="2"/>
  <c r="J3456" i="2"/>
  <c r="J3380" i="2"/>
  <c r="J124" i="2"/>
  <c r="J4809" i="2"/>
  <c r="J2732" i="2"/>
  <c r="J2301" i="2"/>
  <c r="J3604" i="2"/>
  <c r="J4499" i="2"/>
  <c r="J3098" i="2"/>
  <c r="J4348" i="2"/>
  <c r="J2494" i="2"/>
  <c r="J1158" i="2"/>
  <c r="J1822" i="2"/>
  <c r="J2965" i="2"/>
  <c r="J2277" i="2"/>
  <c r="J529" i="2"/>
  <c r="J919" i="2"/>
  <c r="J842" i="2"/>
  <c r="J39" i="2"/>
  <c r="J983" i="2"/>
  <c r="J1936" i="2"/>
  <c r="J1734" i="2"/>
  <c r="J1070" i="2"/>
  <c r="J3569" i="2"/>
  <c r="J1530" i="2"/>
  <c r="J1022" i="2"/>
  <c r="J3364" i="2"/>
  <c r="J4227" i="2"/>
  <c r="J4630" i="2"/>
  <c r="J4453" i="2"/>
  <c r="J3279" i="2"/>
  <c r="J4994" i="2"/>
  <c r="J334" i="2"/>
  <c r="J4099" i="2"/>
  <c r="J4618" i="2"/>
  <c r="J3378" i="2"/>
  <c r="J211" i="2"/>
  <c r="J3689" i="2"/>
  <c r="J3631" i="2"/>
  <c r="J1122" i="2"/>
  <c r="J1117" i="2"/>
  <c r="J4715" i="2"/>
  <c r="J3175" i="2"/>
  <c r="J4127" i="2"/>
  <c r="J596" i="2"/>
  <c r="J1445" i="2"/>
  <c r="J3574" i="2"/>
  <c r="J2054" i="2"/>
  <c r="J4040" i="2"/>
  <c r="J177" i="2"/>
  <c r="J3055" i="2"/>
  <c r="J3651" i="2"/>
  <c r="J621" i="2"/>
  <c r="J4867" i="2"/>
  <c r="J3111" i="2"/>
  <c r="J1935" i="2"/>
  <c r="J2008" i="2"/>
  <c r="J724" i="2"/>
  <c r="J1377" i="2"/>
  <c r="J868" i="2"/>
  <c r="J4128" i="2"/>
  <c r="J841" i="2"/>
  <c r="J1588" i="2"/>
  <c r="J1471" i="2"/>
  <c r="J566" i="2"/>
  <c r="J4059" i="2"/>
  <c r="J867" i="2"/>
  <c r="J96" i="2"/>
  <c r="J93" i="2"/>
  <c r="J743" i="2"/>
  <c r="J3962" i="2"/>
  <c r="J3448" i="2"/>
  <c r="J4019" i="2"/>
  <c r="J3571" i="2"/>
  <c r="J4043" i="2"/>
  <c r="J4626" i="2"/>
  <c r="J4971" i="2"/>
  <c r="J4540" i="2"/>
  <c r="J3634" i="2"/>
  <c r="J4916" i="2"/>
  <c r="J2670" i="2"/>
  <c r="J666" i="2"/>
  <c r="J3641" i="2"/>
  <c r="J3361" i="2"/>
  <c r="J119" i="2"/>
  <c r="J2977" i="2"/>
  <c r="J2540" i="2"/>
  <c r="J1660" i="2"/>
  <c r="J1544" i="2"/>
  <c r="J159" i="2"/>
  <c r="J158" i="2"/>
  <c r="J216" i="2"/>
  <c r="J2190" i="2"/>
  <c r="J1313" i="2"/>
  <c r="J3675" i="2"/>
  <c r="J1136" i="2"/>
  <c r="J1681" i="2"/>
  <c r="J4722" i="2"/>
  <c r="J585" i="2"/>
  <c r="J3915" i="2"/>
  <c r="J4954" i="2"/>
  <c r="J608" i="2"/>
  <c r="J4564" i="2"/>
  <c r="J2985" i="2"/>
  <c r="J461" i="2"/>
  <c r="J3274" i="2"/>
  <c r="J4027" i="2"/>
  <c r="J4925" i="2"/>
  <c r="J3044" i="2"/>
  <c r="J3083" i="2"/>
  <c r="J3745" i="2"/>
  <c r="J3287" i="2"/>
  <c r="J2719" i="2"/>
  <c r="J2375" i="2"/>
  <c r="J689" i="2"/>
  <c r="J3681" i="2"/>
  <c r="J1957" i="2"/>
  <c r="J707" i="2"/>
  <c r="J1981" i="2"/>
  <c r="J3564" i="2"/>
  <c r="J4009" i="2"/>
  <c r="J518" i="2"/>
  <c r="J2401" i="2"/>
  <c r="J2491" i="2"/>
  <c r="J1921" i="2"/>
  <c r="J2402" i="2"/>
  <c r="J4250" i="2"/>
  <c r="J17" i="2"/>
  <c r="J3030" i="2"/>
  <c r="J3655" i="2"/>
  <c r="J2998" i="2"/>
  <c r="J1688" i="2"/>
  <c r="J3450" i="2"/>
  <c r="J3457" i="2"/>
  <c r="J2011" i="2"/>
  <c r="J1508" i="2"/>
  <c r="J2870" i="2"/>
  <c r="J3492" i="2"/>
  <c r="J340" i="2"/>
  <c r="J4913" i="2"/>
  <c r="J4641" i="2"/>
  <c r="J2082" i="2"/>
  <c r="J3662" i="2"/>
  <c r="J1353" i="2"/>
  <c r="J200" i="2"/>
  <c r="J2238" i="2"/>
  <c r="J1037" i="2"/>
  <c r="J1802" i="2"/>
  <c r="J1303" i="2"/>
  <c r="J1820" i="2"/>
  <c r="J2922" i="2"/>
  <c r="J800" i="2"/>
  <c r="J1840" i="2"/>
  <c r="J853" i="2"/>
  <c r="J109" i="2"/>
  <c r="J1823" i="2"/>
  <c r="J2416" i="2"/>
  <c r="J497" i="2"/>
  <c r="J2872" i="2"/>
  <c r="J4732" i="2"/>
  <c r="J209" i="2"/>
  <c r="J2927" i="2"/>
  <c r="J138" i="2"/>
  <c r="J3859" i="2"/>
  <c r="J3105" i="2"/>
  <c r="J1815" i="2"/>
  <c r="J3715" i="2"/>
  <c r="J4980" i="2"/>
  <c r="J738" i="2"/>
  <c r="J933" i="2"/>
  <c r="J1209" i="2"/>
  <c r="J3096" i="2"/>
  <c r="J2418" i="2"/>
  <c r="J1298" i="2"/>
  <c r="J705" i="2"/>
  <c r="J4640" i="2"/>
  <c r="J1959" i="2"/>
  <c r="J4219" i="2"/>
  <c r="J4885" i="2"/>
  <c r="J1695" i="2"/>
  <c r="J1483" i="2"/>
  <c r="J3637" i="2"/>
  <c r="J3584" i="2"/>
  <c r="J2283" i="2"/>
  <c r="J593" i="2"/>
  <c r="J4018" i="2"/>
  <c r="J2364" i="2"/>
  <c r="J4072" i="2"/>
  <c r="J2505" i="2"/>
  <c r="J2895" i="2"/>
  <c r="J1268" i="2"/>
  <c r="J899" i="2"/>
  <c r="J3011" i="2"/>
  <c r="J180" i="2"/>
  <c r="J4427" i="2"/>
  <c r="J4669" i="2"/>
  <c r="J4621" i="2"/>
  <c r="J4766" i="2"/>
  <c r="J3752" i="2"/>
  <c r="J1653" i="2"/>
  <c r="J3295" i="2"/>
  <c r="J386" i="2"/>
  <c r="J676" i="2"/>
  <c r="J2606" i="2"/>
  <c r="J221" i="2"/>
  <c r="J3376" i="2"/>
  <c r="J3065" i="2"/>
  <c r="J4" i="2"/>
  <c r="J4739" i="2"/>
  <c r="J762" i="2"/>
  <c r="J1866" i="2"/>
  <c r="J2102" i="2"/>
  <c r="J3480" i="2"/>
  <c r="J2920" i="2"/>
  <c r="J4878" i="2"/>
  <c r="J2889" i="2"/>
  <c r="J2492" i="2"/>
  <c r="J3938" i="2"/>
  <c r="J367" i="2"/>
  <c r="J3628" i="2"/>
  <c r="J2420" i="2"/>
  <c r="J1043" i="2"/>
  <c r="J487" i="2"/>
  <c r="J2812" i="2"/>
  <c r="J3072" i="2"/>
  <c r="J399" i="2"/>
  <c r="J1463" i="2"/>
  <c r="J1876" i="2"/>
  <c r="J495" i="2"/>
  <c r="J2884" i="2"/>
  <c r="J2802" i="2"/>
  <c r="J1955" i="2"/>
  <c r="J480" i="2"/>
  <c r="J1332" i="2"/>
  <c r="J4789" i="2"/>
  <c r="J3608" i="2"/>
  <c r="J2528" i="2"/>
  <c r="J303" i="2"/>
  <c r="J499" i="2"/>
  <c r="J4183" i="2"/>
  <c r="J1796" i="2"/>
  <c r="J697" i="2"/>
  <c r="J1036" i="2"/>
  <c r="J703" i="2"/>
  <c r="J726" i="2"/>
  <c r="J2560" i="2"/>
  <c r="J4275" i="2"/>
  <c r="J2994" i="2"/>
  <c r="J989" i="2"/>
  <c r="J1904" i="2"/>
  <c r="J1020" i="2"/>
  <c r="J2152" i="2"/>
  <c r="J2154" i="2"/>
  <c r="J4097" i="2"/>
  <c r="J4870" i="2"/>
  <c r="J4888" i="2"/>
  <c r="J4192" i="2"/>
  <c r="J1075" i="2"/>
  <c r="J1494" i="2"/>
  <c r="J718" i="2"/>
  <c r="J866" i="2"/>
  <c r="J1933" i="2"/>
  <c r="J4103" i="2"/>
  <c r="J1856" i="2"/>
  <c r="J3092" i="2"/>
  <c r="J2116" i="2"/>
  <c r="J4753" i="2"/>
  <c r="J3118" i="2"/>
  <c r="J3354" i="2"/>
  <c r="J2539" i="2"/>
  <c r="J2915" i="2"/>
  <c r="J186" i="2"/>
  <c r="J1710" i="2"/>
  <c r="J1411" i="2"/>
  <c r="J750" i="2"/>
  <c r="J1180" i="2"/>
  <c r="J4512" i="2"/>
  <c r="J95" i="2"/>
  <c r="J3198" i="2"/>
  <c r="J2339" i="2"/>
  <c r="J3281" i="2"/>
  <c r="J2093" i="2"/>
  <c r="J1295" i="2"/>
  <c r="J4191" i="2"/>
  <c r="J2297" i="2"/>
  <c r="J1250" i="2"/>
  <c r="J1846" i="2"/>
  <c r="J459" i="2"/>
  <c r="J4095" i="2"/>
  <c r="J1848" i="2"/>
  <c r="J2183" i="2"/>
  <c r="J4119" i="2"/>
  <c r="J1889" i="2"/>
  <c r="J160" i="2"/>
  <c r="J534" i="2"/>
  <c r="J2822" i="2"/>
  <c r="J4743" i="2"/>
  <c r="J3976" i="2"/>
  <c r="J1662" i="2"/>
  <c r="J628" i="2"/>
  <c r="J4781" i="2"/>
  <c r="J1991" i="2"/>
  <c r="J2924" i="2"/>
  <c r="J3395" i="2"/>
  <c r="J1013" i="2"/>
  <c r="J4450" i="2"/>
  <c r="J4298" i="2"/>
  <c r="J1326" i="2"/>
  <c r="J626" i="2"/>
  <c r="J3691" i="2"/>
  <c r="J4046" i="2"/>
  <c r="J1378" i="2"/>
  <c r="J2399" i="2"/>
  <c r="J4555" i="2"/>
  <c r="J2638" i="2"/>
  <c r="J401" i="2"/>
  <c r="J523" i="2"/>
  <c r="J29" i="2"/>
  <c r="J4444" i="2"/>
  <c r="J3838" i="2"/>
  <c r="J3663" i="2"/>
  <c r="J2001" i="2"/>
  <c r="J659" i="2"/>
  <c r="J2510" i="2"/>
  <c r="J4688" i="2"/>
  <c r="J76" i="2"/>
  <c r="J4617" i="2"/>
  <c r="J1879" i="2"/>
  <c r="J558" i="2"/>
  <c r="J40" i="2"/>
  <c r="J1456" i="2"/>
  <c r="J4673" i="2"/>
  <c r="J1689" i="2"/>
  <c r="J554" i="2"/>
  <c r="J2317" i="2"/>
  <c r="J1717" i="2"/>
  <c r="J3239" i="2"/>
  <c r="J3085" i="2"/>
  <c r="J2374" i="2"/>
  <c r="J1002" i="2"/>
  <c r="J4729" i="2"/>
  <c r="J4332" i="2"/>
  <c r="J552" i="2"/>
  <c r="J3885" i="2"/>
  <c r="J3709" i="2"/>
  <c r="J1865" i="2"/>
  <c r="J1550" i="2"/>
  <c r="J1722" i="2"/>
  <c r="J4184" i="2"/>
  <c r="J2573" i="2"/>
  <c r="J2591" i="2"/>
  <c r="J2023" i="2"/>
  <c r="J1220" i="2"/>
  <c r="J824" i="2"/>
  <c r="J1382" i="2"/>
  <c r="J2286" i="2"/>
  <c r="J4101" i="2"/>
  <c r="J1294" i="2"/>
  <c r="J4748" i="2"/>
  <c r="J2123" i="2"/>
  <c r="J1193" i="2"/>
  <c r="J1670" i="2"/>
  <c r="J849" i="2"/>
  <c r="J3942" i="2"/>
  <c r="J1475" i="2"/>
  <c r="J3101" i="2"/>
  <c r="J1417" i="2"/>
  <c r="J3340" i="2"/>
  <c r="J4662" i="2"/>
  <c r="J4389" i="2"/>
  <c r="J2425" i="2"/>
  <c r="J3099" i="2"/>
  <c r="J784" i="2"/>
  <c r="J4105" i="2"/>
  <c r="J717" i="2"/>
  <c r="J862" i="2"/>
  <c r="J2762" i="2"/>
  <c r="J636" i="2"/>
  <c r="J1130" i="2"/>
  <c r="J2334" i="2"/>
  <c r="J4205" i="2"/>
  <c r="J4230" i="2"/>
  <c r="J4859" i="2"/>
  <c r="J4752" i="2"/>
  <c r="J4093" i="2"/>
  <c r="J3974" i="2"/>
  <c r="J2608" i="2"/>
  <c r="J1259" i="2"/>
  <c r="J78" i="2"/>
  <c r="J3333" i="2"/>
  <c r="J457" i="2"/>
  <c r="J682" i="2"/>
  <c r="J3408" i="2"/>
  <c r="J3590" i="2"/>
  <c r="J3284" i="2"/>
  <c r="J4942" i="2"/>
  <c r="J3583" i="2"/>
  <c r="J3671" i="2"/>
  <c r="J1343" i="2"/>
  <c r="J801" i="2"/>
  <c r="J979" i="2"/>
  <c r="J4953" i="2"/>
  <c r="J4996" i="2"/>
  <c r="J3749" i="2"/>
  <c r="J131" i="2"/>
  <c r="J1601" i="2"/>
  <c r="J4573" i="2"/>
  <c r="J3818" i="2"/>
  <c r="J101" i="2"/>
  <c r="J4822" i="2"/>
  <c r="J3844" i="2"/>
  <c r="J3777" i="2"/>
  <c r="J1200" i="2"/>
  <c r="J3806" i="2"/>
  <c r="J1436" i="2"/>
  <c r="J4553" i="2"/>
  <c r="J4820" i="2"/>
  <c r="J3746" i="2"/>
  <c r="J910" i="2"/>
  <c r="J2575" i="2"/>
  <c r="J4816" i="2"/>
  <c r="J3690" i="2"/>
  <c r="J4655" i="2"/>
  <c r="J1837" i="2"/>
  <c r="J1814" i="2"/>
  <c r="J3999" i="2"/>
  <c r="J1867" i="2"/>
  <c r="J4977" i="2"/>
  <c r="J1594" i="2"/>
  <c r="J1956" i="2"/>
  <c r="J582" i="2"/>
  <c r="J3614" i="2"/>
  <c r="J834" i="2"/>
  <c r="J285" i="2"/>
  <c r="J2979" i="2"/>
  <c r="J4354" i="2"/>
  <c r="J2916" i="2"/>
  <c r="J3019" i="2"/>
  <c r="J1505" i="2"/>
  <c r="J4169" i="2"/>
  <c r="J3003" i="2"/>
  <c r="J1163" i="2"/>
  <c r="J305" i="2"/>
  <c r="J2137" i="2"/>
  <c r="J1794" i="2"/>
  <c r="J1980" i="2"/>
  <c r="J532" i="2"/>
  <c r="J560" i="2"/>
  <c r="J1470" i="2"/>
  <c r="J2442" i="2"/>
  <c r="J3125" i="2"/>
  <c r="J1194" i="2"/>
  <c r="J2672" i="2"/>
  <c r="J484" i="2"/>
  <c r="J2669" i="2"/>
  <c r="J3512" i="2"/>
  <c r="J3551" i="2"/>
  <c r="J24" i="2"/>
  <c r="J3225" i="2"/>
  <c r="J1570" i="2"/>
  <c r="J512" i="2"/>
  <c r="J4835" i="2"/>
  <c r="J1567" i="2"/>
  <c r="J2786" i="2"/>
  <c r="J580" i="2"/>
  <c r="J4225" i="2"/>
  <c r="J3739" i="2"/>
  <c r="J424" i="2"/>
  <c r="J3920" i="2"/>
  <c r="J4377" i="2"/>
  <c r="J1590" i="2"/>
  <c r="J3218" i="2"/>
  <c r="J4762" i="2"/>
  <c r="J4484" i="2"/>
  <c r="J136" i="2"/>
  <c r="J3722" i="2"/>
  <c r="J54" i="2"/>
  <c r="J4623" i="2"/>
  <c r="J829" i="2"/>
  <c r="J308" i="2"/>
  <c r="J2196" i="2"/>
  <c r="J4543" i="2"/>
  <c r="J1719" i="2"/>
  <c r="J3297" i="2"/>
  <c r="J2042" i="2"/>
  <c r="J1926" i="2"/>
  <c r="J16" i="2"/>
  <c r="J4548" i="2"/>
  <c r="J1231" i="2"/>
  <c r="J3463" i="2"/>
  <c r="J258" i="2"/>
  <c r="J2531" i="2"/>
  <c r="J4426" i="2"/>
  <c r="J3729" i="2"/>
  <c r="J4725" i="2"/>
  <c r="J4409" i="2"/>
  <c r="J4894" i="2"/>
  <c r="J1911" i="2"/>
  <c r="J1430" i="2"/>
  <c r="J491" i="2"/>
  <c r="J2361" i="2"/>
  <c r="J3845" i="2"/>
  <c r="J4857" i="2"/>
  <c r="J962" i="2"/>
  <c r="J2476" i="2"/>
  <c r="J4763" i="2"/>
  <c r="J1690" i="2"/>
  <c r="J1056" i="2"/>
  <c r="J3172" i="2"/>
  <c r="J4568" i="2"/>
  <c r="J1381" i="2"/>
  <c r="J2602" i="2"/>
  <c r="J86" i="2"/>
  <c r="J4874" i="2"/>
  <c r="J3649" i="2"/>
  <c r="J936" i="2"/>
  <c r="J3139" i="2"/>
  <c r="J4619" i="2"/>
  <c r="J3167" i="2"/>
  <c r="J4594" i="2"/>
  <c r="J4221" i="2"/>
  <c r="J888" i="2"/>
  <c r="J3159" i="2"/>
  <c r="J1094" i="2"/>
  <c r="J3660" i="2"/>
  <c r="J4590" i="2"/>
  <c r="J2558" i="2"/>
  <c r="J2282" i="2"/>
  <c r="J239" i="2"/>
  <c r="J226" i="2"/>
  <c r="J374" i="2"/>
  <c r="J3185" i="2"/>
  <c r="J1012" i="2"/>
  <c r="J3557" i="2"/>
  <c r="J2948" i="2"/>
  <c r="J1569" i="2"/>
  <c r="J68" i="2"/>
  <c r="J4644" i="2"/>
  <c r="J992" i="2"/>
  <c r="J476" i="2"/>
  <c r="J4129" i="2"/>
  <c r="J1851" i="2"/>
  <c r="J590" i="2"/>
  <c r="J2883" i="2"/>
  <c r="J2194" i="2"/>
  <c r="J298" i="2"/>
  <c r="J1393" i="2"/>
  <c r="J555" i="2"/>
  <c r="J152" i="2"/>
  <c r="J4958" i="2"/>
  <c r="J4346" i="2"/>
  <c r="J3596" i="2"/>
  <c r="J1622" i="2"/>
  <c r="J2885" i="2"/>
  <c r="J3290" i="2"/>
  <c r="J647" i="2"/>
  <c r="J3742" i="2"/>
  <c r="J1046" i="2"/>
  <c r="J3088" i="2"/>
  <c r="J3392" i="2"/>
  <c r="J843" i="2"/>
  <c r="J2788" i="2"/>
  <c r="J1029" i="2"/>
  <c r="J2426" i="2"/>
  <c r="J3035" i="2"/>
  <c r="J106" i="2"/>
  <c r="J1362" i="2"/>
  <c r="J1311" i="2"/>
  <c r="J215" i="2"/>
  <c r="J3416" i="2"/>
  <c r="J3978" i="2"/>
  <c r="J1454" i="2"/>
  <c r="J3382" i="2"/>
  <c r="J3753" i="2"/>
  <c r="J4318" i="2"/>
  <c r="J3505" i="2"/>
  <c r="J4157" i="2"/>
  <c r="J3310" i="2"/>
  <c r="J3918" i="2"/>
  <c r="J2698" i="2"/>
  <c r="J3732" i="2"/>
  <c r="J2738" i="2"/>
  <c r="J1489" i="2"/>
  <c r="J2678" i="2"/>
  <c r="J1073" i="2"/>
  <c r="J2685" i="2"/>
  <c r="J2156" i="2"/>
  <c r="J2661" i="2"/>
  <c r="J2320" i="2"/>
  <c r="J1944" i="2"/>
  <c r="J4579" i="2"/>
  <c r="J8" i="2"/>
  <c r="J2240" i="2"/>
  <c r="J2525" i="2"/>
  <c r="J2210" i="2"/>
  <c r="J1666" i="2"/>
  <c r="J2171" i="2"/>
  <c r="J880" i="2"/>
  <c r="J4189" i="2"/>
  <c r="J35" i="2"/>
  <c r="J1762" i="2"/>
  <c r="J1966" i="2"/>
  <c r="J4215" i="2"/>
  <c r="J67" i="2"/>
  <c r="J55" i="2"/>
  <c r="J966" i="2"/>
  <c r="J3023" i="2"/>
  <c r="J3701" i="2"/>
  <c r="J2834" i="2"/>
  <c r="J3860" i="2"/>
  <c r="J4756" i="2"/>
  <c r="J1501" i="2"/>
  <c r="J2248" i="2"/>
  <c r="J4537" i="2"/>
  <c r="J1691" i="2"/>
  <c r="J4658" i="2"/>
  <c r="J673" i="2"/>
  <c r="J1249" i="2"/>
  <c r="J2629" i="2"/>
  <c r="J544" i="2"/>
  <c r="J2949" i="2"/>
  <c r="J1316" i="2"/>
  <c r="J3683" i="2"/>
  <c r="J782" i="2"/>
  <c r="J2383" i="2"/>
  <c r="J1543" i="2"/>
  <c r="J1679" i="2"/>
  <c r="J2527" i="2"/>
  <c r="J3015" i="2"/>
  <c r="J3369" i="2"/>
  <c r="J3561" i="2"/>
  <c r="J4307" i="2"/>
  <c r="J2118" i="2"/>
  <c r="J2032" i="2"/>
  <c r="J892" i="2"/>
  <c r="J904" i="2"/>
  <c r="J668" i="2"/>
  <c r="J598" i="2"/>
  <c r="J2302" i="2"/>
  <c r="J2330" i="2"/>
  <c r="J1667" i="2"/>
  <c r="J845" i="2"/>
  <c r="J2100" i="2"/>
  <c r="J350" i="2"/>
  <c r="J2050" i="2"/>
  <c r="J176" i="2"/>
  <c r="J4495" i="2"/>
  <c r="J6" i="2"/>
  <c r="J2625" i="2"/>
  <c r="J1582" i="2"/>
  <c r="J470" i="2"/>
  <c r="J3038" i="2"/>
  <c r="J1202" i="2"/>
  <c r="J3917" i="2"/>
  <c r="J1429" i="2"/>
  <c r="J4458" i="2"/>
  <c r="J339" i="2"/>
  <c r="J1239" i="2"/>
  <c r="J4246" i="2"/>
  <c r="J255" i="2"/>
  <c r="J4110" i="2"/>
  <c r="J379" i="2"/>
  <c r="J282" i="2"/>
  <c r="J2333" i="2"/>
  <c r="J2028" i="2"/>
  <c r="J1971" i="2"/>
  <c r="J1731" i="2"/>
  <c r="J605" i="2"/>
  <c r="J4899" i="2"/>
  <c r="J3530" i="2"/>
  <c r="J4570" i="2"/>
  <c r="J3666" i="2"/>
  <c r="J1654" i="2"/>
  <c r="J204" i="2"/>
  <c r="J500" i="2"/>
  <c r="J1018" i="2"/>
  <c r="J442" i="2"/>
  <c r="J1881" i="2"/>
  <c r="J4595" i="2"/>
  <c r="J4365" i="2"/>
  <c r="J2192" i="2"/>
  <c r="J4514" i="2"/>
  <c r="J3526" i="2"/>
  <c r="J811" i="2"/>
  <c r="J772" i="2"/>
  <c r="J4865" i="2"/>
  <c r="J2749" i="2"/>
  <c r="J4677" i="2"/>
  <c r="J2340" i="2"/>
  <c r="J2714" i="2"/>
  <c r="J3027" i="2"/>
  <c r="J510" i="2"/>
  <c r="J3616" i="2"/>
  <c r="J3494" i="2"/>
  <c r="J2720" i="2"/>
  <c r="J615" i="2"/>
  <c r="J4226" i="2"/>
  <c r="J2278" i="2"/>
  <c r="J4269" i="2"/>
  <c r="J1577" i="2"/>
  <c r="J3799" i="2"/>
  <c r="J4628" i="2"/>
  <c r="J3542" i="2"/>
  <c r="J344" i="2"/>
  <c r="J3600" i="2"/>
  <c r="J407" i="2"/>
  <c r="J2181" i="2"/>
  <c r="J3447" i="2"/>
  <c r="J141" i="2"/>
  <c r="J1265" i="2"/>
  <c r="J2565" i="2"/>
  <c r="J3452" i="2"/>
  <c r="J2784" i="2"/>
  <c r="J2064" i="2"/>
  <c r="J277" i="2"/>
  <c r="J2787" i="2"/>
  <c r="J2423" i="2"/>
  <c r="J1235" i="2"/>
  <c r="J4075" i="2"/>
  <c r="J4471" i="2"/>
  <c r="J3857" i="2"/>
  <c r="J81" i="2"/>
  <c r="J1401" i="2"/>
  <c r="J4504" i="2"/>
  <c r="J2095" i="2"/>
  <c r="J2840" i="2"/>
  <c r="J3272" i="2"/>
  <c r="J1123" i="2"/>
  <c r="J351" i="2"/>
  <c r="J1857" i="2"/>
  <c r="J2121" i="2"/>
  <c r="J2411" i="2"/>
  <c r="J3330" i="2"/>
  <c r="J2085" i="2"/>
  <c r="J3537" i="2"/>
  <c r="J1333" i="2"/>
  <c r="J3696" i="2"/>
  <c r="J89" i="2"/>
  <c r="J2010" i="2"/>
  <c r="J1583" i="2"/>
  <c r="J4196" i="2"/>
  <c r="J520" i="2"/>
  <c r="J2006" i="2"/>
  <c r="J1626" i="2"/>
  <c r="J2797" i="2"/>
  <c r="J4529" i="2"/>
  <c r="J3601" i="2"/>
  <c r="J1747" i="2"/>
  <c r="J1440" i="2"/>
  <c r="J612" i="2"/>
  <c r="J2918" i="2"/>
  <c r="J232" i="2"/>
  <c r="J4403" i="2"/>
  <c r="J1057" i="2"/>
  <c r="J2923" i="2"/>
  <c r="J423" i="2"/>
  <c r="J545" i="2"/>
  <c r="J4085" i="2"/>
  <c r="J3236" i="2"/>
  <c r="J1925" i="2"/>
  <c r="J3688" i="2"/>
  <c r="J4716" i="2"/>
  <c r="J3206" i="2"/>
  <c r="J3049" i="2"/>
  <c r="J2212" i="2"/>
  <c r="J4254" i="2"/>
  <c r="J2354" i="2"/>
  <c r="J2789" i="2"/>
  <c r="J905" i="2"/>
  <c r="J4077" i="2"/>
  <c r="J4928" i="2"/>
  <c r="J3477" i="2"/>
  <c r="J2958" i="2"/>
  <c r="J3326" i="2"/>
  <c r="J1819" i="2"/>
  <c r="J4882" i="2"/>
  <c r="J1218" i="2"/>
  <c r="J4615" i="2"/>
  <c r="J1492" i="2"/>
  <c r="J312" i="2"/>
  <c r="J573" i="2"/>
  <c r="J1553" i="2"/>
  <c r="J2782" i="2"/>
  <c r="J2899" i="2"/>
  <c r="J2964" i="2"/>
  <c r="J2523" i="2"/>
  <c r="J4679" i="2"/>
  <c r="J745" i="2"/>
  <c r="J4788" i="2"/>
  <c r="J3648" i="2"/>
  <c r="J1519" i="2"/>
  <c r="J238" i="2"/>
  <c r="J737" i="2"/>
  <c r="J2396" i="2"/>
  <c r="J341" i="2"/>
  <c r="J4670" i="2"/>
  <c r="J3830" i="2"/>
  <c r="J1068" i="2"/>
  <c r="J1720" i="2"/>
  <c r="J4948" i="2"/>
  <c r="J1479" i="2"/>
  <c r="J678" i="2"/>
  <c r="J2758" i="2"/>
  <c r="J577" i="2"/>
  <c r="J375" i="2"/>
  <c r="J1922" i="2"/>
  <c r="J4779" i="2"/>
  <c r="J3875" i="2"/>
  <c r="J1877" i="2"/>
  <c r="J2624" i="2"/>
  <c r="J2345" i="2"/>
  <c r="J2141" i="2"/>
  <c r="J1347" i="2"/>
  <c r="J622" i="2"/>
  <c r="J1931" i="2"/>
  <c r="J2831" i="2"/>
  <c r="J1415" i="2"/>
  <c r="J2852" i="2"/>
  <c r="J1228" i="2"/>
  <c r="J2172" i="2"/>
  <c r="J3588" i="2"/>
  <c r="J2863" i="2"/>
  <c r="J667" i="2"/>
  <c r="J3946" i="2"/>
  <c r="J4806" i="2"/>
  <c r="J1843" i="2"/>
  <c r="J3994" i="2"/>
  <c r="J1165" i="2"/>
  <c r="J2544" i="2"/>
  <c r="J4241" i="2"/>
  <c r="J2157" i="2"/>
  <c r="J645" i="2"/>
  <c r="J915" i="2"/>
  <c r="J3323" i="2"/>
  <c r="J135" i="2"/>
  <c r="J3981" i="2"/>
  <c r="J3850" i="2"/>
  <c r="J514" i="2"/>
  <c r="J4597" i="2"/>
  <c r="J7" i="2"/>
  <c r="J2534" i="2"/>
  <c r="J1144" i="2"/>
  <c r="J2449" i="2"/>
  <c r="J565" i="2"/>
  <c r="J4104" i="2"/>
  <c r="J2294" i="2"/>
  <c r="J1872" i="2"/>
  <c r="J1791" i="2"/>
  <c r="J3630" i="2"/>
  <c r="J3051" i="2"/>
  <c r="J1920" i="2"/>
  <c r="J1600" i="2"/>
  <c r="J2597" i="2"/>
  <c r="J3365" i="2"/>
  <c r="J436" i="2"/>
  <c r="J1083" i="2"/>
  <c r="J2412" i="2"/>
  <c r="J792" i="2"/>
  <c r="J1067" i="2"/>
  <c r="J2639" i="2"/>
  <c r="J3041" i="2"/>
  <c r="J2709" i="2"/>
  <c r="J415" i="2"/>
  <c r="J4423" i="2"/>
  <c r="J2588" i="2"/>
  <c r="J4276" i="2"/>
  <c r="J1281" i="2"/>
  <c r="J3402" i="2"/>
  <c r="J4881" i="2"/>
  <c r="J3547" i="2"/>
  <c r="J4297" i="2"/>
  <c r="J4713" i="2"/>
  <c r="J4825" i="2"/>
  <c r="J855" i="2"/>
  <c r="J63" i="2"/>
  <c r="J3265" i="2"/>
  <c r="J1052" i="2"/>
  <c r="J3469" i="2"/>
  <c r="J1941" i="2"/>
  <c r="J3810" i="2"/>
  <c r="J3921" i="2"/>
  <c r="J3022" i="2"/>
  <c r="J2623" i="2"/>
  <c r="J3103" i="2"/>
  <c r="J3485" i="2"/>
  <c r="J4175" i="2"/>
  <c r="J3605" i="2"/>
  <c r="J1438" i="2"/>
  <c r="J2676" i="2"/>
  <c r="J2892" i="2"/>
  <c r="J1207" i="2"/>
  <c r="J2114" i="2"/>
  <c r="J1087" i="2"/>
  <c r="J2821" i="2"/>
  <c r="J3193" i="2"/>
  <c r="J28" i="2"/>
  <c r="J3132" i="2"/>
  <c r="J3765" i="2"/>
  <c r="J4965" i="2"/>
  <c r="J1983" i="2"/>
  <c r="J766" i="2"/>
  <c r="J3216" i="2"/>
  <c r="J4037" i="2"/>
  <c r="J3388" i="2"/>
  <c r="J2089" i="2"/>
  <c r="J3201" i="2"/>
  <c r="J932" i="2"/>
  <c r="J603" i="2"/>
  <c r="J307" i="2"/>
  <c r="J1842" i="2"/>
  <c r="J2066" i="2"/>
  <c r="J1051" i="2"/>
  <c r="J4062" i="2"/>
  <c r="J3560" i="2"/>
  <c r="J3433" i="2"/>
  <c r="J1208" i="2"/>
  <c r="J3989" i="2"/>
  <c r="J4603" i="2"/>
  <c r="J2794" i="2"/>
  <c r="J898" i="2"/>
  <c r="J1770" i="2"/>
  <c r="J3247" i="2"/>
  <c r="J263" i="2"/>
  <c r="J3435" i="2"/>
  <c r="J2774" i="2"/>
  <c r="J687" i="2"/>
  <c r="J161" i="2"/>
  <c r="J1651" i="2"/>
  <c r="J1045" i="2"/>
  <c r="J3559" i="2"/>
  <c r="J3699" i="2"/>
  <c r="J2827" i="2"/>
  <c r="J3231" i="2"/>
  <c r="J3114" i="2"/>
  <c r="J4983" i="2"/>
  <c r="J4690" i="2"/>
  <c r="J65" i="2"/>
  <c r="J3778" i="2"/>
  <c r="J4586" i="2"/>
  <c r="J4796" i="2"/>
  <c r="J3148" i="2"/>
  <c r="J504" i="2"/>
  <c r="J901" i="2"/>
  <c r="J1465" i="2"/>
  <c r="J2084" i="2"/>
  <c r="J1776" i="2"/>
  <c r="J3227" i="2"/>
  <c r="J3579" i="2"/>
  <c r="J3210" i="2"/>
  <c r="J2058" i="2"/>
  <c r="J3877" i="2"/>
  <c r="J619" i="2"/>
  <c r="J3381" i="2"/>
  <c r="J2161" i="2"/>
  <c r="J3313" i="2"/>
  <c r="J2232" i="2"/>
  <c r="J4492" i="2"/>
  <c r="J2360" i="2"/>
  <c r="J4538" i="2"/>
  <c r="J791" i="2"/>
  <c r="J229" i="2"/>
  <c r="J4273" i="2"/>
  <c r="J1634" i="2"/>
  <c r="J1421" i="2"/>
  <c r="J3874" i="2"/>
  <c r="J2222" i="2"/>
  <c r="J3266" i="2"/>
  <c r="J3757" i="2"/>
  <c r="J1873" i="2"/>
  <c r="J283" i="2"/>
  <c r="J1685" i="2"/>
  <c r="J2642" i="2"/>
  <c r="J9" i="2"/>
  <c r="J4851" i="2"/>
  <c r="J1539" i="2"/>
  <c r="J3587" i="2"/>
  <c r="J301" i="2"/>
  <c r="J1385" i="2"/>
  <c r="J632" i="2"/>
  <c r="J4659" i="2"/>
  <c r="J2460" i="2"/>
  <c r="J3781" i="2"/>
  <c r="J1612" i="2"/>
  <c r="J140" i="2"/>
  <c r="J276" i="2"/>
  <c r="J1507" i="2"/>
  <c r="J4464" i="2"/>
  <c r="J3141" i="2"/>
  <c r="J2953" i="2"/>
  <c r="J1174" i="2"/>
  <c r="J3930" i="2"/>
  <c r="J2034" i="2"/>
  <c r="J1970" i="2"/>
  <c r="J3652" i="2"/>
  <c r="J1521" i="2"/>
  <c r="J3046" i="2"/>
  <c r="J3427" i="2"/>
  <c r="J3410" i="2"/>
  <c r="J155" i="2"/>
  <c r="J3413" i="2"/>
  <c r="J4397" i="2"/>
  <c r="J3876" i="2"/>
  <c r="J3243" i="2"/>
  <c r="J3256" i="2"/>
  <c r="J3612" i="2"/>
  <c r="J3071" i="2"/>
  <c r="J4895" i="2"/>
  <c r="J3769" i="2"/>
  <c r="J516" i="2"/>
  <c r="J4571" i="2"/>
  <c r="J3188" i="2"/>
  <c r="J2048" i="2"/>
  <c r="J2740" i="2"/>
  <c r="J3762" i="2"/>
  <c r="J3390" i="2"/>
  <c r="J4151" i="2"/>
  <c r="J1428" i="2"/>
  <c r="J1110" i="2"/>
  <c r="J3846" i="2"/>
  <c r="J2660" i="2"/>
  <c r="J4058" i="2"/>
  <c r="J3431" i="2"/>
  <c r="J3862" i="2"/>
  <c r="J546" i="2"/>
  <c r="J3751" i="2"/>
  <c r="J3522" i="2"/>
  <c r="J2026" i="2"/>
  <c r="J3984" i="2"/>
  <c r="J1330" i="2"/>
  <c r="J1929" i="2"/>
  <c r="J265" i="2"/>
  <c r="J490" i="2"/>
  <c r="J3970" i="2"/>
  <c r="J947" i="2"/>
  <c r="J4171" i="2"/>
  <c r="J324" i="2"/>
  <c r="J1676" i="2"/>
  <c r="J4470" i="2"/>
  <c r="J3436" i="2"/>
  <c r="J3441" i="2"/>
  <c r="J3924" i="2"/>
  <c r="J151" i="2"/>
  <c r="J1315" i="2"/>
  <c r="J2030" i="2"/>
  <c r="J3720" i="2"/>
  <c r="J2119" i="2"/>
  <c r="J897" i="2"/>
  <c r="J281" i="2"/>
  <c r="J4082" i="2"/>
  <c r="J173" i="2"/>
  <c r="J19" i="2"/>
  <c r="J2472" i="2"/>
  <c r="J4921" i="2"/>
  <c r="J3945" i="2"/>
  <c r="J562" i="2"/>
  <c r="J1542" i="2"/>
  <c r="J827" i="2"/>
  <c r="J3779" i="2"/>
  <c r="J227" i="2"/>
  <c r="J2007" i="2"/>
  <c r="J3368" i="2"/>
  <c r="J4773" i="2"/>
  <c r="J73" i="2"/>
  <c r="J748" i="2"/>
  <c r="J4723" i="2"/>
  <c r="J1283" i="2"/>
  <c r="J4370" i="2"/>
  <c r="J2951" i="2"/>
  <c r="J3636" i="2"/>
  <c r="J4243" i="2"/>
  <c r="J3009" i="2"/>
  <c r="J1619" i="2"/>
  <c r="J4724" i="2"/>
  <c r="J2614" i="2"/>
  <c r="J2906" i="2"/>
  <c r="J25" i="2"/>
  <c r="J831" i="2"/>
  <c r="J2201" i="2"/>
  <c r="J3343" i="2"/>
  <c r="J4033" i="2"/>
  <c r="J3331" i="2"/>
  <c r="J1437" i="2"/>
  <c r="J269" i="2"/>
  <c r="J695" i="2"/>
  <c r="J3533" i="2"/>
  <c r="J4815" i="2"/>
  <c r="J3338" i="2"/>
  <c r="J1631" i="2"/>
  <c r="J1924" i="2"/>
  <c r="J1914" i="2"/>
  <c r="J370" i="2"/>
  <c r="J3208" i="2"/>
  <c r="J2837" i="2"/>
  <c r="J4039" i="2"/>
  <c r="J1621" i="2"/>
  <c r="J2761" i="2"/>
  <c r="J507" i="2"/>
  <c r="J4222" i="2"/>
  <c r="J1752" i="2"/>
  <c r="J2718" i="2"/>
  <c r="J1571" i="2"/>
  <c r="J3661" i="2"/>
  <c r="J2461" i="2"/>
  <c r="J1891" i="2"/>
  <c r="J4735" i="2"/>
  <c r="J3403" i="2"/>
  <c r="J648" i="2"/>
  <c r="J2062" i="2"/>
  <c r="J1234" i="2"/>
  <c r="J942" i="2"/>
  <c r="J2943" i="2"/>
  <c r="J128" i="2"/>
  <c r="J148" i="2"/>
  <c r="J3750" i="2"/>
  <c r="J4405" i="2"/>
  <c r="J3429" i="2"/>
  <c r="J4233" i="2"/>
  <c r="J781" i="2"/>
  <c r="J4861" i="2"/>
  <c r="J3496" i="2"/>
  <c r="J928" i="2"/>
  <c r="J3104" i="2"/>
  <c r="J3863" i="2"/>
  <c r="J1032" i="2"/>
  <c r="J2002" i="2"/>
  <c r="J2806" i="2"/>
  <c r="J3756" i="2"/>
  <c r="J4749" i="2"/>
  <c r="J302" i="2"/>
  <c r="J1408" i="2"/>
  <c r="J233" i="2"/>
  <c r="J4920" i="2"/>
  <c r="J203" i="2"/>
  <c r="J1892" i="2"/>
  <c r="J1835" i="2"/>
  <c r="J3894" i="2"/>
  <c r="J3058" i="2"/>
  <c r="J1723" i="2"/>
  <c r="J1439" i="2"/>
  <c r="J3430" i="2"/>
  <c r="J4260" i="2"/>
  <c r="J3747" i="2"/>
  <c r="J1917" i="2"/>
  <c r="J662" i="2"/>
  <c r="J1175" i="2"/>
  <c r="J164" i="2"/>
  <c r="J3355" i="2"/>
  <c r="J4981" i="2"/>
  <c r="J4253" i="2"/>
  <c r="J482" i="2"/>
  <c r="J3478" i="2"/>
  <c r="J171" i="2"/>
  <c r="J2983" i="2"/>
  <c r="J2938" i="2"/>
  <c r="J4306" i="2"/>
  <c r="J2351" i="2"/>
  <c r="J4391" i="2"/>
  <c r="J1252" i="2"/>
  <c r="J3507" i="2"/>
  <c r="J168" i="2"/>
  <c r="J2703" i="2"/>
  <c r="J179" i="2"/>
  <c r="J4800" i="2"/>
  <c r="J4635" i="2"/>
  <c r="J3157" i="2"/>
  <c r="J4240" i="2"/>
  <c r="J1836" i="2"/>
  <c r="J3964" i="2"/>
  <c r="J3657" i="2"/>
  <c r="J4393" i="2"/>
  <c r="J3277" i="2"/>
  <c r="J1093" i="2"/>
  <c r="J2463" i="2"/>
  <c r="J4038" i="2"/>
  <c r="J3589" i="2"/>
  <c r="J1349" i="2"/>
  <c r="J167" i="2"/>
  <c r="J4898" i="2"/>
  <c r="J950" i="2"/>
  <c r="J1141" i="2"/>
  <c r="J1111" i="2"/>
  <c r="J3127" i="2"/>
  <c r="J1462" i="2"/>
  <c r="J4312" i="2"/>
  <c r="J1310" i="2"/>
  <c r="J4428" i="2"/>
  <c r="J359" i="2"/>
  <c r="J4383" i="2"/>
  <c r="J4987" i="2"/>
  <c r="J3982" i="2"/>
  <c r="J1513" i="2"/>
  <c r="J3960" i="2"/>
  <c r="J4473" i="2"/>
  <c r="J4814" i="2"/>
  <c r="J2587" i="2"/>
  <c r="J2824" i="2"/>
  <c r="J2087" i="2"/>
  <c r="J4896" i="2"/>
  <c r="J1139" i="2"/>
  <c r="J1753" i="2"/>
  <c r="J4728" i="2"/>
  <c r="J426" i="2"/>
  <c r="J2457" i="2"/>
  <c r="J3896" i="2"/>
  <c r="J1339" i="2"/>
  <c r="J3026" i="2"/>
  <c r="J1692" i="2"/>
  <c r="J2563" i="2"/>
  <c r="J4506" i="2"/>
  <c r="J3143" i="2"/>
  <c r="J4333" i="2"/>
  <c r="J3203" i="2"/>
  <c r="J3341" i="2"/>
  <c r="J4162" i="2"/>
  <c r="J3050" i="2"/>
  <c r="J381" i="2"/>
  <c r="J2213" i="2"/>
  <c r="J1017" i="2"/>
  <c r="J2365" i="2"/>
  <c r="J2272" i="2"/>
  <c r="J977" i="2"/>
  <c r="J3462" i="2"/>
  <c r="J4170" i="2"/>
  <c r="J468" i="2"/>
  <c r="J85" i="2"/>
  <c r="J2324" i="2"/>
  <c r="J3007" i="2"/>
  <c r="J3787" i="2"/>
  <c r="J503" i="2"/>
  <c r="J3843" i="2"/>
  <c r="J765" i="2"/>
  <c r="J4845" i="2"/>
  <c r="J4368" i="2"/>
  <c r="J3909" i="2"/>
  <c r="J3929" i="2"/>
  <c r="J223" i="2"/>
  <c r="J2785" i="2"/>
  <c r="J4862" i="2"/>
  <c r="J2576" i="2"/>
  <c r="J2795" i="2"/>
  <c r="J3697" i="2"/>
  <c r="J2217" i="2"/>
  <c r="J3162" i="2"/>
  <c r="J4367" i="2"/>
  <c r="J683" i="2"/>
  <c r="J2452" i="2"/>
  <c r="J4340" i="2"/>
  <c r="J3324" i="2"/>
  <c r="J4811" i="2"/>
  <c r="J4990" i="2"/>
  <c r="J533" i="2"/>
  <c r="J1726" i="2"/>
  <c r="J4296" i="2"/>
  <c r="J2865" i="2"/>
  <c r="J371" i="2"/>
  <c r="J3957" i="2"/>
  <c r="J2702" i="2"/>
  <c r="J1217" i="2"/>
  <c r="J2075" i="2"/>
  <c r="J1701" i="2"/>
  <c r="J467" i="2"/>
  <c r="J4712" i="2"/>
  <c r="J4850" i="2"/>
  <c r="J2694" i="2"/>
  <c r="J1323" i="2"/>
  <c r="J3150" i="2"/>
  <c r="J1766" i="2"/>
  <c r="J3221" i="2"/>
  <c r="J3908" i="2"/>
  <c r="J4315" i="2"/>
  <c r="J4550" i="2"/>
  <c r="J2170" i="2"/>
  <c r="J3669" i="2"/>
  <c r="J3248" i="2"/>
  <c r="J3947" i="2"/>
  <c r="J3558" i="2"/>
  <c r="J3519" i="2"/>
  <c r="J2101" i="2"/>
  <c r="J1329" i="2"/>
  <c r="J850" i="2"/>
  <c r="J3174" i="2"/>
  <c r="J2807" i="2"/>
  <c r="J3322" i="2"/>
  <c r="J1525" i="2"/>
  <c r="J2373" i="2"/>
  <c r="J1086" i="2"/>
  <c r="J1592" i="2"/>
  <c r="J4890" i="2"/>
  <c r="J4536" i="2"/>
  <c r="J132" i="2"/>
  <c r="J4197" i="2"/>
  <c r="J2725" i="2"/>
  <c r="J1342" i="2"/>
  <c r="J747" i="2"/>
  <c r="J365" i="2"/>
  <c r="J3393" i="2"/>
  <c r="J4158" i="2"/>
  <c r="J2208" i="2"/>
  <c r="J963" i="2"/>
  <c r="J1778" i="2"/>
  <c r="J1844" i="2"/>
  <c r="J1108" i="2"/>
  <c r="J1197" i="2"/>
  <c r="J4133" i="2"/>
  <c r="J4887" i="2"/>
  <c r="J3761" i="2"/>
  <c r="J1190" i="2"/>
  <c r="J2955" i="2"/>
  <c r="J4950" i="2"/>
  <c r="J732" i="2"/>
  <c r="J368" i="2"/>
  <c r="J3351" i="2"/>
  <c r="J3531" i="2"/>
  <c r="J3117" i="2"/>
  <c r="J363" i="2"/>
  <c r="J3580" i="2"/>
  <c r="J4643" i="2"/>
  <c r="J4639" i="2"/>
  <c r="J4025" i="2"/>
  <c r="J2035" i="2"/>
  <c r="J4108" i="2"/>
  <c r="J2408" i="2"/>
  <c r="J535" i="2"/>
  <c r="J235" i="2"/>
  <c r="J3016" i="2"/>
  <c r="J798" i="2"/>
  <c r="J4521" i="2"/>
  <c r="J33" i="2"/>
  <c r="J4545" i="2"/>
  <c r="J3764" i="2"/>
  <c r="J4798" i="2"/>
  <c r="J1213" i="2"/>
  <c r="J1675" i="2"/>
  <c r="J4943" i="2"/>
  <c r="J2541" i="2"/>
  <c r="J249" i="2"/>
  <c r="J1195" i="2"/>
  <c r="J3754" i="2"/>
  <c r="J4654" i="2"/>
  <c r="J488" i="2"/>
  <c r="J1476" i="2"/>
  <c r="J3766" i="2"/>
  <c r="J637" i="2"/>
  <c r="J1008" i="2"/>
  <c r="J2673" i="2"/>
  <c r="J4680" i="2"/>
  <c r="J2200" i="2"/>
  <c r="J832" i="2"/>
  <c r="J1742" i="2"/>
  <c r="J708" i="2"/>
  <c r="J4698" i="2"/>
  <c r="J506" i="2"/>
  <c r="J1918" i="2"/>
  <c r="J4407" i="2"/>
  <c r="J213" i="2"/>
  <c r="J4848" i="2"/>
  <c r="J4940" i="2"/>
  <c r="J254" i="2"/>
  <c r="J925" i="2"/>
  <c r="J147" i="2"/>
  <c r="J4047" i="2"/>
  <c r="J620" i="2"/>
  <c r="J1510" i="2"/>
  <c r="J2446" i="2"/>
  <c r="J4691" i="2"/>
  <c r="J3668" i="2"/>
  <c r="J11" i="2"/>
  <c r="J230" i="2"/>
  <c r="J3142" i="2"/>
  <c r="J1448" i="2"/>
  <c r="J2727" i="2"/>
  <c r="J1493" i="2"/>
  <c r="J3700" i="2"/>
  <c r="J1453" i="2"/>
  <c r="J4912" i="2"/>
  <c r="J4217" i="2"/>
  <c r="J3889" i="2"/>
  <c r="J1380" i="2"/>
  <c r="J3066" i="2"/>
  <c r="J2741" i="2"/>
  <c r="J1156" i="2"/>
  <c r="J1392" i="2"/>
  <c r="J3234" i="2"/>
  <c r="J4031" i="2"/>
  <c r="J1650" i="2"/>
  <c r="J2124" i="2"/>
  <c r="J3190" i="2"/>
  <c r="J133" i="2"/>
  <c r="J3573" i="2"/>
  <c r="J4652" i="2"/>
  <c r="J4204" i="2"/>
  <c r="J1572" i="2"/>
  <c r="J1361" i="2"/>
  <c r="J640" i="2"/>
  <c r="J2444" i="2"/>
  <c r="J4386" i="2"/>
  <c r="J2051" i="2"/>
  <c r="J1402" i="2"/>
  <c r="J4361" i="2"/>
  <c r="J293" i="2"/>
  <c r="J4931" i="2"/>
  <c r="J4115" i="2"/>
  <c r="J275" i="2"/>
  <c r="J3012" i="2"/>
  <c r="J2586" i="2"/>
  <c r="J778" i="2"/>
  <c r="J1868" i="2"/>
  <c r="J1756" i="2"/>
  <c r="J4909" i="2"/>
  <c r="J1961" i="2"/>
  <c r="J3358" i="2"/>
  <c r="J4926" i="2"/>
  <c r="J3839" i="2"/>
  <c r="J3226" i="2"/>
  <c r="J1738" i="2"/>
  <c r="J1095" i="2"/>
  <c r="J2537" i="2"/>
  <c r="J322" i="2"/>
  <c r="J4689" i="2"/>
  <c r="J4481" i="2"/>
  <c r="J4074" i="2"/>
  <c r="J2926" i="2"/>
  <c r="J2362" i="2"/>
  <c r="J4705" i="2"/>
  <c r="J4164" i="2"/>
  <c r="J1170" i="2"/>
  <c r="J247" i="2"/>
  <c r="J3029" i="2"/>
  <c r="J4585" i="2"/>
  <c r="J753" i="2"/>
  <c r="J2580" i="2"/>
  <c r="J1098" i="2"/>
  <c r="J1038" i="2"/>
  <c r="J1186" i="2"/>
  <c r="J2202" i="2"/>
  <c r="J4787" i="2"/>
  <c r="J1764" i="2"/>
  <c r="J3638" i="2"/>
  <c r="J4563" i="2"/>
  <c r="J4378" i="2"/>
  <c r="J2850" i="2"/>
  <c r="J909" i="2"/>
  <c r="J1605" i="2"/>
  <c r="J2547" i="2"/>
  <c r="J1338" i="2"/>
  <c r="J2674" i="2"/>
  <c r="J527" i="2"/>
  <c r="J91" i="2"/>
  <c r="J2307" i="2"/>
  <c r="J2464" i="2"/>
  <c r="J2692" i="2"/>
  <c r="J2600" i="2"/>
  <c r="J2477" i="2"/>
  <c r="J162" i="2"/>
  <c r="J3805" i="2"/>
  <c r="J1642" i="2"/>
  <c r="J3851" i="2"/>
  <c r="J1201" i="2"/>
  <c r="J2343" i="2"/>
  <c r="J2839" i="2"/>
  <c r="J3487" i="2"/>
  <c r="J3529" i="2"/>
  <c r="J4967" i="2"/>
  <c r="J398" i="2"/>
  <c r="J1104" i="2"/>
  <c r="J1757" i="2"/>
  <c r="J2961" i="2"/>
  <c r="J4532" i="2"/>
  <c r="J4706" i="2"/>
  <c r="J948" i="2"/>
  <c r="J3259" i="2"/>
  <c r="J1775" i="2"/>
  <c r="J4118" i="2"/>
  <c r="J3263" i="2"/>
  <c r="J4073" i="2"/>
  <c r="J3509" i="2"/>
  <c r="J3404" i="2"/>
  <c r="J2933" i="2"/>
  <c r="J3158" i="2"/>
  <c r="J3334" i="2"/>
  <c r="J4138" i="2"/>
  <c r="J191" i="2"/>
  <c r="J1781" i="2"/>
  <c r="J2894" i="2"/>
  <c r="J4730" i="2"/>
  <c r="J3934" i="2"/>
  <c r="J2017" i="2"/>
  <c r="J3824" i="2"/>
  <c r="J701" i="2"/>
  <c r="J665" i="2"/>
  <c r="J169" i="2"/>
  <c r="J4311" i="2"/>
  <c r="J3222" i="2"/>
  <c r="J3639" i="2"/>
  <c r="J1902" i="2"/>
  <c r="J4321" i="2"/>
  <c r="J2068" i="2"/>
  <c r="J1732" i="2"/>
  <c r="J1730" i="2"/>
  <c r="J3136" i="2"/>
  <c r="J4239" i="2"/>
  <c r="J3802" i="2"/>
  <c r="J2645" i="2"/>
  <c r="J767" i="2"/>
  <c r="J4147" i="2"/>
  <c r="J944" i="2"/>
  <c r="J2552" i="2"/>
  <c r="J4034" i="2"/>
  <c r="J3047" i="2"/>
  <c r="J4601" i="2"/>
  <c r="J4063" i="2"/>
  <c r="J4616" i="2"/>
  <c r="J4004" i="2"/>
  <c r="J4209" i="2"/>
  <c r="J4069" i="2"/>
  <c r="J807" i="2"/>
  <c r="J3680" i="2"/>
  <c r="J1151" i="2"/>
  <c r="J1526" i="2"/>
  <c r="J311" i="2"/>
  <c r="J4999" i="2"/>
  <c r="J3230" i="2"/>
  <c r="J377" i="2"/>
  <c r="J2549" i="2"/>
  <c r="J2173" i="2"/>
  <c r="J1091" i="2"/>
  <c r="J142" i="2"/>
  <c r="J3169" i="2"/>
  <c r="J4982" i="2"/>
  <c r="J4446" i="2"/>
  <c r="J4237" i="2"/>
  <c r="J4832" i="2"/>
  <c r="J797" i="2"/>
  <c r="J2781" i="2"/>
  <c r="J517" i="2"/>
  <c r="J1591" i="2"/>
  <c r="J4978" i="2"/>
  <c r="J4949" i="2"/>
  <c r="J883" i="2"/>
  <c r="J2966" i="2"/>
  <c r="J2219" i="2"/>
  <c r="J1841" i="2"/>
  <c r="J1884" i="2"/>
  <c r="J2868" i="2"/>
  <c r="J511" i="2"/>
  <c r="J2458" i="2"/>
  <c r="J3593" i="2"/>
  <c r="J906" i="2"/>
  <c r="J1278" i="2"/>
  <c r="J157" i="2"/>
  <c r="J2292" i="2"/>
  <c r="J3407" i="2"/>
  <c r="J2945" i="2"/>
  <c r="J4142" i="2"/>
  <c r="J185" i="2"/>
  <c r="J1907" i="2"/>
  <c r="J4057" i="2"/>
  <c r="J1240" i="2"/>
  <c r="J3882" i="2"/>
  <c r="J22" i="2"/>
  <c r="J3518" i="2"/>
  <c r="J1074" i="2"/>
  <c r="J3837" i="2"/>
  <c r="J2105" i="2"/>
  <c r="J4703" i="2"/>
  <c r="J639" i="2"/>
  <c r="J2717" i="2"/>
  <c r="J1203" i="2"/>
  <c r="J4528" i="2"/>
  <c r="J4656" i="2"/>
  <c r="J2708" i="2"/>
  <c r="J4985" i="2"/>
  <c r="J2693" i="2"/>
  <c r="J2937" i="2"/>
  <c r="J2844" i="2"/>
  <c r="J2337" i="2"/>
  <c r="J3686" i="2"/>
  <c r="J641" i="2"/>
  <c r="J1080" i="2"/>
  <c r="J284" i="2"/>
  <c r="J27" i="2"/>
  <c r="J3181" i="2"/>
  <c r="J968" i="2"/>
  <c r="J1324" i="2"/>
  <c r="J4257" i="2"/>
  <c r="J2777" i="2"/>
  <c r="J4876" i="2"/>
  <c r="J633" i="2"/>
  <c r="J1365" i="2"/>
  <c r="J4302" i="2"/>
  <c r="J116" i="2"/>
  <c r="J2077" i="2"/>
  <c r="J2331" i="2"/>
  <c r="J4892" i="2"/>
  <c r="J485" i="2"/>
  <c r="J3591" i="2"/>
  <c r="J3576" i="2"/>
  <c r="J2422" i="2"/>
  <c r="J4308" i="2"/>
  <c r="J1441" i="2"/>
  <c r="J2069" i="2"/>
  <c r="J2683" i="2"/>
  <c r="J1500" i="2"/>
  <c r="J1646" i="2"/>
  <c r="J2293" i="2"/>
  <c r="J927" i="2"/>
  <c r="J316" i="2"/>
  <c r="J3081" i="2"/>
  <c r="J3532" i="2"/>
  <c r="J225" i="2"/>
  <c r="J2431" i="2"/>
  <c r="J3622" i="2"/>
  <c r="J1337" i="2"/>
  <c r="J1515" i="2"/>
  <c r="J1965" i="2"/>
  <c r="J1103" i="2"/>
  <c r="J4314" i="2"/>
  <c r="J70" i="2"/>
  <c r="J3540" i="2"/>
  <c r="J3237" i="2"/>
  <c r="J4817" i="2"/>
  <c r="J3173" i="2"/>
  <c r="J2710" i="2"/>
  <c r="J2209" i="2"/>
  <c r="J1684" i="2"/>
  <c r="J1082" i="2"/>
  <c r="J4400" i="2"/>
  <c r="J115" i="2"/>
  <c r="J4519" i="2"/>
  <c r="J4813" i="2"/>
  <c r="J1351" i="2"/>
  <c r="J1033" i="2"/>
  <c r="J917" i="2"/>
  <c r="J1847" i="2"/>
  <c r="J3858" i="2"/>
  <c r="J3443" i="2"/>
  <c r="J4905" i="2"/>
  <c r="J3437" i="2"/>
  <c r="J1214" i="2"/>
  <c r="J973" i="2"/>
  <c r="J2841" i="2"/>
  <c r="J2180" i="2"/>
  <c r="J4172" i="2"/>
  <c r="J2206" i="2"/>
  <c r="J3021" i="2"/>
  <c r="J1707" i="2"/>
  <c r="J3254" i="2"/>
  <c r="J2448" i="2"/>
  <c r="J3623" i="2"/>
  <c r="J34" i="2"/>
  <c r="J731" i="2"/>
  <c r="J1984" i="2"/>
  <c r="J2072" i="2"/>
  <c r="J2739" i="2"/>
  <c r="J4559" i="2"/>
  <c r="J4300" i="2"/>
  <c r="J472" i="2"/>
  <c r="J2793" i="2"/>
  <c r="J3975" i="2"/>
  <c r="J578" i="2"/>
  <c r="J3541" i="2"/>
  <c r="J1849" i="2"/>
  <c r="J4834" i="2"/>
  <c r="J803" i="2"/>
  <c r="J3008" i="2"/>
  <c r="J3954" i="2"/>
  <c r="J2532" i="2"/>
  <c r="J4309" i="2"/>
  <c r="J2155" i="2"/>
  <c r="J2043" i="2"/>
  <c r="J1628" i="2"/>
  <c r="J3968" i="2"/>
  <c r="J3795" i="2"/>
  <c r="J2078" i="2"/>
  <c r="J3440" i="2"/>
  <c r="J2516" i="2"/>
  <c r="J3327" i="2"/>
  <c r="J3063" i="2"/>
  <c r="J3867" i="2"/>
  <c r="J129" i="2"/>
  <c r="J4212" i="2"/>
  <c r="J2867" i="2"/>
  <c r="J630" i="2"/>
  <c r="J3992" i="2"/>
  <c r="J4475" i="2"/>
  <c r="J3160" i="2"/>
  <c r="J3990" i="2"/>
  <c r="J397" i="2"/>
  <c r="J1759" i="2"/>
  <c r="J174" i="2"/>
  <c r="J2059" i="2"/>
  <c r="J3153" i="2"/>
  <c r="J421" i="2"/>
  <c r="J1356" i="2"/>
  <c r="J259" i="2"/>
  <c r="J2306" i="2"/>
  <c r="J1224" i="2"/>
  <c r="J4930" i="2"/>
  <c r="J2325" i="2"/>
  <c r="J2644" i="2"/>
  <c r="J2290" i="2"/>
  <c r="J3250" i="2"/>
  <c r="J4139" i="2"/>
  <c r="J2607" i="2"/>
  <c r="J2169" i="2"/>
  <c r="J4556" i="2"/>
  <c r="J4972" i="2"/>
  <c r="J1645" i="2"/>
  <c r="J2967" i="2"/>
  <c r="J1610" i="2"/>
  <c r="J1895" i="2"/>
  <c r="J4406" i="2"/>
  <c r="J1718" i="2"/>
  <c r="J1367" i="2"/>
  <c r="J642" i="2"/>
  <c r="J3771" i="2"/>
  <c r="J4161" i="2"/>
  <c r="J2346" i="2"/>
  <c r="J530" i="2"/>
  <c r="J2705" i="2"/>
  <c r="J4080" i="2"/>
  <c r="J1771" i="2"/>
  <c r="J1223" i="2"/>
  <c r="J2344" i="2"/>
  <c r="J310" i="2"/>
  <c r="J2019" i="2"/>
  <c r="J3168" i="2"/>
  <c r="J4922" i="2"/>
  <c r="J4740" i="2"/>
  <c r="J3878" i="2"/>
  <c r="J4759" i="2"/>
  <c r="J799" i="2"/>
  <c r="J492" i="2"/>
  <c r="J1204" i="2"/>
  <c r="J3763" i="2"/>
  <c r="J3199" i="2"/>
  <c r="J1999" i="2"/>
  <c r="J3864" i="2"/>
  <c r="J4452" i="2"/>
  <c r="J2813" i="2"/>
  <c r="J427" i="2"/>
  <c r="J802" i="2"/>
  <c r="J2701" i="2"/>
  <c r="J970" i="2"/>
  <c r="J1499" i="2"/>
  <c r="J4487" i="2"/>
  <c r="J3039" i="2"/>
  <c r="J617" i="2"/>
  <c r="J242" i="2"/>
  <c r="J3074" i="2"/>
  <c r="J4552" i="2"/>
  <c r="J4404" i="2"/>
  <c r="J4904" i="2"/>
  <c r="J2536" i="2"/>
  <c r="J1369" i="2"/>
  <c r="J4328" i="2"/>
  <c r="J4566" i="2"/>
  <c r="J2779" i="2"/>
  <c r="J3405" i="2"/>
  <c r="J4663" i="2"/>
  <c r="J3708" i="2"/>
  <c r="J2443" i="2"/>
  <c r="J4218" i="2"/>
  <c r="J1498" i="2"/>
  <c r="J1901" i="2"/>
  <c r="J3847" i="2"/>
  <c r="J521" i="2"/>
  <c r="J3229" i="2"/>
  <c r="J1373" i="2"/>
  <c r="J3794" i="2"/>
  <c r="J3653" i="2"/>
  <c r="J3619" i="2"/>
  <c r="J1763" i="2"/>
  <c r="J3901" i="2"/>
  <c r="J4030" i="2"/>
  <c r="J819" i="2"/>
  <c r="J4447" i="2"/>
  <c r="J175" i="2"/>
  <c r="J2811" i="2"/>
  <c r="J4846" i="2"/>
  <c r="J2716" i="2"/>
  <c r="J3228" i="2"/>
  <c r="J4695" i="2"/>
  <c r="J1089" i="2"/>
  <c r="J2959" i="2"/>
  <c r="J2792" i="2"/>
  <c r="J768" i="2"/>
  <c r="J1886" i="2"/>
  <c r="J471" i="2"/>
  <c r="J2079" i="2"/>
  <c r="J3329" i="2"/>
  <c r="J409" i="2"/>
  <c r="J231" i="2"/>
  <c r="J4997" i="2"/>
  <c r="J4486" i="2"/>
  <c r="J3129" i="2"/>
  <c r="J3948" i="2"/>
  <c r="J3244" i="2"/>
  <c r="J4975" i="2"/>
  <c r="J38" i="2"/>
  <c r="J4329" i="2"/>
  <c r="J4963" i="2"/>
  <c r="J26" i="2"/>
  <c r="J2057" i="2"/>
  <c r="J664" i="2"/>
  <c r="J1229" i="2"/>
  <c r="J1312" i="2"/>
  <c r="J92" i="2"/>
  <c r="J2024" i="2"/>
  <c r="J3349" i="2"/>
  <c r="J3698" i="2"/>
  <c r="J4929" i="2"/>
  <c r="J1724" i="2"/>
  <c r="J1215" i="2"/>
  <c r="J3320" i="2"/>
  <c r="J1248" i="2"/>
  <c r="J218" i="2"/>
  <c r="J4419" i="2"/>
  <c r="J2109" i="2"/>
  <c r="J553" i="2"/>
  <c r="J4330" i="2"/>
  <c r="J4401" i="2"/>
  <c r="J4932" i="2"/>
  <c r="J953" i="2"/>
  <c r="J315" i="2"/>
  <c r="J1885" i="2"/>
  <c r="J3670" i="2"/>
  <c r="J1906" i="2"/>
  <c r="J3217" i="2"/>
  <c r="J1205" i="2"/>
  <c r="J4610" i="2"/>
  <c r="J30" i="2"/>
  <c r="J417" i="2"/>
  <c r="J4235" i="2"/>
  <c r="J4324" i="2"/>
  <c r="J4153" i="2"/>
  <c r="J4417" i="2"/>
  <c r="J4608" i="2"/>
  <c r="J2313" i="2"/>
  <c r="J3298" i="2"/>
  <c r="J2524" i="2"/>
  <c r="J3069" i="2"/>
  <c r="J2076" i="2"/>
  <c r="J4045" i="2"/>
  <c r="J2221" i="2"/>
  <c r="J172" i="2"/>
  <c r="J959" i="2"/>
  <c r="J4422" i="2"/>
  <c r="J3789" i="2"/>
  <c r="J1903" i="2"/>
  <c r="J4249" i="2"/>
  <c r="J3986" i="2"/>
  <c r="J1340" i="2"/>
  <c r="J783" i="2"/>
  <c r="J2099" i="2"/>
  <c r="J2957" i="2"/>
  <c r="J4682" i="2"/>
  <c r="J1640" i="2"/>
  <c r="J3493" i="2"/>
  <c r="J1737" i="2"/>
  <c r="J2012" i="2"/>
  <c r="J3417" i="2"/>
  <c r="J2706" i="2"/>
  <c r="J1459" i="2"/>
  <c r="J2300" i="2"/>
  <c r="J3" i="2"/>
  <c r="J2854" i="2"/>
  <c r="J3377" i="2"/>
  <c r="J98" i="2"/>
  <c r="J2596" i="2"/>
  <c r="J1491" i="2"/>
  <c r="J3332" i="2"/>
  <c r="J3988" i="2"/>
  <c r="J2055" i="2"/>
  <c r="J2323" i="2"/>
  <c r="J4684" i="2"/>
  <c r="J4794" i="2"/>
  <c r="J429" i="2"/>
  <c r="J939" i="2"/>
  <c r="J4952" i="2"/>
  <c r="J4767" i="2"/>
  <c r="J4497" i="2"/>
  <c r="J3620" i="2"/>
  <c r="J2832" i="2"/>
  <c r="J1352" i="2"/>
  <c r="J2815" i="2"/>
  <c r="J1102" i="2"/>
  <c r="J4554" i="2"/>
  <c r="J525" i="2"/>
  <c r="J2668" i="2"/>
  <c r="J3278" i="2"/>
  <c r="J1887" i="2"/>
  <c r="J321" i="2"/>
  <c r="J4313" i="2"/>
  <c r="J1863" i="2"/>
  <c r="J3387" i="2"/>
  <c r="J3425" i="2"/>
  <c r="J1746" i="2"/>
  <c r="J1623" i="2"/>
  <c r="J1652" i="2"/>
  <c r="J4193" i="2"/>
  <c r="J1423" i="2"/>
  <c r="J4588" i="2"/>
  <c r="J3064" i="2"/>
  <c r="J3869" i="2"/>
  <c r="J2445" i="2"/>
  <c r="J4251" i="2"/>
  <c r="J508" i="2"/>
  <c r="J4336" i="2"/>
  <c r="J2963" i="2"/>
  <c r="J1375" i="2"/>
  <c r="J4831" i="2"/>
  <c r="J44" i="2"/>
  <c r="J4414" i="2"/>
  <c r="J4785" i="2"/>
  <c r="J3886" i="2"/>
  <c r="J4337" i="2"/>
  <c r="J1878" i="2"/>
  <c r="J4155" i="2"/>
  <c r="J4156" i="2"/>
  <c r="J3401" i="2"/>
  <c r="J3786" i="2"/>
  <c r="J3566" i="2"/>
  <c r="J3685" i="2"/>
  <c r="J3056" i="2"/>
  <c r="J90" i="2"/>
  <c r="J4580" i="2"/>
  <c r="J1364" i="2"/>
  <c r="J2336" i="2"/>
  <c r="J2636" i="2"/>
  <c r="J2216" i="2"/>
  <c r="J1388" i="2"/>
  <c r="J2799" i="2"/>
  <c r="J1869" i="2"/>
  <c r="J2456" i="2"/>
  <c r="J1374" i="2"/>
  <c r="J4124" i="2"/>
  <c r="J1354" i="2"/>
  <c r="J2849" i="2"/>
  <c r="J1604" i="2"/>
  <c r="J2751" i="2"/>
  <c r="J551" i="2"/>
  <c r="J4467" i="2"/>
  <c r="J2321" i="2"/>
  <c r="J2197" i="2"/>
  <c r="J787" i="2"/>
  <c r="J297" i="2"/>
  <c r="J1474" i="2"/>
  <c r="J3423" i="2"/>
  <c r="J3815" i="2"/>
  <c r="J2098" i="2"/>
  <c r="J1517" i="2"/>
  <c r="J410" i="2"/>
  <c r="J3397" i="2"/>
  <c r="J4937" i="2"/>
  <c r="J1048" i="2"/>
  <c r="J1649" i="2"/>
  <c r="J2803" i="2"/>
  <c r="J3887" i="2"/>
  <c r="J1127" i="2"/>
  <c r="J2005" i="2"/>
  <c r="J3783" i="2"/>
  <c r="J2737" i="2"/>
  <c r="J1290" i="2"/>
  <c r="J1004" i="2"/>
  <c r="J3528" i="2"/>
  <c r="J4178" i="2"/>
  <c r="J10" i="2"/>
  <c r="J4051" i="2"/>
  <c r="J885" i="2"/>
  <c r="J1233" i="2"/>
  <c r="J2881" i="2"/>
  <c r="J1477" i="2"/>
  <c r="J1716" i="2"/>
  <c r="J4134" i="2"/>
  <c r="J1506" i="2"/>
  <c r="J4084" i="2"/>
  <c r="J1563" i="2"/>
  <c r="J4533" i="2"/>
  <c r="J4786" i="2"/>
  <c r="J3602" i="2"/>
  <c r="J1366" i="2"/>
  <c r="J481" i="2"/>
  <c r="J2335" i="2"/>
  <c r="J3070" i="2"/>
  <c r="J4070" i="2"/>
  <c r="J88" i="2"/>
  <c r="J4408" i="2"/>
  <c r="J4774" i="2"/>
  <c r="J3694" i="2"/>
  <c r="J2038" i="2"/>
  <c r="J2731" i="2"/>
  <c r="J761" i="2"/>
  <c r="J2070" i="2"/>
  <c r="J756" i="2"/>
  <c r="J4066" i="2"/>
  <c r="J2564" i="2"/>
  <c r="J3866" i="2"/>
  <c r="J3987" i="2"/>
  <c r="J419" i="2"/>
  <c r="J960" i="2"/>
  <c r="J2970" i="2"/>
  <c r="J3672" i="2"/>
  <c r="J1026" i="2"/>
  <c r="J4731" i="2"/>
  <c r="J4873" i="2"/>
  <c r="J3737" i="2"/>
  <c r="J661" i="2"/>
  <c r="J184" i="2"/>
  <c r="J2689" i="2"/>
  <c r="J3853" i="2"/>
  <c r="J4721" i="2"/>
  <c r="J3625" i="2"/>
  <c r="J1486" i="2"/>
  <c r="J4052" i="2"/>
  <c r="J2700" i="2"/>
  <c r="J4692" i="2"/>
  <c r="J1767" i="2"/>
  <c r="J2328" i="2"/>
  <c r="J4159" i="2"/>
  <c r="J3304" i="2"/>
  <c r="J2031" i="2"/>
  <c r="J3906" i="2"/>
  <c r="J3314" i="2"/>
  <c r="J3426" i="2"/>
  <c r="J921" i="2"/>
  <c r="J3880" i="2"/>
  <c r="J2204" i="2"/>
  <c r="J3305" i="2"/>
  <c r="J4860" i="2"/>
  <c r="J1187" i="2"/>
  <c r="J3836" i="2"/>
  <c r="J4992" i="2"/>
  <c r="J2723" i="2"/>
  <c r="J3768" i="2"/>
  <c r="J4140" i="2"/>
  <c r="J2466" i="2"/>
  <c r="J2950" i="2"/>
  <c r="J395" i="2"/>
  <c r="J974" i="2"/>
  <c r="J3241" i="2"/>
  <c r="J1225" i="2"/>
  <c r="J1772" i="2"/>
  <c r="J1627" i="2"/>
  <c r="J4530" i="2"/>
  <c r="J4989" i="2"/>
  <c r="J4006" i="2"/>
  <c r="J12" i="2"/>
  <c r="J929" i="2"/>
  <c r="J2984" i="2"/>
  <c r="J325" i="2"/>
  <c r="J2257" i="2"/>
  <c r="J786" i="2"/>
  <c r="J2730" i="2"/>
  <c r="J3985" i="2"/>
  <c r="J1527" i="2"/>
  <c r="J42" i="2"/>
  <c r="J3856" i="2"/>
  <c r="J4295" i="2"/>
  <c r="J3424" i="2"/>
  <c r="J292" i="2"/>
  <c r="J4534" i="2"/>
  <c r="J4067" i="2"/>
  <c r="J1336" i="2"/>
  <c r="J816" i="2"/>
  <c r="J3321" i="2"/>
  <c r="J2421" i="2"/>
  <c r="J643" i="2"/>
  <c r="J3283" i="2"/>
  <c r="J2978" i="2"/>
  <c r="J4979" i="2"/>
  <c r="J934" i="2"/>
  <c r="J3307" i="2"/>
  <c r="J1472" i="2"/>
  <c r="J2929" i="2"/>
  <c r="J4303" i="2"/>
  <c r="J1488" i="2"/>
  <c r="J4934" i="2"/>
  <c r="J1871" i="2"/>
  <c r="J4760" i="2"/>
  <c r="J965" i="2"/>
  <c r="J961" i="2"/>
  <c r="J1639" i="2"/>
  <c r="J2627" i="2"/>
  <c r="J3553" i="2"/>
  <c r="J836" i="2"/>
  <c r="J3292" i="2"/>
  <c r="J4701" i="2"/>
  <c r="J526" i="2"/>
  <c r="J3772" i="2"/>
  <c r="J2470" i="2"/>
  <c r="J4154" i="2"/>
  <c r="J774" i="2"/>
  <c r="J2908" i="2"/>
  <c r="J2348" i="2"/>
  <c r="J926" i="2"/>
  <c r="J543" i="2"/>
  <c r="J3702" i="2"/>
  <c r="J3490" i="2"/>
  <c r="J1875" i="2"/>
  <c r="J660" i="2"/>
  <c r="J1372" i="2"/>
  <c r="J4327" i="2"/>
  <c r="J1629" i="2"/>
  <c r="J3603" i="2"/>
  <c r="J3366" i="2"/>
  <c r="J4769" i="2"/>
  <c r="J4141" i="2"/>
  <c r="J4384" i="2"/>
  <c r="J1376" i="2"/>
  <c r="J87" i="2"/>
  <c r="J2455" i="2"/>
  <c r="J1497" i="2"/>
  <c r="J1503" i="2"/>
  <c r="J3110" i="2"/>
  <c r="J1711" i="2"/>
  <c r="J3899" i="2"/>
  <c r="J4565" i="2"/>
  <c r="J3165" i="2"/>
  <c r="J4886" i="2"/>
  <c r="J79" i="2"/>
  <c r="J320" i="2"/>
  <c r="J2338" i="2"/>
  <c r="J3674" i="2"/>
  <c r="J4699" i="2"/>
  <c r="J3034" i="2"/>
  <c r="J2860" i="2"/>
  <c r="J3717" i="2"/>
  <c r="J244" i="2"/>
  <c r="J823" i="2"/>
  <c r="J3572" i="2"/>
  <c r="J2729" i="2"/>
  <c r="J4482" i="2"/>
  <c r="J1100" i="2"/>
  <c r="J978" i="2"/>
  <c r="J3325" i="2"/>
  <c r="J1241" i="2"/>
  <c r="J2229" i="2"/>
  <c r="J4493" i="2"/>
  <c r="J1728" i="2"/>
  <c r="J788" i="2"/>
  <c r="J2474" i="2"/>
  <c r="J330" i="2"/>
  <c r="J795" i="2"/>
  <c r="J4939" i="2"/>
  <c r="J2225" i="2"/>
  <c r="J2733" i="2"/>
  <c r="J805" i="2"/>
  <c r="J2593" i="2"/>
  <c r="J3242" i="2"/>
  <c r="J1063" i="2"/>
  <c r="J1185" i="2"/>
  <c r="J1210" i="2"/>
  <c r="J3422" i="2"/>
  <c r="J1460" i="2"/>
  <c r="J2599" i="2"/>
  <c r="J4702" i="2"/>
  <c r="J4544" i="2"/>
  <c r="J3870" i="2"/>
  <c r="J1893" i="2"/>
  <c r="J4606" i="2"/>
  <c r="J4476" i="2"/>
  <c r="J243" i="2"/>
  <c r="J4491" i="2"/>
  <c r="J3790" i="2"/>
  <c r="J4998" i="2"/>
  <c r="J4889" i="2"/>
  <c r="J3665" i="2"/>
  <c r="J4561" i="2"/>
  <c r="J2666" i="2"/>
  <c r="J4609" i="2"/>
  <c r="J2430" i="2"/>
  <c r="J84" i="2"/>
  <c r="J2459" i="2"/>
  <c r="J3308" i="2"/>
  <c r="J1874" i="2"/>
  <c r="J3692" i="2"/>
  <c r="J1636" i="2"/>
  <c r="J143" i="2"/>
  <c r="J1786" i="2"/>
  <c r="J1487" i="2"/>
  <c r="J3577" i="2"/>
  <c r="J2768" i="2"/>
  <c r="J1079" i="2"/>
  <c r="J2309" i="2"/>
  <c r="J908" i="2"/>
  <c r="J2355" i="2"/>
  <c r="J1782" i="2"/>
  <c r="J3624" i="2"/>
  <c r="J4149" i="2"/>
  <c r="J2227" i="2"/>
  <c r="J1344" i="2"/>
  <c r="J3893" i="2"/>
  <c r="J4650" i="2"/>
  <c r="J3523" i="2"/>
  <c r="J1740" i="2"/>
  <c r="J165" i="2"/>
  <c r="J1085" i="2"/>
  <c r="J1739" i="2"/>
  <c r="J890" i="2"/>
  <c r="J1188" i="2"/>
  <c r="J1614" i="2"/>
  <c r="J13" i="2"/>
  <c r="J94" i="2"/>
  <c r="J2363" i="2"/>
  <c r="J4392" i="2"/>
  <c r="J4421" i="2"/>
  <c r="J1368" i="2"/>
  <c r="J3979" i="2"/>
  <c r="J3200" i="2"/>
  <c r="J2542" i="2"/>
  <c r="J2074" i="2"/>
  <c r="J3414" i="2"/>
  <c r="J4607" i="2"/>
  <c r="J3977" i="2"/>
  <c r="J4765" i="2"/>
  <c r="J4216" i="2"/>
  <c r="J4334" i="2"/>
  <c r="J3045" i="2"/>
  <c r="J2205" i="2"/>
  <c r="J3154" i="2"/>
  <c r="J2968" i="2"/>
  <c r="J2359" i="2"/>
  <c r="J1149" i="2"/>
  <c r="J1318" i="2"/>
  <c r="J4165" i="2"/>
  <c r="J4687" i="2"/>
  <c r="J2820" i="2"/>
  <c r="J531" i="2"/>
  <c r="J3299" i="2"/>
  <c r="J2237" i="2"/>
  <c r="J3897" i="2"/>
  <c r="J4166" i="2"/>
  <c r="J1078" i="2"/>
  <c r="J36" i="2"/>
  <c r="J3285" i="2"/>
  <c r="J1101" i="2"/>
  <c r="J975" i="2"/>
  <c r="J3734" i="2"/>
  <c r="J4388" i="2"/>
  <c r="J236" i="2"/>
  <c r="J3517" i="2"/>
  <c r="J2598" i="2"/>
  <c r="J396" i="2"/>
  <c r="J2103" i="2"/>
  <c r="J4299" i="2"/>
  <c r="J2980" i="2"/>
  <c r="J428" i="2"/>
  <c r="J813" i="2"/>
  <c r="J331" i="2"/>
  <c r="J3682" i="2"/>
  <c r="J4474" i="2"/>
  <c r="J3759" i="2"/>
  <c r="J1384" i="2"/>
  <c r="J2329" i="2"/>
  <c r="J949" i="2"/>
  <c r="J2226" i="2"/>
  <c r="J4754" i="2"/>
  <c r="J1161" i="2"/>
  <c r="J323" i="2"/>
  <c r="J3145" i="2"/>
  <c r="J1643" i="2"/>
  <c r="J4238" i="2"/>
  <c r="J1335" i="2"/>
  <c r="J1607" i="2"/>
  <c r="J393" i="2"/>
  <c r="J404" i="2"/>
  <c r="J4083" i="2"/>
  <c r="J2316" i="2"/>
  <c r="J2441" i="2"/>
  <c r="J349" i="2"/>
  <c r="J3774" i="2"/>
  <c r="J4541" i="2"/>
  <c r="J943" i="2"/>
  <c r="J2828" i="2"/>
  <c r="J2025" i="2"/>
  <c r="J4144" i="2"/>
  <c r="J2462" i="2"/>
  <c r="J964" i="2"/>
  <c r="J4256" i="2"/>
  <c r="J830" i="2"/>
  <c r="J3491" i="2"/>
  <c r="J1058" i="2"/>
  <c r="J957" i="2"/>
  <c r="J785" i="2"/>
  <c r="J922" i="2"/>
  <c r="J335" i="2"/>
  <c r="J969" i="2"/>
  <c r="J3348" i="2"/>
  <c r="J4829" i="2"/>
  <c r="J644" i="2"/>
  <c r="J945" i="2"/>
  <c r="J815" i="2"/>
  <c r="J425" i="2"/>
  <c r="J972" i="2"/>
  <c r="J1221" i="2"/>
  <c r="J776" i="2"/>
  <c r="J822" i="2"/>
  <c r="J4508" i="2"/>
  <c r="J1913" i="2"/>
  <c r="J400" i="2"/>
  <c r="J2358" i="2"/>
  <c r="J940" i="2"/>
  <c r="J3582" i="2"/>
  <c r="J699" i="2"/>
  <c r="J3521" i="2"/>
  <c r="J3444" i="2"/>
  <c r="J3211" i="2"/>
  <c r="J4385" i="2"/>
  <c r="J2553" i="2"/>
  <c r="J2220" i="2"/>
  <c r="J952" i="2"/>
  <c r="J1894" i="2"/>
  <c r="J3996" i="2"/>
  <c r="J777" i="2"/>
  <c r="J3868" i="2"/>
  <c r="J2308" i="2"/>
  <c r="J3151" i="2"/>
  <c r="J806" i="2"/>
  <c r="J2972" i="2"/>
  <c r="J437" i="2"/>
  <c r="J2679" i="2"/>
  <c r="J4194" i="2"/>
  <c r="J382" i="2"/>
  <c r="J3352" i="2"/>
  <c r="J4801" i="2"/>
  <c r="J1697" i="2"/>
  <c r="J2833" i="2"/>
  <c r="J3980" i="2"/>
  <c r="J2935" i="2"/>
  <c r="J439" i="2"/>
  <c r="J2581" i="2"/>
  <c r="J4741" i="2"/>
  <c r="J2203" i="2"/>
  <c r="J4460" i="2"/>
  <c r="J3164" i="2"/>
  <c r="J3748" i="2"/>
  <c r="J144" i="2"/>
  <c r="J3052" i="2"/>
  <c r="J4995" i="2"/>
  <c r="J1514" i="2"/>
  <c r="J4396" i="2"/>
  <c r="J654" i="2"/>
  <c r="J4167" i="2"/>
  <c r="J1084" i="2"/>
  <c r="J3733" i="2"/>
  <c r="J4224" i="2"/>
  <c r="J4152" i="2"/>
  <c r="J3969" i="2"/>
  <c r="J3952" i="2"/>
  <c r="J1096" i="2"/>
  <c r="J2814" i="2"/>
  <c r="J1232" i="2"/>
  <c r="J2158" i="2"/>
  <c r="J3245" i="2"/>
  <c r="J2726" i="2"/>
  <c r="J3163" i="2"/>
  <c r="J327" i="2"/>
  <c r="J3061" i="2"/>
  <c r="J23" i="2"/>
  <c r="J4849" i="2"/>
  <c r="J3171" i="2"/>
  <c r="J4686" i="2"/>
  <c r="J3515" i="2"/>
  <c r="J1341" i="2"/>
  <c r="J3816" i="2"/>
  <c r="J1897" i="2"/>
  <c r="J536" i="2"/>
  <c r="J2347" i="2"/>
  <c r="J3511" i="2"/>
  <c r="J4483" i="2"/>
  <c r="J2912" i="2"/>
  <c r="J1109" i="2"/>
  <c r="J538" i="2"/>
  <c r="J3418" i="2"/>
  <c r="J3712" i="2"/>
  <c r="J1222" i="2"/>
  <c r="J3411" i="2"/>
  <c r="J2429" i="2"/>
  <c r="J2436" i="2"/>
  <c r="J2697" i="2"/>
  <c r="J4833" i="2"/>
  <c r="J2855" i="2"/>
  <c r="J4783" i="2"/>
  <c r="J37" i="2"/>
  <c r="J3251" i="2"/>
  <c r="J2773" i="2"/>
  <c r="J4411" i="2"/>
  <c r="J2342" i="2"/>
  <c r="J4667" i="2"/>
  <c r="J4071" i="2"/>
  <c r="J3775" i="2"/>
  <c r="J2843" i="2"/>
  <c r="J74" i="2"/>
  <c r="J4132" i="2"/>
  <c r="J4764" i="2"/>
  <c r="J4614" i="2"/>
  <c r="J3676" i="2"/>
  <c r="J2199" i="2"/>
  <c r="J440" i="2"/>
  <c r="J3997" i="2"/>
  <c r="J4044" i="2"/>
  <c r="J3888" i="2"/>
  <c r="J1466" i="2"/>
  <c r="J2314" i="2"/>
  <c r="J4649" i="2"/>
  <c r="J3910" i="2"/>
  <c r="J914" i="2"/>
  <c r="J1617" i="2"/>
  <c r="J3337" i="2"/>
  <c r="J2044" i="2"/>
  <c r="J3344" i="2"/>
  <c r="J958" i="2"/>
  <c r="J3036" i="2"/>
  <c r="J1783" i="2"/>
  <c r="J3053" i="2"/>
  <c r="J4768" i="2"/>
  <c r="J4424" i="2"/>
  <c r="J2469" i="2"/>
  <c r="J4109" i="2"/>
  <c r="J3585" i="2"/>
  <c r="J1624" i="2"/>
  <c r="J5" i="2"/>
  <c r="J4791" i="2"/>
  <c r="J3678" i="2"/>
  <c r="J2413" i="2"/>
  <c r="J45" i="2"/>
  <c r="J4666" i="2"/>
  <c r="J2357" i="2"/>
  <c r="J4562" i="2"/>
  <c r="J1328" i="2"/>
  <c r="J2688" i="2"/>
  <c r="J1958" i="2"/>
  <c r="J2934" i="2"/>
  <c r="J4974" i="2"/>
  <c r="J3152" i="2"/>
  <c r="J2724" i="2"/>
  <c r="J4883" i="2"/>
  <c r="J2613" i="2"/>
  <c r="J4420" i="2"/>
  <c r="J3534" i="2"/>
  <c r="J1616" i="2"/>
  <c r="J4290" i="2"/>
  <c r="J2188" i="2"/>
  <c r="J3439" i="2"/>
  <c r="J246" i="2"/>
  <c r="J1735" i="2"/>
  <c r="J3301" i="2"/>
  <c r="J671" i="2"/>
  <c r="J237" i="2"/>
  <c r="J2046" i="2"/>
  <c r="J3879" i="2"/>
  <c r="J2407" i="2"/>
  <c r="J2711" i="2"/>
  <c r="J4168" i="2"/>
  <c r="J4463" i="2"/>
  <c r="J739" i="2"/>
  <c r="J4402" i="2"/>
  <c r="J4136" i="2"/>
  <c r="J403" i="2"/>
  <c r="J4451" i="2"/>
  <c r="J2559" i="2"/>
  <c r="J99" i="2"/>
  <c r="J4653" i="2"/>
  <c r="J4394" i="2"/>
  <c r="J248" i="2"/>
  <c r="J515" i="2"/>
  <c r="J1042" i="2"/>
  <c r="J4523" i="2"/>
  <c r="J1504" i="2"/>
  <c r="J4245" i="2"/>
  <c r="J3476" i="2"/>
  <c r="J2816" i="2"/>
  <c r="J2695" i="2"/>
  <c r="J2471" i="2"/>
  <c r="J4969" i="2"/>
  <c r="J2818" i="2"/>
  <c r="J3687" i="2"/>
  <c r="J1502" i="2"/>
  <c r="J1910" i="2"/>
  <c r="J1166" i="2"/>
  <c r="J4605" i="2"/>
  <c r="J4734" i="2"/>
  <c r="J4087" i="2"/>
  <c r="J4065" i="2"/>
  <c r="J4145" i="2"/>
  <c r="J2174" i="2"/>
  <c r="J600" i="2"/>
  <c r="J2917" i="2"/>
  <c r="J4054" i="2"/>
  <c r="J2584" i="2"/>
  <c r="J2094" i="2"/>
  <c r="J3115" i="2"/>
  <c r="J4035" i="2"/>
  <c r="J1899" i="2"/>
  <c r="J2176" i="2"/>
  <c r="J170" i="2"/>
  <c r="J2589" i="2"/>
  <c r="J1350" i="2"/>
  <c r="J1015" i="2"/>
  <c r="J541" i="2"/>
  <c r="J2932" i="2"/>
  <c r="J1512" i="2"/>
  <c r="J4843" i="2"/>
  <c r="J2097" i="2"/>
  <c r="J1319" i="2"/>
  <c r="J4933" i="2"/>
  <c r="J4793" i="2"/>
  <c r="J2191" i="2"/>
  <c r="J2160" i="2"/>
  <c r="J3503" i="2"/>
  <c r="J2352" i="2"/>
  <c r="J2973" i="2"/>
  <c r="J3501" i="2"/>
  <c r="J4478" i="2"/>
  <c r="J2447" i="2"/>
  <c r="J1464" i="2"/>
  <c r="J1900" i="2"/>
  <c r="J4064" i="2"/>
  <c r="J2052" i="2"/>
  <c r="J657" i="2"/>
  <c r="J256" i="2"/>
  <c r="J1915" i="2"/>
  <c r="J1088" i="2"/>
  <c r="J2579" i="2"/>
  <c r="J1644" i="2"/>
  <c r="J653" i="2"/>
  <c r="J820" i="2"/>
  <c r="J2838" i="2"/>
  <c r="J2368" i="2"/>
  <c r="J1359" i="2"/>
  <c r="J2851" i="2"/>
  <c r="J1721" i="2"/>
  <c r="J1060" i="2"/>
  <c r="J1346" i="2"/>
  <c r="J4304" i="2"/>
  <c r="J2083" i="2"/>
  <c r="J1546" i="2"/>
  <c r="J3131" i="2"/>
  <c r="J547" i="2"/>
  <c r="J2856" i="2"/>
  <c r="J4772" i="2"/>
  <c r="J1370" i="2"/>
  <c r="J770" i="2"/>
  <c r="J1780" i="2"/>
  <c r="J408" i="2"/>
  <c r="J3784" i="2"/>
  <c r="J1620" i="2"/>
  <c r="J1230" i="2"/>
  <c r="J2434" i="2"/>
  <c r="J100" i="2"/>
  <c r="J2332" i="2"/>
  <c r="J208" i="2"/>
  <c r="J3956" i="2"/>
  <c r="J3345" i="2"/>
  <c r="J4968" i="2"/>
  <c r="J4143" i="2"/>
  <c r="J3396" i="2"/>
  <c r="J2687" i="2"/>
  <c r="J4001" i="2"/>
  <c r="J422" i="2"/>
  <c r="J4745" i="2"/>
  <c r="J3438" i="2"/>
  <c r="J3578" i="2"/>
  <c r="J4339" i="2"/>
  <c r="J313" i="2"/>
  <c r="J4002" i="2"/>
  <c r="J1226" i="2"/>
  <c r="J2691" i="2"/>
  <c r="J2810" i="2"/>
  <c r="J3054" i="2"/>
  <c r="J4229" i="2"/>
  <c r="J658" i="2"/>
  <c r="J3782" i="2"/>
  <c r="J825" i="2"/>
  <c r="J760" i="2"/>
  <c r="J3060" i="2"/>
  <c r="J1061" i="2"/>
  <c r="J4611" i="2"/>
  <c r="J149" i="2"/>
  <c r="J2040" i="2"/>
  <c r="J1238" i="2"/>
  <c r="J1212" i="2"/>
  <c r="J3130" i="2"/>
  <c r="J405" i="2"/>
  <c r="J3767" i="2"/>
  <c r="J2946" i="2"/>
  <c r="J4841" i="2"/>
  <c r="J3598" i="2"/>
  <c r="J412" i="2"/>
  <c r="J252" i="2"/>
  <c r="J4598" i="2"/>
  <c r="J2574" i="2"/>
  <c r="J2454" i="2"/>
  <c r="J3220" i="2"/>
  <c r="J3710" i="2"/>
  <c r="J1916" i="2"/>
  <c r="J3406" i="2"/>
  <c r="J2350" i="2"/>
  <c r="J3538" i="2"/>
  <c r="J2569" i="2"/>
  <c r="J817" i="2"/>
  <c r="J2721" i="2"/>
  <c r="J4305" i="2"/>
  <c r="J2056" i="2"/>
  <c r="J2218" i="2"/>
  <c r="J3140" i="2"/>
  <c r="J4661" i="2"/>
  <c r="J3611" i="2"/>
  <c r="J2567" i="2"/>
  <c r="J2435" i="2"/>
  <c r="J32" i="2"/>
  <c r="J1755" i="2"/>
  <c r="J2468" i="2"/>
  <c r="J4317" i="2"/>
  <c r="J1861" i="2"/>
  <c r="J2969" i="2"/>
  <c r="J1615" i="2"/>
  <c r="J3539" i="2"/>
  <c r="J2858" i="2"/>
  <c r="J3615" i="2"/>
  <c r="J663" i="2"/>
  <c r="J2366" i="2"/>
  <c r="J548" i="2"/>
  <c r="J2715" i="2"/>
  <c r="J2554" i="2"/>
  <c r="J154" i="2"/>
  <c r="J319" i="2"/>
  <c r="J1355" i="2"/>
  <c r="J3793" i="2"/>
  <c r="J1309" i="2"/>
  <c r="J2835" i="2"/>
  <c r="J916" i="2"/>
  <c r="J1596" i="2"/>
  <c r="J3419" i="2"/>
  <c r="J4567" i="2"/>
  <c r="J3215" i="2"/>
  <c r="J1391" i="2"/>
  <c r="J4000" i="2"/>
  <c r="J4742" i="2"/>
  <c r="J1744" i="2"/>
  <c r="J2804" i="2"/>
  <c r="J3155" i="2"/>
  <c r="J31" i="2"/>
  <c r="J1862" i="2"/>
  <c r="J3336" i="2"/>
  <c r="J1890" i="2"/>
  <c r="J3595" i="2"/>
  <c r="J3350" i="2"/>
  <c r="J2311" i="2"/>
  <c r="J3262" i="2"/>
  <c r="J4858" i="2"/>
  <c r="J1637" i="2"/>
  <c r="J2819" i="2"/>
  <c r="J2736" i="2"/>
  <c r="J1896" i="2"/>
  <c r="J2295" i="2"/>
  <c r="J4847" i="2"/>
  <c r="J1758" i="2"/>
  <c r="J3328" i="2"/>
  <c r="J4310" i="2"/>
  <c r="J2322" i="2"/>
  <c r="J2061" i="2"/>
  <c r="J790" i="2"/>
  <c r="J1114" i="2"/>
  <c r="J4248" i="2"/>
  <c r="J4410" i="2"/>
  <c r="J1648" i="2"/>
  <c r="J2817" i="2"/>
  <c r="J3258" i="2"/>
  <c r="J1882" i="2"/>
  <c r="J4480" i="2"/>
  <c r="J2845" i="2"/>
  <c r="J4517" i="2"/>
  <c r="J2555" i="2"/>
  <c r="J3705" i="2"/>
  <c r="J3776" i="2"/>
  <c r="J4685" i="2"/>
  <c r="J3238" i="2"/>
  <c r="J3904" i="2"/>
  <c r="J1603" i="2"/>
  <c r="J1390" i="2"/>
  <c r="J3592" i="2"/>
  <c r="J4068" i="2"/>
  <c r="J723" i="2"/>
  <c r="J524" i="2"/>
  <c r="J2081" i="2"/>
  <c r="J2634" i="2"/>
  <c r="J1206" i="2"/>
  <c r="J1998" i="2"/>
  <c r="J166" i="2"/>
  <c r="J2791" i="2"/>
  <c r="J328" i="2"/>
  <c r="J1081" i="2"/>
  <c r="J2467" i="2"/>
  <c r="J4496" i="2"/>
  <c r="J1741" i="2"/>
  <c r="J1107" i="2"/>
  <c r="J2437" i="2"/>
  <c r="J4771" i="2"/>
  <c r="J549" i="2"/>
  <c r="J1750" i="2"/>
  <c r="J4612" i="2"/>
  <c r="J3881" i="2"/>
  <c r="J967" i="2"/>
  <c r="J2842" i="2"/>
  <c r="J4029" i="2"/>
  <c r="J931" i="2"/>
  <c r="J80" i="2"/>
  <c r="J1211" i="2"/>
  <c r="J2975" i="2"/>
  <c r="J3785" i="2"/>
  <c r="J4946" i="2"/>
  <c r="J3955" i="2"/>
  <c r="J1321" i="2"/>
  <c r="J746" i="2"/>
  <c r="J1182" i="2"/>
  <c r="J3993" i="2"/>
  <c r="J3184" i="2"/>
  <c r="J3520" i="2"/>
  <c r="J3714" i="2"/>
  <c r="J329" i="2"/>
  <c r="J2829" i="2"/>
  <c r="J1608" i="2"/>
  <c r="J4758" i="2"/>
  <c r="J2223" i="2"/>
  <c r="J3707" i="2"/>
  <c r="J2312" i="2"/>
  <c r="J1358" i="2"/>
  <c r="J550" i="2"/>
  <c r="J1930" i="2"/>
  <c r="J431" i="2"/>
  <c r="J1348" i="2"/>
  <c r="J2704" i="2"/>
  <c r="J2862" i="2"/>
  <c r="J4003" i="2"/>
  <c r="J380" i="2"/>
  <c r="J3865" i="2"/>
  <c r="J1244" i="2"/>
  <c r="J794" i="2"/>
  <c r="J4736" i="2"/>
  <c r="J4088" i="2"/>
  <c r="J4819" i="2"/>
  <c r="J1049" i="2"/>
  <c r="J3312" i="2"/>
  <c r="J1198" i="2"/>
  <c r="J4413" i="2"/>
  <c r="J3428" i="2"/>
  <c r="J1777" i="2"/>
  <c r="J2088" i="2"/>
  <c r="J4872" i="2"/>
  <c r="J2947" i="2"/>
  <c r="J3335" i="2"/>
  <c r="J4060" i="2"/>
  <c r="J4747" i="2"/>
  <c r="J2825" i="2"/>
  <c r="J1216" i="2"/>
  <c r="J4821" i="2"/>
  <c r="J923" i="2"/>
  <c r="J4697" i="2"/>
  <c r="J519" i="2"/>
  <c r="J3594" i="2"/>
  <c r="J1928" i="2"/>
  <c r="J3042" i="2"/>
  <c r="J3059" i="2"/>
  <c r="J4718" i="2"/>
  <c r="J3599" i="2"/>
  <c r="J3716" i="2"/>
  <c r="J542" i="2"/>
  <c r="J3524" i="2"/>
  <c r="J4818" i="2"/>
  <c r="J540" i="2"/>
  <c r="J3032" i="2"/>
  <c r="J559" i="2"/>
  <c r="J2853" i="2"/>
  <c r="J649" i="2"/>
  <c r="J2367" i="2"/>
  <c r="J4477" i="2"/>
  <c r="J257" i="2"/>
  <c r="J638" i="2"/>
  <c r="J4459" i="2"/>
  <c r="J1641" i="2"/>
  <c r="J3535" i="2"/>
  <c r="J1138" i="2"/>
  <c r="J3895" i="2"/>
  <c r="J629" i="2"/>
  <c r="J1909" i="2"/>
  <c r="J3792" i="2"/>
  <c r="J2065" i="2"/>
  <c r="J812" i="2"/>
  <c r="J3302" i="2"/>
  <c r="J539" i="2"/>
  <c r="J3621" i="2"/>
  <c r="J4325" i="2"/>
  <c r="J3543" i="2"/>
  <c r="J3421" i="2"/>
  <c r="J253" i="2"/>
  <c r="J3884" i="2"/>
  <c r="J2027" i="2"/>
  <c r="J2556" i="2"/>
  <c r="J1097" i="2"/>
  <c r="J4086" i="2"/>
  <c r="J2942" i="2"/>
  <c r="J4163" i="2"/>
  <c r="J1106" i="2"/>
  <c r="J2590" i="2"/>
  <c r="J1189" i="2"/>
  <c r="J4907" i="2"/>
  <c r="J402" i="2"/>
  <c r="J4919" i="2"/>
  <c r="J3609" i="2"/>
  <c r="J3235" i="2"/>
  <c r="J2186" i="2"/>
  <c r="J3128" i="2"/>
  <c r="J3972" i="2"/>
  <c r="J4957" i="2"/>
  <c r="J4247" i="2"/>
  <c r="J2713" i="2"/>
  <c r="J2611" i="2"/>
  <c r="J2665" i="2"/>
  <c r="J2601" i="2"/>
  <c r="J3544" i="2"/>
  <c r="J651" i="2"/>
  <c r="J1360" i="2"/>
  <c r="J3890" i="2"/>
  <c r="J557" i="2"/>
  <c r="J741" i="2"/>
  <c r="J4255" i="2"/>
  <c r="J3394" i="2"/>
  <c r="J4797" i="2"/>
  <c r="J3898" i="2"/>
  <c r="J2349" i="2"/>
  <c r="J4418" i="2"/>
  <c r="J3170" i="2"/>
  <c r="J3903" i="2"/>
  <c r="J194" i="2"/>
  <c r="J3892" i="2"/>
  <c r="J3695" i="2"/>
  <c r="J4338" i="2"/>
  <c r="J1516" i="2"/>
  <c r="J1065" i="2"/>
  <c r="J2465" i="2"/>
  <c r="J3400" i="2"/>
  <c r="J4770" i="2"/>
  <c r="J623" i="2"/>
  <c r="J2415" i="2"/>
  <c r="J318" i="2"/>
  <c r="J4079" i="2"/>
  <c r="J4665" i="2"/>
  <c r="J2438" i="2"/>
  <c r="J814" i="2"/>
  <c r="J3166" i="2"/>
  <c r="J1618" i="2"/>
  <c r="J4462" i="2"/>
  <c r="J1345" i="2"/>
  <c r="J2801" i="2"/>
  <c r="J1754" i="2"/>
  <c r="J1686" i="2"/>
  <c r="J1076" i="2"/>
  <c r="J624" i="2"/>
  <c r="J3873" i="2"/>
  <c r="J3852" i="2"/>
  <c r="J3057" i="2"/>
  <c r="J2956" i="2"/>
  <c r="J3353" i="2"/>
  <c r="J2033" i="2"/>
  <c r="J97" i="2"/>
  <c r="J4335" i="2"/>
  <c r="J2450" i="2"/>
  <c r="J3791" i="2"/>
  <c r="J3303" i="2"/>
  <c r="J1638" i="2"/>
  <c r="J3998" i="2"/>
  <c r="J2583" i="2"/>
  <c r="J433" i="2"/>
  <c r="J432" i="2"/>
  <c r="J1613" i="2"/>
  <c r="J1774" i="2"/>
  <c r="J3311" i="2"/>
  <c r="J4807" i="2"/>
  <c r="J3040" i="2"/>
  <c r="J1860" i="2"/>
  <c r="J1035" i="2"/>
  <c r="J2962" i="2"/>
  <c r="J1765" i="2"/>
  <c r="J2735" i="2"/>
  <c r="J2941" i="2"/>
  <c r="J971" i="2"/>
  <c r="J4081" i="2"/>
  <c r="J3959" i="2"/>
  <c r="J1888" i="2"/>
  <c r="J3861" i="2"/>
  <c r="J1898" i="2"/>
  <c r="J4962" i="2"/>
  <c r="J4737" i="2"/>
  <c r="J1482" i="2"/>
  <c r="J3995" i="2"/>
  <c r="J938" i="2"/>
  <c r="J3606" i="2"/>
  <c r="J4693" i="2"/>
  <c r="J3412" i="2"/>
  <c r="J4232" i="2"/>
  <c r="J3161" i="2"/>
  <c r="J1055" i="2"/>
  <c r="J821" i="2"/>
  <c r="J3684" i="2"/>
  <c r="J3339" i="2"/>
  <c r="J1444" i="2"/>
  <c r="J2211" i="2"/>
  <c r="J3068" i="2"/>
  <c r="J250" i="2"/>
  <c r="J2036" i="2"/>
  <c r="J3607" i="2"/>
  <c r="J2327" i="2"/>
  <c r="J1509" i="2"/>
  <c r="J2823" i="2"/>
  <c r="J4700" i="2"/>
  <c r="J4799" i="2"/>
  <c r="J3252" i="2"/>
  <c r="J3617" i="2"/>
  <c r="J3481" i="2"/>
  <c r="J3342" i="2"/>
  <c r="J3936" i="2"/>
  <c r="J656" i="2"/>
  <c r="J930" i="2"/>
  <c r="J941" i="2"/>
  <c r="J4078" i="2"/>
  <c r="J2585" i="2"/>
  <c r="J2071" i="2"/>
  <c r="J4489" i="2"/>
  <c r="J1625" i="2"/>
  <c r="J1064" i="2"/>
  <c r="J4733" i="2"/>
  <c r="J3770" i="2"/>
  <c r="J3758" i="2"/>
  <c r="J1854" i="2"/>
  <c r="J2230" i="2"/>
  <c r="J3693" i="2"/>
  <c r="J2090" i="2"/>
  <c r="J2734" i="2"/>
  <c r="J2857" i="2"/>
  <c r="J2214" i="2"/>
  <c r="J3415" i="2"/>
  <c r="J3499" i="2"/>
  <c r="J1478" i="2"/>
  <c r="J2503" i="2"/>
  <c r="J4837" i="2"/>
  <c r="J3905" i="2"/>
  <c r="J1219" i="2"/>
  <c r="J956" i="2"/>
  <c r="J4551" i="2"/>
  <c r="J3432" i="2"/>
  <c r="J2570" i="2"/>
  <c r="J4076" i="2"/>
  <c r="J3043" i="2"/>
  <c r="J1263" i="2"/>
  <c r="J3062" i="2"/>
  <c r="J3677" i="2"/>
  <c r="J2582" i="2"/>
  <c r="J3246" i="2"/>
  <c r="J4415" i="2"/>
  <c r="J3119" i="2"/>
  <c r="J220" i="2"/>
  <c r="J2224" i="2"/>
  <c r="J4744" i="2"/>
  <c r="J1761" i="2"/>
  <c r="J2453" i="2"/>
  <c r="J2604" i="2"/>
  <c r="J2182" i="2"/>
  <c r="J4664" i="2"/>
  <c r="J2609" i="2"/>
  <c r="J3798" i="2"/>
  <c r="J634" i="2"/>
  <c r="J1242" i="2"/>
  <c r="J3872" i="2"/>
  <c r="J411" i="2"/>
  <c r="J3613" i="2"/>
  <c r="J413" i="2"/>
  <c r="J77" i="2"/>
  <c r="J3679" i="2"/>
  <c r="J2341" i="2"/>
  <c r="J1059" i="2"/>
  <c r="J631" i="2"/>
  <c r="J3983" i="2"/>
  <c r="J3527" i="2"/>
  <c r="J3347" i="2"/>
  <c r="J893" i="2"/>
  <c r="J1635" i="2"/>
  <c r="J1237" i="2"/>
  <c r="J2603" i="2"/>
  <c r="J3971" i="2"/>
  <c r="J2826" i="2"/>
  <c r="J3586" i="2"/>
  <c r="J2086" i="2"/>
  <c r="J4341" i="2"/>
  <c r="J3219" i="2"/>
  <c r="J4258" i="2"/>
  <c r="J2304" i="2"/>
  <c r="J655" i="2"/>
  <c r="J414" i="2"/>
  <c r="J2568" i="2"/>
  <c r="J4472" i="2"/>
  <c r="J2592" i="2"/>
  <c r="J4089" i="2"/>
  <c r="J2410" i="2"/>
  <c r="J3257" i="2"/>
  <c r="J1181" i="2"/>
  <c r="J670" i="2"/>
  <c r="J1040" i="2"/>
  <c r="J163" i="2"/>
  <c r="J652" i="2"/>
  <c r="J4228" i="2"/>
  <c r="J2836" i="2"/>
  <c r="J3442" i="2"/>
  <c r="J3536" i="2"/>
  <c r="J2769" i="2"/>
  <c r="J326" i="2"/>
  <c r="J1105" i="2"/>
  <c r="J2356" i="2"/>
  <c r="J935" i="2"/>
  <c r="J3318" i="2"/>
  <c r="J2092" i="2"/>
  <c r="J3255" i="2"/>
  <c r="J4542" i="2"/>
  <c r="J773" i="2"/>
  <c r="J3610" i="2"/>
  <c r="J4738" i="2"/>
  <c r="J4986" i="2"/>
  <c r="J4951" i="2"/>
  <c r="J3147" i="2"/>
  <c r="J1196" i="2"/>
  <c r="J3961" i="2"/>
  <c r="J669" i="2"/>
  <c r="J4844" i="2"/>
  <c r="J1520" i="2"/>
  <c r="J41" i="2"/>
  <c r="J2939" i="2"/>
  <c r="J1518" i="2"/>
  <c r="J4531" i="2"/>
  <c r="J4376" i="2"/>
  <c r="J3855" i="2"/>
  <c r="J2921" i="2"/>
  <c r="J4316" i="2"/>
  <c r="J3973" i="2"/>
  <c r="J1745" i="2"/>
  <c r="J4331" i="2"/>
  <c r="J4117" i="2"/>
  <c r="J1760" i="2"/>
  <c r="J2848" i="2"/>
  <c r="J4323" i="2"/>
  <c r="J2548" i="2"/>
  <c r="J4871" i="2"/>
  <c r="J1630" i="2"/>
  <c r="J4569" i="2"/>
  <c r="J4593" i="2"/>
  <c r="J458" i="2"/>
  <c r="J1363" i="2"/>
  <c r="J2577" i="2"/>
  <c r="J210" i="2"/>
  <c r="J2971" i="2"/>
  <c r="J920" i="2"/>
  <c r="J1855" i="2"/>
  <c r="J1769" i="2"/>
  <c r="J810" i="2"/>
  <c r="J2944" i="2"/>
  <c r="J1524" i="2"/>
  <c r="J300" i="2"/>
  <c r="J1314" i="2"/>
  <c r="J4944" i="2"/>
  <c r="J4884" i="2"/>
  <c r="J951" i="2"/>
  <c r="J1522" i="2"/>
  <c r="J3514" i="2"/>
  <c r="J4322" i="2"/>
  <c r="J1184" i="2"/>
  <c r="J4120" i="2"/>
  <c r="J2846" i="2"/>
  <c r="J4671" i="2"/>
  <c r="J2228" i="2"/>
  <c r="J4746" i="2"/>
  <c r="J1192" i="2"/>
  <c r="J384" i="2"/>
  <c r="J1725" i="2"/>
  <c r="J1714" i="2"/>
  <c r="J416" i="2"/>
  <c r="J4792" i="2"/>
  <c r="J4966" i="2"/>
  <c r="J3315" i="2"/>
  <c r="J251" i="2"/>
  <c r="J2185" i="2"/>
  <c r="J271" i="2"/>
  <c r="J937" i="2"/>
  <c r="J2981" i="2"/>
  <c r="J1523" i="2"/>
  <c r="J1112" i="2"/>
  <c r="J3967" i="2"/>
  <c r="J2859" i="2"/>
  <c r="J4945" i="2"/>
  <c r="J1919" i="2"/>
  <c r="J1595" i="2"/>
  <c r="J3891" i="2"/>
  <c r="J4560" i="2"/>
  <c r="J2861" i="2"/>
  <c r="J3253" i="2"/>
  <c r="J2353" i="2"/>
  <c r="J3711" i="2"/>
  <c r="J2595" i="2"/>
  <c r="J4160" i="2"/>
  <c r="J4137" i="2"/>
  <c r="J75" i="2"/>
  <c r="J1199" i="2"/>
  <c r="J1236" i="2"/>
  <c r="J4176" i="2"/>
  <c r="J1880" i="2"/>
  <c r="J3516" i="2"/>
  <c r="J2039" i="2"/>
  <c r="J3618" i="2"/>
  <c r="J2783" i="2"/>
  <c r="J3309" i="2"/>
  <c r="J1647" i="2"/>
  <c r="J3500" i="2"/>
  <c r="J1743" i="2"/>
  <c r="J2091" i="2"/>
  <c r="J1227" i="2"/>
  <c r="J3706" i="2"/>
  <c r="J2728" i="2"/>
  <c r="J2451" i="2"/>
  <c r="J1773" i="2"/>
  <c r="J49" i="2"/>
  <c r="J4416" i="2"/>
  <c r="J2976" i="2"/>
  <c r="J4485" i="2"/>
  <c r="J4775" i="2"/>
  <c r="I176" i="5" l="1"/>
  <c r="J260" i="5"/>
  <c r="I260" i="5"/>
  <c r="I245" i="5"/>
  <c r="I244" i="5"/>
  <c r="J245" i="5"/>
  <c r="I246" i="5"/>
  <c r="J244" i="5"/>
  <c r="H243" i="5"/>
  <c r="I243" i="5" s="1"/>
  <c r="J243" i="5"/>
  <c r="I177" i="5"/>
  <c r="I174" i="5"/>
  <c r="J224" i="5"/>
  <c r="I191" i="5"/>
  <c r="I208" i="5"/>
  <c r="I178" i="5"/>
  <c r="I207" i="5"/>
  <c r="I190" i="5"/>
  <c r="C46" i="5"/>
  <c r="I157" i="5"/>
  <c r="I224" i="5"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626B423-DCEF-4D86-BE54-7A9CB4D55F55}" keepAlive="1" name="Consulta - moras" description="Conexión a la consulta 'moras' en el libro." type="5" refreshedVersion="8" background="1" saveData="1">
    <dbPr connection="Provider=Microsoft.Mashup.OleDb.1;Data Source=$Workbook$;Location=moras;Extended Properties=&quot;&quot;" command="SELECT * FROM [moras]"/>
  </connection>
  <connection id="2" xr16:uid="{83A94F03-8684-4B64-90D6-36B835F2D8EE}" keepAlive="1" name="Consulta - moras (2)" description="Conexión a la consulta 'moras (2)' en el libro." type="5" refreshedVersion="8" background="1" saveData="1">
    <dbPr connection="Provider=Microsoft.Mashup.OleDb.1;Data Source=$Workbook$;Location=&quot;moras (2)&quot;;Extended Properties=&quot;&quot;" command="SELECT * FROM [moras (2)]"/>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<sst xmlns="http://schemas.openxmlformats.org/spreadsheetml/2006/main" count="60069" uniqueCount="55">
  <si>
    <t>IDENTIFICACION</t>
  </si>
  <si>
    <t>SEXO</t>
  </si>
  <si>
    <t>SALARIO</t>
  </si>
  <si>
    <t>TIPO_ASEGURAMIENTO</t>
  </si>
  <si>
    <t>SECTOR</t>
  </si>
  <si>
    <t>INDICADOR_ACTIVO</t>
  </si>
  <si>
    <t>INDICADOR.EXTRANJERO</t>
  </si>
  <si>
    <t>INDICADOR_MOROSO</t>
  </si>
  <si>
    <t>EDAD</t>
  </si>
  <si>
    <t>HOMBRE</t>
  </si>
  <si>
    <t>ASALARIADO</t>
  </si>
  <si>
    <t>SECTOR PUBLICO</t>
  </si>
  <si>
    <t>SI</t>
  </si>
  <si>
    <t>NO</t>
  </si>
  <si>
    <t>PENSIONADOS EN SU PROPIO SISTEMA</t>
  </si>
  <si>
    <t>MUJER</t>
  </si>
  <si>
    <t>SECTOR PRIVADO</t>
  </si>
  <si>
    <t>ASEGURADO VOLUNTARIO</t>
  </si>
  <si>
    <t>TRABAJADOR INDEPENDIENTE</t>
  </si>
  <si>
    <t>CONVENIOS ESPECIALES DE TRABAJADORES INDEPENDIENTES</t>
  </si>
  <si>
    <t/>
  </si>
  <si>
    <t>CONVENIOS ESPECIALES DE ASEGURADOS VOLUNTARIOS</t>
  </si>
  <si>
    <t>Mínimo</t>
  </si>
  <si>
    <t>Variable</t>
  </si>
  <si>
    <t>Q1</t>
  </si>
  <si>
    <t>Mediana</t>
  </si>
  <si>
    <t>Q3</t>
  </si>
  <si>
    <t>Máximo</t>
  </si>
  <si>
    <t>Promedio</t>
  </si>
  <si>
    <t>SALARIO_ATÍPICO</t>
  </si>
  <si>
    <t>EDAD_ATÍPICO</t>
  </si>
  <si>
    <t>Resumen de variables numéricas</t>
  </si>
  <si>
    <t>Porcentajes de valores faltantes</t>
  </si>
  <si>
    <t>Porcentaje</t>
  </si>
  <si>
    <t>Cantidad de personas</t>
  </si>
  <si>
    <t>Cantidad de personas por título de aseguramiento</t>
  </si>
  <si>
    <t>Cantidad de personas por sector</t>
  </si>
  <si>
    <t>Cantidad de personas que tienen activo el seguro</t>
  </si>
  <si>
    <t>Cantidad de personas extranjeras</t>
  </si>
  <si>
    <t>Cantidad de morosos</t>
  </si>
  <si>
    <t>MUJERES</t>
  </si>
  <si>
    <t>HOMBRES</t>
  </si>
  <si>
    <t>Sexo</t>
  </si>
  <si>
    <t>Porcentaje de morosos</t>
  </si>
  <si>
    <t>Cantidad por sexo</t>
  </si>
  <si>
    <t>Tipo de aseguramiento</t>
  </si>
  <si>
    <t>Cantidad por tipo</t>
  </si>
  <si>
    <t>Sector</t>
  </si>
  <si>
    <t>Si posee activo el seguro</t>
  </si>
  <si>
    <t>Extranjero</t>
  </si>
  <si>
    <t>Cantidad de no morosos</t>
  </si>
  <si>
    <t>Edad</t>
  </si>
  <si>
    <t>RANGOS_EDAD</t>
  </si>
  <si>
    <t>RANGOS_SALARIO</t>
  </si>
  <si>
    <t>Salario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</si>
</sst>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theme="1"/>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7">
    <xf numFmtId="0" fontId="0" fillId="0" borderId="0" xfId="0"/>
    <xf numFmtId="0" fontId="1" fillId="0" borderId="0" xfId="0" applyFont="1"/>
    <xf numFmtId="0" fontId="0" fillId="2" borderId="0" xfId="0" applyFill="1"/>
    <xf numFmtId="0" fontId="1" fillId="0" borderId="1" xfId="0" applyFont="1" applyBorder="1"/>
    <xf numFmtId="0" fontId="0" fillId="0" borderId="1" xfId="0" applyBorder="1"/>
    <xf numFmtId="0" fontId="1" fillId="0" borderId="2" xfId="0" applyFont="1" applyBorder="1" applyAlignment="1">
      <alignment horizontal="center"/>
    </xf>
    <xf numFmtId="0" fontId="1" fillId="0" borderId="3" xfId="0" applyFont="1" applyBorder="1" applyAlignment="1">
      <alignment horizontal="center"/>
    </xf>
  </cellXfs>
  <cellStyles count="1">
    <cellStyle name="Normal" xfId="0" builtinId="0"/>
  </cellStyles>
  <dxfs count="18">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connections" Target="connections.xml"/><Relationship Id="rId10" Type="http://schemas.openxmlformats.org/officeDocument/2006/relationships/customXml" Target="../customXml/item1.xml"/><Relationship Id="rId4" Type="http://schemas.openxmlformats.org/officeDocument/2006/relationships/theme" Target="theme/theme1.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CR"/>
              <a:t>Cantidad</a:t>
            </a:r>
            <a:r>
              <a:rPr lang="es-CR" baseline="0"/>
              <a:t> de personas por sexo</a:t>
            </a:r>
            <a:endParaRPr lang="es-C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R"/>
        </a:p>
      </c:txPr>
    </c:title>
    <c:autoTitleDeleted val="0"/>
    <c:plotArea>
      <c:layout/>
      <c:barChart>
        <c:barDir val="col"/>
        <c:grouping val="clustered"/>
        <c:varyColors val="0"/>
        <c:ser>
          <c:idx val="0"/>
          <c:order val="0"/>
          <c:spPr>
            <a:solidFill>
              <a:schemeClr val="accent6"/>
            </a:solidFill>
            <a:ln>
              <a:noFill/>
            </a:ln>
            <a:effectLst/>
          </c:spPr>
          <c:invertIfNegative val="0"/>
          <c:cat>
            <c:strRef>
              <c:f>'Resolución de ejercicios'!$H$52:$H$53</c:f>
              <c:strCache>
                <c:ptCount val="2"/>
                <c:pt idx="0">
                  <c:v>MUJERES</c:v>
                </c:pt>
                <c:pt idx="1">
                  <c:v>HOMBRES</c:v>
                </c:pt>
              </c:strCache>
            </c:strRef>
          </c:cat>
          <c:val>
            <c:numRef>
              <c:f>'Resolución de ejercicios'!$I$52:$I$53</c:f>
              <c:numCache>
                <c:formatCode>General</c:formatCode>
                <c:ptCount val="2"/>
                <c:pt idx="0">
                  <c:v>1988</c:v>
                </c:pt>
                <c:pt idx="1">
                  <c:v>3012</c:v>
                </c:pt>
              </c:numCache>
            </c:numRef>
          </c:val>
          <c:extLst>
            <c:ext xmlns:c15="http://schemas.microsoft.com/office/drawing/2012/chart" uri="{02D57815-91ED-43cb-92C2-25804820EDAC}">
              <c15:filteredSeriesTitle>
                <c15:tx>
                  <c:strRef>
                    <c:extLst>
                      <c:ext uri="{02D57815-91ED-43cb-92C2-25804820EDAC}">
                        <c15:formulaRef>
                          <c15:sqref>'Resolución de ejercicios'!#REF!</c15:sqref>
                        </c15:formulaRef>
                      </c:ext>
                    </c:extLst>
                    <c:strCache>
                      <c:ptCount val="1"/>
                      <c:pt idx="0">
                        <c:v>#REF!</c:v>
                      </c:pt>
                    </c:strCache>
                  </c:strRef>
                </c15:tx>
              </c15:filteredSeriesTitle>
            </c:ext>
            <c:ext xmlns:c16="http://schemas.microsoft.com/office/drawing/2014/chart" uri="{C3380CC4-5D6E-409C-BE32-E72D297353CC}">
              <c16:uniqueId val="{00000000-A35B-4267-BFD6-6BAF6C608604}"/>
            </c:ext>
          </c:extLst>
        </c:ser>
        <c:dLbls>
          <c:showLegendKey val="0"/>
          <c:showVal val="0"/>
          <c:showCatName val="0"/>
          <c:showSerName val="0"/>
          <c:showPercent val="0"/>
          <c:showBubbleSize val="0"/>
        </c:dLbls>
        <c:gapWidth val="219"/>
        <c:overlap val="-27"/>
        <c:axId val="1397273423"/>
        <c:axId val="1397274383"/>
      </c:barChart>
      <c:catAx>
        <c:axId val="13972734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R"/>
          </a:p>
        </c:txPr>
        <c:crossAx val="1397274383"/>
        <c:crosses val="autoZero"/>
        <c:auto val="1"/>
        <c:lblAlgn val="ctr"/>
        <c:lblOffset val="100"/>
        <c:noMultiLvlLbl val="0"/>
      </c:catAx>
      <c:valAx>
        <c:axId val="139727438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R"/>
          </a:p>
        </c:txPr>
        <c:crossAx val="1397273423"/>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Cantidad de personas</a:t>
            </a:r>
            <a:r>
              <a:rPr lang="en-US" baseline="0"/>
              <a:t> por título de aseguramiento</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'Resolución de ejercicios'!$I$68</c:f>
              <c:strCache>
                <c:ptCount val="1"/>
              </c:strCache>
            </c:strRef>
          </c:tx>
          <c:spPr>
            <a:solidFill>
              <a:schemeClr val="accent6"/>
            </a:solidFill>
            <a:ln>
              <a:noFill/>
            </a:ln>
            <a:effectLst/>
          </c:spPr>
          <c:invertIfNegative val="0"/>
          <c:cat>
            <c:strRef>
              <c:f>'Resolución de ejercicios'!$H$69:$H$74</c:f>
              <c:strCache>
                <c:ptCount val="6"/>
                <c:pt idx="0">
                  <c:v>TRABAJADOR INDEPENDIENTE</c:v>
                </c:pt>
                <c:pt idx="1">
                  <c:v>PENSIONADOS EN SU PROPIO SISTEMA</c:v>
                </c:pt>
                <c:pt idx="2">
                  <c:v>ASALARIADO</c:v>
                </c:pt>
                <c:pt idx="3">
                  <c:v>CONVENIOS ESPECIALES DE ASEGURADOS VOLUNTARIOS</c:v>
                </c:pt>
                <c:pt idx="4">
                  <c:v>CONVENIOS ESPECIALES DE TRABAJADORES INDEPENDIENTES</c:v>
                </c:pt>
                <c:pt idx="5">
                  <c:v>ASEGURADO VOLUNTARIO</c:v>
                </c:pt>
              </c:strCache>
            </c:strRef>
          </c:cat>
          <c:val>
            <c:numRef>
              <c:f>'Resolución de ejercicios'!$I$69:$I$74</c:f>
              <c:numCache>
                <c:formatCode>General</c:formatCode>
                <c:ptCount val="6"/>
                <c:pt idx="0">
                  <c:v>700</c:v>
                </c:pt>
                <c:pt idx="1">
                  <c:v>212</c:v>
                </c:pt>
                <c:pt idx="2">
                  <c:v>3464</c:v>
                </c:pt>
                <c:pt idx="3">
                  <c:v>31</c:v>
                </c:pt>
                <c:pt idx="4">
                  <c:v>157</c:v>
                </c:pt>
                <c:pt idx="5">
                  <c:v>436</c:v>
                </c:pt>
              </c:numCache>
            </c:numRef>
          </c:val>
          <c:extLst>
            <c:ext xmlns:c16="http://schemas.microsoft.com/office/drawing/2014/chart" uri="{C3380CC4-5D6E-409C-BE32-E72D297353CC}">
              <c16:uniqueId val="{00000000-5B02-462D-A2B9-03A88A218A61}"/>
            </c:ext>
          </c:extLst>
        </c:ser>
        <c:dLbls>
          <c:showLegendKey val="0"/>
          <c:showVal val="0"/>
          <c:showCatName val="0"/>
          <c:showSerName val="0"/>
          <c:showPercent val="0"/>
          <c:showBubbleSize val="0"/>
        </c:dLbls>
        <c:gapWidth val="182"/>
        <c:axId val="1318961951"/>
        <c:axId val="1318963391"/>
      </c:barChart>
      <c:catAx>
        <c:axId val="1318961951"/>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R"/>
          </a:p>
        </c:txPr>
        <c:crossAx val="1318963391"/>
        <c:crosses val="autoZero"/>
        <c:auto val="1"/>
        <c:lblAlgn val="ctr"/>
        <c:lblOffset val="100"/>
        <c:noMultiLvlLbl val="0"/>
      </c:catAx>
      <c:valAx>
        <c:axId val="131896339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R"/>
          </a:p>
        </c:txPr>
        <c:crossAx val="1318961951"/>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R"/>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CR"/>
              <a:t>Cantidad</a:t>
            </a:r>
            <a:r>
              <a:rPr lang="es-CR" baseline="0"/>
              <a:t> de personas por sector</a:t>
            </a:r>
            <a:endParaRPr lang="es-C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R"/>
        </a:p>
      </c:txPr>
    </c:title>
    <c:autoTitleDeleted val="0"/>
    <c:plotArea>
      <c:layout/>
      <c:barChart>
        <c:barDir val="col"/>
        <c:grouping val="clustered"/>
        <c:varyColors val="0"/>
        <c:ser>
          <c:idx val="0"/>
          <c:order val="0"/>
          <c:spPr>
            <a:solidFill>
              <a:schemeClr val="accent6"/>
            </a:solidFill>
            <a:ln>
              <a:noFill/>
            </a:ln>
            <a:effectLst/>
          </c:spPr>
          <c:invertIfNegative val="0"/>
          <c:cat>
            <c:strRef>
              <c:f>'Resolución de ejercicios'!$H$86:$H$87</c:f>
              <c:strCache>
                <c:ptCount val="2"/>
                <c:pt idx="0">
                  <c:v>SECTOR PRIVADO</c:v>
                </c:pt>
                <c:pt idx="1">
                  <c:v>SECTOR PUBLICO</c:v>
                </c:pt>
              </c:strCache>
            </c:strRef>
          </c:cat>
          <c:val>
            <c:numRef>
              <c:f>'Resolución de ejercicios'!$I$86:$I$87</c:f>
              <c:numCache>
                <c:formatCode>General</c:formatCode>
                <c:ptCount val="2"/>
                <c:pt idx="0">
                  <c:v>3906</c:v>
                </c:pt>
                <c:pt idx="1">
                  <c:v>1094</c:v>
                </c:pt>
              </c:numCache>
            </c:numRef>
          </c:val>
          <c:extLst>
            <c:ext xmlns:c16="http://schemas.microsoft.com/office/drawing/2014/chart" uri="{C3380CC4-5D6E-409C-BE32-E72D297353CC}">
              <c16:uniqueId val="{00000000-A644-40BF-B9D9-CA7AE1794140}"/>
            </c:ext>
          </c:extLst>
        </c:ser>
        <c:dLbls>
          <c:showLegendKey val="0"/>
          <c:showVal val="0"/>
          <c:showCatName val="0"/>
          <c:showSerName val="0"/>
          <c:showPercent val="0"/>
          <c:showBubbleSize val="0"/>
        </c:dLbls>
        <c:gapWidth val="219"/>
        <c:overlap val="-27"/>
        <c:axId val="354853823"/>
        <c:axId val="354854303"/>
      </c:barChart>
      <c:catAx>
        <c:axId val="3548538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R"/>
          </a:p>
        </c:txPr>
        <c:crossAx val="354854303"/>
        <c:crosses val="autoZero"/>
        <c:auto val="1"/>
        <c:lblAlgn val="ctr"/>
        <c:lblOffset val="100"/>
        <c:noMultiLvlLbl val="0"/>
      </c:catAx>
      <c:valAx>
        <c:axId val="3548543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R"/>
          </a:p>
        </c:txPr>
        <c:crossAx val="354853823"/>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R"/>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Cantidad de personas que tienen activo el seguro</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R"/>
        </a:p>
      </c:txPr>
    </c:title>
    <c:autoTitleDeleted val="0"/>
    <c:plotArea>
      <c:layout/>
      <c:barChart>
        <c:barDir val="col"/>
        <c:grouping val="clustered"/>
        <c:varyColors val="0"/>
        <c:ser>
          <c:idx val="0"/>
          <c:order val="0"/>
          <c:tx>
            <c:strRef>
              <c:f>'Resolución de ejercicios'!$I$102</c:f>
              <c:strCache>
                <c:ptCount val="1"/>
              </c:strCache>
            </c:strRef>
          </c:tx>
          <c:spPr>
            <a:solidFill>
              <a:schemeClr val="accent6"/>
            </a:solidFill>
            <a:ln>
              <a:noFill/>
            </a:ln>
            <a:effectLst/>
          </c:spPr>
          <c:invertIfNegative val="0"/>
          <c:cat>
            <c:strRef>
              <c:f>'Resolución de ejercicios'!$H$103:$H$104</c:f>
              <c:strCache>
                <c:ptCount val="2"/>
                <c:pt idx="0">
                  <c:v>SI</c:v>
                </c:pt>
                <c:pt idx="1">
                  <c:v>NO</c:v>
                </c:pt>
              </c:strCache>
            </c:strRef>
          </c:cat>
          <c:val>
            <c:numRef>
              <c:f>'Resolución de ejercicios'!$I$103:$I$104</c:f>
              <c:numCache>
                <c:formatCode>General</c:formatCode>
                <c:ptCount val="2"/>
                <c:pt idx="0">
                  <c:v>4966</c:v>
                </c:pt>
                <c:pt idx="1">
                  <c:v>34</c:v>
                </c:pt>
              </c:numCache>
            </c:numRef>
          </c:val>
          <c:extLst>
            <c:ext xmlns:c16="http://schemas.microsoft.com/office/drawing/2014/chart" uri="{C3380CC4-5D6E-409C-BE32-E72D297353CC}">
              <c16:uniqueId val="{00000000-74F3-461F-B2D7-A77D45827EB0}"/>
            </c:ext>
          </c:extLst>
        </c:ser>
        <c:dLbls>
          <c:showLegendKey val="0"/>
          <c:showVal val="0"/>
          <c:showCatName val="0"/>
          <c:showSerName val="0"/>
          <c:showPercent val="0"/>
          <c:showBubbleSize val="0"/>
        </c:dLbls>
        <c:gapWidth val="219"/>
        <c:overlap val="-27"/>
        <c:axId val="289958895"/>
        <c:axId val="289975695"/>
      </c:barChart>
      <c:catAx>
        <c:axId val="2899588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R"/>
          </a:p>
        </c:txPr>
        <c:crossAx val="289975695"/>
        <c:crosses val="autoZero"/>
        <c:auto val="1"/>
        <c:lblAlgn val="ctr"/>
        <c:lblOffset val="100"/>
        <c:noMultiLvlLbl val="0"/>
      </c:catAx>
      <c:valAx>
        <c:axId val="28997569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R"/>
          </a:p>
        </c:txPr>
        <c:crossAx val="289958895"/>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R"/>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Cantidad de personas extranjeras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R"/>
        </a:p>
      </c:txPr>
    </c:title>
    <c:autoTitleDeleted val="0"/>
    <c:plotArea>
      <c:layout/>
      <c:barChart>
        <c:barDir val="col"/>
        <c:grouping val="clustered"/>
        <c:varyColors val="0"/>
        <c:ser>
          <c:idx val="0"/>
          <c:order val="0"/>
          <c:tx>
            <c:strRef>
              <c:f>'Resolución de ejercicios'!$I$119</c:f>
              <c:strCache>
                <c:ptCount val="1"/>
              </c:strCache>
            </c:strRef>
          </c:tx>
          <c:spPr>
            <a:solidFill>
              <a:schemeClr val="accent6"/>
            </a:solidFill>
            <a:ln>
              <a:noFill/>
            </a:ln>
            <a:effectLst/>
          </c:spPr>
          <c:invertIfNegative val="0"/>
          <c:cat>
            <c:strRef>
              <c:f>'Resolución de ejercicios'!$H$120:$H$121</c:f>
              <c:strCache>
                <c:ptCount val="2"/>
                <c:pt idx="0">
                  <c:v>NO</c:v>
                </c:pt>
                <c:pt idx="1">
                  <c:v>SI</c:v>
                </c:pt>
              </c:strCache>
            </c:strRef>
          </c:cat>
          <c:val>
            <c:numRef>
              <c:f>'Resolución de ejercicios'!$I$120:$I$121</c:f>
              <c:numCache>
                <c:formatCode>General</c:formatCode>
                <c:ptCount val="2"/>
                <c:pt idx="0">
                  <c:v>4397</c:v>
                </c:pt>
                <c:pt idx="1">
                  <c:v>603</c:v>
                </c:pt>
              </c:numCache>
            </c:numRef>
          </c:val>
          <c:extLst>
            <c:ext xmlns:c16="http://schemas.microsoft.com/office/drawing/2014/chart" uri="{C3380CC4-5D6E-409C-BE32-E72D297353CC}">
              <c16:uniqueId val="{00000000-4329-45E0-AAF5-57D120871048}"/>
            </c:ext>
          </c:extLst>
        </c:ser>
        <c:dLbls>
          <c:showLegendKey val="0"/>
          <c:showVal val="0"/>
          <c:showCatName val="0"/>
          <c:showSerName val="0"/>
          <c:showPercent val="0"/>
          <c:showBubbleSize val="0"/>
        </c:dLbls>
        <c:gapWidth val="219"/>
        <c:overlap val="-27"/>
        <c:axId val="1392544367"/>
        <c:axId val="1392548687"/>
      </c:barChart>
      <c:catAx>
        <c:axId val="13925443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R"/>
          </a:p>
        </c:txPr>
        <c:crossAx val="1392548687"/>
        <c:crosses val="autoZero"/>
        <c:auto val="1"/>
        <c:lblAlgn val="ctr"/>
        <c:lblOffset val="100"/>
        <c:noMultiLvlLbl val="0"/>
      </c:catAx>
      <c:valAx>
        <c:axId val="13925486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R"/>
          </a:p>
        </c:txPr>
        <c:crossAx val="1392544367"/>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R"/>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Cantidad de morosos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R"/>
        </a:p>
      </c:txPr>
    </c:title>
    <c:autoTitleDeleted val="0"/>
    <c:plotArea>
      <c:layout/>
      <c:barChart>
        <c:barDir val="col"/>
        <c:grouping val="clustered"/>
        <c:varyColors val="0"/>
        <c:ser>
          <c:idx val="0"/>
          <c:order val="0"/>
          <c:tx>
            <c:strRef>
              <c:f>'Resolución de ejercicios'!$I$136</c:f>
              <c:strCache>
                <c:ptCount val="1"/>
              </c:strCache>
            </c:strRef>
          </c:tx>
          <c:spPr>
            <a:solidFill>
              <a:schemeClr val="accent6"/>
            </a:solidFill>
            <a:ln>
              <a:noFill/>
            </a:ln>
            <a:effectLst/>
          </c:spPr>
          <c:invertIfNegative val="0"/>
          <c:cat>
            <c:strRef>
              <c:f>'Resolución de ejercicios'!$H$137:$H$138</c:f>
              <c:strCache>
                <c:ptCount val="2"/>
                <c:pt idx="0">
                  <c:v>NO</c:v>
                </c:pt>
                <c:pt idx="1">
                  <c:v>SI</c:v>
                </c:pt>
              </c:strCache>
            </c:strRef>
          </c:cat>
          <c:val>
            <c:numRef>
              <c:f>'Resolución de ejercicios'!$I$137:$I$138</c:f>
              <c:numCache>
                <c:formatCode>General</c:formatCode>
                <c:ptCount val="2"/>
                <c:pt idx="0">
                  <c:v>4130</c:v>
                </c:pt>
                <c:pt idx="1">
                  <c:v>870</c:v>
                </c:pt>
              </c:numCache>
            </c:numRef>
          </c:val>
          <c:extLst>
            <c:ext xmlns:c16="http://schemas.microsoft.com/office/drawing/2014/chart" uri="{C3380CC4-5D6E-409C-BE32-E72D297353CC}">
              <c16:uniqueId val="{00000000-D88E-407D-A61F-CF9871BE523D}"/>
            </c:ext>
          </c:extLst>
        </c:ser>
        <c:dLbls>
          <c:showLegendKey val="0"/>
          <c:showVal val="0"/>
          <c:showCatName val="0"/>
          <c:showSerName val="0"/>
          <c:showPercent val="0"/>
          <c:showBubbleSize val="0"/>
        </c:dLbls>
        <c:gapWidth val="219"/>
        <c:overlap val="-27"/>
        <c:axId val="943313023"/>
        <c:axId val="943313983"/>
      </c:barChart>
      <c:catAx>
        <c:axId val="943313023"/>
        <c:scaling>
          <c:orientation val="minMax"/>
        </c:scaling>
        <c:delete val="0"/>
        <c:axPos val="b"/>
        <c:title>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CR"/>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R"/>
          </a:p>
        </c:txPr>
        <c:crossAx val="943313983"/>
        <c:crosses val="autoZero"/>
        <c:auto val="1"/>
        <c:lblAlgn val="ctr"/>
        <c:lblOffset val="100"/>
        <c:noMultiLvlLbl val="0"/>
      </c:catAx>
      <c:valAx>
        <c:axId val="943313983"/>
        <c:scaling>
          <c:orientation val="minMax"/>
        </c:scaling>
        <c:delete val="0"/>
        <c:axPos val="l"/>
        <c:majorGridlines>
          <c:spPr>
            <a:ln w="9525" cap="flat" cmpd="sng" algn="ctr">
              <a:solidFill>
                <a:schemeClr val="tx1">
                  <a:lumMod val="15000"/>
                  <a:lumOff val="85000"/>
                </a:schemeClr>
              </a:solidFill>
              <a:round/>
            </a:ln>
            <a:effectLst/>
          </c:spPr>
        </c:majorGridlines>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CR"/>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R"/>
          </a:p>
        </c:txPr>
        <c:crossAx val="943313023"/>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R"/>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CR"/>
              <a:t>Porcentaje</a:t>
            </a:r>
            <a:r>
              <a:rPr lang="es-CR" baseline="0"/>
              <a:t> de morosos por sexo</a:t>
            </a:r>
            <a:endParaRPr lang="es-C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R"/>
        </a:p>
      </c:txPr>
    </c:title>
    <c:autoTitleDeleted val="0"/>
    <c:plotArea>
      <c:layout/>
      <c:barChart>
        <c:barDir val="col"/>
        <c:grouping val="clustered"/>
        <c:varyColors val="0"/>
        <c:ser>
          <c:idx val="0"/>
          <c:order val="0"/>
          <c:spPr>
            <a:solidFill>
              <a:schemeClr val="accent6"/>
            </a:solidFill>
            <a:ln>
              <a:noFill/>
            </a:ln>
            <a:effectLst/>
          </c:spPr>
          <c:invertIfNegative val="0"/>
          <c:cat>
            <c:strRef>
              <c:f>'Resolución de ejercicios'!$H$156:$H$157</c:f>
              <c:strCache>
                <c:ptCount val="2"/>
                <c:pt idx="0">
                  <c:v>HOMBRE</c:v>
                </c:pt>
                <c:pt idx="1">
                  <c:v>MUJER</c:v>
                </c:pt>
              </c:strCache>
            </c:strRef>
          </c:cat>
          <c:val>
            <c:numRef>
              <c:f>'Resolución de ejercicios'!$I$156:$I$157</c:f>
              <c:numCache>
                <c:formatCode>General</c:formatCode>
                <c:ptCount val="2"/>
                <c:pt idx="0">
                  <c:v>17.729083665338646</c:v>
                </c:pt>
                <c:pt idx="1">
                  <c:v>16.901408450704224</c:v>
                </c:pt>
              </c:numCache>
            </c:numRef>
          </c:val>
          <c:extLst>
            <c:ext xmlns:c16="http://schemas.microsoft.com/office/drawing/2014/chart" uri="{C3380CC4-5D6E-409C-BE32-E72D297353CC}">
              <c16:uniqueId val="{00000000-03ED-4493-9C21-43AA9B12E600}"/>
            </c:ext>
          </c:extLst>
        </c:ser>
        <c:dLbls>
          <c:showLegendKey val="0"/>
          <c:showVal val="0"/>
          <c:showCatName val="0"/>
          <c:showSerName val="0"/>
          <c:showPercent val="0"/>
          <c:showBubbleSize val="0"/>
        </c:dLbls>
        <c:gapWidth val="219"/>
        <c:overlap val="-27"/>
        <c:axId val="2006409120"/>
        <c:axId val="2006409600"/>
      </c:barChart>
      <c:catAx>
        <c:axId val="20064091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R"/>
          </a:p>
        </c:txPr>
        <c:crossAx val="2006409600"/>
        <c:crosses val="autoZero"/>
        <c:auto val="1"/>
        <c:lblAlgn val="ctr"/>
        <c:lblOffset val="100"/>
        <c:noMultiLvlLbl val="0"/>
      </c:catAx>
      <c:valAx>
        <c:axId val="20064096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R"/>
          </a:p>
        </c:txPr>
        <c:crossAx val="200640912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R"/>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Porcentaje de morosos por tipo de aseguramiento</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R"/>
        </a:p>
      </c:txPr>
    </c:title>
    <c:autoTitleDeleted val="0"/>
    <c:plotArea>
      <c:layout/>
      <c:barChart>
        <c:barDir val="bar"/>
        <c:grouping val="clustered"/>
        <c:varyColors val="0"/>
        <c:ser>
          <c:idx val="0"/>
          <c:order val="0"/>
          <c:tx>
            <c:strRef>
              <c:f>'Resolución de ejercicios'!$I$172</c:f>
              <c:strCache>
                <c:ptCount val="1"/>
                <c:pt idx="0">
                  <c:v>Porcentaje de morosos</c:v>
                </c:pt>
              </c:strCache>
            </c:strRef>
          </c:tx>
          <c:spPr>
            <a:solidFill>
              <a:schemeClr val="accent6"/>
            </a:solidFill>
            <a:ln>
              <a:noFill/>
            </a:ln>
            <a:effectLst/>
          </c:spPr>
          <c:invertIfNegative val="0"/>
          <c:cat>
            <c:strRef>
              <c:f>'Resolución de ejercicios'!$H$173:$H$178</c:f>
              <c:strCache>
                <c:ptCount val="6"/>
                <c:pt idx="0">
                  <c:v>TRABAJADOR INDEPENDIENTE</c:v>
                </c:pt>
                <c:pt idx="1">
                  <c:v>PENSIONADOS EN SU PROPIO SISTEMA</c:v>
                </c:pt>
                <c:pt idx="2">
                  <c:v>ASALARIADO</c:v>
                </c:pt>
                <c:pt idx="3">
                  <c:v>CONVENIOS ESPECIALES DE ASEGURADOS VOLUNTARIOS</c:v>
                </c:pt>
                <c:pt idx="4">
                  <c:v>CONVENIOS ESPECIALES DE TRABAJADORES INDEPENDIENTES</c:v>
                </c:pt>
                <c:pt idx="5">
                  <c:v>ASEGURADO VOLUNTARIO</c:v>
                </c:pt>
              </c:strCache>
            </c:strRef>
          </c:cat>
          <c:val>
            <c:numRef>
              <c:f>'Resolución de ejercicios'!$I$173:$I$178</c:f>
              <c:numCache>
                <c:formatCode>General</c:formatCode>
                <c:ptCount val="6"/>
                <c:pt idx="0">
                  <c:v>56.142857142857139</c:v>
                </c:pt>
                <c:pt idx="1">
                  <c:v>0</c:v>
                </c:pt>
                <c:pt idx="2">
                  <c:v>11.980369515011548</c:v>
                </c:pt>
                <c:pt idx="3">
                  <c:v>0</c:v>
                </c:pt>
                <c:pt idx="4">
                  <c:v>2.547770700636943</c:v>
                </c:pt>
                <c:pt idx="5">
                  <c:v>13.302752293577983</c:v>
                </c:pt>
              </c:numCache>
            </c:numRef>
          </c:val>
          <c:extLst>
            <c:ext xmlns:c16="http://schemas.microsoft.com/office/drawing/2014/chart" uri="{C3380CC4-5D6E-409C-BE32-E72D297353CC}">
              <c16:uniqueId val="{00000000-15FD-4D0C-8DDE-0B4037DB4266}"/>
            </c:ext>
          </c:extLst>
        </c:ser>
        <c:dLbls>
          <c:showLegendKey val="0"/>
          <c:showVal val="0"/>
          <c:showCatName val="0"/>
          <c:showSerName val="0"/>
          <c:showPercent val="0"/>
          <c:showBubbleSize val="0"/>
        </c:dLbls>
        <c:gapWidth val="182"/>
        <c:axId val="2007626256"/>
        <c:axId val="2007627696"/>
      </c:barChart>
      <c:catAx>
        <c:axId val="200762625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R"/>
          </a:p>
        </c:txPr>
        <c:crossAx val="2007627696"/>
        <c:crosses val="autoZero"/>
        <c:auto val="1"/>
        <c:lblAlgn val="ctr"/>
        <c:lblOffset val="100"/>
        <c:noMultiLvlLbl val="0"/>
      </c:catAx>
      <c:valAx>
        <c:axId val="200762769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R"/>
          </a:p>
        </c:txPr>
        <c:crossAx val="200762625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R"/>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Porcentaje de morosos por sector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R"/>
        </a:p>
      </c:txPr>
    </c:title>
    <c:autoTitleDeleted val="0"/>
    <c:plotArea>
      <c:layout/>
      <c:barChart>
        <c:barDir val="col"/>
        <c:grouping val="clustered"/>
        <c:varyColors val="0"/>
        <c:ser>
          <c:idx val="0"/>
          <c:order val="0"/>
          <c:tx>
            <c:strRef>
              <c:f>'Resolución de ejercicios'!$I$189</c:f>
              <c:strCache>
                <c:ptCount val="1"/>
                <c:pt idx="0">
                  <c:v>Porcentaje de morosos</c:v>
                </c:pt>
              </c:strCache>
            </c:strRef>
          </c:tx>
          <c:spPr>
            <a:solidFill>
              <a:schemeClr val="accent6"/>
            </a:solidFill>
            <a:ln>
              <a:noFill/>
            </a:ln>
            <a:effectLst/>
          </c:spPr>
          <c:invertIfNegative val="0"/>
          <c:cat>
            <c:strRef>
              <c:f>'Resolución de ejercicios'!$H$190:$H$191</c:f>
              <c:strCache>
                <c:ptCount val="2"/>
                <c:pt idx="0">
                  <c:v>SECTOR PRIVADO</c:v>
                </c:pt>
                <c:pt idx="1">
                  <c:v>SECTOR PUBLICO</c:v>
                </c:pt>
              </c:strCache>
            </c:strRef>
          </c:cat>
          <c:val>
            <c:numRef>
              <c:f>'Resolución de ejercicios'!$I$190:$I$191</c:f>
              <c:numCache>
                <c:formatCode>General</c:formatCode>
                <c:ptCount val="2"/>
                <c:pt idx="0">
                  <c:v>18.023553507424474</c:v>
                </c:pt>
                <c:pt idx="1">
                  <c:v>15.173674588665447</c:v>
                </c:pt>
              </c:numCache>
            </c:numRef>
          </c:val>
          <c:extLst>
            <c:ext xmlns:c16="http://schemas.microsoft.com/office/drawing/2014/chart" uri="{C3380CC4-5D6E-409C-BE32-E72D297353CC}">
              <c16:uniqueId val="{00000000-E682-4FB5-93E5-B64B313801E5}"/>
            </c:ext>
          </c:extLst>
        </c:ser>
        <c:dLbls>
          <c:showLegendKey val="0"/>
          <c:showVal val="0"/>
          <c:showCatName val="0"/>
          <c:showSerName val="0"/>
          <c:showPercent val="0"/>
          <c:showBubbleSize val="0"/>
        </c:dLbls>
        <c:gapWidth val="219"/>
        <c:overlap val="-27"/>
        <c:axId val="2004414688"/>
        <c:axId val="2004415168"/>
      </c:barChart>
      <c:catAx>
        <c:axId val="20044146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R"/>
          </a:p>
        </c:txPr>
        <c:crossAx val="2004415168"/>
        <c:crosses val="autoZero"/>
        <c:auto val="1"/>
        <c:lblAlgn val="ctr"/>
        <c:lblOffset val="100"/>
        <c:noMultiLvlLbl val="0"/>
      </c:catAx>
      <c:valAx>
        <c:axId val="20044151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R"/>
          </a:p>
        </c:txPr>
        <c:crossAx val="200441468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R"/>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Porcentaje de morosos </a:t>
            </a:r>
            <a:r>
              <a:rPr lang="en-US" baseline="0"/>
              <a:t> según actividad del seguro</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'Resolución de ejercicios'!$I$206</c:f>
              <c:strCache>
                <c:ptCount val="1"/>
                <c:pt idx="0">
                  <c:v>Porcentaje de morosos</c:v>
                </c:pt>
              </c:strCache>
            </c:strRef>
          </c:tx>
          <c:spPr>
            <a:solidFill>
              <a:schemeClr val="accent6"/>
            </a:solidFill>
            <a:ln>
              <a:noFill/>
            </a:ln>
            <a:effectLst/>
          </c:spPr>
          <c:invertIfNegative val="0"/>
          <c:cat>
            <c:strRef>
              <c:f>'Resolución de ejercicios'!$H$207:$H$208</c:f>
              <c:strCache>
                <c:ptCount val="2"/>
                <c:pt idx="0">
                  <c:v>SI</c:v>
                </c:pt>
                <c:pt idx="1">
                  <c:v>NO</c:v>
                </c:pt>
              </c:strCache>
            </c:strRef>
          </c:cat>
          <c:val>
            <c:numRef>
              <c:f>'Resolución de ejercicios'!$I$207:$I$208</c:f>
              <c:numCache>
                <c:formatCode>General</c:formatCode>
                <c:ptCount val="2"/>
                <c:pt idx="0">
                  <c:v>17.156665324204592</c:v>
                </c:pt>
                <c:pt idx="1">
                  <c:v>52.941176470588239</c:v>
                </c:pt>
              </c:numCache>
            </c:numRef>
          </c:val>
          <c:extLst>
            <c:ext xmlns:c16="http://schemas.microsoft.com/office/drawing/2014/chart" uri="{C3380CC4-5D6E-409C-BE32-E72D297353CC}">
              <c16:uniqueId val="{00000000-923C-4A7C-ABE2-7F399F086299}"/>
            </c:ext>
          </c:extLst>
        </c:ser>
        <c:dLbls>
          <c:showLegendKey val="0"/>
          <c:showVal val="0"/>
          <c:showCatName val="0"/>
          <c:showSerName val="0"/>
          <c:showPercent val="0"/>
          <c:showBubbleSize val="0"/>
        </c:dLbls>
        <c:gapWidth val="219"/>
        <c:overlap val="-27"/>
        <c:axId val="1398820176"/>
        <c:axId val="1398819696"/>
      </c:barChart>
      <c:catAx>
        <c:axId val="13988201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R"/>
          </a:p>
        </c:txPr>
        <c:crossAx val="1398819696"/>
        <c:crosses val="autoZero"/>
        <c:auto val="1"/>
        <c:lblAlgn val="ctr"/>
        <c:lblOffset val="100"/>
        <c:noMultiLvlLbl val="0"/>
      </c:catAx>
      <c:valAx>
        <c:axId val="13988196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R"/>
          </a:p>
        </c:txPr>
        <c:crossAx val="139882017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R"/>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R"/>
        </a:p>
      </c:txPr>
    </c:title>
    <c:autoTitleDeleted val="0"/>
    <c:plotArea>
      <c:layout/>
      <c:barChart>
        <c:barDir val="col"/>
        <c:grouping val="clustered"/>
        <c:varyColors val="0"/>
        <c:ser>
          <c:idx val="0"/>
          <c:order val="0"/>
          <c:tx>
            <c:strRef>
              <c:f>'Resolución de ejercicios'!$I$223</c:f>
              <c:strCache>
                <c:ptCount val="1"/>
                <c:pt idx="0">
                  <c:v>Porcentaje de morosos</c:v>
                </c:pt>
              </c:strCache>
            </c:strRef>
          </c:tx>
          <c:spPr>
            <a:solidFill>
              <a:schemeClr val="accent6"/>
            </a:solidFill>
            <a:ln>
              <a:noFill/>
            </a:ln>
            <a:effectLst/>
          </c:spPr>
          <c:invertIfNegative val="0"/>
          <c:cat>
            <c:strRef>
              <c:f>'Resolución de ejercicios'!$H$224:$H$225</c:f>
              <c:strCache>
                <c:ptCount val="2"/>
                <c:pt idx="0">
                  <c:v>SI</c:v>
                </c:pt>
                <c:pt idx="1">
                  <c:v>NO</c:v>
                </c:pt>
              </c:strCache>
            </c:strRef>
          </c:cat>
          <c:val>
            <c:numRef>
              <c:f>'Resolución de ejercicios'!$I$224:$I$225</c:f>
              <c:numCache>
                <c:formatCode>General</c:formatCode>
                <c:ptCount val="2"/>
                <c:pt idx="0">
                  <c:v>24.046434494195687</c:v>
                </c:pt>
                <c:pt idx="1">
                  <c:v>16.488514896520353</c:v>
                </c:pt>
              </c:numCache>
            </c:numRef>
          </c:val>
          <c:extLst>
            <c:ext xmlns:c16="http://schemas.microsoft.com/office/drawing/2014/chart" uri="{C3380CC4-5D6E-409C-BE32-E72D297353CC}">
              <c16:uniqueId val="{00000000-4CB1-425D-8D71-E76AC9C632FA}"/>
            </c:ext>
          </c:extLst>
        </c:ser>
        <c:dLbls>
          <c:showLegendKey val="0"/>
          <c:showVal val="0"/>
          <c:showCatName val="0"/>
          <c:showSerName val="0"/>
          <c:showPercent val="0"/>
          <c:showBubbleSize val="0"/>
        </c:dLbls>
        <c:gapWidth val="219"/>
        <c:overlap val="-27"/>
        <c:axId val="981198175"/>
        <c:axId val="981198655"/>
      </c:barChart>
      <c:catAx>
        <c:axId val="9811981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R"/>
          </a:p>
        </c:txPr>
        <c:crossAx val="981198655"/>
        <c:crosses val="autoZero"/>
        <c:auto val="1"/>
        <c:lblAlgn val="ctr"/>
        <c:lblOffset val="100"/>
        <c:noMultiLvlLbl val="0"/>
      </c:catAx>
      <c:valAx>
        <c:axId val="98119865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R"/>
          </a:p>
        </c:txPr>
        <c:crossAx val="981198175"/>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R"/>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CR"/>
              <a:t>Morosidad</a:t>
            </a:r>
            <a:r>
              <a:rPr lang="es-CR" baseline="0"/>
              <a:t> por edad</a:t>
            </a:r>
            <a:endParaRPr lang="es-C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R"/>
        </a:p>
      </c:txPr>
    </c:title>
    <c:autoTitleDeleted val="0"/>
    <c:plotArea>
      <c:layout/>
      <c:barChart>
        <c:barDir val="col"/>
        <c:grouping val="clustered"/>
        <c:varyColors val="0"/>
        <c:ser>
          <c:idx val="0"/>
          <c:order val="0"/>
          <c:tx>
            <c:strRef>
              <c:f>'Resolución de ejercicios'!$I$242</c:f>
              <c:strCache>
                <c:ptCount val="1"/>
                <c:pt idx="0">
                  <c:v>Cantidad de morosos</c:v>
                </c:pt>
              </c:strCache>
            </c:strRef>
          </c:tx>
          <c:spPr>
            <a:solidFill>
              <a:schemeClr val="accent6"/>
            </a:solidFill>
            <a:ln>
              <a:noFill/>
            </a:ln>
            <a:effectLst/>
          </c:spPr>
          <c:invertIfNegative val="0"/>
          <c:cat>
            <c:strRef>
              <c:f>'Resolución de ejercicios'!$H$243:$H$246</c:f>
              <c:strCache>
                <c:ptCount val="4"/>
                <c:pt idx="0">
                  <c:v>56+</c:v>
                </c:pt>
                <c:pt idx="1">
                  <c:v>46-55</c:v>
                </c:pt>
                <c:pt idx="2">
                  <c:v>36-45</c:v>
                </c:pt>
                <c:pt idx="3">
                  <c:v>26-35</c:v>
                </c:pt>
              </c:strCache>
            </c:strRef>
          </c:cat>
          <c:val>
            <c:numRef>
              <c:f>'Resolución de ejercicios'!$I$243:$I$246</c:f>
              <c:numCache>
                <c:formatCode>General</c:formatCode>
                <c:ptCount val="4"/>
                <c:pt idx="0">
                  <c:v>162</c:v>
                </c:pt>
                <c:pt idx="1">
                  <c:v>212</c:v>
                </c:pt>
                <c:pt idx="2">
                  <c:v>254</c:v>
                </c:pt>
                <c:pt idx="3">
                  <c:v>242</c:v>
                </c:pt>
              </c:numCache>
            </c:numRef>
          </c:val>
          <c:extLst>
            <c:ext xmlns:c16="http://schemas.microsoft.com/office/drawing/2014/chart" uri="{C3380CC4-5D6E-409C-BE32-E72D297353CC}">
              <c16:uniqueId val="{00000000-9F25-4487-AABD-C3BA7B5AF31E}"/>
            </c:ext>
          </c:extLst>
        </c:ser>
        <c:ser>
          <c:idx val="1"/>
          <c:order val="1"/>
          <c:tx>
            <c:strRef>
              <c:f>'Resolución de ejercicios'!$J$242</c:f>
              <c:strCache>
                <c:ptCount val="1"/>
                <c:pt idx="0">
                  <c:v>Cantidad de no morosos</c:v>
                </c:pt>
              </c:strCache>
            </c:strRef>
          </c:tx>
          <c:spPr>
            <a:solidFill>
              <a:schemeClr val="accent5"/>
            </a:solidFill>
            <a:ln>
              <a:noFill/>
            </a:ln>
            <a:effectLst/>
          </c:spPr>
          <c:invertIfNegative val="0"/>
          <c:cat>
            <c:strRef>
              <c:f>'Resolución de ejercicios'!$H$243:$H$246</c:f>
              <c:strCache>
                <c:ptCount val="4"/>
                <c:pt idx="0">
                  <c:v>56+</c:v>
                </c:pt>
                <c:pt idx="1">
                  <c:v>46-55</c:v>
                </c:pt>
                <c:pt idx="2">
                  <c:v>36-45</c:v>
                </c:pt>
                <c:pt idx="3">
                  <c:v>26-35</c:v>
                </c:pt>
              </c:strCache>
            </c:strRef>
          </c:cat>
          <c:val>
            <c:numRef>
              <c:f>'Resolución de ejercicios'!$J$243:$J$246</c:f>
              <c:numCache>
                <c:formatCode>General</c:formatCode>
                <c:ptCount val="4"/>
                <c:pt idx="0">
                  <c:v>765</c:v>
                </c:pt>
                <c:pt idx="1">
                  <c:v>700</c:v>
                </c:pt>
                <c:pt idx="2">
                  <c:v>1002</c:v>
                </c:pt>
                <c:pt idx="3">
                  <c:v>1663</c:v>
                </c:pt>
              </c:numCache>
            </c:numRef>
          </c:val>
          <c:extLst>
            <c:ext xmlns:c16="http://schemas.microsoft.com/office/drawing/2014/chart" uri="{C3380CC4-5D6E-409C-BE32-E72D297353CC}">
              <c16:uniqueId val="{00000001-9F25-4487-AABD-C3BA7B5AF31E}"/>
            </c:ext>
          </c:extLst>
        </c:ser>
        <c:dLbls>
          <c:showLegendKey val="0"/>
          <c:showVal val="0"/>
          <c:showCatName val="0"/>
          <c:showSerName val="0"/>
          <c:showPercent val="0"/>
          <c:showBubbleSize val="0"/>
        </c:dLbls>
        <c:gapWidth val="219"/>
        <c:overlap val="-27"/>
        <c:axId val="1092455792"/>
        <c:axId val="1092446192"/>
      </c:barChart>
      <c:catAx>
        <c:axId val="10924557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R"/>
          </a:p>
        </c:txPr>
        <c:crossAx val="1092446192"/>
        <c:crosses val="autoZero"/>
        <c:auto val="1"/>
        <c:lblAlgn val="ctr"/>
        <c:lblOffset val="100"/>
        <c:noMultiLvlLbl val="0"/>
      </c:catAx>
      <c:valAx>
        <c:axId val="10924461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R"/>
          </a:p>
        </c:txPr>
        <c:crossAx val="109245579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R"/>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CR"/>
              <a:t>Morosidad</a:t>
            </a:r>
            <a:r>
              <a:rPr lang="es-CR" baseline="0"/>
              <a:t> por salario</a:t>
            </a:r>
            <a:endParaRPr lang="es-C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R"/>
        </a:p>
      </c:txPr>
    </c:title>
    <c:autoTitleDeleted val="0"/>
    <c:plotArea>
      <c:layout/>
      <c:barChart>
        <c:barDir val="bar"/>
        <c:grouping val="clustered"/>
        <c:varyColors val="0"/>
        <c:ser>
          <c:idx val="0"/>
          <c:order val="0"/>
          <c:tx>
            <c:strRef>
              <c:f>'Resolución de ejercicios'!$I$259</c:f>
              <c:strCache>
                <c:ptCount val="1"/>
                <c:pt idx="0">
                  <c:v>Cantidad de morosos</c:v>
                </c:pt>
              </c:strCache>
            </c:strRef>
          </c:tx>
          <c:spPr>
            <a:solidFill>
              <a:schemeClr val="accent6"/>
            </a:solidFill>
            <a:ln>
              <a:noFill/>
            </a:ln>
            <a:effectLst/>
          </c:spPr>
          <c:invertIfNegative val="0"/>
          <c:cat>
            <c:strRef>
              <c:f>'Resolución de ejercicios'!$H$260:$H$263</c:f>
              <c:strCache>
                <c:ptCount val="4"/>
                <c:pt idx="0">
                  <c:v>5.000.001-16.858.742</c:v>
                </c:pt>
                <c:pt idx="1">
                  <c:v>1.000.001-5.000.000</c:v>
                </c:pt>
                <c:pt idx="2">
                  <c:v>500.001-1.000.000</c:v>
                </c:pt>
                <c:pt idx="3">
                  <c:v>0-500.000</c:v>
                </c:pt>
              </c:strCache>
            </c:strRef>
          </c:cat>
          <c:val>
            <c:numRef>
              <c:f>'Resolución de ejercicios'!$I$260:$I$263</c:f>
              <c:numCache>
                <c:formatCode>General</c:formatCode>
                <c:ptCount val="4"/>
                <c:pt idx="0">
                  <c:v>1</c:v>
                </c:pt>
                <c:pt idx="1">
                  <c:v>86</c:v>
                </c:pt>
                <c:pt idx="2">
                  <c:v>178</c:v>
                </c:pt>
                <c:pt idx="3">
                  <c:v>605</c:v>
                </c:pt>
              </c:numCache>
            </c:numRef>
          </c:val>
          <c:extLst>
            <c:ext xmlns:c16="http://schemas.microsoft.com/office/drawing/2014/chart" uri="{C3380CC4-5D6E-409C-BE32-E72D297353CC}">
              <c16:uniqueId val="{00000000-35F8-4DDD-A4FA-60BC4CAD1EC3}"/>
            </c:ext>
          </c:extLst>
        </c:ser>
        <c:ser>
          <c:idx val="1"/>
          <c:order val="1"/>
          <c:tx>
            <c:strRef>
              <c:f>'Resolución de ejercicios'!$J$259</c:f>
              <c:strCache>
                <c:ptCount val="1"/>
                <c:pt idx="0">
                  <c:v>Cantidad de no morosos</c:v>
                </c:pt>
              </c:strCache>
            </c:strRef>
          </c:tx>
          <c:spPr>
            <a:solidFill>
              <a:schemeClr val="accent5"/>
            </a:solidFill>
            <a:ln>
              <a:noFill/>
            </a:ln>
            <a:effectLst/>
          </c:spPr>
          <c:invertIfNegative val="0"/>
          <c:cat>
            <c:strRef>
              <c:f>'Resolución de ejercicios'!$H$260:$H$263</c:f>
              <c:strCache>
                <c:ptCount val="4"/>
                <c:pt idx="0">
                  <c:v>5.000.001-16.858.742</c:v>
                </c:pt>
                <c:pt idx="1">
                  <c:v>1.000.001-5.000.000</c:v>
                </c:pt>
                <c:pt idx="2">
                  <c:v>500.001-1.000.000</c:v>
                </c:pt>
                <c:pt idx="3">
                  <c:v>0-500.000</c:v>
                </c:pt>
              </c:strCache>
            </c:strRef>
          </c:cat>
          <c:val>
            <c:numRef>
              <c:f>'Resolución de ejercicios'!$J$260:$J$263</c:f>
              <c:numCache>
                <c:formatCode>General</c:formatCode>
                <c:ptCount val="4"/>
                <c:pt idx="0">
                  <c:v>22</c:v>
                </c:pt>
                <c:pt idx="1">
                  <c:v>674</c:v>
                </c:pt>
                <c:pt idx="2">
                  <c:v>1021</c:v>
                </c:pt>
                <c:pt idx="3">
                  <c:v>2413</c:v>
                </c:pt>
              </c:numCache>
            </c:numRef>
          </c:val>
          <c:extLst>
            <c:ext xmlns:c16="http://schemas.microsoft.com/office/drawing/2014/chart" uri="{C3380CC4-5D6E-409C-BE32-E72D297353CC}">
              <c16:uniqueId val="{00000001-35F8-4DDD-A4FA-60BC4CAD1EC3}"/>
            </c:ext>
          </c:extLst>
        </c:ser>
        <c:dLbls>
          <c:showLegendKey val="0"/>
          <c:showVal val="0"/>
          <c:showCatName val="0"/>
          <c:showSerName val="0"/>
          <c:showPercent val="0"/>
          <c:showBubbleSize val="0"/>
        </c:dLbls>
        <c:gapWidth val="182"/>
        <c:axId val="1092449072"/>
        <c:axId val="1092450512"/>
      </c:barChart>
      <c:catAx>
        <c:axId val="109244907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R"/>
          </a:p>
        </c:txPr>
        <c:crossAx val="1092450512"/>
        <c:crosses val="autoZero"/>
        <c:auto val="1"/>
        <c:lblAlgn val="ctr"/>
        <c:lblOffset val="100"/>
        <c:noMultiLvlLbl val="0"/>
      </c:catAx>
      <c:valAx>
        <c:axId val="109245051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R"/>
          </a:p>
        </c:txPr>
        <c:crossAx val="109244907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8" Type="http://schemas.openxmlformats.org/officeDocument/2006/relationships/chart" Target="../charts/chart6.xml"/><Relationship Id="rId13" Type="http://schemas.openxmlformats.org/officeDocument/2006/relationships/chart" Target="../charts/chart11.xml"/><Relationship Id="rId3" Type="http://schemas.openxmlformats.org/officeDocument/2006/relationships/chart" Target="../charts/chart1.xml"/><Relationship Id="rId7" Type="http://schemas.openxmlformats.org/officeDocument/2006/relationships/chart" Target="../charts/chart5.xml"/><Relationship Id="rId12" Type="http://schemas.openxmlformats.org/officeDocument/2006/relationships/chart" Target="../charts/chart10.xml"/><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chart" Target="../charts/chart4.xml"/><Relationship Id="rId11" Type="http://schemas.openxmlformats.org/officeDocument/2006/relationships/chart" Target="../charts/chart9.xml"/><Relationship Id="rId5" Type="http://schemas.openxmlformats.org/officeDocument/2006/relationships/chart" Target="../charts/chart3.xml"/><Relationship Id="rId15" Type="http://schemas.openxmlformats.org/officeDocument/2006/relationships/chart" Target="../charts/chart13.xml"/><Relationship Id="rId10" Type="http://schemas.openxmlformats.org/officeDocument/2006/relationships/chart" Target="../charts/chart8.xml"/><Relationship Id="rId4" Type="http://schemas.openxmlformats.org/officeDocument/2006/relationships/chart" Target="../charts/chart2.xml"/><Relationship Id="rId9" Type="http://schemas.openxmlformats.org/officeDocument/2006/relationships/chart" Target="../charts/chart7.xml"/><Relationship Id="rId14"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oneCellAnchor>
    <xdr:from>
      <xdr:col>13</xdr:col>
      <xdr:colOff>234950</xdr:colOff>
      <xdr:row>0</xdr:row>
      <xdr:rowOff>120650</xdr:rowOff>
    </xdr:from>
    <xdr:ext cx="2836333" cy="2159053"/>
    <xdr:sp macro="" textlink="">
      <xdr:nvSpPr>
        <xdr:cNvPr id="2" name="CuadroTexto 1">
          <a:extLst>
            <a:ext uri="{FF2B5EF4-FFF2-40B4-BE49-F238E27FC236}">
              <a16:creationId xmlns:a16="http://schemas.microsoft.com/office/drawing/2014/main" id="{AA55B19A-EAC0-4E9E-A538-C11510FB5482}"/>
            </a:ext>
          </a:extLst>
        </xdr:cNvPr>
        <xdr:cNvSpPr txBox="1"/>
      </xdr:nvSpPr>
      <xdr:spPr>
        <a:xfrm>
          <a:off x="10941050" y="120650"/>
          <a:ext cx="2836333" cy="215905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s-CR" sz="1100"/>
            <a:t>Imputación de valores faltantes:</a:t>
          </a:r>
        </a:p>
        <a:p>
          <a:r>
            <a:rPr lang="es-CR" sz="1100"/>
            <a:t>- Para</a:t>
          </a:r>
          <a:r>
            <a:rPr lang="es-CR" sz="1100" baseline="0"/>
            <a:t> el salario se utilizó el número de la mediana calculado en la hoja Resúmenes. </a:t>
          </a:r>
        </a:p>
        <a:p>
          <a:r>
            <a:rPr lang="es-CR" sz="1100" baseline="0"/>
            <a:t>- Para el tipo de aseguramiento se utilizó la moda</a:t>
          </a:r>
        </a:p>
        <a:p>
          <a:r>
            <a:rPr lang="es-CR" sz="1100" baseline="0"/>
            <a:t>-Para la edad se utilizó la mediana calculada en Resúmenes, de la misma forma que para el salario.</a:t>
          </a:r>
        </a:p>
        <a:p>
          <a:endParaRPr lang="es-CR" sz="1100" baseline="0"/>
        </a:p>
        <a:p>
          <a:r>
            <a:rPr lang="es-CR" sz="1100" baseline="0"/>
            <a:t>Detalles extra: </a:t>
          </a:r>
        </a:p>
        <a:p>
          <a:r>
            <a:rPr lang="es-CR" sz="1100" baseline="0"/>
            <a:t>Se creó una columna de rangos para edad y salarios para facilitar creación de gráficos</a:t>
          </a:r>
        </a:p>
      </xdr:txBody>
    </xdr:sp>
    <xdr:clientData/>
  </xdr:one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2</xdr:row>
      <xdr:rowOff>0</xdr:rowOff>
    </xdr:from>
    <xdr:to>
      <xdr:col>6</xdr:col>
      <xdr:colOff>1030481</xdr:colOff>
      <xdr:row>21</xdr:row>
      <xdr:rowOff>101150</xdr:rowOff>
    </xdr:to>
    <xdr:pic>
      <xdr:nvPicPr>
        <xdr:cNvPr id="2" name="Imagen 1">
          <a:extLst>
            <a:ext uri="{FF2B5EF4-FFF2-40B4-BE49-F238E27FC236}">
              <a16:creationId xmlns:a16="http://schemas.microsoft.com/office/drawing/2014/main" id="{7237E45E-E208-4685-B244-322FD3EEA663}"/>
            </a:ext>
          </a:extLst>
        </xdr:cNvPr>
        <xdr:cNvPicPr>
          <a:picLocks noChangeAspect="1"/>
        </xdr:cNvPicPr>
      </xdr:nvPicPr>
      <xdr:blipFill>
        <a:blip xmlns:r="http://schemas.openxmlformats.org/officeDocument/2006/relationships" r:embed="rId1"/>
        <a:stretch>
          <a:fillRect/>
        </a:stretch>
      </xdr:blipFill>
      <xdr:spPr>
        <a:xfrm>
          <a:off x="0" y="552450"/>
          <a:ext cx="6408534" cy="3600000"/>
        </a:xfrm>
        <a:prstGeom prst="rect">
          <a:avLst/>
        </a:prstGeom>
      </xdr:spPr>
    </xdr:pic>
    <xdr:clientData/>
  </xdr:twoCellAnchor>
  <xdr:twoCellAnchor editAs="oneCell">
    <xdr:from>
      <xdr:col>7</xdr:col>
      <xdr:colOff>883047</xdr:colOff>
      <xdr:row>1</xdr:row>
      <xdr:rowOff>178593</xdr:rowOff>
    </xdr:from>
    <xdr:to>
      <xdr:col>11</xdr:col>
      <xdr:colOff>314533</xdr:colOff>
      <xdr:row>21</xdr:row>
      <xdr:rowOff>91228</xdr:rowOff>
    </xdr:to>
    <xdr:pic>
      <xdr:nvPicPr>
        <xdr:cNvPr id="3" name="Imagen 2">
          <a:extLst>
            <a:ext uri="{FF2B5EF4-FFF2-40B4-BE49-F238E27FC236}">
              <a16:creationId xmlns:a16="http://schemas.microsoft.com/office/drawing/2014/main" id="{349351BA-7917-4F08-BEBC-BC6F81BAF4BE}"/>
            </a:ext>
          </a:extLst>
        </xdr:cNvPr>
        <xdr:cNvPicPr>
          <a:picLocks noChangeAspect="1"/>
        </xdr:cNvPicPr>
      </xdr:nvPicPr>
      <xdr:blipFill>
        <a:blip xmlns:r="http://schemas.openxmlformats.org/officeDocument/2006/relationships" r:embed="rId2"/>
        <a:stretch>
          <a:fillRect/>
        </a:stretch>
      </xdr:blipFill>
      <xdr:spPr>
        <a:xfrm>
          <a:off x="6994922" y="367109"/>
          <a:ext cx="6418470" cy="3682947"/>
        </a:xfrm>
        <a:prstGeom prst="rect">
          <a:avLst/>
        </a:prstGeom>
      </xdr:spPr>
    </xdr:pic>
    <xdr:clientData/>
  </xdr:twoCellAnchor>
  <xdr:twoCellAnchor>
    <xdr:from>
      <xdr:col>0</xdr:col>
      <xdr:colOff>758825</xdr:colOff>
      <xdr:row>50</xdr:row>
      <xdr:rowOff>19050</xdr:rowOff>
    </xdr:from>
    <xdr:to>
      <xdr:col>5</xdr:col>
      <xdr:colOff>752475</xdr:colOff>
      <xdr:row>65</xdr:row>
      <xdr:rowOff>0</xdr:rowOff>
    </xdr:to>
    <xdr:graphicFrame macro="">
      <xdr:nvGraphicFramePr>
        <xdr:cNvPr id="5" name="Gráfico 4">
          <a:extLst>
            <a:ext uri="{FF2B5EF4-FFF2-40B4-BE49-F238E27FC236}">
              <a16:creationId xmlns:a16="http://schemas.microsoft.com/office/drawing/2014/main" id="{9311912F-FE6C-CA12-A715-52D47942ED6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784225</xdr:colOff>
      <xdr:row>67</xdr:row>
      <xdr:rowOff>6350</xdr:rowOff>
    </xdr:from>
    <xdr:to>
      <xdr:col>6</xdr:col>
      <xdr:colOff>15875</xdr:colOff>
      <xdr:row>81</xdr:row>
      <xdr:rowOff>171450</xdr:rowOff>
    </xdr:to>
    <xdr:graphicFrame macro="">
      <xdr:nvGraphicFramePr>
        <xdr:cNvPr id="6" name="Gráfico 5">
          <a:extLst>
            <a:ext uri="{FF2B5EF4-FFF2-40B4-BE49-F238E27FC236}">
              <a16:creationId xmlns:a16="http://schemas.microsoft.com/office/drawing/2014/main" id="{21FD0CD2-1382-BB06-7ED9-A247D1F98B1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777875</xdr:colOff>
      <xdr:row>84</xdr:row>
      <xdr:rowOff>6350</xdr:rowOff>
    </xdr:from>
    <xdr:to>
      <xdr:col>6</xdr:col>
      <xdr:colOff>9525</xdr:colOff>
      <xdr:row>98</xdr:row>
      <xdr:rowOff>171450</xdr:rowOff>
    </xdr:to>
    <xdr:graphicFrame macro="">
      <xdr:nvGraphicFramePr>
        <xdr:cNvPr id="7" name="Gráfico 6">
          <a:extLst>
            <a:ext uri="{FF2B5EF4-FFF2-40B4-BE49-F238E27FC236}">
              <a16:creationId xmlns:a16="http://schemas.microsoft.com/office/drawing/2014/main" id="{9E8C93F9-A5F6-A3FA-30CD-07F8A1AEC8E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768747</xdr:colOff>
      <xdr:row>101</xdr:row>
      <xdr:rowOff>19844</xdr:rowOff>
    </xdr:from>
    <xdr:to>
      <xdr:col>5</xdr:col>
      <xdr:colOff>762397</xdr:colOff>
      <xdr:row>115</xdr:row>
      <xdr:rowOff>184944</xdr:rowOff>
    </xdr:to>
    <xdr:graphicFrame macro="">
      <xdr:nvGraphicFramePr>
        <xdr:cNvPr id="9" name="Gráfico 8">
          <a:extLst>
            <a:ext uri="{FF2B5EF4-FFF2-40B4-BE49-F238E27FC236}">
              <a16:creationId xmlns:a16="http://schemas.microsoft.com/office/drawing/2014/main" id="{3EFF8BF7-E973-C248-7A77-61DC8572541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764977</xdr:colOff>
      <xdr:row>117</xdr:row>
      <xdr:rowOff>186135</xdr:rowOff>
    </xdr:from>
    <xdr:to>
      <xdr:col>5</xdr:col>
      <xdr:colOff>753071</xdr:colOff>
      <xdr:row>132</xdr:row>
      <xdr:rowOff>101600</xdr:rowOff>
    </xdr:to>
    <xdr:graphicFrame macro="">
      <xdr:nvGraphicFramePr>
        <xdr:cNvPr id="10" name="Gráfico 9">
          <a:extLst>
            <a:ext uri="{FF2B5EF4-FFF2-40B4-BE49-F238E27FC236}">
              <a16:creationId xmlns:a16="http://schemas.microsoft.com/office/drawing/2014/main" id="{A26F68C4-94A7-6A66-CF68-4A91162FD49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755055</xdr:colOff>
      <xdr:row>135</xdr:row>
      <xdr:rowOff>7542</xdr:rowOff>
    </xdr:from>
    <xdr:to>
      <xdr:col>5</xdr:col>
      <xdr:colOff>743149</xdr:colOff>
      <xdr:row>149</xdr:row>
      <xdr:rowOff>111523</xdr:rowOff>
    </xdr:to>
    <xdr:graphicFrame macro="">
      <xdr:nvGraphicFramePr>
        <xdr:cNvPr id="11" name="Gráfico 10">
          <a:extLst>
            <a:ext uri="{FF2B5EF4-FFF2-40B4-BE49-F238E27FC236}">
              <a16:creationId xmlns:a16="http://schemas.microsoft.com/office/drawing/2014/main" id="{42DE269B-7A36-1B44-FB27-53034FB14F4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xdr:col>
      <xdr:colOff>70446</xdr:colOff>
      <xdr:row>153</xdr:row>
      <xdr:rowOff>176211</xdr:rowOff>
    </xdr:from>
    <xdr:to>
      <xdr:col>5</xdr:col>
      <xdr:colOff>743149</xdr:colOff>
      <xdr:row>168</xdr:row>
      <xdr:rowOff>91677</xdr:rowOff>
    </xdr:to>
    <xdr:graphicFrame macro="">
      <xdr:nvGraphicFramePr>
        <xdr:cNvPr id="8" name="Gráfico 7">
          <a:extLst>
            <a:ext uri="{FF2B5EF4-FFF2-40B4-BE49-F238E27FC236}">
              <a16:creationId xmlns:a16="http://schemas.microsoft.com/office/drawing/2014/main" id="{BB491E4F-BED8-1CE7-4CB6-6FAD465F8C3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xdr:col>
      <xdr:colOff>60524</xdr:colOff>
      <xdr:row>171</xdr:row>
      <xdr:rowOff>7540</xdr:rowOff>
    </xdr:from>
    <xdr:to>
      <xdr:col>5</xdr:col>
      <xdr:colOff>733227</xdr:colOff>
      <xdr:row>185</xdr:row>
      <xdr:rowOff>111521</xdr:rowOff>
    </xdr:to>
    <xdr:graphicFrame macro="">
      <xdr:nvGraphicFramePr>
        <xdr:cNvPr id="12" name="Gráfico 11">
          <a:extLst>
            <a:ext uri="{FF2B5EF4-FFF2-40B4-BE49-F238E27FC236}">
              <a16:creationId xmlns:a16="http://schemas.microsoft.com/office/drawing/2014/main" id="{D1A1C819-C3D0-F281-CF21-D050B7E5BE2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xdr:col>
      <xdr:colOff>100211</xdr:colOff>
      <xdr:row>187</xdr:row>
      <xdr:rowOff>156368</xdr:rowOff>
    </xdr:from>
    <xdr:to>
      <xdr:col>6</xdr:col>
      <xdr:colOff>8930</xdr:colOff>
      <xdr:row>202</xdr:row>
      <xdr:rowOff>71834</xdr:rowOff>
    </xdr:to>
    <xdr:graphicFrame macro="">
      <xdr:nvGraphicFramePr>
        <xdr:cNvPr id="14" name="Gráfico 13">
          <a:extLst>
            <a:ext uri="{FF2B5EF4-FFF2-40B4-BE49-F238E27FC236}">
              <a16:creationId xmlns:a16="http://schemas.microsoft.com/office/drawing/2014/main" id="{E7986877-8F1B-C7FF-C240-A3A7B25200C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xdr:col>
      <xdr:colOff>70445</xdr:colOff>
      <xdr:row>205</xdr:row>
      <xdr:rowOff>27384</xdr:rowOff>
    </xdr:from>
    <xdr:to>
      <xdr:col>5</xdr:col>
      <xdr:colOff>743148</xdr:colOff>
      <xdr:row>219</xdr:row>
      <xdr:rowOff>131365</xdr:rowOff>
    </xdr:to>
    <xdr:graphicFrame macro="">
      <xdr:nvGraphicFramePr>
        <xdr:cNvPr id="15" name="Gráfico 14">
          <a:extLst>
            <a:ext uri="{FF2B5EF4-FFF2-40B4-BE49-F238E27FC236}">
              <a16:creationId xmlns:a16="http://schemas.microsoft.com/office/drawing/2014/main" id="{1661D6F6-D37B-278D-AE39-3DB63D28C26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oneCellAnchor>
    <xdr:from>
      <xdr:col>7</xdr:col>
      <xdr:colOff>19844</xdr:colOff>
      <xdr:row>53</xdr:row>
      <xdr:rowOff>178593</xdr:rowOff>
    </xdr:from>
    <xdr:ext cx="5163344" cy="436786"/>
    <xdr:sp macro="" textlink="">
      <xdr:nvSpPr>
        <xdr:cNvPr id="16" name="CuadroTexto 15">
          <a:extLst>
            <a:ext uri="{FF2B5EF4-FFF2-40B4-BE49-F238E27FC236}">
              <a16:creationId xmlns:a16="http://schemas.microsoft.com/office/drawing/2014/main" id="{36EC73B4-47AF-6B8F-F29B-36ED5D3FA2BD}"/>
            </a:ext>
          </a:extLst>
        </xdr:cNvPr>
        <xdr:cNvSpPr txBox="1"/>
      </xdr:nvSpPr>
      <xdr:spPr>
        <a:xfrm>
          <a:off x="6909594" y="9878218"/>
          <a:ext cx="5163344" cy="436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s-CR" b="0"/>
            <a:t>El gráfico muestra la distribución de las personas según su sexo. Se observa que hay aproximadamente 3.000 hombres y 2.000 mujeres en el conjunto de datos.</a:t>
          </a:r>
          <a:endParaRPr lang="es-CR" sz="1100" b="0"/>
        </a:p>
      </xdr:txBody>
    </xdr:sp>
    <xdr:clientData/>
  </xdr:oneCellAnchor>
  <xdr:twoCellAnchor>
    <xdr:from>
      <xdr:col>6</xdr:col>
      <xdr:colOff>1468436</xdr:colOff>
      <xdr:row>74</xdr:row>
      <xdr:rowOff>158749</xdr:rowOff>
    </xdr:from>
    <xdr:to>
      <xdr:col>10</xdr:col>
      <xdr:colOff>1238249</xdr:colOff>
      <xdr:row>81</xdr:row>
      <xdr:rowOff>142875</xdr:rowOff>
    </xdr:to>
    <xdr:sp macro="" textlink="">
      <xdr:nvSpPr>
        <xdr:cNvPr id="17" name="CuadroTexto 16">
          <a:extLst>
            <a:ext uri="{FF2B5EF4-FFF2-40B4-BE49-F238E27FC236}">
              <a16:creationId xmlns:a16="http://schemas.microsoft.com/office/drawing/2014/main" id="{62FA491B-DF9F-DF58-C663-1D26C8053034}"/>
            </a:ext>
          </a:extLst>
        </xdr:cNvPr>
        <xdr:cNvSpPr txBox="1"/>
      </xdr:nvSpPr>
      <xdr:spPr>
        <a:xfrm>
          <a:off x="6842124" y="13692187"/>
          <a:ext cx="6461125" cy="12620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CR" sz="1100"/>
            <a:t>En el gráfico se observa la distribución de la población según su régimen laboral. La mayoría de las personas son asalariadas, con casi 3,500 individuos, lo que representa la categoría predominante. Los trabajadores independientes constituyen la segunda categoría más frecuente, con poco más de 500 personas. Las demás categorías, como pensionados en su propio sistema, asegurados voluntarios y personas con beneficios especiales, presentan cantidades significativamente menores, lo que indica que son minoritarias dentro de la muestra. Esto refleja que la población está concentrada principalmente en el empleo asalariado.</a:t>
          </a:r>
        </a:p>
      </xdr:txBody>
    </xdr:sp>
    <xdr:clientData/>
  </xdr:twoCellAnchor>
  <xdr:twoCellAnchor>
    <xdr:from>
      <xdr:col>6</xdr:col>
      <xdr:colOff>1500187</xdr:colOff>
      <xdr:row>88</xdr:row>
      <xdr:rowOff>15875</xdr:rowOff>
    </xdr:from>
    <xdr:to>
      <xdr:col>11</xdr:col>
      <xdr:colOff>0</xdr:colOff>
      <xdr:row>95</xdr:row>
      <xdr:rowOff>111125</xdr:rowOff>
    </xdr:to>
    <xdr:sp macro="" textlink="">
      <xdr:nvSpPr>
        <xdr:cNvPr id="18" name="CuadroTexto 17">
          <a:extLst>
            <a:ext uri="{FF2B5EF4-FFF2-40B4-BE49-F238E27FC236}">
              <a16:creationId xmlns:a16="http://schemas.microsoft.com/office/drawing/2014/main" id="{3F2002F2-E79A-6B3B-25FF-541F804ADD34}"/>
            </a:ext>
          </a:extLst>
        </xdr:cNvPr>
        <xdr:cNvSpPr txBox="1"/>
      </xdr:nvSpPr>
      <xdr:spPr>
        <a:xfrm>
          <a:off x="6873875" y="16105188"/>
          <a:ext cx="6516688" cy="13731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CR"/>
            <a:t>En el gráfico se observa la distribución de la población según el sector laboral. La mayoría de las personas pertenecen al sector privado, con un poco menos de 4,000 individuos, mientras que el sector público cuenta con poco más de 1,000 personas. Esto indica que el empleo se concentra principalmente en el sector privado, siendo el sector público significativamente menor dentro de la muestra.</a:t>
          </a:r>
          <a:endParaRPr lang="es-CR" sz="1100"/>
        </a:p>
      </xdr:txBody>
    </xdr:sp>
    <xdr:clientData/>
  </xdr:twoCellAnchor>
  <xdr:twoCellAnchor>
    <xdr:from>
      <xdr:col>6</xdr:col>
      <xdr:colOff>1516061</xdr:colOff>
      <xdr:row>105</xdr:row>
      <xdr:rowOff>0</xdr:rowOff>
    </xdr:from>
    <xdr:to>
      <xdr:col>11</xdr:col>
      <xdr:colOff>-1</xdr:colOff>
      <xdr:row>112</xdr:row>
      <xdr:rowOff>95249</xdr:rowOff>
    </xdr:to>
    <xdr:sp macro="" textlink="">
      <xdr:nvSpPr>
        <xdr:cNvPr id="19" name="CuadroTexto 18">
          <a:extLst>
            <a:ext uri="{FF2B5EF4-FFF2-40B4-BE49-F238E27FC236}">
              <a16:creationId xmlns:a16="http://schemas.microsoft.com/office/drawing/2014/main" id="{0158EF89-0CC6-4EDE-B250-8D67788B4645}"/>
            </a:ext>
          </a:extLst>
        </xdr:cNvPr>
        <xdr:cNvSpPr txBox="1"/>
      </xdr:nvSpPr>
      <xdr:spPr>
        <a:xfrm>
          <a:off x="6889749" y="19192875"/>
          <a:ext cx="6500813" cy="13731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CR"/>
            <a:t>En el gráfico se observa la distribución de la población según la activación del seguro. La gran mayoría de las personas, casi 5,000, tienen el seguro activo, mientras que un número muy reducido, menos de 100, no lo tienen activo. Esta información se corrobora con la tabla, que indica que solo 34 individuos no cuentan con el seguro activo. Esto refleja que prácticamente toda la población tiene el seguro en funcionamiento.</a:t>
          </a:r>
          <a:endParaRPr lang="es-CR" sz="1100"/>
        </a:p>
      </xdr:txBody>
    </xdr:sp>
    <xdr:clientData/>
  </xdr:twoCellAnchor>
  <xdr:twoCellAnchor>
    <xdr:from>
      <xdr:col>6</xdr:col>
      <xdr:colOff>1516061</xdr:colOff>
      <xdr:row>122</xdr:row>
      <xdr:rowOff>0</xdr:rowOff>
    </xdr:from>
    <xdr:to>
      <xdr:col>11</xdr:col>
      <xdr:colOff>-1</xdr:colOff>
      <xdr:row>129</xdr:row>
      <xdr:rowOff>95250</xdr:rowOff>
    </xdr:to>
    <xdr:sp macro="" textlink="">
      <xdr:nvSpPr>
        <xdr:cNvPr id="20" name="CuadroTexto 19">
          <a:extLst>
            <a:ext uri="{FF2B5EF4-FFF2-40B4-BE49-F238E27FC236}">
              <a16:creationId xmlns:a16="http://schemas.microsoft.com/office/drawing/2014/main" id="{B52C50C5-8E2D-4E93-8B69-41A7E5658B2D}"/>
            </a:ext>
          </a:extLst>
        </xdr:cNvPr>
        <xdr:cNvSpPr txBox="1"/>
      </xdr:nvSpPr>
      <xdr:spPr>
        <a:xfrm>
          <a:off x="6889749" y="22296438"/>
          <a:ext cx="6500813" cy="13731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CR"/>
            <a:t>En el gráfico se observa la distribución de la población según su nacionalidad. La gran mayoría de las personas son nacionales, con casi 4,500 individuos, mientras que las personas extranjeras representan una minoría, con un poco más de 500. Esto indica que la población está predominantemente compuesta por nacionales.</a:t>
          </a:r>
          <a:endParaRPr lang="es-CR" sz="1100"/>
        </a:p>
      </xdr:txBody>
    </xdr:sp>
    <xdr:clientData/>
  </xdr:twoCellAnchor>
  <xdr:twoCellAnchor>
    <xdr:from>
      <xdr:col>7</xdr:col>
      <xdr:colOff>0</xdr:colOff>
      <xdr:row>139</xdr:row>
      <xdr:rowOff>0</xdr:rowOff>
    </xdr:from>
    <xdr:to>
      <xdr:col>10</xdr:col>
      <xdr:colOff>1301750</xdr:colOff>
      <xdr:row>146</xdr:row>
      <xdr:rowOff>95249</xdr:rowOff>
    </xdr:to>
    <xdr:sp macro="" textlink="">
      <xdr:nvSpPr>
        <xdr:cNvPr id="21" name="CuadroTexto 20">
          <a:extLst>
            <a:ext uri="{FF2B5EF4-FFF2-40B4-BE49-F238E27FC236}">
              <a16:creationId xmlns:a16="http://schemas.microsoft.com/office/drawing/2014/main" id="{CBF929DA-596B-4C06-8E57-7F6A09FA0787}"/>
            </a:ext>
          </a:extLst>
        </xdr:cNvPr>
        <xdr:cNvSpPr txBox="1"/>
      </xdr:nvSpPr>
      <xdr:spPr>
        <a:xfrm>
          <a:off x="6889750" y="25400000"/>
          <a:ext cx="6477000" cy="13731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CR"/>
            <a:t>En el gráfico se observa la distribución de la población según su estado de morosidad. La mayoría de las personas, con más de 4,000 individuos, no presentan morosidad, mientras que menos de 1,000 personas se encuentran morosas. Esto indica que la mayor parte de la población mantiene sus obligaciones al día, y solo una minoría presenta atrasos o deudas pendientes.</a:t>
          </a:r>
          <a:endParaRPr lang="es-CR" sz="1100"/>
        </a:p>
      </xdr:txBody>
    </xdr:sp>
    <xdr:clientData/>
  </xdr:twoCellAnchor>
  <xdr:twoCellAnchor>
    <xdr:from>
      <xdr:col>6</xdr:col>
      <xdr:colOff>1516061</xdr:colOff>
      <xdr:row>158</xdr:row>
      <xdr:rowOff>0</xdr:rowOff>
    </xdr:from>
    <xdr:to>
      <xdr:col>11</xdr:col>
      <xdr:colOff>31749</xdr:colOff>
      <xdr:row>165</xdr:row>
      <xdr:rowOff>95250</xdr:rowOff>
    </xdr:to>
    <xdr:sp macro="" textlink="">
      <xdr:nvSpPr>
        <xdr:cNvPr id="22" name="CuadroTexto 21">
          <a:extLst>
            <a:ext uri="{FF2B5EF4-FFF2-40B4-BE49-F238E27FC236}">
              <a16:creationId xmlns:a16="http://schemas.microsoft.com/office/drawing/2014/main" id="{CB611B9E-6D92-4AB7-B84F-89A8075AFEE9}"/>
            </a:ext>
          </a:extLst>
        </xdr:cNvPr>
        <xdr:cNvSpPr txBox="1"/>
      </xdr:nvSpPr>
      <xdr:spPr>
        <a:xfrm>
          <a:off x="6889749" y="28868688"/>
          <a:ext cx="6532563" cy="13731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CR"/>
            <a:t>En el gráfico se observa el porcentaje de morosos según el sexo. Menos del 17% de las mujeres presentan morosidad, mientras que casi un 18% de los hombres se encuentran en esta situación. Esto indica que la proporción de morosos es ligeramente mayor entre los hombres, aunque la diferencia con respecto a las mujeres es mínima.</a:t>
          </a:r>
          <a:endParaRPr lang="es-CR" sz="1100"/>
        </a:p>
      </xdr:txBody>
    </xdr:sp>
    <xdr:clientData/>
  </xdr:twoCellAnchor>
  <xdr:twoCellAnchor>
    <xdr:from>
      <xdr:col>6</xdr:col>
      <xdr:colOff>1516061</xdr:colOff>
      <xdr:row>179</xdr:row>
      <xdr:rowOff>0</xdr:rowOff>
    </xdr:from>
    <xdr:to>
      <xdr:col>11</xdr:col>
      <xdr:colOff>31749</xdr:colOff>
      <xdr:row>186</xdr:row>
      <xdr:rowOff>95249</xdr:rowOff>
    </xdr:to>
    <xdr:sp macro="" textlink="">
      <xdr:nvSpPr>
        <xdr:cNvPr id="23" name="CuadroTexto 22">
          <a:extLst>
            <a:ext uri="{FF2B5EF4-FFF2-40B4-BE49-F238E27FC236}">
              <a16:creationId xmlns:a16="http://schemas.microsoft.com/office/drawing/2014/main" id="{67120299-6137-414A-AFFD-EEE550115CCE}"/>
            </a:ext>
          </a:extLst>
        </xdr:cNvPr>
        <xdr:cNvSpPr txBox="1"/>
      </xdr:nvSpPr>
      <xdr:spPr>
        <a:xfrm>
          <a:off x="6889749" y="32702500"/>
          <a:ext cx="6532563" cy="13731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CR"/>
            <a:t>En el gráfico del porcentaje de morosos por tipo de aseguramiento se observa que los convenios especiales de asegurados voluntarios y los pensionados en su propio sistema presentan un 0% de morosidad, indicando que ninguna persona en estas categorías se encuentra morosa. Por otro lado, los trabajadores independientes muestran el porcentaje más alto de morosidad, con un 56%, mientras que los asegurados voluntarios tienen un 13%. Esto indica que la morosidad se concentra principalmente entre los trabajadores independientes, siendo mucho menor en las demás categorías.</a:t>
          </a:r>
          <a:endParaRPr lang="es-CR" sz="1100"/>
        </a:p>
      </xdr:txBody>
    </xdr:sp>
    <xdr:clientData/>
  </xdr:twoCellAnchor>
  <xdr:twoCellAnchor>
    <xdr:from>
      <xdr:col>7</xdr:col>
      <xdr:colOff>0</xdr:colOff>
      <xdr:row>192</xdr:row>
      <xdr:rowOff>0</xdr:rowOff>
    </xdr:from>
    <xdr:to>
      <xdr:col>11</xdr:col>
      <xdr:colOff>31750</xdr:colOff>
      <xdr:row>199</xdr:row>
      <xdr:rowOff>95250</xdr:rowOff>
    </xdr:to>
    <xdr:sp macro="" textlink="">
      <xdr:nvSpPr>
        <xdr:cNvPr id="24" name="CuadroTexto 23">
          <a:extLst>
            <a:ext uri="{FF2B5EF4-FFF2-40B4-BE49-F238E27FC236}">
              <a16:creationId xmlns:a16="http://schemas.microsoft.com/office/drawing/2014/main" id="{FCD36AD0-4782-40BD-BE3D-F4C6103BDAD7}"/>
            </a:ext>
          </a:extLst>
        </xdr:cNvPr>
        <xdr:cNvSpPr txBox="1"/>
      </xdr:nvSpPr>
      <xdr:spPr>
        <a:xfrm>
          <a:off x="6889750" y="35075813"/>
          <a:ext cx="6532563" cy="13731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CR" sz="1100"/>
            <a:t>En el gráfico del porcentaje de morosos por sector se observa que el 18% de las personas en el sector privado son morosas, mientras que en el sector público la proporción es menor, con un 15%. Esto indica que, aunque la morosidad existe en ambos sectores, es ligeramente más alta en el sector privado.</a:t>
          </a:r>
        </a:p>
      </xdr:txBody>
    </xdr:sp>
    <xdr:clientData/>
  </xdr:twoCellAnchor>
  <xdr:twoCellAnchor>
    <xdr:from>
      <xdr:col>1</xdr:col>
      <xdr:colOff>67468</xdr:colOff>
      <xdr:row>222</xdr:row>
      <xdr:rowOff>21430</xdr:rowOff>
    </xdr:from>
    <xdr:to>
      <xdr:col>5</xdr:col>
      <xdr:colOff>750093</xdr:colOff>
      <xdr:row>237</xdr:row>
      <xdr:rowOff>26193</xdr:rowOff>
    </xdr:to>
    <xdr:graphicFrame macro="">
      <xdr:nvGraphicFramePr>
        <xdr:cNvPr id="25" name="Gráfico 24">
          <a:extLst>
            <a:ext uri="{FF2B5EF4-FFF2-40B4-BE49-F238E27FC236}">
              <a16:creationId xmlns:a16="http://schemas.microsoft.com/office/drawing/2014/main" id="{43BAFABD-816A-DBBD-216D-1B8237BFE6B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7</xdr:col>
      <xdr:colOff>0</xdr:colOff>
      <xdr:row>209</xdr:row>
      <xdr:rowOff>0</xdr:rowOff>
    </xdr:from>
    <xdr:to>
      <xdr:col>11</xdr:col>
      <xdr:colOff>31750</xdr:colOff>
      <xdr:row>216</xdr:row>
      <xdr:rowOff>95249</xdr:rowOff>
    </xdr:to>
    <xdr:sp macro="" textlink="">
      <xdr:nvSpPr>
        <xdr:cNvPr id="26" name="CuadroTexto 25">
          <a:extLst>
            <a:ext uri="{FF2B5EF4-FFF2-40B4-BE49-F238E27FC236}">
              <a16:creationId xmlns:a16="http://schemas.microsoft.com/office/drawing/2014/main" id="{EA391D96-0916-4DEB-A02E-9383E29980CA}"/>
            </a:ext>
          </a:extLst>
        </xdr:cNvPr>
        <xdr:cNvSpPr txBox="1"/>
      </xdr:nvSpPr>
      <xdr:spPr>
        <a:xfrm>
          <a:off x="6889750" y="38179375"/>
          <a:ext cx="6532563" cy="13731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CR"/>
            <a:t>En el gráfico que muestra la morosidad según la activación del seguro, se observa que el 17% de las personas con el seguro activo presentan morosidad, mientras que el 52% de quienes no tienen el seguro activo son morosos. Esto indica que, en esta muestra, la morosidad es mayor entre quienes no tienen activo el seguro, mientras que quienes sí lo tienen activo presentan un porcentaje relativamente bajo de morosidad.</a:t>
          </a:r>
          <a:endParaRPr lang="es-CR" sz="1100"/>
        </a:p>
      </xdr:txBody>
    </xdr:sp>
    <xdr:clientData/>
  </xdr:twoCellAnchor>
  <xdr:twoCellAnchor>
    <xdr:from>
      <xdr:col>7</xdr:col>
      <xdr:colOff>0</xdr:colOff>
      <xdr:row>226</xdr:row>
      <xdr:rowOff>0</xdr:rowOff>
    </xdr:from>
    <xdr:to>
      <xdr:col>11</xdr:col>
      <xdr:colOff>31750</xdr:colOff>
      <xdr:row>233</xdr:row>
      <xdr:rowOff>95250</xdr:rowOff>
    </xdr:to>
    <xdr:sp macro="" textlink="">
      <xdr:nvSpPr>
        <xdr:cNvPr id="27" name="CuadroTexto 26">
          <a:extLst>
            <a:ext uri="{FF2B5EF4-FFF2-40B4-BE49-F238E27FC236}">
              <a16:creationId xmlns:a16="http://schemas.microsoft.com/office/drawing/2014/main" id="{826C56FD-170C-4151-9B1E-C9FA788BD3CC}"/>
            </a:ext>
          </a:extLst>
        </xdr:cNvPr>
        <xdr:cNvSpPr txBox="1"/>
      </xdr:nvSpPr>
      <xdr:spPr>
        <a:xfrm>
          <a:off x="6889750" y="41282938"/>
          <a:ext cx="6532563" cy="13731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CR"/>
            <a:t>En el gráfico que muestra la morosidad según la nacionalidad, se observa que entre las personas extranjeras, el 24% son morosos, mientras que entre las personas nacionales, la proporción de morosos es menor, con un 16%. Esto indica que la morosidad es más alta entre los extranjeros que entre los nacionales en esta muestra.</a:t>
          </a:r>
          <a:endParaRPr lang="es-CR" sz="1100"/>
        </a:p>
      </xdr:txBody>
    </xdr:sp>
    <xdr:clientData/>
  </xdr:twoCellAnchor>
  <xdr:twoCellAnchor>
    <xdr:from>
      <xdr:col>1</xdr:col>
      <xdr:colOff>67468</xdr:colOff>
      <xdr:row>240</xdr:row>
      <xdr:rowOff>180181</xdr:rowOff>
    </xdr:from>
    <xdr:to>
      <xdr:col>5</xdr:col>
      <xdr:colOff>750093</xdr:colOff>
      <xdr:row>256</xdr:row>
      <xdr:rowOff>2381</xdr:rowOff>
    </xdr:to>
    <xdr:graphicFrame macro="">
      <xdr:nvGraphicFramePr>
        <xdr:cNvPr id="28" name="Gráfico 27">
          <a:extLst>
            <a:ext uri="{FF2B5EF4-FFF2-40B4-BE49-F238E27FC236}">
              <a16:creationId xmlns:a16="http://schemas.microsoft.com/office/drawing/2014/main" id="{B879E3D7-9047-2BAF-4FFC-2A30629E298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xdr:col>
      <xdr:colOff>91280</xdr:colOff>
      <xdr:row>257</xdr:row>
      <xdr:rowOff>180181</xdr:rowOff>
    </xdr:from>
    <xdr:to>
      <xdr:col>6</xdr:col>
      <xdr:colOff>11905</xdr:colOff>
      <xdr:row>273</xdr:row>
      <xdr:rowOff>2381</xdr:rowOff>
    </xdr:to>
    <xdr:graphicFrame macro="">
      <xdr:nvGraphicFramePr>
        <xdr:cNvPr id="29" name="Gráfico 28">
          <a:extLst>
            <a:ext uri="{FF2B5EF4-FFF2-40B4-BE49-F238E27FC236}">
              <a16:creationId xmlns:a16="http://schemas.microsoft.com/office/drawing/2014/main" id="{AFE24CFC-820C-1ECC-7286-2DDAE6DA0BF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7</xdr:col>
      <xdr:colOff>0</xdr:colOff>
      <xdr:row>247</xdr:row>
      <xdr:rowOff>0</xdr:rowOff>
    </xdr:from>
    <xdr:to>
      <xdr:col>11</xdr:col>
      <xdr:colOff>31750</xdr:colOff>
      <xdr:row>254</xdr:row>
      <xdr:rowOff>95249</xdr:rowOff>
    </xdr:to>
    <xdr:sp macro="" textlink="">
      <xdr:nvSpPr>
        <xdr:cNvPr id="30" name="CuadroTexto 29">
          <a:extLst>
            <a:ext uri="{FF2B5EF4-FFF2-40B4-BE49-F238E27FC236}">
              <a16:creationId xmlns:a16="http://schemas.microsoft.com/office/drawing/2014/main" id="{BFE3EAA8-B665-433B-8588-1481BB4BBC15}"/>
            </a:ext>
          </a:extLst>
        </xdr:cNvPr>
        <xdr:cNvSpPr txBox="1"/>
      </xdr:nvSpPr>
      <xdr:spPr>
        <a:xfrm>
          <a:off x="6889750" y="45116750"/>
          <a:ext cx="7008813" cy="13731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CR"/>
            <a:t>En el gráfico que muestra la cantidad de morosos por rango de edad se observa que la mayor cantidad de personas morosas se encuentra en el rango de 36 a 45 años, con 254 individuos. Por otro lado, el rango con menos morosos es de 46 a 55 años, con 212 personas. Los rangos de 26 a 35 años y 56+ presentan 242 y 162 morosos, respectivamente. Esto indica que, dentro de la muestra, la morosidad tiende a concentrarse más en la edad media-adulta (36-45), mientras que las edades más jóvenes y las mayores muestran menores cantidades de morosidad.</a:t>
          </a:r>
          <a:endParaRPr lang="es-CR" sz="1100"/>
        </a:p>
      </xdr:txBody>
    </xdr:sp>
    <xdr:clientData/>
  </xdr:twoCellAnchor>
  <xdr:twoCellAnchor>
    <xdr:from>
      <xdr:col>7</xdr:col>
      <xdr:colOff>0</xdr:colOff>
      <xdr:row>264</xdr:row>
      <xdr:rowOff>0</xdr:rowOff>
    </xdr:from>
    <xdr:to>
      <xdr:col>11</xdr:col>
      <xdr:colOff>31750</xdr:colOff>
      <xdr:row>271</xdr:row>
      <xdr:rowOff>95250</xdr:rowOff>
    </xdr:to>
    <xdr:sp macro="" textlink="">
      <xdr:nvSpPr>
        <xdr:cNvPr id="32" name="CuadroTexto 31">
          <a:extLst>
            <a:ext uri="{FF2B5EF4-FFF2-40B4-BE49-F238E27FC236}">
              <a16:creationId xmlns:a16="http://schemas.microsoft.com/office/drawing/2014/main" id="{3706BD3B-1702-4128-8AAC-A309ADA3DB49}"/>
            </a:ext>
          </a:extLst>
        </xdr:cNvPr>
        <xdr:cNvSpPr txBox="1"/>
      </xdr:nvSpPr>
      <xdr:spPr>
        <a:xfrm>
          <a:off x="6889750" y="48220313"/>
          <a:ext cx="7008813" cy="13731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CR"/>
            <a:t>En el gráfico que muestra la cantidad de morosos por rango de salario se observa que la mayor cantidad de personas morosas se concentra en el rango más bajo, de 0 a 500.000, con 605 morosos. En los rangos intermedios, 500.001-1.000.000 y 1.000.001-5.000.000, hay 178 y 86 morosos respectivamente, mostrando que la morosidad disminuye a medida que aumenta el salario. Finalmente, en el rango más alto, 5.000.001-16.858.742, hay solo 1 moroso, lo que indica que la morosidad es prácticamente nula entre los salarios más altos. Esto refleja que la morosidad está fuertemente asociada con los ingresos más bajos.</a:t>
          </a:r>
          <a:endParaRPr lang="es-CR" sz="1100"/>
        </a:p>
      </xdr:txBody>
    </xdr:sp>
    <xdr:clientData/>
  </xdr:twoCellAnchor>
</xdr:wsDr>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DatosExternos_1" connectionId="1" xr16:uid="{1570C380-F7B3-4425-A650-0FC4C62C0FC1}" autoFormatId="16" applyNumberFormats="0" applyBorderFormats="0" applyFontFormats="0" applyPatternFormats="0" applyAlignmentFormats="0" applyWidthHeightFormats="0">
  <queryTableRefresh nextId="12" unboundColumnsRight="2">
    <queryTableFields count="11">
      <queryTableField id="1" name="IDENTIFICACION" tableColumnId="1"/>
      <queryTableField id="2" name="SEXO" tableColumnId="2"/>
      <queryTableField id="3" name="SALARIO" tableColumnId="3"/>
      <queryTableField id="4" name="TIPO_ASEGURAMIENTO" tableColumnId="4"/>
      <queryTableField id="5" name="SECTOR" tableColumnId="5"/>
      <queryTableField id="6" name="INDICADOR_ACTIVO" tableColumnId="6"/>
      <queryTableField id="7" name="INDICADOR.EXTRANJERO" tableColumnId="7"/>
      <queryTableField id="8" name="INDICADOR_MOROSO" tableColumnId="8"/>
      <queryTableField id="9" name="EDAD" tableColumnId="9"/>
      <queryTableField id="10" dataBound="0" tableColumnId="10"/>
      <queryTableField id="11" dataBound="0" tableColumnId="11"/>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DatosExternos_1" connectionId="2" xr16:uid="{D56261F9-DC00-4C6E-AA86-48B38F7D4E35}" autoFormatId="16" applyNumberFormats="0" applyBorderFormats="0" applyFontFormats="0" applyPatternFormats="0" applyAlignmentFormats="0" applyWidthHeightFormats="0">
  <queryTableRefresh nextId="14" unboundColumnsRight="4">
    <queryTableFields count="13">
      <queryTableField id="1" name="IDENTIFICACION" tableColumnId="1"/>
      <queryTableField id="2" name="SEXO" tableColumnId="2"/>
      <queryTableField id="3" name="SALARIO" tableColumnId="3"/>
      <queryTableField id="4" name="TIPO_ASEGURAMIENTO" tableColumnId="4"/>
      <queryTableField id="5" name="SECTOR" tableColumnId="5"/>
      <queryTableField id="6" name="INDICADOR_ACTIVO" tableColumnId="6"/>
      <queryTableField id="7" name="INDICADOR.EXTRANJERO" tableColumnId="7"/>
      <queryTableField id="8" name="INDICADOR_MOROSO" tableColumnId="8"/>
      <queryTableField id="9" name="EDAD" tableColumnId="9"/>
      <queryTableField id="10" dataBound="0" tableColumnId="10"/>
      <queryTableField id="11" dataBound="0" tableColumnId="11"/>
      <queryTableField id="12" dataBound="0" tableColumnId="12"/>
      <queryTableField id="13" dataBound="0" tableColumnId="13"/>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00E3FA8-C35D-422F-BEB5-06A63F1C3794}" name="moras" displayName="moras" ref="A1:K5001" tableType="queryTable" totalsRowShown="0">
  <autoFilter ref="A1:K5001" xr:uid="{800E3FA8-C35D-422F-BEB5-06A63F1C3794}"/>
  <sortState xmlns:xlrd2="http://schemas.microsoft.com/office/spreadsheetml/2017/richdata2" ref="A2:K5001">
    <sortCondition ref="I1:I5001"/>
  </sortState>
  <tableColumns count="11">
    <tableColumn id="1" xr3:uid="{718332FD-72BC-4C54-B673-ABF0768E56E0}" uniqueName="1" name="IDENTIFICACION" queryTableFieldId="1"/>
    <tableColumn id="2" xr3:uid="{21B3FBDB-4234-4C40-8850-0BD930A4FCBD}" uniqueName="2" name="SEXO" queryTableFieldId="2" dataDxfId="17"/>
    <tableColumn id="3" xr3:uid="{16F281A9-3D79-423F-AB0B-CBE119B5F77F}" uniqueName="3" name="SALARIO" queryTableFieldId="3"/>
    <tableColumn id="4" xr3:uid="{4574760B-DF5B-42D3-8740-45D70083DD66}" uniqueName="4" name="TIPO_ASEGURAMIENTO" queryTableFieldId="4" dataDxfId="16"/>
    <tableColumn id="5" xr3:uid="{5F98CA8D-AC54-4BE5-827E-99E4324DBF44}" uniqueName="5" name="SECTOR" queryTableFieldId="5" dataDxfId="15"/>
    <tableColumn id="6" xr3:uid="{E6D9C849-5470-448F-9DBF-F84353AFC358}" uniqueName="6" name="INDICADOR_ACTIVO" queryTableFieldId="6" dataDxfId="14"/>
    <tableColumn id="7" xr3:uid="{78E77E79-9172-4251-AF08-FB43EAEFDC55}" uniqueName="7" name="INDICADOR.EXTRANJERO" queryTableFieldId="7" dataDxfId="13"/>
    <tableColumn id="8" xr3:uid="{DB651C4B-5094-4EA0-B424-B59ED7816812}" uniqueName="8" name="INDICADOR_MOROSO" queryTableFieldId="8" dataDxfId="12"/>
    <tableColumn id="9" xr3:uid="{C7004F0B-4780-4524-B951-C991FF4FECD5}" uniqueName="9" name="EDAD" queryTableFieldId="9"/>
    <tableColumn id="10" xr3:uid="{1AC45BE2-EE2D-487F-9F9E-B8A43A1E0412}" uniqueName="10" name="SALARIO_ATÍPICO" queryTableFieldId="10" dataDxfId="11">
      <calculatedColumnFormula>IF(ABS((C2-AVERAGE($C:$C))/_xlfn.STDEV.S(moras[SALARIO]))&gt;1.96,"Atípico","No")</calculatedColumnFormula>
    </tableColumn>
    <tableColumn id="11" xr3:uid="{5D085578-6C5A-4EFA-AC13-C6701178CB0F}" uniqueName="11" name="EDAD_ATÍPICO" queryTableFieldId="11" dataDxfId="10">
      <calculatedColumnFormula>IF(ABS((moras[[#This Row],[EDAD]]-AVERAGE($I:$I))/_xlfn.STDEV.S($I:$I))&gt;1.96,"Atípico","No")</calculatedColumnFormula>
    </tableColumn>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861B520C-C13F-49AE-AF7F-0E8AB8452C79}" name="moras2" displayName="moras2" ref="A1:M5001" tableType="queryTable" totalsRowShown="0">
  <autoFilter ref="A1:M5001" xr:uid="{861B520C-C13F-49AE-AF7F-0E8AB8452C79}"/>
  <sortState xmlns:xlrd2="http://schemas.microsoft.com/office/spreadsheetml/2017/richdata2" ref="A2:M5001">
    <sortCondition descending="1" ref="C1:C5001"/>
  </sortState>
  <tableColumns count="13">
    <tableColumn id="1" xr3:uid="{A195111F-118B-4D00-ADB9-3B3E3EB1B5CB}" uniqueName="1" name="IDENTIFICACION" queryTableFieldId="1"/>
    <tableColumn id="2" xr3:uid="{993C6312-2E3A-4B69-8361-9CC9DBAEDF31}" uniqueName="2" name="SEXO" queryTableFieldId="2" dataDxfId="9"/>
    <tableColumn id="3" xr3:uid="{B30A4C08-5AB5-46DF-86AF-9495D3DAD91F}" uniqueName="3" name="SALARIO" queryTableFieldId="3"/>
    <tableColumn id="4" xr3:uid="{52D2E4ED-233E-4675-BAA0-43191D22C8F4}" uniqueName="4" name="TIPO_ASEGURAMIENTO" queryTableFieldId="4" dataDxfId="8"/>
    <tableColumn id="5" xr3:uid="{30B3091C-3DB6-4677-84AB-EFBDD326DF3C}" uniqueName="5" name="SECTOR" queryTableFieldId="5" dataDxfId="7"/>
    <tableColumn id="6" xr3:uid="{578ACAC1-F7EE-4044-BEE7-23469A20F50E}" uniqueName="6" name="INDICADOR_ACTIVO" queryTableFieldId="6" dataDxfId="6"/>
    <tableColumn id="7" xr3:uid="{4A8E231A-7257-4886-B393-204E35B26C61}" uniqueName="7" name="INDICADOR.EXTRANJERO" queryTableFieldId="7" dataDxfId="5"/>
    <tableColumn id="8" xr3:uid="{9FE70219-0413-43CC-A059-8591EAC03089}" uniqueName="8" name="INDICADOR_MOROSO" queryTableFieldId="8" dataDxfId="4"/>
    <tableColumn id="9" xr3:uid="{2FE1D703-BC66-4856-AEDC-F850147AEDBB}" uniqueName="9" name="EDAD" queryTableFieldId="9"/>
    <tableColumn id="10" xr3:uid="{609B8F2E-3CB6-4F19-87FF-3C753A4B51BD}" uniqueName="10" name="SALARIO_ATÍPICO" queryTableFieldId="10" dataDxfId="3">
      <calculatedColumnFormula>IF(ABS((C2-AVERAGE($C:$C))/_xlfn.STDEV.S(moras2[SALARIO]))&gt;1.96,"Atípico","No")</calculatedColumnFormula>
    </tableColumn>
    <tableColumn id="11" xr3:uid="{DE2C615E-FCD4-4A62-8B52-1FBF88845058}" uniqueName="11" name="EDAD_ATÍPICO" queryTableFieldId="11" dataDxfId="2">
      <calculatedColumnFormula>IF(ABS((moras2[[#This Row],[EDAD]]-AVERAGE($I:$I))/_xlfn.STDEV.S($I:$I))&gt;1.96,"Atípico","No")</calculatedColumnFormula>
    </tableColumn>
    <tableColumn id="12" xr3:uid="{27BF9C4C-46CF-4F09-AA78-F4CFA1D3234E}" uniqueName="12" name="RANGOS_EDAD" queryTableFieldId="12" dataDxfId="1">
      <calculatedColumnFormula>IF(I2&lt;=35,"26-35",IF(I2&lt;=45,"36-45",IF(I2&lt;=55,"46-55","56+")))</calculatedColumnFormula>
    </tableColumn>
    <tableColumn id="13" xr3:uid="{6B59CCF0-A78D-4518-92A6-DC13183DAF3A}" uniqueName="13" name="RANGOS_SALARIO" queryTableFieldId="13" dataDxfId="0">
      <calculatedColumnFormula>IF(C2&lt;=500000,"0-500.000",
IF(C2&lt;=1000000,"500.001-1.000.000",
IF(C2&lt;=5000000,"1.000.001-5.000.000",
"5.000.001-16.858.742")))</calculatedColumnFormula>
    </tableColumn>
  </tableColumns>
  <tableStyleInfo name="TableStyleMedium7"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C26235-15F9-4736-889D-1C6D6283F57F}">
  <dimension ref="A1:K5001"/>
  <sheetViews>
    <sheetView topLeftCell="A2540" zoomScale="90" zoomScaleNormal="90" workbookViewId="0">
      <selection activeCell="C2548" sqref="C2548"/>
    </sheetView>
  </sheetViews>
  <sheetFormatPr baseColWidth="10" defaultRowHeight="14.5" x14ac:dyDescent="0.35"/>
  <cols>
    <col min="1" max="1" width="16.7265625" bestFit="1" customWidth="1"/>
    <col min="2" max="2" width="8.36328125" bestFit="1" customWidth="1"/>
    <col min="3" max="3" width="11.81640625" bestFit="1" customWidth="1"/>
    <col min="4" max="4" width="52.36328125" bestFit="1" customWidth="1"/>
    <col min="5" max="5" width="15.26953125" bestFit="1" customWidth="1"/>
    <col min="6" max="6" width="20.1796875" bestFit="1" customWidth="1"/>
    <col min="7" max="7" width="24.1796875" bestFit="1" customWidth="1"/>
    <col min="8" max="8" width="21.6328125" bestFit="1" customWidth="1"/>
    <col min="9" max="9" width="7.81640625" bestFit="1" customWidth="1"/>
    <col min="10" max="10" width="16.6328125" customWidth="1"/>
    <col min="11" max="11" width="17.1796875" customWidth="1"/>
  </cols>
  <sheetData>
    <row r="1" spans="1:11" x14ac:dyDescent="0.35">
      <c r="A1" t="s">
        <v>0</v>
      </c>
      <c r="B1" t="s">
        <v>1</v>
      </c>
      <c r="C1" t="s">
        <v>2</v>
      </c>
      <c r="D1" t="s">
        <v>3</v>
      </c>
      <c r="E1" t="s">
        <v>4</v>
      </c>
      <c r="F1" t="s">
        <v>5</v>
      </c>
      <c r="G1" t="s">
        <v>6</v>
      </c>
      <c r="H1" t="s">
        <v>7</v>
      </c>
      <c r="I1" t="s">
        <v>8</v>
      </c>
      <c r="J1" t="s">
        <v>29</v>
      </c>
      <c r="K1" t="s">
        <v>30</v>
      </c>
    </row>
    <row r="2" spans="1:11" x14ac:dyDescent="0.35">
      <c r="A2">
        <v>1252</v>
      </c>
      <c r="B2" t="s">
        <v>15</v>
      </c>
      <c r="C2">
        <v>251072.18</v>
      </c>
      <c r="D2" t="s">
        <v>14</v>
      </c>
      <c r="E2" t="s">
        <v>11</v>
      </c>
      <c r="F2" t="s">
        <v>12</v>
      </c>
      <c r="G2" t="s">
        <v>13</v>
      </c>
      <c r="H2" t="s">
        <v>13</v>
      </c>
      <c r="I2">
        <v>14</v>
      </c>
      <c r="J2" t="str">
        <f>IF(ABS((C2-AVERAGE($C:$C))/_xlfn.STDEV.S(moras[SALARIO]))&gt;1.96,"Atípico","No")</f>
        <v>No</v>
      </c>
      <c r="K2" t="str">
        <f>IF(ABS((moras[[#This Row],[EDAD]]-AVERAGE($I:$I))/_xlfn.STDEV.S($I:$I))&gt;1.96,"Atípico","No")</f>
        <v>Atípico</v>
      </c>
    </row>
    <row r="3" spans="1:11" x14ac:dyDescent="0.35">
      <c r="A3">
        <v>4369</v>
      </c>
      <c r="B3" t="s">
        <v>15</v>
      </c>
      <c r="C3">
        <v>355899.18</v>
      </c>
      <c r="D3" t="s">
        <v>14</v>
      </c>
      <c r="E3" t="s">
        <v>11</v>
      </c>
      <c r="F3" t="s">
        <v>12</v>
      </c>
      <c r="G3" t="s">
        <v>13</v>
      </c>
      <c r="H3" t="s">
        <v>13</v>
      </c>
      <c r="I3">
        <v>17</v>
      </c>
      <c r="J3" t="str">
        <f>IF(ABS((C3-AVERAGE($C:$C))/_xlfn.STDEV.S(moras[SALARIO]))&gt;1.96,"Atípico","No")</f>
        <v>No</v>
      </c>
      <c r="K3" t="str">
        <f>IF(ABS((moras[[#This Row],[EDAD]]-AVERAGE($I:$I))/_xlfn.STDEV.S($I:$I))&gt;1.96,"Atípico","No")</f>
        <v>No</v>
      </c>
    </row>
    <row r="4" spans="1:11" x14ac:dyDescent="0.35">
      <c r="A4">
        <v>2374</v>
      </c>
      <c r="B4" t="s">
        <v>15</v>
      </c>
      <c r="C4">
        <v>638675</v>
      </c>
      <c r="D4" t="s">
        <v>10</v>
      </c>
      <c r="E4" t="s">
        <v>16</v>
      </c>
      <c r="F4" t="s">
        <v>12</v>
      </c>
      <c r="G4" t="s">
        <v>13</v>
      </c>
      <c r="H4" t="s">
        <v>13</v>
      </c>
      <c r="I4">
        <v>18</v>
      </c>
      <c r="J4" t="str">
        <f>IF(ABS((C4-AVERAGE($C:$C))/_xlfn.STDEV.S(moras[SALARIO]))&gt;1.96,"Atípico","No")</f>
        <v>No</v>
      </c>
      <c r="K4" t="str">
        <f>IF(ABS((moras[[#This Row],[EDAD]]-AVERAGE($I:$I))/_xlfn.STDEV.S($I:$I))&gt;1.96,"Atípico","No")</f>
        <v>No</v>
      </c>
    </row>
    <row r="5" spans="1:11" x14ac:dyDescent="0.35">
      <c r="A5">
        <v>4336</v>
      </c>
      <c r="B5" t="s">
        <v>15</v>
      </c>
      <c r="C5">
        <v>423276.21</v>
      </c>
      <c r="D5" t="s">
        <v>10</v>
      </c>
      <c r="E5" t="s">
        <v>16</v>
      </c>
      <c r="F5" t="s">
        <v>12</v>
      </c>
      <c r="G5" t="s">
        <v>13</v>
      </c>
      <c r="H5" t="s">
        <v>13</v>
      </c>
      <c r="I5">
        <v>18</v>
      </c>
      <c r="J5" t="str">
        <f>IF(ABS((C5-AVERAGE($C:$C))/_xlfn.STDEV.S(moras[SALARIO]))&gt;1.96,"Atípico","No")</f>
        <v>No</v>
      </c>
      <c r="K5" t="str">
        <f>IF(ABS((moras[[#This Row],[EDAD]]-AVERAGE($I:$I))/_xlfn.STDEV.S($I:$I))&gt;1.96,"Atípico","No")</f>
        <v>No</v>
      </c>
    </row>
    <row r="6" spans="1:11" x14ac:dyDescent="0.35">
      <c r="A6">
        <v>2300</v>
      </c>
      <c r="B6" t="s">
        <v>9</v>
      </c>
      <c r="C6">
        <v>347000</v>
      </c>
      <c r="D6" t="s">
        <v>10</v>
      </c>
      <c r="E6" t="s">
        <v>16</v>
      </c>
      <c r="F6" t="s">
        <v>12</v>
      </c>
      <c r="G6" t="s">
        <v>13</v>
      </c>
      <c r="H6" t="s">
        <v>13</v>
      </c>
      <c r="I6">
        <v>18</v>
      </c>
      <c r="J6" t="str">
        <f>IF(ABS((C6-AVERAGE($C:$C))/_xlfn.STDEV.S(moras[SALARIO]))&gt;1.96,"Atípico","No")</f>
        <v>No</v>
      </c>
      <c r="K6" t="str">
        <f>IF(ABS((moras[[#This Row],[EDAD]]-AVERAGE($I:$I))/_xlfn.STDEV.S($I:$I))&gt;1.96,"Atípico","No")</f>
        <v>No</v>
      </c>
    </row>
    <row r="7" spans="1:11" x14ac:dyDescent="0.35">
      <c r="A7">
        <v>1700</v>
      </c>
      <c r="B7" t="s">
        <v>9</v>
      </c>
      <c r="C7">
        <v>309927.25</v>
      </c>
      <c r="D7" t="s">
        <v>10</v>
      </c>
      <c r="E7" t="s">
        <v>16</v>
      </c>
      <c r="F7" t="s">
        <v>12</v>
      </c>
      <c r="G7" t="s">
        <v>13</v>
      </c>
      <c r="H7" t="s">
        <v>13</v>
      </c>
      <c r="I7">
        <v>18</v>
      </c>
      <c r="J7" t="str">
        <f>IF(ABS((C7-AVERAGE($C:$C))/_xlfn.STDEV.S(moras[SALARIO]))&gt;1.96,"Atípico","No")</f>
        <v>No</v>
      </c>
      <c r="K7" t="str">
        <f>IF(ABS((moras[[#This Row],[EDAD]]-AVERAGE($I:$I))/_xlfn.STDEV.S($I:$I))&gt;1.96,"Atípico","No")</f>
        <v>No</v>
      </c>
    </row>
    <row r="8" spans="1:11" x14ac:dyDescent="0.35">
      <c r="A8">
        <v>2810</v>
      </c>
      <c r="B8" t="s">
        <v>9</v>
      </c>
      <c r="C8">
        <v>273450.7</v>
      </c>
      <c r="D8" t="s">
        <v>10</v>
      </c>
      <c r="E8" t="s">
        <v>16</v>
      </c>
      <c r="F8" t="s">
        <v>12</v>
      </c>
      <c r="G8" t="s">
        <v>13</v>
      </c>
      <c r="H8" t="s">
        <v>13</v>
      </c>
      <c r="I8">
        <v>18</v>
      </c>
      <c r="J8" t="str">
        <f>IF(ABS((C8-AVERAGE($C:$C))/_xlfn.STDEV.S(moras[SALARIO]))&gt;1.96,"Atípico","No")</f>
        <v>No</v>
      </c>
      <c r="K8" t="str">
        <f>IF(ABS((moras[[#This Row],[EDAD]]-AVERAGE($I:$I))/_xlfn.STDEV.S($I:$I))&gt;1.96,"Atípico","No")</f>
        <v>No</v>
      </c>
    </row>
    <row r="9" spans="1:11" x14ac:dyDescent="0.35">
      <c r="A9">
        <v>683</v>
      </c>
      <c r="B9" t="s">
        <v>9</v>
      </c>
      <c r="C9">
        <v>240000</v>
      </c>
      <c r="D9" t="s">
        <v>10</v>
      </c>
      <c r="E9" t="s">
        <v>16</v>
      </c>
      <c r="F9" t="s">
        <v>12</v>
      </c>
      <c r="G9" t="s">
        <v>13</v>
      </c>
      <c r="H9" t="s">
        <v>13</v>
      </c>
      <c r="I9">
        <v>18</v>
      </c>
      <c r="J9" t="str">
        <f>IF(ABS((C9-AVERAGE($C:$C))/_xlfn.STDEV.S(moras[SALARIO]))&gt;1.96,"Atípico","No")</f>
        <v>No</v>
      </c>
      <c r="K9" t="str">
        <f>IF(ABS((moras[[#This Row],[EDAD]]-AVERAGE($I:$I))/_xlfn.STDEV.S($I:$I))&gt;1.96,"Atípico","No")</f>
        <v>No</v>
      </c>
    </row>
    <row r="10" spans="1:11" x14ac:dyDescent="0.35">
      <c r="A10">
        <v>4939</v>
      </c>
      <c r="B10" t="s">
        <v>15</v>
      </c>
      <c r="C10">
        <v>233740</v>
      </c>
      <c r="D10" t="s">
        <v>10</v>
      </c>
      <c r="E10" t="s">
        <v>16</v>
      </c>
      <c r="F10" t="s">
        <v>12</v>
      </c>
      <c r="G10" t="s">
        <v>13</v>
      </c>
      <c r="H10" t="s">
        <v>13</v>
      </c>
      <c r="I10">
        <v>18</v>
      </c>
      <c r="J10" t="str">
        <f>IF(ABS((C10-AVERAGE($C:$C))/_xlfn.STDEV.S(moras[SALARIO]))&gt;1.96,"Atípico","No")</f>
        <v>No</v>
      </c>
      <c r="K10" t="str">
        <f>IF(ABS((moras[[#This Row],[EDAD]]-AVERAGE($I:$I))/_xlfn.STDEV.S($I:$I))&gt;1.96,"Atípico","No")</f>
        <v>No</v>
      </c>
    </row>
    <row r="11" spans="1:11" x14ac:dyDescent="0.35">
      <c r="A11">
        <v>24</v>
      </c>
      <c r="B11" t="s">
        <v>9</v>
      </c>
      <c r="C11">
        <v>191744.68</v>
      </c>
      <c r="D11" t="s">
        <v>10</v>
      </c>
      <c r="E11" t="s">
        <v>16</v>
      </c>
      <c r="F11" t="s">
        <v>12</v>
      </c>
      <c r="G11" t="s">
        <v>13</v>
      </c>
      <c r="H11" t="s">
        <v>13</v>
      </c>
      <c r="I11">
        <v>18</v>
      </c>
      <c r="J11" t="str">
        <f>IF(ABS((C11-AVERAGE($C:$C))/_xlfn.STDEV.S(moras[SALARIO]))&gt;1.96,"Atípico","No")</f>
        <v>No</v>
      </c>
      <c r="K11" t="str">
        <f>IF(ABS((moras[[#This Row],[EDAD]]-AVERAGE($I:$I))/_xlfn.STDEV.S($I:$I))&gt;1.96,"Atípico","No")</f>
        <v>No</v>
      </c>
    </row>
    <row r="12" spans="1:11" x14ac:dyDescent="0.35">
      <c r="A12">
        <v>1294</v>
      </c>
      <c r="B12" t="s">
        <v>9</v>
      </c>
      <c r="C12">
        <v>60000</v>
      </c>
      <c r="D12" t="s">
        <v>10</v>
      </c>
      <c r="E12" t="s">
        <v>16</v>
      </c>
      <c r="F12" t="s">
        <v>12</v>
      </c>
      <c r="G12" t="s">
        <v>13</v>
      </c>
      <c r="H12" t="s">
        <v>12</v>
      </c>
      <c r="I12">
        <v>18</v>
      </c>
      <c r="J12" t="str">
        <f>IF(ABS((C12-AVERAGE($C:$C))/_xlfn.STDEV.S(moras[SALARIO]))&gt;1.96,"Atípico","No")</f>
        <v>No</v>
      </c>
      <c r="K12" t="str">
        <f>IF(ABS((moras[[#This Row],[EDAD]]-AVERAGE($I:$I))/_xlfn.STDEV.S($I:$I))&gt;1.96,"Atípico","No")</f>
        <v>No</v>
      </c>
    </row>
    <row r="13" spans="1:11" x14ac:dyDescent="0.35">
      <c r="A13">
        <v>2943</v>
      </c>
      <c r="B13" t="s">
        <v>9</v>
      </c>
      <c r="C13">
        <v>25000</v>
      </c>
      <c r="D13" t="s">
        <v>10</v>
      </c>
      <c r="E13" t="s">
        <v>16</v>
      </c>
      <c r="F13" t="s">
        <v>12</v>
      </c>
      <c r="G13" t="s">
        <v>13</v>
      </c>
      <c r="H13" t="s">
        <v>13</v>
      </c>
      <c r="I13">
        <v>18</v>
      </c>
      <c r="J13" t="str">
        <f>IF(ABS((C13-AVERAGE($C:$C))/_xlfn.STDEV.S(moras[SALARIO]))&gt;1.96,"Atípico","No")</f>
        <v>No</v>
      </c>
      <c r="K13" t="str">
        <f>IF(ABS((moras[[#This Row],[EDAD]]-AVERAGE($I:$I))/_xlfn.STDEV.S($I:$I))&gt;1.96,"Atípico","No")</f>
        <v>No</v>
      </c>
    </row>
    <row r="14" spans="1:11" x14ac:dyDescent="0.35">
      <c r="A14">
        <v>3786</v>
      </c>
      <c r="B14" t="s">
        <v>15</v>
      </c>
      <c r="C14">
        <v>707680.19</v>
      </c>
      <c r="D14" t="s">
        <v>10</v>
      </c>
      <c r="E14" t="s">
        <v>16</v>
      </c>
      <c r="F14" t="s">
        <v>12</v>
      </c>
      <c r="G14" t="s">
        <v>13</v>
      </c>
      <c r="H14" t="s">
        <v>13</v>
      </c>
      <c r="I14">
        <v>19</v>
      </c>
      <c r="J14" t="str">
        <f>IF(ABS((C14-AVERAGE($C:$C))/_xlfn.STDEV.S(moras[SALARIO]))&gt;1.96,"Atípico","No")</f>
        <v>No</v>
      </c>
      <c r="K14" t="str">
        <f>IF(ABS((moras[[#This Row],[EDAD]]-AVERAGE($I:$I))/_xlfn.STDEV.S($I:$I))&gt;1.96,"Atípico","No")</f>
        <v>No</v>
      </c>
    </row>
    <row r="15" spans="1:11" x14ac:dyDescent="0.35">
      <c r="A15">
        <v>1044</v>
      </c>
      <c r="B15" t="s">
        <v>15</v>
      </c>
      <c r="C15">
        <v>518584.68</v>
      </c>
      <c r="D15" t="s">
        <v>10</v>
      </c>
      <c r="E15" t="s">
        <v>16</v>
      </c>
      <c r="F15" t="s">
        <v>12</v>
      </c>
      <c r="G15" t="s">
        <v>13</v>
      </c>
      <c r="H15" t="s">
        <v>13</v>
      </c>
      <c r="I15">
        <v>19</v>
      </c>
      <c r="J15" t="str">
        <f>IF(ABS((C15-AVERAGE($C:$C))/_xlfn.STDEV.S(moras[SALARIO]))&gt;1.96,"Atípico","No")</f>
        <v>No</v>
      </c>
      <c r="K15" t="str">
        <f>IF(ABS((moras[[#This Row],[EDAD]]-AVERAGE($I:$I))/_xlfn.STDEV.S($I:$I))&gt;1.96,"Atípico","No")</f>
        <v>No</v>
      </c>
    </row>
    <row r="16" spans="1:11" x14ac:dyDescent="0.35">
      <c r="A16">
        <v>2161</v>
      </c>
      <c r="B16" t="s">
        <v>9</v>
      </c>
      <c r="C16">
        <v>457000</v>
      </c>
      <c r="D16" t="s">
        <v>10</v>
      </c>
      <c r="E16" t="s">
        <v>16</v>
      </c>
      <c r="F16" t="s">
        <v>12</v>
      </c>
      <c r="G16" t="s">
        <v>13</v>
      </c>
      <c r="H16" t="s">
        <v>13</v>
      </c>
      <c r="I16">
        <v>19</v>
      </c>
      <c r="J16" t="str">
        <f>IF(ABS((C16-AVERAGE($C:$C))/_xlfn.STDEV.S(moras[SALARIO]))&gt;1.96,"Atípico","No")</f>
        <v>No</v>
      </c>
      <c r="K16" t="str">
        <f>IF(ABS((moras[[#This Row],[EDAD]]-AVERAGE($I:$I))/_xlfn.STDEV.S($I:$I))&gt;1.96,"Atípico","No")</f>
        <v>No</v>
      </c>
    </row>
    <row r="17" spans="1:11" x14ac:dyDescent="0.35">
      <c r="A17">
        <v>2676</v>
      </c>
      <c r="B17" t="s">
        <v>15</v>
      </c>
      <c r="C17">
        <v>425829.6</v>
      </c>
      <c r="D17" t="s">
        <v>10</v>
      </c>
      <c r="E17" t="s">
        <v>16</v>
      </c>
      <c r="F17" t="s">
        <v>12</v>
      </c>
      <c r="G17" t="s">
        <v>13</v>
      </c>
      <c r="H17" t="s">
        <v>13</v>
      </c>
      <c r="I17">
        <v>19</v>
      </c>
      <c r="J17" t="str">
        <f>IF(ABS((C17-AVERAGE($C:$C))/_xlfn.STDEV.S(moras[SALARIO]))&gt;1.96,"Atípico","No")</f>
        <v>No</v>
      </c>
      <c r="K17" t="str">
        <f>IF(ABS((moras[[#This Row],[EDAD]]-AVERAGE($I:$I))/_xlfn.STDEV.S($I:$I))&gt;1.96,"Atípico","No")</f>
        <v>No</v>
      </c>
    </row>
    <row r="18" spans="1:11" x14ac:dyDescent="0.35">
      <c r="A18">
        <v>2421</v>
      </c>
      <c r="B18" t="s">
        <v>9</v>
      </c>
      <c r="C18">
        <v>414094.87</v>
      </c>
      <c r="D18" t="s">
        <v>10</v>
      </c>
      <c r="E18" t="s">
        <v>16</v>
      </c>
      <c r="F18" t="s">
        <v>12</v>
      </c>
      <c r="G18" t="s">
        <v>13</v>
      </c>
      <c r="H18" t="s">
        <v>13</v>
      </c>
      <c r="I18">
        <v>19</v>
      </c>
      <c r="J18" t="str">
        <f>IF(ABS((C18-AVERAGE($C:$C))/_xlfn.STDEV.S(moras[SALARIO]))&gt;1.96,"Atípico","No")</f>
        <v>No</v>
      </c>
      <c r="K18" t="str">
        <f>IF(ABS((moras[[#This Row],[EDAD]]-AVERAGE($I:$I))/_xlfn.STDEV.S($I:$I))&gt;1.96,"Atípico","No")</f>
        <v>No</v>
      </c>
    </row>
    <row r="19" spans="1:11" x14ac:dyDescent="0.35">
      <c r="A19">
        <v>1052</v>
      </c>
      <c r="B19" t="s">
        <v>15</v>
      </c>
      <c r="C19">
        <v>396057</v>
      </c>
      <c r="D19" t="s">
        <v>18</v>
      </c>
      <c r="E19" t="s">
        <v>16</v>
      </c>
      <c r="F19" t="s">
        <v>12</v>
      </c>
      <c r="G19" t="s">
        <v>13</v>
      </c>
      <c r="H19" t="s">
        <v>13</v>
      </c>
      <c r="I19">
        <v>19</v>
      </c>
      <c r="J19" t="str">
        <f>IF(ABS((C19-AVERAGE($C:$C))/_xlfn.STDEV.S(moras[SALARIO]))&gt;1.96,"Atípico","No")</f>
        <v>No</v>
      </c>
      <c r="K19" t="str">
        <f>IF(ABS((moras[[#This Row],[EDAD]]-AVERAGE($I:$I))/_xlfn.STDEV.S($I:$I))&gt;1.96,"Atípico","No")</f>
        <v>No</v>
      </c>
    </row>
    <row r="20" spans="1:11" x14ac:dyDescent="0.35">
      <c r="A20">
        <v>1766</v>
      </c>
      <c r="B20" t="s">
        <v>15</v>
      </c>
      <c r="C20">
        <v>377760.6</v>
      </c>
      <c r="D20" t="s">
        <v>10</v>
      </c>
      <c r="E20" t="s">
        <v>16</v>
      </c>
      <c r="F20" t="s">
        <v>12</v>
      </c>
      <c r="G20" t="s">
        <v>13</v>
      </c>
      <c r="H20" t="s">
        <v>13</v>
      </c>
      <c r="I20">
        <v>19</v>
      </c>
      <c r="J20" t="str">
        <f>IF(ABS((C20-AVERAGE($C:$C))/_xlfn.STDEV.S(moras[SALARIO]))&gt;1.96,"Atípico","No")</f>
        <v>No</v>
      </c>
      <c r="K20" t="str">
        <f>IF(ABS((moras[[#This Row],[EDAD]]-AVERAGE($I:$I))/_xlfn.STDEV.S($I:$I))&gt;1.96,"Atípico","No")</f>
        <v>No</v>
      </c>
    </row>
    <row r="21" spans="1:11" x14ac:dyDescent="0.35">
      <c r="A21">
        <v>3667</v>
      </c>
      <c r="B21" t="s">
        <v>15</v>
      </c>
      <c r="C21">
        <v>358976.25</v>
      </c>
      <c r="D21" t="s">
        <v>10</v>
      </c>
      <c r="E21" t="s">
        <v>16</v>
      </c>
      <c r="F21" t="s">
        <v>12</v>
      </c>
      <c r="G21" t="s">
        <v>13</v>
      </c>
      <c r="H21" t="s">
        <v>13</v>
      </c>
      <c r="I21">
        <v>19</v>
      </c>
      <c r="J21" t="str">
        <f>IF(ABS((C21-AVERAGE($C:$C))/_xlfn.STDEV.S(moras[SALARIO]))&gt;1.96,"Atípico","No")</f>
        <v>No</v>
      </c>
      <c r="K21" t="str">
        <f>IF(ABS((moras[[#This Row],[EDAD]]-AVERAGE($I:$I))/_xlfn.STDEV.S($I:$I))&gt;1.96,"Atípico","No")</f>
        <v>No</v>
      </c>
    </row>
    <row r="22" spans="1:11" x14ac:dyDescent="0.35">
      <c r="A22">
        <v>2938</v>
      </c>
      <c r="B22" t="s">
        <v>9</v>
      </c>
      <c r="C22">
        <v>348000</v>
      </c>
      <c r="D22" t="s">
        <v>10</v>
      </c>
      <c r="E22" t="s">
        <v>16</v>
      </c>
      <c r="F22" t="s">
        <v>12</v>
      </c>
      <c r="G22" t="s">
        <v>13</v>
      </c>
      <c r="H22" t="s">
        <v>12</v>
      </c>
      <c r="I22">
        <v>19</v>
      </c>
      <c r="J22" t="str">
        <f>IF(ABS((C22-AVERAGE($C:$C))/_xlfn.STDEV.S(moras[SALARIO]))&gt;1.96,"Atípico","No")</f>
        <v>No</v>
      </c>
      <c r="K22" t="str">
        <f>IF(ABS((moras[[#This Row],[EDAD]]-AVERAGE($I:$I))/_xlfn.STDEV.S($I:$I))&gt;1.96,"Atípico","No")</f>
        <v>No</v>
      </c>
    </row>
    <row r="23" spans="1:11" x14ac:dyDescent="0.35">
      <c r="A23">
        <v>4395</v>
      </c>
      <c r="B23" t="s">
        <v>9</v>
      </c>
      <c r="C23">
        <v>347719.55</v>
      </c>
      <c r="D23" t="s">
        <v>10</v>
      </c>
      <c r="E23" t="s">
        <v>16</v>
      </c>
      <c r="F23" t="s">
        <v>12</v>
      </c>
      <c r="G23" t="s">
        <v>13</v>
      </c>
      <c r="H23" t="s">
        <v>13</v>
      </c>
      <c r="I23">
        <v>19</v>
      </c>
      <c r="J23" t="str">
        <f>IF(ABS((C23-AVERAGE($C:$C))/_xlfn.STDEV.S(moras[SALARIO]))&gt;1.96,"Atípico","No")</f>
        <v>No</v>
      </c>
      <c r="K23" t="str">
        <f>IF(ABS((moras[[#This Row],[EDAD]]-AVERAGE($I:$I))/_xlfn.STDEV.S($I:$I))&gt;1.96,"Atípico","No")</f>
        <v>No</v>
      </c>
    </row>
    <row r="24" spans="1:11" x14ac:dyDescent="0.35">
      <c r="A24">
        <v>3022</v>
      </c>
      <c r="B24" t="s">
        <v>15</v>
      </c>
      <c r="C24">
        <v>322866</v>
      </c>
      <c r="D24" t="s">
        <v>10</v>
      </c>
      <c r="E24" t="s">
        <v>16</v>
      </c>
      <c r="F24" t="s">
        <v>12</v>
      </c>
      <c r="G24" t="s">
        <v>13</v>
      </c>
      <c r="H24" t="s">
        <v>13</v>
      </c>
      <c r="I24">
        <v>19</v>
      </c>
      <c r="J24" t="str">
        <f>IF(ABS((C24-AVERAGE($C:$C))/_xlfn.STDEV.S(moras[SALARIO]))&gt;1.96,"Atípico","No")</f>
        <v>No</v>
      </c>
      <c r="K24" t="str">
        <f>IF(ABS((moras[[#This Row],[EDAD]]-AVERAGE($I:$I))/_xlfn.STDEV.S($I:$I))&gt;1.96,"Atípico","No")</f>
        <v>No</v>
      </c>
    </row>
    <row r="25" spans="1:11" x14ac:dyDescent="0.35">
      <c r="A25">
        <v>462</v>
      </c>
      <c r="B25" t="s">
        <v>9</v>
      </c>
      <c r="C25">
        <v>316964.69</v>
      </c>
      <c r="D25" t="s">
        <v>10</v>
      </c>
      <c r="E25" t="s">
        <v>16</v>
      </c>
      <c r="F25" t="s">
        <v>12</v>
      </c>
      <c r="G25" t="s">
        <v>12</v>
      </c>
      <c r="H25" t="s">
        <v>13</v>
      </c>
      <c r="I25">
        <v>19</v>
      </c>
      <c r="J25" t="str">
        <f>IF(ABS((C25-AVERAGE($C:$C))/_xlfn.STDEV.S(moras[SALARIO]))&gt;1.96,"Atípico","No")</f>
        <v>No</v>
      </c>
      <c r="K25" t="str">
        <f>IF(ABS((moras[[#This Row],[EDAD]]-AVERAGE($I:$I))/_xlfn.STDEV.S($I:$I))&gt;1.96,"Atípico","No")</f>
        <v>No</v>
      </c>
    </row>
    <row r="26" spans="1:11" x14ac:dyDescent="0.35">
      <c r="A26">
        <v>1175</v>
      </c>
      <c r="B26" t="s">
        <v>15</v>
      </c>
      <c r="C26">
        <v>307580</v>
      </c>
      <c r="D26" t="s">
        <v>10</v>
      </c>
      <c r="E26" t="s">
        <v>16</v>
      </c>
      <c r="F26" t="s">
        <v>12</v>
      </c>
      <c r="G26" t="s">
        <v>13</v>
      </c>
      <c r="H26" t="s">
        <v>13</v>
      </c>
      <c r="I26">
        <v>19</v>
      </c>
      <c r="J26" t="str">
        <f>IF(ABS((C26-AVERAGE($C:$C))/_xlfn.STDEV.S(moras[SALARIO]))&gt;1.96,"Atípico","No")</f>
        <v>No</v>
      </c>
      <c r="K26" t="str">
        <f>IF(ABS((moras[[#This Row],[EDAD]]-AVERAGE($I:$I))/_xlfn.STDEV.S($I:$I))&gt;1.96,"Atípico","No")</f>
        <v>No</v>
      </c>
    </row>
    <row r="27" spans="1:11" x14ac:dyDescent="0.35">
      <c r="A27">
        <v>3379</v>
      </c>
      <c r="B27" t="s">
        <v>9</v>
      </c>
      <c r="C27">
        <v>300438.55</v>
      </c>
      <c r="D27" t="s">
        <v>10</v>
      </c>
      <c r="E27" t="s">
        <v>16</v>
      </c>
      <c r="F27" t="s">
        <v>12</v>
      </c>
      <c r="G27" t="s">
        <v>13</v>
      </c>
      <c r="H27" t="s">
        <v>13</v>
      </c>
      <c r="I27">
        <v>19</v>
      </c>
      <c r="J27" t="str">
        <f>IF(ABS((C27-AVERAGE($C:$C))/_xlfn.STDEV.S(moras[SALARIO]))&gt;1.96,"Atípico","No")</f>
        <v>No</v>
      </c>
      <c r="K27" t="str">
        <f>IF(ABS((moras[[#This Row],[EDAD]]-AVERAGE($I:$I))/_xlfn.STDEV.S($I:$I))&gt;1.96,"Atípico","No")</f>
        <v>No</v>
      </c>
    </row>
    <row r="28" spans="1:11" x14ac:dyDescent="0.35">
      <c r="A28">
        <v>993</v>
      </c>
      <c r="B28" t="s">
        <v>15</v>
      </c>
      <c r="C28">
        <v>297046</v>
      </c>
      <c r="D28" t="s">
        <v>17</v>
      </c>
      <c r="E28" t="s">
        <v>16</v>
      </c>
      <c r="F28" t="s">
        <v>12</v>
      </c>
      <c r="G28" t="s">
        <v>13</v>
      </c>
      <c r="H28" t="s">
        <v>13</v>
      </c>
      <c r="I28">
        <v>19</v>
      </c>
      <c r="J28" t="str">
        <f>IF(ABS((C28-AVERAGE($C:$C))/_xlfn.STDEV.S(moras[SALARIO]))&gt;1.96,"Atípico","No")</f>
        <v>No</v>
      </c>
      <c r="K28" t="str">
        <f>IF(ABS((moras[[#This Row],[EDAD]]-AVERAGE($I:$I))/_xlfn.STDEV.S($I:$I))&gt;1.96,"Atípico","No")</f>
        <v>No</v>
      </c>
    </row>
    <row r="29" spans="1:11" x14ac:dyDescent="0.35">
      <c r="A29">
        <v>1220</v>
      </c>
      <c r="B29" t="s">
        <v>15</v>
      </c>
      <c r="C29">
        <v>297046</v>
      </c>
      <c r="D29" t="s">
        <v>17</v>
      </c>
      <c r="E29" t="s">
        <v>16</v>
      </c>
      <c r="F29" t="s">
        <v>12</v>
      </c>
      <c r="G29" t="s">
        <v>12</v>
      </c>
      <c r="H29" t="s">
        <v>13</v>
      </c>
      <c r="I29">
        <v>19</v>
      </c>
      <c r="J29" t="str">
        <f>IF(ABS((C29-AVERAGE($C:$C))/_xlfn.STDEV.S(moras[SALARIO]))&gt;1.96,"Atípico","No")</f>
        <v>No</v>
      </c>
      <c r="K29" t="str">
        <f>IF(ABS((moras[[#This Row],[EDAD]]-AVERAGE($I:$I))/_xlfn.STDEV.S($I:$I))&gt;1.96,"Atípico","No")</f>
        <v>No</v>
      </c>
    </row>
    <row r="30" spans="1:11" x14ac:dyDescent="0.35">
      <c r="A30">
        <v>2843</v>
      </c>
      <c r="B30" t="s">
        <v>15</v>
      </c>
      <c r="C30">
        <v>297046</v>
      </c>
      <c r="D30" t="s">
        <v>17</v>
      </c>
      <c r="E30" t="s">
        <v>16</v>
      </c>
      <c r="F30" t="s">
        <v>13</v>
      </c>
      <c r="G30" t="s">
        <v>13</v>
      </c>
      <c r="H30" t="s">
        <v>12</v>
      </c>
      <c r="I30">
        <v>19</v>
      </c>
      <c r="J30" t="str">
        <f>IF(ABS((C30-AVERAGE($C:$C))/_xlfn.STDEV.S(moras[SALARIO]))&gt;1.96,"Atípico","No")</f>
        <v>No</v>
      </c>
      <c r="K30" t="str">
        <f>IF(ABS((moras[[#This Row],[EDAD]]-AVERAGE($I:$I))/_xlfn.STDEV.S($I:$I))&gt;1.96,"Atípico","No")</f>
        <v>No</v>
      </c>
    </row>
    <row r="31" spans="1:11" x14ac:dyDescent="0.35">
      <c r="A31">
        <v>634</v>
      </c>
      <c r="B31" t="s">
        <v>15</v>
      </c>
      <c r="C31">
        <v>297044</v>
      </c>
      <c r="D31" t="s">
        <v>17</v>
      </c>
      <c r="E31" t="s">
        <v>16</v>
      </c>
      <c r="F31" t="s">
        <v>12</v>
      </c>
      <c r="G31" t="s">
        <v>13</v>
      </c>
      <c r="H31" t="s">
        <v>13</v>
      </c>
      <c r="I31">
        <v>19</v>
      </c>
      <c r="J31" t="str">
        <f>IF(ABS((C31-AVERAGE($C:$C))/_xlfn.STDEV.S(moras[SALARIO]))&gt;1.96,"Atípico","No")</f>
        <v>No</v>
      </c>
      <c r="K31" t="str">
        <f>IF(ABS((moras[[#This Row],[EDAD]]-AVERAGE($I:$I))/_xlfn.STDEV.S($I:$I))&gt;1.96,"Atípico","No")</f>
        <v>No</v>
      </c>
    </row>
    <row r="32" spans="1:11" x14ac:dyDescent="0.35">
      <c r="A32">
        <v>2144</v>
      </c>
      <c r="B32" t="s">
        <v>15</v>
      </c>
      <c r="C32">
        <v>295000</v>
      </c>
      <c r="D32" t="s">
        <v>10</v>
      </c>
      <c r="E32" t="s">
        <v>16</v>
      </c>
      <c r="F32" t="s">
        <v>12</v>
      </c>
      <c r="G32" t="s">
        <v>13</v>
      </c>
      <c r="H32" t="s">
        <v>12</v>
      </c>
      <c r="I32">
        <v>19</v>
      </c>
      <c r="J32" t="str">
        <f>IF(ABS((C32-AVERAGE($C:$C))/_xlfn.STDEV.S(moras[SALARIO]))&gt;1.96,"Atípico","No")</f>
        <v>No</v>
      </c>
      <c r="K32" t="str">
        <f>IF(ABS((moras[[#This Row],[EDAD]]-AVERAGE($I:$I))/_xlfn.STDEV.S($I:$I))&gt;1.96,"Atípico","No")</f>
        <v>No</v>
      </c>
    </row>
    <row r="33" spans="1:11" x14ac:dyDescent="0.35">
      <c r="A33">
        <v>1659</v>
      </c>
      <c r="B33" t="s">
        <v>9</v>
      </c>
      <c r="C33">
        <v>287787</v>
      </c>
      <c r="D33" t="s">
        <v>10</v>
      </c>
      <c r="E33" t="s">
        <v>16</v>
      </c>
      <c r="F33" t="s">
        <v>12</v>
      </c>
      <c r="G33" t="s">
        <v>13</v>
      </c>
      <c r="H33" t="s">
        <v>13</v>
      </c>
      <c r="I33">
        <v>19</v>
      </c>
      <c r="J33" t="str">
        <f>IF(ABS((C33-AVERAGE($C:$C))/_xlfn.STDEV.S(moras[SALARIO]))&gt;1.96,"Atípico","No")</f>
        <v>No</v>
      </c>
      <c r="K33" t="str">
        <f>IF(ABS((moras[[#This Row],[EDAD]]-AVERAGE($I:$I))/_xlfn.STDEV.S($I:$I))&gt;1.96,"Atípico","No")</f>
        <v>No</v>
      </c>
    </row>
    <row r="34" spans="1:11" x14ac:dyDescent="0.35">
      <c r="A34">
        <v>4433</v>
      </c>
      <c r="B34" t="s">
        <v>9</v>
      </c>
      <c r="C34">
        <v>287000</v>
      </c>
      <c r="D34" t="s">
        <v>10</v>
      </c>
      <c r="E34" t="s">
        <v>16</v>
      </c>
      <c r="F34" t="s">
        <v>12</v>
      </c>
      <c r="G34" t="s">
        <v>13</v>
      </c>
      <c r="H34" t="s">
        <v>13</v>
      </c>
      <c r="I34">
        <v>19</v>
      </c>
      <c r="J34" t="str">
        <f>IF(ABS((C34-AVERAGE($C:$C))/_xlfn.STDEV.S(moras[SALARIO]))&gt;1.96,"Atípico","No")</f>
        <v>No</v>
      </c>
      <c r="K34" t="str">
        <f>IF(ABS((moras[[#This Row],[EDAD]]-AVERAGE($I:$I))/_xlfn.STDEV.S($I:$I))&gt;1.96,"Atípico","No")</f>
        <v>No</v>
      </c>
    </row>
    <row r="35" spans="1:11" x14ac:dyDescent="0.35">
      <c r="A35">
        <v>3614</v>
      </c>
      <c r="B35" t="s">
        <v>9</v>
      </c>
      <c r="C35">
        <v>283803.05</v>
      </c>
      <c r="D35" t="s">
        <v>10</v>
      </c>
      <c r="E35" t="s">
        <v>16</v>
      </c>
      <c r="F35" t="s">
        <v>12</v>
      </c>
      <c r="G35" t="s">
        <v>13</v>
      </c>
      <c r="H35" t="s">
        <v>13</v>
      </c>
      <c r="I35">
        <v>19</v>
      </c>
      <c r="J35" t="str">
        <f>IF(ABS((C35-AVERAGE($C:$C))/_xlfn.STDEV.S(moras[SALARIO]))&gt;1.96,"Atípico","No")</f>
        <v>No</v>
      </c>
      <c r="K35" t="str">
        <f>IF(ABS((moras[[#This Row],[EDAD]]-AVERAGE($I:$I))/_xlfn.STDEV.S($I:$I))&gt;1.96,"Atípico","No")</f>
        <v>No</v>
      </c>
    </row>
    <row r="36" spans="1:11" x14ac:dyDescent="0.35">
      <c r="A36">
        <v>3267</v>
      </c>
      <c r="B36" t="s">
        <v>9</v>
      </c>
      <c r="C36">
        <v>271250</v>
      </c>
      <c r="D36" t="s">
        <v>10</v>
      </c>
      <c r="E36" t="s">
        <v>16</v>
      </c>
      <c r="F36" t="s">
        <v>12</v>
      </c>
      <c r="G36" t="s">
        <v>13</v>
      </c>
      <c r="H36" t="s">
        <v>12</v>
      </c>
      <c r="I36">
        <v>19</v>
      </c>
      <c r="J36" t="str">
        <f>IF(ABS((C36-AVERAGE($C:$C))/_xlfn.STDEV.S(moras[SALARIO]))&gt;1.96,"Atípico","No")</f>
        <v>No</v>
      </c>
      <c r="K36" t="str">
        <f>IF(ABS((moras[[#This Row],[EDAD]]-AVERAGE($I:$I))/_xlfn.STDEV.S($I:$I))&gt;1.96,"Atípico","No")</f>
        <v>No</v>
      </c>
    </row>
    <row r="37" spans="1:11" x14ac:dyDescent="0.35">
      <c r="A37">
        <v>1672</v>
      </c>
      <c r="B37" t="s">
        <v>9</v>
      </c>
      <c r="C37">
        <v>251103.9</v>
      </c>
      <c r="D37" t="s">
        <v>10</v>
      </c>
      <c r="E37" t="s">
        <v>16</v>
      </c>
      <c r="F37" t="s">
        <v>12</v>
      </c>
      <c r="G37" t="s">
        <v>13</v>
      </c>
      <c r="H37" t="s">
        <v>13</v>
      </c>
      <c r="I37">
        <v>19</v>
      </c>
      <c r="J37" t="str">
        <f>IF(ABS((C37-AVERAGE($C:$C))/_xlfn.STDEV.S(moras[SALARIO]))&gt;1.96,"Atípico","No")</f>
        <v>No</v>
      </c>
      <c r="K37" t="str">
        <f>IF(ABS((moras[[#This Row],[EDAD]]-AVERAGE($I:$I))/_xlfn.STDEV.S($I:$I))&gt;1.96,"Atípico","No")</f>
        <v>No</v>
      </c>
    </row>
    <row r="38" spans="1:11" x14ac:dyDescent="0.35">
      <c r="A38">
        <v>1097</v>
      </c>
      <c r="B38" t="s">
        <v>15</v>
      </c>
      <c r="C38">
        <v>247663</v>
      </c>
      <c r="D38" t="s">
        <v>10</v>
      </c>
      <c r="E38" t="s">
        <v>16</v>
      </c>
      <c r="F38" t="s">
        <v>12</v>
      </c>
      <c r="G38" t="s">
        <v>13</v>
      </c>
      <c r="H38" t="s">
        <v>13</v>
      </c>
      <c r="I38">
        <v>19</v>
      </c>
      <c r="J38" t="str">
        <f>IF(ABS((C38-AVERAGE($C:$C))/_xlfn.STDEV.S(moras[SALARIO]))&gt;1.96,"Atípico","No")</f>
        <v>No</v>
      </c>
      <c r="K38" t="str">
        <f>IF(ABS((moras[[#This Row],[EDAD]]-AVERAGE($I:$I))/_xlfn.STDEV.S($I:$I))&gt;1.96,"Atípico","No")</f>
        <v>No</v>
      </c>
    </row>
    <row r="39" spans="1:11" x14ac:dyDescent="0.35">
      <c r="A39">
        <v>2618</v>
      </c>
      <c r="B39" t="s">
        <v>9</v>
      </c>
      <c r="C39">
        <v>246504.81</v>
      </c>
      <c r="D39" t="s">
        <v>10</v>
      </c>
      <c r="E39" t="s">
        <v>16</v>
      </c>
      <c r="F39" t="s">
        <v>12</v>
      </c>
      <c r="G39" t="s">
        <v>13</v>
      </c>
      <c r="H39" t="s">
        <v>13</v>
      </c>
      <c r="I39">
        <v>19</v>
      </c>
      <c r="J39" t="str">
        <f>IF(ABS((C39-AVERAGE($C:$C))/_xlfn.STDEV.S(moras[SALARIO]))&gt;1.96,"Atípico","No")</f>
        <v>No</v>
      </c>
      <c r="K39" t="str">
        <f>IF(ABS((moras[[#This Row],[EDAD]]-AVERAGE($I:$I))/_xlfn.STDEV.S($I:$I))&gt;1.96,"Atípico","No")</f>
        <v>No</v>
      </c>
    </row>
    <row r="40" spans="1:11" x14ac:dyDescent="0.35">
      <c r="A40">
        <v>1912</v>
      </c>
      <c r="B40" t="s">
        <v>9</v>
      </c>
      <c r="C40">
        <v>225024.95</v>
      </c>
      <c r="D40" t="s">
        <v>10</v>
      </c>
      <c r="E40" t="s">
        <v>16</v>
      </c>
      <c r="F40" t="s">
        <v>12</v>
      </c>
      <c r="G40" t="s">
        <v>13</v>
      </c>
      <c r="H40" t="s">
        <v>13</v>
      </c>
      <c r="I40">
        <v>19</v>
      </c>
      <c r="J40" t="str">
        <f>IF(ABS((C40-AVERAGE($C:$C))/_xlfn.STDEV.S(moras[SALARIO]))&gt;1.96,"Atípico","No")</f>
        <v>No</v>
      </c>
      <c r="K40" t="str">
        <f>IF(ABS((moras[[#This Row],[EDAD]]-AVERAGE($I:$I))/_xlfn.STDEV.S($I:$I))&gt;1.96,"Atípico","No")</f>
        <v>No</v>
      </c>
    </row>
    <row r="41" spans="1:11" x14ac:dyDescent="0.35">
      <c r="A41">
        <v>512</v>
      </c>
      <c r="B41" t="s">
        <v>15</v>
      </c>
      <c r="C41">
        <v>220000</v>
      </c>
      <c r="D41" t="s">
        <v>10</v>
      </c>
      <c r="E41" t="s">
        <v>16</v>
      </c>
      <c r="F41" t="s">
        <v>12</v>
      </c>
      <c r="G41" t="s">
        <v>13</v>
      </c>
      <c r="H41" t="s">
        <v>13</v>
      </c>
      <c r="I41">
        <v>19</v>
      </c>
      <c r="J41" t="str">
        <f>IF(ABS((C41-AVERAGE($C:$C))/_xlfn.STDEV.S(moras[SALARIO]))&gt;1.96,"Atípico","No")</f>
        <v>No</v>
      </c>
      <c r="K41" t="str">
        <f>IF(ABS((moras[[#This Row],[EDAD]]-AVERAGE($I:$I))/_xlfn.STDEV.S($I:$I))&gt;1.96,"Atípico","No")</f>
        <v>No</v>
      </c>
    </row>
    <row r="42" spans="1:11" x14ac:dyDescent="0.35">
      <c r="A42">
        <v>3950</v>
      </c>
      <c r="B42" t="s">
        <v>9</v>
      </c>
      <c r="C42">
        <v>202390</v>
      </c>
      <c r="D42" t="s">
        <v>10</v>
      </c>
      <c r="E42" t="s">
        <v>16</v>
      </c>
      <c r="F42" t="s">
        <v>12</v>
      </c>
      <c r="G42" t="s">
        <v>12</v>
      </c>
      <c r="H42" t="s">
        <v>12</v>
      </c>
      <c r="I42">
        <v>19</v>
      </c>
      <c r="J42" t="str">
        <f>IF(ABS((C42-AVERAGE($C:$C))/_xlfn.STDEV.S(moras[SALARIO]))&gt;1.96,"Atípico","No")</f>
        <v>No</v>
      </c>
      <c r="K42" t="str">
        <f>IF(ABS((moras[[#This Row],[EDAD]]-AVERAGE($I:$I))/_xlfn.STDEV.S($I:$I))&gt;1.96,"Atípico","No")</f>
        <v>No</v>
      </c>
    </row>
    <row r="43" spans="1:11" x14ac:dyDescent="0.35">
      <c r="A43">
        <v>4660</v>
      </c>
      <c r="B43" t="s">
        <v>9</v>
      </c>
      <c r="C43">
        <v>123924</v>
      </c>
      <c r="D43" t="s">
        <v>10</v>
      </c>
      <c r="E43" t="s">
        <v>16</v>
      </c>
      <c r="F43" t="s">
        <v>12</v>
      </c>
      <c r="G43" t="s">
        <v>13</v>
      </c>
      <c r="H43" t="s">
        <v>13</v>
      </c>
      <c r="I43">
        <v>19</v>
      </c>
      <c r="J43" t="str">
        <f>IF(ABS((C43-AVERAGE($C:$C))/_xlfn.STDEV.S(moras[SALARIO]))&gt;1.96,"Atípico","No")</f>
        <v>No</v>
      </c>
      <c r="K43" t="str">
        <f>IF(ABS((moras[[#This Row],[EDAD]]-AVERAGE($I:$I))/_xlfn.STDEV.S($I:$I))&gt;1.96,"Atípico","No")</f>
        <v>No</v>
      </c>
    </row>
    <row r="44" spans="1:11" x14ac:dyDescent="0.35">
      <c r="A44">
        <v>1139</v>
      </c>
      <c r="B44" t="s">
        <v>9</v>
      </c>
      <c r="C44">
        <v>79912</v>
      </c>
      <c r="D44" t="s">
        <v>10</v>
      </c>
      <c r="E44" t="s">
        <v>16</v>
      </c>
      <c r="F44" t="s">
        <v>12</v>
      </c>
      <c r="G44" t="s">
        <v>13</v>
      </c>
      <c r="H44" t="s">
        <v>13</v>
      </c>
      <c r="I44">
        <v>19</v>
      </c>
      <c r="J44" t="str">
        <f>IF(ABS((C44-AVERAGE($C:$C))/_xlfn.STDEV.S(moras[SALARIO]))&gt;1.96,"Atípico","No")</f>
        <v>No</v>
      </c>
      <c r="K44" t="str">
        <f>IF(ABS((moras[[#This Row],[EDAD]]-AVERAGE($I:$I))/_xlfn.STDEV.S($I:$I))&gt;1.96,"Atípico","No")</f>
        <v>No</v>
      </c>
    </row>
    <row r="45" spans="1:11" x14ac:dyDescent="0.35">
      <c r="A45">
        <v>210</v>
      </c>
      <c r="B45" t="s">
        <v>9</v>
      </c>
      <c r="C45">
        <v>57724</v>
      </c>
      <c r="D45" t="s">
        <v>10</v>
      </c>
      <c r="E45" t="s">
        <v>16</v>
      </c>
      <c r="F45" t="s">
        <v>12</v>
      </c>
      <c r="G45" t="s">
        <v>13</v>
      </c>
      <c r="H45" t="s">
        <v>12</v>
      </c>
      <c r="I45">
        <v>19</v>
      </c>
      <c r="J45" t="str">
        <f>IF(ABS((C45-AVERAGE($C:$C))/_xlfn.STDEV.S(moras[SALARIO]))&gt;1.96,"Atípico","No")</f>
        <v>No</v>
      </c>
      <c r="K45" t="str">
        <f>IF(ABS((moras[[#This Row],[EDAD]]-AVERAGE($I:$I))/_xlfn.STDEV.S($I:$I))&gt;1.96,"Atípico","No")</f>
        <v>No</v>
      </c>
    </row>
    <row r="46" spans="1:11" x14ac:dyDescent="0.35">
      <c r="A46">
        <v>3827</v>
      </c>
      <c r="B46" t="s">
        <v>9</v>
      </c>
      <c r="C46">
        <v>788174.72</v>
      </c>
      <c r="D46" t="s">
        <v>10</v>
      </c>
      <c r="E46" t="s">
        <v>16</v>
      </c>
      <c r="F46" t="s">
        <v>12</v>
      </c>
      <c r="G46" t="s">
        <v>13</v>
      </c>
      <c r="H46" t="s">
        <v>13</v>
      </c>
      <c r="I46">
        <v>20</v>
      </c>
      <c r="J46" t="str">
        <f>IF(ABS((C46-AVERAGE($C:$C))/_xlfn.STDEV.S(moras[SALARIO]))&gt;1.96,"Atípico","No")</f>
        <v>No</v>
      </c>
      <c r="K46" t="str">
        <f>IF(ABS((moras[[#This Row],[EDAD]]-AVERAGE($I:$I))/_xlfn.STDEV.S($I:$I))&gt;1.96,"Atípico","No")</f>
        <v>No</v>
      </c>
    </row>
    <row r="47" spans="1:11" x14ac:dyDescent="0.35">
      <c r="A47">
        <v>4884</v>
      </c>
      <c r="B47" t="s">
        <v>9</v>
      </c>
      <c r="C47">
        <v>693332.47999999998</v>
      </c>
      <c r="D47" t="s">
        <v>10</v>
      </c>
      <c r="E47" t="s">
        <v>16</v>
      </c>
      <c r="F47" t="s">
        <v>12</v>
      </c>
      <c r="G47" t="s">
        <v>13</v>
      </c>
      <c r="H47" t="s">
        <v>13</v>
      </c>
      <c r="I47">
        <v>20</v>
      </c>
      <c r="J47" t="str">
        <f>IF(ABS((C47-AVERAGE($C:$C))/_xlfn.STDEV.S(moras[SALARIO]))&gt;1.96,"Atípico","No")</f>
        <v>No</v>
      </c>
      <c r="K47" t="str">
        <f>IF(ABS((moras[[#This Row],[EDAD]]-AVERAGE($I:$I))/_xlfn.STDEV.S($I:$I))&gt;1.96,"Atípico","No")</f>
        <v>No</v>
      </c>
    </row>
    <row r="48" spans="1:11" x14ac:dyDescent="0.35">
      <c r="A48">
        <v>4786</v>
      </c>
      <c r="B48" t="s">
        <v>15</v>
      </c>
      <c r="C48">
        <v>660555.53</v>
      </c>
      <c r="D48" t="s">
        <v>10</v>
      </c>
      <c r="E48" t="s">
        <v>16</v>
      </c>
      <c r="F48" t="s">
        <v>12</v>
      </c>
      <c r="G48" t="s">
        <v>13</v>
      </c>
      <c r="H48" t="s">
        <v>13</v>
      </c>
      <c r="I48">
        <v>20</v>
      </c>
      <c r="J48" t="str">
        <f>IF(ABS((C48-AVERAGE($C:$C))/_xlfn.STDEV.S(moras[SALARIO]))&gt;1.96,"Atípico","No")</f>
        <v>No</v>
      </c>
      <c r="K48" t="str">
        <f>IF(ABS((moras[[#This Row],[EDAD]]-AVERAGE($I:$I))/_xlfn.STDEV.S($I:$I))&gt;1.96,"Atípico","No")</f>
        <v>No</v>
      </c>
    </row>
    <row r="49" spans="1:11" x14ac:dyDescent="0.35">
      <c r="A49">
        <v>3809</v>
      </c>
      <c r="B49" t="s">
        <v>9</v>
      </c>
      <c r="C49">
        <v>632709.64</v>
      </c>
      <c r="D49" t="s">
        <v>10</v>
      </c>
      <c r="E49" t="s">
        <v>16</v>
      </c>
      <c r="F49" t="s">
        <v>12</v>
      </c>
      <c r="G49" t="s">
        <v>13</v>
      </c>
      <c r="H49" t="s">
        <v>13</v>
      </c>
      <c r="I49">
        <v>20</v>
      </c>
      <c r="J49" t="str">
        <f>IF(ABS((C49-AVERAGE($C:$C))/_xlfn.STDEV.S(moras[SALARIO]))&gt;1.96,"Atípico","No")</f>
        <v>No</v>
      </c>
      <c r="K49" t="str">
        <f>IF(ABS((moras[[#This Row],[EDAD]]-AVERAGE($I:$I))/_xlfn.STDEV.S($I:$I))&gt;1.96,"Atípico","No")</f>
        <v>No</v>
      </c>
    </row>
    <row r="50" spans="1:11" x14ac:dyDescent="0.35">
      <c r="A50">
        <v>4937</v>
      </c>
      <c r="B50" t="s">
        <v>9</v>
      </c>
      <c r="C50">
        <v>631606.25</v>
      </c>
      <c r="D50" t="s">
        <v>10</v>
      </c>
      <c r="E50" t="s">
        <v>16</v>
      </c>
      <c r="F50" t="s">
        <v>12</v>
      </c>
      <c r="G50" t="s">
        <v>12</v>
      </c>
      <c r="H50" t="s">
        <v>13</v>
      </c>
      <c r="I50">
        <v>20</v>
      </c>
      <c r="J50" t="str">
        <f>IF(ABS((C50-AVERAGE($C:$C))/_xlfn.STDEV.S(moras[SALARIO]))&gt;1.96,"Atípico","No")</f>
        <v>No</v>
      </c>
      <c r="K50" t="str">
        <f>IF(ABS((moras[[#This Row],[EDAD]]-AVERAGE($I:$I))/_xlfn.STDEV.S($I:$I))&gt;1.96,"Atípico","No")</f>
        <v>No</v>
      </c>
    </row>
    <row r="51" spans="1:11" x14ac:dyDescent="0.35">
      <c r="A51">
        <v>728</v>
      </c>
      <c r="B51" t="s">
        <v>9</v>
      </c>
      <c r="C51">
        <v>630761.15</v>
      </c>
      <c r="D51" t="s">
        <v>10</v>
      </c>
      <c r="E51" t="s">
        <v>16</v>
      </c>
      <c r="F51" t="s">
        <v>12</v>
      </c>
      <c r="G51" t="s">
        <v>13</v>
      </c>
      <c r="H51" t="s">
        <v>13</v>
      </c>
      <c r="I51">
        <v>20</v>
      </c>
      <c r="J51" t="str">
        <f>IF(ABS((C51-AVERAGE($C:$C))/_xlfn.STDEV.S(moras[SALARIO]))&gt;1.96,"Atípico","No")</f>
        <v>No</v>
      </c>
      <c r="K51" t="str">
        <f>IF(ABS((moras[[#This Row],[EDAD]]-AVERAGE($I:$I))/_xlfn.STDEV.S($I:$I))&gt;1.96,"Atípico","No")</f>
        <v>No</v>
      </c>
    </row>
    <row r="52" spans="1:11" x14ac:dyDescent="0.35">
      <c r="A52">
        <v>1163</v>
      </c>
      <c r="B52" t="s">
        <v>15</v>
      </c>
      <c r="C52">
        <v>627720.31000000006</v>
      </c>
      <c r="D52" t="s">
        <v>10</v>
      </c>
      <c r="E52" t="s">
        <v>16</v>
      </c>
      <c r="F52" t="s">
        <v>12</v>
      </c>
      <c r="G52" t="s">
        <v>13</v>
      </c>
      <c r="H52" t="s">
        <v>13</v>
      </c>
      <c r="I52">
        <v>20</v>
      </c>
      <c r="J52" t="str">
        <f>IF(ABS((C52-AVERAGE($C:$C))/_xlfn.STDEV.S(moras[SALARIO]))&gt;1.96,"Atípico","No")</f>
        <v>No</v>
      </c>
      <c r="K52" t="str">
        <f>IF(ABS((moras[[#This Row],[EDAD]]-AVERAGE($I:$I))/_xlfn.STDEV.S($I:$I))&gt;1.96,"Atípico","No")</f>
        <v>No</v>
      </c>
    </row>
    <row r="53" spans="1:11" x14ac:dyDescent="0.35">
      <c r="A53">
        <v>310</v>
      </c>
      <c r="B53" t="s">
        <v>9</v>
      </c>
      <c r="C53">
        <v>606620</v>
      </c>
      <c r="D53" t="s">
        <v>10</v>
      </c>
      <c r="E53" t="s">
        <v>16</v>
      </c>
      <c r="F53" t="s">
        <v>12</v>
      </c>
      <c r="G53" t="s">
        <v>13</v>
      </c>
      <c r="H53" t="s">
        <v>13</v>
      </c>
      <c r="I53">
        <v>20</v>
      </c>
      <c r="J53" t="str">
        <f>IF(ABS((C53-AVERAGE($C:$C))/_xlfn.STDEV.S(moras[SALARIO]))&gt;1.96,"Atípico","No")</f>
        <v>No</v>
      </c>
      <c r="K53" t="str">
        <f>IF(ABS((moras[[#This Row],[EDAD]]-AVERAGE($I:$I))/_xlfn.STDEV.S($I:$I))&gt;1.96,"Atípico","No")</f>
        <v>No</v>
      </c>
    </row>
    <row r="54" spans="1:11" x14ac:dyDescent="0.35">
      <c r="A54">
        <v>2818</v>
      </c>
      <c r="B54" t="s">
        <v>9</v>
      </c>
      <c r="C54">
        <v>568333.32999999996</v>
      </c>
      <c r="D54" t="s">
        <v>10</v>
      </c>
      <c r="E54" t="s">
        <v>16</v>
      </c>
      <c r="F54" t="s">
        <v>12</v>
      </c>
      <c r="G54" t="s">
        <v>13</v>
      </c>
      <c r="H54" t="s">
        <v>13</v>
      </c>
      <c r="I54">
        <v>20</v>
      </c>
      <c r="J54" t="str">
        <f>IF(ABS((C54-AVERAGE($C:$C))/_xlfn.STDEV.S(moras[SALARIO]))&gt;1.96,"Atípico","No")</f>
        <v>No</v>
      </c>
      <c r="K54" t="str">
        <f>IF(ABS((moras[[#This Row],[EDAD]]-AVERAGE($I:$I))/_xlfn.STDEV.S($I:$I))&gt;1.96,"Atípico","No")</f>
        <v>No</v>
      </c>
    </row>
    <row r="55" spans="1:11" x14ac:dyDescent="0.35">
      <c r="A55">
        <v>2404</v>
      </c>
      <c r="B55" t="s">
        <v>9</v>
      </c>
      <c r="C55">
        <v>549445.32999999996</v>
      </c>
      <c r="D55" t="s">
        <v>10</v>
      </c>
      <c r="E55" t="s">
        <v>16</v>
      </c>
      <c r="F55" t="s">
        <v>12</v>
      </c>
      <c r="G55" t="s">
        <v>13</v>
      </c>
      <c r="H55" t="s">
        <v>13</v>
      </c>
      <c r="I55">
        <v>20</v>
      </c>
      <c r="J55" t="str">
        <f>IF(ABS((C55-AVERAGE($C:$C))/_xlfn.STDEV.S(moras[SALARIO]))&gt;1.96,"Atípico","No")</f>
        <v>No</v>
      </c>
      <c r="K55" t="str">
        <f>IF(ABS((moras[[#This Row],[EDAD]]-AVERAGE($I:$I))/_xlfn.STDEV.S($I:$I))&gt;1.96,"Atípico","No")</f>
        <v>No</v>
      </c>
    </row>
    <row r="56" spans="1:11" x14ac:dyDescent="0.35">
      <c r="A56">
        <v>4951</v>
      </c>
      <c r="B56" t="s">
        <v>9</v>
      </c>
      <c r="C56">
        <v>545415</v>
      </c>
      <c r="D56" t="s">
        <v>10</v>
      </c>
      <c r="E56" t="s">
        <v>16</v>
      </c>
      <c r="F56" t="s">
        <v>12</v>
      </c>
      <c r="G56" t="s">
        <v>13</v>
      </c>
      <c r="H56" t="s">
        <v>13</v>
      </c>
      <c r="I56">
        <v>20</v>
      </c>
      <c r="J56" t="str">
        <f>IF(ABS((C56-AVERAGE($C:$C))/_xlfn.STDEV.S(moras[SALARIO]))&gt;1.96,"Atípico","No")</f>
        <v>No</v>
      </c>
      <c r="K56" t="str">
        <f>IF(ABS((moras[[#This Row],[EDAD]]-AVERAGE($I:$I))/_xlfn.STDEV.S($I:$I))&gt;1.96,"Atípico","No")</f>
        <v>No</v>
      </c>
    </row>
    <row r="57" spans="1:11" x14ac:dyDescent="0.35">
      <c r="A57">
        <v>2320</v>
      </c>
      <c r="B57" t="s">
        <v>9</v>
      </c>
      <c r="C57">
        <v>536142.9</v>
      </c>
      <c r="D57" t="s">
        <v>10</v>
      </c>
      <c r="E57" t="s">
        <v>16</v>
      </c>
      <c r="F57" t="s">
        <v>12</v>
      </c>
      <c r="G57" t="s">
        <v>13</v>
      </c>
      <c r="H57" t="s">
        <v>13</v>
      </c>
      <c r="I57">
        <v>20</v>
      </c>
      <c r="J57" t="str">
        <f>IF(ABS((C57-AVERAGE($C:$C))/_xlfn.STDEV.S(moras[SALARIO]))&gt;1.96,"Atípico","No")</f>
        <v>No</v>
      </c>
      <c r="K57" t="str">
        <f>IF(ABS((moras[[#This Row],[EDAD]]-AVERAGE($I:$I))/_xlfn.STDEV.S($I:$I))&gt;1.96,"Atípico","No")</f>
        <v>No</v>
      </c>
    </row>
    <row r="58" spans="1:11" x14ac:dyDescent="0.35">
      <c r="A58">
        <v>1942</v>
      </c>
      <c r="B58" t="s">
        <v>9</v>
      </c>
      <c r="C58">
        <v>507443.6</v>
      </c>
      <c r="D58" t="s">
        <v>10</v>
      </c>
      <c r="E58" t="s">
        <v>16</v>
      </c>
      <c r="F58" t="s">
        <v>12</v>
      </c>
      <c r="G58" t="s">
        <v>13</v>
      </c>
      <c r="H58" t="s">
        <v>13</v>
      </c>
      <c r="I58">
        <v>20</v>
      </c>
      <c r="J58" t="str">
        <f>IF(ABS((C58-AVERAGE($C:$C))/_xlfn.STDEV.S(moras[SALARIO]))&gt;1.96,"Atípico","No")</f>
        <v>No</v>
      </c>
      <c r="K58" t="str">
        <f>IF(ABS((moras[[#This Row],[EDAD]]-AVERAGE($I:$I))/_xlfn.STDEV.S($I:$I))&gt;1.96,"Atípico","No")</f>
        <v>No</v>
      </c>
    </row>
    <row r="59" spans="1:11" x14ac:dyDescent="0.35">
      <c r="A59">
        <v>2032</v>
      </c>
      <c r="B59" t="s">
        <v>9</v>
      </c>
      <c r="C59">
        <v>505930</v>
      </c>
      <c r="D59" t="s">
        <v>10</v>
      </c>
      <c r="E59" t="s">
        <v>16</v>
      </c>
      <c r="F59" t="s">
        <v>12</v>
      </c>
      <c r="G59" t="s">
        <v>13</v>
      </c>
      <c r="H59" t="s">
        <v>13</v>
      </c>
      <c r="I59">
        <v>20</v>
      </c>
      <c r="J59" t="str">
        <f>IF(ABS((C59-AVERAGE($C:$C))/_xlfn.STDEV.S(moras[SALARIO]))&gt;1.96,"Atípico","No")</f>
        <v>No</v>
      </c>
      <c r="K59" t="str">
        <f>IF(ABS((moras[[#This Row],[EDAD]]-AVERAGE($I:$I))/_xlfn.STDEV.S($I:$I))&gt;1.96,"Atípico","No")</f>
        <v>No</v>
      </c>
    </row>
    <row r="60" spans="1:11" x14ac:dyDescent="0.35">
      <c r="A60">
        <v>922</v>
      </c>
      <c r="B60" t="s">
        <v>9</v>
      </c>
      <c r="C60">
        <v>477172.1</v>
      </c>
      <c r="D60" t="s">
        <v>10</v>
      </c>
      <c r="E60" t="s">
        <v>16</v>
      </c>
      <c r="F60" t="s">
        <v>12</v>
      </c>
      <c r="G60" t="s">
        <v>13</v>
      </c>
      <c r="H60" t="s">
        <v>13</v>
      </c>
      <c r="I60">
        <v>20</v>
      </c>
      <c r="J60" t="str">
        <f>IF(ABS((C60-AVERAGE($C:$C))/_xlfn.STDEV.S(moras[SALARIO]))&gt;1.96,"Atípico","No")</f>
        <v>No</v>
      </c>
      <c r="K60" t="str">
        <f>IF(ABS((moras[[#This Row],[EDAD]]-AVERAGE($I:$I))/_xlfn.STDEV.S($I:$I))&gt;1.96,"Atípico","No")</f>
        <v>No</v>
      </c>
    </row>
    <row r="61" spans="1:11" x14ac:dyDescent="0.35">
      <c r="A61">
        <v>2265</v>
      </c>
      <c r="B61" t="s">
        <v>9</v>
      </c>
      <c r="C61">
        <v>455001.5</v>
      </c>
      <c r="D61" t="s">
        <v>10</v>
      </c>
      <c r="E61" t="s">
        <v>16</v>
      </c>
      <c r="F61" t="s">
        <v>12</v>
      </c>
      <c r="G61" t="s">
        <v>13</v>
      </c>
      <c r="H61" t="s">
        <v>13</v>
      </c>
      <c r="I61">
        <v>20</v>
      </c>
      <c r="J61" t="str">
        <f>IF(ABS((C61-AVERAGE($C:$C))/_xlfn.STDEV.S(moras[SALARIO]))&gt;1.96,"Atípico","No")</f>
        <v>No</v>
      </c>
      <c r="K61" t="str">
        <f>IF(ABS((moras[[#This Row],[EDAD]]-AVERAGE($I:$I))/_xlfn.STDEV.S($I:$I))&gt;1.96,"Atípico","No")</f>
        <v>No</v>
      </c>
    </row>
    <row r="62" spans="1:11" x14ac:dyDescent="0.35">
      <c r="A62">
        <v>1117</v>
      </c>
      <c r="B62" t="s">
        <v>9</v>
      </c>
      <c r="C62">
        <v>425000</v>
      </c>
      <c r="D62" t="s">
        <v>10</v>
      </c>
      <c r="E62" t="s">
        <v>16</v>
      </c>
      <c r="F62" t="s">
        <v>12</v>
      </c>
      <c r="G62" t="s">
        <v>13</v>
      </c>
      <c r="H62" t="s">
        <v>13</v>
      </c>
      <c r="I62">
        <v>20</v>
      </c>
      <c r="J62" t="str">
        <f>IF(ABS((C62-AVERAGE($C:$C))/_xlfn.STDEV.S(moras[SALARIO]))&gt;1.96,"Atípico","No")</f>
        <v>No</v>
      </c>
      <c r="K62" t="str">
        <f>IF(ABS((moras[[#This Row],[EDAD]]-AVERAGE($I:$I))/_xlfn.STDEV.S($I:$I))&gt;1.96,"Atípico","No")</f>
        <v>No</v>
      </c>
    </row>
    <row r="63" spans="1:11" x14ac:dyDescent="0.35">
      <c r="A63">
        <v>1608</v>
      </c>
      <c r="B63" t="s">
        <v>15</v>
      </c>
      <c r="C63">
        <v>400000</v>
      </c>
      <c r="D63" t="s">
        <v>10</v>
      </c>
      <c r="E63" t="s">
        <v>16</v>
      </c>
      <c r="F63" t="s">
        <v>12</v>
      </c>
      <c r="G63" t="s">
        <v>13</v>
      </c>
      <c r="H63" t="s">
        <v>13</v>
      </c>
      <c r="I63">
        <v>20</v>
      </c>
      <c r="J63" t="str">
        <f>IF(ABS((C63-AVERAGE($C:$C))/_xlfn.STDEV.S(moras[SALARIO]))&gt;1.96,"Atípico","No")</f>
        <v>No</v>
      </c>
      <c r="K63" t="str">
        <f>IF(ABS((moras[[#This Row],[EDAD]]-AVERAGE($I:$I))/_xlfn.STDEV.S($I:$I))&gt;1.96,"Atípico","No")</f>
        <v>No</v>
      </c>
    </row>
    <row r="64" spans="1:11" x14ac:dyDescent="0.35">
      <c r="A64">
        <v>496</v>
      </c>
      <c r="B64" t="s">
        <v>9</v>
      </c>
      <c r="C64">
        <v>398239.35</v>
      </c>
      <c r="D64" t="s">
        <v>10</v>
      </c>
      <c r="E64" t="s">
        <v>16</v>
      </c>
      <c r="F64" t="s">
        <v>12</v>
      </c>
      <c r="G64" t="s">
        <v>13</v>
      </c>
      <c r="H64" t="s">
        <v>13</v>
      </c>
      <c r="I64">
        <v>20</v>
      </c>
      <c r="J64" t="str">
        <f>IF(ABS((C64-AVERAGE($C:$C))/_xlfn.STDEV.S(moras[SALARIO]))&gt;1.96,"Atípico","No")</f>
        <v>No</v>
      </c>
      <c r="K64" t="str">
        <f>IF(ABS((moras[[#This Row],[EDAD]]-AVERAGE($I:$I))/_xlfn.STDEV.S($I:$I))&gt;1.96,"Atípico","No")</f>
        <v>No</v>
      </c>
    </row>
    <row r="65" spans="1:11" x14ac:dyDescent="0.35">
      <c r="A65">
        <v>3747</v>
      </c>
      <c r="B65" t="s">
        <v>9</v>
      </c>
      <c r="C65">
        <v>395218.86</v>
      </c>
      <c r="D65" t="s">
        <v>10</v>
      </c>
      <c r="E65" t="s">
        <v>16</v>
      </c>
      <c r="F65" t="s">
        <v>12</v>
      </c>
      <c r="G65" t="s">
        <v>13</v>
      </c>
      <c r="H65" t="s">
        <v>13</v>
      </c>
      <c r="I65">
        <v>20</v>
      </c>
      <c r="J65" t="str">
        <f>IF(ABS((C65-AVERAGE($C:$C))/_xlfn.STDEV.S(moras[SALARIO]))&gt;1.96,"Atípico","No")</f>
        <v>No</v>
      </c>
      <c r="K65" t="str">
        <f>IF(ABS((moras[[#This Row],[EDAD]]-AVERAGE($I:$I))/_xlfn.STDEV.S($I:$I))&gt;1.96,"Atípico","No")</f>
        <v>No</v>
      </c>
    </row>
    <row r="66" spans="1:11" x14ac:dyDescent="0.35">
      <c r="A66">
        <v>1926</v>
      </c>
      <c r="B66" t="s">
        <v>9</v>
      </c>
      <c r="C66">
        <v>385460.82</v>
      </c>
      <c r="D66" t="s">
        <v>10</v>
      </c>
      <c r="E66" t="s">
        <v>16</v>
      </c>
      <c r="F66" t="s">
        <v>12</v>
      </c>
      <c r="G66" t="s">
        <v>13</v>
      </c>
      <c r="H66" t="s">
        <v>13</v>
      </c>
      <c r="I66">
        <v>20</v>
      </c>
      <c r="J66" t="str">
        <f>IF(ABS((C66-AVERAGE($C:$C))/_xlfn.STDEV.S(moras[SALARIO]))&gt;1.96,"Atípico","No")</f>
        <v>No</v>
      </c>
      <c r="K66" t="str">
        <f>IF(ABS((moras[[#This Row],[EDAD]]-AVERAGE($I:$I))/_xlfn.STDEV.S($I:$I))&gt;1.96,"Atípico","No")</f>
        <v>No</v>
      </c>
    </row>
    <row r="67" spans="1:11" x14ac:dyDescent="0.35">
      <c r="A67">
        <v>4124</v>
      </c>
      <c r="B67" t="s">
        <v>15</v>
      </c>
      <c r="C67">
        <v>382000</v>
      </c>
      <c r="D67" t="s">
        <v>10</v>
      </c>
      <c r="E67" t="s">
        <v>16</v>
      </c>
      <c r="F67" t="s">
        <v>12</v>
      </c>
      <c r="G67" t="s">
        <v>13</v>
      </c>
      <c r="H67" t="s">
        <v>13</v>
      </c>
      <c r="I67">
        <v>20</v>
      </c>
      <c r="J67" t="str">
        <f>IF(ABS((C67-AVERAGE($C:$C))/_xlfn.STDEV.S(moras[SALARIO]))&gt;1.96,"Atípico","No")</f>
        <v>No</v>
      </c>
      <c r="K67" t="str">
        <f>IF(ABS((moras[[#This Row],[EDAD]]-AVERAGE($I:$I))/_xlfn.STDEV.S($I:$I))&gt;1.96,"Atípico","No")</f>
        <v>No</v>
      </c>
    </row>
    <row r="68" spans="1:11" x14ac:dyDescent="0.35">
      <c r="A68">
        <v>1992</v>
      </c>
      <c r="B68" t="s">
        <v>9</v>
      </c>
      <c r="C68">
        <v>362989.67</v>
      </c>
      <c r="D68" t="s">
        <v>10</v>
      </c>
      <c r="E68" t="s">
        <v>16</v>
      </c>
      <c r="F68" t="s">
        <v>12</v>
      </c>
      <c r="G68" t="s">
        <v>13</v>
      </c>
      <c r="H68" t="s">
        <v>13</v>
      </c>
      <c r="I68">
        <v>20</v>
      </c>
      <c r="J68" t="str">
        <f>IF(ABS((C68-AVERAGE($C:$C))/_xlfn.STDEV.S(moras[SALARIO]))&gt;1.96,"Atípico","No")</f>
        <v>No</v>
      </c>
      <c r="K68" t="str">
        <f>IF(ABS((moras[[#This Row],[EDAD]]-AVERAGE($I:$I))/_xlfn.STDEV.S($I:$I))&gt;1.96,"Atípico","No")</f>
        <v>No</v>
      </c>
    </row>
    <row r="69" spans="1:11" x14ac:dyDescent="0.35">
      <c r="A69">
        <v>4153</v>
      </c>
      <c r="B69" t="s">
        <v>9</v>
      </c>
      <c r="C69">
        <v>359544.27</v>
      </c>
      <c r="D69" t="s">
        <v>21</v>
      </c>
      <c r="E69" t="s">
        <v>16</v>
      </c>
      <c r="F69" t="s">
        <v>12</v>
      </c>
      <c r="G69" t="s">
        <v>12</v>
      </c>
      <c r="H69" t="s">
        <v>13</v>
      </c>
      <c r="I69">
        <v>20</v>
      </c>
      <c r="J69" t="str">
        <f>IF(ABS((C69-AVERAGE($C:$C))/_xlfn.STDEV.S(moras[SALARIO]))&gt;1.96,"Atípico","No")</f>
        <v>No</v>
      </c>
      <c r="K69" t="str">
        <f>IF(ABS((moras[[#This Row],[EDAD]]-AVERAGE($I:$I))/_xlfn.STDEV.S($I:$I))&gt;1.96,"Atípico","No")</f>
        <v>No</v>
      </c>
    </row>
    <row r="70" spans="1:11" x14ac:dyDescent="0.35">
      <c r="A70">
        <v>1089</v>
      </c>
      <c r="B70" t="s">
        <v>9</v>
      </c>
      <c r="C70">
        <v>359543</v>
      </c>
      <c r="D70" t="s">
        <v>10</v>
      </c>
      <c r="E70" t="s">
        <v>16</v>
      </c>
      <c r="F70" t="s">
        <v>12</v>
      </c>
      <c r="G70" t="s">
        <v>13</v>
      </c>
      <c r="H70" t="s">
        <v>13</v>
      </c>
      <c r="I70">
        <v>20</v>
      </c>
      <c r="J70" t="str">
        <f>IF(ABS((C70-AVERAGE($C:$C))/_xlfn.STDEV.S(moras[SALARIO]))&gt;1.96,"Atípico","No")</f>
        <v>No</v>
      </c>
      <c r="K70" t="str">
        <f>IF(ABS((moras[[#This Row],[EDAD]]-AVERAGE($I:$I))/_xlfn.STDEV.S($I:$I))&gt;1.96,"Atípico","No")</f>
        <v>No</v>
      </c>
    </row>
    <row r="71" spans="1:11" x14ac:dyDescent="0.35">
      <c r="A71">
        <v>2814</v>
      </c>
      <c r="B71" t="s">
        <v>9</v>
      </c>
      <c r="C71">
        <v>349790</v>
      </c>
      <c r="D71" t="s">
        <v>10</v>
      </c>
      <c r="E71" t="s">
        <v>16</v>
      </c>
      <c r="F71" t="s">
        <v>12</v>
      </c>
      <c r="G71" t="s">
        <v>12</v>
      </c>
      <c r="H71" t="s">
        <v>13</v>
      </c>
      <c r="I71">
        <v>20</v>
      </c>
      <c r="J71" t="str">
        <f>IF(ABS((C71-AVERAGE($C:$C))/_xlfn.STDEV.S(moras[SALARIO]))&gt;1.96,"Atípico","No")</f>
        <v>No</v>
      </c>
      <c r="K71" t="str">
        <f>IF(ABS((moras[[#This Row],[EDAD]]-AVERAGE($I:$I))/_xlfn.STDEV.S($I:$I))&gt;1.96,"Atípico","No")</f>
        <v>No</v>
      </c>
    </row>
    <row r="72" spans="1:11" x14ac:dyDescent="0.35">
      <c r="A72">
        <v>807</v>
      </c>
      <c r="B72" t="s">
        <v>15</v>
      </c>
      <c r="C72">
        <v>347514</v>
      </c>
      <c r="D72" t="s">
        <v>10</v>
      </c>
      <c r="E72" t="s">
        <v>16</v>
      </c>
      <c r="F72" t="s">
        <v>12</v>
      </c>
      <c r="G72" t="s">
        <v>13</v>
      </c>
      <c r="H72" t="s">
        <v>13</v>
      </c>
      <c r="I72">
        <v>20</v>
      </c>
      <c r="J72" t="str">
        <f>IF(ABS((C72-AVERAGE($C:$C))/_xlfn.STDEV.S(moras[SALARIO]))&gt;1.96,"Atípico","No")</f>
        <v>No</v>
      </c>
      <c r="K72" t="str">
        <f>IF(ABS((moras[[#This Row],[EDAD]]-AVERAGE($I:$I))/_xlfn.STDEV.S($I:$I))&gt;1.96,"Atípico","No")</f>
        <v>No</v>
      </c>
    </row>
    <row r="73" spans="1:11" x14ac:dyDescent="0.35">
      <c r="A73">
        <v>1818</v>
      </c>
      <c r="B73" t="s">
        <v>15</v>
      </c>
      <c r="C73">
        <v>347514</v>
      </c>
      <c r="D73" t="s">
        <v>10</v>
      </c>
      <c r="E73" t="s">
        <v>16</v>
      </c>
      <c r="F73" t="s">
        <v>12</v>
      </c>
      <c r="G73" t="s">
        <v>13</v>
      </c>
      <c r="H73" t="s">
        <v>12</v>
      </c>
      <c r="I73">
        <v>20</v>
      </c>
      <c r="J73" t="str">
        <f>IF(ABS((C73-AVERAGE($C:$C))/_xlfn.STDEV.S(moras[SALARIO]))&gt;1.96,"Atípico","No")</f>
        <v>No</v>
      </c>
      <c r="K73" t="str">
        <f>IF(ABS((moras[[#This Row],[EDAD]]-AVERAGE($I:$I))/_xlfn.STDEV.S($I:$I))&gt;1.96,"Atípico","No")</f>
        <v>No</v>
      </c>
    </row>
    <row r="74" spans="1:11" x14ac:dyDescent="0.35">
      <c r="A74">
        <v>3679</v>
      </c>
      <c r="B74" t="s">
        <v>9</v>
      </c>
      <c r="C74">
        <v>346647.79</v>
      </c>
      <c r="D74" t="s">
        <v>10</v>
      </c>
      <c r="E74" t="s">
        <v>16</v>
      </c>
      <c r="F74" t="s">
        <v>12</v>
      </c>
      <c r="G74" t="s">
        <v>13</v>
      </c>
      <c r="H74" t="s">
        <v>13</v>
      </c>
      <c r="I74">
        <v>20</v>
      </c>
      <c r="J74" t="str">
        <f>IF(ABS((C74-AVERAGE($C:$C))/_xlfn.STDEV.S(moras[SALARIO]))&gt;1.96,"Atípico","No")</f>
        <v>No</v>
      </c>
      <c r="K74" t="str">
        <f>IF(ABS((moras[[#This Row],[EDAD]]-AVERAGE($I:$I))/_xlfn.STDEV.S($I:$I))&gt;1.96,"Atípico","No")</f>
        <v>No</v>
      </c>
    </row>
    <row r="75" spans="1:11" x14ac:dyDescent="0.35">
      <c r="A75">
        <v>4502</v>
      </c>
      <c r="B75" t="s">
        <v>15</v>
      </c>
      <c r="C75">
        <v>333320</v>
      </c>
      <c r="D75" t="s">
        <v>10</v>
      </c>
      <c r="E75" t="s">
        <v>16</v>
      </c>
      <c r="F75" t="s">
        <v>12</v>
      </c>
      <c r="G75" t="s">
        <v>13</v>
      </c>
      <c r="H75" t="s">
        <v>13</v>
      </c>
      <c r="I75">
        <v>20</v>
      </c>
      <c r="J75" t="str">
        <f>IF(ABS((C75-AVERAGE($C:$C))/_xlfn.STDEV.S(moras[SALARIO]))&gt;1.96,"Atípico","No")</f>
        <v>No</v>
      </c>
      <c r="K75" t="str">
        <f>IF(ABS((moras[[#This Row],[EDAD]]-AVERAGE($I:$I))/_xlfn.STDEV.S($I:$I))&gt;1.96,"Atípico","No")</f>
        <v>No</v>
      </c>
    </row>
    <row r="76" spans="1:11" x14ac:dyDescent="0.35">
      <c r="A76">
        <v>1046</v>
      </c>
      <c r="B76" t="s">
        <v>9</v>
      </c>
      <c r="C76">
        <v>325779.37</v>
      </c>
      <c r="D76" t="s">
        <v>10</v>
      </c>
      <c r="E76" t="s">
        <v>16</v>
      </c>
      <c r="F76" t="s">
        <v>12</v>
      </c>
      <c r="G76" t="s">
        <v>13</v>
      </c>
      <c r="H76" t="s">
        <v>13</v>
      </c>
      <c r="I76">
        <v>20</v>
      </c>
      <c r="J76" t="str">
        <f>IF(ABS((C76-AVERAGE($C:$C))/_xlfn.STDEV.S(moras[SALARIO]))&gt;1.96,"Atípico","No")</f>
        <v>No</v>
      </c>
      <c r="K76" t="str">
        <f>IF(ABS((moras[[#This Row],[EDAD]]-AVERAGE($I:$I))/_xlfn.STDEV.S($I:$I))&gt;1.96,"Atípico","No")</f>
        <v>No</v>
      </c>
    </row>
    <row r="77" spans="1:11" x14ac:dyDescent="0.35">
      <c r="A77">
        <v>2682</v>
      </c>
      <c r="B77" t="s">
        <v>9</v>
      </c>
      <c r="C77">
        <v>316964.69</v>
      </c>
      <c r="D77" t="s">
        <v>10</v>
      </c>
      <c r="E77" t="s">
        <v>16</v>
      </c>
      <c r="F77" t="s">
        <v>12</v>
      </c>
      <c r="G77" t="s">
        <v>13</v>
      </c>
      <c r="H77" t="s">
        <v>13</v>
      </c>
      <c r="I77">
        <v>20</v>
      </c>
      <c r="J77" t="str">
        <f>IF(ABS((C77-AVERAGE($C:$C))/_xlfn.STDEV.S(moras[SALARIO]))&gt;1.96,"Atípico","No")</f>
        <v>No</v>
      </c>
      <c r="K77" t="str">
        <f>IF(ABS((moras[[#This Row],[EDAD]]-AVERAGE($I:$I))/_xlfn.STDEV.S($I:$I))&gt;1.96,"Atípico","No")</f>
        <v>No</v>
      </c>
    </row>
    <row r="78" spans="1:11" x14ac:dyDescent="0.35">
      <c r="A78">
        <v>968</v>
      </c>
      <c r="B78" t="s">
        <v>15</v>
      </c>
      <c r="C78">
        <v>309100.09999999998</v>
      </c>
      <c r="D78" t="s">
        <v>10</v>
      </c>
      <c r="E78" t="s">
        <v>16</v>
      </c>
      <c r="F78" t="s">
        <v>12</v>
      </c>
      <c r="G78" t="s">
        <v>13</v>
      </c>
      <c r="H78" t="s">
        <v>13</v>
      </c>
      <c r="I78">
        <v>20</v>
      </c>
      <c r="J78" t="str">
        <f>IF(ABS((C78-AVERAGE($C:$C))/_xlfn.STDEV.S(moras[SALARIO]))&gt;1.96,"Atípico","No")</f>
        <v>No</v>
      </c>
      <c r="K78" t="str">
        <f>IF(ABS((moras[[#This Row],[EDAD]]-AVERAGE($I:$I))/_xlfn.STDEV.S($I:$I))&gt;1.96,"Atípico","No")</f>
        <v>No</v>
      </c>
    </row>
    <row r="79" spans="1:11" x14ac:dyDescent="0.35">
      <c r="A79">
        <v>2165</v>
      </c>
      <c r="B79" t="s">
        <v>9</v>
      </c>
      <c r="C79">
        <v>301566</v>
      </c>
      <c r="D79" t="s">
        <v>18</v>
      </c>
      <c r="E79" t="s">
        <v>16</v>
      </c>
      <c r="F79" t="s">
        <v>12</v>
      </c>
      <c r="G79" t="s">
        <v>13</v>
      </c>
      <c r="H79" t="s">
        <v>13</v>
      </c>
      <c r="I79">
        <v>20</v>
      </c>
      <c r="J79" t="str">
        <f>IF(ABS((C79-AVERAGE($C:$C))/_xlfn.STDEV.S(moras[SALARIO]))&gt;1.96,"Atípico","No")</f>
        <v>No</v>
      </c>
      <c r="K79" t="str">
        <f>IF(ABS((moras[[#This Row],[EDAD]]-AVERAGE($I:$I))/_xlfn.STDEV.S($I:$I))&gt;1.96,"Atípico","No")</f>
        <v>No</v>
      </c>
    </row>
    <row r="80" spans="1:11" x14ac:dyDescent="0.35">
      <c r="A80">
        <v>2086</v>
      </c>
      <c r="B80" t="s">
        <v>9</v>
      </c>
      <c r="C80">
        <v>300000</v>
      </c>
      <c r="D80" t="s">
        <v>10</v>
      </c>
      <c r="E80" t="s">
        <v>16</v>
      </c>
      <c r="F80" t="s">
        <v>12</v>
      </c>
      <c r="G80" t="s">
        <v>13</v>
      </c>
      <c r="H80" t="s">
        <v>13</v>
      </c>
      <c r="I80">
        <v>20</v>
      </c>
      <c r="J80" t="str">
        <f>IF(ABS((C80-AVERAGE($C:$C))/_xlfn.STDEV.S(moras[SALARIO]))&gt;1.96,"Atípico","No")</f>
        <v>No</v>
      </c>
      <c r="K80" t="str">
        <f>IF(ABS((moras[[#This Row],[EDAD]]-AVERAGE($I:$I))/_xlfn.STDEV.S($I:$I))&gt;1.96,"Atípico","No")</f>
        <v>No</v>
      </c>
    </row>
    <row r="81" spans="1:11" x14ac:dyDescent="0.35">
      <c r="A81">
        <v>3665</v>
      </c>
      <c r="B81" t="s">
        <v>15</v>
      </c>
      <c r="C81">
        <v>297046</v>
      </c>
      <c r="D81" t="s">
        <v>17</v>
      </c>
      <c r="E81" t="s">
        <v>16</v>
      </c>
      <c r="F81" t="s">
        <v>13</v>
      </c>
      <c r="G81" t="s">
        <v>12</v>
      </c>
      <c r="H81" t="s">
        <v>12</v>
      </c>
      <c r="I81">
        <v>20</v>
      </c>
      <c r="J81" t="str">
        <f>IF(ABS((C81-AVERAGE($C:$C))/_xlfn.STDEV.S(moras[SALARIO]))&gt;1.96,"Atípico","No")</f>
        <v>No</v>
      </c>
      <c r="K81" t="str">
        <f>IF(ABS((moras[[#This Row],[EDAD]]-AVERAGE($I:$I))/_xlfn.STDEV.S($I:$I))&gt;1.96,"Atípico","No")</f>
        <v>No</v>
      </c>
    </row>
    <row r="82" spans="1:11" x14ac:dyDescent="0.35">
      <c r="A82">
        <v>4586</v>
      </c>
      <c r="B82" t="s">
        <v>15</v>
      </c>
      <c r="C82">
        <v>297045</v>
      </c>
      <c r="D82" t="s">
        <v>17</v>
      </c>
      <c r="E82" t="s">
        <v>16</v>
      </c>
      <c r="F82" t="s">
        <v>12</v>
      </c>
      <c r="G82" t="s">
        <v>13</v>
      </c>
      <c r="H82" t="s">
        <v>13</v>
      </c>
      <c r="I82">
        <v>20</v>
      </c>
      <c r="J82" t="str">
        <f>IF(ABS((C82-AVERAGE($C:$C))/_xlfn.STDEV.S(moras[SALARIO]))&gt;1.96,"Atípico","No")</f>
        <v>No</v>
      </c>
      <c r="K82" t="str">
        <f>IF(ABS((moras[[#This Row],[EDAD]]-AVERAGE($I:$I))/_xlfn.STDEV.S($I:$I))&gt;1.96,"Atípico","No")</f>
        <v>No</v>
      </c>
    </row>
    <row r="83" spans="1:11" x14ac:dyDescent="0.35">
      <c r="A83">
        <v>1219</v>
      </c>
      <c r="B83" t="s">
        <v>9</v>
      </c>
      <c r="C83">
        <v>286990.48</v>
      </c>
      <c r="D83" t="s">
        <v>10</v>
      </c>
      <c r="E83" t="s">
        <v>16</v>
      </c>
      <c r="F83" t="s">
        <v>12</v>
      </c>
      <c r="G83" t="s">
        <v>13</v>
      </c>
      <c r="H83" t="s">
        <v>13</v>
      </c>
      <c r="I83">
        <v>20</v>
      </c>
      <c r="J83" t="str">
        <f>IF(ABS((C83-AVERAGE($C:$C))/_xlfn.STDEV.S(moras[SALARIO]))&gt;1.96,"Atípico","No")</f>
        <v>No</v>
      </c>
      <c r="K83" t="str">
        <f>IF(ABS((moras[[#This Row],[EDAD]]-AVERAGE($I:$I))/_xlfn.STDEV.S($I:$I))&gt;1.96,"Atípico","No")</f>
        <v>No</v>
      </c>
    </row>
    <row r="84" spans="1:11" x14ac:dyDescent="0.35">
      <c r="A84">
        <v>3792</v>
      </c>
      <c r="B84" t="s">
        <v>15</v>
      </c>
      <c r="C84">
        <v>284340</v>
      </c>
      <c r="D84" t="s">
        <v>10</v>
      </c>
      <c r="E84" t="s">
        <v>16</v>
      </c>
      <c r="F84" t="s">
        <v>12</v>
      </c>
      <c r="G84" t="s">
        <v>13</v>
      </c>
      <c r="H84" t="s">
        <v>13</v>
      </c>
      <c r="I84">
        <v>20</v>
      </c>
      <c r="J84" t="str">
        <f>IF(ABS((C84-AVERAGE($C:$C))/_xlfn.STDEV.S(moras[SALARIO]))&gt;1.96,"Atípico","No")</f>
        <v>No</v>
      </c>
      <c r="K84" t="str">
        <f>IF(ABS((moras[[#This Row],[EDAD]]-AVERAGE($I:$I))/_xlfn.STDEV.S($I:$I))&gt;1.96,"Atípico","No")</f>
        <v>No</v>
      </c>
    </row>
    <row r="85" spans="1:11" x14ac:dyDescent="0.35">
      <c r="A85">
        <v>4436</v>
      </c>
      <c r="B85" t="s">
        <v>15</v>
      </c>
      <c r="C85">
        <v>278030.99</v>
      </c>
      <c r="D85" t="s">
        <v>19</v>
      </c>
      <c r="E85" t="s">
        <v>16</v>
      </c>
      <c r="F85" t="s">
        <v>12</v>
      </c>
      <c r="G85" t="s">
        <v>13</v>
      </c>
      <c r="H85" t="s">
        <v>13</v>
      </c>
      <c r="I85">
        <v>20</v>
      </c>
      <c r="J85" t="str">
        <f>IF(ABS((C85-AVERAGE($C:$C))/_xlfn.STDEV.S(moras[SALARIO]))&gt;1.96,"Atípico","No")</f>
        <v>No</v>
      </c>
      <c r="K85" t="str">
        <f>IF(ABS((moras[[#This Row],[EDAD]]-AVERAGE($I:$I))/_xlfn.STDEV.S($I:$I))&gt;1.96,"Atípico","No")</f>
        <v>No</v>
      </c>
    </row>
    <row r="86" spans="1:11" x14ac:dyDescent="0.35">
      <c r="A86">
        <v>2333</v>
      </c>
      <c r="B86" t="s">
        <v>15</v>
      </c>
      <c r="C86">
        <v>278030</v>
      </c>
      <c r="D86" t="s">
        <v>17</v>
      </c>
      <c r="E86" t="s">
        <v>16</v>
      </c>
      <c r="F86" t="s">
        <v>12</v>
      </c>
      <c r="G86" t="s">
        <v>13</v>
      </c>
      <c r="H86" t="s">
        <v>12</v>
      </c>
      <c r="I86">
        <v>20</v>
      </c>
      <c r="J86" t="str">
        <f>IF(ABS((C86-AVERAGE($C:$C))/_xlfn.STDEV.S(moras[SALARIO]))&gt;1.96,"Atípico","No")</f>
        <v>No</v>
      </c>
      <c r="K86" t="str">
        <f>IF(ABS((moras[[#This Row],[EDAD]]-AVERAGE($I:$I))/_xlfn.STDEV.S($I:$I))&gt;1.96,"Atípico","No")</f>
        <v>No</v>
      </c>
    </row>
    <row r="87" spans="1:11" x14ac:dyDescent="0.35">
      <c r="A87">
        <v>3501</v>
      </c>
      <c r="B87" t="s">
        <v>15</v>
      </c>
      <c r="C87">
        <v>277753.92</v>
      </c>
      <c r="D87" t="s">
        <v>10</v>
      </c>
      <c r="E87" t="s">
        <v>16</v>
      </c>
      <c r="F87" t="s">
        <v>12</v>
      </c>
      <c r="G87" t="s">
        <v>13</v>
      </c>
      <c r="H87" t="s">
        <v>13</v>
      </c>
      <c r="I87">
        <v>20</v>
      </c>
      <c r="J87" t="str">
        <f>IF(ABS((C87-AVERAGE($C:$C))/_xlfn.STDEV.S(moras[SALARIO]))&gt;1.96,"Atípico","No")</f>
        <v>No</v>
      </c>
      <c r="K87" t="str">
        <f>IF(ABS((moras[[#This Row],[EDAD]]-AVERAGE($I:$I))/_xlfn.STDEV.S($I:$I))&gt;1.96,"Atípico","No")</f>
        <v>No</v>
      </c>
    </row>
    <row r="88" spans="1:11" x14ac:dyDescent="0.35">
      <c r="A88">
        <v>4583</v>
      </c>
      <c r="B88" t="s">
        <v>9</v>
      </c>
      <c r="C88">
        <v>263622.26</v>
      </c>
      <c r="D88" t="s">
        <v>10</v>
      </c>
      <c r="E88" t="s">
        <v>16</v>
      </c>
      <c r="F88" t="s">
        <v>12</v>
      </c>
      <c r="G88" t="s">
        <v>13</v>
      </c>
      <c r="H88" t="s">
        <v>13</v>
      </c>
      <c r="I88">
        <v>20</v>
      </c>
      <c r="J88" t="str">
        <f>IF(ABS((C88-AVERAGE($C:$C))/_xlfn.STDEV.S(moras[SALARIO]))&gt;1.96,"Atípico","No")</f>
        <v>No</v>
      </c>
      <c r="K88" t="str">
        <f>IF(ABS((moras[[#This Row],[EDAD]]-AVERAGE($I:$I))/_xlfn.STDEV.S($I:$I))&gt;1.96,"Atípico","No")</f>
        <v>No</v>
      </c>
    </row>
    <row r="89" spans="1:11" x14ac:dyDescent="0.35">
      <c r="A89">
        <v>1646</v>
      </c>
      <c r="B89" t="s">
        <v>9</v>
      </c>
      <c r="C89">
        <v>251559</v>
      </c>
      <c r="D89" t="s">
        <v>10</v>
      </c>
      <c r="E89" t="s">
        <v>16</v>
      </c>
      <c r="F89" t="s">
        <v>12</v>
      </c>
      <c r="G89" t="s">
        <v>12</v>
      </c>
      <c r="H89" t="s">
        <v>13</v>
      </c>
      <c r="I89">
        <v>20</v>
      </c>
      <c r="J89" t="str">
        <f>IF(ABS((C89-AVERAGE($C:$C))/_xlfn.STDEV.S(moras[SALARIO]))&gt;1.96,"Atípico","No")</f>
        <v>No</v>
      </c>
      <c r="K89" t="str">
        <f>IF(ABS((moras[[#This Row],[EDAD]]-AVERAGE($I:$I))/_xlfn.STDEV.S($I:$I))&gt;1.96,"Atípico","No")</f>
        <v>No</v>
      </c>
    </row>
    <row r="90" spans="1:11" x14ac:dyDescent="0.35">
      <c r="A90">
        <v>3554</v>
      </c>
      <c r="B90" t="s">
        <v>15</v>
      </c>
      <c r="C90">
        <v>233615</v>
      </c>
      <c r="D90" t="s">
        <v>10</v>
      </c>
      <c r="E90" t="s">
        <v>16</v>
      </c>
      <c r="F90" t="s">
        <v>12</v>
      </c>
      <c r="G90" t="s">
        <v>13</v>
      </c>
      <c r="H90" t="s">
        <v>13</v>
      </c>
      <c r="I90">
        <v>20</v>
      </c>
      <c r="J90" t="str">
        <f>IF(ABS((C90-AVERAGE($C:$C))/_xlfn.STDEV.S(moras[SALARIO]))&gt;1.96,"Atípico","No")</f>
        <v>No</v>
      </c>
      <c r="K90" t="str">
        <f>IF(ABS((moras[[#This Row],[EDAD]]-AVERAGE($I:$I))/_xlfn.STDEV.S($I:$I))&gt;1.96,"Atípico","No")</f>
        <v>No</v>
      </c>
    </row>
    <row r="91" spans="1:11" x14ac:dyDescent="0.35">
      <c r="A91">
        <v>918</v>
      </c>
      <c r="B91" t="s">
        <v>9</v>
      </c>
      <c r="C91">
        <v>230212.72</v>
      </c>
      <c r="D91" t="s">
        <v>10</v>
      </c>
      <c r="E91" t="s">
        <v>16</v>
      </c>
      <c r="F91" t="s">
        <v>12</v>
      </c>
      <c r="G91" t="s">
        <v>13</v>
      </c>
      <c r="H91" t="s">
        <v>13</v>
      </c>
      <c r="I91">
        <v>20</v>
      </c>
      <c r="J91" t="str">
        <f>IF(ABS((C91-AVERAGE($C:$C))/_xlfn.STDEV.S(moras[SALARIO]))&gt;1.96,"Atípico","No")</f>
        <v>No</v>
      </c>
      <c r="K91" t="str">
        <f>IF(ABS((moras[[#This Row],[EDAD]]-AVERAGE($I:$I))/_xlfn.STDEV.S($I:$I))&gt;1.96,"Atípico","No")</f>
        <v>No</v>
      </c>
    </row>
    <row r="92" spans="1:11" x14ac:dyDescent="0.35">
      <c r="A92">
        <v>2963</v>
      </c>
      <c r="B92" t="s">
        <v>9</v>
      </c>
      <c r="C92">
        <v>229028</v>
      </c>
      <c r="D92" t="s">
        <v>10</v>
      </c>
      <c r="E92" t="s">
        <v>16</v>
      </c>
      <c r="F92" t="s">
        <v>12</v>
      </c>
      <c r="G92" t="s">
        <v>13</v>
      </c>
      <c r="H92" t="s">
        <v>13</v>
      </c>
      <c r="I92">
        <v>20</v>
      </c>
      <c r="J92" t="str">
        <f>IF(ABS((C92-AVERAGE($C:$C))/_xlfn.STDEV.S(moras[SALARIO]))&gt;1.96,"Atípico","No")</f>
        <v>No</v>
      </c>
      <c r="K92" t="str">
        <f>IF(ABS((moras[[#This Row],[EDAD]]-AVERAGE($I:$I))/_xlfn.STDEV.S($I:$I))&gt;1.96,"Atípico","No")</f>
        <v>No</v>
      </c>
    </row>
    <row r="93" spans="1:11" x14ac:dyDescent="0.35">
      <c r="A93">
        <v>619</v>
      </c>
      <c r="B93" t="s">
        <v>9</v>
      </c>
      <c r="C93">
        <v>223463</v>
      </c>
      <c r="D93" t="s">
        <v>10</v>
      </c>
      <c r="E93" t="s">
        <v>16</v>
      </c>
      <c r="F93" t="s">
        <v>12</v>
      </c>
      <c r="G93" t="s">
        <v>12</v>
      </c>
      <c r="H93" t="s">
        <v>13</v>
      </c>
      <c r="I93">
        <v>20</v>
      </c>
      <c r="J93" t="str">
        <f>IF(ABS((C93-AVERAGE($C:$C))/_xlfn.STDEV.S(moras[SALARIO]))&gt;1.96,"Atípico","No")</f>
        <v>No</v>
      </c>
      <c r="K93" t="str">
        <f>IF(ABS((moras[[#This Row],[EDAD]]-AVERAGE($I:$I))/_xlfn.STDEV.S($I:$I))&gt;1.96,"Atípico","No")</f>
        <v>No</v>
      </c>
    </row>
    <row r="94" spans="1:11" x14ac:dyDescent="0.35">
      <c r="A94">
        <v>3949</v>
      </c>
      <c r="B94" t="s">
        <v>15</v>
      </c>
      <c r="C94">
        <v>220000</v>
      </c>
      <c r="D94" t="s">
        <v>10</v>
      </c>
      <c r="E94" t="s">
        <v>16</v>
      </c>
      <c r="F94" t="s">
        <v>12</v>
      </c>
      <c r="G94" t="s">
        <v>13</v>
      </c>
      <c r="H94" t="s">
        <v>13</v>
      </c>
      <c r="I94">
        <v>20</v>
      </c>
      <c r="J94" t="str">
        <f>IF(ABS((C94-AVERAGE($C:$C))/_xlfn.STDEV.S(moras[SALARIO]))&gt;1.96,"Atípico","No")</f>
        <v>No</v>
      </c>
      <c r="K94" t="str">
        <f>IF(ABS((moras[[#This Row],[EDAD]]-AVERAGE($I:$I))/_xlfn.STDEV.S($I:$I))&gt;1.96,"Atípico","No")</f>
        <v>No</v>
      </c>
    </row>
    <row r="95" spans="1:11" x14ac:dyDescent="0.35">
      <c r="A95">
        <v>3971</v>
      </c>
      <c r="B95" t="s">
        <v>15</v>
      </c>
      <c r="C95">
        <v>190413.08</v>
      </c>
      <c r="D95" t="s">
        <v>10</v>
      </c>
      <c r="E95" t="s">
        <v>16</v>
      </c>
      <c r="F95" t="s">
        <v>12</v>
      </c>
      <c r="G95" t="s">
        <v>13</v>
      </c>
      <c r="H95" t="s">
        <v>13</v>
      </c>
      <c r="I95">
        <v>20</v>
      </c>
      <c r="J95" t="str">
        <f>IF(ABS((C95-AVERAGE($C:$C))/_xlfn.STDEV.S(moras[SALARIO]))&gt;1.96,"Atípico","No")</f>
        <v>No</v>
      </c>
      <c r="K95" t="str">
        <f>IF(ABS((moras[[#This Row],[EDAD]]-AVERAGE($I:$I))/_xlfn.STDEV.S($I:$I))&gt;1.96,"Atípico","No")</f>
        <v>No</v>
      </c>
    </row>
    <row r="96" spans="1:11" x14ac:dyDescent="0.35">
      <c r="A96">
        <v>250</v>
      </c>
      <c r="B96" t="s">
        <v>15</v>
      </c>
      <c r="C96">
        <v>173710</v>
      </c>
      <c r="D96" t="s">
        <v>10</v>
      </c>
      <c r="E96" t="s">
        <v>16</v>
      </c>
      <c r="F96" t="s">
        <v>12</v>
      </c>
      <c r="G96" t="s">
        <v>13</v>
      </c>
      <c r="H96" t="s">
        <v>13</v>
      </c>
      <c r="I96">
        <v>20</v>
      </c>
      <c r="J96" t="str">
        <f>IF(ABS((C96-AVERAGE($C:$C))/_xlfn.STDEV.S(moras[SALARIO]))&gt;1.96,"Atípico","No")</f>
        <v>No</v>
      </c>
      <c r="K96" t="str">
        <f>IF(ABS((moras[[#This Row],[EDAD]]-AVERAGE($I:$I))/_xlfn.STDEV.S($I:$I))&gt;1.96,"Atípico","No")</f>
        <v>No</v>
      </c>
    </row>
    <row r="97" spans="1:11" x14ac:dyDescent="0.35">
      <c r="A97">
        <v>3912</v>
      </c>
      <c r="B97" t="s">
        <v>15</v>
      </c>
      <c r="C97">
        <v>170248</v>
      </c>
      <c r="D97" t="s">
        <v>10</v>
      </c>
      <c r="E97" t="s">
        <v>16</v>
      </c>
      <c r="F97" t="s">
        <v>12</v>
      </c>
      <c r="G97" t="s">
        <v>13</v>
      </c>
      <c r="H97" t="s">
        <v>13</v>
      </c>
      <c r="I97">
        <v>20</v>
      </c>
      <c r="J97" t="str">
        <f>IF(ABS((C97-AVERAGE($C:$C))/_xlfn.STDEV.S(moras[SALARIO]))&gt;1.96,"Atípico","No")</f>
        <v>No</v>
      </c>
      <c r="K97" t="str">
        <f>IF(ABS((moras[[#This Row],[EDAD]]-AVERAGE($I:$I))/_xlfn.STDEV.S($I:$I))&gt;1.96,"Atípico","No")</f>
        <v>No</v>
      </c>
    </row>
    <row r="98" spans="1:11" x14ac:dyDescent="0.35">
      <c r="A98">
        <v>390</v>
      </c>
      <c r="B98" t="s">
        <v>15</v>
      </c>
      <c r="C98">
        <v>144000</v>
      </c>
      <c r="D98" t="s">
        <v>10</v>
      </c>
      <c r="E98" t="s">
        <v>16</v>
      </c>
      <c r="F98" t="s">
        <v>12</v>
      </c>
      <c r="G98" t="s">
        <v>13</v>
      </c>
      <c r="H98" t="s">
        <v>13</v>
      </c>
      <c r="I98">
        <v>20</v>
      </c>
      <c r="J98" t="str">
        <f>IF(ABS((C98-AVERAGE($C:$C))/_xlfn.STDEV.S(moras[SALARIO]))&gt;1.96,"Atípico","No")</f>
        <v>No</v>
      </c>
      <c r="K98" t="str">
        <f>IF(ABS((moras[[#This Row],[EDAD]]-AVERAGE($I:$I))/_xlfn.STDEV.S($I:$I))&gt;1.96,"Atípico","No")</f>
        <v>No</v>
      </c>
    </row>
    <row r="99" spans="1:11" x14ac:dyDescent="0.35">
      <c r="A99">
        <v>1670</v>
      </c>
      <c r="B99" t="s">
        <v>9</v>
      </c>
      <c r="C99">
        <v>131198</v>
      </c>
      <c r="D99" t="s">
        <v>10</v>
      </c>
      <c r="E99" t="s">
        <v>16</v>
      </c>
      <c r="F99" t="s">
        <v>12</v>
      </c>
      <c r="G99" t="s">
        <v>13</v>
      </c>
      <c r="H99" t="s">
        <v>13</v>
      </c>
      <c r="I99">
        <v>20</v>
      </c>
      <c r="J99" t="str">
        <f>IF(ABS((C99-AVERAGE($C:$C))/_xlfn.STDEV.S(moras[SALARIO]))&gt;1.96,"Atípico","No")</f>
        <v>No</v>
      </c>
      <c r="K99" t="str">
        <f>IF(ABS((moras[[#This Row],[EDAD]]-AVERAGE($I:$I))/_xlfn.STDEV.S($I:$I))&gt;1.96,"Atípico","No")</f>
        <v>No</v>
      </c>
    </row>
    <row r="100" spans="1:11" x14ac:dyDescent="0.35">
      <c r="A100">
        <v>1537</v>
      </c>
      <c r="B100" t="s">
        <v>15</v>
      </c>
      <c r="C100">
        <v>101340</v>
      </c>
      <c r="D100" t="s">
        <v>10</v>
      </c>
      <c r="E100" t="s">
        <v>16</v>
      </c>
      <c r="F100" t="s">
        <v>12</v>
      </c>
      <c r="G100" t="s">
        <v>13</v>
      </c>
      <c r="H100" t="s">
        <v>13</v>
      </c>
      <c r="I100">
        <v>20</v>
      </c>
      <c r="J100" t="str">
        <f>IF(ABS((C100-AVERAGE($C:$C))/_xlfn.STDEV.S(moras[SALARIO]))&gt;1.96,"Atípico","No")</f>
        <v>No</v>
      </c>
      <c r="K100" t="str">
        <f>IF(ABS((moras[[#This Row],[EDAD]]-AVERAGE($I:$I))/_xlfn.STDEV.S($I:$I))&gt;1.96,"Atípico","No")</f>
        <v>No</v>
      </c>
    </row>
    <row r="101" spans="1:11" x14ac:dyDescent="0.35">
      <c r="A101">
        <v>2552</v>
      </c>
      <c r="B101" t="s">
        <v>15</v>
      </c>
      <c r="C101">
        <v>50000</v>
      </c>
      <c r="D101" t="s">
        <v>10</v>
      </c>
      <c r="E101" t="s">
        <v>16</v>
      </c>
      <c r="F101" t="s">
        <v>12</v>
      </c>
      <c r="G101" t="s">
        <v>13</v>
      </c>
      <c r="H101" t="s">
        <v>13</v>
      </c>
      <c r="I101">
        <v>20</v>
      </c>
      <c r="J101" t="str">
        <f>IF(ABS((C101-AVERAGE($C:$C))/_xlfn.STDEV.S(moras[SALARIO]))&gt;1.96,"Atípico","No")</f>
        <v>No</v>
      </c>
      <c r="K101" t="str">
        <f>IF(ABS((moras[[#This Row],[EDAD]]-AVERAGE($I:$I))/_xlfn.STDEV.S($I:$I))&gt;1.96,"Atípico","No")</f>
        <v>No</v>
      </c>
    </row>
    <row r="102" spans="1:11" x14ac:dyDescent="0.35">
      <c r="A102">
        <v>4438</v>
      </c>
      <c r="B102" t="s">
        <v>15</v>
      </c>
      <c r="C102">
        <v>1064074.55</v>
      </c>
      <c r="D102" t="s">
        <v>10</v>
      </c>
      <c r="E102" t="s">
        <v>16</v>
      </c>
      <c r="F102" t="s">
        <v>12</v>
      </c>
      <c r="G102" t="s">
        <v>13</v>
      </c>
      <c r="H102" t="s">
        <v>13</v>
      </c>
      <c r="I102">
        <v>21</v>
      </c>
      <c r="J102" t="str">
        <f>IF(ABS((C102-AVERAGE($C:$C))/_xlfn.STDEV.S(moras[SALARIO]))&gt;1.96,"Atípico","No")</f>
        <v>No</v>
      </c>
      <c r="K102" t="str">
        <f>IF(ABS((moras[[#This Row],[EDAD]]-AVERAGE($I:$I))/_xlfn.STDEV.S($I:$I))&gt;1.96,"Atípico","No")</f>
        <v>No</v>
      </c>
    </row>
    <row r="103" spans="1:11" x14ac:dyDescent="0.35">
      <c r="A103">
        <v>1403</v>
      </c>
      <c r="B103" t="s">
        <v>9</v>
      </c>
      <c r="C103">
        <v>811540</v>
      </c>
      <c r="D103" t="s">
        <v>10</v>
      </c>
      <c r="E103" t="s">
        <v>16</v>
      </c>
      <c r="F103" t="s">
        <v>12</v>
      </c>
      <c r="G103" t="s">
        <v>13</v>
      </c>
      <c r="H103" t="s">
        <v>13</v>
      </c>
      <c r="I103">
        <v>21</v>
      </c>
      <c r="J103" t="str">
        <f>IF(ABS((C103-AVERAGE($C:$C))/_xlfn.STDEV.S(moras[SALARIO]))&gt;1.96,"Atípico","No")</f>
        <v>No</v>
      </c>
      <c r="K103" t="str">
        <f>IF(ABS((moras[[#This Row],[EDAD]]-AVERAGE($I:$I))/_xlfn.STDEV.S($I:$I))&gt;1.96,"Atípico","No")</f>
        <v>No</v>
      </c>
    </row>
    <row r="104" spans="1:11" x14ac:dyDescent="0.35">
      <c r="A104">
        <v>2916</v>
      </c>
      <c r="B104" t="s">
        <v>9</v>
      </c>
      <c r="C104">
        <v>756084.19</v>
      </c>
      <c r="D104" t="s">
        <v>10</v>
      </c>
      <c r="E104" t="s">
        <v>16</v>
      </c>
      <c r="F104" t="s">
        <v>12</v>
      </c>
      <c r="G104" t="s">
        <v>13</v>
      </c>
      <c r="H104" t="s">
        <v>13</v>
      </c>
      <c r="I104">
        <v>21</v>
      </c>
      <c r="J104" t="str">
        <f>IF(ABS((C104-AVERAGE($C:$C))/_xlfn.STDEV.S(moras[SALARIO]))&gt;1.96,"Atípico","No")</f>
        <v>No</v>
      </c>
      <c r="K104" t="str">
        <f>IF(ABS((moras[[#This Row],[EDAD]]-AVERAGE($I:$I))/_xlfn.STDEV.S($I:$I))&gt;1.96,"Atípico","No")</f>
        <v>No</v>
      </c>
    </row>
    <row r="105" spans="1:11" x14ac:dyDescent="0.35">
      <c r="A105">
        <v>4450</v>
      </c>
      <c r="B105" t="s">
        <v>9</v>
      </c>
      <c r="C105">
        <v>680463.53</v>
      </c>
      <c r="D105" t="s">
        <v>10</v>
      </c>
      <c r="E105" t="s">
        <v>16</v>
      </c>
      <c r="F105" t="s">
        <v>12</v>
      </c>
      <c r="G105" t="s">
        <v>13</v>
      </c>
      <c r="H105" t="s">
        <v>13</v>
      </c>
      <c r="I105">
        <v>21</v>
      </c>
      <c r="J105" t="str">
        <f>IF(ABS((C105-AVERAGE($C:$C))/_xlfn.STDEV.S(moras[SALARIO]))&gt;1.96,"Atípico","No")</f>
        <v>No</v>
      </c>
      <c r="K105" t="str">
        <f>IF(ABS((moras[[#This Row],[EDAD]]-AVERAGE($I:$I))/_xlfn.STDEV.S($I:$I))&gt;1.96,"Atípico","No")</f>
        <v>No</v>
      </c>
    </row>
    <row r="106" spans="1:11" x14ac:dyDescent="0.35">
      <c r="A106">
        <v>626</v>
      </c>
      <c r="B106" t="s">
        <v>9</v>
      </c>
      <c r="C106">
        <v>679660.62</v>
      </c>
      <c r="D106" t="s">
        <v>10</v>
      </c>
      <c r="E106" t="s">
        <v>16</v>
      </c>
      <c r="F106" t="s">
        <v>12</v>
      </c>
      <c r="G106" t="s">
        <v>13</v>
      </c>
      <c r="H106" t="s">
        <v>13</v>
      </c>
      <c r="I106">
        <v>21</v>
      </c>
      <c r="J106" t="str">
        <f>IF(ABS((C106-AVERAGE($C:$C))/_xlfn.STDEV.S(moras[SALARIO]))&gt;1.96,"Atípico","No")</f>
        <v>No</v>
      </c>
      <c r="K106" t="str">
        <f>IF(ABS((moras[[#This Row],[EDAD]]-AVERAGE($I:$I))/_xlfn.STDEV.S($I:$I))&gt;1.96,"Atípico","No")</f>
        <v>No</v>
      </c>
    </row>
    <row r="107" spans="1:11" x14ac:dyDescent="0.35">
      <c r="A107">
        <v>1606</v>
      </c>
      <c r="B107" t="s">
        <v>15</v>
      </c>
      <c r="C107">
        <v>659230</v>
      </c>
      <c r="D107" t="s">
        <v>10</v>
      </c>
      <c r="E107" t="s">
        <v>16</v>
      </c>
      <c r="F107" t="s">
        <v>12</v>
      </c>
      <c r="G107" t="s">
        <v>13</v>
      </c>
      <c r="H107" t="s">
        <v>13</v>
      </c>
      <c r="I107">
        <v>21</v>
      </c>
      <c r="J107" t="str">
        <f>IF(ABS((C107-AVERAGE($C:$C))/_xlfn.STDEV.S(moras[SALARIO]))&gt;1.96,"Atípico","No")</f>
        <v>No</v>
      </c>
      <c r="K107" t="str">
        <f>IF(ABS((moras[[#This Row],[EDAD]]-AVERAGE($I:$I))/_xlfn.STDEV.S($I:$I))&gt;1.96,"Atípico","No")</f>
        <v>No</v>
      </c>
    </row>
    <row r="108" spans="1:11" x14ac:dyDescent="0.35">
      <c r="A108">
        <v>3127</v>
      </c>
      <c r="B108" t="s">
        <v>9</v>
      </c>
      <c r="C108">
        <v>616500</v>
      </c>
      <c r="D108" t="s">
        <v>10</v>
      </c>
      <c r="E108" t="s">
        <v>16</v>
      </c>
      <c r="F108" t="s">
        <v>12</v>
      </c>
      <c r="G108" t="s">
        <v>13</v>
      </c>
      <c r="H108" t="s">
        <v>13</v>
      </c>
      <c r="I108">
        <v>21</v>
      </c>
      <c r="J108" t="str">
        <f>IF(ABS((C108-AVERAGE($C:$C))/_xlfn.STDEV.S(moras[SALARIO]))&gt;1.96,"Atípico","No")</f>
        <v>No</v>
      </c>
      <c r="K108" t="str">
        <f>IF(ABS((moras[[#This Row],[EDAD]]-AVERAGE($I:$I))/_xlfn.STDEV.S($I:$I))&gt;1.96,"Atípico","No")</f>
        <v>No</v>
      </c>
    </row>
    <row r="109" spans="1:11" x14ac:dyDescent="0.35">
      <c r="A109">
        <v>242</v>
      </c>
      <c r="B109" t="s">
        <v>9</v>
      </c>
      <c r="C109">
        <v>606345.6</v>
      </c>
      <c r="D109" t="s">
        <v>10</v>
      </c>
      <c r="E109" t="s">
        <v>16</v>
      </c>
      <c r="F109" t="s">
        <v>12</v>
      </c>
      <c r="G109" t="s">
        <v>13</v>
      </c>
      <c r="H109" t="s">
        <v>13</v>
      </c>
      <c r="I109">
        <v>21</v>
      </c>
      <c r="J109" t="str">
        <f>IF(ABS((C109-AVERAGE($C:$C))/_xlfn.STDEV.S(moras[SALARIO]))&gt;1.96,"Atípico","No")</f>
        <v>No</v>
      </c>
      <c r="K109" t="str">
        <f>IF(ABS((moras[[#This Row],[EDAD]]-AVERAGE($I:$I))/_xlfn.STDEV.S($I:$I))&gt;1.96,"Atípico","No")</f>
        <v>No</v>
      </c>
    </row>
    <row r="110" spans="1:11" x14ac:dyDescent="0.35">
      <c r="A110">
        <v>251</v>
      </c>
      <c r="B110" t="s">
        <v>15</v>
      </c>
      <c r="C110">
        <v>601898.22</v>
      </c>
      <c r="D110" t="s">
        <v>10</v>
      </c>
      <c r="E110" t="s">
        <v>11</v>
      </c>
      <c r="F110" t="s">
        <v>12</v>
      </c>
      <c r="G110" t="s">
        <v>13</v>
      </c>
      <c r="H110" t="s">
        <v>13</v>
      </c>
      <c r="I110">
        <v>21</v>
      </c>
      <c r="J110" t="str">
        <f>IF(ABS((C110-AVERAGE($C:$C))/_xlfn.STDEV.S(moras[SALARIO]))&gt;1.96,"Atípico","No")</f>
        <v>No</v>
      </c>
      <c r="K110" t="str">
        <f>IF(ABS((moras[[#This Row],[EDAD]]-AVERAGE($I:$I))/_xlfn.STDEV.S($I:$I))&gt;1.96,"Atípico","No")</f>
        <v>No</v>
      </c>
    </row>
    <row r="111" spans="1:11" x14ac:dyDescent="0.35">
      <c r="A111">
        <v>1657</v>
      </c>
      <c r="B111" t="s">
        <v>15</v>
      </c>
      <c r="C111">
        <v>600414.9</v>
      </c>
      <c r="D111" t="s">
        <v>10</v>
      </c>
      <c r="E111" t="s">
        <v>16</v>
      </c>
      <c r="F111" t="s">
        <v>12</v>
      </c>
      <c r="G111" t="s">
        <v>13</v>
      </c>
      <c r="H111" t="s">
        <v>12</v>
      </c>
      <c r="I111">
        <v>21</v>
      </c>
      <c r="J111" t="str">
        <f>IF(ABS((C111-AVERAGE($C:$C))/_xlfn.STDEV.S(moras[SALARIO]))&gt;1.96,"Atípico","No")</f>
        <v>No</v>
      </c>
      <c r="K111" t="str">
        <f>IF(ABS((moras[[#This Row],[EDAD]]-AVERAGE($I:$I))/_xlfn.STDEV.S($I:$I))&gt;1.96,"Atípico","No")</f>
        <v>No</v>
      </c>
    </row>
    <row r="112" spans="1:11" x14ac:dyDescent="0.35">
      <c r="A112">
        <v>3982</v>
      </c>
      <c r="B112" t="s">
        <v>15</v>
      </c>
      <c r="C112">
        <v>595614.09</v>
      </c>
      <c r="D112" t="s">
        <v>10</v>
      </c>
      <c r="E112" t="s">
        <v>16</v>
      </c>
      <c r="F112" t="s">
        <v>12</v>
      </c>
      <c r="G112" t="s">
        <v>13</v>
      </c>
      <c r="H112" t="s">
        <v>13</v>
      </c>
      <c r="I112">
        <v>21</v>
      </c>
      <c r="J112" t="str">
        <f>IF(ABS((C112-AVERAGE($C:$C))/_xlfn.STDEV.S(moras[SALARIO]))&gt;1.96,"Atípico","No")</f>
        <v>No</v>
      </c>
      <c r="K112" t="str">
        <f>IF(ABS((moras[[#This Row],[EDAD]]-AVERAGE($I:$I))/_xlfn.STDEV.S($I:$I))&gt;1.96,"Atípico","No")</f>
        <v>No</v>
      </c>
    </row>
    <row r="113" spans="1:11" x14ac:dyDescent="0.35">
      <c r="A113">
        <v>1216</v>
      </c>
      <c r="B113" t="s">
        <v>9</v>
      </c>
      <c r="C113">
        <v>592110</v>
      </c>
      <c r="D113" t="s">
        <v>10</v>
      </c>
      <c r="E113" t="s">
        <v>16</v>
      </c>
      <c r="F113" t="s">
        <v>12</v>
      </c>
      <c r="G113" t="s">
        <v>13</v>
      </c>
      <c r="H113" t="s">
        <v>13</v>
      </c>
      <c r="I113">
        <v>21</v>
      </c>
      <c r="J113" t="str">
        <f>IF(ABS((C113-AVERAGE($C:$C))/_xlfn.STDEV.S(moras[SALARIO]))&gt;1.96,"Atípico","No")</f>
        <v>No</v>
      </c>
      <c r="K113" t="str">
        <f>IF(ABS((moras[[#This Row],[EDAD]]-AVERAGE($I:$I))/_xlfn.STDEV.S($I:$I))&gt;1.96,"Atípico","No")</f>
        <v>No</v>
      </c>
    </row>
    <row r="114" spans="1:11" x14ac:dyDescent="0.35">
      <c r="A114">
        <v>1783</v>
      </c>
      <c r="B114" t="s">
        <v>15</v>
      </c>
      <c r="C114">
        <v>580000</v>
      </c>
      <c r="D114" t="s">
        <v>10</v>
      </c>
      <c r="E114" t="s">
        <v>16</v>
      </c>
      <c r="F114" t="s">
        <v>12</v>
      </c>
      <c r="G114" t="s">
        <v>13</v>
      </c>
      <c r="H114" t="s">
        <v>13</v>
      </c>
      <c r="I114">
        <v>21</v>
      </c>
      <c r="J114" t="str">
        <f>IF(ABS((C114-AVERAGE($C:$C))/_xlfn.STDEV.S(moras[SALARIO]))&gt;1.96,"Atípico","No")</f>
        <v>No</v>
      </c>
      <c r="K114" t="str">
        <f>IF(ABS((moras[[#This Row],[EDAD]]-AVERAGE($I:$I))/_xlfn.STDEV.S($I:$I))&gt;1.96,"Atípico","No")</f>
        <v>No</v>
      </c>
    </row>
    <row r="115" spans="1:11" x14ac:dyDescent="0.35">
      <c r="A115">
        <v>3209</v>
      </c>
      <c r="B115" t="s">
        <v>15</v>
      </c>
      <c r="C115">
        <v>575000</v>
      </c>
      <c r="D115" t="s">
        <v>10</v>
      </c>
      <c r="E115" t="s">
        <v>16</v>
      </c>
      <c r="F115" t="s">
        <v>12</v>
      </c>
      <c r="G115" t="s">
        <v>13</v>
      </c>
      <c r="H115" t="s">
        <v>12</v>
      </c>
      <c r="I115">
        <v>21</v>
      </c>
      <c r="J115" t="str">
        <f>IF(ABS((C115-AVERAGE($C:$C))/_xlfn.STDEV.S(moras[SALARIO]))&gt;1.96,"Atípico","No")</f>
        <v>No</v>
      </c>
      <c r="K115" t="str">
        <f>IF(ABS((moras[[#This Row],[EDAD]]-AVERAGE($I:$I))/_xlfn.STDEV.S($I:$I))&gt;1.96,"Atípico","No")</f>
        <v>No</v>
      </c>
    </row>
    <row r="116" spans="1:11" x14ac:dyDescent="0.35">
      <c r="A116">
        <v>3759</v>
      </c>
      <c r="B116" t="s">
        <v>9</v>
      </c>
      <c r="C116">
        <v>553159.81000000006</v>
      </c>
      <c r="D116" t="s">
        <v>10</v>
      </c>
      <c r="E116" t="s">
        <v>16</v>
      </c>
      <c r="F116" t="s">
        <v>12</v>
      </c>
      <c r="G116" t="s">
        <v>13</v>
      </c>
      <c r="H116" t="s">
        <v>13</v>
      </c>
      <c r="I116">
        <v>21</v>
      </c>
      <c r="J116" t="str">
        <f>IF(ABS((C116-AVERAGE($C:$C))/_xlfn.STDEV.S(moras[SALARIO]))&gt;1.96,"Atípico","No")</f>
        <v>No</v>
      </c>
      <c r="K116" t="str">
        <f>IF(ABS((moras[[#This Row],[EDAD]]-AVERAGE($I:$I))/_xlfn.STDEV.S($I:$I))&gt;1.96,"Atípico","No")</f>
        <v>No</v>
      </c>
    </row>
    <row r="117" spans="1:11" x14ac:dyDescent="0.35">
      <c r="A117">
        <v>3695</v>
      </c>
      <c r="B117" t="s">
        <v>9</v>
      </c>
      <c r="C117">
        <v>538863.51</v>
      </c>
      <c r="D117" t="s">
        <v>10</v>
      </c>
      <c r="E117" t="s">
        <v>16</v>
      </c>
      <c r="F117" t="s">
        <v>12</v>
      </c>
      <c r="G117" t="s">
        <v>13</v>
      </c>
      <c r="H117" t="s">
        <v>13</v>
      </c>
      <c r="I117">
        <v>21</v>
      </c>
      <c r="J117" t="str">
        <f>IF(ABS((C117-AVERAGE($C:$C))/_xlfn.STDEV.S(moras[SALARIO]))&gt;1.96,"Atípico","No")</f>
        <v>No</v>
      </c>
      <c r="K117" t="str">
        <f>IF(ABS((moras[[#This Row],[EDAD]]-AVERAGE($I:$I))/_xlfn.STDEV.S($I:$I))&gt;1.96,"Atípico","No")</f>
        <v>No</v>
      </c>
    </row>
    <row r="118" spans="1:11" x14ac:dyDescent="0.35">
      <c r="A118">
        <v>1571</v>
      </c>
      <c r="B118" t="s">
        <v>9</v>
      </c>
      <c r="C118">
        <v>537156.98</v>
      </c>
      <c r="D118" t="s">
        <v>10</v>
      </c>
      <c r="E118" t="s">
        <v>16</v>
      </c>
      <c r="F118" t="s">
        <v>12</v>
      </c>
      <c r="G118" t="s">
        <v>13</v>
      </c>
      <c r="H118" t="s">
        <v>13</v>
      </c>
      <c r="I118">
        <v>21</v>
      </c>
      <c r="J118" t="str">
        <f>IF(ABS((C118-AVERAGE($C:$C))/_xlfn.STDEV.S(moras[SALARIO]))&gt;1.96,"Atípico","No")</f>
        <v>No</v>
      </c>
      <c r="K118" t="str">
        <f>IF(ABS((moras[[#This Row],[EDAD]]-AVERAGE($I:$I))/_xlfn.STDEV.S($I:$I))&gt;1.96,"Atípico","No")</f>
        <v>No</v>
      </c>
    </row>
    <row r="119" spans="1:11" x14ac:dyDescent="0.35">
      <c r="A119">
        <v>2954</v>
      </c>
      <c r="B119" t="s">
        <v>15</v>
      </c>
      <c r="C119">
        <v>523392</v>
      </c>
      <c r="D119" t="s">
        <v>10</v>
      </c>
      <c r="E119" t="s">
        <v>16</v>
      </c>
      <c r="F119" t="s">
        <v>12</v>
      </c>
      <c r="G119" t="s">
        <v>13</v>
      </c>
      <c r="H119" t="s">
        <v>13</v>
      </c>
      <c r="I119">
        <v>21</v>
      </c>
      <c r="J119" t="str">
        <f>IF(ABS((C119-AVERAGE($C:$C))/_xlfn.STDEV.S(moras[SALARIO]))&gt;1.96,"Atípico","No")</f>
        <v>No</v>
      </c>
      <c r="K119" t="str">
        <f>IF(ABS((moras[[#This Row],[EDAD]]-AVERAGE($I:$I))/_xlfn.STDEV.S($I:$I))&gt;1.96,"Atípico","No")</f>
        <v>No</v>
      </c>
    </row>
    <row r="120" spans="1:11" x14ac:dyDescent="0.35">
      <c r="A120">
        <v>933</v>
      </c>
      <c r="B120" t="s">
        <v>9</v>
      </c>
      <c r="C120">
        <v>505000</v>
      </c>
      <c r="D120" t="s">
        <v>10</v>
      </c>
      <c r="E120" t="s">
        <v>16</v>
      </c>
      <c r="F120" t="s">
        <v>12</v>
      </c>
      <c r="G120" t="s">
        <v>13</v>
      </c>
      <c r="H120" t="s">
        <v>13</v>
      </c>
      <c r="I120">
        <v>21</v>
      </c>
      <c r="J120" t="str">
        <f>IF(ABS((C120-AVERAGE($C:$C))/_xlfn.STDEV.S(moras[SALARIO]))&gt;1.96,"Atípico","No")</f>
        <v>No</v>
      </c>
      <c r="K120" t="str">
        <f>IF(ABS((moras[[#This Row],[EDAD]]-AVERAGE($I:$I))/_xlfn.STDEV.S($I:$I))&gt;1.96,"Atípico","No")</f>
        <v>No</v>
      </c>
    </row>
    <row r="121" spans="1:11" x14ac:dyDescent="0.35">
      <c r="A121">
        <v>1985</v>
      </c>
      <c r="B121" t="s">
        <v>15</v>
      </c>
      <c r="C121">
        <v>484699.48</v>
      </c>
      <c r="D121" t="s">
        <v>10</v>
      </c>
      <c r="E121" t="s">
        <v>16</v>
      </c>
      <c r="F121" t="s">
        <v>12</v>
      </c>
      <c r="G121" t="s">
        <v>13</v>
      </c>
      <c r="H121" t="s">
        <v>13</v>
      </c>
      <c r="I121">
        <v>21</v>
      </c>
      <c r="J121" t="str">
        <f>IF(ABS((C121-AVERAGE($C:$C))/_xlfn.STDEV.S(moras[SALARIO]))&gt;1.96,"Atípico","No")</f>
        <v>No</v>
      </c>
      <c r="K121" t="str">
        <f>IF(ABS((moras[[#This Row],[EDAD]]-AVERAGE($I:$I))/_xlfn.STDEV.S($I:$I))&gt;1.96,"Atípico","No")</f>
        <v>No</v>
      </c>
    </row>
    <row r="122" spans="1:11" x14ac:dyDescent="0.35">
      <c r="A122">
        <v>1453</v>
      </c>
      <c r="B122" t="s">
        <v>9</v>
      </c>
      <c r="C122">
        <v>477915</v>
      </c>
      <c r="D122" t="s">
        <v>10</v>
      </c>
      <c r="E122" t="s">
        <v>11</v>
      </c>
      <c r="F122" t="s">
        <v>12</v>
      </c>
      <c r="G122" t="s">
        <v>13</v>
      </c>
      <c r="H122" t="s">
        <v>13</v>
      </c>
      <c r="I122">
        <v>21</v>
      </c>
      <c r="J122" t="str">
        <f>IF(ABS((C122-AVERAGE($C:$C))/_xlfn.STDEV.S(moras[SALARIO]))&gt;1.96,"Atípico","No")</f>
        <v>No</v>
      </c>
      <c r="K122" t="str">
        <f>IF(ABS((moras[[#This Row],[EDAD]]-AVERAGE($I:$I))/_xlfn.STDEV.S($I:$I))&gt;1.96,"Atípico","No")</f>
        <v>No</v>
      </c>
    </row>
    <row r="123" spans="1:11" x14ac:dyDescent="0.35">
      <c r="A123">
        <v>1112</v>
      </c>
      <c r="B123" t="s">
        <v>15</v>
      </c>
      <c r="C123">
        <v>469397.06</v>
      </c>
      <c r="D123" t="s">
        <v>10</v>
      </c>
      <c r="E123" t="s">
        <v>16</v>
      </c>
      <c r="F123" t="s">
        <v>12</v>
      </c>
      <c r="G123" t="s">
        <v>13</v>
      </c>
      <c r="H123" t="s">
        <v>13</v>
      </c>
      <c r="I123">
        <v>21</v>
      </c>
      <c r="J123" t="str">
        <f>IF(ABS((C123-AVERAGE($C:$C))/_xlfn.STDEV.S(moras[SALARIO]))&gt;1.96,"Atípico","No")</f>
        <v>No</v>
      </c>
      <c r="K123" t="str">
        <f>IF(ABS((moras[[#This Row],[EDAD]]-AVERAGE($I:$I))/_xlfn.STDEV.S($I:$I))&gt;1.96,"Atípico","No")</f>
        <v>No</v>
      </c>
    </row>
    <row r="124" spans="1:11" x14ac:dyDescent="0.35">
      <c r="A124">
        <v>723</v>
      </c>
      <c r="B124" t="s">
        <v>9</v>
      </c>
      <c r="C124">
        <v>463260.61</v>
      </c>
      <c r="D124" t="s">
        <v>10</v>
      </c>
      <c r="E124" t="s">
        <v>16</v>
      </c>
      <c r="F124" t="s">
        <v>12</v>
      </c>
      <c r="G124" t="s">
        <v>13</v>
      </c>
      <c r="H124" t="s">
        <v>13</v>
      </c>
      <c r="I124">
        <v>21</v>
      </c>
      <c r="J124" t="str">
        <f>IF(ABS((C124-AVERAGE($C:$C))/_xlfn.STDEV.S(moras[SALARIO]))&gt;1.96,"Atípico","No")</f>
        <v>No</v>
      </c>
      <c r="K124" t="str">
        <f>IF(ABS((moras[[#This Row],[EDAD]]-AVERAGE($I:$I))/_xlfn.STDEV.S($I:$I))&gt;1.96,"Atípico","No")</f>
        <v>No</v>
      </c>
    </row>
    <row r="125" spans="1:11" x14ac:dyDescent="0.35">
      <c r="A125">
        <v>686</v>
      </c>
      <c r="B125" t="s">
        <v>15</v>
      </c>
      <c r="C125">
        <v>450000</v>
      </c>
      <c r="D125" t="s">
        <v>10</v>
      </c>
      <c r="E125" t="s">
        <v>16</v>
      </c>
      <c r="F125" t="s">
        <v>12</v>
      </c>
      <c r="G125" t="s">
        <v>13</v>
      </c>
      <c r="H125" t="s">
        <v>13</v>
      </c>
      <c r="I125">
        <v>21</v>
      </c>
      <c r="J125" t="str">
        <f>IF(ABS((C125-AVERAGE($C:$C))/_xlfn.STDEV.S(moras[SALARIO]))&gt;1.96,"Atípico","No")</f>
        <v>No</v>
      </c>
      <c r="K125" t="str">
        <f>IF(ABS((moras[[#This Row],[EDAD]]-AVERAGE($I:$I))/_xlfn.STDEV.S($I:$I))&gt;1.96,"Atípico","No")</f>
        <v>No</v>
      </c>
    </row>
    <row r="126" spans="1:11" x14ac:dyDescent="0.35">
      <c r="A126">
        <v>1085</v>
      </c>
      <c r="B126" t="s">
        <v>9</v>
      </c>
      <c r="C126">
        <v>449694.75</v>
      </c>
      <c r="D126" t="s">
        <v>10</v>
      </c>
      <c r="E126" t="s">
        <v>16</v>
      </c>
      <c r="F126" t="s">
        <v>12</v>
      </c>
      <c r="G126" t="s">
        <v>13</v>
      </c>
      <c r="H126" t="s">
        <v>13</v>
      </c>
      <c r="I126">
        <v>21</v>
      </c>
      <c r="J126" t="str">
        <f>IF(ABS((C126-AVERAGE($C:$C))/_xlfn.STDEV.S(moras[SALARIO]))&gt;1.96,"Atípico","No")</f>
        <v>No</v>
      </c>
      <c r="K126" t="str">
        <f>IF(ABS((moras[[#This Row],[EDAD]]-AVERAGE($I:$I))/_xlfn.STDEV.S($I:$I))&gt;1.96,"Atípico","No")</f>
        <v>No</v>
      </c>
    </row>
    <row r="127" spans="1:11" x14ac:dyDescent="0.35">
      <c r="A127">
        <v>4345</v>
      </c>
      <c r="B127" t="s">
        <v>9</v>
      </c>
      <c r="C127">
        <v>430000</v>
      </c>
      <c r="D127" t="s">
        <v>10</v>
      </c>
      <c r="E127" t="s">
        <v>16</v>
      </c>
      <c r="F127" t="s">
        <v>12</v>
      </c>
      <c r="G127" t="s">
        <v>13</v>
      </c>
      <c r="H127" t="s">
        <v>13</v>
      </c>
      <c r="I127">
        <v>21</v>
      </c>
      <c r="J127" t="str">
        <f>IF(ABS((C127-AVERAGE($C:$C))/_xlfn.STDEV.S(moras[SALARIO]))&gt;1.96,"Atípico","No")</f>
        <v>No</v>
      </c>
      <c r="K127" t="str">
        <f>IF(ABS((moras[[#This Row],[EDAD]]-AVERAGE($I:$I))/_xlfn.STDEV.S($I:$I))&gt;1.96,"Atípico","No")</f>
        <v>No</v>
      </c>
    </row>
    <row r="128" spans="1:11" x14ac:dyDescent="0.35">
      <c r="A128">
        <v>2164</v>
      </c>
      <c r="B128" t="s">
        <v>9</v>
      </c>
      <c r="C128">
        <v>428222.68</v>
      </c>
      <c r="D128" t="s">
        <v>10</v>
      </c>
      <c r="E128" t="s">
        <v>16</v>
      </c>
      <c r="F128" t="s">
        <v>12</v>
      </c>
      <c r="G128" t="s">
        <v>13</v>
      </c>
      <c r="H128" t="s">
        <v>12</v>
      </c>
      <c r="I128">
        <v>21</v>
      </c>
      <c r="J128" t="str">
        <f>IF(ABS((C128-AVERAGE($C:$C))/_xlfn.STDEV.S(moras[SALARIO]))&gt;1.96,"Atípico","No")</f>
        <v>No</v>
      </c>
      <c r="K128" t="str">
        <f>IF(ABS((moras[[#This Row],[EDAD]]-AVERAGE($I:$I))/_xlfn.STDEV.S($I:$I))&gt;1.96,"Atípico","No")</f>
        <v>No</v>
      </c>
    </row>
    <row r="129" spans="1:11" x14ac:dyDescent="0.35">
      <c r="A129">
        <v>3441</v>
      </c>
      <c r="B129" t="s">
        <v>9</v>
      </c>
      <c r="C129">
        <v>425426.15</v>
      </c>
      <c r="D129" t="s">
        <v>10</v>
      </c>
      <c r="E129" t="s">
        <v>16</v>
      </c>
      <c r="F129" t="s">
        <v>12</v>
      </c>
      <c r="G129" t="s">
        <v>13</v>
      </c>
      <c r="H129" t="s">
        <v>13</v>
      </c>
      <c r="I129">
        <v>21</v>
      </c>
      <c r="J129" t="str">
        <f>IF(ABS((C129-AVERAGE($C:$C))/_xlfn.STDEV.S(moras[SALARIO]))&gt;1.96,"Atípico","No")</f>
        <v>No</v>
      </c>
      <c r="K129" t="str">
        <f>IF(ABS((moras[[#This Row],[EDAD]]-AVERAGE($I:$I))/_xlfn.STDEV.S($I:$I))&gt;1.96,"Atípico","No")</f>
        <v>No</v>
      </c>
    </row>
    <row r="130" spans="1:11" x14ac:dyDescent="0.35">
      <c r="A130">
        <v>4026</v>
      </c>
      <c r="B130" t="s">
        <v>9</v>
      </c>
      <c r="C130">
        <v>423168</v>
      </c>
      <c r="D130" t="s">
        <v>10</v>
      </c>
      <c r="E130" t="s">
        <v>16</v>
      </c>
      <c r="F130" t="s">
        <v>12</v>
      </c>
      <c r="G130" t="s">
        <v>13</v>
      </c>
      <c r="H130" t="s">
        <v>13</v>
      </c>
      <c r="I130">
        <v>21</v>
      </c>
      <c r="J130" t="str">
        <f>IF(ABS((C130-AVERAGE($C:$C))/_xlfn.STDEV.S(moras[SALARIO]))&gt;1.96,"Atípico","No")</f>
        <v>No</v>
      </c>
      <c r="K130" t="str">
        <f>IF(ABS((moras[[#This Row],[EDAD]]-AVERAGE($I:$I))/_xlfn.STDEV.S($I:$I))&gt;1.96,"Atípico","No")</f>
        <v>No</v>
      </c>
    </row>
    <row r="131" spans="1:11" x14ac:dyDescent="0.35">
      <c r="A131">
        <v>3828</v>
      </c>
      <c r="B131" t="s">
        <v>15</v>
      </c>
      <c r="C131">
        <v>420405</v>
      </c>
      <c r="D131" t="s">
        <v>10</v>
      </c>
      <c r="E131" t="s">
        <v>11</v>
      </c>
      <c r="F131" t="s">
        <v>12</v>
      </c>
      <c r="G131" t="s">
        <v>13</v>
      </c>
      <c r="H131" t="s">
        <v>13</v>
      </c>
      <c r="I131">
        <v>21</v>
      </c>
      <c r="J131" t="str">
        <f>IF(ABS((C131-AVERAGE($C:$C))/_xlfn.STDEV.S(moras[SALARIO]))&gt;1.96,"Atípico","No")</f>
        <v>No</v>
      </c>
      <c r="K131" t="str">
        <f>IF(ABS((moras[[#This Row],[EDAD]]-AVERAGE($I:$I))/_xlfn.STDEV.S($I:$I))&gt;1.96,"Atípico","No")</f>
        <v>No</v>
      </c>
    </row>
    <row r="132" spans="1:11" x14ac:dyDescent="0.35">
      <c r="A132">
        <v>3703</v>
      </c>
      <c r="B132" t="s">
        <v>9</v>
      </c>
      <c r="C132">
        <v>411667</v>
      </c>
      <c r="D132" t="s">
        <v>10</v>
      </c>
      <c r="E132" t="s">
        <v>16</v>
      </c>
      <c r="F132" t="s">
        <v>12</v>
      </c>
      <c r="G132" t="s">
        <v>13</v>
      </c>
      <c r="H132" t="s">
        <v>13</v>
      </c>
      <c r="I132">
        <v>21</v>
      </c>
      <c r="J132" t="str">
        <f>IF(ABS((C132-AVERAGE($C:$C))/_xlfn.STDEV.S(moras[SALARIO]))&gt;1.96,"Atípico","No")</f>
        <v>No</v>
      </c>
      <c r="K132" t="str">
        <f>IF(ABS((moras[[#This Row],[EDAD]]-AVERAGE($I:$I))/_xlfn.STDEV.S($I:$I))&gt;1.96,"Atípico","No")</f>
        <v>No</v>
      </c>
    </row>
    <row r="133" spans="1:11" x14ac:dyDescent="0.35">
      <c r="A133">
        <v>4470</v>
      </c>
      <c r="B133" t="s">
        <v>9</v>
      </c>
      <c r="C133">
        <v>400000</v>
      </c>
      <c r="D133" t="s">
        <v>10</v>
      </c>
      <c r="E133" t="s">
        <v>16</v>
      </c>
      <c r="F133" t="s">
        <v>12</v>
      </c>
      <c r="G133" t="s">
        <v>13</v>
      </c>
      <c r="H133" t="s">
        <v>13</v>
      </c>
      <c r="I133">
        <v>21</v>
      </c>
      <c r="J133" t="str">
        <f>IF(ABS((C133-AVERAGE($C:$C))/_xlfn.STDEV.S(moras[SALARIO]))&gt;1.96,"Atípico","No")</f>
        <v>No</v>
      </c>
      <c r="K133" t="str">
        <f>IF(ABS((moras[[#This Row],[EDAD]]-AVERAGE($I:$I))/_xlfn.STDEV.S($I:$I))&gt;1.96,"Atípico","No")</f>
        <v>No</v>
      </c>
    </row>
    <row r="134" spans="1:11" x14ac:dyDescent="0.35">
      <c r="A134">
        <v>589</v>
      </c>
      <c r="B134" t="s">
        <v>15</v>
      </c>
      <c r="C134">
        <v>397559.9</v>
      </c>
      <c r="D134" t="s">
        <v>10</v>
      </c>
      <c r="E134" t="s">
        <v>16</v>
      </c>
      <c r="F134" t="s">
        <v>12</v>
      </c>
      <c r="G134" t="s">
        <v>13</v>
      </c>
      <c r="H134" t="s">
        <v>13</v>
      </c>
      <c r="I134">
        <v>21</v>
      </c>
      <c r="J134" t="str">
        <f>IF(ABS((C134-AVERAGE($C:$C))/_xlfn.STDEV.S(moras[SALARIO]))&gt;1.96,"Atípico","No")</f>
        <v>No</v>
      </c>
      <c r="K134" t="str">
        <f>IF(ABS((moras[[#This Row],[EDAD]]-AVERAGE($I:$I))/_xlfn.STDEV.S($I:$I))&gt;1.96,"Atípico","No")</f>
        <v>No</v>
      </c>
    </row>
    <row r="135" spans="1:11" x14ac:dyDescent="0.35">
      <c r="A135">
        <v>4661</v>
      </c>
      <c r="B135" t="s">
        <v>9</v>
      </c>
      <c r="C135">
        <v>391012.95</v>
      </c>
      <c r="D135" t="s">
        <v>10</v>
      </c>
      <c r="E135" t="s">
        <v>16</v>
      </c>
      <c r="F135" t="s">
        <v>12</v>
      </c>
      <c r="G135" t="s">
        <v>13</v>
      </c>
      <c r="H135" t="s">
        <v>13</v>
      </c>
      <c r="I135">
        <v>21</v>
      </c>
      <c r="J135" t="str">
        <f>IF(ABS((C135-AVERAGE($C:$C))/_xlfn.STDEV.S(moras[SALARIO]))&gt;1.96,"Atípico","No")</f>
        <v>No</v>
      </c>
      <c r="K135" t="str">
        <f>IF(ABS((moras[[#This Row],[EDAD]]-AVERAGE($I:$I))/_xlfn.STDEV.S($I:$I))&gt;1.96,"Atípico","No")</f>
        <v>No</v>
      </c>
    </row>
    <row r="136" spans="1:11" x14ac:dyDescent="0.35">
      <c r="A136">
        <v>3853</v>
      </c>
      <c r="B136" t="s">
        <v>9</v>
      </c>
      <c r="C136">
        <v>388492</v>
      </c>
      <c r="D136" t="s">
        <v>10</v>
      </c>
      <c r="E136" t="s">
        <v>16</v>
      </c>
      <c r="F136" t="s">
        <v>12</v>
      </c>
      <c r="G136" t="s">
        <v>13</v>
      </c>
      <c r="H136" t="s">
        <v>13</v>
      </c>
      <c r="I136">
        <v>21</v>
      </c>
      <c r="J136" t="str">
        <f>IF(ABS((C136-AVERAGE($C:$C))/_xlfn.STDEV.S(moras[SALARIO]))&gt;1.96,"Atípico","No")</f>
        <v>No</v>
      </c>
      <c r="K136" t="str">
        <f>IF(ABS((moras[[#This Row],[EDAD]]-AVERAGE($I:$I))/_xlfn.STDEV.S($I:$I))&gt;1.96,"Atípico","No")</f>
        <v>No</v>
      </c>
    </row>
    <row r="137" spans="1:11" x14ac:dyDescent="0.35">
      <c r="A137">
        <v>3646</v>
      </c>
      <c r="B137" t="s">
        <v>15</v>
      </c>
      <c r="C137">
        <v>386136</v>
      </c>
      <c r="D137" t="s">
        <v>10</v>
      </c>
      <c r="E137" t="s">
        <v>16</v>
      </c>
      <c r="F137" t="s">
        <v>12</v>
      </c>
      <c r="G137" t="s">
        <v>13</v>
      </c>
      <c r="H137" t="s">
        <v>13</v>
      </c>
      <c r="I137">
        <v>21</v>
      </c>
      <c r="J137" t="str">
        <f>IF(ABS((C137-AVERAGE($C:$C))/_xlfn.STDEV.S(moras[SALARIO]))&gt;1.96,"Atípico","No")</f>
        <v>No</v>
      </c>
      <c r="K137" t="str">
        <f>IF(ABS((moras[[#This Row],[EDAD]]-AVERAGE($I:$I))/_xlfn.STDEV.S($I:$I))&gt;1.96,"Atípico","No")</f>
        <v>No</v>
      </c>
    </row>
    <row r="138" spans="1:11" x14ac:dyDescent="0.35">
      <c r="A138">
        <v>2555</v>
      </c>
      <c r="B138" t="s">
        <v>9</v>
      </c>
      <c r="C138">
        <v>381590</v>
      </c>
      <c r="D138" t="s">
        <v>10</v>
      </c>
      <c r="E138" t="s">
        <v>16</v>
      </c>
      <c r="F138" t="s">
        <v>12</v>
      </c>
      <c r="G138" t="s">
        <v>13</v>
      </c>
      <c r="H138" t="s">
        <v>13</v>
      </c>
      <c r="I138">
        <v>21</v>
      </c>
      <c r="J138" t="str">
        <f>IF(ABS((C138-AVERAGE($C:$C))/_xlfn.STDEV.S(moras[SALARIO]))&gt;1.96,"Atípico","No")</f>
        <v>No</v>
      </c>
      <c r="K138" t="str">
        <f>IF(ABS((moras[[#This Row],[EDAD]]-AVERAGE($I:$I))/_xlfn.STDEV.S($I:$I))&gt;1.96,"Atípico","No")</f>
        <v>No</v>
      </c>
    </row>
    <row r="139" spans="1:11" x14ac:dyDescent="0.35">
      <c r="A139">
        <v>4071</v>
      </c>
      <c r="B139" t="s">
        <v>9</v>
      </c>
      <c r="C139">
        <v>381127</v>
      </c>
      <c r="D139" t="s">
        <v>10</v>
      </c>
      <c r="E139" t="s">
        <v>16</v>
      </c>
      <c r="F139" t="s">
        <v>12</v>
      </c>
      <c r="G139" t="s">
        <v>13</v>
      </c>
      <c r="H139" t="s">
        <v>13</v>
      </c>
      <c r="I139">
        <v>21</v>
      </c>
      <c r="J139" t="str">
        <f>IF(ABS((C139-AVERAGE($C:$C))/_xlfn.STDEV.S(moras[SALARIO]))&gt;1.96,"Atípico","No")</f>
        <v>No</v>
      </c>
      <c r="K139" t="str">
        <f>IF(ABS((moras[[#This Row],[EDAD]]-AVERAGE($I:$I))/_xlfn.STDEV.S($I:$I))&gt;1.96,"Atípico","No")</f>
        <v>No</v>
      </c>
    </row>
    <row r="140" spans="1:11" x14ac:dyDescent="0.35">
      <c r="A140">
        <v>4333</v>
      </c>
      <c r="B140" t="s">
        <v>9</v>
      </c>
      <c r="C140">
        <v>378261</v>
      </c>
      <c r="D140" t="s">
        <v>14</v>
      </c>
      <c r="E140" t="s">
        <v>11</v>
      </c>
      <c r="F140" t="s">
        <v>12</v>
      </c>
      <c r="G140" t="s">
        <v>13</v>
      </c>
      <c r="H140" t="s">
        <v>13</v>
      </c>
      <c r="I140">
        <v>21</v>
      </c>
      <c r="J140" t="str">
        <f>IF(ABS((C140-AVERAGE($C:$C))/_xlfn.STDEV.S(moras[SALARIO]))&gt;1.96,"Atípico","No")</f>
        <v>No</v>
      </c>
      <c r="K140" t="str">
        <f>IF(ABS((moras[[#This Row],[EDAD]]-AVERAGE($I:$I))/_xlfn.STDEV.S($I:$I))&gt;1.96,"Atípico","No")</f>
        <v>No</v>
      </c>
    </row>
    <row r="141" spans="1:11" x14ac:dyDescent="0.35">
      <c r="A141">
        <v>4738</v>
      </c>
      <c r="B141" t="s">
        <v>9</v>
      </c>
      <c r="C141">
        <v>377274.53</v>
      </c>
      <c r="D141" t="s">
        <v>10</v>
      </c>
      <c r="E141" t="s">
        <v>16</v>
      </c>
      <c r="F141" t="s">
        <v>12</v>
      </c>
      <c r="G141" t="s">
        <v>12</v>
      </c>
      <c r="H141" t="s">
        <v>13</v>
      </c>
      <c r="I141">
        <v>21</v>
      </c>
      <c r="J141" t="str">
        <f>IF(ABS((C141-AVERAGE($C:$C))/_xlfn.STDEV.S(moras[SALARIO]))&gt;1.96,"Atípico","No")</f>
        <v>No</v>
      </c>
      <c r="K141" t="str">
        <f>IF(ABS((moras[[#This Row],[EDAD]]-AVERAGE($I:$I))/_xlfn.STDEV.S($I:$I))&gt;1.96,"Atípico","No")</f>
        <v>No</v>
      </c>
    </row>
    <row r="142" spans="1:11" x14ac:dyDescent="0.35">
      <c r="A142">
        <v>3760</v>
      </c>
      <c r="B142" t="s">
        <v>9</v>
      </c>
      <c r="C142">
        <v>370000</v>
      </c>
      <c r="D142" t="s">
        <v>10</v>
      </c>
      <c r="E142" t="s">
        <v>16</v>
      </c>
      <c r="F142" t="s">
        <v>12</v>
      </c>
      <c r="G142" t="s">
        <v>13</v>
      </c>
      <c r="H142" t="s">
        <v>13</v>
      </c>
      <c r="I142">
        <v>21</v>
      </c>
      <c r="J142" t="str">
        <f>IF(ABS((C142-AVERAGE($C:$C))/_xlfn.STDEV.S(moras[SALARIO]))&gt;1.96,"Atípico","No")</f>
        <v>No</v>
      </c>
      <c r="K142" t="str">
        <f>IF(ABS((moras[[#This Row],[EDAD]]-AVERAGE($I:$I))/_xlfn.STDEV.S($I:$I))&gt;1.96,"Atípico","No")</f>
        <v>No</v>
      </c>
    </row>
    <row r="143" spans="1:11" x14ac:dyDescent="0.35">
      <c r="A143">
        <v>1955</v>
      </c>
      <c r="B143" t="s">
        <v>15</v>
      </c>
      <c r="C143">
        <v>363604.49</v>
      </c>
      <c r="D143" t="s">
        <v>10</v>
      </c>
      <c r="E143" t="s">
        <v>16</v>
      </c>
      <c r="F143" t="s">
        <v>12</v>
      </c>
      <c r="G143" t="s">
        <v>13</v>
      </c>
      <c r="H143" t="s">
        <v>13</v>
      </c>
      <c r="I143">
        <v>21</v>
      </c>
      <c r="J143" t="str">
        <f>IF(ABS((C143-AVERAGE($C:$C))/_xlfn.STDEV.S(moras[SALARIO]))&gt;1.96,"Atípico","No")</f>
        <v>No</v>
      </c>
      <c r="K143" t="str">
        <f>IF(ABS((moras[[#This Row],[EDAD]]-AVERAGE($I:$I))/_xlfn.STDEV.S($I:$I))&gt;1.96,"Atípico","No")</f>
        <v>No</v>
      </c>
    </row>
    <row r="144" spans="1:11" x14ac:dyDescent="0.35">
      <c r="A144">
        <v>4451</v>
      </c>
      <c r="B144" t="s">
        <v>9</v>
      </c>
      <c r="C144">
        <v>358595.15</v>
      </c>
      <c r="D144" t="s">
        <v>10</v>
      </c>
      <c r="E144" t="s">
        <v>16</v>
      </c>
      <c r="F144" t="s">
        <v>12</v>
      </c>
      <c r="G144" t="s">
        <v>13</v>
      </c>
      <c r="H144" t="s">
        <v>13</v>
      </c>
      <c r="I144">
        <v>21</v>
      </c>
      <c r="J144" t="str">
        <f>IF(ABS((C144-AVERAGE($C:$C))/_xlfn.STDEV.S(moras[SALARIO]))&gt;1.96,"Atípico","No")</f>
        <v>No</v>
      </c>
      <c r="K144" t="str">
        <f>IF(ABS((moras[[#This Row],[EDAD]]-AVERAGE($I:$I))/_xlfn.STDEV.S($I:$I))&gt;1.96,"Atípico","No")</f>
        <v>No</v>
      </c>
    </row>
    <row r="145" spans="1:11" x14ac:dyDescent="0.35">
      <c r="A145">
        <v>2045</v>
      </c>
      <c r="B145" t="s">
        <v>9</v>
      </c>
      <c r="C145">
        <v>357240.53</v>
      </c>
      <c r="D145" t="s">
        <v>10</v>
      </c>
      <c r="E145" t="s">
        <v>16</v>
      </c>
      <c r="F145" t="s">
        <v>12</v>
      </c>
      <c r="G145" t="s">
        <v>13</v>
      </c>
      <c r="H145" t="s">
        <v>13</v>
      </c>
      <c r="I145">
        <v>21</v>
      </c>
      <c r="J145" t="str">
        <f>IF(ABS((C145-AVERAGE($C:$C))/_xlfn.STDEV.S(moras[SALARIO]))&gt;1.96,"Atípico","No")</f>
        <v>No</v>
      </c>
      <c r="K145" t="str">
        <f>IF(ABS((moras[[#This Row],[EDAD]]-AVERAGE($I:$I))/_xlfn.STDEV.S($I:$I))&gt;1.96,"Atípico","No")</f>
        <v>No</v>
      </c>
    </row>
    <row r="146" spans="1:11" x14ac:dyDescent="0.35">
      <c r="A146">
        <v>1480</v>
      </c>
      <c r="B146" t="s">
        <v>9</v>
      </c>
      <c r="C146">
        <v>351670.01</v>
      </c>
      <c r="D146" t="s">
        <v>10</v>
      </c>
      <c r="E146" t="s">
        <v>16</v>
      </c>
      <c r="F146" t="s">
        <v>12</v>
      </c>
      <c r="G146" t="s">
        <v>13</v>
      </c>
      <c r="H146" t="s">
        <v>13</v>
      </c>
      <c r="I146">
        <v>21</v>
      </c>
      <c r="J146" t="str">
        <f>IF(ABS((C146-AVERAGE($C:$C))/_xlfn.STDEV.S(moras[SALARIO]))&gt;1.96,"Atípico","No")</f>
        <v>No</v>
      </c>
      <c r="K146" t="str">
        <f>IF(ABS((moras[[#This Row],[EDAD]]-AVERAGE($I:$I))/_xlfn.STDEV.S($I:$I))&gt;1.96,"Atípico","No")</f>
        <v>No</v>
      </c>
    </row>
    <row r="147" spans="1:11" x14ac:dyDescent="0.35">
      <c r="A147">
        <v>4756</v>
      </c>
      <c r="B147" t="s">
        <v>9</v>
      </c>
      <c r="C147">
        <v>349627.57</v>
      </c>
      <c r="D147" t="s">
        <v>10</v>
      </c>
      <c r="E147" t="s">
        <v>16</v>
      </c>
      <c r="F147" t="s">
        <v>12</v>
      </c>
      <c r="G147" t="s">
        <v>13</v>
      </c>
      <c r="H147" t="s">
        <v>13</v>
      </c>
      <c r="I147">
        <v>21</v>
      </c>
      <c r="J147" t="str">
        <f>IF(ABS((C147-AVERAGE($C:$C))/_xlfn.STDEV.S(moras[SALARIO]))&gt;1.96,"Atípico","No")</f>
        <v>No</v>
      </c>
      <c r="K147" t="str">
        <f>IF(ABS((moras[[#This Row],[EDAD]]-AVERAGE($I:$I))/_xlfn.STDEV.S($I:$I))&gt;1.96,"Atípico","No")</f>
        <v>No</v>
      </c>
    </row>
    <row r="148" spans="1:11" x14ac:dyDescent="0.35">
      <c r="A148">
        <v>4201</v>
      </c>
      <c r="B148" t="s">
        <v>9</v>
      </c>
      <c r="C148">
        <v>346897.4</v>
      </c>
      <c r="D148" t="s">
        <v>10</v>
      </c>
      <c r="E148" t="s">
        <v>16</v>
      </c>
      <c r="F148" t="s">
        <v>12</v>
      </c>
      <c r="G148" t="s">
        <v>13</v>
      </c>
      <c r="H148" t="s">
        <v>13</v>
      </c>
      <c r="I148">
        <v>21</v>
      </c>
      <c r="J148" t="str">
        <f>IF(ABS((C148-AVERAGE($C:$C))/_xlfn.STDEV.S(moras[SALARIO]))&gt;1.96,"Atípico","No")</f>
        <v>No</v>
      </c>
      <c r="K148" t="str">
        <f>IF(ABS((moras[[#This Row],[EDAD]]-AVERAGE($I:$I))/_xlfn.STDEV.S($I:$I))&gt;1.96,"Atípico","No")</f>
        <v>No</v>
      </c>
    </row>
    <row r="149" spans="1:11" x14ac:dyDescent="0.35">
      <c r="A149">
        <v>4820</v>
      </c>
      <c r="B149" t="s">
        <v>9</v>
      </c>
      <c r="C149">
        <v>336308.54</v>
      </c>
      <c r="D149" t="s">
        <v>10</v>
      </c>
      <c r="E149" t="s">
        <v>16</v>
      </c>
      <c r="F149" t="s">
        <v>12</v>
      </c>
      <c r="G149" t="s">
        <v>12</v>
      </c>
      <c r="H149" t="s">
        <v>13</v>
      </c>
      <c r="I149">
        <v>21</v>
      </c>
      <c r="J149" t="str">
        <f>IF(ABS((C149-AVERAGE($C:$C))/_xlfn.STDEV.S(moras[SALARIO]))&gt;1.96,"Atípico","No")</f>
        <v>No</v>
      </c>
      <c r="K149" t="str">
        <f>IF(ABS((moras[[#This Row],[EDAD]]-AVERAGE($I:$I))/_xlfn.STDEV.S($I:$I))&gt;1.96,"Atípico","No")</f>
        <v>No</v>
      </c>
    </row>
    <row r="150" spans="1:11" x14ac:dyDescent="0.35">
      <c r="A150">
        <v>2304</v>
      </c>
      <c r="B150" t="s">
        <v>9</v>
      </c>
      <c r="C150">
        <v>330000</v>
      </c>
      <c r="D150" t="s">
        <v>10</v>
      </c>
      <c r="E150" t="s">
        <v>16</v>
      </c>
      <c r="F150" t="s">
        <v>12</v>
      </c>
      <c r="G150" t="s">
        <v>13</v>
      </c>
      <c r="H150" t="s">
        <v>13</v>
      </c>
      <c r="I150">
        <v>21</v>
      </c>
      <c r="J150" t="str">
        <f>IF(ABS((C150-AVERAGE($C:$C))/_xlfn.STDEV.S(moras[SALARIO]))&gt;1.96,"Atípico","No")</f>
        <v>No</v>
      </c>
      <c r="K150" t="str">
        <f>IF(ABS((moras[[#This Row],[EDAD]]-AVERAGE($I:$I))/_xlfn.STDEV.S($I:$I))&gt;1.96,"Atípico","No")</f>
        <v>No</v>
      </c>
    </row>
    <row r="151" spans="1:11" x14ac:dyDescent="0.35">
      <c r="A151">
        <v>2613</v>
      </c>
      <c r="B151" t="s">
        <v>9</v>
      </c>
      <c r="C151">
        <v>327709.14</v>
      </c>
      <c r="D151" t="s">
        <v>10</v>
      </c>
      <c r="E151" t="s">
        <v>16</v>
      </c>
      <c r="F151" t="s">
        <v>12</v>
      </c>
      <c r="G151" t="s">
        <v>13</v>
      </c>
      <c r="H151" t="s">
        <v>13</v>
      </c>
      <c r="I151">
        <v>21</v>
      </c>
      <c r="J151" t="str">
        <f>IF(ABS((C151-AVERAGE($C:$C))/_xlfn.STDEV.S(moras[SALARIO]))&gt;1.96,"Atípico","No")</f>
        <v>No</v>
      </c>
      <c r="K151" t="str">
        <f>IF(ABS((moras[[#This Row],[EDAD]]-AVERAGE($I:$I))/_xlfn.STDEV.S($I:$I))&gt;1.96,"Atípico","No")</f>
        <v>No</v>
      </c>
    </row>
    <row r="152" spans="1:11" x14ac:dyDescent="0.35">
      <c r="A152">
        <v>1483</v>
      </c>
      <c r="B152" t="s">
        <v>9</v>
      </c>
      <c r="C152">
        <v>327400</v>
      </c>
      <c r="D152" t="s">
        <v>10</v>
      </c>
      <c r="E152" t="s">
        <v>16</v>
      </c>
      <c r="F152" t="s">
        <v>12</v>
      </c>
      <c r="G152" t="s">
        <v>13</v>
      </c>
      <c r="H152" t="s">
        <v>13</v>
      </c>
      <c r="I152">
        <v>21</v>
      </c>
      <c r="J152" t="str">
        <f>IF(ABS((C152-AVERAGE($C:$C))/_xlfn.STDEV.S(moras[SALARIO]))&gt;1.96,"Atípico","No")</f>
        <v>No</v>
      </c>
      <c r="K152" t="str">
        <f>IF(ABS((moras[[#This Row],[EDAD]]-AVERAGE($I:$I))/_xlfn.STDEV.S($I:$I))&gt;1.96,"Atípico","No")</f>
        <v>No</v>
      </c>
    </row>
    <row r="153" spans="1:11" x14ac:dyDescent="0.35">
      <c r="A153">
        <v>4346</v>
      </c>
      <c r="B153" t="s">
        <v>15</v>
      </c>
      <c r="C153">
        <v>314416.67</v>
      </c>
      <c r="D153" t="s">
        <v>10</v>
      </c>
      <c r="E153" t="s">
        <v>16</v>
      </c>
      <c r="F153" t="s">
        <v>12</v>
      </c>
      <c r="G153" t="s">
        <v>13</v>
      </c>
      <c r="H153" t="s">
        <v>13</v>
      </c>
      <c r="I153">
        <v>21</v>
      </c>
      <c r="J153" t="str">
        <f>IF(ABS((C153-AVERAGE($C:$C))/_xlfn.STDEV.S(moras[SALARIO]))&gt;1.96,"Atípico","No")</f>
        <v>No</v>
      </c>
      <c r="K153" t="str">
        <f>IF(ABS((moras[[#This Row],[EDAD]]-AVERAGE($I:$I))/_xlfn.STDEV.S($I:$I))&gt;1.96,"Atípico","No")</f>
        <v>No</v>
      </c>
    </row>
    <row r="154" spans="1:11" x14ac:dyDescent="0.35">
      <c r="A154">
        <v>1594</v>
      </c>
      <c r="B154" t="s">
        <v>15</v>
      </c>
      <c r="C154">
        <v>300000</v>
      </c>
      <c r="D154" t="s">
        <v>17</v>
      </c>
      <c r="E154" t="s">
        <v>16</v>
      </c>
      <c r="F154" t="s">
        <v>12</v>
      </c>
      <c r="G154" t="s">
        <v>13</v>
      </c>
      <c r="H154" t="s">
        <v>13</v>
      </c>
      <c r="I154">
        <v>21</v>
      </c>
      <c r="J154" t="str">
        <f>IF(ABS((C154-AVERAGE($C:$C))/_xlfn.STDEV.S(moras[SALARIO]))&gt;1.96,"Atípico","No")</f>
        <v>No</v>
      </c>
      <c r="K154" t="str">
        <f>IF(ABS((moras[[#This Row],[EDAD]]-AVERAGE($I:$I))/_xlfn.STDEV.S($I:$I))&gt;1.96,"Atípico","No")</f>
        <v>No</v>
      </c>
    </row>
    <row r="155" spans="1:11" x14ac:dyDescent="0.35">
      <c r="A155">
        <v>1141</v>
      </c>
      <c r="B155" t="s">
        <v>15</v>
      </c>
      <c r="C155">
        <v>297046</v>
      </c>
      <c r="D155" t="s">
        <v>17</v>
      </c>
      <c r="E155" t="s">
        <v>16</v>
      </c>
      <c r="F155" t="s">
        <v>12</v>
      </c>
      <c r="G155" t="s">
        <v>13</v>
      </c>
      <c r="H155" t="s">
        <v>12</v>
      </c>
      <c r="I155">
        <v>21</v>
      </c>
      <c r="J155" t="str">
        <f>IF(ABS((C155-AVERAGE($C:$C))/_xlfn.STDEV.S(moras[SALARIO]))&gt;1.96,"Atípico","No")</f>
        <v>No</v>
      </c>
      <c r="K155" t="str">
        <f>IF(ABS((moras[[#This Row],[EDAD]]-AVERAGE($I:$I))/_xlfn.STDEV.S($I:$I))&gt;1.96,"Atípico","No")</f>
        <v>No</v>
      </c>
    </row>
    <row r="156" spans="1:11" x14ac:dyDescent="0.35">
      <c r="A156">
        <v>1690</v>
      </c>
      <c r="B156" t="s">
        <v>9</v>
      </c>
      <c r="C156">
        <v>297046</v>
      </c>
      <c r="D156" t="s">
        <v>17</v>
      </c>
      <c r="E156" t="s">
        <v>16</v>
      </c>
      <c r="F156" t="s">
        <v>12</v>
      </c>
      <c r="G156" t="s">
        <v>13</v>
      </c>
      <c r="H156" t="s">
        <v>13</v>
      </c>
      <c r="I156">
        <v>21</v>
      </c>
      <c r="J156" t="str">
        <f>IF(ABS((C156-AVERAGE($C:$C))/_xlfn.STDEV.S(moras[SALARIO]))&gt;1.96,"Atípico","No")</f>
        <v>No</v>
      </c>
      <c r="K156" t="str">
        <f>IF(ABS((moras[[#This Row],[EDAD]]-AVERAGE($I:$I))/_xlfn.STDEV.S($I:$I))&gt;1.96,"Atípico","No")</f>
        <v>No</v>
      </c>
    </row>
    <row r="157" spans="1:11" x14ac:dyDescent="0.35">
      <c r="A157">
        <v>4701</v>
      </c>
      <c r="B157" t="s">
        <v>9</v>
      </c>
      <c r="C157">
        <v>297046</v>
      </c>
      <c r="D157" t="s">
        <v>18</v>
      </c>
      <c r="E157" t="s">
        <v>16</v>
      </c>
      <c r="F157" t="s">
        <v>12</v>
      </c>
      <c r="G157" t="s">
        <v>13</v>
      </c>
      <c r="H157" t="s">
        <v>13</v>
      </c>
      <c r="I157">
        <v>21</v>
      </c>
      <c r="J157" t="str">
        <f>IF(ABS((C157-AVERAGE($C:$C))/_xlfn.STDEV.S(moras[SALARIO]))&gt;1.96,"Atípico","No")</f>
        <v>No</v>
      </c>
      <c r="K157" t="str">
        <f>IF(ABS((moras[[#This Row],[EDAD]]-AVERAGE($I:$I))/_xlfn.STDEV.S($I:$I))&gt;1.96,"Atípico","No")</f>
        <v>No</v>
      </c>
    </row>
    <row r="158" spans="1:11" x14ac:dyDescent="0.35">
      <c r="A158">
        <v>374</v>
      </c>
      <c r="B158" t="s">
        <v>9</v>
      </c>
      <c r="C158">
        <v>297000</v>
      </c>
      <c r="D158" t="s">
        <v>18</v>
      </c>
      <c r="E158" t="s">
        <v>16</v>
      </c>
      <c r="F158" t="s">
        <v>12</v>
      </c>
      <c r="G158" t="s">
        <v>13</v>
      </c>
      <c r="H158" t="s">
        <v>13</v>
      </c>
      <c r="I158">
        <v>21</v>
      </c>
      <c r="J158" t="str">
        <f>IF(ABS((C158-AVERAGE($C:$C))/_xlfn.STDEV.S(moras[SALARIO]))&gt;1.96,"Atípico","No")</f>
        <v>No</v>
      </c>
      <c r="K158" t="str">
        <f>IF(ABS((moras[[#This Row],[EDAD]]-AVERAGE($I:$I))/_xlfn.STDEV.S($I:$I))&gt;1.96,"Atípico","No")</f>
        <v>No</v>
      </c>
    </row>
    <row r="159" spans="1:11" x14ac:dyDescent="0.35">
      <c r="A159">
        <v>4754</v>
      </c>
      <c r="B159" t="s">
        <v>9</v>
      </c>
      <c r="C159">
        <v>289033.15000000002</v>
      </c>
      <c r="D159" t="s">
        <v>10</v>
      </c>
      <c r="E159" t="s">
        <v>16</v>
      </c>
      <c r="F159" t="s">
        <v>12</v>
      </c>
      <c r="G159" t="s">
        <v>12</v>
      </c>
      <c r="H159" t="s">
        <v>13</v>
      </c>
      <c r="I159">
        <v>21</v>
      </c>
      <c r="J159" t="str">
        <f>IF(ABS((C159-AVERAGE($C:$C))/_xlfn.STDEV.S(moras[SALARIO]))&gt;1.96,"Atípico","No")</f>
        <v>No</v>
      </c>
      <c r="K159" t="str">
        <f>IF(ABS((moras[[#This Row],[EDAD]]-AVERAGE($I:$I))/_xlfn.STDEV.S($I:$I))&gt;1.96,"Atípico","No")</f>
        <v>No</v>
      </c>
    </row>
    <row r="160" spans="1:11" x14ac:dyDescent="0.35">
      <c r="A160">
        <v>4772</v>
      </c>
      <c r="B160" t="s">
        <v>9</v>
      </c>
      <c r="C160">
        <v>288287</v>
      </c>
      <c r="D160" t="s">
        <v>10</v>
      </c>
      <c r="E160" t="s">
        <v>16</v>
      </c>
      <c r="F160" t="s">
        <v>12</v>
      </c>
      <c r="G160" t="s">
        <v>13</v>
      </c>
      <c r="H160" t="s">
        <v>13</v>
      </c>
      <c r="I160">
        <v>21</v>
      </c>
      <c r="J160" t="str">
        <f>IF(ABS((C160-AVERAGE($C:$C))/_xlfn.STDEV.S(moras[SALARIO]))&gt;1.96,"Atípico","No")</f>
        <v>No</v>
      </c>
      <c r="K160" t="str">
        <f>IF(ABS((moras[[#This Row],[EDAD]]-AVERAGE($I:$I))/_xlfn.STDEV.S($I:$I))&gt;1.96,"Atípico","No")</f>
        <v>No</v>
      </c>
    </row>
    <row r="161" spans="1:11" x14ac:dyDescent="0.35">
      <c r="A161">
        <v>954</v>
      </c>
      <c r="B161" t="s">
        <v>9</v>
      </c>
      <c r="C161">
        <v>266831.25</v>
      </c>
      <c r="D161" t="s">
        <v>10</v>
      </c>
      <c r="E161" t="s">
        <v>16</v>
      </c>
      <c r="F161" t="s">
        <v>12</v>
      </c>
      <c r="G161" t="s">
        <v>13</v>
      </c>
      <c r="H161" t="s">
        <v>13</v>
      </c>
      <c r="I161">
        <v>21</v>
      </c>
      <c r="J161" t="str">
        <f>IF(ABS((C161-AVERAGE($C:$C))/_xlfn.STDEV.S(moras[SALARIO]))&gt;1.96,"Atípico","No")</f>
        <v>No</v>
      </c>
      <c r="K161" t="str">
        <f>IF(ABS((moras[[#This Row],[EDAD]]-AVERAGE($I:$I))/_xlfn.STDEV.S($I:$I))&gt;1.96,"Atípico","No")</f>
        <v>No</v>
      </c>
    </row>
    <row r="162" spans="1:11" x14ac:dyDescent="0.35">
      <c r="A162">
        <v>3523</v>
      </c>
      <c r="B162" t="s">
        <v>15</v>
      </c>
      <c r="C162">
        <v>266312.05</v>
      </c>
      <c r="D162" t="s">
        <v>10</v>
      </c>
      <c r="E162" t="s">
        <v>16</v>
      </c>
      <c r="F162" t="s">
        <v>12</v>
      </c>
      <c r="G162" t="s">
        <v>13</v>
      </c>
      <c r="H162" t="s">
        <v>13</v>
      </c>
      <c r="I162">
        <v>21</v>
      </c>
      <c r="J162" t="str">
        <f>IF(ABS((C162-AVERAGE($C:$C))/_xlfn.STDEV.S(moras[SALARIO]))&gt;1.96,"Atípico","No")</f>
        <v>No</v>
      </c>
      <c r="K162" t="str">
        <f>IF(ABS((moras[[#This Row],[EDAD]]-AVERAGE($I:$I))/_xlfn.STDEV.S($I:$I))&gt;1.96,"Atípico","No")</f>
        <v>No</v>
      </c>
    </row>
    <row r="163" spans="1:11" x14ac:dyDescent="0.35">
      <c r="A163">
        <v>9</v>
      </c>
      <c r="B163" t="s">
        <v>15</v>
      </c>
      <c r="C163">
        <v>264703.96000000002</v>
      </c>
      <c r="D163" t="s">
        <v>10</v>
      </c>
      <c r="E163" t="s">
        <v>16</v>
      </c>
      <c r="F163" t="s">
        <v>12</v>
      </c>
      <c r="G163" t="s">
        <v>13</v>
      </c>
      <c r="H163" t="s">
        <v>13</v>
      </c>
      <c r="I163">
        <v>21</v>
      </c>
      <c r="J163" t="str">
        <f>IF(ABS((C163-AVERAGE($C:$C))/_xlfn.STDEV.S(moras[SALARIO]))&gt;1.96,"Atípico","No")</f>
        <v>No</v>
      </c>
      <c r="K163" t="str">
        <f>IF(ABS((moras[[#This Row],[EDAD]]-AVERAGE($I:$I))/_xlfn.STDEV.S($I:$I))&gt;1.96,"Atípico","No")</f>
        <v>No</v>
      </c>
    </row>
    <row r="164" spans="1:11" x14ac:dyDescent="0.35">
      <c r="A164">
        <v>4843</v>
      </c>
      <c r="B164" t="s">
        <v>15</v>
      </c>
      <c r="C164">
        <v>258118.56</v>
      </c>
      <c r="D164" t="s">
        <v>10</v>
      </c>
      <c r="E164" t="s">
        <v>16</v>
      </c>
      <c r="F164" t="s">
        <v>12</v>
      </c>
      <c r="G164" t="s">
        <v>13</v>
      </c>
      <c r="H164" t="s">
        <v>13</v>
      </c>
      <c r="I164">
        <v>21</v>
      </c>
      <c r="J164" t="str">
        <f>IF(ABS((C164-AVERAGE($C:$C))/_xlfn.STDEV.S(moras[SALARIO]))&gt;1.96,"Atípico","No")</f>
        <v>No</v>
      </c>
      <c r="K164" t="str">
        <f>IF(ABS((moras[[#This Row],[EDAD]]-AVERAGE($I:$I))/_xlfn.STDEV.S($I:$I))&gt;1.96,"Atípico","No")</f>
        <v>No</v>
      </c>
    </row>
    <row r="165" spans="1:11" x14ac:dyDescent="0.35">
      <c r="A165">
        <v>152</v>
      </c>
      <c r="B165" t="s">
        <v>9</v>
      </c>
      <c r="C165">
        <v>253472</v>
      </c>
      <c r="D165" t="s">
        <v>10</v>
      </c>
      <c r="E165" t="s">
        <v>16</v>
      </c>
      <c r="F165" t="s">
        <v>12</v>
      </c>
      <c r="G165" t="s">
        <v>12</v>
      </c>
      <c r="H165" t="s">
        <v>13</v>
      </c>
      <c r="I165">
        <v>21</v>
      </c>
      <c r="J165" t="str">
        <f>IF(ABS((C165-AVERAGE($C:$C))/_xlfn.STDEV.S(moras[SALARIO]))&gt;1.96,"Atípico","No")</f>
        <v>No</v>
      </c>
      <c r="K165" t="str">
        <f>IF(ABS((moras[[#This Row],[EDAD]]-AVERAGE($I:$I))/_xlfn.STDEV.S($I:$I))&gt;1.96,"Atípico","No")</f>
        <v>No</v>
      </c>
    </row>
    <row r="166" spans="1:11" x14ac:dyDescent="0.35">
      <c r="A166">
        <v>2405</v>
      </c>
      <c r="B166" t="s">
        <v>15</v>
      </c>
      <c r="C166">
        <v>245079.8</v>
      </c>
      <c r="D166" t="s">
        <v>10</v>
      </c>
      <c r="E166" t="s">
        <v>16</v>
      </c>
      <c r="F166" t="s">
        <v>12</v>
      </c>
      <c r="G166" t="s">
        <v>13</v>
      </c>
      <c r="H166" t="s">
        <v>13</v>
      </c>
      <c r="I166">
        <v>21</v>
      </c>
      <c r="J166" t="str">
        <f>IF(ABS((C166-AVERAGE($C:$C))/_xlfn.STDEV.S(moras[SALARIO]))&gt;1.96,"Atípico","No")</f>
        <v>No</v>
      </c>
      <c r="K166" t="str">
        <f>IF(ABS((moras[[#This Row],[EDAD]]-AVERAGE($I:$I))/_xlfn.STDEV.S($I:$I))&gt;1.96,"Atípico","No")</f>
        <v>No</v>
      </c>
    </row>
    <row r="167" spans="1:11" x14ac:dyDescent="0.35">
      <c r="A167">
        <v>115</v>
      </c>
      <c r="B167" t="s">
        <v>15</v>
      </c>
      <c r="C167">
        <v>239485.57</v>
      </c>
      <c r="D167" t="s">
        <v>10</v>
      </c>
      <c r="E167" t="s">
        <v>16</v>
      </c>
      <c r="F167" t="s">
        <v>12</v>
      </c>
      <c r="G167" t="s">
        <v>13</v>
      </c>
      <c r="H167" t="s">
        <v>13</v>
      </c>
      <c r="I167">
        <v>21</v>
      </c>
      <c r="J167" t="str">
        <f>IF(ABS((C167-AVERAGE($C:$C))/_xlfn.STDEV.S(moras[SALARIO]))&gt;1.96,"Atípico","No")</f>
        <v>No</v>
      </c>
      <c r="K167" t="str">
        <f>IF(ABS((moras[[#This Row],[EDAD]]-AVERAGE($I:$I))/_xlfn.STDEV.S($I:$I))&gt;1.96,"Atípico","No")</f>
        <v>No</v>
      </c>
    </row>
    <row r="168" spans="1:11" x14ac:dyDescent="0.35">
      <c r="A168">
        <v>97</v>
      </c>
      <c r="B168" t="s">
        <v>9</v>
      </c>
      <c r="C168">
        <v>234334</v>
      </c>
      <c r="D168" t="s">
        <v>10</v>
      </c>
      <c r="E168" t="s">
        <v>16</v>
      </c>
      <c r="F168" t="s">
        <v>12</v>
      </c>
      <c r="G168" t="s">
        <v>13</v>
      </c>
      <c r="H168" t="s">
        <v>13</v>
      </c>
      <c r="I168">
        <v>21</v>
      </c>
      <c r="J168" t="str">
        <f>IF(ABS((C168-AVERAGE($C:$C))/_xlfn.STDEV.S(moras[SALARIO]))&gt;1.96,"Atípico","No")</f>
        <v>No</v>
      </c>
      <c r="K168" t="str">
        <f>IF(ABS((moras[[#This Row],[EDAD]]-AVERAGE($I:$I))/_xlfn.STDEV.S($I:$I))&gt;1.96,"Atípico","No")</f>
        <v>No</v>
      </c>
    </row>
    <row r="169" spans="1:11" x14ac:dyDescent="0.35">
      <c r="A169">
        <v>3957</v>
      </c>
      <c r="B169" t="s">
        <v>9</v>
      </c>
      <c r="C169">
        <v>183865</v>
      </c>
      <c r="D169" t="s">
        <v>10</v>
      </c>
      <c r="E169" t="s">
        <v>16</v>
      </c>
      <c r="F169" t="s">
        <v>12</v>
      </c>
      <c r="G169" t="s">
        <v>13</v>
      </c>
      <c r="H169" t="s">
        <v>13</v>
      </c>
      <c r="I169">
        <v>21</v>
      </c>
      <c r="J169" t="str">
        <f>IF(ABS((C169-AVERAGE($C:$C))/_xlfn.STDEV.S(moras[SALARIO]))&gt;1.96,"Atípico","No")</f>
        <v>No</v>
      </c>
      <c r="K169" t="str">
        <f>IF(ABS((moras[[#This Row],[EDAD]]-AVERAGE($I:$I))/_xlfn.STDEV.S($I:$I))&gt;1.96,"Atípico","No")</f>
        <v>No</v>
      </c>
    </row>
    <row r="170" spans="1:11" x14ac:dyDescent="0.35">
      <c r="A170">
        <v>3140</v>
      </c>
      <c r="B170" t="s">
        <v>15</v>
      </c>
      <c r="C170">
        <v>150000</v>
      </c>
      <c r="D170" t="s">
        <v>10</v>
      </c>
      <c r="E170" t="s">
        <v>16</v>
      </c>
      <c r="F170" t="s">
        <v>12</v>
      </c>
      <c r="G170" t="s">
        <v>13</v>
      </c>
      <c r="H170" t="s">
        <v>13</v>
      </c>
      <c r="I170">
        <v>21</v>
      </c>
      <c r="J170" t="str">
        <f>IF(ABS((C170-AVERAGE($C:$C))/_xlfn.STDEV.S(moras[SALARIO]))&gt;1.96,"Atípico","No")</f>
        <v>No</v>
      </c>
      <c r="K170" t="str">
        <f>IF(ABS((moras[[#This Row],[EDAD]]-AVERAGE($I:$I))/_xlfn.STDEV.S($I:$I))&gt;1.96,"Atípico","No")</f>
        <v>No</v>
      </c>
    </row>
    <row r="171" spans="1:11" x14ac:dyDescent="0.35">
      <c r="A171">
        <v>4349</v>
      </c>
      <c r="B171" t="s">
        <v>9</v>
      </c>
      <c r="C171">
        <v>138475</v>
      </c>
      <c r="D171" t="s">
        <v>10</v>
      </c>
      <c r="E171" t="s">
        <v>16</v>
      </c>
      <c r="F171" t="s">
        <v>12</v>
      </c>
      <c r="G171" t="s">
        <v>12</v>
      </c>
      <c r="H171" t="s">
        <v>13</v>
      </c>
      <c r="I171">
        <v>21</v>
      </c>
      <c r="J171" t="str">
        <f>IF(ABS((C171-AVERAGE($C:$C))/_xlfn.STDEV.S(moras[SALARIO]))&gt;1.96,"Atípico","No")</f>
        <v>No</v>
      </c>
      <c r="K171" t="str">
        <f>IF(ABS((moras[[#This Row],[EDAD]]-AVERAGE($I:$I))/_xlfn.STDEV.S($I:$I))&gt;1.96,"Atípico","No")</f>
        <v>No</v>
      </c>
    </row>
    <row r="172" spans="1:11" x14ac:dyDescent="0.35">
      <c r="A172">
        <v>2681</v>
      </c>
      <c r="B172" t="s">
        <v>9</v>
      </c>
      <c r="C172">
        <v>80000</v>
      </c>
      <c r="D172" t="s">
        <v>10</v>
      </c>
      <c r="E172" t="s">
        <v>16</v>
      </c>
      <c r="F172" t="s">
        <v>12</v>
      </c>
      <c r="G172" t="s">
        <v>12</v>
      </c>
      <c r="H172" t="s">
        <v>13</v>
      </c>
      <c r="I172">
        <v>21</v>
      </c>
      <c r="J172" t="str">
        <f>IF(ABS((C172-AVERAGE($C:$C))/_xlfn.STDEV.S(moras[SALARIO]))&gt;1.96,"Atípico","No")</f>
        <v>No</v>
      </c>
      <c r="K172" t="str">
        <f>IF(ABS((moras[[#This Row],[EDAD]]-AVERAGE($I:$I))/_xlfn.STDEV.S($I:$I))&gt;1.96,"Atípico","No")</f>
        <v>No</v>
      </c>
    </row>
    <row r="173" spans="1:11" x14ac:dyDescent="0.35">
      <c r="A173">
        <v>2448</v>
      </c>
      <c r="B173" t="s">
        <v>15</v>
      </c>
      <c r="C173">
        <v>62402.9</v>
      </c>
      <c r="D173" t="s">
        <v>10</v>
      </c>
      <c r="E173" t="s">
        <v>16</v>
      </c>
      <c r="F173" t="s">
        <v>12</v>
      </c>
      <c r="G173" t="s">
        <v>13</v>
      </c>
      <c r="H173" t="s">
        <v>13</v>
      </c>
      <c r="I173">
        <v>21</v>
      </c>
      <c r="J173" t="str">
        <f>IF(ABS((C173-AVERAGE($C:$C))/_xlfn.STDEV.S(moras[SALARIO]))&gt;1.96,"Atípico","No")</f>
        <v>No</v>
      </c>
      <c r="K173" t="str">
        <f>IF(ABS((moras[[#This Row],[EDAD]]-AVERAGE($I:$I))/_xlfn.STDEV.S($I:$I))&gt;1.96,"Atípico","No")</f>
        <v>No</v>
      </c>
    </row>
    <row r="174" spans="1:11" x14ac:dyDescent="0.35">
      <c r="A174">
        <v>1938</v>
      </c>
      <c r="B174" t="s">
        <v>15</v>
      </c>
      <c r="C174">
        <v>50000</v>
      </c>
      <c r="D174" t="s">
        <v>10</v>
      </c>
      <c r="E174" t="s">
        <v>16</v>
      </c>
      <c r="F174" t="s">
        <v>12</v>
      </c>
      <c r="G174" t="s">
        <v>13</v>
      </c>
      <c r="H174" t="s">
        <v>12</v>
      </c>
      <c r="I174">
        <v>21</v>
      </c>
      <c r="J174" t="str">
        <f>IF(ABS((C174-AVERAGE($C:$C))/_xlfn.STDEV.S(moras[SALARIO]))&gt;1.96,"Atípico","No")</f>
        <v>No</v>
      </c>
      <c r="K174" t="str">
        <f>IF(ABS((moras[[#This Row],[EDAD]]-AVERAGE($I:$I))/_xlfn.STDEV.S($I:$I))&gt;1.96,"Atípico","No")</f>
        <v>No</v>
      </c>
    </row>
    <row r="175" spans="1:11" x14ac:dyDescent="0.35">
      <c r="A175">
        <v>1335</v>
      </c>
      <c r="B175" t="s">
        <v>15</v>
      </c>
      <c r="C175">
        <v>48989.7</v>
      </c>
      <c r="D175" t="s">
        <v>10</v>
      </c>
      <c r="E175" t="s">
        <v>16</v>
      </c>
      <c r="F175" t="s">
        <v>12</v>
      </c>
      <c r="G175" t="s">
        <v>13</v>
      </c>
      <c r="H175" t="s">
        <v>13</v>
      </c>
      <c r="I175">
        <v>21</v>
      </c>
      <c r="J175" t="str">
        <f>IF(ABS((C175-AVERAGE($C:$C))/_xlfn.STDEV.S(moras[SALARIO]))&gt;1.96,"Atípico","No")</f>
        <v>No</v>
      </c>
      <c r="K175" t="str">
        <f>IF(ABS((moras[[#This Row],[EDAD]]-AVERAGE($I:$I))/_xlfn.STDEV.S($I:$I))&gt;1.96,"Atípico","No")</f>
        <v>No</v>
      </c>
    </row>
    <row r="176" spans="1:11" x14ac:dyDescent="0.35">
      <c r="A176">
        <v>4617</v>
      </c>
      <c r="B176" t="s">
        <v>15</v>
      </c>
      <c r="C176">
        <v>1700000</v>
      </c>
      <c r="D176" t="s">
        <v>10</v>
      </c>
      <c r="E176" t="s">
        <v>16</v>
      </c>
      <c r="F176" t="s">
        <v>12</v>
      </c>
      <c r="G176" t="s">
        <v>13</v>
      </c>
      <c r="H176" t="s">
        <v>13</v>
      </c>
      <c r="I176">
        <v>22</v>
      </c>
      <c r="J176" t="str">
        <f>IF(ABS((C176-AVERAGE($C:$C))/_xlfn.STDEV.S(moras[SALARIO]))&gt;1.96,"Atípico","No")</f>
        <v>No</v>
      </c>
      <c r="K176" t="str">
        <f>IF(ABS((moras[[#This Row],[EDAD]]-AVERAGE($I:$I))/_xlfn.STDEV.S($I:$I))&gt;1.96,"Atípico","No")</f>
        <v>No</v>
      </c>
    </row>
    <row r="177" spans="1:11" x14ac:dyDescent="0.35">
      <c r="A177">
        <v>2826</v>
      </c>
      <c r="B177" t="s">
        <v>9</v>
      </c>
      <c r="C177">
        <v>1158776.94</v>
      </c>
      <c r="D177" t="s">
        <v>10</v>
      </c>
      <c r="E177" t="s">
        <v>16</v>
      </c>
      <c r="F177" t="s">
        <v>12</v>
      </c>
      <c r="G177" t="s">
        <v>13</v>
      </c>
      <c r="H177" t="s">
        <v>13</v>
      </c>
      <c r="I177">
        <v>22</v>
      </c>
      <c r="J177" t="str">
        <f>IF(ABS((C177-AVERAGE($C:$C))/_xlfn.STDEV.S(moras[SALARIO]))&gt;1.96,"Atípico","No")</f>
        <v>No</v>
      </c>
      <c r="K177" t="str">
        <f>IF(ABS((moras[[#This Row],[EDAD]]-AVERAGE($I:$I))/_xlfn.STDEV.S($I:$I))&gt;1.96,"Atípico","No")</f>
        <v>No</v>
      </c>
    </row>
    <row r="178" spans="1:11" x14ac:dyDescent="0.35">
      <c r="A178">
        <v>1540</v>
      </c>
      <c r="B178" t="s">
        <v>15</v>
      </c>
      <c r="C178">
        <v>1000000</v>
      </c>
      <c r="D178" t="s">
        <v>10</v>
      </c>
      <c r="E178" t="s">
        <v>16</v>
      </c>
      <c r="F178" t="s">
        <v>12</v>
      </c>
      <c r="G178" t="s">
        <v>13</v>
      </c>
      <c r="H178" t="s">
        <v>13</v>
      </c>
      <c r="I178">
        <v>22</v>
      </c>
      <c r="J178" t="str">
        <f>IF(ABS((C178-AVERAGE($C:$C))/_xlfn.STDEV.S(moras[SALARIO]))&gt;1.96,"Atípico","No")</f>
        <v>No</v>
      </c>
      <c r="K178" t="str">
        <f>IF(ABS((moras[[#This Row],[EDAD]]-AVERAGE($I:$I))/_xlfn.STDEV.S($I:$I))&gt;1.96,"Atípico","No")</f>
        <v>No</v>
      </c>
    </row>
    <row r="179" spans="1:11" x14ac:dyDescent="0.35">
      <c r="A179">
        <v>1502</v>
      </c>
      <c r="B179" t="s">
        <v>15</v>
      </c>
      <c r="C179">
        <v>859613</v>
      </c>
      <c r="D179" t="s">
        <v>10</v>
      </c>
      <c r="E179" t="s">
        <v>16</v>
      </c>
      <c r="F179" t="s">
        <v>12</v>
      </c>
      <c r="G179" t="s">
        <v>13</v>
      </c>
      <c r="H179" t="s">
        <v>13</v>
      </c>
      <c r="I179">
        <v>22</v>
      </c>
      <c r="J179" t="str">
        <f>IF(ABS((C179-AVERAGE($C:$C))/_xlfn.STDEV.S(moras[SALARIO]))&gt;1.96,"Atípico","No")</f>
        <v>No</v>
      </c>
      <c r="K179" t="str">
        <f>IF(ABS((moras[[#This Row],[EDAD]]-AVERAGE($I:$I))/_xlfn.STDEV.S($I:$I))&gt;1.96,"Atípico","No")</f>
        <v>No</v>
      </c>
    </row>
    <row r="180" spans="1:11" x14ac:dyDescent="0.35">
      <c r="A180">
        <v>4928</v>
      </c>
      <c r="B180" t="s">
        <v>9</v>
      </c>
      <c r="C180">
        <v>827454</v>
      </c>
      <c r="D180" t="s">
        <v>10</v>
      </c>
      <c r="E180" t="s">
        <v>16</v>
      </c>
      <c r="F180" t="s">
        <v>12</v>
      </c>
      <c r="G180" t="s">
        <v>13</v>
      </c>
      <c r="H180" t="s">
        <v>13</v>
      </c>
      <c r="I180">
        <v>22</v>
      </c>
      <c r="J180" t="str">
        <f>IF(ABS((C180-AVERAGE($C:$C))/_xlfn.STDEV.S(moras[SALARIO]))&gt;1.96,"Atípico","No")</f>
        <v>No</v>
      </c>
      <c r="K180" t="str">
        <f>IF(ABS((moras[[#This Row],[EDAD]]-AVERAGE($I:$I))/_xlfn.STDEV.S($I:$I))&gt;1.96,"Atípico","No")</f>
        <v>No</v>
      </c>
    </row>
    <row r="181" spans="1:11" x14ac:dyDescent="0.35">
      <c r="A181">
        <v>2856</v>
      </c>
      <c r="B181" t="s">
        <v>9</v>
      </c>
      <c r="C181">
        <v>799571.5</v>
      </c>
      <c r="D181" t="s">
        <v>10</v>
      </c>
      <c r="E181" t="s">
        <v>16</v>
      </c>
      <c r="F181" t="s">
        <v>12</v>
      </c>
      <c r="G181" t="s">
        <v>13</v>
      </c>
      <c r="H181" t="s">
        <v>13</v>
      </c>
      <c r="I181">
        <v>22</v>
      </c>
      <c r="J181" t="str">
        <f>IF(ABS((C181-AVERAGE($C:$C))/_xlfn.STDEV.S(moras[SALARIO]))&gt;1.96,"Atípico","No")</f>
        <v>No</v>
      </c>
      <c r="K181" t="str">
        <f>IF(ABS((moras[[#This Row],[EDAD]]-AVERAGE($I:$I))/_xlfn.STDEV.S($I:$I))&gt;1.96,"Atípico","No")</f>
        <v>No</v>
      </c>
    </row>
    <row r="182" spans="1:11" x14ac:dyDescent="0.35">
      <c r="A182">
        <v>3744</v>
      </c>
      <c r="B182" t="s">
        <v>9</v>
      </c>
      <c r="C182">
        <v>795414</v>
      </c>
      <c r="D182" t="s">
        <v>10</v>
      </c>
      <c r="E182" t="s">
        <v>16</v>
      </c>
      <c r="F182" t="s">
        <v>12</v>
      </c>
      <c r="G182" t="s">
        <v>13</v>
      </c>
      <c r="H182" t="s">
        <v>13</v>
      </c>
      <c r="I182">
        <v>22</v>
      </c>
      <c r="J182" t="str">
        <f>IF(ABS((C182-AVERAGE($C:$C))/_xlfn.STDEV.S(moras[SALARIO]))&gt;1.96,"Atípico","No")</f>
        <v>No</v>
      </c>
      <c r="K182" t="str">
        <f>IF(ABS((moras[[#This Row],[EDAD]]-AVERAGE($I:$I))/_xlfn.STDEV.S($I:$I))&gt;1.96,"Atípico","No")</f>
        <v>No</v>
      </c>
    </row>
    <row r="183" spans="1:11" x14ac:dyDescent="0.35">
      <c r="A183">
        <v>904</v>
      </c>
      <c r="B183" t="s">
        <v>9</v>
      </c>
      <c r="C183">
        <v>785016.42</v>
      </c>
      <c r="D183" t="s">
        <v>10</v>
      </c>
      <c r="E183" t="s">
        <v>16</v>
      </c>
      <c r="F183" t="s">
        <v>12</v>
      </c>
      <c r="G183" t="s">
        <v>13</v>
      </c>
      <c r="H183" t="s">
        <v>13</v>
      </c>
      <c r="I183">
        <v>22</v>
      </c>
      <c r="J183" t="str">
        <f>IF(ABS((C183-AVERAGE($C:$C))/_xlfn.STDEV.S(moras[SALARIO]))&gt;1.96,"Atípico","No")</f>
        <v>No</v>
      </c>
      <c r="K183" t="str">
        <f>IF(ABS((moras[[#This Row],[EDAD]]-AVERAGE($I:$I))/_xlfn.STDEV.S($I:$I))&gt;1.96,"Atípico","No")</f>
        <v>No</v>
      </c>
    </row>
    <row r="184" spans="1:11" x14ac:dyDescent="0.35">
      <c r="A184">
        <v>583</v>
      </c>
      <c r="B184" t="s">
        <v>9</v>
      </c>
      <c r="C184">
        <v>753130.72</v>
      </c>
      <c r="D184" t="s">
        <v>10</v>
      </c>
      <c r="E184" t="s">
        <v>16</v>
      </c>
      <c r="F184" t="s">
        <v>12</v>
      </c>
      <c r="G184" t="s">
        <v>13</v>
      </c>
      <c r="H184" t="s">
        <v>13</v>
      </c>
      <c r="I184">
        <v>22</v>
      </c>
      <c r="J184" t="str">
        <f>IF(ABS((C184-AVERAGE($C:$C))/_xlfn.STDEV.S(moras[SALARIO]))&gt;1.96,"Atípico","No")</f>
        <v>No</v>
      </c>
      <c r="K184" t="str">
        <f>IF(ABS((moras[[#This Row],[EDAD]]-AVERAGE($I:$I))/_xlfn.STDEV.S($I:$I))&gt;1.96,"Atípico","No")</f>
        <v>No</v>
      </c>
    </row>
    <row r="185" spans="1:11" x14ac:dyDescent="0.35">
      <c r="A185">
        <v>2423</v>
      </c>
      <c r="B185" t="s">
        <v>15</v>
      </c>
      <c r="C185">
        <v>753003.24</v>
      </c>
      <c r="D185" t="s">
        <v>10</v>
      </c>
      <c r="E185" t="s">
        <v>11</v>
      </c>
      <c r="F185" t="s">
        <v>12</v>
      </c>
      <c r="G185" t="s">
        <v>13</v>
      </c>
      <c r="H185" t="s">
        <v>13</v>
      </c>
      <c r="I185">
        <v>22</v>
      </c>
      <c r="J185" t="str">
        <f>IF(ABS((C185-AVERAGE($C:$C))/_xlfn.STDEV.S(moras[SALARIO]))&gt;1.96,"Atípico","No")</f>
        <v>No</v>
      </c>
      <c r="K185" t="str">
        <f>IF(ABS((moras[[#This Row],[EDAD]]-AVERAGE($I:$I))/_xlfn.STDEV.S($I:$I))&gt;1.96,"Atípico","No")</f>
        <v>No</v>
      </c>
    </row>
    <row r="186" spans="1:11" x14ac:dyDescent="0.35">
      <c r="A186">
        <v>1093</v>
      </c>
      <c r="B186" t="s">
        <v>9</v>
      </c>
      <c r="C186">
        <v>700000</v>
      </c>
      <c r="D186" t="s">
        <v>10</v>
      </c>
      <c r="E186" t="s">
        <v>16</v>
      </c>
      <c r="F186" t="s">
        <v>12</v>
      </c>
      <c r="G186" t="s">
        <v>13</v>
      </c>
      <c r="H186" t="s">
        <v>13</v>
      </c>
      <c r="I186">
        <v>22</v>
      </c>
      <c r="J186" t="str">
        <f>IF(ABS((C186-AVERAGE($C:$C))/_xlfn.STDEV.S(moras[SALARIO]))&gt;1.96,"Atípico","No")</f>
        <v>No</v>
      </c>
      <c r="K186" t="str">
        <f>IF(ABS((moras[[#This Row],[EDAD]]-AVERAGE($I:$I))/_xlfn.STDEV.S($I:$I))&gt;1.96,"Atípico","No")</f>
        <v>No</v>
      </c>
    </row>
    <row r="187" spans="1:11" x14ac:dyDescent="0.35">
      <c r="A187">
        <v>778</v>
      </c>
      <c r="B187" t="s">
        <v>9</v>
      </c>
      <c r="C187">
        <v>636512.32999999996</v>
      </c>
      <c r="D187" t="s">
        <v>10</v>
      </c>
      <c r="E187" t="s">
        <v>16</v>
      </c>
      <c r="F187" t="s">
        <v>12</v>
      </c>
      <c r="G187" t="s">
        <v>13</v>
      </c>
      <c r="H187" t="s">
        <v>13</v>
      </c>
      <c r="I187">
        <v>22</v>
      </c>
      <c r="J187" t="str">
        <f>IF(ABS((C187-AVERAGE($C:$C))/_xlfn.STDEV.S(moras[SALARIO]))&gt;1.96,"Atípico","No")</f>
        <v>No</v>
      </c>
      <c r="K187" t="str">
        <f>IF(ABS((moras[[#This Row],[EDAD]]-AVERAGE($I:$I))/_xlfn.STDEV.S($I:$I))&gt;1.96,"Atípico","No")</f>
        <v>No</v>
      </c>
    </row>
    <row r="188" spans="1:11" x14ac:dyDescent="0.35">
      <c r="A188">
        <v>3099</v>
      </c>
      <c r="B188" t="s">
        <v>9</v>
      </c>
      <c r="C188">
        <v>604899.99</v>
      </c>
      <c r="D188" t="s">
        <v>10</v>
      </c>
      <c r="E188" t="s">
        <v>16</v>
      </c>
      <c r="F188" t="s">
        <v>12</v>
      </c>
      <c r="G188" t="s">
        <v>13</v>
      </c>
      <c r="H188" t="s">
        <v>13</v>
      </c>
      <c r="I188">
        <v>22</v>
      </c>
      <c r="J188" t="str">
        <f>IF(ABS((C188-AVERAGE($C:$C))/_xlfn.STDEV.S(moras[SALARIO]))&gt;1.96,"Atípico","No")</f>
        <v>No</v>
      </c>
      <c r="K188" t="str">
        <f>IF(ABS((moras[[#This Row],[EDAD]]-AVERAGE($I:$I))/_xlfn.STDEV.S($I:$I))&gt;1.96,"Atípico","No")</f>
        <v>No</v>
      </c>
    </row>
    <row r="189" spans="1:11" x14ac:dyDescent="0.35">
      <c r="A189">
        <v>1424</v>
      </c>
      <c r="B189" t="s">
        <v>9</v>
      </c>
      <c r="C189">
        <v>574141.48</v>
      </c>
      <c r="D189" t="s">
        <v>10</v>
      </c>
      <c r="E189" t="s">
        <v>16</v>
      </c>
      <c r="F189" t="s">
        <v>12</v>
      </c>
      <c r="G189" t="s">
        <v>13</v>
      </c>
      <c r="H189" t="s">
        <v>13</v>
      </c>
      <c r="I189">
        <v>22</v>
      </c>
      <c r="J189" t="str">
        <f>IF(ABS((C189-AVERAGE($C:$C))/_xlfn.STDEV.S(moras[SALARIO]))&gt;1.96,"Atípico","No")</f>
        <v>No</v>
      </c>
      <c r="K189" t="str">
        <f>IF(ABS((moras[[#This Row],[EDAD]]-AVERAGE($I:$I))/_xlfn.STDEV.S($I:$I))&gt;1.96,"Atípico","No")</f>
        <v>No</v>
      </c>
    </row>
    <row r="190" spans="1:11" x14ac:dyDescent="0.35">
      <c r="A190">
        <v>3360</v>
      </c>
      <c r="B190" t="s">
        <v>15</v>
      </c>
      <c r="C190">
        <v>550000</v>
      </c>
      <c r="D190" t="s">
        <v>10</v>
      </c>
      <c r="E190" t="s">
        <v>16</v>
      </c>
      <c r="F190" t="s">
        <v>12</v>
      </c>
      <c r="G190" t="s">
        <v>13</v>
      </c>
      <c r="H190" t="s">
        <v>13</v>
      </c>
      <c r="I190">
        <v>22</v>
      </c>
      <c r="J190" t="str">
        <f>IF(ABS((C190-AVERAGE($C:$C))/_xlfn.STDEV.S(moras[SALARIO]))&gt;1.96,"Atípico","No")</f>
        <v>No</v>
      </c>
      <c r="K190" t="str">
        <f>IF(ABS((moras[[#This Row],[EDAD]]-AVERAGE($I:$I))/_xlfn.STDEV.S($I:$I))&gt;1.96,"Atípico","No")</f>
        <v>No</v>
      </c>
    </row>
    <row r="191" spans="1:11" x14ac:dyDescent="0.35">
      <c r="A191">
        <v>4384</v>
      </c>
      <c r="B191" t="s">
        <v>9</v>
      </c>
      <c r="C191">
        <v>547158</v>
      </c>
      <c r="D191" t="s">
        <v>10</v>
      </c>
      <c r="E191" t="s">
        <v>11</v>
      </c>
      <c r="F191" t="s">
        <v>12</v>
      </c>
      <c r="G191" t="s">
        <v>13</v>
      </c>
      <c r="H191" t="s">
        <v>12</v>
      </c>
      <c r="I191">
        <v>22</v>
      </c>
      <c r="J191" t="str">
        <f>IF(ABS((C191-AVERAGE($C:$C))/_xlfn.STDEV.S(moras[SALARIO]))&gt;1.96,"Atípico","No")</f>
        <v>No</v>
      </c>
      <c r="K191" t="str">
        <f>IF(ABS((moras[[#This Row],[EDAD]]-AVERAGE($I:$I))/_xlfn.STDEV.S($I:$I))&gt;1.96,"Atípico","No")</f>
        <v>No</v>
      </c>
    </row>
    <row r="192" spans="1:11" x14ac:dyDescent="0.35">
      <c r="A192">
        <v>2487</v>
      </c>
      <c r="B192" t="s">
        <v>9</v>
      </c>
      <c r="C192">
        <v>544001.92000000004</v>
      </c>
      <c r="D192" t="s">
        <v>10</v>
      </c>
      <c r="E192" t="s">
        <v>16</v>
      </c>
      <c r="F192" t="s">
        <v>12</v>
      </c>
      <c r="G192" t="s">
        <v>13</v>
      </c>
      <c r="H192" t="s">
        <v>13</v>
      </c>
      <c r="I192">
        <v>22</v>
      </c>
      <c r="J192" t="str">
        <f>IF(ABS((C192-AVERAGE($C:$C))/_xlfn.STDEV.S(moras[SALARIO]))&gt;1.96,"Atípico","No")</f>
        <v>No</v>
      </c>
      <c r="K192" t="str">
        <f>IF(ABS((moras[[#This Row],[EDAD]]-AVERAGE($I:$I))/_xlfn.STDEV.S($I:$I))&gt;1.96,"Atípico","No")</f>
        <v>No</v>
      </c>
    </row>
    <row r="193" spans="1:11" x14ac:dyDescent="0.35">
      <c r="A193">
        <v>4584</v>
      </c>
      <c r="B193" t="s">
        <v>9</v>
      </c>
      <c r="C193">
        <v>511600</v>
      </c>
      <c r="D193" t="s">
        <v>10</v>
      </c>
      <c r="E193" t="s">
        <v>16</v>
      </c>
      <c r="F193" t="s">
        <v>12</v>
      </c>
      <c r="G193" t="s">
        <v>13</v>
      </c>
      <c r="H193" t="s">
        <v>13</v>
      </c>
      <c r="I193">
        <v>22</v>
      </c>
      <c r="J193" t="str">
        <f>IF(ABS((C193-AVERAGE($C:$C))/_xlfn.STDEV.S(moras[SALARIO]))&gt;1.96,"Atípico","No")</f>
        <v>No</v>
      </c>
      <c r="K193" t="str">
        <f>IF(ABS((moras[[#This Row],[EDAD]]-AVERAGE($I:$I))/_xlfn.STDEV.S($I:$I))&gt;1.96,"Atípico","No")</f>
        <v>No</v>
      </c>
    </row>
    <row r="194" spans="1:11" x14ac:dyDescent="0.35">
      <c r="A194">
        <v>351</v>
      </c>
      <c r="B194" t="s">
        <v>9</v>
      </c>
      <c r="C194">
        <v>505686.39</v>
      </c>
      <c r="D194" t="s">
        <v>10</v>
      </c>
      <c r="E194" t="s">
        <v>16</v>
      </c>
      <c r="F194" t="s">
        <v>12</v>
      </c>
      <c r="G194" t="s">
        <v>13</v>
      </c>
      <c r="H194" t="s">
        <v>13</v>
      </c>
      <c r="I194">
        <v>22</v>
      </c>
      <c r="J194" t="str">
        <f>IF(ABS((C194-AVERAGE($C:$C))/_xlfn.STDEV.S(moras[SALARIO]))&gt;1.96,"Atípico","No")</f>
        <v>No</v>
      </c>
      <c r="K194" t="str">
        <f>IF(ABS((moras[[#This Row],[EDAD]]-AVERAGE($I:$I))/_xlfn.STDEV.S($I:$I))&gt;1.96,"Atípico","No")</f>
        <v>No</v>
      </c>
    </row>
    <row r="195" spans="1:11" x14ac:dyDescent="0.35">
      <c r="A195">
        <v>2345</v>
      </c>
      <c r="B195" t="s">
        <v>9</v>
      </c>
      <c r="C195">
        <v>502063.88</v>
      </c>
      <c r="D195" t="s">
        <v>10</v>
      </c>
      <c r="E195" t="s">
        <v>16</v>
      </c>
      <c r="F195" t="s">
        <v>12</v>
      </c>
      <c r="G195" t="s">
        <v>13</v>
      </c>
      <c r="H195" t="s">
        <v>13</v>
      </c>
      <c r="I195">
        <v>22</v>
      </c>
      <c r="J195" t="str">
        <f>IF(ABS((C195-AVERAGE($C:$C))/_xlfn.STDEV.S(moras[SALARIO]))&gt;1.96,"Atípico","No")</f>
        <v>No</v>
      </c>
      <c r="K195" t="str">
        <f>IF(ABS((moras[[#This Row],[EDAD]]-AVERAGE($I:$I))/_xlfn.STDEV.S($I:$I))&gt;1.96,"Atípico","No")</f>
        <v>No</v>
      </c>
    </row>
    <row r="196" spans="1:11" x14ac:dyDescent="0.35">
      <c r="A196">
        <v>410</v>
      </c>
      <c r="B196" t="s">
        <v>9</v>
      </c>
      <c r="C196">
        <v>500000</v>
      </c>
      <c r="D196" t="s">
        <v>10</v>
      </c>
      <c r="E196" t="s">
        <v>16</v>
      </c>
      <c r="F196" t="s">
        <v>12</v>
      </c>
      <c r="G196" t="s">
        <v>13</v>
      </c>
      <c r="H196" t="s">
        <v>13</v>
      </c>
      <c r="I196">
        <v>22</v>
      </c>
      <c r="J196" t="str">
        <f>IF(ABS((C196-AVERAGE($C:$C))/_xlfn.STDEV.S(moras[SALARIO]))&gt;1.96,"Atípico","No")</f>
        <v>No</v>
      </c>
      <c r="K196" t="str">
        <f>IF(ABS((moras[[#This Row],[EDAD]]-AVERAGE($I:$I))/_xlfn.STDEV.S($I:$I))&gt;1.96,"Atípico","No")</f>
        <v>No</v>
      </c>
    </row>
    <row r="197" spans="1:11" x14ac:dyDescent="0.35">
      <c r="A197">
        <v>1313</v>
      </c>
      <c r="B197" t="s">
        <v>9</v>
      </c>
      <c r="C197">
        <v>493046.78</v>
      </c>
      <c r="D197" t="s">
        <v>10</v>
      </c>
      <c r="E197" t="s">
        <v>16</v>
      </c>
      <c r="F197" t="s">
        <v>12</v>
      </c>
      <c r="G197" t="s">
        <v>13</v>
      </c>
      <c r="H197" t="s">
        <v>13</v>
      </c>
      <c r="I197">
        <v>22</v>
      </c>
      <c r="J197" t="str">
        <f>IF(ABS((C197-AVERAGE($C:$C))/_xlfn.STDEV.S(moras[SALARIO]))&gt;1.96,"Atípico","No")</f>
        <v>No</v>
      </c>
      <c r="K197" t="str">
        <f>IF(ABS((moras[[#This Row],[EDAD]]-AVERAGE($I:$I))/_xlfn.STDEV.S($I:$I))&gt;1.96,"Atípico","No")</f>
        <v>No</v>
      </c>
    </row>
    <row r="198" spans="1:11" x14ac:dyDescent="0.35">
      <c r="A198">
        <v>2577</v>
      </c>
      <c r="B198" t="s">
        <v>9</v>
      </c>
      <c r="C198">
        <v>490140.74</v>
      </c>
      <c r="D198" t="s">
        <v>10</v>
      </c>
      <c r="E198" t="s">
        <v>16</v>
      </c>
      <c r="F198" t="s">
        <v>12</v>
      </c>
      <c r="G198" t="s">
        <v>13</v>
      </c>
      <c r="H198" t="s">
        <v>13</v>
      </c>
      <c r="I198">
        <v>22</v>
      </c>
      <c r="J198" t="str">
        <f>IF(ABS((C198-AVERAGE($C:$C))/_xlfn.STDEV.S(moras[SALARIO]))&gt;1.96,"Atípico","No")</f>
        <v>No</v>
      </c>
      <c r="K198" t="str">
        <f>IF(ABS((moras[[#This Row],[EDAD]]-AVERAGE($I:$I))/_xlfn.STDEV.S($I:$I))&gt;1.96,"Atípico","No")</f>
        <v>No</v>
      </c>
    </row>
    <row r="199" spans="1:11" x14ac:dyDescent="0.35">
      <c r="A199">
        <v>1704</v>
      </c>
      <c r="B199" t="s">
        <v>15</v>
      </c>
      <c r="C199">
        <v>460692.92</v>
      </c>
      <c r="D199" t="s">
        <v>10</v>
      </c>
      <c r="E199" t="s">
        <v>16</v>
      </c>
      <c r="F199" t="s">
        <v>12</v>
      </c>
      <c r="G199" t="s">
        <v>13</v>
      </c>
      <c r="H199" t="s">
        <v>13</v>
      </c>
      <c r="I199">
        <v>22</v>
      </c>
      <c r="J199" t="str">
        <f>IF(ABS((C199-AVERAGE($C:$C))/_xlfn.STDEV.S(moras[SALARIO]))&gt;1.96,"Atípico","No")</f>
        <v>No</v>
      </c>
      <c r="K199" t="str">
        <f>IF(ABS((moras[[#This Row],[EDAD]]-AVERAGE($I:$I))/_xlfn.STDEV.S($I:$I))&gt;1.96,"Atípico","No")</f>
        <v>No</v>
      </c>
    </row>
    <row r="200" spans="1:11" x14ac:dyDescent="0.35">
      <c r="A200">
        <v>4659</v>
      </c>
      <c r="B200" t="s">
        <v>15</v>
      </c>
      <c r="C200">
        <v>450000</v>
      </c>
      <c r="D200" t="s">
        <v>10</v>
      </c>
      <c r="E200" t="s">
        <v>16</v>
      </c>
      <c r="F200" t="s">
        <v>12</v>
      </c>
      <c r="G200" t="s">
        <v>13</v>
      </c>
      <c r="H200" t="s">
        <v>13</v>
      </c>
      <c r="I200">
        <v>22</v>
      </c>
      <c r="J200" t="str">
        <f>IF(ABS((C200-AVERAGE($C:$C))/_xlfn.STDEV.S(moras[SALARIO]))&gt;1.96,"Atípico","No")</f>
        <v>No</v>
      </c>
      <c r="K200" t="str">
        <f>IF(ABS((moras[[#This Row],[EDAD]]-AVERAGE($I:$I))/_xlfn.STDEV.S($I:$I))&gt;1.96,"Atípico","No")</f>
        <v>No</v>
      </c>
    </row>
    <row r="201" spans="1:11" x14ac:dyDescent="0.35">
      <c r="A201">
        <v>3121</v>
      </c>
      <c r="B201" t="s">
        <v>9</v>
      </c>
      <c r="C201">
        <v>442605.85</v>
      </c>
      <c r="D201" t="s">
        <v>10</v>
      </c>
      <c r="E201" t="s">
        <v>16</v>
      </c>
      <c r="F201" t="s">
        <v>12</v>
      </c>
      <c r="G201" t="s">
        <v>13</v>
      </c>
      <c r="H201" t="s">
        <v>13</v>
      </c>
      <c r="I201">
        <v>22</v>
      </c>
      <c r="J201" t="str">
        <f>IF(ABS((C201-AVERAGE($C:$C))/_xlfn.STDEV.S(moras[SALARIO]))&gt;1.96,"Atípico","No")</f>
        <v>No</v>
      </c>
      <c r="K201" t="str">
        <f>IF(ABS((moras[[#This Row],[EDAD]]-AVERAGE($I:$I))/_xlfn.STDEV.S($I:$I))&gt;1.96,"Atípico","No")</f>
        <v>No</v>
      </c>
    </row>
    <row r="202" spans="1:11" x14ac:dyDescent="0.35">
      <c r="A202">
        <v>4196</v>
      </c>
      <c r="B202" t="s">
        <v>15</v>
      </c>
      <c r="C202">
        <v>441000</v>
      </c>
      <c r="D202" t="s">
        <v>10</v>
      </c>
      <c r="E202" t="s">
        <v>16</v>
      </c>
      <c r="F202" t="s">
        <v>12</v>
      </c>
      <c r="G202" t="s">
        <v>13</v>
      </c>
      <c r="H202" t="s">
        <v>13</v>
      </c>
      <c r="I202">
        <v>22</v>
      </c>
      <c r="J202" t="str">
        <f>IF(ABS((C202-AVERAGE($C:$C))/_xlfn.STDEV.S(moras[SALARIO]))&gt;1.96,"Atípico","No")</f>
        <v>No</v>
      </c>
      <c r="K202" t="str">
        <f>IF(ABS((moras[[#This Row],[EDAD]]-AVERAGE($I:$I))/_xlfn.STDEV.S($I:$I))&gt;1.96,"Atípico","No")</f>
        <v>No</v>
      </c>
    </row>
    <row r="203" spans="1:11" x14ac:dyDescent="0.35">
      <c r="A203">
        <v>2700</v>
      </c>
      <c r="B203" t="s">
        <v>15</v>
      </c>
      <c r="C203">
        <v>430103.9</v>
      </c>
      <c r="D203" t="s">
        <v>10</v>
      </c>
      <c r="E203" t="s">
        <v>16</v>
      </c>
      <c r="F203" t="s">
        <v>12</v>
      </c>
      <c r="G203" t="s">
        <v>13</v>
      </c>
      <c r="H203" t="s">
        <v>13</v>
      </c>
      <c r="I203">
        <v>22</v>
      </c>
      <c r="J203" t="str">
        <f>IF(ABS((C203-AVERAGE($C:$C))/_xlfn.STDEV.S(moras[SALARIO]))&gt;1.96,"Atípico","No")</f>
        <v>No</v>
      </c>
      <c r="K203" t="str">
        <f>IF(ABS((moras[[#This Row],[EDAD]]-AVERAGE($I:$I))/_xlfn.STDEV.S($I:$I))&gt;1.96,"Atípico","No")</f>
        <v>No</v>
      </c>
    </row>
    <row r="204" spans="1:11" x14ac:dyDescent="0.35">
      <c r="A204">
        <v>1355</v>
      </c>
      <c r="B204" t="s">
        <v>9</v>
      </c>
      <c r="C204">
        <v>428100</v>
      </c>
      <c r="D204" t="s">
        <v>10</v>
      </c>
      <c r="E204" t="s">
        <v>11</v>
      </c>
      <c r="F204" t="s">
        <v>12</v>
      </c>
      <c r="G204" t="s">
        <v>13</v>
      </c>
      <c r="H204" t="s">
        <v>13</v>
      </c>
      <c r="I204">
        <v>22</v>
      </c>
      <c r="J204" t="str">
        <f>IF(ABS((C204-AVERAGE($C:$C))/_xlfn.STDEV.S(moras[SALARIO]))&gt;1.96,"Atípico","No")</f>
        <v>No</v>
      </c>
      <c r="K204" t="str">
        <f>IF(ABS((moras[[#This Row],[EDAD]]-AVERAGE($I:$I))/_xlfn.STDEV.S($I:$I))&gt;1.96,"Atípico","No")</f>
        <v>No</v>
      </c>
    </row>
    <row r="205" spans="1:11" x14ac:dyDescent="0.35">
      <c r="A205">
        <v>4715</v>
      </c>
      <c r="B205" t="s">
        <v>15</v>
      </c>
      <c r="C205">
        <v>426396.51</v>
      </c>
      <c r="D205" t="s">
        <v>10</v>
      </c>
      <c r="E205" t="s">
        <v>16</v>
      </c>
      <c r="F205" t="s">
        <v>12</v>
      </c>
      <c r="G205" t="s">
        <v>13</v>
      </c>
      <c r="H205" t="s">
        <v>13</v>
      </c>
      <c r="I205">
        <v>22</v>
      </c>
      <c r="J205" t="str">
        <f>IF(ABS((C205-AVERAGE($C:$C))/_xlfn.STDEV.S(moras[SALARIO]))&gt;1.96,"Atípico","No")</f>
        <v>No</v>
      </c>
      <c r="K205" t="str">
        <f>IF(ABS((moras[[#This Row],[EDAD]]-AVERAGE($I:$I))/_xlfn.STDEV.S($I:$I))&gt;1.96,"Atípico","No")</f>
        <v>No</v>
      </c>
    </row>
    <row r="206" spans="1:11" x14ac:dyDescent="0.35">
      <c r="A206">
        <v>1761</v>
      </c>
      <c r="B206" t="s">
        <v>9</v>
      </c>
      <c r="C206">
        <v>425916.67</v>
      </c>
      <c r="D206" t="s">
        <v>10</v>
      </c>
      <c r="E206" t="s">
        <v>16</v>
      </c>
      <c r="F206" t="s">
        <v>12</v>
      </c>
      <c r="G206" t="s">
        <v>13</v>
      </c>
      <c r="H206" t="s">
        <v>13</v>
      </c>
      <c r="I206">
        <v>22</v>
      </c>
      <c r="J206" t="str">
        <f>IF(ABS((C206-AVERAGE($C:$C))/_xlfn.STDEV.S(moras[SALARIO]))&gt;1.96,"Atípico","No")</f>
        <v>No</v>
      </c>
      <c r="K206" t="str">
        <f>IF(ABS((moras[[#This Row],[EDAD]]-AVERAGE($I:$I))/_xlfn.STDEV.S($I:$I))&gt;1.96,"Atípico","No")</f>
        <v>No</v>
      </c>
    </row>
    <row r="207" spans="1:11" x14ac:dyDescent="0.35">
      <c r="A207">
        <v>2242</v>
      </c>
      <c r="B207" t="s">
        <v>9</v>
      </c>
      <c r="C207">
        <v>407782</v>
      </c>
      <c r="D207" t="s">
        <v>10</v>
      </c>
      <c r="E207" t="s">
        <v>16</v>
      </c>
      <c r="F207" t="s">
        <v>12</v>
      </c>
      <c r="G207" t="s">
        <v>13</v>
      </c>
      <c r="H207" t="s">
        <v>13</v>
      </c>
      <c r="I207">
        <v>22</v>
      </c>
      <c r="J207" t="str">
        <f>IF(ABS((C207-AVERAGE($C:$C))/_xlfn.STDEV.S(moras[SALARIO]))&gt;1.96,"Atípico","No")</f>
        <v>No</v>
      </c>
      <c r="K207" t="str">
        <f>IF(ABS((moras[[#This Row],[EDAD]]-AVERAGE($I:$I))/_xlfn.STDEV.S($I:$I))&gt;1.96,"Atípico","No")</f>
        <v>No</v>
      </c>
    </row>
    <row r="208" spans="1:11" x14ac:dyDescent="0.35">
      <c r="A208">
        <v>1436</v>
      </c>
      <c r="B208" t="s">
        <v>9</v>
      </c>
      <c r="C208">
        <v>406190.91</v>
      </c>
      <c r="D208" t="s">
        <v>10</v>
      </c>
      <c r="E208" t="s">
        <v>11</v>
      </c>
      <c r="F208" t="s">
        <v>12</v>
      </c>
      <c r="G208" t="s">
        <v>12</v>
      </c>
      <c r="H208" t="s">
        <v>13</v>
      </c>
      <c r="I208">
        <v>22</v>
      </c>
      <c r="J208" t="str">
        <f>IF(ABS((C208-AVERAGE($C:$C))/_xlfn.STDEV.S(moras[SALARIO]))&gt;1.96,"Atípico","No")</f>
        <v>No</v>
      </c>
      <c r="K208" t="str">
        <f>IF(ABS((moras[[#This Row],[EDAD]]-AVERAGE($I:$I))/_xlfn.STDEV.S($I:$I))&gt;1.96,"Atípico","No")</f>
        <v>No</v>
      </c>
    </row>
    <row r="209" spans="1:11" x14ac:dyDescent="0.35">
      <c r="A209">
        <v>2653</v>
      </c>
      <c r="B209" t="s">
        <v>15</v>
      </c>
      <c r="C209">
        <v>397504.45</v>
      </c>
      <c r="D209" t="s">
        <v>10</v>
      </c>
      <c r="E209" t="s">
        <v>16</v>
      </c>
      <c r="F209" t="s">
        <v>12</v>
      </c>
      <c r="G209" t="s">
        <v>13</v>
      </c>
      <c r="H209" t="s">
        <v>13</v>
      </c>
      <c r="I209">
        <v>22</v>
      </c>
      <c r="J209" t="str">
        <f>IF(ABS((C209-AVERAGE($C:$C))/_xlfn.STDEV.S(moras[SALARIO]))&gt;1.96,"Atípico","No")</f>
        <v>No</v>
      </c>
      <c r="K209" t="str">
        <f>IF(ABS((moras[[#This Row],[EDAD]]-AVERAGE($I:$I))/_xlfn.STDEV.S($I:$I))&gt;1.96,"Atípico","No")</f>
        <v>No</v>
      </c>
    </row>
    <row r="210" spans="1:11" x14ac:dyDescent="0.35">
      <c r="A210">
        <v>3647</v>
      </c>
      <c r="B210" t="s">
        <v>9</v>
      </c>
      <c r="C210">
        <v>390581.32</v>
      </c>
      <c r="D210" t="s">
        <v>10</v>
      </c>
      <c r="E210" t="s">
        <v>16</v>
      </c>
      <c r="F210" t="s">
        <v>12</v>
      </c>
      <c r="G210" t="s">
        <v>13</v>
      </c>
      <c r="H210" t="s">
        <v>13</v>
      </c>
      <c r="I210">
        <v>22</v>
      </c>
      <c r="J210" t="str">
        <f>IF(ABS((C210-AVERAGE($C:$C))/_xlfn.STDEV.S(moras[SALARIO]))&gt;1.96,"Atípico","No")</f>
        <v>No</v>
      </c>
      <c r="K210" t="str">
        <f>IF(ABS((moras[[#This Row],[EDAD]]-AVERAGE($I:$I))/_xlfn.STDEV.S($I:$I))&gt;1.96,"Atípico","No")</f>
        <v>No</v>
      </c>
    </row>
    <row r="211" spans="1:11" x14ac:dyDescent="0.35">
      <c r="A211">
        <v>2303</v>
      </c>
      <c r="B211" t="s">
        <v>9</v>
      </c>
      <c r="C211">
        <v>382333.34</v>
      </c>
      <c r="D211" t="s">
        <v>10</v>
      </c>
      <c r="E211" t="s">
        <v>16</v>
      </c>
      <c r="F211" t="s">
        <v>12</v>
      </c>
      <c r="G211" t="s">
        <v>13</v>
      </c>
      <c r="H211" t="s">
        <v>13</v>
      </c>
      <c r="I211">
        <v>22</v>
      </c>
      <c r="J211" t="str">
        <f>IF(ABS((C211-AVERAGE($C:$C))/_xlfn.STDEV.S(moras[SALARIO]))&gt;1.96,"Atípico","No")</f>
        <v>No</v>
      </c>
      <c r="K211" t="str">
        <f>IF(ABS((moras[[#This Row],[EDAD]]-AVERAGE($I:$I))/_xlfn.STDEV.S($I:$I))&gt;1.96,"Atípico","No")</f>
        <v>No</v>
      </c>
    </row>
    <row r="212" spans="1:11" x14ac:dyDescent="0.35">
      <c r="A212">
        <v>4744</v>
      </c>
      <c r="B212" t="s">
        <v>9</v>
      </c>
      <c r="C212">
        <v>380000</v>
      </c>
      <c r="D212" t="s">
        <v>10</v>
      </c>
      <c r="E212" t="s">
        <v>16</v>
      </c>
      <c r="F212" t="s">
        <v>12</v>
      </c>
      <c r="G212" t="s">
        <v>13</v>
      </c>
      <c r="H212" t="s">
        <v>12</v>
      </c>
      <c r="I212">
        <v>22</v>
      </c>
      <c r="J212" t="str">
        <f>IF(ABS((C212-AVERAGE($C:$C))/_xlfn.STDEV.S(moras[SALARIO]))&gt;1.96,"Atípico","No")</f>
        <v>No</v>
      </c>
      <c r="K212" t="str">
        <f>IF(ABS((moras[[#This Row],[EDAD]]-AVERAGE($I:$I))/_xlfn.STDEV.S($I:$I))&gt;1.96,"Atípico","No")</f>
        <v>No</v>
      </c>
    </row>
    <row r="213" spans="1:11" x14ac:dyDescent="0.35">
      <c r="A213">
        <v>988</v>
      </c>
      <c r="B213" t="s">
        <v>9</v>
      </c>
      <c r="C213">
        <v>377926.85</v>
      </c>
      <c r="D213" t="s">
        <v>10</v>
      </c>
      <c r="E213" t="s">
        <v>16</v>
      </c>
      <c r="F213" t="s">
        <v>12</v>
      </c>
      <c r="G213" t="s">
        <v>13</v>
      </c>
      <c r="H213" t="s">
        <v>13</v>
      </c>
      <c r="I213">
        <v>22</v>
      </c>
      <c r="J213" t="str">
        <f>IF(ABS((C213-AVERAGE($C:$C))/_xlfn.STDEV.S(moras[SALARIO]))&gt;1.96,"Atípico","No")</f>
        <v>No</v>
      </c>
      <c r="K213" t="str">
        <f>IF(ABS((moras[[#This Row],[EDAD]]-AVERAGE($I:$I))/_xlfn.STDEV.S($I:$I))&gt;1.96,"Atípico","No")</f>
        <v>No</v>
      </c>
    </row>
    <row r="214" spans="1:11" x14ac:dyDescent="0.35">
      <c r="A214">
        <v>2680</v>
      </c>
      <c r="B214" t="s">
        <v>9</v>
      </c>
      <c r="C214">
        <v>366495.32</v>
      </c>
      <c r="D214" t="s">
        <v>10</v>
      </c>
      <c r="E214" t="s">
        <v>16</v>
      </c>
      <c r="F214" t="s">
        <v>12</v>
      </c>
      <c r="G214" t="s">
        <v>13</v>
      </c>
      <c r="H214" t="s">
        <v>13</v>
      </c>
      <c r="I214">
        <v>22</v>
      </c>
      <c r="J214" t="str">
        <f>IF(ABS((C214-AVERAGE($C:$C))/_xlfn.STDEV.S(moras[SALARIO]))&gt;1.96,"Atípico","No")</f>
        <v>No</v>
      </c>
      <c r="K214" t="str">
        <f>IF(ABS((moras[[#This Row],[EDAD]]-AVERAGE($I:$I))/_xlfn.STDEV.S($I:$I))&gt;1.96,"Atípico","No")</f>
        <v>No</v>
      </c>
    </row>
    <row r="215" spans="1:11" x14ac:dyDescent="0.35">
      <c r="A215">
        <v>4462</v>
      </c>
      <c r="B215" t="s">
        <v>9</v>
      </c>
      <c r="C215">
        <v>361806.78</v>
      </c>
      <c r="D215" t="s">
        <v>10</v>
      </c>
      <c r="E215" t="s">
        <v>16</v>
      </c>
      <c r="F215" t="s">
        <v>12</v>
      </c>
      <c r="G215" t="s">
        <v>13</v>
      </c>
      <c r="H215" t="s">
        <v>13</v>
      </c>
      <c r="I215">
        <v>22</v>
      </c>
      <c r="J215" t="str">
        <f>IF(ABS((C215-AVERAGE($C:$C))/_xlfn.STDEV.S(moras[SALARIO]))&gt;1.96,"Atípico","No")</f>
        <v>No</v>
      </c>
      <c r="K215" t="str">
        <f>IF(ABS((moras[[#This Row],[EDAD]]-AVERAGE($I:$I))/_xlfn.STDEV.S($I:$I))&gt;1.96,"Atípico","No")</f>
        <v>No</v>
      </c>
    </row>
    <row r="216" spans="1:11" x14ac:dyDescent="0.35">
      <c r="A216">
        <v>2736</v>
      </c>
      <c r="B216" t="s">
        <v>9</v>
      </c>
      <c r="C216">
        <v>356025</v>
      </c>
      <c r="D216" t="s">
        <v>10</v>
      </c>
      <c r="E216" t="s">
        <v>16</v>
      </c>
      <c r="F216" t="s">
        <v>12</v>
      </c>
      <c r="G216" t="s">
        <v>13</v>
      </c>
      <c r="H216" t="s">
        <v>13</v>
      </c>
      <c r="I216">
        <v>22</v>
      </c>
      <c r="J216" t="str">
        <f>IF(ABS((C216-AVERAGE($C:$C))/_xlfn.STDEV.S(moras[SALARIO]))&gt;1.96,"Atípico","No")</f>
        <v>No</v>
      </c>
      <c r="K216" t="str">
        <f>IF(ABS((moras[[#This Row],[EDAD]]-AVERAGE($I:$I))/_xlfn.STDEV.S($I:$I))&gt;1.96,"Atípico","No")</f>
        <v>No</v>
      </c>
    </row>
    <row r="217" spans="1:11" x14ac:dyDescent="0.35">
      <c r="A217">
        <v>1047</v>
      </c>
      <c r="B217" t="s">
        <v>9</v>
      </c>
      <c r="C217">
        <v>355776</v>
      </c>
      <c r="D217" t="s">
        <v>10</v>
      </c>
      <c r="E217" t="s">
        <v>16</v>
      </c>
      <c r="F217" t="s">
        <v>12</v>
      </c>
      <c r="G217" t="s">
        <v>13</v>
      </c>
      <c r="H217" t="s">
        <v>13</v>
      </c>
      <c r="I217">
        <v>22</v>
      </c>
      <c r="J217" t="str">
        <f>IF(ABS((C217-AVERAGE($C:$C))/_xlfn.STDEV.S(moras[SALARIO]))&gt;1.96,"Atípico","No")</f>
        <v>No</v>
      </c>
      <c r="K217" t="str">
        <f>IF(ABS((moras[[#This Row],[EDAD]]-AVERAGE($I:$I))/_xlfn.STDEV.S($I:$I))&gt;1.96,"Atípico","No")</f>
        <v>No</v>
      </c>
    </row>
    <row r="218" spans="1:11" x14ac:dyDescent="0.35">
      <c r="A218">
        <v>4237</v>
      </c>
      <c r="B218" t="s">
        <v>15</v>
      </c>
      <c r="C218">
        <v>355310.4</v>
      </c>
      <c r="D218" t="s">
        <v>10</v>
      </c>
      <c r="E218" t="s">
        <v>16</v>
      </c>
      <c r="F218" t="s">
        <v>12</v>
      </c>
      <c r="G218" t="s">
        <v>13</v>
      </c>
      <c r="H218" t="s">
        <v>13</v>
      </c>
      <c r="I218">
        <v>22</v>
      </c>
      <c r="J218" t="str">
        <f>IF(ABS((C218-AVERAGE($C:$C))/_xlfn.STDEV.S(moras[SALARIO]))&gt;1.96,"Atípico","No")</f>
        <v>No</v>
      </c>
      <c r="K218" t="str">
        <f>IF(ABS((moras[[#This Row],[EDAD]]-AVERAGE($I:$I))/_xlfn.STDEV.S($I:$I))&gt;1.96,"Atípico","No")</f>
        <v>No</v>
      </c>
    </row>
    <row r="219" spans="1:11" x14ac:dyDescent="0.35">
      <c r="A219">
        <v>4860</v>
      </c>
      <c r="B219" t="s">
        <v>15</v>
      </c>
      <c r="C219">
        <v>352830</v>
      </c>
      <c r="D219" t="s">
        <v>10</v>
      </c>
      <c r="E219" t="s">
        <v>16</v>
      </c>
      <c r="F219" t="s">
        <v>12</v>
      </c>
      <c r="G219" t="s">
        <v>13</v>
      </c>
      <c r="H219" t="s">
        <v>13</v>
      </c>
      <c r="I219">
        <v>22</v>
      </c>
      <c r="J219" t="str">
        <f>IF(ABS((C219-AVERAGE($C:$C))/_xlfn.STDEV.S(moras[SALARIO]))&gt;1.96,"Atípico","No")</f>
        <v>No</v>
      </c>
      <c r="K219" t="str">
        <f>IF(ABS((moras[[#This Row],[EDAD]]-AVERAGE($I:$I))/_xlfn.STDEV.S($I:$I))&gt;1.96,"Atípico","No")</f>
        <v>No</v>
      </c>
    </row>
    <row r="220" spans="1:11" x14ac:dyDescent="0.35">
      <c r="A220">
        <v>1366</v>
      </c>
      <c r="B220" t="s">
        <v>9</v>
      </c>
      <c r="C220">
        <v>351604</v>
      </c>
      <c r="D220" t="s">
        <v>10</v>
      </c>
      <c r="E220" t="s">
        <v>16</v>
      </c>
      <c r="F220" t="s">
        <v>12</v>
      </c>
      <c r="G220" t="s">
        <v>13</v>
      </c>
      <c r="H220" t="s">
        <v>13</v>
      </c>
      <c r="I220">
        <v>22</v>
      </c>
      <c r="J220" t="str">
        <f>IF(ABS((C220-AVERAGE($C:$C))/_xlfn.STDEV.S(moras[SALARIO]))&gt;1.96,"Atípico","No")</f>
        <v>No</v>
      </c>
      <c r="K220" t="str">
        <f>IF(ABS((moras[[#This Row],[EDAD]]-AVERAGE($I:$I))/_xlfn.STDEV.S($I:$I))&gt;1.96,"Atípico","No")</f>
        <v>No</v>
      </c>
    </row>
    <row r="221" spans="1:11" x14ac:dyDescent="0.35">
      <c r="A221">
        <v>3505</v>
      </c>
      <c r="B221" t="s">
        <v>9</v>
      </c>
      <c r="C221">
        <v>350402.66</v>
      </c>
      <c r="D221" t="s">
        <v>10</v>
      </c>
      <c r="E221" t="s">
        <v>16</v>
      </c>
      <c r="F221" t="s">
        <v>12</v>
      </c>
      <c r="G221" t="s">
        <v>13</v>
      </c>
      <c r="H221" t="s">
        <v>13</v>
      </c>
      <c r="I221">
        <v>22</v>
      </c>
      <c r="J221" t="str">
        <f>IF(ABS((C221-AVERAGE($C:$C))/_xlfn.STDEV.S(moras[SALARIO]))&gt;1.96,"Atípico","No")</f>
        <v>No</v>
      </c>
      <c r="K221" t="str">
        <f>IF(ABS((moras[[#This Row],[EDAD]]-AVERAGE($I:$I))/_xlfn.STDEV.S($I:$I))&gt;1.96,"Atípico","No")</f>
        <v>No</v>
      </c>
    </row>
    <row r="222" spans="1:11" x14ac:dyDescent="0.35">
      <c r="A222">
        <v>4977</v>
      </c>
      <c r="B222" t="s">
        <v>9</v>
      </c>
      <c r="C222">
        <v>346518.97</v>
      </c>
      <c r="D222" t="s">
        <v>10</v>
      </c>
      <c r="E222" t="s">
        <v>16</v>
      </c>
      <c r="F222" t="s">
        <v>12</v>
      </c>
      <c r="G222" t="s">
        <v>13</v>
      </c>
      <c r="H222" t="s">
        <v>13</v>
      </c>
      <c r="I222">
        <v>22</v>
      </c>
      <c r="J222" t="str">
        <f>IF(ABS((C222-AVERAGE($C:$C))/_xlfn.STDEV.S(moras[SALARIO]))&gt;1.96,"Atípico","No")</f>
        <v>No</v>
      </c>
      <c r="K222" t="str">
        <f>IF(ABS((moras[[#This Row],[EDAD]]-AVERAGE($I:$I))/_xlfn.STDEV.S($I:$I))&gt;1.96,"Atípico","No")</f>
        <v>No</v>
      </c>
    </row>
    <row r="223" spans="1:11" x14ac:dyDescent="0.35">
      <c r="A223">
        <v>1945</v>
      </c>
      <c r="B223" t="s">
        <v>9</v>
      </c>
      <c r="C223">
        <v>340100.8</v>
      </c>
      <c r="D223" t="s">
        <v>10</v>
      </c>
      <c r="E223" t="s">
        <v>16</v>
      </c>
      <c r="F223" t="s">
        <v>12</v>
      </c>
      <c r="G223" t="s">
        <v>13</v>
      </c>
      <c r="H223" t="s">
        <v>13</v>
      </c>
      <c r="I223">
        <v>22</v>
      </c>
      <c r="J223" t="str">
        <f>IF(ABS((C223-AVERAGE($C:$C))/_xlfn.STDEV.S(moras[SALARIO]))&gt;1.96,"Atípico","No")</f>
        <v>No</v>
      </c>
      <c r="K223" t="str">
        <f>IF(ABS((moras[[#This Row],[EDAD]]-AVERAGE($I:$I))/_xlfn.STDEV.S($I:$I))&gt;1.96,"Atípico","No")</f>
        <v>No</v>
      </c>
    </row>
    <row r="224" spans="1:11" x14ac:dyDescent="0.35">
      <c r="A224">
        <v>2168</v>
      </c>
      <c r="B224" t="s">
        <v>9</v>
      </c>
      <c r="C224">
        <v>335377.5</v>
      </c>
      <c r="D224" t="s">
        <v>10</v>
      </c>
      <c r="E224" t="s">
        <v>16</v>
      </c>
      <c r="F224" t="s">
        <v>12</v>
      </c>
      <c r="G224" t="s">
        <v>13</v>
      </c>
      <c r="H224" t="s">
        <v>13</v>
      </c>
      <c r="I224">
        <v>22</v>
      </c>
      <c r="J224" t="str">
        <f>IF(ABS((C224-AVERAGE($C:$C))/_xlfn.STDEV.S(moras[SALARIO]))&gt;1.96,"Atípico","No")</f>
        <v>No</v>
      </c>
      <c r="K224" t="str">
        <f>IF(ABS((moras[[#This Row],[EDAD]]-AVERAGE($I:$I))/_xlfn.STDEV.S($I:$I))&gt;1.96,"Atípico","No")</f>
        <v>No</v>
      </c>
    </row>
    <row r="225" spans="1:11" x14ac:dyDescent="0.35">
      <c r="A225">
        <v>4421</v>
      </c>
      <c r="B225" t="s">
        <v>9</v>
      </c>
      <c r="C225">
        <v>332063.19</v>
      </c>
      <c r="D225" t="s">
        <v>10</v>
      </c>
      <c r="E225" t="s">
        <v>16</v>
      </c>
      <c r="F225" t="s">
        <v>12</v>
      </c>
      <c r="G225" t="s">
        <v>13</v>
      </c>
      <c r="H225" t="s">
        <v>13</v>
      </c>
      <c r="I225">
        <v>22</v>
      </c>
      <c r="J225" t="str">
        <f>IF(ABS((C225-AVERAGE($C:$C))/_xlfn.STDEV.S(moras[SALARIO]))&gt;1.96,"Atípico","No")</f>
        <v>No</v>
      </c>
      <c r="K225" t="str">
        <f>IF(ABS((moras[[#This Row],[EDAD]]-AVERAGE($I:$I))/_xlfn.STDEV.S($I:$I))&gt;1.96,"Atípico","No")</f>
        <v>No</v>
      </c>
    </row>
    <row r="226" spans="1:11" x14ac:dyDescent="0.35">
      <c r="A226">
        <v>2533</v>
      </c>
      <c r="B226" t="s">
        <v>9</v>
      </c>
      <c r="C226">
        <v>320000</v>
      </c>
      <c r="D226" t="s">
        <v>10</v>
      </c>
      <c r="E226" t="s">
        <v>16</v>
      </c>
      <c r="F226" t="s">
        <v>12</v>
      </c>
      <c r="G226" t="s">
        <v>13</v>
      </c>
      <c r="H226" t="s">
        <v>12</v>
      </c>
      <c r="I226">
        <v>22</v>
      </c>
      <c r="J226" t="str">
        <f>IF(ABS((C226-AVERAGE($C:$C))/_xlfn.STDEV.S(moras[SALARIO]))&gt;1.96,"Atípico","No")</f>
        <v>No</v>
      </c>
      <c r="K226" t="str">
        <f>IF(ABS((moras[[#This Row],[EDAD]]-AVERAGE($I:$I))/_xlfn.STDEV.S($I:$I))&gt;1.96,"Atípico","No")</f>
        <v>No</v>
      </c>
    </row>
    <row r="227" spans="1:11" x14ac:dyDescent="0.35">
      <c r="A227">
        <v>1207</v>
      </c>
      <c r="B227" t="s">
        <v>15</v>
      </c>
      <c r="C227">
        <v>314828.5</v>
      </c>
      <c r="D227" t="s">
        <v>10</v>
      </c>
      <c r="E227" t="s">
        <v>16</v>
      </c>
      <c r="F227" t="s">
        <v>12</v>
      </c>
      <c r="G227" t="s">
        <v>12</v>
      </c>
      <c r="H227" t="s">
        <v>13</v>
      </c>
      <c r="I227">
        <v>22</v>
      </c>
      <c r="J227" t="str">
        <f>IF(ABS((C227-AVERAGE($C:$C))/_xlfn.STDEV.S(moras[SALARIO]))&gt;1.96,"Atípico","No")</f>
        <v>No</v>
      </c>
      <c r="K227" t="str">
        <f>IF(ABS((moras[[#This Row],[EDAD]]-AVERAGE($I:$I))/_xlfn.STDEV.S($I:$I))&gt;1.96,"Atípico","No")</f>
        <v>No</v>
      </c>
    </row>
    <row r="228" spans="1:11" x14ac:dyDescent="0.35">
      <c r="A228">
        <v>4633</v>
      </c>
      <c r="B228" t="s">
        <v>9</v>
      </c>
      <c r="C228">
        <v>311901.48</v>
      </c>
      <c r="D228" t="s">
        <v>10</v>
      </c>
      <c r="E228" t="s">
        <v>16</v>
      </c>
      <c r="F228" t="s">
        <v>12</v>
      </c>
      <c r="G228" t="s">
        <v>13</v>
      </c>
      <c r="H228" t="s">
        <v>13</v>
      </c>
      <c r="I228">
        <v>22</v>
      </c>
      <c r="J228" t="str">
        <f>IF(ABS((C228-AVERAGE($C:$C))/_xlfn.STDEV.S(moras[SALARIO]))&gt;1.96,"Atípico","No")</f>
        <v>No</v>
      </c>
      <c r="K228" t="str">
        <f>IF(ABS((moras[[#This Row],[EDAD]]-AVERAGE($I:$I))/_xlfn.STDEV.S($I:$I))&gt;1.96,"Atípico","No")</f>
        <v>No</v>
      </c>
    </row>
    <row r="229" spans="1:11" x14ac:dyDescent="0.35">
      <c r="A229">
        <v>3769</v>
      </c>
      <c r="B229" t="s">
        <v>9</v>
      </c>
      <c r="C229">
        <v>300000</v>
      </c>
      <c r="D229" t="s">
        <v>10</v>
      </c>
      <c r="E229" t="s">
        <v>16</v>
      </c>
      <c r="F229" t="s">
        <v>12</v>
      </c>
      <c r="G229" t="s">
        <v>13</v>
      </c>
      <c r="H229" t="s">
        <v>13</v>
      </c>
      <c r="I229">
        <v>22</v>
      </c>
      <c r="J229" t="str">
        <f>IF(ABS((C229-AVERAGE($C:$C))/_xlfn.STDEV.S(moras[SALARIO]))&gt;1.96,"Atípico","No")</f>
        <v>No</v>
      </c>
      <c r="K229" t="str">
        <f>IF(ABS((moras[[#This Row],[EDAD]]-AVERAGE($I:$I))/_xlfn.STDEV.S($I:$I))&gt;1.96,"Atípico","No")</f>
        <v>No</v>
      </c>
    </row>
    <row r="230" spans="1:11" x14ac:dyDescent="0.35">
      <c r="A230">
        <v>1058</v>
      </c>
      <c r="B230" t="s">
        <v>15</v>
      </c>
      <c r="C230">
        <v>297046</v>
      </c>
      <c r="D230" t="s">
        <v>17</v>
      </c>
      <c r="E230" t="s">
        <v>16</v>
      </c>
      <c r="F230" t="s">
        <v>12</v>
      </c>
      <c r="G230" t="s">
        <v>12</v>
      </c>
      <c r="H230" t="s">
        <v>13</v>
      </c>
      <c r="I230">
        <v>22</v>
      </c>
      <c r="J230" t="str">
        <f>IF(ABS((C230-AVERAGE($C:$C))/_xlfn.STDEV.S(moras[SALARIO]))&gt;1.96,"Atípico","No")</f>
        <v>No</v>
      </c>
      <c r="K230" t="str">
        <f>IF(ABS((moras[[#This Row],[EDAD]]-AVERAGE($I:$I))/_xlfn.STDEV.S($I:$I))&gt;1.96,"Atípico","No")</f>
        <v>No</v>
      </c>
    </row>
    <row r="231" spans="1:11" x14ac:dyDescent="0.35">
      <c r="A231">
        <v>2602</v>
      </c>
      <c r="B231" t="s">
        <v>9</v>
      </c>
      <c r="C231">
        <v>297045</v>
      </c>
      <c r="D231" t="s">
        <v>18</v>
      </c>
      <c r="E231" t="s">
        <v>16</v>
      </c>
      <c r="F231" t="s">
        <v>12</v>
      </c>
      <c r="G231" t="s">
        <v>13</v>
      </c>
      <c r="H231" t="s">
        <v>13</v>
      </c>
      <c r="I231">
        <v>22</v>
      </c>
      <c r="J231" t="str">
        <f>IF(ABS((C231-AVERAGE($C:$C))/_xlfn.STDEV.S(moras[SALARIO]))&gt;1.96,"Atípico","No")</f>
        <v>No</v>
      </c>
      <c r="K231" t="str">
        <f>IF(ABS((moras[[#This Row],[EDAD]]-AVERAGE($I:$I))/_xlfn.STDEV.S($I:$I))&gt;1.96,"Atípico","No")</f>
        <v>No</v>
      </c>
    </row>
    <row r="232" spans="1:11" x14ac:dyDescent="0.35">
      <c r="A232">
        <v>3301</v>
      </c>
      <c r="B232" t="s">
        <v>15</v>
      </c>
      <c r="C232">
        <v>296610</v>
      </c>
      <c r="D232" t="s">
        <v>17</v>
      </c>
      <c r="E232" t="s">
        <v>16</v>
      </c>
      <c r="F232" t="s">
        <v>12</v>
      </c>
      <c r="G232" t="s">
        <v>13</v>
      </c>
      <c r="H232" t="s">
        <v>13</v>
      </c>
      <c r="I232">
        <v>22</v>
      </c>
      <c r="J232" t="str">
        <f>IF(ABS((C232-AVERAGE($C:$C))/_xlfn.STDEV.S(moras[SALARIO]))&gt;1.96,"Atípico","No")</f>
        <v>No</v>
      </c>
      <c r="K232" t="str">
        <f>IF(ABS((moras[[#This Row],[EDAD]]-AVERAGE($I:$I))/_xlfn.STDEV.S($I:$I))&gt;1.96,"Atípico","No")</f>
        <v>No</v>
      </c>
    </row>
    <row r="233" spans="1:11" x14ac:dyDescent="0.35">
      <c r="A233">
        <v>3479</v>
      </c>
      <c r="B233" t="s">
        <v>9</v>
      </c>
      <c r="C233">
        <v>295206.84999999998</v>
      </c>
      <c r="D233" t="s">
        <v>10</v>
      </c>
      <c r="E233" t="s">
        <v>16</v>
      </c>
      <c r="F233" t="s">
        <v>12</v>
      </c>
      <c r="G233" t="s">
        <v>13</v>
      </c>
      <c r="H233" t="s">
        <v>13</v>
      </c>
      <c r="I233">
        <v>22</v>
      </c>
      <c r="J233" t="str">
        <f>IF(ABS((C233-AVERAGE($C:$C))/_xlfn.STDEV.S(moras[SALARIO]))&gt;1.96,"Atípico","No")</f>
        <v>No</v>
      </c>
      <c r="K233" t="str">
        <f>IF(ABS((moras[[#This Row],[EDAD]]-AVERAGE($I:$I))/_xlfn.STDEV.S($I:$I))&gt;1.96,"Atípico","No")</f>
        <v>No</v>
      </c>
    </row>
    <row r="234" spans="1:11" x14ac:dyDescent="0.35">
      <c r="A234">
        <v>1325</v>
      </c>
      <c r="B234" t="s">
        <v>15</v>
      </c>
      <c r="C234">
        <v>289546.95</v>
      </c>
      <c r="D234" t="s">
        <v>10</v>
      </c>
      <c r="E234" t="s">
        <v>16</v>
      </c>
      <c r="F234" t="s">
        <v>12</v>
      </c>
      <c r="G234" t="s">
        <v>13</v>
      </c>
      <c r="H234" t="s">
        <v>12</v>
      </c>
      <c r="I234">
        <v>22</v>
      </c>
      <c r="J234" t="str">
        <f>IF(ABS((C234-AVERAGE($C:$C))/_xlfn.STDEV.S(moras[SALARIO]))&gt;1.96,"Atípico","No")</f>
        <v>No</v>
      </c>
      <c r="K234" t="str">
        <f>IF(ABS((moras[[#This Row],[EDAD]]-AVERAGE($I:$I))/_xlfn.STDEV.S($I:$I))&gt;1.96,"Atípico","No")</f>
        <v>No</v>
      </c>
    </row>
    <row r="235" spans="1:11" x14ac:dyDescent="0.35">
      <c r="A235">
        <v>99</v>
      </c>
      <c r="B235" t="s">
        <v>15</v>
      </c>
      <c r="C235">
        <v>283745.98</v>
      </c>
      <c r="D235" t="s">
        <v>10</v>
      </c>
      <c r="E235" t="s">
        <v>16</v>
      </c>
      <c r="F235" t="s">
        <v>12</v>
      </c>
      <c r="G235" t="s">
        <v>13</v>
      </c>
      <c r="H235" t="s">
        <v>13</v>
      </c>
      <c r="I235">
        <v>22</v>
      </c>
      <c r="J235" t="str">
        <f>IF(ABS((C235-AVERAGE($C:$C))/_xlfn.STDEV.S(moras[SALARIO]))&gt;1.96,"Atípico","No")</f>
        <v>No</v>
      </c>
      <c r="K235" t="str">
        <f>IF(ABS((moras[[#This Row],[EDAD]]-AVERAGE($I:$I))/_xlfn.STDEV.S($I:$I))&gt;1.96,"Atípico","No")</f>
        <v>No</v>
      </c>
    </row>
    <row r="236" spans="1:11" x14ac:dyDescent="0.35">
      <c r="A236">
        <v>1620</v>
      </c>
      <c r="B236" t="s">
        <v>15</v>
      </c>
      <c r="C236">
        <v>282216</v>
      </c>
      <c r="D236" t="s">
        <v>10</v>
      </c>
      <c r="E236" t="s">
        <v>16</v>
      </c>
      <c r="F236" t="s">
        <v>12</v>
      </c>
      <c r="G236" t="s">
        <v>12</v>
      </c>
      <c r="H236" t="s">
        <v>13</v>
      </c>
      <c r="I236">
        <v>22</v>
      </c>
      <c r="J236" t="str">
        <f>IF(ABS((C236-AVERAGE($C:$C))/_xlfn.STDEV.S(moras[SALARIO]))&gt;1.96,"Atípico","No")</f>
        <v>No</v>
      </c>
      <c r="K236" t="str">
        <f>IF(ABS((moras[[#This Row],[EDAD]]-AVERAGE($I:$I))/_xlfn.STDEV.S($I:$I))&gt;1.96,"Atípico","No")</f>
        <v>No</v>
      </c>
    </row>
    <row r="237" spans="1:11" x14ac:dyDescent="0.35">
      <c r="A237">
        <v>672</v>
      </c>
      <c r="B237" t="s">
        <v>15</v>
      </c>
      <c r="C237">
        <v>278868</v>
      </c>
      <c r="D237" t="s">
        <v>10</v>
      </c>
      <c r="E237" t="s">
        <v>16</v>
      </c>
      <c r="F237" t="s">
        <v>12</v>
      </c>
      <c r="G237" t="s">
        <v>13</v>
      </c>
      <c r="H237" t="s">
        <v>13</v>
      </c>
      <c r="I237">
        <v>22</v>
      </c>
      <c r="J237" t="str">
        <f>IF(ABS((C237-AVERAGE($C:$C))/_xlfn.STDEV.S(moras[SALARIO]))&gt;1.96,"Atípico","No")</f>
        <v>No</v>
      </c>
      <c r="K237" t="str">
        <f>IF(ABS((moras[[#This Row],[EDAD]]-AVERAGE($I:$I))/_xlfn.STDEV.S($I:$I))&gt;1.96,"Atípico","No")</f>
        <v>No</v>
      </c>
    </row>
    <row r="238" spans="1:11" x14ac:dyDescent="0.35">
      <c r="A238">
        <v>60</v>
      </c>
      <c r="B238" t="s">
        <v>9</v>
      </c>
      <c r="C238">
        <v>278030</v>
      </c>
      <c r="D238" t="s">
        <v>19</v>
      </c>
      <c r="E238" t="s">
        <v>16</v>
      </c>
      <c r="F238" t="s">
        <v>12</v>
      </c>
      <c r="G238" t="s">
        <v>13</v>
      </c>
      <c r="H238" t="s">
        <v>13</v>
      </c>
      <c r="I238">
        <v>22</v>
      </c>
      <c r="J238" t="str">
        <f>IF(ABS((C238-AVERAGE($C:$C))/_xlfn.STDEV.S(moras[SALARIO]))&gt;1.96,"Atípico","No")</f>
        <v>No</v>
      </c>
      <c r="K238" t="str">
        <f>IF(ABS((moras[[#This Row],[EDAD]]-AVERAGE($I:$I))/_xlfn.STDEV.S($I:$I))&gt;1.96,"Atípico","No")</f>
        <v>No</v>
      </c>
    </row>
    <row r="239" spans="1:11" x14ac:dyDescent="0.35">
      <c r="A239">
        <v>2481</v>
      </c>
      <c r="B239" t="s">
        <v>9</v>
      </c>
      <c r="C239">
        <v>278030</v>
      </c>
      <c r="D239" t="s">
        <v>19</v>
      </c>
      <c r="E239" t="s">
        <v>16</v>
      </c>
      <c r="F239" t="s">
        <v>12</v>
      </c>
      <c r="G239" t="s">
        <v>13</v>
      </c>
      <c r="H239" t="s">
        <v>13</v>
      </c>
      <c r="I239">
        <v>22</v>
      </c>
      <c r="J239" t="str">
        <f>IF(ABS((C239-AVERAGE($C:$C))/_xlfn.STDEV.S(moras[SALARIO]))&gt;1.96,"Atípico","No")</f>
        <v>No</v>
      </c>
      <c r="K239" t="str">
        <f>IF(ABS((moras[[#This Row],[EDAD]]-AVERAGE($I:$I))/_xlfn.STDEV.S($I:$I))&gt;1.96,"Atípico","No")</f>
        <v>No</v>
      </c>
    </row>
    <row r="240" spans="1:11" x14ac:dyDescent="0.35">
      <c r="A240">
        <v>3425</v>
      </c>
      <c r="B240" t="s">
        <v>9</v>
      </c>
      <c r="C240">
        <v>277828.07</v>
      </c>
      <c r="D240" t="s">
        <v>10</v>
      </c>
      <c r="E240" t="s">
        <v>16</v>
      </c>
      <c r="F240" t="s">
        <v>12</v>
      </c>
      <c r="G240" t="s">
        <v>13</v>
      </c>
      <c r="H240" t="s">
        <v>13</v>
      </c>
      <c r="I240">
        <v>22</v>
      </c>
      <c r="J240" t="str">
        <f>IF(ABS((C240-AVERAGE($C:$C))/_xlfn.STDEV.S(moras[SALARIO]))&gt;1.96,"Atípico","No")</f>
        <v>No</v>
      </c>
      <c r="K240" t="str">
        <f>IF(ABS((moras[[#This Row],[EDAD]]-AVERAGE($I:$I))/_xlfn.STDEV.S($I:$I))&gt;1.96,"Atípico","No")</f>
        <v>No</v>
      </c>
    </row>
    <row r="241" spans="1:11" x14ac:dyDescent="0.35">
      <c r="A241">
        <v>1527</v>
      </c>
      <c r="B241" t="s">
        <v>9</v>
      </c>
      <c r="C241">
        <v>275191.65000000002</v>
      </c>
      <c r="D241" t="s">
        <v>10</v>
      </c>
      <c r="E241" t="s">
        <v>16</v>
      </c>
      <c r="F241" t="s">
        <v>12</v>
      </c>
      <c r="G241" t="s">
        <v>13</v>
      </c>
      <c r="H241" t="s">
        <v>13</v>
      </c>
      <c r="I241">
        <v>22</v>
      </c>
      <c r="J241" t="str">
        <f>IF(ABS((C241-AVERAGE($C:$C))/_xlfn.STDEV.S(moras[SALARIO]))&gt;1.96,"Atípico","No")</f>
        <v>No</v>
      </c>
      <c r="K241" t="str">
        <f>IF(ABS((moras[[#This Row],[EDAD]]-AVERAGE($I:$I))/_xlfn.STDEV.S($I:$I))&gt;1.96,"Atípico","No")</f>
        <v>No</v>
      </c>
    </row>
    <row r="242" spans="1:11" x14ac:dyDescent="0.35">
      <c r="A242">
        <v>735</v>
      </c>
      <c r="B242" t="s">
        <v>9</v>
      </c>
      <c r="C242">
        <v>266312</v>
      </c>
      <c r="D242" t="s">
        <v>10</v>
      </c>
      <c r="E242" t="s">
        <v>16</v>
      </c>
      <c r="F242" t="s">
        <v>12</v>
      </c>
      <c r="G242" t="s">
        <v>13</v>
      </c>
      <c r="H242" t="s">
        <v>13</v>
      </c>
      <c r="I242">
        <v>22</v>
      </c>
      <c r="J242" t="str">
        <f>IF(ABS((C242-AVERAGE($C:$C))/_xlfn.STDEV.S(moras[SALARIO]))&gt;1.96,"Atípico","No")</f>
        <v>No</v>
      </c>
      <c r="K242" t="str">
        <f>IF(ABS((moras[[#This Row],[EDAD]]-AVERAGE($I:$I))/_xlfn.STDEV.S($I:$I))&gt;1.96,"Atípico","No")</f>
        <v>No</v>
      </c>
    </row>
    <row r="243" spans="1:11" x14ac:dyDescent="0.35">
      <c r="A243">
        <v>447</v>
      </c>
      <c r="B243" t="s">
        <v>9</v>
      </c>
      <c r="C243">
        <v>255660</v>
      </c>
      <c r="D243" t="s">
        <v>10</v>
      </c>
      <c r="E243" t="s">
        <v>16</v>
      </c>
      <c r="F243" t="s">
        <v>12</v>
      </c>
      <c r="G243" t="s">
        <v>12</v>
      </c>
      <c r="H243" t="s">
        <v>13</v>
      </c>
      <c r="I243">
        <v>22</v>
      </c>
      <c r="J243" t="str">
        <f>IF(ABS((C243-AVERAGE($C:$C))/_xlfn.STDEV.S(moras[SALARIO]))&gt;1.96,"Atípico","No")</f>
        <v>No</v>
      </c>
      <c r="K243" t="str">
        <f>IF(ABS((moras[[#This Row],[EDAD]]-AVERAGE($I:$I))/_xlfn.STDEV.S($I:$I))&gt;1.96,"Atípico","No")</f>
        <v>No</v>
      </c>
    </row>
    <row r="244" spans="1:11" x14ac:dyDescent="0.35">
      <c r="A244">
        <v>4916</v>
      </c>
      <c r="B244" t="s">
        <v>9</v>
      </c>
      <c r="C244">
        <v>242000</v>
      </c>
      <c r="D244" t="s">
        <v>10</v>
      </c>
      <c r="E244" t="s">
        <v>16</v>
      </c>
      <c r="F244" t="s">
        <v>12</v>
      </c>
      <c r="G244" t="s">
        <v>13</v>
      </c>
      <c r="H244" t="s">
        <v>13</v>
      </c>
      <c r="I244">
        <v>22</v>
      </c>
      <c r="J244" t="str">
        <f>IF(ABS((C244-AVERAGE($C:$C))/_xlfn.STDEV.S(moras[SALARIO]))&gt;1.96,"Atípico","No")</f>
        <v>No</v>
      </c>
      <c r="K244" t="str">
        <f>IF(ABS((moras[[#This Row],[EDAD]]-AVERAGE($I:$I))/_xlfn.STDEV.S($I:$I))&gt;1.96,"Atípico","No")</f>
        <v>No</v>
      </c>
    </row>
    <row r="245" spans="1:11" x14ac:dyDescent="0.35">
      <c r="A245">
        <v>3720</v>
      </c>
      <c r="B245" t="s">
        <v>9</v>
      </c>
      <c r="C245">
        <v>239421</v>
      </c>
      <c r="D245" t="s">
        <v>10</v>
      </c>
      <c r="E245" t="s">
        <v>16</v>
      </c>
      <c r="F245" t="s">
        <v>12</v>
      </c>
      <c r="G245" t="s">
        <v>12</v>
      </c>
      <c r="H245" t="s">
        <v>13</v>
      </c>
      <c r="I245">
        <v>22</v>
      </c>
      <c r="J245" t="str">
        <f>IF(ABS((C245-AVERAGE($C:$C))/_xlfn.STDEV.S(moras[SALARIO]))&gt;1.96,"Atípico","No")</f>
        <v>No</v>
      </c>
      <c r="K245" t="str">
        <f>IF(ABS((moras[[#This Row],[EDAD]]-AVERAGE($I:$I))/_xlfn.STDEV.S($I:$I))&gt;1.96,"Atípico","No")</f>
        <v>No</v>
      </c>
    </row>
    <row r="246" spans="1:11" x14ac:dyDescent="0.35">
      <c r="A246">
        <v>2663</v>
      </c>
      <c r="B246" t="s">
        <v>15</v>
      </c>
      <c r="C246">
        <v>233842.77</v>
      </c>
      <c r="D246" t="s">
        <v>10</v>
      </c>
      <c r="E246" t="s">
        <v>16</v>
      </c>
      <c r="F246" t="s">
        <v>12</v>
      </c>
      <c r="G246" t="s">
        <v>13</v>
      </c>
      <c r="H246" t="s">
        <v>13</v>
      </c>
      <c r="I246">
        <v>22</v>
      </c>
      <c r="J246" t="str">
        <f>IF(ABS((C246-AVERAGE($C:$C))/_xlfn.STDEV.S(moras[SALARIO]))&gt;1.96,"Atípico","No")</f>
        <v>No</v>
      </c>
      <c r="K246" t="str">
        <f>IF(ABS((moras[[#This Row],[EDAD]]-AVERAGE($I:$I))/_xlfn.STDEV.S($I:$I))&gt;1.96,"Atípico","No")</f>
        <v>No</v>
      </c>
    </row>
    <row r="247" spans="1:11" x14ac:dyDescent="0.35">
      <c r="A247">
        <v>3227</v>
      </c>
      <c r="B247" t="s">
        <v>9</v>
      </c>
      <c r="C247">
        <v>202396.55</v>
      </c>
      <c r="D247" t="s">
        <v>10</v>
      </c>
      <c r="E247" t="s">
        <v>16</v>
      </c>
      <c r="F247" t="s">
        <v>12</v>
      </c>
      <c r="G247" t="s">
        <v>13</v>
      </c>
      <c r="H247" t="s">
        <v>13</v>
      </c>
      <c r="I247">
        <v>22</v>
      </c>
      <c r="J247" t="str">
        <f>IF(ABS((C247-AVERAGE($C:$C))/_xlfn.STDEV.S(moras[SALARIO]))&gt;1.96,"Atípico","No")</f>
        <v>No</v>
      </c>
      <c r="K247" t="str">
        <f>IF(ABS((moras[[#This Row],[EDAD]]-AVERAGE($I:$I))/_xlfn.STDEV.S($I:$I))&gt;1.96,"Atípico","No")</f>
        <v>No</v>
      </c>
    </row>
    <row r="248" spans="1:11" x14ac:dyDescent="0.35">
      <c r="A248">
        <v>1470</v>
      </c>
      <c r="B248" t="s">
        <v>9</v>
      </c>
      <c r="C248">
        <v>196925</v>
      </c>
      <c r="D248" t="s">
        <v>10</v>
      </c>
      <c r="E248" t="s">
        <v>16</v>
      </c>
      <c r="F248" t="s">
        <v>12</v>
      </c>
      <c r="G248" t="s">
        <v>13</v>
      </c>
      <c r="H248" t="s">
        <v>12</v>
      </c>
      <c r="I248">
        <v>22</v>
      </c>
      <c r="J248" t="str">
        <f>IF(ABS((C248-AVERAGE($C:$C))/_xlfn.STDEV.S(moras[SALARIO]))&gt;1.96,"Atípico","No")</f>
        <v>No</v>
      </c>
      <c r="K248" t="str">
        <f>IF(ABS((moras[[#This Row],[EDAD]]-AVERAGE($I:$I))/_xlfn.STDEV.S($I:$I))&gt;1.96,"Atípico","No")</f>
        <v>No</v>
      </c>
    </row>
    <row r="249" spans="1:11" x14ac:dyDescent="0.35">
      <c r="A249">
        <v>892</v>
      </c>
      <c r="B249" t="s">
        <v>9</v>
      </c>
      <c r="C249">
        <v>130000</v>
      </c>
      <c r="D249" t="s">
        <v>10</v>
      </c>
      <c r="E249" t="s">
        <v>16</v>
      </c>
      <c r="F249" t="s">
        <v>12</v>
      </c>
      <c r="G249" t="s">
        <v>12</v>
      </c>
      <c r="H249" t="s">
        <v>13</v>
      </c>
      <c r="I249">
        <v>22</v>
      </c>
      <c r="J249" t="str">
        <f>IF(ABS((C249-AVERAGE($C:$C))/_xlfn.STDEV.S(moras[SALARIO]))&gt;1.96,"Atípico","No")</f>
        <v>No</v>
      </c>
      <c r="K249" t="str">
        <f>IF(ABS((moras[[#This Row],[EDAD]]-AVERAGE($I:$I))/_xlfn.STDEV.S($I:$I))&gt;1.96,"Atípico","No")</f>
        <v>No</v>
      </c>
    </row>
    <row r="250" spans="1:11" x14ac:dyDescent="0.35">
      <c r="A250">
        <v>4096</v>
      </c>
      <c r="B250" t="s">
        <v>9</v>
      </c>
      <c r="C250">
        <v>106000</v>
      </c>
      <c r="D250" t="s">
        <v>10</v>
      </c>
      <c r="E250" t="s">
        <v>16</v>
      </c>
      <c r="F250" t="s">
        <v>12</v>
      </c>
      <c r="G250" t="s">
        <v>13</v>
      </c>
      <c r="H250" t="s">
        <v>13</v>
      </c>
      <c r="I250">
        <v>22</v>
      </c>
      <c r="J250" t="str">
        <f>IF(ABS((C250-AVERAGE($C:$C))/_xlfn.STDEV.S(moras[SALARIO]))&gt;1.96,"Atípico","No")</f>
        <v>No</v>
      </c>
      <c r="K250" t="str">
        <f>IF(ABS((moras[[#This Row],[EDAD]]-AVERAGE($I:$I))/_xlfn.STDEV.S($I:$I))&gt;1.96,"Atípico","No")</f>
        <v>No</v>
      </c>
    </row>
    <row r="251" spans="1:11" x14ac:dyDescent="0.35">
      <c r="A251">
        <v>4169</v>
      </c>
      <c r="B251" t="s">
        <v>9</v>
      </c>
      <c r="C251">
        <v>104226</v>
      </c>
      <c r="D251" t="s">
        <v>10</v>
      </c>
      <c r="E251" t="s">
        <v>16</v>
      </c>
      <c r="F251" t="s">
        <v>12</v>
      </c>
      <c r="G251" t="s">
        <v>13</v>
      </c>
      <c r="H251" t="s">
        <v>13</v>
      </c>
      <c r="I251">
        <v>22</v>
      </c>
      <c r="J251" t="str">
        <f>IF(ABS((C251-AVERAGE($C:$C))/_xlfn.STDEV.S(moras[SALARIO]))&gt;1.96,"Atípico","No")</f>
        <v>No</v>
      </c>
      <c r="K251" t="str">
        <f>IF(ABS((moras[[#This Row],[EDAD]]-AVERAGE($I:$I))/_xlfn.STDEV.S($I:$I))&gt;1.96,"Atípico","No")</f>
        <v>No</v>
      </c>
    </row>
    <row r="252" spans="1:11" x14ac:dyDescent="0.35">
      <c r="A252">
        <v>420</v>
      </c>
      <c r="B252" t="s">
        <v>9</v>
      </c>
      <c r="C252">
        <v>92670</v>
      </c>
      <c r="D252" t="s">
        <v>10</v>
      </c>
      <c r="E252" t="s">
        <v>16</v>
      </c>
      <c r="F252" t="s">
        <v>12</v>
      </c>
      <c r="G252" t="s">
        <v>13</v>
      </c>
      <c r="H252" t="s">
        <v>13</v>
      </c>
      <c r="I252">
        <v>22</v>
      </c>
      <c r="J252" t="str">
        <f>IF(ABS((C252-AVERAGE($C:$C))/_xlfn.STDEV.S(moras[SALARIO]))&gt;1.96,"Atípico","No")</f>
        <v>No</v>
      </c>
      <c r="K252" t="str">
        <f>IF(ABS((moras[[#This Row],[EDAD]]-AVERAGE($I:$I))/_xlfn.STDEV.S($I:$I))&gt;1.96,"Atípico","No")</f>
        <v>No</v>
      </c>
    </row>
    <row r="253" spans="1:11" x14ac:dyDescent="0.35">
      <c r="A253">
        <v>2639</v>
      </c>
      <c r="B253" t="s">
        <v>15</v>
      </c>
      <c r="C253">
        <v>81757.47</v>
      </c>
      <c r="D253" t="s">
        <v>10</v>
      </c>
      <c r="E253" t="s">
        <v>16</v>
      </c>
      <c r="F253" t="s">
        <v>12</v>
      </c>
      <c r="G253" t="s">
        <v>13</v>
      </c>
      <c r="H253" t="s">
        <v>13</v>
      </c>
      <c r="I253">
        <v>22</v>
      </c>
      <c r="J253" t="str">
        <f>IF(ABS((C253-AVERAGE($C:$C))/_xlfn.STDEV.S(moras[SALARIO]))&gt;1.96,"Atípico","No")</f>
        <v>No</v>
      </c>
      <c r="K253" t="str">
        <f>IF(ABS((moras[[#This Row],[EDAD]]-AVERAGE($I:$I))/_xlfn.STDEV.S($I:$I))&gt;1.96,"Atípico","No")</f>
        <v>No</v>
      </c>
    </row>
    <row r="254" spans="1:11" x14ac:dyDescent="0.35">
      <c r="A254">
        <v>4910</v>
      </c>
      <c r="B254" t="s">
        <v>9</v>
      </c>
      <c r="C254">
        <v>77230</v>
      </c>
      <c r="D254" t="s">
        <v>10</v>
      </c>
      <c r="E254" t="s">
        <v>16</v>
      </c>
      <c r="F254" t="s">
        <v>12</v>
      </c>
      <c r="G254" t="s">
        <v>13</v>
      </c>
      <c r="H254" t="s">
        <v>13</v>
      </c>
      <c r="I254">
        <v>22</v>
      </c>
      <c r="J254" t="str">
        <f>IF(ABS((C254-AVERAGE($C:$C))/_xlfn.STDEV.S(moras[SALARIO]))&gt;1.96,"Atípico","No")</f>
        <v>No</v>
      </c>
      <c r="K254" t="str">
        <f>IF(ABS((moras[[#This Row],[EDAD]]-AVERAGE($I:$I))/_xlfn.STDEV.S($I:$I))&gt;1.96,"Atípico","No")</f>
        <v>No</v>
      </c>
    </row>
    <row r="255" spans="1:11" x14ac:dyDescent="0.35">
      <c r="A255">
        <v>404</v>
      </c>
      <c r="B255" t="s">
        <v>9</v>
      </c>
      <c r="C255">
        <v>74118.77</v>
      </c>
      <c r="D255" t="s">
        <v>10</v>
      </c>
      <c r="E255" t="s">
        <v>11</v>
      </c>
      <c r="F255" t="s">
        <v>12</v>
      </c>
      <c r="G255" t="s">
        <v>13</v>
      </c>
      <c r="H255" t="s">
        <v>13</v>
      </c>
      <c r="I255">
        <v>22</v>
      </c>
      <c r="J255" t="str">
        <f>IF(ABS((C255-AVERAGE($C:$C))/_xlfn.STDEV.S(moras[SALARIO]))&gt;1.96,"Atípico","No")</f>
        <v>No</v>
      </c>
      <c r="K255" t="str">
        <f>IF(ABS((moras[[#This Row],[EDAD]]-AVERAGE($I:$I))/_xlfn.STDEV.S($I:$I))&gt;1.96,"Atípico","No")</f>
        <v>No</v>
      </c>
    </row>
    <row r="256" spans="1:11" x14ac:dyDescent="0.35">
      <c r="A256">
        <v>28</v>
      </c>
      <c r="B256" t="s">
        <v>15</v>
      </c>
      <c r="C256">
        <v>73410</v>
      </c>
      <c r="D256" t="s">
        <v>10</v>
      </c>
      <c r="E256" t="s">
        <v>16</v>
      </c>
      <c r="F256" t="s">
        <v>12</v>
      </c>
      <c r="G256" t="s">
        <v>12</v>
      </c>
      <c r="H256" t="s">
        <v>13</v>
      </c>
      <c r="I256">
        <v>22</v>
      </c>
      <c r="J256" t="str">
        <f>IF(ABS((C256-AVERAGE($C:$C))/_xlfn.STDEV.S(moras[SALARIO]))&gt;1.96,"Atípico","No")</f>
        <v>No</v>
      </c>
      <c r="K256" t="str">
        <f>IF(ABS((moras[[#This Row],[EDAD]]-AVERAGE($I:$I))/_xlfn.STDEV.S($I:$I))&gt;1.96,"Atípico","No")</f>
        <v>No</v>
      </c>
    </row>
    <row r="257" spans="1:11" x14ac:dyDescent="0.35">
      <c r="A257">
        <v>3483</v>
      </c>
      <c r="B257" t="s">
        <v>9</v>
      </c>
      <c r="C257">
        <v>63720</v>
      </c>
      <c r="D257" t="s">
        <v>10</v>
      </c>
      <c r="E257" t="s">
        <v>16</v>
      </c>
      <c r="F257" t="s">
        <v>12</v>
      </c>
      <c r="G257" t="s">
        <v>12</v>
      </c>
      <c r="H257" t="s">
        <v>12</v>
      </c>
      <c r="I257">
        <v>22</v>
      </c>
      <c r="J257" t="str">
        <f>IF(ABS((C257-AVERAGE($C:$C))/_xlfn.STDEV.S(moras[SALARIO]))&gt;1.96,"Atípico","No")</f>
        <v>No</v>
      </c>
      <c r="K257" t="str">
        <f>IF(ABS((moras[[#This Row],[EDAD]]-AVERAGE($I:$I))/_xlfn.STDEV.S($I:$I))&gt;1.96,"Atípico","No")</f>
        <v>No</v>
      </c>
    </row>
    <row r="258" spans="1:11" x14ac:dyDescent="0.35">
      <c r="A258">
        <v>3456</v>
      </c>
      <c r="B258" t="s">
        <v>9</v>
      </c>
      <c r="C258">
        <v>40000</v>
      </c>
      <c r="D258" t="s">
        <v>10</v>
      </c>
      <c r="E258" t="s">
        <v>16</v>
      </c>
      <c r="F258" t="s">
        <v>12</v>
      </c>
      <c r="G258" t="s">
        <v>13</v>
      </c>
      <c r="H258" t="s">
        <v>13</v>
      </c>
      <c r="I258">
        <v>22</v>
      </c>
      <c r="J258" t="str">
        <f>IF(ABS((C258-AVERAGE($C:$C))/_xlfn.STDEV.S(moras[SALARIO]))&gt;1.96,"Atípico","No")</f>
        <v>No</v>
      </c>
      <c r="K258" t="str">
        <f>IF(ABS((moras[[#This Row],[EDAD]]-AVERAGE($I:$I))/_xlfn.STDEV.S($I:$I))&gt;1.96,"Atípico","No")</f>
        <v>No</v>
      </c>
    </row>
    <row r="259" spans="1:11" x14ac:dyDescent="0.35">
      <c r="A259">
        <v>3735</v>
      </c>
      <c r="B259" t="s">
        <v>9</v>
      </c>
      <c r="C259">
        <v>32956</v>
      </c>
      <c r="D259" t="s">
        <v>10</v>
      </c>
      <c r="E259" t="s">
        <v>16</v>
      </c>
      <c r="F259" t="s">
        <v>12</v>
      </c>
      <c r="G259" t="s">
        <v>13</v>
      </c>
      <c r="H259" t="s">
        <v>13</v>
      </c>
      <c r="I259">
        <v>22</v>
      </c>
      <c r="J259" t="str">
        <f>IF(ABS((C259-AVERAGE($C:$C))/_xlfn.STDEV.S(moras[SALARIO]))&gt;1.96,"Atípico","No")</f>
        <v>No</v>
      </c>
      <c r="K259" t="str">
        <f>IF(ABS((moras[[#This Row],[EDAD]]-AVERAGE($I:$I))/_xlfn.STDEV.S($I:$I))&gt;1.96,"Atípico","No")</f>
        <v>No</v>
      </c>
    </row>
    <row r="260" spans="1:11" x14ac:dyDescent="0.35">
      <c r="A260">
        <v>535</v>
      </c>
      <c r="B260" t="s">
        <v>9</v>
      </c>
      <c r="C260">
        <v>10700</v>
      </c>
      <c r="D260" t="s">
        <v>10</v>
      </c>
      <c r="E260" t="s">
        <v>16</v>
      </c>
      <c r="F260" t="s">
        <v>12</v>
      </c>
      <c r="G260" t="s">
        <v>13</v>
      </c>
      <c r="H260" t="s">
        <v>13</v>
      </c>
      <c r="I260">
        <v>22</v>
      </c>
      <c r="J260" t="str">
        <f>IF(ABS((C260-AVERAGE($C:$C))/_xlfn.STDEV.S(moras[SALARIO]))&gt;1.96,"Atípico","No")</f>
        <v>No</v>
      </c>
      <c r="K260" t="str">
        <f>IF(ABS((moras[[#This Row],[EDAD]]-AVERAGE($I:$I))/_xlfn.STDEV.S($I:$I))&gt;1.96,"Atípico","No")</f>
        <v>No</v>
      </c>
    </row>
    <row r="261" spans="1:11" x14ac:dyDescent="0.35">
      <c r="A261">
        <v>2065</v>
      </c>
      <c r="B261" t="s">
        <v>15</v>
      </c>
      <c r="C261">
        <v>1000000</v>
      </c>
      <c r="D261" t="s">
        <v>10</v>
      </c>
      <c r="E261" t="s">
        <v>16</v>
      </c>
      <c r="F261" t="s">
        <v>12</v>
      </c>
      <c r="G261" t="s">
        <v>13</v>
      </c>
      <c r="H261" t="s">
        <v>13</v>
      </c>
      <c r="I261">
        <v>23</v>
      </c>
      <c r="J261" t="str">
        <f>IF(ABS((C261-AVERAGE($C:$C))/_xlfn.STDEV.S(moras[SALARIO]))&gt;1.96,"Atípico","No")</f>
        <v>No</v>
      </c>
      <c r="K261" t="str">
        <f>IF(ABS((moras[[#This Row],[EDAD]]-AVERAGE($I:$I))/_xlfn.STDEV.S($I:$I))&gt;1.96,"Atípico","No")</f>
        <v>No</v>
      </c>
    </row>
    <row r="262" spans="1:11" x14ac:dyDescent="0.35">
      <c r="A262">
        <v>4691</v>
      </c>
      <c r="B262" t="s">
        <v>9</v>
      </c>
      <c r="C262">
        <v>897359.35999999999</v>
      </c>
      <c r="D262" t="s">
        <v>10</v>
      </c>
      <c r="E262" t="s">
        <v>16</v>
      </c>
      <c r="F262" t="s">
        <v>12</v>
      </c>
      <c r="G262" t="s">
        <v>13</v>
      </c>
      <c r="H262" t="s">
        <v>13</v>
      </c>
      <c r="I262">
        <v>23</v>
      </c>
      <c r="J262" t="str">
        <f>IF(ABS((C262-AVERAGE($C:$C))/_xlfn.STDEV.S(moras[SALARIO]))&gt;1.96,"Atípico","No")</f>
        <v>No</v>
      </c>
      <c r="K262" t="str">
        <f>IF(ABS((moras[[#This Row],[EDAD]]-AVERAGE($I:$I))/_xlfn.STDEV.S($I:$I))&gt;1.96,"Atípico","No")</f>
        <v>No</v>
      </c>
    </row>
    <row r="263" spans="1:11" x14ac:dyDescent="0.35">
      <c r="A263">
        <v>4679</v>
      </c>
      <c r="B263" t="s">
        <v>15</v>
      </c>
      <c r="C263">
        <v>817600</v>
      </c>
      <c r="D263" t="s">
        <v>10</v>
      </c>
      <c r="E263" t="s">
        <v>16</v>
      </c>
      <c r="F263" t="s">
        <v>12</v>
      </c>
      <c r="G263" t="s">
        <v>13</v>
      </c>
      <c r="H263" t="s">
        <v>13</v>
      </c>
      <c r="I263">
        <v>23</v>
      </c>
      <c r="J263" t="str">
        <f>IF(ABS((C263-AVERAGE($C:$C))/_xlfn.STDEV.S(moras[SALARIO]))&gt;1.96,"Atípico","No")</f>
        <v>No</v>
      </c>
      <c r="K263" t="str">
        <f>IF(ABS((moras[[#This Row],[EDAD]]-AVERAGE($I:$I))/_xlfn.STDEV.S($I:$I))&gt;1.96,"Atípico","No")</f>
        <v>No</v>
      </c>
    </row>
    <row r="264" spans="1:11" x14ac:dyDescent="0.35">
      <c r="A264">
        <v>440</v>
      </c>
      <c r="B264" t="s">
        <v>9</v>
      </c>
      <c r="C264">
        <v>806740.07</v>
      </c>
      <c r="D264" t="s">
        <v>10</v>
      </c>
      <c r="E264" t="s">
        <v>16</v>
      </c>
      <c r="F264" t="s">
        <v>12</v>
      </c>
      <c r="G264" t="s">
        <v>13</v>
      </c>
      <c r="H264" t="s">
        <v>13</v>
      </c>
      <c r="I264">
        <v>23</v>
      </c>
      <c r="J264" t="str">
        <f>IF(ABS((C264-AVERAGE($C:$C))/_xlfn.STDEV.S(moras[SALARIO]))&gt;1.96,"Atípico","No")</f>
        <v>No</v>
      </c>
      <c r="K264" t="str">
        <f>IF(ABS((moras[[#This Row],[EDAD]]-AVERAGE($I:$I))/_xlfn.STDEV.S($I:$I))&gt;1.96,"Atípico","No")</f>
        <v>No</v>
      </c>
    </row>
    <row r="265" spans="1:11" x14ac:dyDescent="0.35">
      <c r="A265">
        <v>4626</v>
      </c>
      <c r="B265" t="s">
        <v>15</v>
      </c>
      <c r="C265">
        <v>775258.33</v>
      </c>
      <c r="D265" t="s">
        <v>10</v>
      </c>
      <c r="E265" t="s">
        <v>16</v>
      </c>
      <c r="F265" t="s">
        <v>12</v>
      </c>
      <c r="G265" t="s">
        <v>13</v>
      </c>
      <c r="H265" t="s">
        <v>13</v>
      </c>
      <c r="I265">
        <v>23</v>
      </c>
      <c r="J265" t="str">
        <f>IF(ABS((C265-AVERAGE($C:$C))/_xlfn.STDEV.S(moras[SALARIO]))&gt;1.96,"Atípico","No")</f>
        <v>No</v>
      </c>
      <c r="K265" t="str">
        <f>IF(ABS((moras[[#This Row],[EDAD]]-AVERAGE($I:$I))/_xlfn.STDEV.S($I:$I))&gt;1.96,"Atípico","No")</f>
        <v>No</v>
      </c>
    </row>
    <row r="266" spans="1:11" x14ac:dyDescent="0.35">
      <c r="A266">
        <v>3064</v>
      </c>
      <c r="B266" t="s">
        <v>15</v>
      </c>
      <c r="C266">
        <v>749840</v>
      </c>
      <c r="D266" t="s">
        <v>10</v>
      </c>
      <c r="E266" t="s">
        <v>16</v>
      </c>
      <c r="F266" t="s">
        <v>12</v>
      </c>
      <c r="G266" t="s">
        <v>13</v>
      </c>
      <c r="H266" t="s">
        <v>13</v>
      </c>
      <c r="I266">
        <v>23</v>
      </c>
      <c r="J266" t="str">
        <f>IF(ABS((C266-AVERAGE($C:$C))/_xlfn.STDEV.S(moras[SALARIO]))&gt;1.96,"Atípico","No")</f>
        <v>No</v>
      </c>
      <c r="K266" t="str">
        <f>IF(ABS((moras[[#This Row],[EDAD]]-AVERAGE($I:$I))/_xlfn.STDEV.S($I:$I))&gt;1.96,"Atípico","No")</f>
        <v>No</v>
      </c>
    </row>
    <row r="267" spans="1:11" x14ac:dyDescent="0.35">
      <c r="A267">
        <v>1319</v>
      </c>
      <c r="B267" t="s">
        <v>9</v>
      </c>
      <c r="C267">
        <v>666854.69999999995</v>
      </c>
      <c r="D267" t="s">
        <v>10</v>
      </c>
      <c r="E267" t="s">
        <v>16</v>
      </c>
      <c r="F267" t="s">
        <v>12</v>
      </c>
      <c r="G267" t="s">
        <v>13</v>
      </c>
      <c r="H267" t="s">
        <v>13</v>
      </c>
      <c r="I267">
        <v>23</v>
      </c>
      <c r="J267" t="str">
        <f>IF(ABS((C267-AVERAGE($C:$C))/_xlfn.STDEV.S(moras[SALARIO]))&gt;1.96,"Atípico","No")</f>
        <v>No</v>
      </c>
      <c r="K267" t="str">
        <f>IF(ABS((moras[[#This Row],[EDAD]]-AVERAGE($I:$I))/_xlfn.STDEV.S($I:$I))&gt;1.96,"Atípico","No")</f>
        <v>No</v>
      </c>
    </row>
    <row r="268" spans="1:11" x14ac:dyDescent="0.35">
      <c r="A268">
        <v>3409</v>
      </c>
      <c r="B268" t="s">
        <v>9</v>
      </c>
      <c r="C268">
        <v>640789.43999999994</v>
      </c>
      <c r="D268" t="s">
        <v>10</v>
      </c>
      <c r="E268" t="s">
        <v>16</v>
      </c>
      <c r="F268" t="s">
        <v>12</v>
      </c>
      <c r="G268" t="s">
        <v>13</v>
      </c>
      <c r="H268" t="s">
        <v>13</v>
      </c>
      <c r="I268">
        <v>23</v>
      </c>
      <c r="J268" t="str">
        <f>IF(ABS((C268-AVERAGE($C:$C))/_xlfn.STDEV.S(moras[SALARIO]))&gt;1.96,"Atípico","No")</f>
        <v>No</v>
      </c>
      <c r="K268" t="str">
        <f>IF(ABS((moras[[#This Row],[EDAD]]-AVERAGE($I:$I))/_xlfn.STDEV.S($I:$I))&gt;1.96,"Atípico","No")</f>
        <v>No</v>
      </c>
    </row>
    <row r="269" spans="1:11" x14ac:dyDescent="0.35">
      <c r="A269">
        <v>2903</v>
      </c>
      <c r="B269" t="s">
        <v>15</v>
      </c>
      <c r="C269">
        <v>622394.65</v>
      </c>
      <c r="D269" t="s">
        <v>10</v>
      </c>
      <c r="E269" t="s">
        <v>16</v>
      </c>
      <c r="F269" t="s">
        <v>12</v>
      </c>
      <c r="G269" t="s">
        <v>13</v>
      </c>
      <c r="H269" t="s">
        <v>12</v>
      </c>
      <c r="I269">
        <v>23</v>
      </c>
      <c r="J269" t="str">
        <f>IF(ABS((C269-AVERAGE($C:$C))/_xlfn.STDEV.S(moras[SALARIO]))&gt;1.96,"Atípico","No")</f>
        <v>No</v>
      </c>
      <c r="K269" t="str">
        <f>IF(ABS((moras[[#This Row],[EDAD]]-AVERAGE($I:$I))/_xlfn.STDEV.S($I:$I))&gt;1.96,"Atípico","No")</f>
        <v>No</v>
      </c>
    </row>
    <row r="270" spans="1:11" x14ac:dyDescent="0.35">
      <c r="A270">
        <v>3651</v>
      </c>
      <c r="B270" t="s">
        <v>9</v>
      </c>
      <c r="C270">
        <v>617046.87</v>
      </c>
      <c r="D270" t="s">
        <v>10</v>
      </c>
      <c r="E270" t="s">
        <v>16</v>
      </c>
      <c r="F270" t="s">
        <v>12</v>
      </c>
      <c r="G270" t="s">
        <v>12</v>
      </c>
      <c r="H270" t="s">
        <v>13</v>
      </c>
      <c r="I270">
        <v>23</v>
      </c>
      <c r="J270" t="str">
        <f>IF(ABS((C270-AVERAGE($C:$C))/_xlfn.STDEV.S(moras[SALARIO]))&gt;1.96,"Atípico","No")</f>
        <v>No</v>
      </c>
      <c r="K270" t="str">
        <f>IF(ABS((moras[[#This Row],[EDAD]]-AVERAGE($I:$I))/_xlfn.STDEV.S($I:$I))&gt;1.96,"Atípico","No")</f>
        <v>No</v>
      </c>
    </row>
    <row r="271" spans="1:11" x14ac:dyDescent="0.35">
      <c r="A271">
        <v>4000</v>
      </c>
      <c r="B271" t="s">
        <v>15</v>
      </c>
      <c r="C271">
        <v>602132.81000000006</v>
      </c>
      <c r="D271" t="s">
        <v>10</v>
      </c>
      <c r="E271" t="s">
        <v>16</v>
      </c>
      <c r="F271" t="s">
        <v>12</v>
      </c>
      <c r="G271" t="s">
        <v>13</v>
      </c>
      <c r="H271" t="s">
        <v>13</v>
      </c>
      <c r="I271">
        <v>23</v>
      </c>
      <c r="J271" t="str">
        <f>IF(ABS((C271-AVERAGE($C:$C))/_xlfn.STDEV.S(moras[SALARIO]))&gt;1.96,"Atípico","No")</f>
        <v>No</v>
      </c>
      <c r="K271" t="str">
        <f>IF(ABS((moras[[#This Row],[EDAD]]-AVERAGE($I:$I))/_xlfn.STDEV.S($I:$I))&gt;1.96,"Atípico","No")</f>
        <v>No</v>
      </c>
    </row>
    <row r="272" spans="1:11" x14ac:dyDescent="0.35">
      <c r="A272">
        <v>4649</v>
      </c>
      <c r="B272" t="s">
        <v>9</v>
      </c>
      <c r="C272">
        <v>589772.12</v>
      </c>
      <c r="D272" t="s">
        <v>10</v>
      </c>
      <c r="E272" t="s">
        <v>16</v>
      </c>
      <c r="F272" t="s">
        <v>12</v>
      </c>
      <c r="G272" t="s">
        <v>13</v>
      </c>
      <c r="H272" t="s">
        <v>13</v>
      </c>
      <c r="I272">
        <v>23</v>
      </c>
      <c r="J272" t="str">
        <f>IF(ABS((C272-AVERAGE($C:$C))/_xlfn.STDEV.S(moras[SALARIO]))&gt;1.96,"Atípico","No")</f>
        <v>No</v>
      </c>
      <c r="K272" t="str">
        <f>IF(ABS((moras[[#This Row],[EDAD]]-AVERAGE($I:$I))/_xlfn.STDEV.S($I:$I))&gt;1.96,"Atípico","No")</f>
        <v>No</v>
      </c>
    </row>
    <row r="273" spans="1:11" x14ac:dyDescent="0.35">
      <c r="A273">
        <v>3005</v>
      </c>
      <c r="B273" t="s">
        <v>15</v>
      </c>
      <c r="C273">
        <v>582000</v>
      </c>
      <c r="D273" t="s">
        <v>10</v>
      </c>
      <c r="E273" t="s">
        <v>16</v>
      </c>
      <c r="F273" t="s">
        <v>12</v>
      </c>
      <c r="G273" t="s">
        <v>13</v>
      </c>
      <c r="H273" t="s">
        <v>13</v>
      </c>
      <c r="I273">
        <v>23</v>
      </c>
      <c r="J273" t="str">
        <f>IF(ABS((C273-AVERAGE($C:$C))/_xlfn.STDEV.S(moras[SALARIO]))&gt;1.96,"Atípico","No")</f>
        <v>No</v>
      </c>
      <c r="K273" t="str">
        <f>IF(ABS((moras[[#This Row],[EDAD]]-AVERAGE($I:$I))/_xlfn.STDEV.S($I:$I))&gt;1.96,"Atípico","No")</f>
        <v>No</v>
      </c>
    </row>
    <row r="274" spans="1:11" x14ac:dyDescent="0.35">
      <c r="A274">
        <v>4697</v>
      </c>
      <c r="B274" t="s">
        <v>9</v>
      </c>
      <c r="C274">
        <v>578941.44999999995</v>
      </c>
      <c r="D274" t="s">
        <v>10</v>
      </c>
      <c r="E274" t="s">
        <v>16</v>
      </c>
      <c r="F274" t="s">
        <v>12</v>
      </c>
      <c r="G274" t="s">
        <v>13</v>
      </c>
      <c r="H274" t="s">
        <v>13</v>
      </c>
      <c r="I274">
        <v>23</v>
      </c>
      <c r="J274" t="str">
        <f>IF(ABS((C274-AVERAGE($C:$C))/_xlfn.STDEV.S(moras[SALARIO]))&gt;1.96,"Atípico","No")</f>
        <v>No</v>
      </c>
      <c r="K274" t="str">
        <f>IF(ABS((moras[[#This Row],[EDAD]]-AVERAGE($I:$I))/_xlfn.STDEV.S($I:$I))&gt;1.96,"Atípico","No")</f>
        <v>No</v>
      </c>
    </row>
    <row r="275" spans="1:11" x14ac:dyDescent="0.35">
      <c r="A275">
        <v>620</v>
      </c>
      <c r="B275" t="s">
        <v>9</v>
      </c>
      <c r="C275">
        <v>573400</v>
      </c>
      <c r="D275" t="s">
        <v>10</v>
      </c>
      <c r="E275" t="s">
        <v>16</v>
      </c>
      <c r="F275" t="s">
        <v>12</v>
      </c>
      <c r="G275" t="s">
        <v>13</v>
      </c>
      <c r="H275" t="s">
        <v>13</v>
      </c>
      <c r="I275">
        <v>23</v>
      </c>
      <c r="J275" t="str">
        <f>IF(ABS((C275-AVERAGE($C:$C))/_xlfn.STDEV.S(moras[SALARIO]))&gt;1.96,"Atípico","No")</f>
        <v>No</v>
      </c>
      <c r="K275" t="str">
        <f>IF(ABS((moras[[#This Row],[EDAD]]-AVERAGE($I:$I))/_xlfn.STDEV.S($I:$I))&gt;1.96,"Atípico","No")</f>
        <v>No</v>
      </c>
    </row>
    <row r="276" spans="1:11" x14ac:dyDescent="0.35">
      <c r="A276">
        <v>4004</v>
      </c>
      <c r="B276" t="s">
        <v>15</v>
      </c>
      <c r="C276">
        <v>550668.84</v>
      </c>
      <c r="D276" t="s">
        <v>10</v>
      </c>
      <c r="E276" t="s">
        <v>16</v>
      </c>
      <c r="F276" t="s">
        <v>12</v>
      </c>
      <c r="G276" t="s">
        <v>13</v>
      </c>
      <c r="H276" t="s">
        <v>13</v>
      </c>
      <c r="I276">
        <v>23</v>
      </c>
      <c r="J276" t="str">
        <f>IF(ABS((C276-AVERAGE($C:$C))/_xlfn.STDEV.S(moras[SALARIO]))&gt;1.96,"Atípico","No")</f>
        <v>No</v>
      </c>
      <c r="K276" t="str">
        <f>IF(ABS((moras[[#This Row],[EDAD]]-AVERAGE($I:$I))/_xlfn.STDEV.S($I:$I))&gt;1.96,"Atípico","No")</f>
        <v>No</v>
      </c>
    </row>
    <row r="277" spans="1:11" x14ac:dyDescent="0.35">
      <c r="A277">
        <v>2542</v>
      </c>
      <c r="B277" t="s">
        <v>15</v>
      </c>
      <c r="C277">
        <v>529279</v>
      </c>
      <c r="D277" t="s">
        <v>10</v>
      </c>
      <c r="E277" t="s">
        <v>11</v>
      </c>
      <c r="F277" t="s">
        <v>12</v>
      </c>
      <c r="G277" t="s">
        <v>13</v>
      </c>
      <c r="H277" t="s">
        <v>12</v>
      </c>
      <c r="I277">
        <v>23</v>
      </c>
      <c r="J277" t="str">
        <f>IF(ABS((C277-AVERAGE($C:$C))/_xlfn.STDEV.S(moras[SALARIO]))&gt;1.96,"Atípico","No")</f>
        <v>No</v>
      </c>
      <c r="K277" t="str">
        <f>IF(ABS((moras[[#This Row],[EDAD]]-AVERAGE($I:$I))/_xlfn.STDEV.S($I:$I))&gt;1.96,"Atípico","No")</f>
        <v>No</v>
      </c>
    </row>
    <row r="278" spans="1:11" x14ac:dyDescent="0.35">
      <c r="A278">
        <v>1582</v>
      </c>
      <c r="B278" t="s">
        <v>9</v>
      </c>
      <c r="C278">
        <v>527956.5</v>
      </c>
      <c r="D278" t="s">
        <v>10</v>
      </c>
      <c r="E278" t="s">
        <v>11</v>
      </c>
      <c r="F278" t="s">
        <v>12</v>
      </c>
      <c r="G278" t="s">
        <v>13</v>
      </c>
      <c r="H278" t="s">
        <v>13</v>
      </c>
      <c r="I278">
        <v>23</v>
      </c>
      <c r="J278" t="str">
        <f>IF(ABS((C278-AVERAGE($C:$C))/_xlfn.STDEV.S(moras[SALARIO]))&gt;1.96,"Atípico","No")</f>
        <v>No</v>
      </c>
      <c r="K278" t="str">
        <f>IF(ABS((moras[[#This Row],[EDAD]]-AVERAGE($I:$I))/_xlfn.STDEV.S($I:$I))&gt;1.96,"Atípico","No")</f>
        <v>No</v>
      </c>
    </row>
    <row r="279" spans="1:11" x14ac:dyDescent="0.35">
      <c r="A279">
        <v>4098</v>
      </c>
      <c r="B279" t="s">
        <v>15</v>
      </c>
      <c r="C279">
        <v>523886</v>
      </c>
      <c r="D279" t="s">
        <v>18</v>
      </c>
      <c r="E279" t="s">
        <v>16</v>
      </c>
      <c r="F279" t="s">
        <v>12</v>
      </c>
      <c r="G279" t="s">
        <v>13</v>
      </c>
      <c r="H279" t="s">
        <v>13</v>
      </c>
      <c r="I279">
        <v>23</v>
      </c>
      <c r="J279" t="str">
        <f>IF(ABS((C279-AVERAGE($C:$C))/_xlfn.STDEV.S(moras[SALARIO]))&gt;1.96,"Atípico","No")</f>
        <v>No</v>
      </c>
      <c r="K279" t="str">
        <f>IF(ABS((moras[[#This Row],[EDAD]]-AVERAGE($I:$I))/_xlfn.STDEV.S($I:$I))&gt;1.96,"Atípico","No")</f>
        <v>No</v>
      </c>
    </row>
    <row r="280" spans="1:11" x14ac:dyDescent="0.35">
      <c r="A280">
        <v>257</v>
      </c>
      <c r="B280" t="s">
        <v>15</v>
      </c>
      <c r="C280">
        <v>500000</v>
      </c>
      <c r="D280" t="s">
        <v>10</v>
      </c>
      <c r="E280" t="s">
        <v>16</v>
      </c>
      <c r="F280" t="s">
        <v>12</v>
      </c>
      <c r="G280" t="s">
        <v>13</v>
      </c>
      <c r="H280" t="s">
        <v>12</v>
      </c>
      <c r="I280">
        <v>23</v>
      </c>
      <c r="J280" t="str">
        <f>IF(ABS((C280-AVERAGE($C:$C))/_xlfn.STDEV.S(moras[SALARIO]))&gt;1.96,"Atípico","No")</f>
        <v>No</v>
      </c>
      <c r="K280" t="str">
        <f>IF(ABS((moras[[#This Row],[EDAD]]-AVERAGE($I:$I))/_xlfn.STDEV.S($I:$I))&gt;1.96,"Atípico","No")</f>
        <v>No</v>
      </c>
    </row>
    <row r="281" spans="1:11" x14ac:dyDescent="0.35">
      <c r="A281">
        <v>2793</v>
      </c>
      <c r="B281" t="s">
        <v>9</v>
      </c>
      <c r="C281">
        <v>480488</v>
      </c>
      <c r="D281" t="s">
        <v>10</v>
      </c>
      <c r="E281" t="s">
        <v>16</v>
      </c>
      <c r="F281" t="s">
        <v>12</v>
      </c>
      <c r="G281" t="s">
        <v>12</v>
      </c>
      <c r="H281" t="s">
        <v>13</v>
      </c>
      <c r="I281">
        <v>23</v>
      </c>
      <c r="J281" t="str">
        <f>IF(ABS((C281-AVERAGE($C:$C))/_xlfn.STDEV.S(moras[SALARIO]))&gt;1.96,"Atípico","No")</f>
        <v>No</v>
      </c>
      <c r="K281" t="str">
        <f>IF(ABS((moras[[#This Row],[EDAD]]-AVERAGE($I:$I))/_xlfn.STDEV.S($I:$I))&gt;1.96,"Atípico","No")</f>
        <v>No</v>
      </c>
    </row>
    <row r="282" spans="1:11" x14ac:dyDescent="0.35">
      <c r="A282">
        <v>3154</v>
      </c>
      <c r="B282" t="s">
        <v>9</v>
      </c>
      <c r="C282">
        <v>471223.1</v>
      </c>
      <c r="D282" t="s">
        <v>10</v>
      </c>
      <c r="E282" t="s">
        <v>16</v>
      </c>
      <c r="F282" t="s">
        <v>12</v>
      </c>
      <c r="G282" t="s">
        <v>13</v>
      </c>
      <c r="H282" t="s">
        <v>13</v>
      </c>
      <c r="I282">
        <v>23</v>
      </c>
      <c r="J282" t="str">
        <f>IF(ABS((C282-AVERAGE($C:$C))/_xlfn.STDEV.S(moras[SALARIO]))&gt;1.96,"Atípico","No")</f>
        <v>No</v>
      </c>
      <c r="K282" t="str">
        <f>IF(ABS((moras[[#This Row],[EDAD]]-AVERAGE($I:$I))/_xlfn.STDEV.S($I:$I))&gt;1.96,"Atípico","No")</f>
        <v>No</v>
      </c>
    </row>
    <row r="283" spans="1:11" x14ac:dyDescent="0.35">
      <c r="A283">
        <v>1334</v>
      </c>
      <c r="B283" t="s">
        <v>9</v>
      </c>
      <c r="C283">
        <v>450000</v>
      </c>
      <c r="D283" t="s">
        <v>10</v>
      </c>
      <c r="E283" t="s">
        <v>16</v>
      </c>
      <c r="F283" t="s">
        <v>12</v>
      </c>
      <c r="G283" t="s">
        <v>13</v>
      </c>
      <c r="H283" t="s">
        <v>13</v>
      </c>
      <c r="I283">
        <v>23</v>
      </c>
      <c r="J283" t="str">
        <f>IF(ABS((C283-AVERAGE($C:$C))/_xlfn.STDEV.S(moras[SALARIO]))&gt;1.96,"Atípico","No")</f>
        <v>No</v>
      </c>
      <c r="K283" t="str">
        <f>IF(ABS((moras[[#This Row],[EDAD]]-AVERAGE($I:$I))/_xlfn.STDEV.S($I:$I))&gt;1.96,"Atípico","No")</f>
        <v>No</v>
      </c>
    </row>
    <row r="284" spans="1:11" x14ac:dyDescent="0.35">
      <c r="A284">
        <v>2410</v>
      </c>
      <c r="B284" t="s">
        <v>15</v>
      </c>
      <c r="C284">
        <v>446928</v>
      </c>
      <c r="D284" t="s">
        <v>10</v>
      </c>
      <c r="E284" t="s">
        <v>16</v>
      </c>
      <c r="F284" t="s">
        <v>12</v>
      </c>
      <c r="G284" t="s">
        <v>13</v>
      </c>
      <c r="H284" t="s">
        <v>13</v>
      </c>
      <c r="I284">
        <v>23</v>
      </c>
      <c r="J284" t="str">
        <f>IF(ABS((C284-AVERAGE($C:$C))/_xlfn.STDEV.S(moras[SALARIO]))&gt;1.96,"Atípico","No")</f>
        <v>No</v>
      </c>
      <c r="K284" t="str">
        <f>IF(ABS((moras[[#This Row],[EDAD]]-AVERAGE($I:$I))/_xlfn.STDEV.S($I:$I))&gt;1.96,"Atípico","No")</f>
        <v>No</v>
      </c>
    </row>
    <row r="285" spans="1:11" x14ac:dyDescent="0.35">
      <c r="A285">
        <v>3263</v>
      </c>
      <c r="B285" t="s">
        <v>15</v>
      </c>
      <c r="C285">
        <v>446610.91</v>
      </c>
      <c r="D285" t="s">
        <v>10</v>
      </c>
      <c r="E285" t="s">
        <v>16</v>
      </c>
      <c r="F285" t="s">
        <v>12</v>
      </c>
      <c r="G285" t="s">
        <v>13</v>
      </c>
      <c r="H285" t="s">
        <v>13</v>
      </c>
      <c r="I285">
        <v>23</v>
      </c>
      <c r="J285" t="str">
        <f>IF(ABS((C285-AVERAGE($C:$C))/_xlfn.STDEV.S(moras[SALARIO]))&gt;1.96,"Atípico","No")</f>
        <v>No</v>
      </c>
      <c r="K285" t="str">
        <f>IF(ABS((moras[[#This Row],[EDAD]]-AVERAGE($I:$I))/_xlfn.STDEV.S($I:$I))&gt;1.96,"Atípico","No")</f>
        <v>No</v>
      </c>
    </row>
    <row r="286" spans="1:11" x14ac:dyDescent="0.35">
      <c r="A286">
        <v>568</v>
      </c>
      <c r="B286" t="s">
        <v>15</v>
      </c>
      <c r="C286">
        <v>444333.33</v>
      </c>
      <c r="D286" t="s">
        <v>10</v>
      </c>
      <c r="E286" t="s">
        <v>16</v>
      </c>
      <c r="F286" t="s">
        <v>12</v>
      </c>
      <c r="G286" t="s">
        <v>13</v>
      </c>
      <c r="H286" t="s">
        <v>13</v>
      </c>
      <c r="I286">
        <v>23</v>
      </c>
      <c r="J286" t="str">
        <f>IF(ABS((C286-AVERAGE($C:$C))/_xlfn.STDEV.S(moras[SALARIO]))&gt;1.96,"Atípico","No")</f>
        <v>No</v>
      </c>
      <c r="K286" t="str">
        <f>IF(ABS((moras[[#This Row],[EDAD]]-AVERAGE($I:$I))/_xlfn.STDEV.S($I:$I))&gt;1.96,"Atípico","No")</f>
        <v>No</v>
      </c>
    </row>
    <row r="287" spans="1:11" x14ac:dyDescent="0.35">
      <c r="A287">
        <v>3632</v>
      </c>
      <c r="B287" t="s">
        <v>9</v>
      </c>
      <c r="C287">
        <v>444011.07</v>
      </c>
      <c r="D287" t="s">
        <v>10</v>
      </c>
      <c r="E287" t="s">
        <v>16</v>
      </c>
      <c r="F287" t="s">
        <v>12</v>
      </c>
      <c r="G287" t="s">
        <v>13</v>
      </c>
      <c r="H287" t="s">
        <v>13</v>
      </c>
      <c r="I287">
        <v>23</v>
      </c>
      <c r="J287" t="str">
        <f>IF(ABS((C287-AVERAGE($C:$C))/_xlfn.STDEV.S(moras[SALARIO]))&gt;1.96,"Atípico","No")</f>
        <v>No</v>
      </c>
      <c r="K287" t="str">
        <f>IF(ABS((moras[[#This Row],[EDAD]]-AVERAGE($I:$I))/_xlfn.STDEV.S($I:$I))&gt;1.96,"Atípico","No")</f>
        <v>No</v>
      </c>
    </row>
    <row r="288" spans="1:11" x14ac:dyDescent="0.35">
      <c r="A288">
        <v>2800</v>
      </c>
      <c r="B288" t="s">
        <v>9</v>
      </c>
      <c r="C288">
        <v>436134</v>
      </c>
      <c r="D288" t="s">
        <v>10</v>
      </c>
      <c r="E288" t="s">
        <v>16</v>
      </c>
      <c r="F288" t="s">
        <v>12</v>
      </c>
      <c r="G288" t="s">
        <v>13</v>
      </c>
      <c r="H288" t="s">
        <v>13</v>
      </c>
      <c r="I288">
        <v>23</v>
      </c>
      <c r="J288" t="str">
        <f>IF(ABS((C288-AVERAGE($C:$C))/_xlfn.STDEV.S(moras[SALARIO]))&gt;1.96,"Atípico","No")</f>
        <v>No</v>
      </c>
      <c r="K288" t="str">
        <f>IF(ABS((moras[[#This Row],[EDAD]]-AVERAGE($I:$I))/_xlfn.STDEV.S($I:$I))&gt;1.96,"Atípico","No")</f>
        <v>No</v>
      </c>
    </row>
    <row r="289" spans="1:11" x14ac:dyDescent="0.35">
      <c r="A289">
        <v>844</v>
      </c>
      <c r="B289" t="s">
        <v>15</v>
      </c>
      <c r="C289">
        <v>432916.67</v>
      </c>
      <c r="D289" t="s">
        <v>10</v>
      </c>
      <c r="E289" t="s">
        <v>16</v>
      </c>
      <c r="F289" t="s">
        <v>12</v>
      </c>
      <c r="G289" t="s">
        <v>13</v>
      </c>
      <c r="H289" t="s">
        <v>13</v>
      </c>
      <c r="I289">
        <v>23</v>
      </c>
      <c r="J289" t="str">
        <f>IF(ABS((C289-AVERAGE($C:$C))/_xlfn.STDEV.S(moras[SALARIO]))&gt;1.96,"Atípico","No")</f>
        <v>No</v>
      </c>
      <c r="K289" t="str">
        <f>IF(ABS((moras[[#This Row],[EDAD]]-AVERAGE($I:$I))/_xlfn.STDEV.S($I:$I))&gt;1.96,"Atípico","No")</f>
        <v>No</v>
      </c>
    </row>
    <row r="290" spans="1:11" x14ac:dyDescent="0.35">
      <c r="A290">
        <v>430</v>
      </c>
      <c r="B290" t="s">
        <v>9</v>
      </c>
      <c r="C290">
        <v>432667</v>
      </c>
      <c r="D290" t="s">
        <v>10</v>
      </c>
      <c r="E290" t="s">
        <v>16</v>
      </c>
      <c r="F290" t="s">
        <v>12</v>
      </c>
      <c r="G290" t="s">
        <v>13</v>
      </c>
      <c r="H290" t="s">
        <v>13</v>
      </c>
      <c r="I290">
        <v>23</v>
      </c>
      <c r="J290" t="str">
        <f>IF(ABS((C290-AVERAGE($C:$C))/_xlfn.STDEV.S(moras[SALARIO]))&gt;1.96,"Atípico","No")</f>
        <v>No</v>
      </c>
      <c r="K290" t="str">
        <f>IF(ABS((moras[[#This Row],[EDAD]]-AVERAGE($I:$I))/_xlfn.STDEV.S($I:$I))&gt;1.96,"Atípico","No")</f>
        <v>No</v>
      </c>
    </row>
    <row r="291" spans="1:11" x14ac:dyDescent="0.35">
      <c r="A291">
        <v>996</v>
      </c>
      <c r="B291" t="s">
        <v>9</v>
      </c>
      <c r="C291">
        <v>430591.65</v>
      </c>
      <c r="D291" t="s">
        <v>10</v>
      </c>
      <c r="E291" t="s">
        <v>16</v>
      </c>
      <c r="F291" t="s">
        <v>12</v>
      </c>
      <c r="G291" t="s">
        <v>13</v>
      </c>
      <c r="H291" t="s">
        <v>13</v>
      </c>
      <c r="I291">
        <v>23</v>
      </c>
      <c r="J291" t="str">
        <f>IF(ABS((C291-AVERAGE($C:$C))/_xlfn.STDEV.S(moras[SALARIO]))&gt;1.96,"Atípico","No")</f>
        <v>No</v>
      </c>
      <c r="K291" t="str">
        <f>IF(ABS((moras[[#This Row],[EDAD]]-AVERAGE($I:$I))/_xlfn.STDEV.S($I:$I))&gt;1.96,"Atípico","No")</f>
        <v>No</v>
      </c>
    </row>
    <row r="292" spans="1:11" x14ac:dyDescent="0.35">
      <c r="A292">
        <v>4281</v>
      </c>
      <c r="B292" t="s">
        <v>9</v>
      </c>
      <c r="C292">
        <v>425043.83</v>
      </c>
      <c r="D292" t="s">
        <v>10</v>
      </c>
      <c r="E292" t="s">
        <v>16</v>
      </c>
      <c r="F292" t="s">
        <v>12</v>
      </c>
      <c r="G292" t="s">
        <v>12</v>
      </c>
      <c r="H292" t="s">
        <v>13</v>
      </c>
      <c r="I292">
        <v>23</v>
      </c>
      <c r="J292" t="str">
        <f>IF(ABS((C292-AVERAGE($C:$C))/_xlfn.STDEV.S(moras[SALARIO]))&gt;1.96,"Atípico","No")</f>
        <v>No</v>
      </c>
      <c r="K292" t="str">
        <f>IF(ABS((moras[[#This Row],[EDAD]]-AVERAGE($I:$I))/_xlfn.STDEV.S($I:$I))&gt;1.96,"Atípico","No")</f>
        <v>No</v>
      </c>
    </row>
    <row r="293" spans="1:11" x14ac:dyDescent="0.35">
      <c r="A293">
        <v>1720</v>
      </c>
      <c r="B293" t="s">
        <v>9</v>
      </c>
      <c r="C293">
        <v>412400.56</v>
      </c>
      <c r="D293" t="s">
        <v>10</v>
      </c>
      <c r="E293" t="s">
        <v>16</v>
      </c>
      <c r="F293" t="s">
        <v>12</v>
      </c>
      <c r="G293" t="s">
        <v>13</v>
      </c>
      <c r="H293" t="s">
        <v>13</v>
      </c>
      <c r="I293">
        <v>23</v>
      </c>
      <c r="J293" t="str">
        <f>IF(ABS((C293-AVERAGE($C:$C))/_xlfn.STDEV.S(moras[SALARIO]))&gt;1.96,"Atípico","No")</f>
        <v>No</v>
      </c>
      <c r="K293" t="str">
        <f>IF(ABS((moras[[#This Row],[EDAD]]-AVERAGE($I:$I))/_xlfn.STDEV.S($I:$I))&gt;1.96,"Atípico","No")</f>
        <v>No</v>
      </c>
    </row>
    <row r="294" spans="1:11" x14ac:dyDescent="0.35">
      <c r="A294">
        <v>4399</v>
      </c>
      <c r="B294" t="s">
        <v>9</v>
      </c>
      <c r="C294">
        <v>403776</v>
      </c>
      <c r="D294" t="s">
        <v>10</v>
      </c>
      <c r="E294" t="s">
        <v>16</v>
      </c>
      <c r="F294" t="s">
        <v>12</v>
      </c>
      <c r="G294" t="s">
        <v>13</v>
      </c>
      <c r="H294" t="s">
        <v>13</v>
      </c>
      <c r="I294">
        <v>23</v>
      </c>
      <c r="J294" t="str">
        <f>IF(ABS((C294-AVERAGE($C:$C))/_xlfn.STDEV.S(moras[SALARIO]))&gt;1.96,"Atípico","No")</f>
        <v>No</v>
      </c>
      <c r="K294" t="str">
        <f>IF(ABS((moras[[#This Row],[EDAD]]-AVERAGE($I:$I))/_xlfn.STDEV.S($I:$I))&gt;1.96,"Atípico","No")</f>
        <v>No</v>
      </c>
    </row>
    <row r="295" spans="1:11" x14ac:dyDescent="0.35">
      <c r="A295">
        <v>2578</v>
      </c>
      <c r="B295" t="s">
        <v>9</v>
      </c>
      <c r="C295">
        <v>386489</v>
      </c>
      <c r="D295" t="s">
        <v>10</v>
      </c>
      <c r="E295" t="s">
        <v>16</v>
      </c>
      <c r="F295" t="s">
        <v>12</v>
      </c>
      <c r="G295" t="s">
        <v>13</v>
      </c>
      <c r="H295" t="s">
        <v>13</v>
      </c>
      <c r="I295">
        <v>23</v>
      </c>
      <c r="J295" t="str">
        <f>IF(ABS((C295-AVERAGE($C:$C))/_xlfn.STDEV.S(moras[SALARIO]))&gt;1.96,"Atípico","No")</f>
        <v>No</v>
      </c>
      <c r="K295" t="str">
        <f>IF(ABS((moras[[#This Row],[EDAD]]-AVERAGE($I:$I))/_xlfn.STDEV.S($I:$I))&gt;1.96,"Atípico","No")</f>
        <v>No</v>
      </c>
    </row>
    <row r="296" spans="1:11" x14ac:dyDescent="0.35">
      <c r="A296">
        <v>965</v>
      </c>
      <c r="B296" t="s">
        <v>15</v>
      </c>
      <c r="C296">
        <v>383420.24</v>
      </c>
      <c r="D296" t="s">
        <v>10</v>
      </c>
      <c r="E296" t="s">
        <v>16</v>
      </c>
      <c r="F296" t="s">
        <v>12</v>
      </c>
      <c r="G296" t="s">
        <v>13</v>
      </c>
      <c r="H296" t="s">
        <v>13</v>
      </c>
      <c r="I296">
        <v>23</v>
      </c>
      <c r="J296" t="str">
        <f>IF(ABS((C296-AVERAGE($C:$C))/_xlfn.STDEV.S(moras[SALARIO]))&gt;1.96,"Atípico","No")</f>
        <v>No</v>
      </c>
      <c r="K296" t="str">
        <f>IF(ABS((moras[[#This Row],[EDAD]]-AVERAGE($I:$I))/_xlfn.STDEV.S($I:$I))&gt;1.96,"Atípico","No")</f>
        <v>No</v>
      </c>
    </row>
    <row r="297" spans="1:11" x14ac:dyDescent="0.35">
      <c r="A297">
        <v>4032</v>
      </c>
      <c r="B297" t="s">
        <v>9</v>
      </c>
      <c r="C297">
        <v>383231</v>
      </c>
      <c r="D297" t="s">
        <v>10</v>
      </c>
      <c r="E297" t="s">
        <v>11</v>
      </c>
      <c r="F297" t="s">
        <v>12</v>
      </c>
      <c r="G297" t="s">
        <v>13</v>
      </c>
      <c r="H297" t="s">
        <v>13</v>
      </c>
      <c r="I297">
        <v>23</v>
      </c>
      <c r="J297" t="str">
        <f>IF(ABS((C297-AVERAGE($C:$C))/_xlfn.STDEV.S(moras[SALARIO]))&gt;1.96,"Atípico","No")</f>
        <v>No</v>
      </c>
      <c r="K297" t="str">
        <f>IF(ABS((moras[[#This Row],[EDAD]]-AVERAGE($I:$I))/_xlfn.STDEV.S($I:$I))&gt;1.96,"Atípico","No")</f>
        <v>No</v>
      </c>
    </row>
    <row r="298" spans="1:11" x14ac:dyDescent="0.35">
      <c r="A298">
        <v>1287</v>
      </c>
      <c r="B298" t="s">
        <v>15</v>
      </c>
      <c r="C298">
        <v>377634.82</v>
      </c>
      <c r="D298" t="s">
        <v>10</v>
      </c>
      <c r="E298" t="s">
        <v>16</v>
      </c>
      <c r="F298" t="s">
        <v>12</v>
      </c>
      <c r="G298" t="s">
        <v>13</v>
      </c>
      <c r="H298" t="s">
        <v>13</v>
      </c>
      <c r="I298">
        <v>23</v>
      </c>
      <c r="J298" t="str">
        <f>IF(ABS((C298-AVERAGE($C:$C))/_xlfn.STDEV.S(moras[SALARIO]))&gt;1.96,"Atípico","No")</f>
        <v>No</v>
      </c>
      <c r="K298" t="str">
        <f>IF(ABS((moras[[#This Row],[EDAD]]-AVERAGE($I:$I))/_xlfn.STDEV.S($I:$I))&gt;1.96,"Atípico","No")</f>
        <v>No</v>
      </c>
    </row>
    <row r="299" spans="1:11" x14ac:dyDescent="0.35">
      <c r="A299">
        <v>724</v>
      </c>
      <c r="B299" t="s">
        <v>9</v>
      </c>
      <c r="C299">
        <v>377506.13</v>
      </c>
      <c r="D299" t="s">
        <v>10</v>
      </c>
      <c r="E299" t="s">
        <v>16</v>
      </c>
      <c r="F299" t="s">
        <v>12</v>
      </c>
      <c r="G299" t="s">
        <v>13</v>
      </c>
      <c r="H299" t="s">
        <v>12</v>
      </c>
      <c r="I299">
        <v>23</v>
      </c>
      <c r="J299" t="str">
        <f>IF(ABS((C299-AVERAGE($C:$C))/_xlfn.STDEV.S(moras[SALARIO]))&gt;1.96,"Atípico","No")</f>
        <v>No</v>
      </c>
      <c r="K299" t="str">
        <f>IF(ABS((moras[[#This Row],[EDAD]]-AVERAGE($I:$I))/_xlfn.STDEV.S($I:$I))&gt;1.96,"Atípico","No")</f>
        <v>No</v>
      </c>
    </row>
    <row r="300" spans="1:11" x14ac:dyDescent="0.35">
      <c r="A300">
        <v>1768</v>
      </c>
      <c r="B300" t="s">
        <v>15</v>
      </c>
      <c r="C300">
        <v>360000</v>
      </c>
      <c r="D300" t="s">
        <v>10</v>
      </c>
      <c r="E300" t="s">
        <v>16</v>
      </c>
      <c r="F300" t="s">
        <v>12</v>
      </c>
      <c r="G300" t="s">
        <v>13</v>
      </c>
      <c r="H300" t="s">
        <v>13</v>
      </c>
      <c r="I300">
        <v>23</v>
      </c>
      <c r="J300" t="str">
        <f>IF(ABS((C300-AVERAGE($C:$C))/_xlfn.STDEV.S(moras[SALARIO]))&gt;1.96,"Atípico","No")</f>
        <v>No</v>
      </c>
      <c r="K300" t="str">
        <f>IF(ABS((moras[[#This Row],[EDAD]]-AVERAGE($I:$I))/_xlfn.STDEV.S($I:$I))&gt;1.96,"Atípico","No")</f>
        <v>No</v>
      </c>
    </row>
    <row r="301" spans="1:11" x14ac:dyDescent="0.35">
      <c r="A301">
        <v>3178</v>
      </c>
      <c r="B301" t="s">
        <v>9</v>
      </c>
      <c r="C301">
        <v>360000</v>
      </c>
      <c r="D301" t="s">
        <v>10</v>
      </c>
      <c r="E301" t="s">
        <v>16</v>
      </c>
      <c r="F301" t="s">
        <v>12</v>
      </c>
      <c r="G301" t="s">
        <v>13</v>
      </c>
      <c r="H301" t="s">
        <v>13</v>
      </c>
      <c r="I301">
        <v>23</v>
      </c>
      <c r="J301" t="str">
        <f>IF(ABS((C301-AVERAGE($C:$C))/_xlfn.STDEV.S(moras[SALARIO]))&gt;1.96,"Atípico","No")</f>
        <v>No</v>
      </c>
      <c r="K301" t="str">
        <f>IF(ABS((moras[[#This Row],[EDAD]]-AVERAGE($I:$I))/_xlfn.STDEV.S($I:$I))&gt;1.96,"Atípico","No")</f>
        <v>No</v>
      </c>
    </row>
    <row r="302" spans="1:11" x14ac:dyDescent="0.35">
      <c r="A302">
        <v>3918</v>
      </c>
      <c r="B302" t="s">
        <v>15</v>
      </c>
      <c r="C302">
        <v>360000</v>
      </c>
      <c r="D302" t="s">
        <v>10</v>
      </c>
      <c r="E302" t="s">
        <v>16</v>
      </c>
      <c r="F302" t="s">
        <v>12</v>
      </c>
      <c r="G302" t="s">
        <v>13</v>
      </c>
      <c r="H302" t="s">
        <v>13</v>
      </c>
      <c r="I302">
        <v>23</v>
      </c>
      <c r="J302" t="str">
        <f>IF(ABS((C302-AVERAGE($C:$C))/_xlfn.STDEV.S(moras[SALARIO]))&gt;1.96,"Atípico","No")</f>
        <v>No</v>
      </c>
      <c r="K302" t="str">
        <f>IF(ABS((moras[[#This Row],[EDAD]]-AVERAGE($I:$I))/_xlfn.STDEV.S($I:$I))&gt;1.96,"Atípico","No")</f>
        <v>No</v>
      </c>
    </row>
    <row r="303" spans="1:11" x14ac:dyDescent="0.35">
      <c r="A303">
        <v>1893</v>
      </c>
      <c r="B303" t="s">
        <v>15</v>
      </c>
      <c r="C303">
        <v>345600</v>
      </c>
      <c r="D303" t="s">
        <v>10</v>
      </c>
      <c r="E303" t="s">
        <v>16</v>
      </c>
      <c r="F303" t="s">
        <v>12</v>
      </c>
      <c r="G303" t="s">
        <v>13</v>
      </c>
      <c r="H303" t="s">
        <v>13</v>
      </c>
      <c r="I303">
        <v>23</v>
      </c>
      <c r="J303" t="str">
        <f>IF(ABS((C303-AVERAGE($C:$C))/_xlfn.STDEV.S(moras[SALARIO]))&gt;1.96,"Atípico","No")</f>
        <v>No</v>
      </c>
      <c r="K303" t="str">
        <f>IF(ABS((moras[[#This Row],[EDAD]]-AVERAGE($I:$I))/_xlfn.STDEV.S($I:$I))&gt;1.96,"Atípico","No")</f>
        <v>No</v>
      </c>
    </row>
    <row r="304" spans="1:11" x14ac:dyDescent="0.35">
      <c r="A304">
        <v>2048</v>
      </c>
      <c r="B304" t="s">
        <v>9</v>
      </c>
      <c r="C304">
        <v>344041.81</v>
      </c>
      <c r="D304" t="s">
        <v>10</v>
      </c>
      <c r="E304" t="s">
        <v>16</v>
      </c>
      <c r="F304" t="s">
        <v>12</v>
      </c>
      <c r="G304" t="s">
        <v>13</v>
      </c>
      <c r="H304" t="s">
        <v>13</v>
      </c>
      <c r="I304">
        <v>23</v>
      </c>
      <c r="J304" t="str">
        <f>IF(ABS((C304-AVERAGE($C:$C))/_xlfn.STDEV.S(moras[SALARIO]))&gt;1.96,"Atípico","No")</f>
        <v>No</v>
      </c>
      <c r="K304" t="str">
        <f>IF(ABS((moras[[#This Row],[EDAD]]-AVERAGE($I:$I))/_xlfn.STDEV.S($I:$I))&gt;1.96,"Atípico","No")</f>
        <v>No</v>
      </c>
    </row>
    <row r="305" spans="1:11" x14ac:dyDescent="0.35">
      <c r="A305">
        <v>4426</v>
      </c>
      <c r="B305" t="s">
        <v>9</v>
      </c>
      <c r="C305">
        <v>337925.96</v>
      </c>
      <c r="D305" t="s">
        <v>10</v>
      </c>
      <c r="E305" t="s">
        <v>16</v>
      </c>
      <c r="F305" t="s">
        <v>12</v>
      </c>
      <c r="G305" t="s">
        <v>13</v>
      </c>
      <c r="H305" t="s">
        <v>13</v>
      </c>
      <c r="I305">
        <v>23</v>
      </c>
      <c r="J305" t="str">
        <f>IF(ABS((C305-AVERAGE($C:$C))/_xlfn.STDEV.S(moras[SALARIO]))&gt;1.96,"Atípico","No")</f>
        <v>No</v>
      </c>
      <c r="K305" t="str">
        <f>IF(ABS((moras[[#This Row],[EDAD]]-AVERAGE($I:$I))/_xlfn.STDEV.S($I:$I))&gt;1.96,"Atípico","No")</f>
        <v>No</v>
      </c>
    </row>
    <row r="306" spans="1:11" x14ac:dyDescent="0.35">
      <c r="A306">
        <v>1025</v>
      </c>
      <c r="B306" t="s">
        <v>9</v>
      </c>
      <c r="C306">
        <v>333671</v>
      </c>
      <c r="D306" t="s">
        <v>10</v>
      </c>
      <c r="E306" t="s">
        <v>16</v>
      </c>
      <c r="F306" t="s">
        <v>12</v>
      </c>
      <c r="G306" t="s">
        <v>12</v>
      </c>
      <c r="H306" t="s">
        <v>13</v>
      </c>
      <c r="I306">
        <v>23</v>
      </c>
      <c r="J306" t="str">
        <f>IF(ABS((C306-AVERAGE($C:$C))/_xlfn.STDEV.S(moras[SALARIO]))&gt;1.96,"Atípico","No")</f>
        <v>No</v>
      </c>
      <c r="K306" t="str">
        <f>IF(ABS((moras[[#This Row],[EDAD]]-AVERAGE($I:$I))/_xlfn.STDEV.S($I:$I))&gt;1.96,"Atípico","No")</f>
        <v>No</v>
      </c>
    </row>
    <row r="307" spans="1:11" x14ac:dyDescent="0.35">
      <c r="A307">
        <v>4970</v>
      </c>
      <c r="B307" t="s">
        <v>15</v>
      </c>
      <c r="C307">
        <v>302470</v>
      </c>
      <c r="D307" t="s">
        <v>18</v>
      </c>
      <c r="E307" t="s">
        <v>16</v>
      </c>
      <c r="F307" t="s">
        <v>12</v>
      </c>
      <c r="G307" t="s">
        <v>13</v>
      </c>
      <c r="H307" t="s">
        <v>13</v>
      </c>
      <c r="I307">
        <v>23</v>
      </c>
      <c r="J307" t="str">
        <f>IF(ABS((C307-AVERAGE($C:$C))/_xlfn.STDEV.S(moras[SALARIO]))&gt;1.96,"Atípico","No")</f>
        <v>No</v>
      </c>
      <c r="K307" t="str">
        <f>IF(ABS((moras[[#This Row],[EDAD]]-AVERAGE($I:$I))/_xlfn.STDEV.S($I:$I))&gt;1.96,"Atípico","No")</f>
        <v>No</v>
      </c>
    </row>
    <row r="308" spans="1:11" x14ac:dyDescent="0.35">
      <c r="A308">
        <v>2780</v>
      </c>
      <c r="B308" t="s">
        <v>15</v>
      </c>
      <c r="C308">
        <v>298000</v>
      </c>
      <c r="D308" t="s">
        <v>18</v>
      </c>
      <c r="E308" t="s">
        <v>16</v>
      </c>
      <c r="F308" t="s">
        <v>12</v>
      </c>
      <c r="G308" t="s">
        <v>13</v>
      </c>
      <c r="H308" t="s">
        <v>13</v>
      </c>
      <c r="I308">
        <v>23</v>
      </c>
      <c r="J308" t="str">
        <f>IF(ABS((C308-AVERAGE($C:$C))/_xlfn.STDEV.S(moras[SALARIO]))&gt;1.96,"Atípico","No")</f>
        <v>No</v>
      </c>
      <c r="K308" t="str">
        <f>IF(ABS((moras[[#This Row],[EDAD]]-AVERAGE($I:$I))/_xlfn.STDEV.S($I:$I))&gt;1.96,"Atípico","No")</f>
        <v>No</v>
      </c>
    </row>
    <row r="309" spans="1:11" x14ac:dyDescent="0.35">
      <c r="A309">
        <v>1435</v>
      </c>
      <c r="B309" t="s">
        <v>15</v>
      </c>
      <c r="C309">
        <v>297045</v>
      </c>
      <c r="D309" t="s">
        <v>17</v>
      </c>
      <c r="E309" t="s">
        <v>16</v>
      </c>
      <c r="F309" t="s">
        <v>12</v>
      </c>
      <c r="G309" t="s">
        <v>13</v>
      </c>
      <c r="H309" t="s">
        <v>12</v>
      </c>
      <c r="I309">
        <v>23</v>
      </c>
      <c r="J309" t="str">
        <f>IF(ABS((C309-AVERAGE($C:$C))/_xlfn.STDEV.S(moras[SALARIO]))&gt;1.96,"Atípico","No")</f>
        <v>No</v>
      </c>
      <c r="K309" t="str">
        <f>IF(ABS((moras[[#This Row],[EDAD]]-AVERAGE($I:$I))/_xlfn.STDEV.S($I:$I))&gt;1.96,"Atípico","No")</f>
        <v>No</v>
      </c>
    </row>
    <row r="310" spans="1:11" x14ac:dyDescent="0.35">
      <c r="A310">
        <v>2330</v>
      </c>
      <c r="B310" t="s">
        <v>9</v>
      </c>
      <c r="C310">
        <v>279960.49</v>
      </c>
      <c r="D310" t="s">
        <v>10</v>
      </c>
      <c r="E310" t="s">
        <v>16</v>
      </c>
      <c r="F310" t="s">
        <v>12</v>
      </c>
      <c r="G310" t="s">
        <v>13</v>
      </c>
      <c r="H310" t="s">
        <v>13</v>
      </c>
      <c r="I310">
        <v>23</v>
      </c>
      <c r="J310" t="str">
        <f>IF(ABS((C310-AVERAGE($C:$C))/_xlfn.STDEV.S(moras[SALARIO]))&gt;1.96,"Atípico","No")</f>
        <v>No</v>
      </c>
      <c r="K310" t="str">
        <f>IF(ABS((moras[[#This Row],[EDAD]]-AVERAGE($I:$I))/_xlfn.STDEV.S($I:$I))&gt;1.96,"Atípico","No")</f>
        <v>No</v>
      </c>
    </row>
    <row r="311" spans="1:11" x14ac:dyDescent="0.35">
      <c r="A311">
        <v>43</v>
      </c>
      <c r="B311" t="s">
        <v>15</v>
      </c>
      <c r="C311">
        <v>278030</v>
      </c>
      <c r="D311" t="s">
        <v>19</v>
      </c>
      <c r="E311" t="s">
        <v>16</v>
      </c>
      <c r="F311" t="s">
        <v>12</v>
      </c>
      <c r="G311" t="s">
        <v>12</v>
      </c>
      <c r="H311" t="s">
        <v>13</v>
      </c>
      <c r="I311">
        <v>23</v>
      </c>
      <c r="J311" t="str">
        <f>IF(ABS((C311-AVERAGE($C:$C))/_xlfn.STDEV.S(moras[SALARIO]))&gt;1.96,"Atípico","No")</f>
        <v>No</v>
      </c>
      <c r="K311" t="str">
        <f>IF(ABS((moras[[#This Row],[EDAD]]-AVERAGE($I:$I))/_xlfn.STDEV.S($I:$I))&gt;1.96,"Atípico","No")</f>
        <v>No</v>
      </c>
    </row>
    <row r="312" spans="1:11" x14ac:dyDescent="0.35">
      <c r="A312">
        <v>2838</v>
      </c>
      <c r="B312" t="s">
        <v>15</v>
      </c>
      <c r="C312">
        <v>278030</v>
      </c>
      <c r="D312" t="s">
        <v>19</v>
      </c>
      <c r="E312" t="s">
        <v>16</v>
      </c>
      <c r="F312" t="s">
        <v>12</v>
      </c>
      <c r="G312" t="s">
        <v>13</v>
      </c>
      <c r="H312" t="s">
        <v>13</v>
      </c>
      <c r="I312">
        <v>23</v>
      </c>
      <c r="J312" t="str">
        <f>IF(ABS((C312-AVERAGE($C:$C))/_xlfn.STDEV.S(moras[SALARIO]))&gt;1.96,"Atípico","No")</f>
        <v>No</v>
      </c>
      <c r="K312" t="str">
        <f>IF(ABS((moras[[#This Row],[EDAD]]-AVERAGE($I:$I))/_xlfn.STDEV.S($I:$I))&gt;1.96,"Atípico","No")</f>
        <v>No</v>
      </c>
    </row>
    <row r="313" spans="1:11" x14ac:dyDescent="0.35">
      <c r="A313">
        <v>2412</v>
      </c>
      <c r="B313" t="s">
        <v>9</v>
      </c>
      <c r="C313">
        <v>277000</v>
      </c>
      <c r="D313" t="s">
        <v>10</v>
      </c>
      <c r="E313" t="s">
        <v>16</v>
      </c>
      <c r="F313" t="s">
        <v>12</v>
      </c>
      <c r="G313" t="s">
        <v>12</v>
      </c>
      <c r="H313" t="s">
        <v>12</v>
      </c>
      <c r="I313">
        <v>23</v>
      </c>
      <c r="J313" t="str">
        <f>IF(ABS((C313-AVERAGE($C:$C))/_xlfn.STDEV.S(moras[SALARIO]))&gt;1.96,"Atípico","No")</f>
        <v>No</v>
      </c>
      <c r="K313" t="str">
        <f>IF(ABS((moras[[#This Row],[EDAD]]-AVERAGE($I:$I))/_xlfn.STDEV.S($I:$I))&gt;1.96,"Atípico","No")</f>
        <v>No</v>
      </c>
    </row>
    <row r="314" spans="1:11" x14ac:dyDescent="0.35">
      <c r="A314">
        <v>1528</v>
      </c>
      <c r="B314" t="s">
        <v>9</v>
      </c>
      <c r="C314">
        <v>273980</v>
      </c>
      <c r="D314" t="s">
        <v>10</v>
      </c>
      <c r="E314" t="s">
        <v>16</v>
      </c>
      <c r="F314" t="s">
        <v>12</v>
      </c>
      <c r="G314" t="s">
        <v>13</v>
      </c>
      <c r="H314" t="s">
        <v>13</v>
      </c>
      <c r="I314">
        <v>23</v>
      </c>
      <c r="J314" t="str">
        <f>IF(ABS((C314-AVERAGE($C:$C))/_xlfn.STDEV.S(moras[SALARIO]))&gt;1.96,"Atípico","No")</f>
        <v>No</v>
      </c>
      <c r="K314" t="str">
        <f>IF(ABS((moras[[#This Row],[EDAD]]-AVERAGE($I:$I))/_xlfn.STDEV.S($I:$I))&gt;1.96,"Atípico","No")</f>
        <v>No</v>
      </c>
    </row>
    <row r="315" spans="1:11" x14ac:dyDescent="0.35">
      <c r="A315">
        <v>3282</v>
      </c>
      <c r="B315" t="s">
        <v>15</v>
      </c>
      <c r="C315">
        <v>264315.09999999998</v>
      </c>
      <c r="D315" t="s">
        <v>10</v>
      </c>
      <c r="E315" t="s">
        <v>16</v>
      </c>
      <c r="F315" t="s">
        <v>12</v>
      </c>
      <c r="G315" t="s">
        <v>13</v>
      </c>
      <c r="H315" t="s">
        <v>13</v>
      </c>
      <c r="I315">
        <v>23</v>
      </c>
      <c r="J315" t="str">
        <f>IF(ABS((C315-AVERAGE($C:$C))/_xlfn.STDEV.S(moras[SALARIO]))&gt;1.96,"Atípico","No")</f>
        <v>No</v>
      </c>
      <c r="K315" t="str">
        <f>IF(ABS((moras[[#This Row],[EDAD]]-AVERAGE($I:$I))/_xlfn.STDEV.S($I:$I))&gt;1.96,"Atípico","No")</f>
        <v>No</v>
      </c>
    </row>
    <row r="316" spans="1:11" x14ac:dyDescent="0.35">
      <c r="A316">
        <v>3700</v>
      </c>
      <c r="B316" t="s">
        <v>9</v>
      </c>
      <c r="C316">
        <v>255659</v>
      </c>
      <c r="D316" t="s">
        <v>10</v>
      </c>
      <c r="E316" t="s">
        <v>16</v>
      </c>
      <c r="F316" t="s">
        <v>12</v>
      </c>
      <c r="G316" t="s">
        <v>12</v>
      </c>
      <c r="H316" t="s">
        <v>13</v>
      </c>
      <c r="I316">
        <v>23</v>
      </c>
      <c r="J316" t="str">
        <f>IF(ABS((C316-AVERAGE($C:$C))/_xlfn.STDEV.S(moras[SALARIO]))&gt;1.96,"Atípico","No")</f>
        <v>No</v>
      </c>
      <c r="K316" t="str">
        <f>IF(ABS((moras[[#This Row],[EDAD]]-AVERAGE($I:$I))/_xlfn.STDEV.S($I:$I))&gt;1.96,"Atípico","No")</f>
        <v>No</v>
      </c>
    </row>
    <row r="317" spans="1:11" x14ac:dyDescent="0.35">
      <c r="A317">
        <v>3768</v>
      </c>
      <c r="B317" t="s">
        <v>15</v>
      </c>
      <c r="C317">
        <v>248558.8</v>
      </c>
      <c r="D317" t="s">
        <v>10</v>
      </c>
      <c r="E317" t="s">
        <v>16</v>
      </c>
      <c r="F317" t="s">
        <v>12</v>
      </c>
      <c r="G317" t="s">
        <v>13</v>
      </c>
      <c r="H317" t="s">
        <v>13</v>
      </c>
      <c r="I317">
        <v>23</v>
      </c>
      <c r="J317" t="str">
        <f>IF(ABS((C317-AVERAGE($C:$C))/_xlfn.STDEV.S(moras[SALARIO]))&gt;1.96,"Atípico","No")</f>
        <v>No</v>
      </c>
      <c r="K317" t="str">
        <f>IF(ABS((moras[[#This Row],[EDAD]]-AVERAGE($I:$I))/_xlfn.STDEV.S($I:$I))&gt;1.96,"Atípico","No")</f>
        <v>No</v>
      </c>
    </row>
    <row r="318" spans="1:11" x14ac:dyDescent="0.35">
      <c r="A318">
        <v>836</v>
      </c>
      <c r="B318" t="s">
        <v>9</v>
      </c>
      <c r="C318">
        <v>241454.4</v>
      </c>
      <c r="D318" t="s">
        <v>10</v>
      </c>
      <c r="E318" t="s">
        <v>16</v>
      </c>
      <c r="F318" t="s">
        <v>12</v>
      </c>
      <c r="G318" t="s">
        <v>12</v>
      </c>
      <c r="H318" t="s">
        <v>13</v>
      </c>
      <c r="I318">
        <v>23</v>
      </c>
      <c r="J318" t="str">
        <f>IF(ABS((C318-AVERAGE($C:$C))/_xlfn.STDEV.S(moras[SALARIO]))&gt;1.96,"Atípico","No")</f>
        <v>No</v>
      </c>
      <c r="K318" t="str">
        <f>IF(ABS((moras[[#This Row],[EDAD]]-AVERAGE($I:$I))/_xlfn.STDEV.S($I:$I))&gt;1.96,"Atípico","No")</f>
        <v>No</v>
      </c>
    </row>
    <row r="319" spans="1:11" x14ac:dyDescent="0.35">
      <c r="A319">
        <v>2152</v>
      </c>
      <c r="B319" t="s">
        <v>9</v>
      </c>
      <c r="C319">
        <v>237717.86</v>
      </c>
      <c r="D319" t="s">
        <v>10</v>
      </c>
      <c r="E319" t="s">
        <v>16</v>
      </c>
      <c r="F319" t="s">
        <v>12</v>
      </c>
      <c r="G319" t="s">
        <v>13</v>
      </c>
      <c r="H319" t="s">
        <v>12</v>
      </c>
      <c r="I319">
        <v>23</v>
      </c>
      <c r="J319" t="str">
        <f>IF(ABS((C319-AVERAGE($C:$C))/_xlfn.STDEV.S(moras[SALARIO]))&gt;1.96,"Atípico","No")</f>
        <v>No</v>
      </c>
      <c r="K319" t="str">
        <f>IF(ABS((moras[[#This Row],[EDAD]]-AVERAGE($I:$I))/_xlfn.STDEV.S($I:$I))&gt;1.96,"Atípico","No")</f>
        <v>No</v>
      </c>
    </row>
    <row r="320" spans="1:11" x14ac:dyDescent="0.35">
      <c r="A320">
        <v>1976</v>
      </c>
      <c r="B320" t="s">
        <v>9</v>
      </c>
      <c r="C320">
        <v>222597.23</v>
      </c>
      <c r="D320" t="s">
        <v>10</v>
      </c>
      <c r="E320" t="s">
        <v>16</v>
      </c>
      <c r="F320" t="s">
        <v>12</v>
      </c>
      <c r="G320" t="s">
        <v>13</v>
      </c>
      <c r="H320" t="s">
        <v>13</v>
      </c>
      <c r="I320">
        <v>23</v>
      </c>
      <c r="J320" t="str">
        <f>IF(ABS((C320-AVERAGE($C:$C))/_xlfn.STDEV.S(moras[SALARIO]))&gt;1.96,"Atípico","No")</f>
        <v>No</v>
      </c>
      <c r="K320" t="str">
        <f>IF(ABS((moras[[#This Row],[EDAD]]-AVERAGE($I:$I))/_xlfn.STDEV.S($I:$I))&gt;1.96,"Atípico","No")</f>
        <v>No</v>
      </c>
    </row>
    <row r="321" spans="1:11" x14ac:dyDescent="0.35">
      <c r="A321">
        <v>4779</v>
      </c>
      <c r="B321" t="s">
        <v>15</v>
      </c>
      <c r="C321">
        <v>179772.13</v>
      </c>
      <c r="D321" t="s">
        <v>10</v>
      </c>
      <c r="E321" t="s">
        <v>16</v>
      </c>
      <c r="F321" t="s">
        <v>12</v>
      </c>
      <c r="G321" t="s">
        <v>13</v>
      </c>
      <c r="H321" t="s">
        <v>13</v>
      </c>
      <c r="I321">
        <v>23</v>
      </c>
      <c r="J321" t="str">
        <f>IF(ABS((C321-AVERAGE($C:$C))/_xlfn.STDEV.S(moras[SALARIO]))&gt;1.96,"Atípico","No")</f>
        <v>No</v>
      </c>
      <c r="K321" t="str">
        <f>IF(ABS((moras[[#This Row],[EDAD]]-AVERAGE($I:$I))/_xlfn.STDEV.S($I:$I))&gt;1.96,"Atípico","No")</f>
        <v>No</v>
      </c>
    </row>
    <row r="322" spans="1:11" x14ac:dyDescent="0.35">
      <c r="A322">
        <v>889</v>
      </c>
      <c r="B322" t="s">
        <v>9</v>
      </c>
      <c r="C322">
        <v>168300</v>
      </c>
      <c r="D322" t="s">
        <v>10</v>
      </c>
      <c r="E322" t="s">
        <v>16</v>
      </c>
      <c r="F322" t="s">
        <v>12</v>
      </c>
      <c r="G322" t="s">
        <v>12</v>
      </c>
      <c r="H322" t="s">
        <v>13</v>
      </c>
      <c r="I322">
        <v>23</v>
      </c>
      <c r="J322" t="str">
        <f>IF(ABS((C322-AVERAGE($C:$C))/_xlfn.STDEV.S(moras[SALARIO]))&gt;1.96,"Atípico","No")</f>
        <v>No</v>
      </c>
      <c r="K322" t="str">
        <f>IF(ABS((moras[[#This Row],[EDAD]]-AVERAGE($I:$I))/_xlfn.STDEV.S($I:$I))&gt;1.96,"Atípico","No")</f>
        <v>No</v>
      </c>
    </row>
    <row r="323" spans="1:11" x14ac:dyDescent="0.35">
      <c r="A323">
        <v>2338</v>
      </c>
      <c r="B323" t="s">
        <v>15</v>
      </c>
      <c r="C323">
        <v>157177</v>
      </c>
      <c r="D323" t="s">
        <v>10</v>
      </c>
      <c r="E323" t="s">
        <v>16</v>
      </c>
      <c r="F323" t="s">
        <v>12</v>
      </c>
      <c r="G323" t="s">
        <v>13</v>
      </c>
      <c r="H323" t="s">
        <v>13</v>
      </c>
      <c r="I323">
        <v>23</v>
      </c>
      <c r="J323" t="str">
        <f>IF(ABS((C323-AVERAGE($C:$C))/_xlfn.STDEV.S(moras[SALARIO]))&gt;1.96,"Atípico","No")</f>
        <v>No</v>
      </c>
      <c r="K323" t="str">
        <f>IF(ABS((moras[[#This Row],[EDAD]]-AVERAGE($I:$I))/_xlfn.STDEV.S($I:$I))&gt;1.96,"Atípico","No")</f>
        <v>No</v>
      </c>
    </row>
    <row r="324" spans="1:11" x14ac:dyDescent="0.35">
      <c r="A324">
        <v>4070</v>
      </c>
      <c r="B324" t="s">
        <v>9</v>
      </c>
      <c r="C324">
        <v>145210</v>
      </c>
      <c r="D324" t="s">
        <v>10</v>
      </c>
      <c r="E324" t="s">
        <v>16</v>
      </c>
      <c r="F324" t="s">
        <v>12</v>
      </c>
      <c r="G324" t="s">
        <v>13</v>
      </c>
      <c r="H324" t="s">
        <v>12</v>
      </c>
      <c r="I324">
        <v>23</v>
      </c>
      <c r="J324" t="str">
        <f>IF(ABS((C324-AVERAGE($C:$C))/_xlfn.STDEV.S(moras[SALARIO]))&gt;1.96,"Atípico","No")</f>
        <v>No</v>
      </c>
      <c r="K324" t="str">
        <f>IF(ABS((moras[[#This Row],[EDAD]]-AVERAGE($I:$I))/_xlfn.STDEV.S($I:$I))&gt;1.96,"Atípico","No")</f>
        <v>No</v>
      </c>
    </row>
    <row r="325" spans="1:11" x14ac:dyDescent="0.35">
      <c r="A325">
        <v>4062</v>
      </c>
      <c r="B325" t="s">
        <v>9</v>
      </c>
      <c r="C325">
        <v>120498.44</v>
      </c>
      <c r="D325" t="s">
        <v>10</v>
      </c>
      <c r="E325" t="s">
        <v>16</v>
      </c>
      <c r="F325" t="s">
        <v>12</v>
      </c>
      <c r="G325" t="s">
        <v>13</v>
      </c>
      <c r="H325" t="s">
        <v>13</v>
      </c>
      <c r="I325">
        <v>23</v>
      </c>
      <c r="J325" t="str">
        <f>IF(ABS((C325-AVERAGE($C:$C))/_xlfn.STDEV.S(moras[SALARIO]))&gt;1.96,"Atípico","No")</f>
        <v>No</v>
      </c>
      <c r="K325" t="str">
        <f>IF(ABS((moras[[#This Row],[EDAD]]-AVERAGE($I:$I))/_xlfn.STDEV.S($I:$I))&gt;1.96,"Atípico","No")</f>
        <v>No</v>
      </c>
    </row>
    <row r="326" spans="1:11" x14ac:dyDescent="0.35">
      <c r="A326">
        <v>4018</v>
      </c>
      <c r="B326" t="s">
        <v>9</v>
      </c>
      <c r="C326">
        <v>109259.63</v>
      </c>
      <c r="D326" t="s">
        <v>10</v>
      </c>
      <c r="E326" t="s">
        <v>16</v>
      </c>
      <c r="F326" t="s">
        <v>12</v>
      </c>
      <c r="G326" t="s">
        <v>13</v>
      </c>
      <c r="H326" t="s">
        <v>12</v>
      </c>
      <c r="I326">
        <v>23</v>
      </c>
      <c r="J326" t="str">
        <f>IF(ABS((C326-AVERAGE($C:$C))/_xlfn.STDEV.S(moras[SALARIO]))&gt;1.96,"Atípico","No")</f>
        <v>No</v>
      </c>
      <c r="K326" t="str">
        <f>IF(ABS((moras[[#This Row],[EDAD]]-AVERAGE($I:$I))/_xlfn.STDEV.S($I:$I))&gt;1.96,"Atípico","No")</f>
        <v>No</v>
      </c>
    </row>
    <row r="327" spans="1:11" x14ac:dyDescent="0.35">
      <c r="A327">
        <v>1495</v>
      </c>
      <c r="B327" t="s">
        <v>15</v>
      </c>
      <c r="C327">
        <v>92366.25</v>
      </c>
      <c r="D327" t="s">
        <v>10</v>
      </c>
      <c r="E327" t="s">
        <v>11</v>
      </c>
      <c r="F327" t="s">
        <v>12</v>
      </c>
      <c r="G327" t="s">
        <v>13</v>
      </c>
      <c r="H327" t="s">
        <v>13</v>
      </c>
      <c r="I327">
        <v>23</v>
      </c>
      <c r="J327" t="str">
        <f>IF(ABS((C327-AVERAGE($C:$C))/_xlfn.STDEV.S(moras[SALARIO]))&gt;1.96,"Atípico","No")</f>
        <v>No</v>
      </c>
      <c r="K327" t="str">
        <f>IF(ABS((moras[[#This Row],[EDAD]]-AVERAGE($I:$I))/_xlfn.STDEV.S($I:$I))&gt;1.96,"Atípico","No")</f>
        <v>No</v>
      </c>
    </row>
    <row r="328" spans="1:11" x14ac:dyDescent="0.35">
      <c r="A328">
        <v>2492</v>
      </c>
      <c r="B328" t="s">
        <v>9</v>
      </c>
      <c r="C328">
        <v>54621.5</v>
      </c>
      <c r="D328" t="s">
        <v>10</v>
      </c>
      <c r="E328" t="s">
        <v>16</v>
      </c>
      <c r="F328" t="s">
        <v>12</v>
      </c>
      <c r="G328" t="s">
        <v>13</v>
      </c>
      <c r="H328" t="s">
        <v>13</v>
      </c>
      <c r="I328">
        <v>23</v>
      </c>
      <c r="J328" t="str">
        <f>IF(ABS((C328-AVERAGE($C:$C))/_xlfn.STDEV.S(moras[SALARIO]))&gt;1.96,"Atípico","No")</f>
        <v>No</v>
      </c>
      <c r="K328" t="str">
        <f>IF(ABS((moras[[#This Row],[EDAD]]-AVERAGE($I:$I))/_xlfn.STDEV.S($I:$I))&gt;1.96,"Atípico","No")</f>
        <v>No</v>
      </c>
    </row>
    <row r="329" spans="1:11" x14ac:dyDescent="0.35">
      <c r="A329">
        <v>174</v>
      </c>
      <c r="B329" t="s">
        <v>9</v>
      </c>
      <c r="C329">
        <v>11102.62</v>
      </c>
      <c r="D329" t="s">
        <v>10</v>
      </c>
      <c r="E329" t="s">
        <v>16</v>
      </c>
      <c r="F329" t="s">
        <v>12</v>
      </c>
      <c r="G329" t="s">
        <v>13</v>
      </c>
      <c r="H329" t="s">
        <v>13</v>
      </c>
      <c r="I329">
        <v>23</v>
      </c>
      <c r="J329" t="str">
        <f>IF(ABS((C329-AVERAGE($C:$C))/_xlfn.STDEV.S(moras[SALARIO]))&gt;1.96,"Atípico","No")</f>
        <v>No</v>
      </c>
      <c r="K329" t="str">
        <f>IF(ABS((moras[[#This Row],[EDAD]]-AVERAGE($I:$I))/_xlfn.STDEV.S($I:$I))&gt;1.96,"Atípico","No")</f>
        <v>No</v>
      </c>
    </row>
    <row r="330" spans="1:11" x14ac:dyDescent="0.35">
      <c r="A330">
        <v>3138</v>
      </c>
      <c r="B330" t="s">
        <v>9</v>
      </c>
      <c r="C330">
        <v>10652</v>
      </c>
      <c r="D330" t="s">
        <v>10</v>
      </c>
      <c r="E330" t="s">
        <v>16</v>
      </c>
      <c r="F330" t="s">
        <v>12</v>
      </c>
      <c r="G330" t="s">
        <v>12</v>
      </c>
      <c r="H330" t="s">
        <v>13</v>
      </c>
      <c r="I330">
        <v>23</v>
      </c>
      <c r="J330" t="str">
        <f>IF(ABS((C330-AVERAGE($C:$C))/_xlfn.STDEV.S(moras[SALARIO]))&gt;1.96,"Atípico","No")</f>
        <v>No</v>
      </c>
      <c r="K330" t="str">
        <f>IF(ABS((moras[[#This Row],[EDAD]]-AVERAGE($I:$I))/_xlfn.STDEV.S($I:$I))&gt;1.96,"Atípico","No")</f>
        <v>No</v>
      </c>
    </row>
    <row r="331" spans="1:11" x14ac:dyDescent="0.35">
      <c r="A331">
        <v>2438</v>
      </c>
      <c r="B331" t="s">
        <v>9</v>
      </c>
      <c r="C331">
        <v>2767500</v>
      </c>
      <c r="D331" t="s">
        <v>10</v>
      </c>
      <c r="E331" t="s">
        <v>16</v>
      </c>
      <c r="F331" t="s">
        <v>12</v>
      </c>
      <c r="G331" t="s">
        <v>13</v>
      </c>
      <c r="H331" t="s">
        <v>13</v>
      </c>
      <c r="I331">
        <v>24</v>
      </c>
      <c r="J331" t="str">
        <f>IF(ABS((C331-AVERAGE($C:$C))/_xlfn.STDEV.S(moras[SALARIO]))&gt;1.96,"Atípico","No")</f>
        <v>Atípico</v>
      </c>
      <c r="K331" t="str">
        <f>IF(ABS((moras[[#This Row],[EDAD]]-AVERAGE($I:$I))/_xlfn.STDEV.S($I:$I))&gt;1.96,"Atípico","No")</f>
        <v>No</v>
      </c>
    </row>
    <row r="332" spans="1:11" x14ac:dyDescent="0.35">
      <c r="A332">
        <v>4440</v>
      </c>
      <c r="B332" t="s">
        <v>9</v>
      </c>
      <c r="C332">
        <v>1277200</v>
      </c>
      <c r="D332" t="s">
        <v>10</v>
      </c>
      <c r="E332" t="s">
        <v>16</v>
      </c>
      <c r="F332" t="s">
        <v>12</v>
      </c>
      <c r="G332" t="s">
        <v>13</v>
      </c>
      <c r="H332" t="s">
        <v>13</v>
      </c>
      <c r="I332">
        <v>24</v>
      </c>
      <c r="J332" t="str">
        <f>IF(ABS((C332-AVERAGE($C:$C))/_xlfn.STDEV.S(moras[SALARIO]))&gt;1.96,"Atípico","No")</f>
        <v>No</v>
      </c>
      <c r="K332" t="str">
        <f>IF(ABS((moras[[#This Row],[EDAD]]-AVERAGE($I:$I))/_xlfn.STDEV.S($I:$I))&gt;1.96,"Atípico","No")</f>
        <v>No</v>
      </c>
    </row>
    <row r="333" spans="1:11" x14ac:dyDescent="0.35">
      <c r="A333">
        <v>2518</v>
      </c>
      <c r="B333" t="s">
        <v>15</v>
      </c>
      <c r="C333">
        <v>1110079.17</v>
      </c>
      <c r="D333" t="s">
        <v>10</v>
      </c>
      <c r="E333" t="s">
        <v>16</v>
      </c>
      <c r="F333" t="s">
        <v>12</v>
      </c>
      <c r="G333" t="s">
        <v>13</v>
      </c>
      <c r="H333" t="s">
        <v>13</v>
      </c>
      <c r="I333">
        <v>24</v>
      </c>
      <c r="J333" t="str">
        <f>IF(ABS((C333-AVERAGE($C:$C))/_xlfn.STDEV.S(moras[SALARIO]))&gt;1.96,"Atípico","No")</f>
        <v>No</v>
      </c>
      <c r="K333" t="str">
        <f>IF(ABS((moras[[#This Row],[EDAD]]-AVERAGE($I:$I))/_xlfn.STDEV.S($I:$I))&gt;1.96,"Atípico","No")</f>
        <v>No</v>
      </c>
    </row>
    <row r="334" spans="1:11" x14ac:dyDescent="0.35">
      <c r="A334">
        <v>691</v>
      </c>
      <c r="B334" t="s">
        <v>15</v>
      </c>
      <c r="C334">
        <v>1041736</v>
      </c>
      <c r="D334" t="s">
        <v>10</v>
      </c>
      <c r="E334" t="s">
        <v>16</v>
      </c>
      <c r="F334" t="s">
        <v>12</v>
      </c>
      <c r="G334" t="s">
        <v>13</v>
      </c>
      <c r="H334" t="s">
        <v>13</v>
      </c>
      <c r="I334">
        <v>24</v>
      </c>
      <c r="J334" t="str">
        <f>IF(ABS((C334-AVERAGE($C:$C))/_xlfn.STDEV.S(moras[SALARIO]))&gt;1.96,"Atípico","No")</f>
        <v>No</v>
      </c>
      <c r="K334" t="str">
        <f>IF(ABS((moras[[#This Row],[EDAD]]-AVERAGE($I:$I))/_xlfn.STDEV.S($I:$I))&gt;1.96,"Atípico","No")</f>
        <v>No</v>
      </c>
    </row>
    <row r="335" spans="1:11" x14ac:dyDescent="0.35">
      <c r="A335">
        <v>3185</v>
      </c>
      <c r="B335" t="s">
        <v>9</v>
      </c>
      <c r="C335">
        <v>1000000</v>
      </c>
      <c r="D335" t="s">
        <v>10</v>
      </c>
      <c r="E335" t="s">
        <v>16</v>
      </c>
      <c r="F335" t="s">
        <v>12</v>
      </c>
      <c r="G335" t="s">
        <v>13</v>
      </c>
      <c r="H335" t="s">
        <v>13</v>
      </c>
      <c r="I335">
        <v>24</v>
      </c>
      <c r="J335" t="str">
        <f>IF(ABS((C335-AVERAGE($C:$C))/_xlfn.STDEV.S(moras[SALARIO]))&gt;1.96,"Atípico","No")</f>
        <v>No</v>
      </c>
      <c r="K335" t="str">
        <f>IF(ABS((moras[[#This Row],[EDAD]]-AVERAGE($I:$I))/_xlfn.STDEV.S($I:$I))&gt;1.96,"Atípico","No")</f>
        <v>No</v>
      </c>
    </row>
    <row r="336" spans="1:11" x14ac:dyDescent="0.35">
      <c r="A336">
        <v>2279</v>
      </c>
      <c r="B336" t="s">
        <v>9</v>
      </c>
      <c r="C336">
        <v>915000</v>
      </c>
      <c r="D336" t="s">
        <v>10</v>
      </c>
      <c r="E336" t="s">
        <v>16</v>
      </c>
      <c r="F336" t="s">
        <v>12</v>
      </c>
      <c r="G336" t="s">
        <v>13</v>
      </c>
      <c r="H336" t="s">
        <v>13</v>
      </c>
      <c r="I336">
        <v>24</v>
      </c>
      <c r="J336" t="str">
        <f>IF(ABS((C336-AVERAGE($C:$C))/_xlfn.STDEV.S(moras[SALARIO]))&gt;1.96,"Atípico","No")</f>
        <v>No</v>
      </c>
      <c r="K336" t="str">
        <f>IF(ABS((moras[[#This Row],[EDAD]]-AVERAGE($I:$I))/_xlfn.STDEV.S($I:$I))&gt;1.96,"Atípico","No")</f>
        <v>No</v>
      </c>
    </row>
    <row r="337" spans="1:11" x14ac:dyDescent="0.35">
      <c r="A337">
        <v>2172</v>
      </c>
      <c r="B337" t="s">
        <v>15</v>
      </c>
      <c r="C337">
        <v>912428.05</v>
      </c>
      <c r="D337" t="s">
        <v>10</v>
      </c>
      <c r="E337" t="s">
        <v>16</v>
      </c>
      <c r="F337" t="s">
        <v>12</v>
      </c>
      <c r="G337" t="s">
        <v>13</v>
      </c>
      <c r="H337" t="s">
        <v>13</v>
      </c>
      <c r="I337">
        <v>24</v>
      </c>
      <c r="J337" t="str">
        <f>IF(ABS((C337-AVERAGE($C:$C))/_xlfn.STDEV.S(moras[SALARIO]))&gt;1.96,"Atípico","No")</f>
        <v>No</v>
      </c>
      <c r="K337" t="str">
        <f>IF(ABS((moras[[#This Row],[EDAD]]-AVERAGE($I:$I))/_xlfn.STDEV.S($I:$I))&gt;1.96,"Atípico","No")</f>
        <v>No</v>
      </c>
    </row>
    <row r="338" spans="1:11" x14ac:dyDescent="0.35">
      <c r="A338">
        <v>4149</v>
      </c>
      <c r="B338" t="s">
        <v>9</v>
      </c>
      <c r="C338">
        <v>895921</v>
      </c>
      <c r="D338" t="s">
        <v>10</v>
      </c>
      <c r="E338" t="s">
        <v>16</v>
      </c>
      <c r="F338" t="s">
        <v>12</v>
      </c>
      <c r="G338" t="s">
        <v>13</v>
      </c>
      <c r="H338" t="s">
        <v>13</v>
      </c>
      <c r="I338">
        <v>24</v>
      </c>
      <c r="J338" t="str">
        <f>IF(ABS((C338-AVERAGE($C:$C))/_xlfn.STDEV.S(moras[SALARIO]))&gt;1.96,"Atípico","No")</f>
        <v>No</v>
      </c>
      <c r="K338" t="str">
        <f>IF(ABS((moras[[#This Row],[EDAD]]-AVERAGE($I:$I))/_xlfn.STDEV.S($I:$I))&gt;1.96,"Atípico","No")</f>
        <v>No</v>
      </c>
    </row>
    <row r="339" spans="1:11" x14ac:dyDescent="0.35">
      <c r="A339">
        <v>820</v>
      </c>
      <c r="B339" t="s">
        <v>15</v>
      </c>
      <c r="C339">
        <v>854646.84</v>
      </c>
      <c r="D339" t="s">
        <v>10</v>
      </c>
      <c r="E339" t="s">
        <v>11</v>
      </c>
      <c r="F339" t="s">
        <v>12</v>
      </c>
      <c r="G339" t="s">
        <v>13</v>
      </c>
      <c r="H339" t="s">
        <v>13</v>
      </c>
      <c r="I339">
        <v>24</v>
      </c>
      <c r="J339" t="str">
        <f>IF(ABS((C339-AVERAGE($C:$C))/_xlfn.STDEV.S(moras[SALARIO]))&gt;1.96,"Atípico","No")</f>
        <v>No</v>
      </c>
      <c r="K339" t="str">
        <f>IF(ABS((moras[[#This Row],[EDAD]]-AVERAGE($I:$I))/_xlfn.STDEV.S($I:$I))&gt;1.96,"Atípico","No")</f>
        <v>No</v>
      </c>
    </row>
    <row r="340" spans="1:11" x14ac:dyDescent="0.35">
      <c r="A340">
        <v>1361</v>
      </c>
      <c r="B340" t="s">
        <v>9</v>
      </c>
      <c r="C340">
        <v>807282.52</v>
      </c>
      <c r="D340" t="s">
        <v>10</v>
      </c>
      <c r="E340" t="s">
        <v>16</v>
      </c>
      <c r="F340" t="s">
        <v>12</v>
      </c>
      <c r="G340" t="s">
        <v>13</v>
      </c>
      <c r="H340" t="s">
        <v>13</v>
      </c>
      <c r="I340">
        <v>24</v>
      </c>
      <c r="J340" t="str">
        <f>IF(ABS((C340-AVERAGE($C:$C))/_xlfn.STDEV.S(moras[SALARIO]))&gt;1.96,"Atípico","No")</f>
        <v>No</v>
      </c>
      <c r="K340" t="str">
        <f>IF(ABS((moras[[#This Row],[EDAD]]-AVERAGE($I:$I))/_xlfn.STDEV.S($I:$I))&gt;1.96,"Atípico","No")</f>
        <v>No</v>
      </c>
    </row>
    <row r="341" spans="1:11" x14ac:dyDescent="0.35">
      <c r="A341">
        <v>2652</v>
      </c>
      <c r="B341" t="s">
        <v>15</v>
      </c>
      <c r="C341">
        <v>799000</v>
      </c>
      <c r="D341" t="s">
        <v>10</v>
      </c>
      <c r="E341" t="s">
        <v>16</v>
      </c>
      <c r="F341" t="s">
        <v>12</v>
      </c>
      <c r="G341" t="s">
        <v>13</v>
      </c>
      <c r="H341" t="s">
        <v>12</v>
      </c>
      <c r="I341">
        <v>24</v>
      </c>
      <c r="J341" t="str">
        <f>IF(ABS((C341-AVERAGE($C:$C))/_xlfn.STDEV.S(moras[SALARIO]))&gt;1.96,"Atípico","No")</f>
        <v>No</v>
      </c>
      <c r="K341" t="str">
        <f>IF(ABS((moras[[#This Row],[EDAD]]-AVERAGE($I:$I))/_xlfn.STDEV.S($I:$I))&gt;1.96,"Atípico","No")</f>
        <v>No</v>
      </c>
    </row>
    <row r="342" spans="1:11" x14ac:dyDescent="0.35">
      <c r="A342">
        <v>3440</v>
      </c>
      <c r="B342" t="s">
        <v>15</v>
      </c>
      <c r="C342">
        <v>765893.37</v>
      </c>
      <c r="D342" t="s">
        <v>10</v>
      </c>
      <c r="E342" t="s">
        <v>16</v>
      </c>
      <c r="F342" t="s">
        <v>12</v>
      </c>
      <c r="G342" t="s">
        <v>13</v>
      </c>
      <c r="H342" t="s">
        <v>13</v>
      </c>
      <c r="I342">
        <v>24</v>
      </c>
      <c r="J342" t="str">
        <f>IF(ABS((C342-AVERAGE($C:$C))/_xlfn.STDEV.S(moras[SALARIO]))&gt;1.96,"Atípico","No")</f>
        <v>No</v>
      </c>
      <c r="K342" t="str">
        <f>IF(ABS((moras[[#This Row],[EDAD]]-AVERAGE($I:$I))/_xlfn.STDEV.S($I:$I))&gt;1.96,"Atípico","No")</f>
        <v>No</v>
      </c>
    </row>
    <row r="343" spans="1:11" x14ac:dyDescent="0.35">
      <c r="A343">
        <v>1807</v>
      </c>
      <c r="B343" t="s">
        <v>9</v>
      </c>
      <c r="C343">
        <v>734449.38</v>
      </c>
      <c r="D343" t="s">
        <v>10</v>
      </c>
      <c r="E343" t="s">
        <v>11</v>
      </c>
      <c r="F343" t="s">
        <v>12</v>
      </c>
      <c r="G343" t="s">
        <v>13</v>
      </c>
      <c r="H343" t="s">
        <v>13</v>
      </c>
      <c r="I343">
        <v>24</v>
      </c>
      <c r="J343" t="str">
        <f>IF(ABS((C343-AVERAGE($C:$C))/_xlfn.STDEV.S(moras[SALARIO]))&gt;1.96,"Atípico","No")</f>
        <v>No</v>
      </c>
      <c r="K343" t="str">
        <f>IF(ABS((moras[[#This Row],[EDAD]]-AVERAGE($I:$I))/_xlfn.STDEV.S($I:$I))&gt;1.96,"Atípico","No")</f>
        <v>No</v>
      </c>
    </row>
    <row r="344" spans="1:11" x14ac:dyDescent="0.35">
      <c r="A344">
        <v>1002</v>
      </c>
      <c r="B344" t="s">
        <v>9</v>
      </c>
      <c r="C344">
        <v>713928</v>
      </c>
      <c r="D344" t="s">
        <v>10</v>
      </c>
      <c r="E344" t="s">
        <v>16</v>
      </c>
      <c r="F344" t="s">
        <v>12</v>
      </c>
      <c r="G344" t="s">
        <v>12</v>
      </c>
      <c r="H344" t="s">
        <v>13</v>
      </c>
      <c r="I344">
        <v>24</v>
      </c>
      <c r="J344" t="str">
        <f>IF(ABS((C344-AVERAGE($C:$C))/_xlfn.STDEV.S(moras[SALARIO]))&gt;1.96,"Atípico","No")</f>
        <v>No</v>
      </c>
      <c r="K344" t="str">
        <f>IF(ABS((moras[[#This Row],[EDAD]]-AVERAGE($I:$I))/_xlfn.STDEV.S($I:$I))&gt;1.96,"Atípico","No")</f>
        <v>No</v>
      </c>
    </row>
    <row r="345" spans="1:11" x14ac:dyDescent="0.35">
      <c r="A345">
        <v>2662</v>
      </c>
      <c r="B345" t="s">
        <v>9</v>
      </c>
      <c r="C345">
        <v>699251.07</v>
      </c>
      <c r="D345" t="s">
        <v>10</v>
      </c>
      <c r="E345" t="s">
        <v>16</v>
      </c>
      <c r="F345" t="s">
        <v>12</v>
      </c>
      <c r="G345" t="s">
        <v>13</v>
      </c>
      <c r="H345" t="s">
        <v>13</v>
      </c>
      <c r="I345">
        <v>24</v>
      </c>
      <c r="J345" t="str">
        <f>IF(ABS((C345-AVERAGE($C:$C))/_xlfn.STDEV.S(moras[SALARIO]))&gt;1.96,"Atípico","No")</f>
        <v>No</v>
      </c>
      <c r="K345" t="str">
        <f>IF(ABS((moras[[#This Row],[EDAD]]-AVERAGE($I:$I))/_xlfn.STDEV.S($I:$I))&gt;1.96,"Atípico","No")</f>
        <v>No</v>
      </c>
    </row>
    <row r="346" spans="1:11" x14ac:dyDescent="0.35">
      <c r="A346">
        <v>4324</v>
      </c>
      <c r="B346" t="s">
        <v>9</v>
      </c>
      <c r="C346">
        <v>690000</v>
      </c>
      <c r="D346" t="s">
        <v>10</v>
      </c>
      <c r="E346" t="s">
        <v>16</v>
      </c>
      <c r="F346" t="s">
        <v>12</v>
      </c>
      <c r="G346" t="s">
        <v>13</v>
      </c>
      <c r="H346" t="s">
        <v>13</v>
      </c>
      <c r="I346">
        <v>24</v>
      </c>
      <c r="J346" t="str">
        <f>IF(ABS((C346-AVERAGE($C:$C))/_xlfn.STDEV.S(moras[SALARIO]))&gt;1.96,"Atípico","No")</f>
        <v>No</v>
      </c>
      <c r="K346" t="str">
        <f>IF(ABS((moras[[#This Row],[EDAD]]-AVERAGE($I:$I))/_xlfn.STDEV.S($I:$I))&gt;1.96,"Atípico","No")</f>
        <v>No</v>
      </c>
    </row>
    <row r="347" spans="1:11" x14ac:dyDescent="0.35">
      <c r="A347">
        <v>2966</v>
      </c>
      <c r="B347" t="s">
        <v>15</v>
      </c>
      <c r="C347">
        <v>660259.69999999995</v>
      </c>
      <c r="D347" t="s">
        <v>10</v>
      </c>
      <c r="E347" t="s">
        <v>11</v>
      </c>
      <c r="F347" t="s">
        <v>12</v>
      </c>
      <c r="G347" t="s">
        <v>13</v>
      </c>
      <c r="H347" t="s">
        <v>13</v>
      </c>
      <c r="I347">
        <v>24</v>
      </c>
      <c r="J347" t="str">
        <f>IF(ABS((C347-AVERAGE($C:$C))/_xlfn.STDEV.S(moras[SALARIO]))&gt;1.96,"Atípico","No")</f>
        <v>No</v>
      </c>
      <c r="K347" t="str">
        <f>IF(ABS((moras[[#This Row],[EDAD]]-AVERAGE($I:$I))/_xlfn.STDEV.S($I:$I))&gt;1.96,"Atípico","No")</f>
        <v>No</v>
      </c>
    </row>
    <row r="348" spans="1:11" x14ac:dyDescent="0.35">
      <c r="A348">
        <v>1829</v>
      </c>
      <c r="B348" t="s">
        <v>15</v>
      </c>
      <c r="C348">
        <v>625201.97</v>
      </c>
      <c r="D348" t="s">
        <v>10</v>
      </c>
      <c r="E348" t="s">
        <v>16</v>
      </c>
      <c r="F348" t="s">
        <v>12</v>
      </c>
      <c r="G348" t="s">
        <v>13</v>
      </c>
      <c r="H348" t="s">
        <v>13</v>
      </c>
      <c r="I348">
        <v>24</v>
      </c>
      <c r="J348" t="str">
        <f>IF(ABS((C348-AVERAGE($C:$C))/_xlfn.STDEV.S(moras[SALARIO]))&gt;1.96,"Atípico","No")</f>
        <v>No</v>
      </c>
      <c r="K348" t="str">
        <f>IF(ABS((moras[[#This Row],[EDAD]]-AVERAGE($I:$I))/_xlfn.STDEV.S($I:$I))&gt;1.96,"Atípico","No")</f>
        <v>No</v>
      </c>
    </row>
    <row r="349" spans="1:11" x14ac:dyDescent="0.35">
      <c r="A349">
        <v>2459</v>
      </c>
      <c r="B349" t="s">
        <v>9</v>
      </c>
      <c r="C349">
        <v>620581</v>
      </c>
      <c r="D349" t="s">
        <v>10</v>
      </c>
      <c r="E349" t="s">
        <v>11</v>
      </c>
      <c r="F349" t="s">
        <v>12</v>
      </c>
      <c r="G349" t="s">
        <v>13</v>
      </c>
      <c r="H349" t="s">
        <v>13</v>
      </c>
      <c r="I349">
        <v>24</v>
      </c>
      <c r="J349" t="str">
        <f>IF(ABS((C349-AVERAGE($C:$C))/_xlfn.STDEV.S(moras[SALARIO]))&gt;1.96,"Atípico","No")</f>
        <v>No</v>
      </c>
      <c r="K349" t="str">
        <f>IF(ABS((moras[[#This Row],[EDAD]]-AVERAGE($I:$I))/_xlfn.STDEV.S($I:$I))&gt;1.96,"Atípico","No")</f>
        <v>No</v>
      </c>
    </row>
    <row r="350" spans="1:11" x14ac:dyDescent="0.35">
      <c r="A350">
        <v>2908</v>
      </c>
      <c r="B350" t="s">
        <v>9</v>
      </c>
      <c r="C350">
        <v>600000</v>
      </c>
      <c r="D350" t="s">
        <v>10</v>
      </c>
      <c r="E350" t="s">
        <v>16</v>
      </c>
      <c r="F350" t="s">
        <v>12</v>
      </c>
      <c r="G350" t="s">
        <v>13</v>
      </c>
      <c r="H350" t="s">
        <v>13</v>
      </c>
      <c r="I350">
        <v>24</v>
      </c>
      <c r="J350" t="str">
        <f>IF(ABS((C350-AVERAGE($C:$C))/_xlfn.STDEV.S(moras[SALARIO]))&gt;1.96,"Atípico","No")</f>
        <v>No</v>
      </c>
      <c r="K350" t="str">
        <f>IF(ABS((moras[[#This Row],[EDAD]]-AVERAGE($I:$I))/_xlfn.STDEV.S($I:$I))&gt;1.96,"Atípico","No")</f>
        <v>No</v>
      </c>
    </row>
    <row r="351" spans="1:11" x14ac:dyDescent="0.35">
      <c r="A351">
        <v>2006</v>
      </c>
      <c r="B351" t="s">
        <v>9</v>
      </c>
      <c r="C351">
        <v>594388.81000000006</v>
      </c>
      <c r="D351" t="s">
        <v>10</v>
      </c>
      <c r="E351" t="s">
        <v>16</v>
      </c>
      <c r="F351" t="s">
        <v>12</v>
      </c>
      <c r="G351" t="s">
        <v>13</v>
      </c>
      <c r="H351" t="s">
        <v>13</v>
      </c>
      <c r="I351">
        <v>24</v>
      </c>
      <c r="J351" t="str">
        <f>IF(ABS((C351-AVERAGE($C:$C))/_xlfn.STDEV.S(moras[SALARIO]))&gt;1.96,"Atípico","No")</f>
        <v>No</v>
      </c>
      <c r="K351" t="str">
        <f>IF(ABS((moras[[#This Row],[EDAD]]-AVERAGE($I:$I))/_xlfn.STDEV.S($I:$I))&gt;1.96,"Atípico","No")</f>
        <v>No</v>
      </c>
    </row>
    <row r="352" spans="1:11" x14ac:dyDescent="0.35">
      <c r="A352">
        <v>207</v>
      </c>
      <c r="B352" t="s">
        <v>9</v>
      </c>
      <c r="C352">
        <v>586511.31000000006</v>
      </c>
      <c r="D352" t="s">
        <v>10</v>
      </c>
      <c r="E352" t="s">
        <v>16</v>
      </c>
      <c r="F352" t="s">
        <v>12</v>
      </c>
      <c r="G352" t="s">
        <v>13</v>
      </c>
      <c r="H352" t="s">
        <v>13</v>
      </c>
      <c r="I352">
        <v>24</v>
      </c>
      <c r="J352" t="str">
        <f>IF(ABS((C352-AVERAGE($C:$C))/_xlfn.STDEV.S(moras[SALARIO]))&gt;1.96,"Atípico","No")</f>
        <v>No</v>
      </c>
      <c r="K352" t="str">
        <f>IF(ABS((moras[[#This Row],[EDAD]]-AVERAGE($I:$I))/_xlfn.STDEV.S($I:$I))&gt;1.96,"Atípico","No")</f>
        <v>No</v>
      </c>
    </row>
    <row r="353" spans="1:11" x14ac:dyDescent="0.35">
      <c r="A353">
        <v>1388</v>
      </c>
      <c r="B353" t="s">
        <v>9</v>
      </c>
      <c r="C353">
        <v>580000</v>
      </c>
      <c r="D353" t="s">
        <v>10</v>
      </c>
      <c r="E353" t="s">
        <v>16</v>
      </c>
      <c r="F353" t="s">
        <v>12</v>
      </c>
      <c r="G353" t="s">
        <v>13</v>
      </c>
      <c r="H353" t="s">
        <v>13</v>
      </c>
      <c r="I353">
        <v>24</v>
      </c>
      <c r="J353" t="str">
        <f>IF(ABS((C353-AVERAGE($C:$C))/_xlfn.STDEV.S(moras[SALARIO]))&gt;1.96,"Atípico","No")</f>
        <v>No</v>
      </c>
      <c r="K353" t="str">
        <f>IF(ABS((moras[[#This Row],[EDAD]]-AVERAGE($I:$I))/_xlfn.STDEV.S($I:$I))&gt;1.96,"Atípico","No")</f>
        <v>No</v>
      </c>
    </row>
    <row r="354" spans="1:11" x14ac:dyDescent="0.35">
      <c r="A354">
        <v>4261</v>
      </c>
      <c r="B354" t="s">
        <v>9</v>
      </c>
      <c r="C354">
        <v>575208.32999999996</v>
      </c>
      <c r="D354" t="s">
        <v>10</v>
      </c>
      <c r="E354" t="s">
        <v>16</v>
      </c>
      <c r="F354" t="s">
        <v>12</v>
      </c>
      <c r="G354" t="s">
        <v>13</v>
      </c>
      <c r="H354" t="s">
        <v>13</v>
      </c>
      <c r="I354">
        <v>24</v>
      </c>
      <c r="J354" t="str">
        <f>IF(ABS((C354-AVERAGE($C:$C))/_xlfn.STDEV.S(moras[SALARIO]))&gt;1.96,"Atípico","No")</f>
        <v>No</v>
      </c>
      <c r="K354" t="str">
        <f>IF(ABS((moras[[#This Row],[EDAD]]-AVERAGE($I:$I))/_xlfn.STDEV.S($I:$I))&gt;1.96,"Atípico","No")</f>
        <v>No</v>
      </c>
    </row>
    <row r="355" spans="1:11" x14ac:dyDescent="0.35">
      <c r="A355">
        <v>2631</v>
      </c>
      <c r="B355" t="s">
        <v>9</v>
      </c>
      <c r="C355">
        <v>550590.5</v>
      </c>
      <c r="D355" t="s">
        <v>10</v>
      </c>
      <c r="E355" t="s">
        <v>11</v>
      </c>
      <c r="F355" t="s">
        <v>12</v>
      </c>
      <c r="G355" t="s">
        <v>13</v>
      </c>
      <c r="H355" t="s">
        <v>13</v>
      </c>
      <c r="I355">
        <v>24</v>
      </c>
      <c r="J355" t="str">
        <f>IF(ABS((C355-AVERAGE($C:$C))/_xlfn.STDEV.S(moras[SALARIO]))&gt;1.96,"Atípico","No")</f>
        <v>No</v>
      </c>
      <c r="K355" t="str">
        <f>IF(ABS((moras[[#This Row],[EDAD]]-AVERAGE($I:$I))/_xlfn.STDEV.S($I:$I))&gt;1.96,"Atípico","No")</f>
        <v>No</v>
      </c>
    </row>
    <row r="356" spans="1:11" x14ac:dyDescent="0.35">
      <c r="A356">
        <v>71</v>
      </c>
      <c r="B356" t="s">
        <v>15</v>
      </c>
      <c r="C356">
        <v>544163.5</v>
      </c>
      <c r="D356" t="s">
        <v>10</v>
      </c>
      <c r="E356" t="s">
        <v>16</v>
      </c>
      <c r="F356" t="s">
        <v>12</v>
      </c>
      <c r="G356" t="s">
        <v>13</v>
      </c>
      <c r="H356" t="s">
        <v>13</v>
      </c>
      <c r="I356">
        <v>24</v>
      </c>
      <c r="J356" t="str">
        <f>IF(ABS((C356-AVERAGE($C:$C))/_xlfn.STDEV.S(moras[SALARIO]))&gt;1.96,"Atípico","No")</f>
        <v>No</v>
      </c>
      <c r="K356" t="str">
        <f>IF(ABS((moras[[#This Row],[EDAD]]-AVERAGE($I:$I))/_xlfn.STDEV.S($I:$I))&gt;1.96,"Atípico","No")</f>
        <v>No</v>
      </c>
    </row>
    <row r="357" spans="1:11" x14ac:dyDescent="0.35">
      <c r="A357">
        <v>1981</v>
      </c>
      <c r="B357" t="s">
        <v>9</v>
      </c>
      <c r="C357">
        <v>530000</v>
      </c>
      <c r="D357" t="s">
        <v>10</v>
      </c>
      <c r="E357" t="s">
        <v>16</v>
      </c>
      <c r="F357" t="s">
        <v>12</v>
      </c>
      <c r="G357" t="s">
        <v>13</v>
      </c>
      <c r="H357" t="s">
        <v>13</v>
      </c>
      <c r="I357">
        <v>24</v>
      </c>
      <c r="J357" t="str">
        <f>IF(ABS((C357-AVERAGE($C:$C))/_xlfn.STDEV.S(moras[SALARIO]))&gt;1.96,"Atípico","No")</f>
        <v>No</v>
      </c>
      <c r="K357" t="str">
        <f>IF(ABS((moras[[#This Row],[EDAD]]-AVERAGE($I:$I))/_xlfn.STDEV.S($I:$I))&gt;1.96,"Atípico","No")</f>
        <v>No</v>
      </c>
    </row>
    <row r="358" spans="1:11" x14ac:dyDescent="0.35">
      <c r="A358">
        <v>1311</v>
      </c>
      <c r="B358" t="s">
        <v>9</v>
      </c>
      <c r="C358">
        <v>526083.62</v>
      </c>
      <c r="D358" t="s">
        <v>10</v>
      </c>
      <c r="E358" t="s">
        <v>16</v>
      </c>
      <c r="F358" t="s">
        <v>12</v>
      </c>
      <c r="G358" t="s">
        <v>13</v>
      </c>
      <c r="H358" t="s">
        <v>13</v>
      </c>
      <c r="I358">
        <v>24</v>
      </c>
      <c r="J358" t="str">
        <f>IF(ABS((C358-AVERAGE($C:$C))/_xlfn.STDEV.S(moras[SALARIO]))&gt;1.96,"Atípico","No")</f>
        <v>No</v>
      </c>
      <c r="K358" t="str">
        <f>IF(ABS((moras[[#This Row],[EDAD]]-AVERAGE($I:$I))/_xlfn.STDEV.S($I:$I))&gt;1.96,"Atípico","No")</f>
        <v>No</v>
      </c>
    </row>
    <row r="359" spans="1:11" x14ac:dyDescent="0.35">
      <c r="A359">
        <v>2089</v>
      </c>
      <c r="B359" t="s">
        <v>15</v>
      </c>
      <c r="C359">
        <v>488750</v>
      </c>
      <c r="D359" t="s">
        <v>10</v>
      </c>
      <c r="E359" t="s">
        <v>16</v>
      </c>
      <c r="F359" t="s">
        <v>12</v>
      </c>
      <c r="G359" t="s">
        <v>13</v>
      </c>
      <c r="H359" t="s">
        <v>13</v>
      </c>
      <c r="I359">
        <v>24</v>
      </c>
      <c r="J359" t="str">
        <f>IF(ABS((C359-AVERAGE($C:$C))/_xlfn.STDEV.S(moras[SALARIO]))&gt;1.96,"Atípico","No")</f>
        <v>No</v>
      </c>
      <c r="K359" t="str">
        <f>IF(ABS((moras[[#This Row],[EDAD]]-AVERAGE($I:$I))/_xlfn.STDEV.S($I:$I))&gt;1.96,"Atípico","No")</f>
        <v>No</v>
      </c>
    </row>
    <row r="360" spans="1:11" x14ac:dyDescent="0.35">
      <c r="A360">
        <v>1651</v>
      </c>
      <c r="B360" t="s">
        <v>15</v>
      </c>
      <c r="C360">
        <v>480000</v>
      </c>
      <c r="D360" t="s">
        <v>10</v>
      </c>
      <c r="E360" t="s">
        <v>16</v>
      </c>
      <c r="F360" t="s">
        <v>12</v>
      </c>
      <c r="G360" t="s">
        <v>13</v>
      </c>
      <c r="H360" t="s">
        <v>13</v>
      </c>
      <c r="I360">
        <v>24</v>
      </c>
      <c r="J360" t="str">
        <f>IF(ABS((C360-AVERAGE($C:$C))/_xlfn.STDEV.S(moras[SALARIO]))&gt;1.96,"Atípico","No")</f>
        <v>No</v>
      </c>
      <c r="K360" t="str">
        <f>IF(ABS((moras[[#This Row],[EDAD]]-AVERAGE($I:$I))/_xlfn.STDEV.S($I:$I))&gt;1.96,"Atípico","No")</f>
        <v>No</v>
      </c>
    </row>
    <row r="361" spans="1:11" x14ac:dyDescent="0.35">
      <c r="A361">
        <v>75</v>
      </c>
      <c r="B361" t="s">
        <v>9</v>
      </c>
      <c r="C361">
        <v>476424.06</v>
      </c>
      <c r="D361" t="s">
        <v>10</v>
      </c>
      <c r="E361" t="s">
        <v>16</v>
      </c>
      <c r="F361" t="s">
        <v>12</v>
      </c>
      <c r="G361" t="s">
        <v>13</v>
      </c>
      <c r="H361" t="s">
        <v>13</v>
      </c>
      <c r="I361">
        <v>24</v>
      </c>
      <c r="J361" t="str">
        <f>IF(ABS((C361-AVERAGE($C:$C))/_xlfn.STDEV.S(moras[SALARIO]))&gt;1.96,"Atípico","No")</f>
        <v>No</v>
      </c>
      <c r="K361" t="str">
        <f>IF(ABS((moras[[#This Row],[EDAD]]-AVERAGE($I:$I))/_xlfn.STDEV.S($I:$I))&gt;1.96,"Atípico","No")</f>
        <v>No</v>
      </c>
    </row>
    <row r="362" spans="1:11" x14ac:dyDescent="0.35">
      <c r="A362">
        <v>2094</v>
      </c>
      <c r="B362" t="s">
        <v>15</v>
      </c>
      <c r="C362">
        <v>476344.45</v>
      </c>
      <c r="D362" t="s">
        <v>10</v>
      </c>
      <c r="E362" t="s">
        <v>16</v>
      </c>
      <c r="F362" t="s">
        <v>12</v>
      </c>
      <c r="G362" t="s">
        <v>13</v>
      </c>
      <c r="H362" t="s">
        <v>13</v>
      </c>
      <c r="I362">
        <v>24</v>
      </c>
      <c r="J362" t="str">
        <f>IF(ABS((C362-AVERAGE($C:$C))/_xlfn.STDEV.S(moras[SALARIO]))&gt;1.96,"Atípico","No")</f>
        <v>No</v>
      </c>
      <c r="K362" t="str">
        <f>IF(ABS((moras[[#This Row],[EDAD]]-AVERAGE($I:$I))/_xlfn.STDEV.S($I:$I))&gt;1.96,"Atípico","No")</f>
        <v>No</v>
      </c>
    </row>
    <row r="363" spans="1:11" x14ac:dyDescent="0.35">
      <c r="A363">
        <v>1149</v>
      </c>
      <c r="B363" t="s">
        <v>15</v>
      </c>
      <c r="C363">
        <v>475006</v>
      </c>
      <c r="D363" t="s">
        <v>10</v>
      </c>
      <c r="E363" t="s">
        <v>16</v>
      </c>
      <c r="F363" t="s">
        <v>12</v>
      </c>
      <c r="G363" t="s">
        <v>13</v>
      </c>
      <c r="H363" t="s">
        <v>13</v>
      </c>
      <c r="I363">
        <v>24</v>
      </c>
      <c r="J363" t="str">
        <f>IF(ABS((C363-AVERAGE($C:$C))/_xlfn.STDEV.S(moras[SALARIO]))&gt;1.96,"Atípico","No")</f>
        <v>No</v>
      </c>
      <c r="K363" t="str">
        <f>IF(ABS((moras[[#This Row],[EDAD]]-AVERAGE($I:$I))/_xlfn.STDEV.S($I:$I))&gt;1.96,"Atípico","No")</f>
        <v>No</v>
      </c>
    </row>
    <row r="364" spans="1:11" x14ac:dyDescent="0.35">
      <c r="A364">
        <v>3392</v>
      </c>
      <c r="B364" t="s">
        <v>9</v>
      </c>
      <c r="C364">
        <v>450242.43</v>
      </c>
      <c r="D364" t="s">
        <v>10</v>
      </c>
      <c r="E364" t="s">
        <v>16</v>
      </c>
      <c r="F364" t="s">
        <v>12</v>
      </c>
      <c r="G364" t="s">
        <v>13</v>
      </c>
      <c r="H364" t="s">
        <v>13</v>
      </c>
      <c r="I364">
        <v>24</v>
      </c>
      <c r="J364" t="str">
        <f>IF(ABS((C364-AVERAGE($C:$C))/_xlfn.STDEV.S(moras[SALARIO]))&gt;1.96,"Atípico","No")</f>
        <v>No</v>
      </c>
      <c r="K364" t="str">
        <f>IF(ABS((moras[[#This Row],[EDAD]]-AVERAGE($I:$I))/_xlfn.STDEV.S($I:$I))&gt;1.96,"Atípico","No")</f>
        <v>No</v>
      </c>
    </row>
    <row r="365" spans="1:11" x14ac:dyDescent="0.35">
      <c r="A365">
        <v>3736</v>
      </c>
      <c r="B365" t="s">
        <v>9</v>
      </c>
      <c r="C365">
        <v>450000</v>
      </c>
      <c r="D365" t="s">
        <v>10</v>
      </c>
      <c r="E365" t="s">
        <v>16</v>
      </c>
      <c r="F365" t="s">
        <v>12</v>
      </c>
      <c r="G365" t="s">
        <v>13</v>
      </c>
      <c r="H365" t="s">
        <v>13</v>
      </c>
      <c r="I365">
        <v>24</v>
      </c>
      <c r="J365" t="str">
        <f>IF(ABS((C365-AVERAGE($C:$C))/_xlfn.STDEV.S(moras[SALARIO]))&gt;1.96,"Atípico","No")</f>
        <v>No</v>
      </c>
      <c r="K365" t="str">
        <f>IF(ABS((moras[[#This Row],[EDAD]]-AVERAGE($I:$I))/_xlfn.STDEV.S($I:$I))&gt;1.96,"Atípico","No")</f>
        <v>No</v>
      </c>
    </row>
    <row r="366" spans="1:11" x14ac:dyDescent="0.35">
      <c r="A366">
        <v>822</v>
      </c>
      <c r="B366" t="s">
        <v>9</v>
      </c>
      <c r="C366">
        <v>440612.25</v>
      </c>
      <c r="D366" t="s">
        <v>10</v>
      </c>
      <c r="E366" t="s">
        <v>16</v>
      </c>
      <c r="F366" t="s">
        <v>12</v>
      </c>
      <c r="G366" t="s">
        <v>13</v>
      </c>
      <c r="H366" t="s">
        <v>13</v>
      </c>
      <c r="I366">
        <v>24</v>
      </c>
      <c r="J366" t="str">
        <f>IF(ABS((C366-AVERAGE($C:$C))/_xlfn.STDEV.S(moras[SALARIO]))&gt;1.96,"Atípico","No")</f>
        <v>No</v>
      </c>
      <c r="K366" t="str">
        <f>IF(ABS((moras[[#This Row],[EDAD]]-AVERAGE($I:$I))/_xlfn.STDEV.S($I:$I))&gt;1.96,"Atípico","No")</f>
        <v>No</v>
      </c>
    </row>
    <row r="367" spans="1:11" x14ac:dyDescent="0.35">
      <c r="A367">
        <v>3869</v>
      </c>
      <c r="B367" t="s">
        <v>15</v>
      </c>
      <c r="C367">
        <v>438762.65</v>
      </c>
      <c r="D367" t="s">
        <v>10</v>
      </c>
      <c r="E367" t="s">
        <v>16</v>
      </c>
      <c r="F367" t="s">
        <v>12</v>
      </c>
      <c r="G367" t="s">
        <v>13</v>
      </c>
      <c r="H367" t="s">
        <v>12</v>
      </c>
      <c r="I367">
        <v>24</v>
      </c>
      <c r="J367" t="str">
        <f>IF(ABS((C367-AVERAGE($C:$C))/_xlfn.STDEV.S(moras[SALARIO]))&gt;1.96,"Atípico","No")</f>
        <v>No</v>
      </c>
      <c r="K367" t="str">
        <f>IF(ABS((moras[[#This Row],[EDAD]]-AVERAGE($I:$I))/_xlfn.STDEV.S($I:$I))&gt;1.96,"Atípico","No")</f>
        <v>No</v>
      </c>
    </row>
    <row r="368" spans="1:11" x14ac:dyDescent="0.35">
      <c r="A368">
        <v>246</v>
      </c>
      <c r="B368" t="s">
        <v>9</v>
      </c>
      <c r="C368">
        <v>435182.43</v>
      </c>
      <c r="D368" t="s">
        <v>10</v>
      </c>
      <c r="E368" t="s">
        <v>16</v>
      </c>
      <c r="F368" t="s">
        <v>12</v>
      </c>
      <c r="G368" t="s">
        <v>13</v>
      </c>
      <c r="H368" t="s">
        <v>13</v>
      </c>
      <c r="I368">
        <v>24</v>
      </c>
      <c r="J368" t="str">
        <f>IF(ABS((C368-AVERAGE($C:$C))/_xlfn.STDEV.S(moras[SALARIO]))&gt;1.96,"Atípico","No")</f>
        <v>No</v>
      </c>
      <c r="K368" t="str">
        <f>IF(ABS((moras[[#This Row],[EDAD]]-AVERAGE($I:$I))/_xlfn.STDEV.S($I:$I))&gt;1.96,"Atípico","No")</f>
        <v>No</v>
      </c>
    </row>
    <row r="369" spans="1:11" x14ac:dyDescent="0.35">
      <c r="A369">
        <v>3252</v>
      </c>
      <c r="B369" t="s">
        <v>9</v>
      </c>
      <c r="C369">
        <v>415064.04</v>
      </c>
      <c r="D369" t="s">
        <v>10</v>
      </c>
      <c r="E369" t="s">
        <v>16</v>
      </c>
      <c r="F369" t="s">
        <v>12</v>
      </c>
      <c r="G369" t="s">
        <v>13</v>
      </c>
      <c r="H369" t="s">
        <v>13</v>
      </c>
      <c r="I369">
        <v>24</v>
      </c>
      <c r="J369" t="str">
        <f>IF(ABS((C369-AVERAGE($C:$C))/_xlfn.STDEV.S(moras[SALARIO]))&gt;1.96,"Atípico","No")</f>
        <v>No</v>
      </c>
      <c r="K369" t="str">
        <f>IF(ABS((moras[[#This Row],[EDAD]]-AVERAGE($I:$I))/_xlfn.STDEV.S($I:$I))&gt;1.96,"Atípico","No")</f>
        <v>No</v>
      </c>
    </row>
    <row r="370" spans="1:11" x14ac:dyDescent="0.35">
      <c r="A370">
        <v>3804</v>
      </c>
      <c r="B370" t="s">
        <v>9</v>
      </c>
      <c r="C370">
        <v>411350</v>
      </c>
      <c r="D370" t="s">
        <v>10</v>
      </c>
      <c r="E370" t="s">
        <v>16</v>
      </c>
      <c r="F370" t="s">
        <v>12</v>
      </c>
      <c r="G370" t="s">
        <v>13</v>
      </c>
      <c r="H370" t="s">
        <v>13</v>
      </c>
      <c r="I370">
        <v>24</v>
      </c>
      <c r="J370" t="str">
        <f>IF(ABS((C370-AVERAGE($C:$C))/_xlfn.STDEV.S(moras[SALARIO]))&gt;1.96,"Atípico","No")</f>
        <v>No</v>
      </c>
      <c r="K370" t="str">
        <f>IF(ABS((moras[[#This Row],[EDAD]]-AVERAGE($I:$I))/_xlfn.STDEV.S($I:$I))&gt;1.96,"Atípico","No")</f>
        <v>No</v>
      </c>
    </row>
    <row r="371" spans="1:11" x14ac:dyDescent="0.35">
      <c r="A371">
        <v>2666</v>
      </c>
      <c r="B371" t="s">
        <v>9</v>
      </c>
      <c r="C371">
        <v>405573.35</v>
      </c>
      <c r="D371" t="s">
        <v>10</v>
      </c>
      <c r="E371" t="s">
        <v>16</v>
      </c>
      <c r="F371" t="s">
        <v>12</v>
      </c>
      <c r="G371" t="s">
        <v>13</v>
      </c>
      <c r="H371" t="s">
        <v>13</v>
      </c>
      <c r="I371">
        <v>24</v>
      </c>
      <c r="J371" t="str">
        <f>IF(ABS((C371-AVERAGE($C:$C))/_xlfn.STDEV.S(moras[SALARIO]))&gt;1.96,"Atípico","No")</f>
        <v>No</v>
      </c>
      <c r="K371" t="str">
        <f>IF(ABS((moras[[#This Row],[EDAD]]-AVERAGE($I:$I))/_xlfn.STDEV.S($I:$I))&gt;1.96,"Atípico","No")</f>
        <v>No</v>
      </c>
    </row>
    <row r="372" spans="1:11" x14ac:dyDescent="0.35">
      <c r="A372">
        <v>138</v>
      </c>
      <c r="B372" t="s">
        <v>15</v>
      </c>
      <c r="C372">
        <v>402904</v>
      </c>
      <c r="D372" t="s">
        <v>21</v>
      </c>
      <c r="E372" t="s">
        <v>16</v>
      </c>
      <c r="F372" t="s">
        <v>12</v>
      </c>
      <c r="G372" t="s">
        <v>12</v>
      </c>
      <c r="H372" t="s">
        <v>13</v>
      </c>
      <c r="I372">
        <v>24</v>
      </c>
      <c r="J372" t="str">
        <f>IF(ABS((C372-AVERAGE($C:$C))/_xlfn.STDEV.S(moras[SALARIO]))&gt;1.96,"Atípico","No")</f>
        <v>No</v>
      </c>
      <c r="K372" t="str">
        <f>IF(ABS((moras[[#This Row],[EDAD]]-AVERAGE($I:$I))/_xlfn.STDEV.S($I:$I))&gt;1.96,"Atípico","No")</f>
        <v>No</v>
      </c>
    </row>
    <row r="373" spans="1:11" x14ac:dyDescent="0.35">
      <c r="A373">
        <v>2945</v>
      </c>
      <c r="B373" t="s">
        <v>9</v>
      </c>
      <c r="C373">
        <v>385411.82</v>
      </c>
      <c r="D373" t="s">
        <v>10</v>
      </c>
      <c r="E373" t="s">
        <v>16</v>
      </c>
      <c r="F373" t="s">
        <v>12</v>
      </c>
      <c r="G373" t="s">
        <v>13</v>
      </c>
      <c r="H373" t="s">
        <v>13</v>
      </c>
      <c r="I373">
        <v>24</v>
      </c>
      <c r="J373" t="str">
        <f>IF(ABS((C373-AVERAGE($C:$C))/_xlfn.STDEV.S(moras[SALARIO]))&gt;1.96,"Atípico","No")</f>
        <v>No</v>
      </c>
      <c r="K373" t="str">
        <f>IF(ABS((moras[[#This Row],[EDAD]]-AVERAGE($I:$I))/_xlfn.STDEV.S($I:$I))&gt;1.96,"Atípico","No")</f>
        <v>No</v>
      </c>
    </row>
    <row r="374" spans="1:11" x14ac:dyDescent="0.35">
      <c r="A374">
        <v>2202</v>
      </c>
      <c r="B374" t="s">
        <v>15</v>
      </c>
      <c r="C374">
        <v>376750</v>
      </c>
      <c r="D374" t="s">
        <v>10</v>
      </c>
      <c r="E374" t="s">
        <v>16</v>
      </c>
      <c r="F374" t="s">
        <v>12</v>
      </c>
      <c r="G374" t="s">
        <v>13</v>
      </c>
      <c r="H374" t="s">
        <v>13</v>
      </c>
      <c r="I374">
        <v>24</v>
      </c>
      <c r="J374" t="str">
        <f>IF(ABS((C374-AVERAGE($C:$C))/_xlfn.STDEV.S(moras[SALARIO]))&gt;1.96,"Atípico","No")</f>
        <v>No</v>
      </c>
      <c r="K374" t="str">
        <f>IF(ABS((moras[[#This Row],[EDAD]]-AVERAGE($I:$I))/_xlfn.STDEV.S($I:$I))&gt;1.96,"Atípico","No")</f>
        <v>No</v>
      </c>
    </row>
    <row r="375" spans="1:11" x14ac:dyDescent="0.35">
      <c r="A375">
        <v>624</v>
      </c>
      <c r="B375" t="s">
        <v>9</v>
      </c>
      <c r="C375">
        <v>367392</v>
      </c>
      <c r="D375" t="s">
        <v>10</v>
      </c>
      <c r="E375" t="s">
        <v>16</v>
      </c>
      <c r="F375" t="s">
        <v>12</v>
      </c>
      <c r="G375" t="s">
        <v>13</v>
      </c>
      <c r="H375" t="s">
        <v>13</v>
      </c>
      <c r="I375">
        <v>24</v>
      </c>
      <c r="J375" t="str">
        <f>IF(ABS((C375-AVERAGE($C:$C))/_xlfn.STDEV.S(moras[SALARIO]))&gt;1.96,"Atípico","No")</f>
        <v>No</v>
      </c>
      <c r="K375" t="str">
        <f>IF(ABS((moras[[#This Row],[EDAD]]-AVERAGE($I:$I))/_xlfn.STDEV.S($I:$I))&gt;1.96,"Atípico","No")</f>
        <v>No</v>
      </c>
    </row>
    <row r="376" spans="1:11" x14ac:dyDescent="0.35">
      <c r="A376">
        <v>4006</v>
      </c>
      <c r="B376" t="s">
        <v>9</v>
      </c>
      <c r="C376">
        <v>359809.91</v>
      </c>
      <c r="D376" t="s">
        <v>10</v>
      </c>
      <c r="E376" t="s">
        <v>16</v>
      </c>
      <c r="F376" t="s">
        <v>12</v>
      </c>
      <c r="G376" t="s">
        <v>13</v>
      </c>
      <c r="H376" t="s">
        <v>13</v>
      </c>
      <c r="I376">
        <v>24</v>
      </c>
      <c r="J376" t="str">
        <f>IF(ABS((C376-AVERAGE($C:$C))/_xlfn.STDEV.S(moras[SALARIO]))&gt;1.96,"Atípico","No")</f>
        <v>No</v>
      </c>
      <c r="K376" t="str">
        <f>IF(ABS((moras[[#This Row],[EDAD]]-AVERAGE($I:$I))/_xlfn.STDEV.S($I:$I))&gt;1.96,"Atípico","No")</f>
        <v>No</v>
      </c>
    </row>
    <row r="377" spans="1:11" x14ac:dyDescent="0.35">
      <c r="A377">
        <v>2598</v>
      </c>
      <c r="B377" t="s">
        <v>9</v>
      </c>
      <c r="C377">
        <v>359250</v>
      </c>
      <c r="D377" t="s">
        <v>10</v>
      </c>
      <c r="E377" t="s">
        <v>16</v>
      </c>
      <c r="F377" t="s">
        <v>12</v>
      </c>
      <c r="G377" t="s">
        <v>13</v>
      </c>
      <c r="H377" t="s">
        <v>13</v>
      </c>
      <c r="I377">
        <v>24</v>
      </c>
      <c r="J377" t="str">
        <f>IF(ABS((C377-AVERAGE($C:$C))/_xlfn.STDEV.S(moras[SALARIO]))&gt;1.96,"Atípico","No")</f>
        <v>No</v>
      </c>
      <c r="K377" t="str">
        <f>IF(ABS((moras[[#This Row],[EDAD]]-AVERAGE($I:$I))/_xlfn.STDEV.S($I:$I))&gt;1.96,"Atípico","No")</f>
        <v>No</v>
      </c>
    </row>
    <row r="378" spans="1:11" x14ac:dyDescent="0.35">
      <c r="A378">
        <v>3508</v>
      </c>
      <c r="B378" t="s">
        <v>15</v>
      </c>
      <c r="C378">
        <v>358973</v>
      </c>
      <c r="D378" t="s">
        <v>10</v>
      </c>
      <c r="E378" t="s">
        <v>16</v>
      </c>
      <c r="F378" t="s">
        <v>12</v>
      </c>
      <c r="G378" t="s">
        <v>13</v>
      </c>
      <c r="H378" t="s">
        <v>13</v>
      </c>
      <c r="I378">
        <v>24</v>
      </c>
      <c r="J378" t="str">
        <f>IF(ABS((C378-AVERAGE($C:$C))/_xlfn.STDEV.S(moras[SALARIO]))&gt;1.96,"Atípico","No")</f>
        <v>No</v>
      </c>
      <c r="K378" t="str">
        <f>IF(ABS((moras[[#This Row],[EDAD]]-AVERAGE($I:$I))/_xlfn.STDEV.S($I:$I))&gt;1.96,"Atípico","No")</f>
        <v>No</v>
      </c>
    </row>
    <row r="379" spans="1:11" x14ac:dyDescent="0.35">
      <c r="A379">
        <v>3929</v>
      </c>
      <c r="B379" t="s">
        <v>15</v>
      </c>
      <c r="C379">
        <v>358640</v>
      </c>
      <c r="D379" t="s">
        <v>18</v>
      </c>
      <c r="E379" t="s">
        <v>16</v>
      </c>
      <c r="F379" t="s">
        <v>12</v>
      </c>
      <c r="G379" t="s">
        <v>13</v>
      </c>
      <c r="H379" t="s">
        <v>12</v>
      </c>
      <c r="I379">
        <v>24</v>
      </c>
      <c r="J379" t="str">
        <f>IF(ABS((C379-AVERAGE($C:$C))/_xlfn.STDEV.S(moras[SALARIO]))&gt;1.96,"Atípico","No")</f>
        <v>No</v>
      </c>
      <c r="K379" t="str">
        <f>IF(ABS((moras[[#This Row],[EDAD]]-AVERAGE($I:$I))/_xlfn.STDEV.S($I:$I))&gt;1.96,"Atípico","No")</f>
        <v>No</v>
      </c>
    </row>
    <row r="380" spans="1:11" x14ac:dyDescent="0.35">
      <c r="A380">
        <v>2115</v>
      </c>
      <c r="B380" t="s">
        <v>15</v>
      </c>
      <c r="C380">
        <v>358405</v>
      </c>
      <c r="D380" t="s">
        <v>10</v>
      </c>
      <c r="E380" t="s">
        <v>16</v>
      </c>
      <c r="F380" t="s">
        <v>12</v>
      </c>
      <c r="G380" t="s">
        <v>13</v>
      </c>
      <c r="H380" t="s">
        <v>13</v>
      </c>
      <c r="I380">
        <v>24</v>
      </c>
      <c r="J380" t="str">
        <f>IF(ABS((C380-AVERAGE($C:$C))/_xlfn.STDEV.S(moras[SALARIO]))&gt;1.96,"Atípico","No")</f>
        <v>No</v>
      </c>
      <c r="K380" t="str">
        <f>IF(ABS((moras[[#This Row],[EDAD]]-AVERAGE($I:$I))/_xlfn.STDEV.S($I:$I))&gt;1.96,"Atípico","No")</f>
        <v>No</v>
      </c>
    </row>
    <row r="381" spans="1:11" x14ac:dyDescent="0.35">
      <c r="A381">
        <v>2348</v>
      </c>
      <c r="B381" t="s">
        <v>9</v>
      </c>
      <c r="C381">
        <v>347504.4</v>
      </c>
      <c r="D381" t="s">
        <v>10</v>
      </c>
      <c r="E381" t="s">
        <v>16</v>
      </c>
      <c r="F381" t="s">
        <v>12</v>
      </c>
      <c r="G381" t="s">
        <v>12</v>
      </c>
      <c r="H381" t="s">
        <v>13</v>
      </c>
      <c r="I381">
        <v>24</v>
      </c>
      <c r="J381" t="str">
        <f>IF(ABS((C381-AVERAGE($C:$C))/_xlfn.STDEV.S(moras[SALARIO]))&gt;1.96,"Atípico","No")</f>
        <v>No</v>
      </c>
      <c r="K381" t="str">
        <f>IF(ABS((moras[[#This Row],[EDAD]]-AVERAGE($I:$I))/_xlfn.STDEV.S($I:$I))&gt;1.96,"Atípico","No")</f>
        <v>No</v>
      </c>
    </row>
    <row r="382" spans="1:11" x14ac:dyDescent="0.35">
      <c r="A382">
        <v>3997</v>
      </c>
      <c r="B382" t="s">
        <v>9</v>
      </c>
      <c r="C382">
        <v>342028</v>
      </c>
      <c r="D382" t="s">
        <v>10</v>
      </c>
      <c r="E382" t="s">
        <v>16</v>
      </c>
      <c r="F382" t="s">
        <v>12</v>
      </c>
      <c r="G382" t="s">
        <v>13</v>
      </c>
      <c r="H382" t="s">
        <v>13</v>
      </c>
      <c r="I382">
        <v>24</v>
      </c>
      <c r="J382" t="str">
        <f>IF(ABS((C382-AVERAGE($C:$C))/_xlfn.STDEV.S(moras[SALARIO]))&gt;1.96,"Atípico","No")</f>
        <v>No</v>
      </c>
      <c r="K382" t="str">
        <f>IF(ABS((moras[[#This Row],[EDAD]]-AVERAGE($I:$I))/_xlfn.STDEV.S($I:$I))&gt;1.96,"Atípico","No")</f>
        <v>No</v>
      </c>
    </row>
    <row r="383" spans="1:11" x14ac:dyDescent="0.35">
      <c r="A383">
        <v>3681</v>
      </c>
      <c r="B383" t="s">
        <v>9</v>
      </c>
      <c r="C383">
        <v>342027</v>
      </c>
      <c r="D383" t="s">
        <v>10</v>
      </c>
      <c r="E383" t="s">
        <v>16</v>
      </c>
      <c r="F383" t="s">
        <v>12</v>
      </c>
      <c r="G383" t="s">
        <v>13</v>
      </c>
      <c r="H383" t="s">
        <v>13</v>
      </c>
      <c r="I383">
        <v>24</v>
      </c>
      <c r="J383" t="str">
        <f>IF(ABS((C383-AVERAGE($C:$C))/_xlfn.STDEV.S(moras[SALARIO]))&gt;1.96,"Atípico","No")</f>
        <v>No</v>
      </c>
      <c r="K383" t="str">
        <f>IF(ABS((moras[[#This Row],[EDAD]]-AVERAGE($I:$I))/_xlfn.STDEV.S($I:$I))&gt;1.96,"Atípico","No")</f>
        <v>No</v>
      </c>
    </row>
    <row r="384" spans="1:11" x14ac:dyDescent="0.35">
      <c r="A384">
        <v>4687</v>
      </c>
      <c r="B384" t="s">
        <v>9</v>
      </c>
      <c r="C384">
        <v>339594</v>
      </c>
      <c r="D384" t="s">
        <v>10</v>
      </c>
      <c r="E384" t="s">
        <v>16</v>
      </c>
      <c r="F384" t="s">
        <v>12</v>
      </c>
      <c r="G384" t="s">
        <v>13</v>
      </c>
      <c r="H384" t="s">
        <v>13</v>
      </c>
      <c r="I384">
        <v>24</v>
      </c>
      <c r="J384" t="str">
        <f>IF(ABS((C384-AVERAGE($C:$C))/_xlfn.STDEV.S(moras[SALARIO]))&gt;1.96,"Atípico","No")</f>
        <v>No</v>
      </c>
      <c r="K384" t="str">
        <f>IF(ABS((moras[[#This Row],[EDAD]]-AVERAGE($I:$I))/_xlfn.STDEV.S($I:$I))&gt;1.96,"Atípico","No")</f>
        <v>No</v>
      </c>
    </row>
    <row r="385" spans="1:11" x14ac:dyDescent="0.35">
      <c r="A385">
        <v>1765</v>
      </c>
      <c r="B385" t="s">
        <v>15</v>
      </c>
      <c r="C385">
        <v>339188.14</v>
      </c>
      <c r="D385" t="s">
        <v>10</v>
      </c>
      <c r="E385" t="s">
        <v>16</v>
      </c>
      <c r="F385" t="s">
        <v>12</v>
      </c>
      <c r="G385" t="s">
        <v>13</v>
      </c>
      <c r="H385" t="s">
        <v>13</v>
      </c>
      <c r="I385">
        <v>24</v>
      </c>
      <c r="J385" t="str">
        <f>IF(ABS((C385-AVERAGE($C:$C))/_xlfn.STDEV.S(moras[SALARIO]))&gt;1.96,"Atípico","No")</f>
        <v>No</v>
      </c>
      <c r="K385" t="str">
        <f>IF(ABS((moras[[#This Row],[EDAD]]-AVERAGE($I:$I))/_xlfn.STDEV.S($I:$I))&gt;1.96,"Atípico","No")</f>
        <v>No</v>
      </c>
    </row>
    <row r="386" spans="1:11" x14ac:dyDescent="0.35">
      <c r="A386">
        <v>4494</v>
      </c>
      <c r="B386" t="s">
        <v>9</v>
      </c>
      <c r="C386">
        <v>337933.18</v>
      </c>
      <c r="D386" t="s">
        <v>10</v>
      </c>
      <c r="E386" t="s">
        <v>11</v>
      </c>
      <c r="F386" t="s">
        <v>12</v>
      </c>
      <c r="G386" t="s">
        <v>13</v>
      </c>
      <c r="H386" t="s">
        <v>13</v>
      </c>
      <c r="I386">
        <v>24</v>
      </c>
      <c r="J386" t="str">
        <f>IF(ABS((C386-AVERAGE($C:$C))/_xlfn.STDEV.S(moras[SALARIO]))&gt;1.96,"Atípico","No")</f>
        <v>No</v>
      </c>
      <c r="K386" t="str">
        <f>IF(ABS((moras[[#This Row],[EDAD]]-AVERAGE($I:$I))/_xlfn.STDEV.S($I:$I))&gt;1.96,"Atípico","No")</f>
        <v>No</v>
      </c>
    </row>
    <row r="387" spans="1:11" x14ac:dyDescent="0.35">
      <c r="A387">
        <v>289</v>
      </c>
      <c r="B387" t="s">
        <v>9</v>
      </c>
      <c r="C387">
        <v>336364.94</v>
      </c>
      <c r="D387" t="s">
        <v>10</v>
      </c>
      <c r="E387" t="s">
        <v>16</v>
      </c>
      <c r="F387" t="s">
        <v>12</v>
      </c>
      <c r="G387" t="s">
        <v>13</v>
      </c>
      <c r="H387" t="s">
        <v>13</v>
      </c>
      <c r="I387">
        <v>24</v>
      </c>
      <c r="J387" t="str">
        <f>IF(ABS((C387-AVERAGE($C:$C))/_xlfn.STDEV.S(moras[SALARIO]))&gt;1.96,"Atípico","No")</f>
        <v>No</v>
      </c>
      <c r="K387" t="str">
        <f>IF(ABS((moras[[#This Row],[EDAD]]-AVERAGE($I:$I))/_xlfn.STDEV.S($I:$I))&gt;1.96,"Atípico","No")</f>
        <v>No</v>
      </c>
    </row>
    <row r="388" spans="1:11" x14ac:dyDescent="0.35">
      <c r="A388">
        <v>2759</v>
      </c>
      <c r="B388" t="s">
        <v>15</v>
      </c>
      <c r="C388">
        <v>325000</v>
      </c>
      <c r="D388" t="s">
        <v>10</v>
      </c>
      <c r="E388" t="s">
        <v>16</v>
      </c>
      <c r="F388" t="s">
        <v>12</v>
      </c>
      <c r="G388" t="s">
        <v>12</v>
      </c>
      <c r="H388" t="s">
        <v>13</v>
      </c>
      <c r="I388">
        <v>24</v>
      </c>
      <c r="J388" t="str">
        <f>IF(ABS((C388-AVERAGE($C:$C))/_xlfn.STDEV.S(moras[SALARIO]))&gt;1.96,"Atípico","No")</f>
        <v>No</v>
      </c>
      <c r="K388" t="str">
        <f>IF(ABS((moras[[#This Row],[EDAD]]-AVERAGE($I:$I))/_xlfn.STDEV.S($I:$I))&gt;1.96,"Atípico","No")</f>
        <v>No</v>
      </c>
    </row>
    <row r="389" spans="1:11" x14ac:dyDescent="0.35">
      <c r="A389">
        <v>1330</v>
      </c>
      <c r="B389" t="s">
        <v>9</v>
      </c>
      <c r="C389">
        <v>324390</v>
      </c>
      <c r="D389" t="s">
        <v>10</v>
      </c>
      <c r="E389" t="s">
        <v>16</v>
      </c>
      <c r="F389" t="s">
        <v>12</v>
      </c>
      <c r="G389" t="s">
        <v>13</v>
      </c>
      <c r="H389" t="s">
        <v>13</v>
      </c>
      <c r="I389">
        <v>24</v>
      </c>
      <c r="J389" t="str">
        <f>IF(ABS((C389-AVERAGE($C:$C))/_xlfn.STDEV.S(moras[SALARIO]))&gt;1.96,"Atípico","No")</f>
        <v>No</v>
      </c>
      <c r="K389" t="str">
        <f>IF(ABS((moras[[#This Row],[EDAD]]-AVERAGE($I:$I))/_xlfn.STDEV.S($I:$I))&gt;1.96,"Atípico","No")</f>
        <v>No</v>
      </c>
    </row>
    <row r="390" spans="1:11" x14ac:dyDescent="0.35">
      <c r="A390">
        <v>1837</v>
      </c>
      <c r="B390" t="s">
        <v>9</v>
      </c>
      <c r="C390">
        <v>320283</v>
      </c>
      <c r="D390" t="s">
        <v>18</v>
      </c>
      <c r="E390" t="s">
        <v>16</v>
      </c>
      <c r="F390" t="s">
        <v>12</v>
      </c>
      <c r="G390" t="s">
        <v>13</v>
      </c>
      <c r="H390" t="s">
        <v>12</v>
      </c>
      <c r="I390">
        <v>24</v>
      </c>
      <c r="J390" t="str">
        <f>IF(ABS((C390-AVERAGE($C:$C))/_xlfn.STDEV.S(moras[SALARIO]))&gt;1.96,"Atípico","No")</f>
        <v>No</v>
      </c>
      <c r="K390" t="str">
        <f>IF(ABS((moras[[#This Row],[EDAD]]-AVERAGE($I:$I))/_xlfn.STDEV.S($I:$I))&gt;1.96,"Atípico","No")</f>
        <v>No</v>
      </c>
    </row>
    <row r="391" spans="1:11" x14ac:dyDescent="0.35">
      <c r="A391">
        <v>3753</v>
      </c>
      <c r="B391" t="s">
        <v>9</v>
      </c>
      <c r="C391">
        <v>314424</v>
      </c>
      <c r="D391" t="s">
        <v>10</v>
      </c>
      <c r="E391" t="s">
        <v>16</v>
      </c>
      <c r="F391" t="s">
        <v>12</v>
      </c>
      <c r="G391" t="s">
        <v>13</v>
      </c>
      <c r="H391" t="s">
        <v>13</v>
      </c>
      <c r="I391">
        <v>24</v>
      </c>
      <c r="J391" t="str">
        <f>IF(ABS((C391-AVERAGE($C:$C))/_xlfn.STDEV.S(moras[SALARIO]))&gt;1.96,"Atípico","No")</f>
        <v>No</v>
      </c>
      <c r="K391" t="str">
        <f>IF(ABS((moras[[#This Row],[EDAD]]-AVERAGE($I:$I))/_xlfn.STDEV.S($I:$I))&gt;1.96,"Atípico","No")</f>
        <v>No</v>
      </c>
    </row>
    <row r="392" spans="1:11" x14ac:dyDescent="0.35">
      <c r="A392">
        <v>4905</v>
      </c>
      <c r="B392" t="s">
        <v>9</v>
      </c>
      <c r="C392">
        <v>308921.96000000002</v>
      </c>
      <c r="D392" t="s">
        <v>10</v>
      </c>
      <c r="E392" t="s">
        <v>16</v>
      </c>
      <c r="F392" t="s">
        <v>12</v>
      </c>
      <c r="G392" t="s">
        <v>13</v>
      </c>
      <c r="H392" t="s">
        <v>13</v>
      </c>
      <c r="I392">
        <v>24</v>
      </c>
      <c r="J392" t="str">
        <f>IF(ABS((C392-AVERAGE($C:$C))/_xlfn.STDEV.S(moras[SALARIO]))&gt;1.96,"Atípico","No")</f>
        <v>No</v>
      </c>
      <c r="K392" t="str">
        <f>IF(ABS((moras[[#This Row],[EDAD]]-AVERAGE($I:$I))/_xlfn.STDEV.S($I:$I))&gt;1.96,"Atípico","No")</f>
        <v>No</v>
      </c>
    </row>
    <row r="393" spans="1:11" x14ac:dyDescent="0.35">
      <c r="A393">
        <v>333</v>
      </c>
      <c r="B393" t="s">
        <v>9</v>
      </c>
      <c r="C393">
        <v>304232.90000000002</v>
      </c>
      <c r="D393" t="s">
        <v>10</v>
      </c>
      <c r="E393" t="s">
        <v>16</v>
      </c>
      <c r="F393" t="s">
        <v>12</v>
      </c>
      <c r="G393" t="s">
        <v>12</v>
      </c>
      <c r="H393" t="s">
        <v>13</v>
      </c>
      <c r="I393">
        <v>24</v>
      </c>
      <c r="J393" t="str">
        <f>IF(ABS((C393-AVERAGE($C:$C))/_xlfn.STDEV.S(moras[SALARIO]))&gt;1.96,"Atípico","No")</f>
        <v>No</v>
      </c>
      <c r="K393" t="str">
        <f>IF(ABS((moras[[#This Row],[EDAD]]-AVERAGE($I:$I))/_xlfn.STDEV.S($I:$I))&gt;1.96,"Atípico","No")</f>
        <v>No</v>
      </c>
    </row>
    <row r="394" spans="1:11" x14ac:dyDescent="0.35">
      <c r="A394">
        <v>2117</v>
      </c>
      <c r="B394" t="s">
        <v>9</v>
      </c>
      <c r="C394">
        <v>303000</v>
      </c>
      <c r="D394" t="s">
        <v>10</v>
      </c>
      <c r="E394" t="s">
        <v>16</v>
      </c>
      <c r="F394" t="s">
        <v>12</v>
      </c>
      <c r="G394" t="s">
        <v>13</v>
      </c>
      <c r="H394" t="s">
        <v>13</v>
      </c>
      <c r="I394">
        <v>24</v>
      </c>
      <c r="J394" t="str">
        <f>IF(ABS((C394-AVERAGE($C:$C))/_xlfn.STDEV.S(moras[SALARIO]))&gt;1.96,"Atípico","No")</f>
        <v>No</v>
      </c>
      <c r="K394" t="str">
        <f>IF(ABS((moras[[#This Row],[EDAD]]-AVERAGE($I:$I))/_xlfn.STDEV.S($I:$I))&gt;1.96,"Atípico","No")</f>
        <v>No</v>
      </c>
    </row>
    <row r="395" spans="1:11" x14ac:dyDescent="0.35">
      <c r="A395">
        <v>4194</v>
      </c>
      <c r="B395" t="s">
        <v>15</v>
      </c>
      <c r="C395">
        <v>302470</v>
      </c>
      <c r="D395" t="s">
        <v>18</v>
      </c>
      <c r="E395" t="s">
        <v>16</v>
      </c>
      <c r="F395" t="s">
        <v>12</v>
      </c>
      <c r="G395" t="s">
        <v>13</v>
      </c>
      <c r="H395" t="s">
        <v>13</v>
      </c>
      <c r="I395">
        <v>24</v>
      </c>
      <c r="J395" t="str">
        <f>IF(ABS((C395-AVERAGE($C:$C))/_xlfn.STDEV.S(moras[SALARIO]))&gt;1.96,"Atípico","No")</f>
        <v>No</v>
      </c>
      <c r="K395" t="str">
        <f>IF(ABS((moras[[#This Row],[EDAD]]-AVERAGE($I:$I))/_xlfn.STDEV.S($I:$I))&gt;1.96,"Atípico","No")</f>
        <v>No</v>
      </c>
    </row>
    <row r="396" spans="1:11" x14ac:dyDescent="0.35">
      <c r="A396">
        <v>2758</v>
      </c>
      <c r="B396" t="s">
        <v>15</v>
      </c>
      <c r="C396">
        <v>302010</v>
      </c>
      <c r="D396" t="s">
        <v>18</v>
      </c>
      <c r="E396" t="s">
        <v>16</v>
      </c>
      <c r="F396" t="s">
        <v>12</v>
      </c>
      <c r="G396" t="s">
        <v>13</v>
      </c>
      <c r="H396" t="s">
        <v>13</v>
      </c>
      <c r="I396">
        <v>24</v>
      </c>
      <c r="J396" t="str">
        <f>IF(ABS((C396-AVERAGE($C:$C))/_xlfn.STDEV.S(moras[SALARIO]))&gt;1.96,"Atípico","No")</f>
        <v>No</v>
      </c>
      <c r="K396" t="str">
        <f>IF(ABS((moras[[#This Row],[EDAD]]-AVERAGE($I:$I))/_xlfn.STDEV.S($I:$I))&gt;1.96,"Atípico","No")</f>
        <v>No</v>
      </c>
    </row>
    <row r="397" spans="1:11" x14ac:dyDescent="0.35">
      <c r="A397">
        <v>2189</v>
      </c>
      <c r="B397" t="s">
        <v>15</v>
      </c>
      <c r="C397">
        <v>301260</v>
      </c>
      <c r="D397" t="s">
        <v>17</v>
      </c>
      <c r="E397" t="s">
        <v>16</v>
      </c>
      <c r="F397" t="s">
        <v>12</v>
      </c>
      <c r="G397" t="s">
        <v>13</v>
      </c>
      <c r="H397" t="s">
        <v>13</v>
      </c>
      <c r="I397">
        <v>24</v>
      </c>
      <c r="J397" t="str">
        <f>IF(ABS((C397-AVERAGE($C:$C))/_xlfn.STDEV.S(moras[SALARIO]))&gt;1.96,"Atípico","No")</f>
        <v>No</v>
      </c>
      <c r="K397" t="str">
        <f>IF(ABS((moras[[#This Row],[EDAD]]-AVERAGE($I:$I))/_xlfn.STDEV.S($I:$I))&gt;1.96,"Atípico","No")</f>
        <v>No</v>
      </c>
    </row>
    <row r="398" spans="1:11" x14ac:dyDescent="0.35">
      <c r="A398">
        <v>2698</v>
      </c>
      <c r="B398" t="s">
        <v>9</v>
      </c>
      <c r="C398">
        <v>297230</v>
      </c>
      <c r="D398" t="s">
        <v>10</v>
      </c>
      <c r="E398" t="s">
        <v>16</v>
      </c>
      <c r="F398" t="s">
        <v>12</v>
      </c>
      <c r="G398" t="s">
        <v>13</v>
      </c>
      <c r="H398" t="s">
        <v>13</v>
      </c>
      <c r="I398">
        <v>24</v>
      </c>
      <c r="J398" t="str">
        <f>IF(ABS((C398-AVERAGE($C:$C))/_xlfn.STDEV.S(moras[SALARIO]))&gt;1.96,"Atípico","No")</f>
        <v>No</v>
      </c>
      <c r="K398" t="str">
        <f>IF(ABS((moras[[#This Row],[EDAD]]-AVERAGE($I:$I))/_xlfn.STDEV.S($I:$I))&gt;1.96,"Atípico","No")</f>
        <v>No</v>
      </c>
    </row>
    <row r="399" spans="1:11" x14ac:dyDescent="0.35">
      <c r="A399">
        <v>277</v>
      </c>
      <c r="B399" t="s">
        <v>9</v>
      </c>
      <c r="C399">
        <v>297046</v>
      </c>
      <c r="D399" t="s">
        <v>17</v>
      </c>
      <c r="E399" t="s">
        <v>16</v>
      </c>
      <c r="F399" t="s">
        <v>12</v>
      </c>
      <c r="G399" t="s">
        <v>13</v>
      </c>
      <c r="H399" t="s">
        <v>13</v>
      </c>
      <c r="I399">
        <v>24</v>
      </c>
      <c r="J399" t="str">
        <f>IF(ABS((C399-AVERAGE($C:$C))/_xlfn.STDEV.S(moras[SALARIO]))&gt;1.96,"Atípico","No")</f>
        <v>No</v>
      </c>
      <c r="K399" t="str">
        <f>IF(ABS((moras[[#This Row],[EDAD]]-AVERAGE($I:$I))/_xlfn.STDEV.S($I:$I))&gt;1.96,"Atípico","No")</f>
        <v>No</v>
      </c>
    </row>
    <row r="400" spans="1:11" x14ac:dyDescent="0.35">
      <c r="A400">
        <v>953</v>
      </c>
      <c r="B400" t="s">
        <v>9</v>
      </c>
      <c r="C400">
        <v>297046</v>
      </c>
      <c r="D400" t="s">
        <v>17</v>
      </c>
      <c r="E400" t="s">
        <v>16</v>
      </c>
      <c r="F400" t="s">
        <v>12</v>
      </c>
      <c r="G400" t="s">
        <v>13</v>
      </c>
      <c r="H400" t="s">
        <v>13</v>
      </c>
      <c r="I400">
        <v>24</v>
      </c>
      <c r="J400" t="str">
        <f>IF(ABS((C400-AVERAGE($C:$C))/_xlfn.STDEV.S(moras[SALARIO]))&gt;1.96,"Atípico","No")</f>
        <v>No</v>
      </c>
      <c r="K400" t="str">
        <f>IF(ABS((moras[[#This Row],[EDAD]]-AVERAGE($I:$I))/_xlfn.STDEV.S($I:$I))&gt;1.96,"Atípico","No")</f>
        <v>No</v>
      </c>
    </row>
    <row r="401" spans="1:11" x14ac:dyDescent="0.35">
      <c r="A401">
        <v>4360</v>
      </c>
      <c r="B401" t="s">
        <v>15</v>
      </c>
      <c r="C401">
        <v>297046</v>
      </c>
      <c r="D401" t="s">
        <v>17</v>
      </c>
      <c r="E401" t="s">
        <v>16</v>
      </c>
      <c r="F401" t="s">
        <v>12</v>
      </c>
      <c r="G401" t="s">
        <v>13</v>
      </c>
      <c r="H401" t="s">
        <v>12</v>
      </c>
      <c r="I401">
        <v>24</v>
      </c>
      <c r="J401" t="str">
        <f>IF(ABS((C401-AVERAGE($C:$C))/_xlfn.STDEV.S(moras[SALARIO]))&gt;1.96,"Atípico","No")</f>
        <v>No</v>
      </c>
      <c r="K401" t="str">
        <f>IF(ABS((moras[[#This Row],[EDAD]]-AVERAGE($I:$I))/_xlfn.STDEV.S($I:$I))&gt;1.96,"Atípico","No")</f>
        <v>No</v>
      </c>
    </row>
    <row r="402" spans="1:11" x14ac:dyDescent="0.35">
      <c r="A402">
        <v>4774</v>
      </c>
      <c r="B402" t="s">
        <v>15</v>
      </c>
      <c r="C402">
        <v>297046</v>
      </c>
      <c r="D402" t="s">
        <v>18</v>
      </c>
      <c r="E402" t="s">
        <v>16</v>
      </c>
      <c r="F402" t="s">
        <v>12</v>
      </c>
      <c r="G402" t="s">
        <v>13</v>
      </c>
      <c r="H402" t="s">
        <v>12</v>
      </c>
      <c r="I402">
        <v>24</v>
      </c>
      <c r="J402" t="str">
        <f>IF(ABS((C402-AVERAGE($C:$C))/_xlfn.STDEV.S(moras[SALARIO]))&gt;1.96,"Atípico","No")</f>
        <v>No</v>
      </c>
      <c r="K402" t="str">
        <f>IF(ABS((moras[[#This Row],[EDAD]]-AVERAGE($I:$I))/_xlfn.STDEV.S($I:$I))&gt;1.96,"Atípico","No")</f>
        <v>No</v>
      </c>
    </row>
    <row r="403" spans="1:11" x14ac:dyDescent="0.35">
      <c r="A403">
        <v>4948</v>
      </c>
      <c r="B403" t="s">
        <v>15</v>
      </c>
      <c r="C403">
        <v>297046</v>
      </c>
      <c r="D403" t="s">
        <v>17</v>
      </c>
      <c r="E403" t="s">
        <v>16</v>
      </c>
      <c r="F403" t="s">
        <v>12</v>
      </c>
      <c r="G403" t="s">
        <v>13</v>
      </c>
      <c r="H403" t="s">
        <v>13</v>
      </c>
      <c r="I403">
        <v>24</v>
      </c>
      <c r="J403" t="str">
        <f>IF(ABS((C403-AVERAGE($C:$C))/_xlfn.STDEV.S(moras[SALARIO]))&gt;1.96,"Atípico","No")</f>
        <v>No</v>
      </c>
      <c r="K403" t="str">
        <f>IF(ABS((moras[[#This Row],[EDAD]]-AVERAGE($I:$I))/_xlfn.STDEV.S($I:$I))&gt;1.96,"Atípico","No")</f>
        <v>No</v>
      </c>
    </row>
    <row r="404" spans="1:11" x14ac:dyDescent="0.35">
      <c r="A404">
        <v>2383</v>
      </c>
      <c r="B404" t="s">
        <v>9</v>
      </c>
      <c r="C404">
        <v>297045</v>
      </c>
      <c r="D404" t="s">
        <v>17</v>
      </c>
      <c r="E404" t="s">
        <v>16</v>
      </c>
      <c r="F404" t="s">
        <v>12</v>
      </c>
      <c r="G404" t="s">
        <v>13</v>
      </c>
      <c r="H404" t="s">
        <v>13</v>
      </c>
      <c r="I404">
        <v>24</v>
      </c>
      <c r="J404" t="str">
        <f>IF(ABS((C404-AVERAGE($C:$C))/_xlfn.STDEV.S(moras[SALARIO]))&gt;1.96,"Atípico","No")</f>
        <v>No</v>
      </c>
      <c r="K404" t="str">
        <f>IF(ABS((moras[[#This Row],[EDAD]]-AVERAGE($I:$I))/_xlfn.STDEV.S($I:$I))&gt;1.96,"Atípico","No")</f>
        <v>No</v>
      </c>
    </row>
    <row r="405" spans="1:11" x14ac:dyDescent="0.35">
      <c r="A405">
        <v>772</v>
      </c>
      <c r="B405" t="s">
        <v>15</v>
      </c>
      <c r="C405">
        <v>294000</v>
      </c>
      <c r="D405" t="s">
        <v>10</v>
      </c>
      <c r="E405" t="s">
        <v>16</v>
      </c>
      <c r="F405" t="s">
        <v>12</v>
      </c>
      <c r="G405" t="s">
        <v>13</v>
      </c>
      <c r="H405" t="s">
        <v>13</v>
      </c>
      <c r="I405">
        <v>24</v>
      </c>
      <c r="J405" t="str">
        <f>IF(ABS((C405-AVERAGE($C:$C))/_xlfn.STDEV.S(moras[SALARIO]))&gt;1.96,"Atípico","No")</f>
        <v>No</v>
      </c>
      <c r="K405" t="str">
        <f>IF(ABS((moras[[#This Row],[EDAD]]-AVERAGE($I:$I))/_xlfn.STDEV.S($I:$I))&gt;1.96,"Atípico","No")</f>
        <v>No</v>
      </c>
    </row>
    <row r="406" spans="1:11" x14ac:dyDescent="0.35">
      <c r="A406">
        <v>668</v>
      </c>
      <c r="B406" t="s">
        <v>15</v>
      </c>
      <c r="C406">
        <v>293333.33</v>
      </c>
      <c r="D406" t="s">
        <v>10</v>
      </c>
      <c r="E406" t="s">
        <v>16</v>
      </c>
      <c r="F406" t="s">
        <v>12</v>
      </c>
      <c r="G406" t="s">
        <v>13</v>
      </c>
      <c r="H406" t="s">
        <v>13</v>
      </c>
      <c r="I406">
        <v>24</v>
      </c>
      <c r="J406" t="str">
        <f>IF(ABS((C406-AVERAGE($C:$C))/_xlfn.STDEV.S(moras[SALARIO]))&gt;1.96,"Atípico","No")</f>
        <v>No</v>
      </c>
      <c r="K406" t="str">
        <f>IF(ABS((moras[[#This Row],[EDAD]]-AVERAGE($I:$I))/_xlfn.STDEV.S($I:$I))&gt;1.96,"Atípico","No")</f>
        <v>No</v>
      </c>
    </row>
    <row r="407" spans="1:11" x14ac:dyDescent="0.35">
      <c r="A407">
        <v>2474</v>
      </c>
      <c r="B407" t="s">
        <v>15</v>
      </c>
      <c r="C407">
        <v>287616</v>
      </c>
      <c r="D407" t="s">
        <v>10</v>
      </c>
      <c r="E407" t="s">
        <v>16</v>
      </c>
      <c r="F407" t="s">
        <v>12</v>
      </c>
      <c r="G407" t="s">
        <v>13</v>
      </c>
      <c r="H407" t="s">
        <v>13</v>
      </c>
      <c r="I407">
        <v>24</v>
      </c>
      <c r="J407" t="str">
        <f>IF(ABS((C407-AVERAGE($C:$C))/_xlfn.STDEV.S(moras[SALARIO]))&gt;1.96,"Atípico","No")</f>
        <v>No</v>
      </c>
      <c r="K407" t="str">
        <f>IF(ABS((moras[[#This Row],[EDAD]]-AVERAGE($I:$I))/_xlfn.STDEV.S($I:$I))&gt;1.96,"Atípico","No")</f>
        <v>No</v>
      </c>
    </row>
    <row r="408" spans="1:11" x14ac:dyDescent="0.35">
      <c r="A408">
        <v>4570</v>
      </c>
      <c r="B408" t="s">
        <v>9</v>
      </c>
      <c r="C408">
        <v>280000</v>
      </c>
      <c r="D408" t="s">
        <v>10</v>
      </c>
      <c r="E408" t="s">
        <v>16</v>
      </c>
      <c r="F408" t="s">
        <v>12</v>
      </c>
      <c r="G408" t="s">
        <v>13</v>
      </c>
      <c r="H408" t="s">
        <v>13</v>
      </c>
      <c r="I408">
        <v>24</v>
      </c>
      <c r="J408" t="str">
        <f>IF(ABS((C408-AVERAGE($C:$C))/_xlfn.STDEV.S(moras[SALARIO]))&gt;1.96,"Atípico","No")</f>
        <v>No</v>
      </c>
      <c r="K408" t="str">
        <f>IF(ABS((moras[[#This Row],[EDAD]]-AVERAGE($I:$I))/_xlfn.STDEV.S($I:$I))&gt;1.96,"Atípico","No")</f>
        <v>No</v>
      </c>
    </row>
    <row r="409" spans="1:11" x14ac:dyDescent="0.35">
      <c r="A409">
        <v>1101</v>
      </c>
      <c r="B409" t="s">
        <v>9</v>
      </c>
      <c r="C409">
        <v>278030</v>
      </c>
      <c r="D409" t="s">
        <v>19</v>
      </c>
      <c r="E409" t="s">
        <v>16</v>
      </c>
      <c r="F409" t="s">
        <v>12</v>
      </c>
      <c r="G409" t="s">
        <v>13</v>
      </c>
      <c r="H409" t="s">
        <v>13</v>
      </c>
      <c r="I409">
        <v>24</v>
      </c>
      <c r="J409" t="str">
        <f>IF(ABS((C409-AVERAGE($C:$C))/_xlfn.STDEV.S(moras[SALARIO]))&gt;1.96,"Atípico","No")</f>
        <v>No</v>
      </c>
      <c r="K409" t="str">
        <f>IF(ABS((moras[[#This Row],[EDAD]]-AVERAGE($I:$I))/_xlfn.STDEV.S($I:$I))&gt;1.96,"Atípico","No")</f>
        <v>No</v>
      </c>
    </row>
    <row r="410" spans="1:11" x14ac:dyDescent="0.35">
      <c r="A410">
        <v>2760</v>
      </c>
      <c r="B410" t="s">
        <v>9</v>
      </c>
      <c r="C410">
        <v>278030</v>
      </c>
      <c r="D410" t="s">
        <v>19</v>
      </c>
      <c r="E410" t="s">
        <v>16</v>
      </c>
      <c r="F410" t="s">
        <v>12</v>
      </c>
      <c r="G410" t="s">
        <v>13</v>
      </c>
      <c r="H410" t="s">
        <v>13</v>
      </c>
      <c r="I410">
        <v>24</v>
      </c>
      <c r="J410" t="str">
        <f>IF(ABS((C410-AVERAGE($C:$C))/_xlfn.STDEV.S(moras[SALARIO]))&gt;1.96,"Atípico","No")</f>
        <v>No</v>
      </c>
      <c r="K410" t="str">
        <f>IF(ABS((moras[[#This Row],[EDAD]]-AVERAGE($I:$I))/_xlfn.STDEV.S($I:$I))&gt;1.96,"Atípico","No")</f>
        <v>No</v>
      </c>
    </row>
    <row r="411" spans="1:11" x14ac:dyDescent="0.35">
      <c r="A411">
        <v>3784</v>
      </c>
      <c r="B411" t="s">
        <v>9</v>
      </c>
      <c r="C411">
        <v>278030</v>
      </c>
      <c r="D411" t="s">
        <v>18</v>
      </c>
      <c r="E411" t="s">
        <v>16</v>
      </c>
      <c r="F411" t="s">
        <v>12</v>
      </c>
      <c r="G411" t="s">
        <v>13</v>
      </c>
      <c r="H411" t="s">
        <v>13</v>
      </c>
      <c r="I411">
        <v>24</v>
      </c>
      <c r="J411" t="str">
        <f>IF(ABS((C411-AVERAGE($C:$C))/_xlfn.STDEV.S(moras[SALARIO]))&gt;1.96,"Atípico","No")</f>
        <v>No</v>
      </c>
      <c r="K411" t="str">
        <f>IF(ABS((moras[[#This Row],[EDAD]]-AVERAGE($I:$I))/_xlfn.STDEV.S($I:$I))&gt;1.96,"Atípico","No")</f>
        <v>No</v>
      </c>
    </row>
    <row r="412" spans="1:11" x14ac:dyDescent="0.35">
      <c r="A412">
        <v>3945</v>
      </c>
      <c r="B412" t="s">
        <v>15</v>
      </c>
      <c r="C412">
        <v>278030</v>
      </c>
      <c r="D412" t="s">
        <v>19</v>
      </c>
      <c r="E412" t="s">
        <v>16</v>
      </c>
      <c r="F412" t="s">
        <v>12</v>
      </c>
      <c r="G412" t="s">
        <v>13</v>
      </c>
      <c r="H412" t="s">
        <v>13</v>
      </c>
      <c r="I412">
        <v>24</v>
      </c>
      <c r="J412" t="str">
        <f>IF(ABS((C412-AVERAGE($C:$C))/_xlfn.STDEV.S(moras[SALARIO]))&gt;1.96,"Atípico","No")</f>
        <v>No</v>
      </c>
      <c r="K412" t="str">
        <f>IF(ABS((moras[[#This Row],[EDAD]]-AVERAGE($I:$I))/_xlfn.STDEV.S($I:$I))&gt;1.96,"Atípico","No")</f>
        <v>No</v>
      </c>
    </row>
    <row r="413" spans="1:11" x14ac:dyDescent="0.35">
      <c r="A413">
        <v>942</v>
      </c>
      <c r="B413" t="s">
        <v>15</v>
      </c>
      <c r="C413">
        <v>271673.09000000003</v>
      </c>
      <c r="D413" t="s">
        <v>10</v>
      </c>
      <c r="E413" t="s">
        <v>16</v>
      </c>
      <c r="F413" t="s">
        <v>12</v>
      </c>
      <c r="G413" t="s">
        <v>13</v>
      </c>
      <c r="H413" t="s">
        <v>13</v>
      </c>
      <c r="I413">
        <v>24</v>
      </c>
      <c r="J413" t="str">
        <f>IF(ABS((C413-AVERAGE($C:$C))/_xlfn.STDEV.S(moras[SALARIO]))&gt;1.96,"Atípico","No")</f>
        <v>No</v>
      </c>
      <c r="K413" t="str">
        <f>IF(ABS((moras[[#This Row],[EDAD]]-AVERAGE($I:$I))/_xlfn.STDEV.S($I:$I))&gt;1.96,"Atípico","No")</f>
        <v>No</v>
      </c>
    </row>
    <row r="414" spans="1:11" x14ac:dyDescent="0.35">
      <c r="A414">
        <v>298</v>
      </c>
      <c r="B414" t="s">
        <v>9</v>
      </c>
      <c r="C414">
        <v>263360.19</v>
      </c>
      <c r="D414" t="s">
        <v>10</v>
      </c>
      <c r="E414" t="s">
        <v>16</v>
      </c>
      <c r="F414" t="s">
        <v>12</v>
      </c>
      <c r="G414" t="s">
        <v>13</v>
      </c>
      <c r="H414" t="s">
        <v>13</v>
      </c>
      <c r="I414">
        <v>24</v>
      </c>
      <c r="J414" t="str">
        <f>IF(ABS((C414-AVERAGE($C:$C))/_xlfn.STDEV.S(moras[SALARIO]))&gt;1.96,"Atípico","No")</f>
        <v>No</v>
      </c>
      <c r="K414" t="str">
        <f>IF(ABS((moras[[#This Row],[EDAD]]-AVERAGE($I:$I))/_xlfn.STDEV.S($I:$I))&gt;1.96,"Atípico","No")</f>
        <v>No</v>
      </c>
    </row>
    <row r="415" spans="1:11" x14ac:dyDescent="0.35">
      <c r="A415">
        <v>1684</v>
      </c>
      <c r="B415" t="s">
        <v>9</v>
      </c>
      <c r="C415">
        <v>249691.35</v>
      </c>
      <c r="D415" t="s">
        <v>10</v>
      </c>
      <c r="E415" t="s">
        <v>16</v>
      </c>
      <c r="F415" t="s">
        <v>12</v>
      </c>
      <c r="G415" t="s">
        <v>13</v>
      </c>
      <c r="H415" t="s">
        <v>13</v>
      </c>
      <c r="I415">
        <v>24</v>
      </c>
      <c r="J415" t="str">
        <f>IF(ABS((C415-AVERAGE($C:$C))/_xlfn.STDEV.S(moras[SALARIO]))&gt;1.96,"Atípico","No")</f>
        <v>No</v>
      </c>
      <c r="K415" t="str">
        <f>IF(ABS((moras[[#This Row],[EDAD]]-AVERAGE($I:$I))/_xlfn.STDEV.S($I:$I))&gt;1.96,"Atípico","No")</f>
        <v>No</v>
      </c>
    </row>
    <row r="416" spans="1:11" x14ac:dyDescent="0.35">
      <c r="A416">
        <v>3884</v>
      </c>
      <c r="B416" t="s">
        <v>9</v>
      </c>
      <c r="C416">
        <v>235200</v>
      </c>
      <c r="D416" t="s">
        <v>10</v>
      </c>
      <c r="E416" t="s">
        <v>16</v>
      </c>
      <c r="F416" t="s">
        <v>12</v>
      </c>
      <c r="G416" t="s">
        <v>13</v>
      </c>
      <c r="H416" t="s">
        <v>12</v>
      </c>
      <c r="I416">
        <v>24</v>
      </c>
      <c r="J416" t="str">
        <f>IF(ABS((C416-AVERAGE($C:$C))/_xlfn.STDEV.S(moras[SALARIO]))&gt;1.96,"Atípico","No")</f>
        <v>No</v>
      </c>
      <c r="K416" t="str">
        <f>IF(ABS((moras[[#This Row],[EDAD]]-AVERAGE($I:$I))/_xlfn.STDEV.S($I:$I))&gt;1.96,"Atípico","No")</f>
        <v>No</v>
      </c>
    </row>
    <row r="417" spans="1:11" x14ac:dyDescent="0.35">
      <c r="A417">
        <v>2055</v>
      </c>
      <c r="B417" t="s">
        <v>15</v>
      </c>
      <c r="C417">
        <v>220000</v>
      </c>
      <c r="D417" t="s">
        <v>10</v>
      </c>
      <c r="E417" t="s">
        <v>16</v>
      </c>
      <c r="F417" t="s">
        <v>12</v>
      </c>
      <c r="G417" t="s">
        <v>13</v>
      </c>
      <c r="H417" t="s">
        <v>13</v>
      </c>
      <c r="I417">
        <v>24</v>
      </c>
      <c r="J417" t="str">
        <f>IF(ABS((C417-AVERAGE($C:$C))/_xlfn.STDEV.S(moras[SALARIO]))&gt;1.96,"Atípico","No")</f>
        <v>No</v>
      </c>
      <c r="K417" t="str">
        <f>IF(ABS((moras[[#This Row],[EDAD]]-AVERAGE($I:$I))/_xlfn.STDEV.S($I:$I))&gt;1.96,"Atípico","No")</f>
        <v>No</v>
      </c>
    </row>
    <row r="418" spans="1:11" x14ac:dyDescent="0.35">
      <c r="A418">
        <v>4612</v>
      </c>
      <c r="B418" t="s">
        <v>9</v>
      </c>
      <c r="C418">
        <v>212000</v>
      </c>
      <c r="D418" t="s">
        <v>10</v>
      </c>
      <c r="E418" t="s">
        <v>16</v>
      </c>
      <c r="F418" t="s">
        <v>12</v>
      </c>
      <c r="G418" t="s">
        <v>13</v>
      </c>
      <c r="H418" t="s">
        <v>13</v>
      </c>
      <c r="I418">
        <v>24</v>
      </c>
      <c r="J418" t="str">
        <f>IF(ABS((C418-AVERAGE($C:$C))/_xlfn.STDEV.S(moras[SALARIO]))&gt;1.96,"Atípico","No")</f>
        <v>No</v>
      </c>
      <c r="K418" t="str">
        <f>IF(ABS((moras[[#This Row],[EDAD]]-AVERAGE($I:$I))/_xlfn.STDEV.S($I:$I))&gt;1.96,"Atípico","No")</f>
        <v>No</v>
      </c>
    </row>
    <row r="419" spans="1:11" x14ac:dyDescent="0.35">
      <c r="A419">
        <v>4872</v>
      </c>
      <c r="B419" t="s">
        <v>15</v>
      </c>
      <c r="C419">
        <v>199099.7</v>
      </c>
      <c r="D419" t="s">
        <v>10</v>
      </c>
      <c r="E419" t="s">
        <v>11</v>
      </c>
      <c r="F419" t="s">
        <v>12</v>
      </c>
      <c r="G419" t="s">
        <v>13</v>
      </c>
      <c r="H419" t="s">
        <v>13</v>
      </c>
      <c r="I419">
        <v>24</v>
      </c>
      <c r="J419" t="str">
        <f>IF(ABS((C419-AVERAGE($C:$C))/_xlfn.STDEV.S(moras[SALARIO]))&gt;1.96,"Atípico","No")</f>
        <v>No</v>
      </c>
      <c r="K419" t="str">
        <f>IF(ABS((moras[[#This Row],[EDAD]]-AVERAGE($I:$I))/_xlfn.STDEV.S($I:$I))&gt;1.96,"Atípico","No")</f>
        <v>No</v>
      </c>
    </row>
    <row r="420" spans="1:11" x14ac:dyDescent="0.35">
      <c r="A420">
        <v>1271</v>
      </c>
      <c r="B420" t="s">
        <v>9</v>
      </c>
      <c r="C420">
        <v>179401.84</v>
      </c>
      <c r="D420" t="s">
        <v>10</v>
      </c>
      <c r="E420" t="s">
        <v>16</v>
      </c>
      <c r="F420" t="s">
        <v>12</v>
      </c>
      <c r="G420" t="s">
        <v>13</v>
      </c>
      <c r="H420" t="s">
        <v>13</v>
      </c>
      <c r="I420">
        <v>24</v>
      </c>
      <c r="J420" t="str">
        <f>IF(ABS((C420-AVERAGE($C:$C))/_xlfn.STDEV.S(moras[SALARIO]))&gt;1.96,"Atípico","No")</f>
        <v>No</v>
      </c>
      <c r="K420" t="str">
        <f>IF(ABS((moras[[#This Row],[EDAD]]-AVERAGE($I:$I))/_xlfn.STDEV.S($I:$I))&gt;1.96,"Atípico","No")</f>
        <v>No</v>
      </c>
    </row>
    <row r="421" spans="1:11" x14ac:dyDescent="0.35">
      <c r="A421">
        <v>4249</v>
      </c>
      <c r="B421" t="s">
        <v>9</v>
      </c>
      <c r="C421">
        <v>171013.5</v>
      </c>
      <c r="D421" t="s">
        <v>10</v>
      </c>
      <c r="E421" t="s">
        <v>16</v>
      </c>
      <c r="F421" t="s">
        <v>12</v>
      </c>
      <c r="G421" t="s">
        <v>13</v>
      </c>
      <c r="H421" t="s">
        <v>13</v>
      </c>
      <c r="I421">
        <v>24</v>
      </c>
      <c r="J421" t="str">
        <f>IF(ABS((C421-AVERAGE($C:$C))/_xlfn.STDEV.S(moras[SALARIO]))&gt;1.96,"Atípico","No")</f>
        <v>No</v>
      </c>
      <c r="K421" t="str">
        <f>IF(ABS((moras[[#This Row],[EDAD]]-AVERAGE($I:$I))/_xlfn.STDEV.S($I:$I))&gt;1.96,"Atípico","No")</f>
        <v>No</v>
      </c>
    </row>
    <row r="422" spans="1:11" x14ac:dyDescent="0.35">
      <c r="A422">
        <v>1709</v>
      </c>
      <c r="B422" t="s">
        <v>9</v>
      </c>
      <c r="C422">
        <v>170439.67999999999</v>
      </c>
      <c r="D422" t="s">
        <v>10</v>
      </c>
      <c r="E422" t="s">
        <v>16</v>
      </c>
      <c r="F422" t="s">
        <v>12</v>
      </c>
      <c r="G422" t="s">
        <v>13</v>
      </c>
      <c r="H422" t="s">
        <v>12</v>
      </c>
      <c r="I422">
        <v>24</v>
      </c>
      <c r="J422" t="str">
        <f>IF(ABS((C422-AVERAGE($C:$C))/_xlfn.STDEV.S(moras[SALARIO]))&gt;1.96,"Atípico","No")</f>
        <v>No</v>
      </c>
      <c r="K422" t="str">
        <f>IF(ABS((moras[[#This Row],[EDAD]]-AVERAGE($I:$I))/_xlfn.STDEV.S($I:$I))&gt;1.96,"Atípico","No")</f>
        <v>No</v>
      </c>
    </row>
    <row r="423" spans="1:11" x14ac:dyDescent="0.35">
      <c r="A423">
        <v>458</v>
      </c>
      <c r="B423" t="s">
        <v>15</v>
      </c>
      <c r="C423">
        <v>157790</v>
      </c>
      <c r="D423" t="s">
        <v>10</v>
      </c>
      <c r="E423" t="s">
        <v>16</v>
      </c>
      <c r="F423" t="s">
        <v>12</v>
      </c>
      <c r="G423" t="s">
        <v>13</v>
      </c>
      <c r="H423" t="s">
        <v>13</v>
      </c>
      <c r="I423">
        <v>24</v>
      </c>
      <c r="J423" t="str">
        <f>IF(ABS((C423-AVERAGE($C:$C))/_xlfn.STDEV.S(moras[SALARIO]))&gt;1.96,"Atípico","No")</f>
        <v>No</v>
      </c>
      <c r="K423" t="str">
        <f>IF(ABS((moras[[#This Row],[EDAD]]-AVERAGE($I:$I))/_xlfn.STDEV.S($I:$I))&gt;1.96,"Atípico","No")</f>
        <v>No</v>
      </c>
    </row>
    <row r="424" spans="1:11" x14ac:dyDescent="0.35">
      <c r="A424">
        <v>3507</v>
      </c>
      <c r="B424" t="s">
        <v>15</v>
      </c>
      <c r="C424">
        <v>155242.92000000001</v>
      </c>
      <c r="D424" t="s">
        <v>10</v>
      </c>
      <c r="E424" t="s">
        <v>16</v>
      </c>
      <c r="F424" t="s">
        <v>12</v>
      </c>
      <c r="G424" t="s">
        <v>13</v>
      </c>
      <c r="H424" t="s">
        <v>13</v>
      </c>
      <c r="I424">
        <v>24</v>
      </c>
      <c r="J424" t="str">
        <f>IF(ABS((C424-AVERAGE($C:$C))/_xlfn.STDEV.S(moras[SALARIO]))&gt;1.96,"Atípico","No")</f>
        <v>No</v>
      </c>
      <c r="K424" t="str">
        <f>IF(ABS((moras[[#This Row],[EDAD]]-AVERAGE($I:$I))/_xlfn.STDEV.S($I:$I))&gt;1.96,"Atípico","No")</f>
        <v>No</v>
      </c>
    </row>
    <row r="425" spans="1:11" x14ac:dyDescent="0.35">
      <c r="A425">
        <v>3259</v>
      </c>
      <c r="B425" t="s">
        <v>9</v>
      </c>
      <c r="C425">
        <v>150000</v>
      </c>
      <c r="D425" t="s">
        <v>10</v>
      </c>
      <c r="E425" t="s">
        <v>16</v>
      </c>
      <c r="F425" t="s">
        <v>12</v>
      </c>
      <c r="G425" t="s">
        <v>13</v>
      </c>
      <c r="H425" t="s">
        <v>13</v>
      </c>
      <c r="I425">
        <v>24</v>
      </c>
      <c r="J425" t="str">
        <f>IF(ABS((C425-AVERAGE($C:$C))/_xlfn.STDEV.S(moras[SALARIO]))&gt;1.96,"Atípico","No")</f>
        <v>No</v>
      </c>
      <c r="K425" t="str">
        <f>IF(ABS((moras[[#This Row],[EDAD]]-AVERAGE($I:$I))/_xlfn.STDEV.S($I:$I))&gt;1.96,"Atípico","No")</f>
        <v>No</v>
      </c>
    </row>
    <row r="426" spans="1:11" x14ac:dyDescent="0.35">
      <c r="A426">
        <v>1232</v>
      </c>
      <c r="B426" t="s">
        <v>9</v>
      </c>
      <c r="C426">
        <v>140000</v>
      </c>
      <c r="D426" t="s">
        <v>10</v>
      </c>
      <c r="E426" t="s">
        <v>16</v>
      </c>
      <c r="F426" t="s">
        <v>12</v>
      </c>
      <c r="G426" t="s">
        <v>13</v>
      </c>
      <c r="H426" t="s">
        <v>13</v>
      </c>
      <c r="I426">
        <v>24</v>
      </c>
      <c r="J426" t="str">
        <f>IF(ABS((C426-AVERAGE($C:$C))/_xlfn.STDEV.S(moras[SALARIO]))&gt;1.96,"Atípico","No")</f>
        <v>No</v>
      </c>
      <c r="K426" t="str">
        <f>IF(ABS((moras[[#This Row],[EDAD]]-AVERAGE($I:$I))/_xlfn.STDEV.S($I:$I))&gt;1.96,"Atípico","No")</f>
        <v>No</v>
      </c>
    </row>
    <row r="427" spans="1:11" x14ac:dyDescent="0.35">
      <c r="A427">
        <v>2889</v>
      </c>
      <c r="B427" t="s">
        <v>9</v>
      </c>
      <c r="C427">
        <v>100000</v>
      </c>
      <c r="D427" t="s">
        <v>10</v>
      </c>
      <c r="E427" t="s">
        <v>16</v>
      </c>
      <c r="F427" t="s">
        <v>12</v>
      </c>
      <c r="G427" t="s">
        <v>13</v>
      </c>
      <c r="H427" t="s">
        <v>13</v>
      </c>
      <c r="I427">
        <v>24</v>
      </c>
      <c r="J427" t="str">
        <f>IF(ABS((C427-AVERAGE($C:$C))/_xlfn.STDEV.S(moras[SALARIO]))&gt;1.96,"Atípico","No")</f>
        <v>No</v>
      </c>
      <c r="K427" t="str">
        <f>IF(ABS((moras[[#This Row],[EDAD]]-AVERAGE($I:$I))/_xlfn.STDEV.S($I:$I))&gt;1.96,"Atípico","No")</f>
        <v>No</v>
      </c>
    </row>
    <row r="428" spans="1:11" x14ac:dyDescent="0.35">
      <c r="A428">
        <v>1710</v>
      </c>
      <c r="B428" t="s">
        <v>9</v>
      </c>
      <c r="C428">
        <v>94935</v>
      </c>
      <c r="D428" t="s">
        <v>10</v>
      </c>
      <c r="E428" t="s">
        <v>16</v>
      </c>
      <c r="F428" t="s">
        <v>12</v>
      </c>
      <c r="G428" t="s">
        <v>13</v>
      </c>
      <c r="H428" t="s">
        <v>13</v>
      </c>
      <c r="I428">
        <v>24</v>
      </c>
      <c r="J428" t="str">
        <f>IF(ABS((C428-AVERAGE($C:$C))/_xlfn.STDEV.S(moras[SALARIO]))&gt;1.96,"Atípico","No")</f>
        <v>No</v>
      </c>
      <c r="K428" t="str">
        <f>IF(ABS((moras[[#This Row],[EDAD]]-AVERAGE($I:$I))/_xlfn.STDEV.S($I:$I))&gt;1.96,"Atípico","No")</f>
        <v>No</v>
      </c>
    </row>
    <row r="429" spans="1:11" x14ac:dyDescent="0.35">
      <c r="A429">
        <v>2394</v>
      </c>
      <c r="B429" t="s">
        <v>9</v>
      </c>
      <c r="C429">
        <v>86400</v>
      </c>
      <c r="D429" t="s">
        <v>10</v>
      </c>
      <c r="E429" t="s">
        <v>16</v>
      </c>
      <c r="F429" t="s">
        <v>12</v>
      </c>
      <c r="G429" t="s">
        <v>13</v>
      </c>
      <c r="H429" t="s">
        <v>13</v>
      </c>
      <c r="I429">
        <v>24</v>
      </c>
      <c r="J429" t="str">
        <f>IF(ABS((C429-AVERAGE($C:$C))/_xlfn.STDEV.S(moras[SALARIO]))&gt;1.96,"Atípico","No")</f>
        <v>No</v>
      </c>
      <c r="K429" t="str">
        <f>IF(ABS((moras[[#This Row],[EDAD]]-AVERAGE($I:$I))/_xlfn.STDEV.S($I:$I))&gt;1.96,"Atípico","No")</f>
        <v>No</v>
      </c>
    </row>
    <row r="430" spans="1:11" x14ac:dyDescent="0.35">
      <c r="A430">
        <v>4242</v>
      </c>
      <c r="B430" t="s">
        <v>15</v>
      </c>
      <c r="C430">
        <v>72107</v>
      </c>
      <c r="D430" t="s">
        <v>10</v>
      </c>
      <c r="E430" t="s">
        <v>16</v>
      </c>
      <c r="F430" t="s">
        <v>12</v>
      </c>
      <c r="G430" t="s">
        <v>13</v>
      </c>
      <c r="H430" t="s">
        <v>12</v>
      </c>
      <c r="I430">
        <v>24</v>
      </c>
      <c r="J430" t="str">
        <f>IF(ABS((C430-AVERAGE($C:$C))/_xlfn.STDEV.S(moras[SALARIO]))&gt;1.96,"Atípico","No")</f>
        <v>No</v>
      </c>
      <c r="K430" t="str">
        <f>IF(ABS((moras[[#This Row],[EDAD]]-AVERAGE($I:$I))/_xlfn.STDEV.S($I:$I))&gt;1.96,"Atípico","No")</f>
        <v>No</v>
      </c>
    </row>
    <row r="431" spans="1:11" x14ac:dyDescent="0.35">
      <c r="A431">
        <v>2111</v>
      </c>
      <c r="B431" t="s">
        <v>15</v>
      </c>
      <c r="C431">
        <v>32942.089999999997</v>
      </c>
      <c r="D431" t="s">
        <v>10</v>
      </c>
      <c r="E431" t="s">
        <v>11</v>
      </c>
      <c r="F431" t="s">
        <v>12</v>
      </c>
      <c r="G431" t="s">
        <v>13</v>
      </c>
      <c r="H431" t="s">
        <v>13</v>
      </c>
      <c r="I431">
        <v>24</v>
      </c>
      <c r="J431" t="str">
        <f>IF(ABS((C431-AVERAGE($C:$C))/_xlfn.STDEV.S(moras[SALARIO]))&gt;1.96,"Atípico","No")</f>
        <v>No</v>
      </c>
      <c r="K431" t="str">
        <f>IF(ABS((moras[[#This Row],[EDAD]]-AVERAGE($I:$I))/_xlfn.STDEV.S($I:$I))&gt;1.96,"Atípico","No")</f>
        <v>No</v>
      </c>
    </row>
    <row r="432" spans="1:11" x14ac:dyDescent="0.35">
      <c r="A432">
        <v>4648</v>
      </c>
      <c r="B432" t="s">
        <v>9</v>
      </c>
      <c r="C432">
        <v>25000</v>
      </c>
      <c r="D432" t="s">
        <v>10</v>
      </c>
      <c r="E432" t="s">
        <v>16</v>
      </c>
      <c r="F432" t="s">
        <v>12</v>
      </c>
      <c r="G432" t="s">
        <v>13</v>
      </c>
      <c r="H432" t="s">
        <v>13</v>
      </c>
      <c r="I432">
        <v>24</v>
      </c>
      <c r="J432" t="str">
        <f>IF(ABS((C432-AVERAGE($C:$C))/_xlfn.STDEV.S(moras[SALARIO]))&gt;1.96,"Atípico","No")</f>
        <v>No</v>
      </c>
      <c r="K432" t="str">
        <f>IF(ABS((moras[[#This Row],[EDAD]]-AVERAGE($I:$I))/_xlfn.STDEV.S($I:$I))&gt;1.96,"Atípico","No")</f>
        <v>No</v>
      </c>
    </row>
    <row r="433" spans="1:11" x14ac:dyDescent="0.35">
      <c r="A433">
        <v>2177</v>
      </c>
      <c r="B433" t="s">
        <v>9</v>
      </c>
      <c r="C433">
        <v>12000</v>
      </c>
      <c r="D433" t="s">
        <v>10</v>
      </c>
      <c r="E433" t="s">
        <v>16</v>
      </c>
      <c r="F433" t="s">
        <v>12</v>
      </c>
      <c r="G433" t="s">
        <v>13</v>
      </c>
      <c r="H433" t="s">
        <v>12</v>
      </c>
      <c r="I433">
        <v>24</v>
      </c>
      <c r="J433" t="str">
        <f>IF(ABS((C433-AVERAGE($C:$C))/_xlfn.STDEV.S(moras[SALARIO]))&gt;1.96,"Atípico","No")</f>
        <v>No</v>
      </c>
      <c r="K433" t="str">
        <f>IF(ABS((moras[[#This Row],[EDAD]]-AVERAGE($I:$I))/_xlfn.STDEV.S($I:$I))&gt;1.96,"Atípico","No")</f>
        <v>No</v>
      </c>
    </row>
    <row r="434" spans="1:11" x14ac:dyDescent="0.35">
      <c r="A434">
        <v>3338</v>
      </c>
      <c r="B434" t="s">
        <v>9</v>
      </c>
      <c r="C434">
        <v>11200</v>
      </c>
      <c r="D434" t="s">
        <v>10</v>
      </c>
      <c r="E434" t="s">
        <v>16</v>
      </c>
      <c r="F434" t="s">
        <v>12</v>
      </c>
      <c r="G434" t="s">
        <v>12</v>
      </c>
      <c r="H434" t="s">
        <v>12</v>
      </c>
      <c r="I434">
        <v>24</v>
      </c>
      <c r="J434" t="str">
        <f>IF(ABS((C434-AVERAGE($C:$C))/_xlfn.STDEV.S(moras[SALARIO]))&gt;1.96,"Atípico","No")</f>
        <v>No</v>
      </c>
      <c r="K434" t="str">
        <f>IF(ABS((moras[[#This Row],[EDAD]]-AVERAGE($I:$I))/_xlfn.STDEV.S($I:$I))&gt;1.96,"Atípico","No")</f>
        <v>No</v>
      </c>
    </row>
    <row r="435" spans="1:11" x14ac:dyDescent="0.35">
      <c r="A435">
        <v>2137</v>
      </c>
      <c r="B435" t="s">
        <v>9</v>
      </c>
      <c r="C435">
        <v>10652</v>
      </c>
      <c r="D435" t="s">
        <v>10</v>
      </c>
      <c r="E435" t="s">
        <v>16</v>
      </c>
      <c r="F435" t="s">
        <v>12</v>
      </c>
      <c r="G435" t="s">
        <v>12</v>
      </c>
      <c r="H435" t="s">
        <v>13</v>
      </c>
      <c r="I435">
        <v>24</v>
      </c>
      <c r="J435" t="str">
        <f>IF(ABS((C435-AVERAGE($C:$C))/_xlfn.STDEV.S(moras[SALARIO]))&gt;1.96,"Atípico","No")</f>
        <v>No</v>
      </c>
      <c r="K435" t="str">
        <f>IF(ABS((moras[[#This Row],[EDAD]]-AVERAGE($I:$I))/_xlfn.STDEV.S($I:$I))&gt;1.96,"Atípico","No")</f>
        <v>No</v>
      </c>
    </row>
    <row r="436" spans="1:11" x14ac:dyDescent="0.35">
      <c r="A436">
        <v>4047</v>
      </c>
      <c r="B436" t="s">
        <v>15</v>
      </c>
      <c r="C436">
        <v>4453.22</v>
      </c>
      <c r="D436" t="s">
        <v>10</v>
      </c>
      <c r="E436" t="s">
        <v>11</v>
      </c>
      <c r="F436" t="s">
        <v>12</v>
      </c>
      <c r="G436" t="s">
        <v>13</v>
      </c>
      <c r="H436" t="s">
        <v>13</v>
      </c>
      <c r="I436">
        <v>24</v>
      </c>
      <c r="J436" t="str">
        <f>IF(ABS((C436-AVERAGE($C:$C))/_xlfn.STDEV.S(moras[SALARIO]))&gt;1.96,"Atípico","No")</f>
        <v>No</v>
      </c>
      <c r="K436" t="str">
        <f>IF(ABS((moras[[#This Row],[EDAD]]-AVERAGE($I:$I))/_xlfn.STDEV.S($I:$I))&gt;1.96,"Atípico","No")</f>
        <v>No</v>
      </c>
    </row>
    <row r="437" spans="1:11" x14ac:dyDescent="0.35">
      <c r="A437">
        <v>1923</v>
      </c>
      <c r="B437" t="s">
        <v>9</v>
      </c>
      <c r="C437">
        <v>2724750</v>
      </c>
      <c r="D437" t="s">
        <v>10</v>
      </c>
      <c r="E437" t="s">
        <v>16</v>
      </c>
      <c r="F437" t="s">
        <v>12</v>
      </c>
      <c r="G437" t="s">
        <v>13</v>
      </c>
      <c r="H437" t="s">
        <v>13</v>
      </c>
      <c r="I437">
        <v>25</v>
      </c>
      <c r="J437" t="str">
        <f>IF(ABS((C437-AVERAGE($C:$C))/_xlfn.STDEV.S(moras[SALARIO]))&gt;1.96,"Atípico","No")</f>
        <v>Atípico</v>
      </c>
      <c r="K437" t="str">
        <f>IF(ABS((moras[[#This Row],[EDAD]]-AVERAGE($I:$I))/_xlfn.STDEV.S($I:$I))&gt;1.96,"Atípico","No")</f>
        <v>No</v>
      </c>
    </row>
    <row r="438" spans="1:11" x14ac:dyDescent="0.35">
      <c r="A438">
        <v>550</v>
      </c>
      <c r="B438" t="s">
        <v>9</v>
      </c>
      <c r="C438">
        <v>1769790</v>
      </c>
      <c r="D438" t="s">
        <v>10</v>
      </c>
      <c r="E438" t="s">
        <v>16</v>
      </c>
      <c r="F438" t="s">
        <v>12</v>
      </c>
      <c r="G438" t="s">
        <v>13</v>
      </c>
      <c r="H438" t="s">
        <v>13</v>
      </c>
      <c r="I438">
        <v>25</v>
      </c>
      <c r="J438" t="str">
        <f>IF(ABS((C438-AVERAGE($C:$C))/_xlfn.STDEV.S(moras[SALARIO]))&gt;1.96,"Atípico","No")</f>
        <v>No</v>
      </c>
      <c r="K438" t="str">
        <f>IF(ABS((moras[[#This Row],[EDAD]]-AVERAGE($I:$I))/_xlfn.STDEV.S($I:$I))&gt;1.96,"Atípico","No")</f>
        <v>No</v>
      </c>
    </row>
    <row r="439" spans="1:11" x14ac:dyDescent="0.35">
      <c r="A439">
        <v>487</v>
      </c>
      <c r="B439" t="s">
        <v>9</v>
      </c>
      <c r="C439">
        <v>1708336.5</v>
      </c>
      <c r="D439" t="s">
        <v>10</v>
      </c>
      <c r="E439" t="s">
        <v>11</v>
      </c>
      <c r="F439" t="s">
        <v>12</v>
      </c>
      <c r="G439" t="s">
        <v>13</v>
      </c>
      <c r="H439" t="s">
        <v>13</v>
      </c>
      <c r="I439">
        <v>25</v>
      </c>
      <c r="J439" t="str">
        <f>IF(ABS((C439-AVERAGE($C:$C))/_xlfn.STDEV.S(moras[SALARIO]))&gt;1.96,"Atípico","No")</f>
        <v>No</v>
      </c>
      <c r="K439" t="str">
        <f>IF(ABS((moras[[#This Row],[EDAD]]-AVERAGE($I:$I))/_xlfn.STDEV.S($I:$I))&gt;1.96,"Atípico","No")</f>
        <v>No</v>
      </c>
    </row>
    <row r="440" spans="1:11" x14ac:dyDescent="0.35">
      <c r="A440">
        <v>855</v>
      </c>
      <c r="B440" t="s">
        <v>9</v>
      </c>
      <c r="C440">
        <v>1547953.43</v>
      </c>
      <c r="D440" t="s">
        <v>10</v>
      </c>
      <c r="E440" t="s">
        <v>16</v>
      </c>
      <c r="F440" t="s">
        <v>12</v>
      </c>
      <c r="G440" t="s">
        <v>13</v>
      </c>
      <c r="H440" t="s">
        <v>13</v>
      </c>
      <c r="I440">
        <v>25</v>
      </c>
      <c r="J440" t="str">
        <f>IF(ABS((C440-AVERAGE($C:$C))/_xlfn.STDEV.S(moras[SALARIO]))&gt;1.96,"Atípico","No")</f>
        <v>No</v>
      </c>
      <c r="K440" t="str">
        <f>IF(ABS((moras[[#This Row],[EDAD]]-AVERAGE($I:$I))/_xlfn.STDEV.S($I:$I))&gt;1.96,"Atípico","No")</f>
        <v>No</v>
      </c>
    </row>
    <row r="441" spans="1:11" x14ac:dyDescent="0.35">
      <c r="A441">
        <v>3480</v>
      </c>
      <c r="B441" t="s">
        <v>9</v>
      </c>
      <c r="C441">
        <v>1006500</v>
      </c>
      <c r="D441" t="s">
        <v>10</v>
      </c>
      <c r="E441" t="s">
        <v>16</v>
      </c>
      <c r="F441" t="s">
        <v>12</v>
      </c>
      <c r="G441" t="s">
        <v>13</v>
      </c>
      <c r="H441" t="s">
        <v>13</v>
      </c>
      <c r="I441">
        <v>25</v>
      </c>
      <c r="J441" t="str">
        <f>IF(ABS((C441-AVERAGE($C:$C))/_xlfn.STDEV.S(moras[SALARIO]))&gt;1.96,"Atípico","No")</f>
        <v>No</v>
      </c>
      <c r="K441" t="str">
        <f>IF(ABS((moras[[#This Row],[EDAD]]-AVERAGE($I:$I))/_xlfn.STDEV.S($I:$I))&gt;1.96,"Atípico","No")</f>
        <v>No</v>
      </c>
    </row>
    <row r="442" spans="1:11" x14ac:dyDescent="0.35">
      <c r="A442">
        <v>1854</v>
      </c>
      <c r="B442" t="s">
        <v>9</v>
      </c>
      <c r="C442">
        <v>973600</v>
      </c>
      <c r="D442" t="s">
        <v>10</v>
      </c>
      <c r="E442" t="s">
        <v>16</v>
      </c>
      <c r="F442" t="s">
        <v>12</v>
      </c>
      <c r="G442" t="s">
        <v>13</v>
      </c>
      <c r="H442" t="s">
        <v>13</v>
      </c>
      <c r="I442">
        <v>25</v>
      </c>
      <c r="J442" t="str">
        <f>IF(ABS((C442-AVERAGE($C:$C))/_xlfn.STDEV.S(moras[SALARIO]))&gt;1.96,"Atípico","No")</f>
        <v>No</v>
      </c>
      <c r="K442" t="str">
        <f>IF(ABS((moras[[#This Row],[EDAD]]-AVERAGE($I:$I))/_xlfn.STDEV.S($I:$I))&gt;1.96,"Atípico","No")</f>
        <v>No</v>
      </c>
    </row>
    <row r="443" spans="1:11" x14ac:dyDescent="0.35">
      <c r="A443">
        <v>4466</v>
      </c>
      <c r="B443" t="s">
        <v>9</v>
      </c>
      <c r="C443">
        <v>949839.65</v>
      </c>
      <c r="D443" t="s">
        <v>10</v>
      </c>
      <c r="E443" t="s">
        <v>16</v>
      </c>
      <c r="F443" t="s">
        <v>12</v>
      </c>
      <c r="G443" t="s">
        <v>13</v>
      </c>
      <c r="H443" t="s">
        <v>13</v>
      </c>
      <c r="I443">
        <v>25</v>
      </c>
      <c r="J443" t="str">
        <f>IF(ABS((C443-AVERAGE($C:$C))/_xlfn.STDEV.S(moras[SALARIO]))&gt;1.96,"Atípico","No")</f>
        <v>No</v>
      </c>
      <c r="K443" t="str">
        <f>IF(ABS((moras[[#This Row],[EDAD]]-AVERAGE($I:$I))/_xlfn.STDEV.S($I:$I))&gt;1.96,"Atípico","No")</f>
        <v>No</v>
      </c>
    </row>
    <row r="444" spans="1:11" x14ac:dyDescent="0.35">
      <c r="A444">
        <v>564</v>
      </c>
      <c r="B444" t="s">
        <v>15</v>
      </c>
      <c r="C444">
        <v>939461.54</v>
      </c>
      <c r="D444" t="s">
        <v>10</v>
      </c>
      <c r="E444" t="s">
        <v>16</v>
      </c>
      <c r="F444" t="s">
        <v>12</v>
      </c>
      <c r="G444" t="s">
        <v>13</v>
      </c>
      <c r="H444" t="s">
        <v>13</v>
      </c>
      <c r="I444">
        <v>25</v>
      </c>
      <c r="J444" t="str">
        <f>IF(ABS((C444-AVERAGE($C:$C))/_xlfn.STDEV.S(moras[SALARIO]))&gt;1.96,"Atípico","No")</f>
        <v>No</v>
      </c>
      <c r="K444" t="str">
        <f>IF(ABS((moras[[#This Row],[EDAD]]-AVERAGE($I:$I))/_xlfn.STDEV.S($I:$I))&gt;1.96,"Atípico","No")</f>
        <v>No</v>
      </c>
    </row>
    <row r="445" spans="1:11" x14ac:dyDescent="0.35">
      <c r="A445">
        <v>2895</v>
      </c>
      <c r="B445" t="s">
        <v>9</v>
      </c>
      <c r="C445">
        <v>922788.75</v>
      </c>
      <c r="D445" t="s">
        <v>10</v>
      </c>
      <c r="E445" t="s">
        <v>16</v>
      </c>
      <c r="F445" t="s">
        <v>12</v>
      </c>
      <c r="G445" t="s">
        <v>13</v>
      </c>
      <c r="H445" t="s">
        <v>13</v>
      </c>
      <c r="I445">
        <v>25</v>
      </c>
      <c r="J445" t="str">
        <f>IF(ABS((C445-AVERAGE($C:$C))/_xlfn.STDEV.S(moras[SALARIO]))&gt;1.96,"Atípico","No")</f>
        <v>No</v>
      </c>
      <c r="K445" t="str">
        <f>IF(ABS((moras[[#This Row],[EDAD]]-AVERAGE($I:$I))/_xlfn.STDEV.S($I:$I))&gt;1.96,"Atípico","No")</f>
        <v>No</v>
      </c>
    </row>
    <row r="446" spans="1:11" x14ac:dyDescent="0.35">
      <c r="A446">
        <v>4427</v>
      </c>
      <c r="B446" t="s">
        <v>9</v>
      </c>
      <c r="C446">
        <v>884003.5</v>
      </c>
      <c r="D446" t="s">
        <v>10</v>
      </c>
      <c r="E446" t="s">
        <v>16</v>
      </c>
      <c r="F446" t="s">
        <v>12</v>
      </c>
      <c r="G446" t="s">
        <v>13</v>
      </c>
      <c r="H446" t="s">
        <v>13</v>
      </c>
      <c r="I446">
        <v>25</v>
      </c>
      <c r="J446" t="str">
        <f>IF(ABS((C446-AVERAGE($C:$C))/_xlfn.STDEV.S(moras[SALARIO]))&gt;1.96,"Atípico","No")</f>
        <v>No</v>
      </c>
      <c r="K446" t="str">
        <f>IF(ABS((moras[[#This Row],[EDAD]]-AVERAGE($I:$I))/_xlfn.STDEV.S($I:$I))&gt;1.96,"Atípico","No")</f>
        <v>No</v>
      </c>
    </row>
    <row r="447" spans="1:11" x14ac:dyDescent="0.35">
      <c r="A447">
        <v>4574</v>
      </c>
      <c r="B447" t="s">
        <v>9</v>
      </c>
      <c r="C447">
        <v>860750.63</v>
      </c>
      <c r="D447" t="s">
        <v>10</v>
      </c>
      <c r="E447" t="s">
        <v>16</v>
      </c>
      <c r="F447" t="s">
        <v>12</v>
      </c>
      <c r="G447" t="s">
        <v>13</v>
      </c>
      <c r="H447" t="s">
        <v>13</v>
      </c>
      <c r="I447">
        <v>25</v>
      </c>
      <c r="J447" t="str">
        <f>IF(ABS((C447-AVERAGE($C:$C))/_xlfn.STDEV.S(moras[SALARIO]))&gt;1.96,"Atípico","No")</f>
        <v>No</v>
      </c>
      <c r="K447" t="str">
        <f>IF(ABS((moras[[#This Row],[EDAD]]-AVERAGE($I:$I))/_xlfn.STDEV.S($I:$I))&gt;1.96,"Atípico","No")</f>
        <v>No</v>
      </c>
    </row>
    <row r="448" spans="1:11" x14ac:dyDescent="0.35">
      <c r="A448">
        <v>736</v>
      </c>
      <c r="B448" t="s">
        <v>15</v>
      </c>
      <c r="C448">
        <v>841070</v>
      </c>
      <c r="D448" t="s">
        <v>10</v>
      </c>
      <c r="E448" t="s">
        <v>16</v>
      </c>
      <c r="F448" t="s">
        <v>12</v>
      </c>
      <c r="G448" t="s">
        <v>13</v>
      </c>
      <c r="H448" t="s">
        <v>13</v>
      </c>
      <c r="I448">
        <v>25</v>
      </c>
      <c r="J448" t="str">
        <f>IF(ABS((C448-AVERAGE($C:$C))/_xlfn.STDEV.S(moras[SALARIO]))&gt;1.96,"Atípico","No")</f>
        <v>No</v>
      </c>
      <c r="K448" t="str">
        <f>IF(ABS((moras[[#This Row],[EDAD]]-AVERAGE($I:$I))/_xlfn.STDEV.S($I:$I))&gt;1.96,"Atípico","No")</f>
        <v>No</v>
      </c>
    </row>
    <row r="449" spans="1:11" x14ac:dyDescent="0.35">
      <c r="A449">
        <v>699</v>
      </c>
      <c r="B449" t="s">
        <v>9</v>
      </c>
      <c r="C449">
        <v>800000</v>
      </c>
      <c r="D449" t="s">
        <v>10</v>
      </c>
      <c r="E449" t="s">
        <v>16</v>
      </c>
      <c r="F449" t="s">
        <v>12</v>
      </c>
      <c r="G449" t="s">
        <v>13</v>
      </c>
      <c r="H449" t="s">
        <v>13</v>
      </c>
      <c r="I449">
        <v>25</v>
      </c>
      <c r="J449" t="str">
        <f>IF(ABS((C449-AVERAGE($C:$C))/_xlfn.STDEV.S(moras[SALARIO]))&gt;1.96,"Atípico","No")</f>
        <v>No</v>
      </c>
      <c r="K449" t="str">
        <f>IF(ABS((moras[[#This Row],[EDAD]]-AVERAGE($I:$I))/_xlfn.STDEV.S($I:$I))&gt;1.96,"Atípico","No")</f>
        <v>No</v>
      </c>
    </row>
    <row r="450" spans="1:11" x14ac:dyDescent="0.35">
      <c r="A450">
        <v>2088</v>
      </c>
      <c r="B450" t="s">
        <v>15</v>
      </c>
      <c r="C450">
        <v>799650</v>
      </c>
      <c r="D450" t="s">
        <v>10</v>
      </c>
      <c r="E450" t="s">
        <v>16</v>
      </c>
      <c r="F450" t="s">
        <v>12</v>
      </c>
      <c r="G450" t="s">
        <v>13</v>
      </c>
      <c r="H450" t="s">
        <v>13</v>
      </c>
      <c r="I450">
        <v>25</v>
      </c>
      <c r="J450" t="str">
        <f>IF(ABS((C450-AVERAGE($C:$C))/_xlfn.STDEV.S(moras[SALARIO]))&gt;1.96,"Atípico","No")</f>
        <v>No</v>
      </c>
      <c r="K450" t="str">
        <f>IF(ABS((moras[[#This Row],[EDAD]]-AVERAGE($I:$I))/_xlfn.STDEV.S($I:$I))&gt;1.96,"Atípico","No")</f>
        <v>No</v>
      </c>
    </row>
    <row r="451" spans="1:11" x14ac:dyDescent="0.35">
      <c r="A451">
        <v>1506</v>
      </c>
      <c r="B451" t="s">
        <v>15</v>
      </c>
      <c r="C451">
        <v>688069.8</v>
      </c>
      <c r="D451" t="s">
        <v>10</v>
      </c>
      <c r="E451" t="s">
        <v>16</v>
      </c>
      <c r="F451" t="s">
        <v>12</v>
      </c>
      <c r="G451" t="s">
        <v>12</v>
      </c>
      <c r="H451" t="s">
        <v>13</v>
      </c>
      <c r="I451">
        <v>25</v>
      </c>
      <c r="J451" t="str">
        <f>IF(ABS((C451-AVERAGE($C:$C))/_xlfn.STDEV.S(moras[SALARIO]))&gt;1.96,"Atípico","No")</f>
        <v>No</v>
      </c>
      <c r="K451" t="str">
        <f>IF(ABS((moras[[#This Row],[EDAD]]-AVERAGE($I:$I))/_xlfn.STDEV.S($I:$I))&gt;1.96,"Atípico","No")</f>
        <v>No</v>
      </c>
    </row>
    <row r="452" spans="1:11" x14ac:dyDescent="0.35">
      <c r="A452">
        <v>4317</v>
      </c>
      <c r="B452" t="s">
        <v>15</v>
      </c>
      <c r="C452">
        <v>672276</v>
      </c>
      <c r="D452" t="s">
        <v>10</v>
      </c>
      <c r="E452" t="s">
        <v>16</v>
      </c>
      <c r="F452" t="s">
        <v>12</v>
      </c>
      <c r="G452" t="s">
        <v>13</v>
      </c>
      <c r="H452" t="s">
        <v>13</v>
      </c>
      <c r="I452">
        <v>25</v>
      </c>
      <c r="J452" t="str">
        <f>IF(ABS((C452-AVERAGE($C:$C))/_xlfn.STDEV.S(moras[SALARIO]))&gt;1.96,"Atípico","No")</f>
        <v>No</v>
      </c>
      <c r="K452" t="str">
        <f>IF(ABS((moras[[#This Row],[EDAD]]-AVERAGE($I:$I))/_xlfn.STDEV.S($I:$I))&gt;1.96,"Atípico","No")</f>
        <v>No</v>
      </c>
    </row>
    <row r="453" spans="1:11" x14ac:dyDescent="0.35">
      <c r="A453">
        <v>4458</v>
      </c>
      <c r="B453" t="s">
        <v>9</v>
      </c>
      <c r="C453">
        <v>647500</v>
      </c>
      <c r="D453" t="s">
        <v>10</v>
      </c>
      <c r="E453" t="s">
        <v>16</v>
      </c>
      <c r="F453" t="s">
        <v>12</v>
      </c>
      <c r="G453" t="s">
        <v>13</v>
      </c>
      <c r="H453" t="s">
        <v>13</v>
      </c>
      <c r="I453">
        <v>25</v>
      </c>
      <c r="J453" t="str">
        <f>IF(ABS((C453-AVERAGE($C:$C))/_xlfn.STDEV.S(moras[SALARIO]))&gt;1.96,"Atípico","No")</f>
        <v>No</v>
      </c>
      <c r="K453" t="str">
        <f>IF(ABS((moras[[#This Row],[EDAD]]-AVERAGE($I:$I))/_xlfn.STDEV.S($I:$I))&gt;1.96,"Atípico","No")</f>
        <v>No</v>
      </c>
    </row>
    <row r="454" spans="1:11" x14ac:dyDescent="0.35">
      <c r="A454">
        <v>1441</v>
      </c>
      <c r="B454" t="s">
        <v>15</v>
      </c>
      <c r="C454">
        <v>644244</v>
      </c>
      <c r="D454" t="s">
        <v>10</v>
      </c>
      <c r="E454" t="s">
        <v>16</v>
      </c>
      <c r="F454" t="s">
        <v>12</v>
      </c>
      <c r="G454" t="s">
        <v>13</v>
      </c>
      <c r="H454" t="s">
        <v>13</v>
      </c>
      <c r="I454">
        <v>25</v>
      </c>
      <c r="J454" t="str">
        <f>IF(ABS((C454-AVERAGE($C:$C))/_xlfn.STDEV.S(moras[SALARIO]))&gt;1.96,"Atípico","No")</f>
        <v>No</v>
      </c>
      <c r="K454" t="str">
        <f>IF(ABS((moras[[#This Row],[EDAD]]-AVERAGE($I:$I))/_xlfn.STDEV.S($I:$I))&gt;1.96,"Atípico","No")</f>
        <v>No</v>
      </c>
    </row>
    <row r="455" spans="1:11" x14ac:dyDescent="0.35">
      <c r="A455">
        <v>1217</v>
      </c>
      <c r="B455" t="s">
        <v>9</v>
      </c>
      <c r="C455">
        <v>640705.61</v>
      </c>
      <c r="D455" t="s">
        <v>10</v>
      </c>
      <c r="E455" t="s">
        <v>16</v>
      </c>
      <c r="F455" t="s">
        <v>12</v>
      </c>
      <c r="G455" t="s">
        <v>12</v>
      </c>
      <c r="H455" t="s">
        <v>13</v>
      </c>
      <c r="I455">
        <v>25</v>
      </c>
      <c r="J455" t="str">
        <f>IF(ABS((C455-AVERAGE($C:$C))/_xlfn.STDEV.S(moras[SALARIO]))&gt;1.96,"Atípico","No")</f>
        <v>No</v>
      </c>
      <c r="K455" t="str">
        <f>IF(ABS((moras[[#This Row],[EDAD]]-AVERAGE($I:$I))/_xlfn.STDEV.S($I:$I))&gt;1.96,"Atípico","No")</f>
        <v>No</v>
      </c>
    </row>
    <row r="456" spans="1:11" x14ac:dyDescent="0.35">
      <c r="A456">
        <v>41</v>
      </c>
      <c r="B456" t="s">
        <v>9</v>
      </c>
      <c r="C456">
        <v>631707.6</v>
      </c>
      <c r="D456" t="s">
        <v>10</v>
      </c>
      <c r="E456" t="s">
        <v>16</v>
      </c>
      <c r="F456" t="s">
        <v>12</v>
      </c>
      <c r="G456" t="s">
        <v>13</v>
      </c>
      <c r="H456" t="s">
        <v>13</v>
      </c>
      <c r="I456">
        <v>25</v>
      </c>
      <c r="J456" t="str">
        <f>IF(ABS((C456-AVERAGE($C:$C))/_xlfn.STDEV.S(moras[SALARIO]))&gt;1.96,"Atípico","No")</f>
        <v>No</v>
      </c>
      <c r="K456" t="str">
        <f>IF(ABS((moras[[#This Row],[EDAD]]-AVERAGE($I:$I))/_xlfn.STDEV.S($I:$I))&gt;1.96,"Atípico","No")</f>
        <v>No</v>
      </c>
    </row>
    <row r="457" spans="1:11" x14ac:dyDescent="0.35">
      <c r="A457">
        <v>3312</v>
      </c>
      <c r="B457" t="s">
        <v>9</v>
      </c>
      <c r="C457">
        <v>597549.97</v>
      </c>
      <c r="D457" t="s">
        <v>10</v>
      </c>
      <c r="E457" t="s">
        <v>16</v>
      </c>
      <c r="F457" t="s">
        <v>12</v>
      </c>
      <c r="G457" t="s">
        <v>13</v>
      </c>
      <c r="H457" t="s">
        <v>13</v>
      </c>
      <c r="I457">
        <v>25</v>
      </c>
      <c r="J457" t="str">
        <f>IF(ABS((C457-AVERAGE($C:$C))/_xlfn.STDEV.S(moras[SALARIO]))&gt;1.96,"Atípico","No")</f>
        <v>No</v>
      </c>
      <c r="K457" t="str">
        <f>IF(ABS((moras[[#This Row],[EDAD]]-AVERAGE($I:$I))/_xlfn.STDEV.S($I:$I))&gt;1.96,"Atípico","No")</f>
        <v>No</v>
      </c>
    </row>
    <row r="458" spans="1:11" x14ac:dyDescent="0.35">
      <c r="A458">
        <v>1489</v>
      </c>
      <c r="B458" t="s">
        <v>9</v>
      </c>
      <c r="C458">
        <v>592772.23</v>
      </c>
      <c r="D458" t="s">
        <v>10</v>
      </c>
      <c r="E458" t="s">
        <v>11</v>
      </c>
      <c r="F458" t="s">
        <v>12</v>
      </c>
      <c r="G458" t="s">
        <v>13</v>
      </c>
      <c r="H458" t="s">
        <v>13</v>
      </c>
      <c r="I458">
        <v>25</v>
      </c>
      <c r="J458" t="str">
        <f>IF(ABS((C458-AVERAGE($C:$C))/_xlfn.STDEV.S(moras[SALARIO]))&gt;1.96,"Atípico","No")</f>
        <v>No</v>
      </c>
      <c r="K458" t="str">
        <f>IF(ABS((moras[[#This Row],[EDAD]]-AVERAGE($I:$I))/_xlfn.STDEV.S($I:$I))&gt;1.96,"Atípico","No")</f>
        <v>No</v>
      </c>
    </row>
    <row r="459" spans="1:11" x14ac:dyDescent="0.35">
      <c r="A459">
        <v>3346</v>
      </c>
      <c r="B459" t="s">
        <v>15</v>
      </c>
      <c r="C459">
        <v>580000</v>
      </c>
      <c r="D459" t="s">
        <v>10</v>
      </c>
      <c r="E459" t="s">
        <v>16</v>
      </c>
      <c r="F459" t="s">
        <v>12</v>
      </c>
      <c r="G459" t="s">
        <v>13</v>
      </c>
      <c r="H459" t="s">
        <v>13</v>
      </c>
      <c r="I459">
        <v>25</v>
      </c>
      <c r="J459" t="str">
        <f>IF(ABS((C459-AVERAGE($C:$C))/_xlfn.STDEV.S(moras[SALARIO]))&gt;1.96,"Atípico","No")</f>
        <v>No</v>
      </c>
      <c r="K459" t="str">
        <f>IF(ABS((moras[[#This Row],[EDAD]]-AVERAGE($I:$I))/_xlfn.STDEV.S($I:$I))&gt;1.96,"Atípico","No")</f>
        <v>No</v>
      </c>
    </row>
    <row r="460" spans="1:11" x14ac:dyDescent="0.35">
      <c r="A460">
        <v>899</v>
      </c>
      <c r="B460" t="s">
        <v>9</v>
      </c>
      <c r="C460">
        <v>550000</v>
      </c>
      <c r="D460" t="s">
        <v>10</v>
      </c>
      <c r="E460" t="s">
        <v>16</v>
      </c>
      <c r="F460" t="s">
        <v>12</v>
      </c>
      <c r="G460" t="s">
        <v>13</v>
      </c>
      <c r="H460" t="s">
        <v>12</v>
      </c>
      <c r="I460">
        <v>25</v>
      </c>
      <c r="J460" t="str">
        <f>IF(ABS((C460-AVERAGE($C:$C))/_xlfn.STDEV.S(moras[SALARIO]))&gt;1.96,"Atípico","No")</f>
        <v>No</v>
      </c>
      <c r="K460" t="str">
        <f>IF(ABS((moras[[#This Row],[EDAD]]-AVERAGE($I:$I))/_xlfn.STDEV.S($I:$I))&gt;1.96,"Atípico","No")</f>
        <v>No</v>
      </c>
    </row>
    <row r="461" spans="1:11" x14ac:dyDescent="0.35">
      <c r="A461">
        <v>2076</v>
      </c>
      <c r="B461" t="s">
        <v>9</v>
      </c>
      <c r="C461">
        <v>550000</v>
      </c>
      <c r="D461" t="s">
        <v>10</v>
      </c>
      <c r="E461" t="s">
        <v>16</v>
      </c>
      <c r="F461" t="s">
        <v>12</v>
      </c>
      <c r="G461" t="s">
        <v>13</v>
      </c>
      <c r="H461" t="s">
        <v>13</v>
      </c>
      <c r="I461">
        <v>25</v>
      </c>
      <c r="J461" t="str">
        <f>IF(ABS((C461-AVERAGE($C:$C))/_xlfn.STDEV.S(moras[SALARIO]))&gt;1.96,"Atípico","No")</f>
        <v>No</v>
      </c>
      <c r="K461" t="str">
        <f>IF(ABS((moras[[#This Row],[EDAD]]-AVERAGE($I:$I))/_xlfn.STDEV.S($I:$I))&gt;1.96,"Atípico","No")</f>
        <v>No</v>
      </c>
    </row>
    <row r="462" spans="1:11" x14ac:dyDescent="0.35">
      <c r="A462">
        <v>4794</v>
      </c>
      <c r="B462" t="s">
        <v>9</v>
      </c>
      <c r="C462">
        <v>534619.65</v>
      </c>
      <c r="D462" t="s">
        <v>10</v>
      </c>
      <c r="E462" t="s">
        <v>16</v>
      </c>
      <c r="F462" t="s">
        <v>12</v>
      </c>
      <c r="G462" t="s">
        <v>13</v>
      </c>
      <c r="H462" t="s">
        <v>13</v>
      </c>
      <c r="I462">
        <v>25</v>
      </c>
      <c r="J462" t="str">
        <f>IF(ABS((C462-AVERAGE($C:$C))/_xlfn.STDEV.S(moras[SALARIO]))&gt;1.96,"Atípico","No")</f>
        <v>No</v>
      </c>
      <c r="K462" t="str">
        <f>IF(ABS((moras[[#This Row],[EDAD]]-AVERAGE($I:$I))/_xlfn.STDEV.S($I:$I))&gt;1.96,"Atípico","No")</f>
        <v>No</v>
      </c>
    </row>
    <row r="463" spans="1:11" x14ac:dyDescent="0.35">
      <c r="A463">
        <v>4391</v>
      </c>
      <c r="B463" t="s">
        <v>15</v>
      </c>
      <c r="C463">
        <v>530434.05000000005</v>
      </c>
      <c r="D463" t="s">
        <v>10</v>
      </c>
      <c r="E463" t="s">
        <v>16</v>
      </c>
      <c r="F463" t="s">
        <v>12</v>
      </c>
      <c r="G463" t="s">
        <v>13</v>
      </c>
      <c r="H463" t="s">
        <v>13</v>
      </c>
      <c r="I463">
        <v>25</v>
      </c>
      <c r="J463" t="str">
        <f>IF(ABS((C463-AVERAGE($C:$C))/_xlfn.STDEV.S(moras[SALARIO]))&gt;1.96,"Atípico","No")</f>
        <v>No</v>
      </c>
      <c r="K463" t="str">
        <f>IF(ABS((moras[[#This Row],[EDAD]]-AVERAGE($I:$I))/_xlfn.STDEV.S($I:$I))&gt;1.96,"Atípico","No")</f>
        <v>No</v>
      </c>
    </row>
    <row r="464" spans="1:11" x14ac:dyDescent="0.35">
      <c r="A464">
        <v>2270</v>
      </c>
      <c r="B464" t="s">
        <v>15</v>
      </c>
      <c r="C464">
        <v>526736.80000000005</v>
      </c>
      <c r="D464" t="s">
        <v>10</v>
      </c>
      <c r="E464" t="s">
        <v>16</v>
      </c>
      <c r="F464" t="s">
        <v>12</v>
      </c>
      <c r="G464" t="s">
        <v>13</v>
      </c>
      <c r="H464" t="s">
        <v>13</v>
      </c>
      <c r="I464">
        <v>25</v>
      </c>
      <c r="J464" t="str">
        <f>IF(ABS((C464-AVERAGE($C:$C))/_xlfn.STDEV.S(moras[SALARIO]))&gt;1.96,"Atípico","No")</f>
        <v>No</v>
      </c>
      <c r="K464" t="str">
        <f>IF(ABS((moras[[#This Row],[EDAD]]-AVERAGE($I:$I))/_xlfn.STDEV.S($I:$I))&gt;1.96,"Atípico","No")</f>
        <v>No</v>
      </c>
    </row>
    <row r="465" spans="1:11" x14ac:dyDescent="0.35">
      <c r="A465">
        <v>4328</v>
      </c>
      <c r="B465" t="s">
        <v>15</v>
      </c>
      <c r="C465">
        <v>512500</v>
      </c>
      <c r="D465" t="s">
        <v>10</v>
      </c>
      <c r="E465" t="s">
        <v>16</v>
      </c>
      <c r="F465" t="s">
        <v>12</v>
      </c>
      <c r="G465" t="s">
        <v>13</v>
      </c>
      <c r="H465" t="s">
        <v>13</v>
      </c>
      <c r="I465">
        <v>25</v>
      </c>
      <c r="J465" t="str">
        <f>IF(ABS((C465-AVERAGE($C:$C))/_xlfn.STDEV.S(moras[SALARIO]))&gt;1.96,"Atípico","No")</f>
        <v>No</v>
      </c>
      <c r="K465" t="str">
        <f>IF(ABS((moras[[#This Row],[EDAD]]-AVERAGE($I:$I))/_xlfn.STDEV.S($I:$I))&gt;1.96,"Atípico","No")</f>
        <v>No</v>
      </c>
    </row>
    <row r="466" spans="1:11" x14ac:dyDescent="0.35">
      <c r="A466">
        <v>1068</v>
      </c>
      <c r="B466" t="s">
        <v>9</v>
      </c>
      <c r="C466">
        <v>495108.62</v>
      </c>
      <c r="D466" t="s">
        <v>10</v>
      </c>
      <c r="E466" t="s">
        <v>11</v>
      </c>
      <c r="F466" t="s">
        <v>12</v>
      </c>
      <c r="G466" t="s">
        <v>13</v>
      </c>
      <c r="H466" t="s">
        <v>13</v>
      </c>
      <c r="I466">
        <v>25</v>
      </c>
      <c r="J466" t="str">
        <f>IF(ABS((C466-AVERAGE($C:$C))/_xlfn.STDEV.S(moras[SALARIO]))&gt;1.96,"Atípico","No")</f>
        <v>No</v>
      </c>
      <c r="K466" t="str">
        <f>IF(ABS((moras[[#This Row],[EDAD]]-AVERAGE($I:$I))/_xlfn.STDEV.S($I:$I))&gt;1.96,"Atípico","No")</f>
        <v>No</v>
      </c>
    </row>
    <row r="467" spans="1:11" x14ac:dyDescent="0.35">
      <c r="A467">
        <v>2785</v>
      </c>
      <c r="B467" t="s">
        <v>9</v>
      </c>
      <c r="C467">
        <v>493352.64</v>
      </c>
      <c r="D467" t="s">
        <v>10</v>
      </c>
      <c r="E467" t="s">
        <v>16</v>
      </c>
      <c r="F467" t="s">
        <v>12</v>
      </c>
      <c r="G467" t="s">
        <v>13</v>
      </c>
      <c r="H467" t="s">
        <v>13</v>
      </c>
      <c r="I467">
        <v>25</v>
      </c>
      <c r="J467" t="str">
        <f>IF(ABS((C467-AVERAGE($C:$C))/_xlfn.STDEV.S(moras[SALARIO]))&gt;1.96,"Atípico","No")</f>
        <v>No</v>
      </c>
      <c r="K467" t="str">
        <f>IF(ABS((moras[[#This Row],[EDAD]]-AVERAGE($I:$I))/_xlfn.STDEV.S($I:$I))&gt;1.96,"Atípico","No")</f>
        <v>No</v>
      </c>
    </row>
    <row r="468" spans="1:11" x14ac:dyDescent="0.35">
      <c r="A468">
        <v>4253</v>
      </c>
      <c r="B468" t="s">
        <v>15</v>
      </c>
      <c r="C468">
        <v>488864.43</v>
      </c>
      <c r="D468" t="s">
        <v>10</v>
      </c>
      <c r="E468" t="s">
        <v>11</v>
      </c>
      <c r="F468" t="s">
        <v>12</v>
      </c>
      <c r="G468" t="s">
        <v>13</v>
      </c>
      <c r="H468" t="s">
        <v>13</v>
      </c>
      <c r="I468">
        <v>25</v>
      </c>
      <c r="J468" t="str">
        <f>IF(ABS((C468-AVERAGE($C:$C))/_xlfn.STDEV.S(moras[SALARIO]))&gt;1.96,"Atípico","No")</f>
        <v>No</v>
      </c>
      <c r="K468" t="str">
        <f>IF(ABS((moras[[#This Row],[EDAD]]-AVERAGE($I:$I))/_xlfn.STDEV.S($I:$I))&gt;1.96,"Atípico","No")</f>
        <v>No</v>
      </c>
    </row>
    <row r="469" spans="1:11" x14ac:dyDescent="0.35">
      <c r="A469">
        <v>2285</v>
      </c>
      <c r="B469" t="s">
        <v>15</v>
      </c>
      <c r="C469">
        <v>485843.98</v>
      </c>
      <c r="D469" t="s">
        <v>10</v>
      </c>
      <c r="E469" t="s">
        <v>16</v>
      </c>
      <c r="F469" t="s">
        <v>12</v>
      </c>
      <c r="G469" t="s">
        <v>13</v>
      </c>
      <c r="H469" t="s">
        <v>13</v>
      </c>
      <c r="I469">
        <v>25</v>
      </c>
      <c r="J469" t="str">
        <f>IF(ABS((C469-AVERAGE($C:$C))/_xlfn.STDEV.S(moras[SALARIO]))&gt;1.96,"Atípico","No")</f>
        <v>No</v>
      </c>
      <c r="K469" t="str">
        <f>IF(ABS((moras[[#This Row],[EDAD]]-AVERAGE($I:$I))/_xlfn.STDEV.S($I:$I))&gt;1.96,"Atípico","No")</f>
        <v>No</v>
      </c>
    </row>
    <row r="470" spans="1:11" x14ac:dyDescent="0.35">
      <c r="A470">
        <v>1494</v>
      </c>
      <c r="B470" t="s">
        <v>9</v>
      </c>
      <c r="C470">
        <v>484829.52</v>
      </c>
      <c r="D470" t="s">
        <v>10</v>
      </c>
      <c r="E470" t="s">
        <v>16</v>
      </c>
      <c r="F470" t="s">
        <v>12</v>
      </c>
      <c r="G470" t="s">
        <v>13</v>
      </c>
      <c r="H470" t="s">
        <v>13</v>
      </c>
      <c r="I470">
        <v>25</v>
      </c>
      <c r="J470" t="str">
        <f>IF(ABS((C470-AVERAGE($C:$C))/_xlfn.STDEV.S(moras[SALARIO]))&gt;1.96,"Atípico","No")</f>
        <v>No</v>
      </c>
      <c r="K470" t="str">
        <f>IF(ABS((moras[[#This Row],[EDAD]]-AVERAGE($I:$I))/_xlfn.STDEV.S($I:$I))&gt;1.96,"Atípico","No")</f>
        <v>No</v>
      </c>
    </row>
    <row r="471" spans="1:11" x14ac:dyDescent="0.35">
      <c r="A471">
        <v>979</v>
      </c>
      <c r="B471" t="s">
        <v>9</v>
      </c>
      <c r="C471">
        <v>480560.24</v>
      </c>
      <c r="D471" t="s">
        <v>10</v>
      </c>
      <c r="E471" t="s">
        <v>16</v>
      </c>
      <c r="F471" t="s">
        <v>12</v>
      </c>
      <c r="G471" t="s">
        <v>13</v>
      </c>
      <c r="H471" t="s">
        <v>13</v>
      </c>
      <c r="I471">
        <v>25</v>
      </c>
      <c r="J471" t="str">
        <f>IF(ABS((C471-AVERAGE($C:$C))/_xlfn.STDEV.S(moras[SALARIO]))&gt;1.96,"Atípico","No")</f>
        <v>No</v>
      </c>
      <c r="K471" t="str">
        <f>IF(ABS((moras[[#This Row],[EDAD]]-AVERAGE($I:$I))/_xlfn.STDEV.S($I:$I))&gt;1.96,"Atípico","No")</f>
        <v>No</v>
      </c>
    </row>
    <row r="472" spans="1:11" x14ac:dyDescent="0.35">
      <c r="A472">
        <v>4954</v>
      </c>
      <c r="B472" t="s">
        <v>9</v>
      </c>
      <c r="C472">
        <v>479252.04</v>
      </c>
      <c r="D472" t="s">
        <v>10</v>
      </c>
      <c r="E472" t="s">
        <v>16</v>
      </c>
      <c r="F472" t="s">
        <v>12</v>
      </c>
      <c r="G472" t="s">
        <v>13</v>
      </c>
      <c r="H472" t="s">
        <v>13</v>
      </c>
      <c r="I472">
        <v>25</v>
      </c>
      <c r="J472" t="str">
        <f>IF(ABS((C472-AVERAGE($C:$C))/_xlfn.STDEV.S(moras[SALARIO]))&gt;1.96,"Atípico","No")</f>
        <v>No</v>
      </c>
      <c r="K472" t="str">
        <f>IF(ABS((moras[[#This Row],[EDAD]]-AVERAGE($I:$I))/_xlfn.STDEV.S($I:$I))&gt;1.96,"Atípico","No")</f>
        <v>No</v>
      </c>
    </row>
    <row r="473" spans="1:11" x14ac:dyDescent="0.35">
      <c r="A473">
        <v>4341</v>
      </c>
      <c r="B473" t="s">
        <v>9</v>
      </c>
      <c r="C473">
        <v>460000</v>
      </c>
      <c r="D473" t="s">
        <v>10</v>
      </c>
      <c r="E473" t="s">
        <v>16</v>
      </c>
      <c r="F473" t="s">
        <v>12</v>
      </c>
      <c r="G473" t="s">
        <v>13</v>
      </c>
      <c r="H473" t="s">
        <v>12</v>
      </c>
      <c r="I473">
        <v>25</v>
      </c>
      <c r="J473" t="str">
        <f>IF(ABS((C473-AVERAGE($C:$C))/_xlfn.STDEV.S(moras[SALARIO]))&gt;1.96,"Atípico","No")</f>
        <v>No</v>
      </c>
      <c r="K473" t="str">
        <f>IF(ABS((moras[[#This Row],[EDAD]]-AVERAGE($I:$I))/_xlfn.STDEV.S($I:$I))&gt;1.96,"Atípico","No")</f>
        <v>No</v>
      </c>
    </row>
    <row r="474" spans="1:11" x14ac:dyDescent="0.35">
      <c r="A474">
        <v>3147</v>
      </c>
      <c r="B474" t="s">
        <v>15</v>
      </c>
      <c r="C474">
        <v>457220</v>
      </c>
      <c r="D474" t="s">
        <v>10</v>
      </c>
      <c r="E474" t="s">
        <v>11</v>
      </c>
      <c r="F474" t="s">
        <v>12</v>
      </c>
      <c r="G474" t="s">
        <v>13</v>
      </c>
      <c r="H474" t="s">
        <v>13</v>
      </c>
      <c r="I474">
        <v>25</v>
      </c>
      <c r="J474" t="str">
        <f>IF(ABS((C474-AVERAGE($C:$C))/_xlfn.STDEV.S(moras[SALARIO]))&gt;1.96,"Atípico","No")</f>
        <v>No</v>
      </c>
      <c r="K474" t="str">
        <f>IF(ABS((moras[[#This Row],[EDAD]]-AVERAGE($I:$I))/_xlfn.STDEV.S($I:$I))&gt;1.96,"Atípico","No")</f>
        <v>No</v>
      </c>
    </row>
    <row r="475" spans="1:11" x14ac:dyDescent="0.35">
      <c r="A475">
        <v>915</v>
      </c>
      <c r="B475" t="s">
        <v>15</v>
      </c>
      <c r="C475">
        <v>451350</v>
      </c>
      <c r="D475" t="s">
        <v>10</v>
      </c>
      <c r="E475" t="s">
        <v>16</v>
      </c>
      <c r="F475" t="s">
        <v>12</v>
      </c>
      <c r="G475" t="s">
        <v>13</v>
      </c>
      <c r="H475" t="s">
        <v>13</v>
      </c>
      <c r="I475">
        <v>25</v>
      </c>
      <c r="J475" t="str">
        <f>IF(ABS((C475-AVERAGE($C:$C))/_xlfn.STDEV.S(moras[SALARIO]))&gt;1.96,"Atípico","No")</f>
        <v>No</v>
      </c>
      <c r="K475" t="str">
        <f>IF(ABS((moras[[#This Row],[EDAD]]-AVERAGE($I:$I))/_xlfn.STDEV.S($I:$I))&gt;1.96,"Atípico","No")</f>
        <v>No</v>
      </c>
    </row>
    <row r="476" spans="1:11" x14ac:dyDescent="0.35">
      <c r="A476">
        <v>3455</v>
      </c>
      <c r="B476" t="s">
        <v>9</v>
      </c>
      <c r="C476">
        <v>450000</v>
      </c>
      <c r="D476" t="s">
        <v>10</v>
      </c>
      <c r="E476" t="s">
        <v>11</v>
      </c>
      <c r="F476" t="s">
        <v>12</v>
      </c>
      <c r="G476" t="s">
        <v>13</v>
      </c>
      <c r="H476" t="s">
        <v>13</v>
      </c>
      <c r="I476">
        <v>25</v>
      </c>
      <c r="J476" t="str">
        <f>IF(ABS((C476-AVERAGE($C:$C))/_xlfn.STDEV.S(moras[SALARIO]))&gt;1.96,"Atípico","No")</f>
        <v>No</v>
      </c>
      <c r="K476" t="str">
        <f>IF(ABS((moras[[#This Row],[EDAD]]-AVERAGE($I:$I))/_xlfn.STDEV.S($I:$I))&gt;1.96,"Atípico","No")</f>
        <v>No</v>
      </c>
    </row>
    <row r="477" spans="1:11" x14ac:dyDescent="0.35">
      <c r="A477">
        <v>2135</v>
      </c>
      <c r="B477" t="s">
        <v>15</v>
      </c>
      <c r="C477">
        <v>445431.32</v>
      </c>
      <c r="D477" t="s">
        <v>10</v>
      </c>
      <c r="E477" t="s">
        <v>16</v>
      </c>
      <c r="F477" t="s">
        <v>12</v>
      </c>
      <c r="G477" t="s">
        <v>13</v>
      </c>
      <c r="H477" t="s">
        <v>13</v>
      </c>
      <c r="I477">
        <v>25</v>
      </c>
      <c r="J477" t="str">
        <f>IF(ABS((C477-AVERAGE($C:$C))/_xlfn.STDEV.S(moras[SALARIO]))&gt;1.96,"Atípico","No")</f>
        <v>No</v>
      </c>
      <c r="K477" t="str">
        <f>IF(ABS((moras[[#This Row],[EDAD]]-AVERAGE($I:$I))/_xlfn.STDEV.S($I:$I))&gt;1.96,"Atípico","No")</f>
        <v>No</v>
      </c>
    </row>
    <row r="478" spans="1:11" x14ac:dyDescent="0.35">
      <c r="A478">
        <v>4091</v>
      </c>
      <c r="B478" t="s">
        <v>15</v>
      </c>
      <c r="C478">
        <v>432394.93</v>
      </c>
      <c r="D478" t="s">
        <v>10</v>
      </c>
      <c r="E478" t="s">
        <v>16</v>
      </c>
      <c r="F478" t="s">
        <v>12</v>
      </c>
      <c r="G478" t="s">
        <v>13</v>
      </c>
      <c r="H478" t="s">
        <v>13</v>
      </c>
      <c r="I478">
        <v>25</v>
      </c>
      <c r="J478" t="str">
        <f>IF(ABS((C478-AVERAGE($C:$C))/_xlfn.STDEV.S(moras[SALARIO]))&gt;1.96,"Atípico","No")</f>
        <v>No</v>
      </c>
      <c r="K478" t="str">
        <f>IF(ABS((moras[[#This Row],[EDAD]]-AVERAGE($I:$I))/_xlfn.STDEV.S($I:$I))&gt;1.96,"Atípico","No")</f>
        <v>No</v>
      </c>
    </row>
    <row r="479" spans="1:11" x14ac:dyDescent="0.35">
      <c r="A479">
        <v>805</v>
      </c>
      <c r="B479" t="s">
        <v>15</v>
      </c>
      <c r="C479">
        <v>430007.09</v>
      </c>
      <c r="D479" t="s">
        <v>10</v>
      </c>
      <c r="E479" t="s">
        <v>16</v>
      </c>
      <c r="F479" t="s">
        <v>12</v>
      </c>
      <c r="G479" t="s">
        <v>13</v>
      </c>
      <c r="H479" t="s">
        <v>13</v>
      </c>
      <c r="I479">
        <v>25</v>
      </c>
      <c r="J479" t="str">
        <f>IF(ABS((C479-AVERAGE($C:$C))/_xlfn.STDEV.S(moras[SALARIO]))&gt;1.96,"Atípico","No")</f>
        <v>No</v>
      </c>
      <c r="K479" t="str">
        <f>IF(ABS((moras[[#This Row],[EDAD]]-AVERAGE($I:$I))/_xlfn.STDEV.S($I:$I))&gt;1.96,"Atípico","No")</f>
        <v>No</v>
      </c>
    </row>
    <row r="480" spans="1:11" x14ac:dyDescent="0.35">
      <c r="A480">
        <v>555</v>
      </c>
      <c r="B480" t="s">
        <v>15</v>
      </c>
      <c r="C480">
        <v>426667</v>
      </c>
      <c r="D480" t="s">
        <v>10</v>
      </c>
      <c r="E480" t="s">
        <v>16</v>
      </c>
      <c r="F480" t="s">
        <v>12</v>
      </c>
      <c r="G480" t="s">
        <v>13</v>
      </c>
      <c r="H480" t="s">
        <v>13</v>
      </c>
      <c r="I480">
        <v>25</v>
      </c>
      <c r="J480" t="str">
        <f>IF(ABS((C480-AVERAGE($C:$C))/_xlfn.STDEV.S(moras[SALARIO]))&gt;1.96,"Atípico","No")</f>
        <v>No</v>
      </c>
      <c r="K480" t="str">
        <f>IF(ABS((moras[[#This Row],[EDAD]]-AVERAGE($I:$I))/_xlfn.STDEV.S($I:$I))&gt;1.96,"Atípico","No")</f>
        <v>No</v>
      </c>
    </row>
    <row r="481" spans="1:11" x14ac:dyDescent="0.35">
      <c r="A481">
        <v>2149</v>
      </c>
      <c r="B481" t="s">
        <v>9</v>
      </c>
      <c r="C481">
        <v>426459.38</v>
      </c>
      <c r="D481" t="s">
        <v>10</v>
      </c>
      <c r="E481" t="s">
        <v>16</v>
      </c>
      <c r="F481" t="s">
        <v>12</v>
      </c>
      <c r="G481" t="s">
        <v>13</v>
      </c>
      <c r="H481" t="s">
        <v>13</v>
      </c>
      <c r="I481">
        <v>25</v>
      </c>
      <c r="J481" t="str">
        <f>IF(ABS((C481-AVERAGE($C:$C))/_xlfn.STDEV.S(moras[SALARIO]))&gt;1.96,"Atípico","No")</f>
        <v>No</v>
      </c>
      <c r="K481" t="str">
        <f>IF(ABS((moras[[#This Row],[EDAD]]-AVERAGE($I:$I))/_xlfn.STDEV.S($I:$I))&gt;1.96,"Atípico","No")</f>
        <v>No</v>
      </c>
    </row>
    <row r="482" spans="1:11" x14ac:dyDescent="0.35">
      <c r="A482">
        <v>970</v>
      </c>
      <c r="B482" t="s">
        <v>9</v>
      </c>
      <c r="C482">
        <v>420000</v>
      </c>
      <c r="D482" t="s">
        <v>10</v>
      </c>
      <c r="E482" t="s">
        <v>16</v>
      </c>
      <c r="F482" t="s">
        <v>12</v>
      </c>
      <c r="G482" t="s">
        <v>13</v>
      </c>
      <c r="H482" t="s">
        <v>13</v>
      </c>
      <c r="I482">
        <v>25</v>
      </c>
      <c r="J482" t="str">
        <f>IF(ABS((C482-AVERAGE($C:$C))/_xlfn.STDEV.S(moras[SALARIO]))&gt;1.96,"Atípico","No")</f>
        <v>No</v>
      </c>
      <c r="K482" t="str">
        <f>IF(ABS((moras[[#This Row],[EDAD]]-AVERAGE($I:$I))/_xlfn.STDEV.S($I:$I))&gt;1.96,"Atípico","No")</f>
        <v>No</v>
      </c>
    </row>
    <row r="483" spans="1:11" x14ac:dyDescent="0.35">
      <c r="A483">
        <v>1779</v>
      </c>
      <c r="B483" t="s">
        <v>15</v>
      </c>
      <c r="C483">
        <v>420000</v>
      </c>
      <c r="D483" t="s">
        <v>10</v>
      </c>
      <c r="E483" t="s">
        <v>16</v>
      </c>
      <c r="F483" t="s">
        <v>12</v>
      </c>
      <c r="G483" t="s">
        <v>13</v>
      </c>
      <c r="H483" t="s">
        <v>13</v>
      </c>
      <c r="I483">
        <v>25</v>
      </c>
      <c r="J483" t="str">
        <f>IF(ABS((C483-AVERAGE($C:$C))/_xlfn.STDEV.S(moras[SALARIO]))&gt;1.96,"Atípico","No")</f>
        <v>No</v>
      </c>
      <c r="K483" t="str">
        <f>IF(ABS((moras[[#This Row],[EDAD]]-AVERAGE($I:$I))/_xlfn.STDEV.S($I:$I))&gt;1.96,"Atípico","No")</f>
        <v>No</v>
      </c>
    </row>
    <row r="484" spans="1:11" x14ac:dyDescent="0.35">
      <c r="A484">
        <v>2485</v>
      </c>
      <c r="B484" t="s">
        <v>15</v>
      </c>
      <c r="C484">
        <v>413333.5</v>
      </c>
      <c r="D484" t="s">
        <v>10</v>
      </c>
      <c r="E484" t="s">
        <v>16</v>
      </c>
      <c r="F484" t="s">
        <v>12</v>
      </c>
      <c r="G484" t="s">
        <v>13</v>
      </c>
      <c r="H484" t="s">
        <v>13</v>
      </c>
      <c r="I484">
        <v>25</v>
      </c>
      <c r="J484" t="str">
        <f>IF(ABS((C484-AVERAGE($C:$C))/_xlfn.STDEV.S(moras[SALARIO]))&gt;1.96,"Atípico","No")</f>
        <v>No</v>
      </c>
      <c r="K484" t="str">
        <f>IF(ABS((moras[[#This Row],[EDAD]]-AVERAGE($I:$I))/_xlfn.STDEV.S($I:$I))&gt;1.96,"Atípico","No")</f>
        <v>No</v>
      </c>
    </row>
    <row r="485" spans="1:11" x14ac:dyDescent="0.35">
      <c r="A485">
        <v>4591</v>
      </c>
      <c r="B485" t="s">
        <v>9</v>
      </c>
      <c r="C485">
        <v>410000.02</v>
      </c>
      <c r="D485" t="s">
        <v>10</v>
      </c>
      <c r="E485" t="s">
        <v>16</v>
      </c>
      <c r="F485" t="s">
        <v>12</v>
      </c>
      <c r="G485" t="s">
        <v>13</v>
      </c>
      <c r="H485" t="s">
        <v>13</v>
      </c>
      <c r="I485">
        <v>25</v>
      </c>
      <c r="J485" t="str">
        <f>IF(ABS((C485-AVERAGE($C:$C))/_xlfn.STDEV.S(moras[SALARIO]))&gt;1.96,"Atípico","No")</f>
        <v>No</v>
      </c>
      <c r="K485" t="str">
        <f>IF(ABS((moras[[#This Row],[EDAD]]-AVERAGE($I:$I))/_xlfn.STDEV.S($I:$I))&gt;1.96,"Atípico","No")</f>
        <v>No</v>
      </c>
    </row>
    <row r="486" spans="1:11" x14ac:dyDescent="0.35">
      <c r="A486">
        <v>1372</v>
      </c>
      <c r="B486" t="s">
        <v>9</v>
      </c>
      <c r="C486">
        <v>409455</v>
      </c>
      <c r="D486" t="s">
        <v>10</v>
      </c>
      <c r="E486" t="s">
        <v>16</v>
      </c>
      <c r="F486" t="s">
        <v>12</v>
      </c>
      <c r="G486" t="s">
        <v>13</v>
      </c>
      <c r="H486" t="s">
        <v>13</v>
      </c>
      <c r="I486">
        <v>25</v>
      </c>
      <c r="J486" t="str">
        <f>IF(ABS((C486-AVERAGE($C:$C))/_xlfn.STDEV.S(moras[SALARIO]))&gt;1.96,"Atípico","No")</f>
        <v>No</v>
      </c>
      <c r="K486" t="str">
        <f>IF(ABS((moras[[#This Row],[EDAD]]-AVERAGE($I:$I))/_xlfn.STDEV.S($I:$I))&gt;1.96,"Atípico","No")</f>
        <v>No</v>
      </c>
    </row>
    <row r="487" spans="1:11" x14ac:dyDescent="0.35">
      <c r="A487">
        <v>3167</v>
      </c>
      <c r="B487" t="s">
        <v>9</v>
      </c>
      <c r="C487">
        <v>406824</v>
      </c>
      <c r="D487" t="s">
        <v>10</v>
      </c>
      <c r="E487" t="s">
        <v>16</v>
      </c>
      <c r="F487" t="s">
        <v>12</v>
      </c>
      <c r="G487" t="s">
        <v>13</v>
      </c>
      <c r="H487" t="s">
        <v>13</v>
      </c>
      <c r="I487">
        <v>25</v>
      </c>
      <c r="J487" t="str">
        <f>IF(ABS((C487-AVERAGE($C:$C))/_xlfn.STDEV.S(moras[SALARIO]))&gt;1.96,"Atípico","No")</f>
        <v>No</v>
      </c>
      <c r="K487" t="str">
        <f>IF(ABS((moras[[#This Row],[EDAD]]-AVERAGE($I:$I))/_xlfn.STDEV.S($I:$I))&gt;1.96,"Atípico","No")</f>
        <v>No</v>
      </c>
    </row>
    <row r="488" spans="1:11" x14ac:dyDescent="0.35">
      <c r="A488">
        <v>3141</v>
      </c>
      <c r="B488" t="s">
        <v>15</v>
      </c>
      <c r="C488">
        <v>406159.28</v>
      </c>
      <c r="D488" t="s">
        <v>10</v>
      </c>
      <c r="E488" t="s">
        <v>16</v>
      </c>
      <c r="F488" t="s">
        <v>12</v>
      </c>
      <c r="G488" t="s">
        <v>13</v>
      </c>
      <c r="H488" t="s">
        <v>13</v>
      </c>
      <c r="I488">
        <v>25</v>
      </c>
      <c r="J488" t="str">
        <f>IF(ABS((C488-AVERAGE($C:$C))/_xlfn.STDEV.S(moras[SALARIO]))&gt;1.96,"Atípico","No")</f>
        <v>No</v>
      </c>
      <c r="K488" t="str">
        <f>IF(ABS((moras[[#This Row],[EDAD]]-AVERAGE($I:$I))/_xlfn.STDEV.S($I:$I))&gt;1.96,"Atípico","No")</f>
        <v>No</v>
      </c>
    </row>
    <row r="489" spans="1:11" x14ac:dyDescent="0.35">
      <c r="A489">
        <v>2951</v>
      </c>
      <c r="B489" t="s">
        <v>15</v>
      </c>
      <c r="C489">
        <v>400000</v>
      </c>
      <c r="D489" t="s">
        <v>10</v>
      </c>
      <c r="E489" t="s">
        <v>16</v>
      </c>
      <c r="F489" t="s">
        <v>12</v>
      </c>
      <c r="G489" t="s">
        <v>13</v>
      </c>
      <c r="H489" t="s">
        <v>13</v>
      </c>
      <c r="I489">
        <v>25</v>
      </c>
      <c r="J489" t="str">
        <f>IF(ABS((C489-AVERAGE($C:$C))/_xlfn.STDEV.S(moras[SALARIO]))&gt;1.96,"Atípico","No")</f>
        <v>No</v>
      </c>
      <c r="K489" t="str">
        <f>IF(ABS((moras[[#This Row],[EDAD]]-AVERAGE($I:$I))/_xlfn.STDEV.S($I:$I))&gt;1.96,"Atípico","No")</f>
        <v>No</v>
      </c>
    </row>
    <row r="490" spans="1:11" x14ac:dyDescent="0.35">
      <c r="A490">
        <v>2874</v>
      </c>
      <c r="B490" t="s">
        <v>15</v>
      </c>
      <c r="C490">
        <v>390136.8</v>
      </c>
      <c r="D490" t="s">
        <v>10</v>
      </c>
      <c r="E490" t="s">
        <v>16</v>
      </c>
      <c r="F490" t="s">
        <v>12</v>
      </c>
      <c r="G490" t="s">
        <v>13</v>
      </c>
      <c r="H490" t="s">
        <v>13</v>
      </c>
      <c r="I490">
        <v>25</v>
      </c>
      <c r="J490" t="str">
        <f>IF(ABS((C490-AVERAGE($C:$C))/_xlfn.STDEV.S(moras[SALARIO]))&gt;1.96,"Atípico","No")</f>
        <v>No</v>
      </c>
      <c r="K490" t="str">
        <f>IF(ABS((moras[[#This Row],[EDAD]]-AVERAGE($I:$I))/_xlfn.STDEV.S($I:$I))&gt;1.96,"Atípico","No")</f>
        <v>No</v>
      </c>
    </row>
    <row r="491" spans="1:11" x14ac:dyDescent="0.35">
      <c r="A491">
        <v>2589</v>
      </c>
      <c r="B491" t="s">
        <v>15</v>
      </c>
      <c r="C491">
        <v>388987.92</v>
      </c>
      <c r="D491" t="s">
        <v>10</v>
      </c>
      <c r="E491" t="s">
        <v>11</v>
      </c>
      <c r="F491" t="s">
        <v>12</v>
      </c>
      <c r="G491" t="s">
        <v>13</v>
      </c>
      <c r="H491" t="s">
        <v>13</v>
      </c>
      <c r="I491">
        <v>25</v>
      </c>
      <c r="J491" t="str">
        <f>IF(ABS((C491-AVERAGE($C:$C))/_xlfn.STDEV.S(moras[SALARIO]))&gt;1.96,"Atípico","No")</f>
        <v>No</v>
      </c>
      <c r="K491" t="str">
        <f>IF(ABS((moras[[#This Row],[EDAD]]-AVERAGE($I:$I))/_xlfn.STDEV.S($I:$I))&gt;1.96,"Atípico","No")</f>
        <v>No</v>
      </c>
    </row>
    <row r="492" spans="1:11" x14ac:dyDescent="0.35">
      <c r="A492">
        <v>1144</v>
      </c>
      <c r="B492" t="s">
        <v>15</v>
      </c>
      <c r="C492">
        <v>385000</v>
      </c>
      <c r="D492" t="s">
        <v>10</v>
      </c>
      <c r="E492" t="s">
        <v>16</v>
      </c>
      <c r="F492" t="s">
        <v>12</v>
      </c>
      <c r="G492" t="s">
        <v>13</v>
      </c>
      <c r="H492" t="s">
        <v>13</v>
      </c>
      <c r="I492">
        <v>25</v>
      </c>
      <c r="J492" t="str">
        <f>IF(ABS((C492-AVERAGE($C:$C))/_xlfn.STDEV.S(moras[SALARIO]))&gt;1.96,"Atípico","No")</f>
        <v>No</v>
      </c>
      <c r="K492" t="str">
        <f>IF(ABS((moras[[#This Row],[EDAD]]-AVERAGE($I:$I))/_xlfn.STDEV.S($I:$I))&gt;1.96,"Atípico","No")</f>
        <v>No</v>
      </c>
    </row>
    <row r="493" spans="1:11" x14ac:dyDescent="0.35">
      <c r="A493">
        <v>1533</v>
      </c>
      <c r="B493" t="s">
        <v>15</v>
      </c>
      <c r="C493">
        <v>383318.62</v>
      </c>
      <c r="D493" t="s">
        <v>10</v>
      </c>
      <c r="E493" t="s">
        <v>16</v>
      </c>
      <c r="F493" t="s">
        <v>12</v>
      </c>
      <c r="G493" t="s">
        <v>13</v>
      </c>
      <c r="H493" t="s">
        <v>13</v>
      </c>
      <c r="I493">
        <v>25</v>
      </c>
      <c r="J493" t="str">
        <f>IF(ABS((C493-AVERAGE($C:$C))/_xlfn.STDEV.S(moras[SALARIO]))&gt;1.96,"Atípico","No")</f>
        <v>No</v>
      </c>
      <c r="K493" t="str">
        <f>IF(ABS((moras[[#This Row],[EDAD]]-AVERAGE($I:$I))/_xlfn.STDEV.S($I:$I))&gt;1.96,"Atípico","No")</f>
        <v>No</v>
      </c>
    </row>
    <row r="494" spans="1:11" x14ac:dyDescent="0.35">
      <c r="A494">
        <v>2917</v>
      </c>
      <c r="B494" t="s">
        <v>15</v>
      </c>
      <c r="C494">
        <v>379237.5</v>
      </c>
      <c r="D494" t="s">
        <v>10</v>
      </c>
      <c r="E494" t="s">
        <v>11</v>
      </c>
      <c r="F494" t="s">
        <v>12</v>
      </c>
      <c r="G494" t="s">
        <v>13</v>
      </c>
      <c r="H494" t="s">
        <v>13</v>
      </c>
      <c r="I494">
        <v>25</v>
      </c>
      <c r="J494" t="str">
        <f>IF(ABS((C494-AVERAGE($C:$C))/_xlfn.STDEV.S(moras[SALARIO]))&gt;1.96,"Atípico","No")</f>
        <v>No</v>
      </c>
      <c r="K494" t="str">
        <f>IF(ABS((moras[[#This Row],[EDAD]]-AVERAGE($I:$I))/_xlfn.STDEV.S($I:$I))&gt;1.96,"Atípico","No")</f>
        <v>No</v>
      </c>
    </row>
    <row r="495" spans="1:11" x14ac:dyDescent="0.35">
      <c r="A495">
        <v>3204</v>
      </c>
      <c r="B495" t="s">
        <v>9</v>
      </c>
      <c r="C495">
        <v>367220</v>
      </c>
      <c r="D495" t="s">
        <v>10</v>
      </c>
      <c r="E495" t="s">
        <v>16</v>
      </c>
      <c r="F495" t="s">
        <v>12</v>
      </c>
      <c r="G495" t="s">
        <v>12</v>
      </c>
      <c r="H495" t="s">
        <v>13</v>
      </c>
      <c r="I495">
        <v>25</v>
      </c>
      <c r="J495" t="str">
        <f>IF(ABS((C495-AVERAGE($C:$C))/_xlfn.STDEV.S(moras[SALARIO]))&gt;1.96,"Atípico","No")</f>
        <v>No</v>
      </c>
      <c r="K495" t="str">
        <f>IF(ABS((moras[[#This Row],[EDAD]]-AVERAGE($I:$I))/_xlfn.STDEV.S($I:$I))&gt;1.96,"Atípico","No")</f>
        <v>No</v>
      </c>
    </row>
    <row r="496" spans="1:11" x14ac:dyDescent="0.35">
      <c r="A496">
        <v>749</v>
      </c>
      <c r="B496" t="s">
        <v>15</v>
      </c>
      <c r="C496">
        <v>359544.27</v>
      </c>
      <c r="D496" t="s">
        <v>10</v>
      </c>
      <c r="E496" t="s">
        <v>16</v>
      </c>
      <c r="F496" t="s">
        <v>12</v>
      </c>
      <c r="G496" t="s">
        <v>13</v>
      </c>
      <c r="H496" t="s">
        <v>13</v>
      </c>
      <c r="I496">
        <v>25</v>
      </c>
      <c r="J496" t="str">
        <f>IF(ABS((C496-AVERAGE($C:$C))/_xlfn.STDEV.S(moras[SALARIO]))&gt;1.96,"Atípico","No")</f>
        <v>No</v>
      </c>
      <c r="K496" t="str">
        <f>IF(ABS((moras[[#This Row],[EDAD]]-AVERAGE($I:$I))/_xlfn.STDEV.S($I:$I))&gt;1.96,"Atípico","No")</f>
        <v>No</v>
      </c>
    </row>
    <row r="497" spans="1:11" x14ac:dyDescent="0.35">
      <c r="A497">
        <v>2860</v>
      </c>
      <c r="B497" t="s">
        <v>9</v>
      </c>
      <c r="C497">
        <v>356858</v>
      </c>
      <c r="D497" t="s">
        <v>18</v>
      </c>
      <c r="E497" t="s">
        <v>16</v>
      </c>
      <c r="F497" t="s">
        <v>12</v>
      </c>
      <c r="G497" t="s">
        <v>12</v>
      </c>
      <c r="H497" t="s">
        <v>12</v>
      </c>
      <c r="I497">
        <v>25</v>
      </c>
      <c r="J497" t="str">
        <f>IF(ABS((C497-AVERAGE($C:$C))/_xlfn.STDEV.S(moras[SALARIO]))&gt;1.96,"Atípico","No")</f>
        <v>No</v>
      </c>
      <c r="K497" t="str">
        <f>IF(ABS((moras[[#This Row],[EDAD]]-AVERAGE($I:$I))/_xlfn.STDEV.S($I:$I))&gt;1.96,"Atípico","No")</f>
        <v>No</v>
      </c>
    </row>
    <row r="498" spans="1:11" x14ac:dyDescent="0.35">
      <c r="A498">
        <v>238</v>
      </c>
      <c r="B498" t="s">
        <v>15</v>
      </c>
      <c r="C498">
        <v>354854</v>
      </c>
      <c r="D498" t="s">
        <v>10</v>
      </c>
      <c r="E498" t="s">
        <v>16</v>
      </c>
      <c r="F498" t="s">
        <v>12</v>
      </c>
      <c r="G498" t="s">
        <v>13</v>
      </c>
      <c r="H498" t="s">
        <v>13</v>
      </c>
      <c r="I498">
        <v>25</v>
      </c>
      <c r="J498" t="str">
        <f>IF(ABS((C498-AVERAGE($C:$C))/_xlfn.STDEV.S(moras[SALARIO]))&gt;1.96,"Atípico","No")</f>
        <v>No</v>
      </c>
      <c r="K498" t="str">
        <f>IF(ABS((moras[[#This Row],[EDAD]]-AVERAGE($I:$I))/_xlfn.STDEV.S($I:$I))&gt;1.96,"Atípico","No")</f>
        <v>No</v>
      </c>
    </row>
    <row r="499" spans="1:11" x14ac:dyDescent="0.35">
      <c r="A499">
        <v>3381</v>
      </c>
      <c r="B499" t="s">
        <v>9</v>
      </c>
      <c r="C499">
        <v>354166</v>
      </c>
      <c r="D499" t="s">
        <v>10</v>
      </c>
      <c r="E499" t="s">
        <v>16</v>
      </c>
      <c r="F499" t="s">
        <v>12</v>
      </c>
      <c r="G499" t="s">
        <v>13</v>
      </c>
      <c r="H499" t="s">
        <v>13</v>
      </c>
      <c r="I499">
        <v>25</v>
      </c>
      <c r="J499" t="str">
        <f>IF(ABS((C499-AVERAGE($C:$C))/_xlfn.STDEV.S(moras[SALARIO]))&gt;1.96,"Atípico","No")</f>
        <v>No</v>
      </c>
      <c r="K499" t="str">
        <f>IF(ABS((moras[[#This Row],[EDAD]]-AVERAGE($I:$I))/_xlfn.STDEV.S($I:$I))&gt;1.96,"Atípico","No")</f>
        <v>No</v>
      </c>
    </row>
    <row r="500" spans="1:11" x14ac:dyDescent="0.35">
      <c r="A500">
        <v>4123</v>
      </c>
      <c r="B500" t="s">
        <v>9</v>
      </c>
      <c r="C500">
        <v>350000</v>
      </c>
      <c r="D500" t="s">
        <v>10</v>
      </c>
      <c r="E500" t="s">
        <v>16</v>
      </c>
      <c r="F500" t="s">
        <v>12</v>
      </c>
      <c r="G500" t="s">
        <v>13</v>
      </c>
      <c r="H500" t="s">
        <v>13</v>
      </c>
      <c r="I500">
        <v>25</v>
      </c>
      <c r="J500" t="str">
        <f>IF(ABS((C500-AVERAGE($C:$C))/_xlfn.STDEV.S(moras[SALARIO]))&gt;1.96,"Atípico","No")</f>
        <v>No</v>
      </c>
      <c r="K500" t="str">
        <f>IF(ABS((moras[[#This Row],[EDAD]]-AVERAGE($I:$I))/_xlfn.STDEV.S($I:$I))&gt;1.96,"Atípico","No")</f>
        <v>No</v>
      </c>
    </row>
    <row r="501" spans="1:11" x14ac:dyDescent="0.35">
      <c r="A501">
        <v>1835</v>
      </c>
      <c r="B501" t="s">
        <v>9</v>
      </c>
      <c r="C501">
        <v>346480</v>
      </c>
      <c r="D501" t="s">
        <v>10</v>
      </c>
      <c r="E501" t="s">
        <v>16</v>
      </c>
      <c r="F501" t="s">
        <v>12</v>
      </c>
      <c r="G501" t="s">
        <v>13</v>
      </c>
      <c r="H501" t="s">
        <v>13</v>
      </c>
      <c r="I501">
        <v>25</v>
      </c>
      <c r="J501" t="str">
        <f>IF(ABS((C501-AVERAGE($C:$C))/_xlfn.STDEV.S(moras[SALARIO]))&gt;1.96,"Atípico","No")</f>
        <v>No</v>
      </c>
      <c r="K501" t="str">
        <f>IF(ABS((moras[[#This Row],[EDAD]]-AVERAGE($I:$I))/_xlfn.STDEV.S($I:$I))&gt;1.96,"Atípico","No")</f>
        <v>No</v>
      </c>
    </row>
    <row r="502" spans="1:11" x14ac:dyDescent="0.35">
      <c r="A502">
        <v>2306</v>
      </c>
      <c r="B502" t="s">
        <v>15</v>
      </c>
      <c r="C502">
        <v>343390.86</v>
      </c>
      <c r="D502" t="s">
        <v>10</v>
      </c>
      <c r="E502" t="s">
        <v>16</v>
      </c>
      <c r="F502" t="s">
        <v>12</v>
      </c>
      <c r="G502" t="s">
        <v>13</v>
      </c>
      <c r="H502" t="s">
        <v>12</v>
      </c>
      <c r="I502">
        <v>25</v>
      </c>
      <c r="J502" t="str">
        <f>IF(ABS((C502-AVERAGE($C:$C))/_xlfn.STDEV.S(moras[SALARIO]))&gt;1.96,"Atípico","No")</f>
        <v>No</v>
      </c>
      <c r="K502" t="str">
        <f>IF(ABS((moras[[#This Row],[EDAD]]-AVERAGE($I:$I))/_xlfn.STDEV.S($I:$I))&gt;1.96,"Atípico","No")</f>
        <v>No</v>
      </c>
    </row>
    <row r="503" spans="1:11" x14ac:dyDescent="0.35">
      <c r="A503">
        <v>4952</v>
      </c>
      <c r="B503" t="s">
        <v>15</v>
      </c>
      <c r="C503">
        <v>330000</v>
      </c>
      <c r="D503" t="s">
        <v>10</v>
      </c>
      <c r="E503" t="s">
        <v>16</v>
      </c>
      <c r="F503" t="s">
        <v>12</v>
      </c>
      <c r="G503" t="s">
        <v>13</v>
      </c>
      <c r="H503" t="s">
        <v>13</v>
      </c>
      <c r="I503">
        <v>25</v>
      </c>
      <c r="J503" t="str">
        <f>IF(ABS((C503-AVERAGE($C:$C))/_xlfn.STDEV.S(moras[SALARIO]))&gt;1.96,"Atípico","No")</f>
        <v>No</v>
      </c>
      <c r="K503" t="str">
        <f>IF(ABS((moras[[#This Row],[EDAD]]-AVERAGE($I:$I))/_xlfn.STDEV.S($I:$I))&gt;1.96,"Atípico","No")</f>
        <v>No</v>
      </c>
    </row>
    <row r="504" spans="1:11" x14ac:dyDescent="0.35">
      <c r="A504">
        <v>2190</v>
      </c>
      <c r="B504" t="s">
        <v>9</v>
      </c>
      <c r="C504">
        <v>329054</v>
      </c>
      <c r="D504" t="s">
        <v>10</v>
      </c>
      <c r="E504" t="s">
        <v>16</v>
      </c>
      <c r="F504" t="s">
        <v>12</v>
      </c>
      <c r="G504" t="s">
        <v>13</v>
      </c>
      <c r="H504" t="s">
        <v>13</v>
      </c>
      <c r="I504">
        <v>25</v>
      </c>
      <c r="J504" t="str">
        <f>IF(ABS((C504-AVERAGE($C:$C))/_xlfn.STDEV.S(moras[SALARIO]))&gt;1.96,"Atípico","No")</f>
        <v>No</v>
      </c>
      <c r="K504" t="str">
        <f>IF(ABS((moras[[#This Row],[EDAD]]-AVERAGE($I:$I))/_xlfn.STDEV.S($I:$I))&gt;1.96,"Atípico","No")</f>
        <v>No</v>
      </c>
    </row>
    <row r="505" spans="1:11" x14ac:dyDescent="0.35">
      <c r="A505">
        <v>4411</v>
      </c>
      <c r="B505" t="s">
        <v>9</v>
      </c>
      <c r="C505">
        <v>325394.86</v>
      </c>
      <c r="D505" t="s">
        <v>10</v>
      </c>
      <c r="E505" t="s">
        <v>11</v>
      </c>
      <c r="F505" t="s">
        <v>12</v>
      </c>
      <c r="G505" t="s">
        <v>13</v>
      </c>
      <c r="H505" t="s">
        <v>13</v>
      </c>
      <c r="I505">
        <v>25</v>
      </c>
      <c r="J505" t="str">
        <f>IF(ABS((C505-AVERAGE($C:$C))/_xlfn.STDEV.S(moras[SALARIO]))&gt;1.96,"Atípico","No")</f>
        <v>No</v>
      </c>
      <c r="K505" t="str">
        <f>IF(ABS((moras[[#This Row],[EDAD]]-AVERAGE($I:$I))/_xlfn.STDEV.S($I:$I))&gt;1.96,"Atípico","No")</f>
        <v>No</v>
      </c>
    </row>
    <row r="506" spans="1:11" x14ac:dyDescent="0.35">
      <c r="A506">
        <v>2998</v>
      </c>
      <c r="B506" t="s">
        <v>9</v>
      </c>
      <c r="C506">
        <v>316965</v>
      </c>
      <c r="D506" t="s">
        <v>10</v>
      </c>
      <c r="E506" t="s">
        <v>16</v>
      </c>
      <c r="F506" t="s">
        <v>12</v>
      </c>
      <c r="G506" t="s">
        <v>13</v>
      </c>
      <c r="H506" t="s">
        <v>13</v>
      </c>
      <c r="I506">
        <v>25</v>
      </c>
      <c r="J506" t="str">
        <f>IF(ABS((C506-AVERAGE($C:$C))/_xlfn.STDEV.S(moras[SALARIO]))&gt;1.96,"Atípico","No")</f>
        <v>No</v>
      </c>
      <c r="K506" t="str">
        <f>IF(ABS((moras[[#This Row],[EDAD]]-AVERAGE($I:$I))/_xlfn.STDEV.S($I:$I))&gt;1.96,"Atípico","No")</f>
        <v>No</v>
      </c>
    </row>
    <row r="507" spans="1:11" x14ac:dyDescent="0.35">
      <c r="A507">
        <v>1272</v>
      </c>
      <c r="B507" t="s">
        <v>9</v>
      </c>
      <c r="C507">
        <v>308333</v>
      </c>
      <c r="D507" t="s">
        <v>10</v>
      </c>
      <c r="E507" t="s">
        <v>16</v>
      </c>
      <c r="F507" t="s">
        <v>12</v>
      </c>
      <c r="G507" t="s">
        <v>13</v>
      </c>
      <c r="H507" t="s">
        <v>13</v>
      </c>
      <c r="I507">
        <v>25</v>
      </c>
      <c r="J507" t="str">
        <f>IF(ABS((C507-AVERAGE($C:$C))/_xlfn.STDEV.S(moras[SALARIO]))&gt;1.96,"Atípico","No")</f>
        <v>No</v>
      </c>
      <c r="K507" t="str">
        <f>IF(ABS((moras[[#This Row],[EDAD]]-AVERAGE($I:$I))/_xlfn.STDEV.S($I:$I))&gt;1.96,"Atípico","No")</f>
        <v>No</v>
      </c>
    </row>
    <row r="508" spans="1:11" x14ac:dyDescent="0.35">
      <c r="A508">
        <v>1685</v>
      </c>
      <c r="B508" t="s">
        <v>9</v>
      </c>
      <c r="C508">
        <v>306480.65999999997</v>
      </c>
      <c r="D508" t="s">
        <v>10</v>
      </c>
      <c r="E508" t="s">
        <v>11</v>
      </c>
      <c r="F508" t="s">
        <v>12</v>
      </c>
      <c r="G508" t="s">
        <v>13</v>
      </c>
      <c r="H508" t="s">
        <v>13</v>
      </c>
      <c r="I508">
        <v>25</v>
      </c>
      <c r="J508" t="str">
        <f>IF(ABS((C508-AVERAGE($C:$C))/_xlfn.STDEV.S(moras[SALARIO]))&gt;1.96,"Atípico","No")</f>
        <v>No</v>
      </c>
      <c r="K508" t="str">
        <f>IF(ABS((moras[[#This Row],[EDAD]]-AVERAGE($I:$I))/_xlfn.STDEV.S($I:$I))&gt;1.96,"Atípico","No")</f>
        <v>No</v>
      </c>
    </row>
    <row r="509" spans="1:11" x14ac:dyDescent="0.35">
      <c r="A509">
        <v>4582</v>
      </c>
      <c r="B509" t="s">
        <v>9</v>
      </c>
      <c r="C509">
        <v>301853</v>
      </c>
      <c r="D509" t="s">
        <v>18</v>
      </c>
      <c r="E509" t="s">
        <v>16</v>
      </c>
      <c r="F509" t="s">
        <v>12</v>
      </c>
      <c r="G509" t="s">
        <v>13</v>
      </c>
      <c r="H509" t="s">
        <v>13</v>
      </c>
      <c r="I509">
        <v>25</v>
      </c>
      <c r="J509" t="str">
        <f>IF(ABS((C509-AVERAGE($C:$C))/_xlfn.STDEV.S(moras[SALARIO]))&gt;1.96,"Atípico","No")</f>
        <v>No</v>
      </c>
      <c r="K509" t="str">
        <f>IF(ABS((moras[[#This Row],[EDAD]]-AVERAGE($I:$I))/_xlfn.STDEV.S($I:$I))&gt;1.96,"Atípico","No")</f>
        <v>No</v>
      </c>
    </row>
    <row r="510" spans="1:11" x14ac:dyDescent="0.35">
      <c r="A510">
        <v>2601</v>
      </c>
      <c r="B510" t="s">
        <v>9</v>
      </c>
      <c r="C510">
        <v>300366</v>
      </c>
      <c r="D510" t="s">
        <v>10</v>
      </c>
      <c r="E510" t="s">
        <v>16</v>
      </c>
      <c r="F510" t="s">
        <v>12</v>
      </c>
      <c r="G510" t="s">
        <v>12</v>
      </c>
      <c r="H510" t="s">
        <v>13</v>
      </c>
      <c r="I510">
        <v>25</v>
      </c>
      <c r="J510" t="str">
        <f>IF(ABS((C510-AVERAGE($C:$C))/_xlfn.STDEV.S(moras[SALARIO]))&gt;1.96,"Atípico","No")</f>
        <v>No</v>
      </c>
      <c r="K510" t="str">
        <f>IF(ABS((moras[[#This Row],[EDAD]]-AVERAGE($I:$I))/_xlfn.STDEV.S($I:$I))&gt;1.96,"Atípico","No")</f>
        <v>No</v>
      </c>
    </row>
    <row r="511" spans="1:11" x14ac:dyDescent="0.35">
      <c r="A511">
        <v>3526</v>
      </c>
      <c r="B511" t="s">
        <v>9</v>
      </c>
      <c r="C511">
        <v>298270</v>
      </c>
      <c r="D511" t="s">
        <v>10</v>
      </c>
      <c r="E511" t="s">
        <v>16</v>
      </c>
      <c r="F511" t="s">
        <v>12</v>
      </c>
      <c r="G511" t="s">
        <v>13</v>
      </c>
      <c r="H511" t="s">
        <v>13</v>
      </c>
      <c r="I511">
        <v>25</v>
      </c>
      <c r="J511" t="str">
        <f>IF(ABS((C511-AVERAGE($C:$C))/_xlfn.STDEV.S(moras[SALARIO]))&gt;1.96,"Atípico","No")</f>
        <v>No</v>
      </c>
      <c r="K511" t="str">
        <f>IF(ABS((moras[[#This Row],[EDAD]]-AVERAGE($I:$I))/_xlfn.STDEV.S($I:$I))&gt;1.96,"Atípico","No")</f>
        <v>No</v>
      </c>
    </row>
    <row r="512" spans="1:11" x14ac:dyDescent="0.35">
      <c r="A512">
        <v>4632</v>
      </c>
      <c r="B512" t="s">
        <v>15</v>
      </c>
      <c r="C512">
        <v>297973.5</v>
      </c>
      <c r="D512" t="s">
        <v>10</v>
      </c>
      <c r="E512" t="s">
        <v>11</v>
      </c>
      <c r="F512" t="s">
        <v>12</v>
      </c>
      <c r="G512" t="s">
        <v>13</v>
      </c>
      <c r="H512" t="s">
        <v>13</v>
      </c>
      <c r="I512">
        <v>25</v>
      </c>
      <c r="J512" t="str">
        <f>IF(ABS((C512-AVERAGE($C:$C))/_xlfn.STDEV.S(moras[SALARIO]))&gt;1.96,"Atípico","No")</f>
        <v>No</v>
      </c>
      <c r="K512" t="str">
        <f>IF(ABS((moras[[#This Row],[EDAD]]-AVERAGE($I:$I))/_xlfn.STDEV.S($I:$I))&gt;1.96,"Atípico","No")</f>
        <v>No</v>
      </c>
    </row>
    <row r="513" spans="1:11" x14ac:dyDescent="0.35">
      <c r="A513">
        <v>1535</v>
      </c>
      <c r="B513" t="s">
        <v>15</v>
      </c>
      <c r="C513">
        <v>297139</v>
      </c>
      <c r="D513" t="s">
        <v>17</v>
      </c>
      <c r="E513" t="s">
        <v>16</v>
      </c>
      <c r="F513" t="s">
        <v>12</v>
      </c>
      <c r="G513" t="s">
        <v>13</v>
      </c>
      <c r="H513" t="s">
        <v>13</v>
      </c>
      <c r="I513">
        <v>25</v>
      </c>
      <c r="J513" t="str">
        <f>IF(ABS((C513-AVERAGE($C:$C))/_xlfn.STDEV.S(moras[SALARIO]))&gt;1.96,"Atípico","No")</f>
        <v>No</v>
      </c>
      <c r="K513" t="str">
        <f>IF(ABS((moras[[#This Row],[EDAD]]-AVERAGE($I:$I))/_xlfn.STDEV.S($I:$I))&gt;1.96,"Atípico","No")</f>
        <v>No</v>
      </c>
    </row>
    <row r="514" spans="1:11" x14ac:dyDescent="0.35">
      <c r="A514">
        <v>1862</v>
      </c>
      <c r="B514" t="s">
        <v>15</v>
      </c>
      <c r="C514">
        <v>297046</v>
      </c>
      <c r="D514" t="s">
        <v>18</v>
      </c>
      <c r="E514" t="s">
        <v>16</v>
      </c>
      <c r="F514" t="s">
        <v>12</v>
      </c>
      <c r="G514" t="s">
        <v>13</v>
      </c>
      <c r="H514" t="s">
        <v>12</v>
      </c>
      <c r="I514">
        <v>25</v>
      </c>
      <c r="J514" t="str">
        <f>IF(ABS((C514-AVERAGE($C:$C))/_xlfn.STDEV.S(moras[SALARIO]))&gt;1.96,"Atípico","No")</f>
        <v>No</v>
      </c>
      <c r="K514" t="str">
        <f>IF(ABS((moras[[#This Row],[EDAD]]-AVERAGE($I:$I))/_xlfn.STDEV.S($I:$I))&gt;1.96,"Atípico","No")</f>
        <v>No</v>
      </c>
    </row>
    <row r="515" spans="1:11" x14ac:dyDescent="0.35">
      <c r="A515">
        <v>1957</v>
      </c>
      <c r="B515" t="s">
        <v>15</v>
      </c>
      <c r="C515">
        <v>297046</v>
      </c>
      <c r="D515" t="s">
        <v>17</v>
      </c>
      <c r="E515" t="s">
        <v>16</v>
      </c>
      <c r="F515" t="s">
        <v>12</v>
      </c>
      <c r="G515" t="s">
        <v>13</v>
      </c>
      <c r="H515" t="s">
        <v>13</v>
      </c>
      <c r="I515">
        <v>25</v>
      </c>
      <c r="J515" t="str">
        <f>IF(ABS((C515-AVERAGE($C:$C))/_xlfn.STDEV.S(moras[SALARIO]))&gt;1.96,"Atípico","No")</f>
        <v>No</v>
      </c>
      <c r="K515" t="str">
        <f>IF(ABS((moras[[#This Row],[EDAD]]-AVERAGE($I:$I))/_xlfn.STDEV.S($I:$I))&gt;1.96,"Atípico","No")</f>
        <v>No</v>
      </c>
    </row>
    <row r="516" spans="1:11" x14ac:dyDescent="0.35">
      <c r="A516">
        <v>2128</v>
      </c>
      <c r="B516" t="s">
        <v>9</v>
      </c>
      <c r="C516">
        <v>297046</v>
      </c>
      <c r="D516" t="s">
        <v>18</v>
      </c>
      <c r="E516" t="s">
        <v>16</v>
      </c>
      <c r="F516" t="s">
        <v>12</v>
      </c>
      <c r="G516" t="s">
        <v>12</v>
      </c>
      <c r="H516" t="s">
        <v>12</v>
      </c>
      <c r="I516">
        <v>25</v>
      </c>
      <c r="J516" t="str">
        <f>IF(ABS((C516-AVERAGE($C:$C))/_xlfn.STDEV.S(moras[SALARIO]))&gt;1.96,"Atípico","No")</f>
        <v>No</v>
      </c>
      <c r="K516" t="str">
        <f>IF(ABS((moras[[#This Row],[EDAD]]-AVERAGE($I:$I))/_xlfn.STDEV.S($I:$I))&gt;1.96,"Atípico","No")</f>
        <v>No</v>
      </c>
    </row>
    <row r="517" spans="1:11" x14ac:dyDescent="0.35">
      <c r="A517">
        <v>3146</v>
      </c>
      <c r="B517" t="s">
        <v>9</v>
      </c>
      <c r="C517">
        <v>297046</v>
      </c>
      <c r="D517" t="s">
        <v>17</v>
      </c>
      <c r="E517" t="s">
        <v>16</v>
      </c>
      <c r="F517" t="s">
        <v>12</v>
      </c>
      <c r="G517" t="s">
        <v>13</v>
      </c>
      <c r="H517" t="s">
        <v>13</v>
      </c>
      <c r="I517">
        <v>25</v>
      </c>
      <c r="J517" t="str">
        <f>IF(ABS((C517-AVERAGE($C:$C))/_xlfn.STDEV.S(moras[SALARIO]))&gt;1.96,"Atípico","No")</f>
        <v>No</v>
      </c>
      <c r="K517" t="str">
        <f>IF(ABS((moras[[#This Row],[EDAD]]-AVERAGE($I:$I))/_xlfn.STDEV.S($I:$I))&gt;1.96,"Atípico","No")</f>
        <v>No</v>
      </c>
    </row>
    <row r="518" spans="1:11" x14ac:dyDescent="0.35">
      <c r="A518">
        <v>3591</v>
      </c>
      <c r="B518" t="s">
        <v>15</v>
      </c>
      <c r="C518">
        <v>297046</v>
      </c>
      <c r="D518" t="s">
        <v>17</v>
      </c>
      <c r="E518" t="s">
        <v>16</v>
      </c>
      <c r="F518" t="s">
        <v>12</v>
      </c>
      <c r="G518" t="s">
        <v>13</v>
      </c>
      <c r="H518" t="s">
        <v>13</v>
      </c>
      <c r="I518">
        <v>25</v>
      </c>
      <c r="J518" t="str">
        <f>IF(ABS((C518-AVERAGE($C:$C))/_xlfn.STDEV.S(moras[SALARIO]))&gt;1.96,"Atípico","No")</f>
        <v>No</v>
      </c>
      <c r="K518" t="str">
        <f>IF(ABS((moras[[#This Row],[EDAD]]-AVERAGE($I:$I))/_xlfn.STDEV.S($I:$I))&gt;1.96,"Atípico","No")</f>
        <v>No</v>
      </c>
    </row>
    <row r="519" spans="1:11" x14ac:dyDescent="0.35">
      <c r="A519">
        <v>4362</v>
      </c>
      <c r="B519" t="s">
        <v>9</v>
      </c>
      <c r="C519">
        <v>297046</v>
      </c>
      <c r="D519" t="s">
        <v>18</v>
      </c>
      <c r="E519" t="s">
        <v>16</v>
      </c>
      <c r="F519" t="s">
        <v>12</v>
      </c>
      <c r="G519" t="s">
        <v>13</v>
      </c>
      <c r="H519" t="s">
        <v>12</v>
      </c>
      <c r="I519">
        <v>25</v>
      </c>
      <c r="J519" t="str">
        <f>IF(ABS((C519-AVERAGE($C:$C))/_xlfn.STDEV.S(moras[SALARIO]))&gt;1.96,"Atípico","No")</f>
        <v>No</v>
      </c>
      <c r="K519" t="str">
        <f>IF(ABS((moras[[#This Row],[EDAD]]-AVERAGE($I:$I))/_xlfn.STDEV.S($I:$I))&gt;1.96,"Atípico","No")</f>
        <v>No</v>
      </c>
    </row>
    <row r="520" spans="1:11" x14ac:dyDescent="0.35">
      <c r="A520">
        <v>4675</v>
      </c>
      <c r="B520" t="s">
        <v>15</v>
      </c>
      <c r="C520">
        <v>297046</v>
      </c>
      <c r="D520" t="s">
        <v>17</v>
      </c>
      <c r="E520" t="s">
        <v>16</v>
      </c>
      <c r="F520" t="s">
        <v>12</v>
      </c>
      <c r="G520" t="s">
        <v>13</v>
      </c>
      <c r="H520" t="s">
        <v>13</v>
      </c>
      <c r="I520">
        <v>25</v>
      </c>
      <c r="J520" t="str">
        <f>IF(ABS((C520-AVERAGE($C:$C))/_xlfn.STDEV.S(moras[SALARIO]))&gt;1.96,"Atípico","No")</f>
        <v>No</v>
      </c>
      <c r="K520" t="str">
        <f>IF(ABS((moras[[#This Row],[EDAD]]-AVERAGE($I:$I))/_xlfn.STDEV.S($I:$I))&gt;1.96,"Atípico","No")</f>
        <v>No</v>
      </c>
    </row>
    <row r="521" spans="1:11" x14ac:dyDescent="0.35">
      <c r="A521">
        <v>1487</v>
      </c>
      <c r="B521" t="s">
        <v>9</v>
      </c>
      <c r="C521">
        <v>297045</v>
      </c>
      <c r="D521" t="s">
        <v>17</v>
      </c>
      <c r="E521" t="s">
        <v>16</v>
      </c>
      <c r="F521" t="s">
        <v>12</v>
      </c>
      <c r="G521" t="s">
        <v>13</v>
      </c>
      <c r="H521" t="s">
        <v>13</v>
      </c>
      <c r="I521">
        <v>25</v>
      </c>
      <c r="J521" t="str">
        <f>IF(ABS((C521-AVERAGE($C:$C))/_xlfn.STDEV.S(moras[SALARIO]))&gt;1.96,"Atípico","No")</f>
        <v>No</v>
      </c>
      <c r="K521" t="str">
        <f>IF(ABS((moras[[#This Row],[EDAD]]-AVERAGE($I:$I))/_xlfn.STDEV.S($I:$I))&gt;1.96,"Atípico","No")</f>
        <v>No</v>
      </c>
    </row>
    <row r="522" spans="1:11" x14ac:dyDescent="0.35">
      <c r="A522">
        <v>2026</v>
      </c>
      <c r="B522" t="s">
        <v>15</v>
      </c>
      <c r="C522">
        <v>297042</v>
      </c>
      <c r="D522" t="s">
        <v>18</v>
      </c>
      <c r="E522" t="s">
        <v>16</v>
      </c>
      <c r="F522" t="s">
        <v>12</v>
      </c>
      <c r="G522" t="s">
        <v>13</v>
      </c>
      <c r="H522" t="s">
        <v>13</v>
      </c>
      <c r="I522">
        <v>25</v>
      </c>
      <c r="J522" t="str">
        <f>IF(ABS((C522-AVERAGE($C:$C))/_xlfn.STDEV.S(moras[SALARIO]))&gt;1.96,"Atípico","No")</f>
        <v>No</v>
      </c>
      <c r="K522" t="str">
        <f>IF(ABS((moras[[#This Row],[EDAD]]-AVERAGE($I:$I))/_xlfn.STDEV.S($I:$I))&gt;1.96,"Atípico","No")</f>
        <v>No</v>
      </c>
    </row>
    <row r="523" spans="1:11" x14ac:dyDescent="0.35">
      <c r="A523">
        <v>4137</v>
      </c>
      <c r="B523" t="s">
        <v>9</v>
      </c>
      <c r="C523">
        <v>294661.86</v>
      </c>
      <c r="D523" t="s">
        <v>10</v>
      </c>
      <c r="E523" t="s">
        <v>16</v>
      </c>
      <c r="F523" t="s">
        <v>12</v>
      </c>
      <c r="G523" t="s">
        <v>13</v>
      </c>
      <c r="H523" t="s">
        <v>13</v>
      </c>
      <c r="I523">
        <v>25</v>
      </c>
      <c r="J523" t="str">
        <f>IF(ABS((C523-AVERAGE($C:$C))/_xlfn.STDEV.S(moras[SALARIO]))&gt;1.96,"Atípico","No")</f>
        <v>No</v>
      </c>
      <c r="K523" t="str">
        <f>IF(ABS((moras[[#This Row],[EDAD]]-AVERAGE($I:$I))/_xlfn.STDEV.S($I:$I))&gt;1.96,"Atípico","No")</f>
        <v>No</v>
      </c>
    </row>
    <row r="524" spans="1:11" x14ac:dyDescent="0.35">
      <c r="A524">
        <v>1830</v>
      </c>
      <c r="B524" t="s">
        <v>9</v>
      </c>
      <c r="C524">
        <v>294101</v>
      </c>
      <c r="D524" t="s">
        <v>10</v>
      </c>
      <c r="E524" t="s">
        <v>16</v>
      </c>
      <c r="F524" t="s">
        <v>12</v>
      </c>
      <c r="G524" t="s">
        <v>13</v>
      </c>
      <c r="H524" t="s">
        <v>13</v>
      </c>
      <c r="I524">
        <v>25</v>
      </c>
      <c r="J524" t="str">
        <f>IF(ABS((C524-AVERAGE($C:$C))/_xlfn.STDEV.S(moras[SALARIO]))&gt;1.96,"Atípico","No")</f>
        <v>No</v>
      </c>
      <c r="K524" t="str">
        <f>IF(ABS((moras[[#This Row],[EDAD]]-AVERAGE($I:$I))/_xlfn.STDEV.S($I:$I))&gt;1.96,"Atípico","No")</f>
        <v>No</v>
      </c>
    </row>
    <row r="525" spans="1:11" x14ac:dyDescent="0.35">
      <c r="A525">
        <v>4378</v>
      </c>
      <c r="B525" t="s">
        <v>15</v>
      </c>
      <c r="C525">
        <v>292533.03999999998</v>
      </c>
      <c r="D525" t="s">
        <v>10</v>
      </c>
      <c r="E525" t="s">
        <v>11</v>
      </c>
      <c r="F525" t="s">
        <v>12</v>
      </c>
      <c r="G525" t="s">
        <v>13</v>
      </c>
      <c r="H525" t="s">
        <v>13</v>
      </c>
      <c r="I525">
        <v>25</v>
      </c>
      <c r="J525" t="str">
        <f>IF(ABS((C525-AVERAGE($C:$C))/_xlfn.STDEV.S(moras[SALARIO]))&gt;1.96,"Atípico","No")</f>
        <v>No</v>
      </c>
      <c r="K525" t="str">
        <f>IF(ABS((moras[[#This Row],[EDAD]]-AVERAGE($I:$I))/_xlfn.STDEV.S($I:$I))&gt;1.96,"Atípico","No")</f>
        <v>No</v>
      </c>
    </row>
    <row r="526" spans="1:11" x14ac:dyDescent="0.35">
      <c r="A526">
        <v>558</v>
      </c>
      <c r="B526" t="s">
        <v>15</v>
      </c>
      <c r="C526">
        <v>290307.3</v>
      </c>
      <c r="D526" t="s">
        <v>10</v>
      </c>
      <c r="E526" t="s">
        <v>11</v>
      </c>
      <c r="F526" t="s">
        <v>12</v>
      </c>
      <c r="G526" t="s">
        <v>13</v>
      </c>
      <c r="H526" t="s">
        <v>13</v>
      </c>
      <c r="I526">
        <v>25</v>
      </c>
      <c r="J526" t="str">
        <f>IF(ABS((C526-AVERAGE($C:$C))/_xlfn.STDEV.S(moras[SALARIO]))&gt;1.96,"Atípico","No")</f>
        <v>No</v>
      </c>
      <c r="K526" t="str">
        <f>IF(ABS((moras[[#This Row],[EDAD]]-AVERAGE($I:$I))/_xlfn.STDEV.S($I:$I))&gt;1.96,"Atípico","No")</f>
        <v>No</v>
      </c>
    </row>
    <row r="527" spans="1:11" x14ac:dyDescent="0.35">
      <c r="A527">
        <v>2617</v>
      </c>
      <c r="B527" t="s">
        <v>15</v>
      </c>
      <c r="C527">
        <v>280000</v>
      </c>
      <c r="D527" t="s">
        <v>10</v>
      </c>
      <c r="E527" t="s">
        <v>16</v>
      </c>
      <c r="F527" t="s">
        <v>12</v>
      </c>
      <c r="G527" t="s">
        <v>12</v>
      </c>
      <c r="H527" t="s">
        <v>13</v>
      </c>
      <c r="I527">
        <v>25</v>
      </c>
      <c r="J527" t="str">
        <f>IF(ABS((C527-AVERAGE($C:$C))/_xlfn.STDEV.S(moras[SALARIO]))&gt;1.96,"Atípico","No")</f>
        <v>No</v>
      </c>
      <c r="K527" t="str">
        <f>IF(ABS((moras[[#This Row],[EDAD]]-AVERAGE($I:$I))/_xlfn.STDEV.S($I:$I))&gt;1.96,"Atípico","No")</f>
        <v>No</v>
      </c>
    </row>
    <row r="528" spans="1:11" x14ac:dyDescent="0.35">
      <c r="A528">
        <v>1831</v>
      </c>
      <c r="B528" t="s">
        <v>15</v>
      </c>
      <c r="C528">
        <v>278272</v>
      </c>
      <c r="D528" t="s">
        <v>17</v>
      </c>
      <c r="E528" t="s">
        <v>16</v>
      </c>
      <c r="F528" t="s">
        <v>12</v>
      </c>
      <c r="G528" t="s">
        <v>13</v>
      </c>
      <c r="H528" t="s">
        <v>13</v>
      </c>
      <c r="I528">
        <v>25</v>
      </c>
      <c r="J528" t="str">
        <f>IF(ABS((C528-AVERAGE($C:$C))/_xlfn.STDEV.S(moras[SALARIO]))&gt;1.96,"Atípico","No")</f>
        <v>No</v>
      </c>
      <c r="K528" t="str">
        <f>IF(ABS((moras[[#This Row],[EDAD]]-AVERAGE($I:$I))/_xlfn.STDEV.S($I:$I))&gt;1.96,"Atípico","No")</f>
        <v>No</v>
      </c>
    </row>
    <row r="529" spans="1:11" x14ac:dyDescent="0.35">
      <c r="A529">
        <v>3276</v>
      </c>
      <c r="B529" t="s">
        <v>9</v>
      </c>
      <c r="C529">
        <v>278030.99</v>
      </c>
      <c r="D529" t="s">
        <v>19</v>
      </c>
      <c r="E529" t="s">
        <v>16</v>
      </c>
      <c r="F529" t="s">
        <v>12</v>
      </c>
      <c r="G529" t="s">
        <v>13</v>
      </c>
      <c r="H529" t="s">
        <v>13</v>
      </c>
      <c r="I529">
        <v>25</v>
      </c>
      <c r="J529" t="str">
        <f>IF(ABS((C529-AVERAGE($C:$C))/_xlfn.STDEV.S(moras[SALARIO]))&gt;1.96,"Atípico","No")</f>
        <v>No</v>
      </c>
      <c r="K529" t="str">
        <f>IF(ABS((moras[[#This Row],[EDAD]]-AVERAGE($I:$I))/_xlfn.STDEV.S($I:$I))&gt;1.96,"Atípico","No")</f>
        <v>No</v>
      </c>
    </row>
    <row r="530" spans="1:11" x14ac:dyDescent="0.35">
      <c r="A530">
        <v>1536</v>
      </c>
      <c r="B530" t="s">
        <v>9</v>
      </c>
      <c r="C530">
        <v>278030</v>
      </c>
      <c r="D530" t="s">
        <v>19</v>
      </c>
      <c r="E530" t="s">
        <v>16</v>
      </c>
      <c r="F530" t="s">
        <v>12</v>
      </c>
      <c r="G530" t="s">
        <v>13</v>
      </c>
      <c r="H530" t="s">
        <v>13</v>
      </c>
      <c r="I530">
        <v>25</v>
      </c>
      <c r="J530" t="str">
        <f>IF(ABS((C530-AVERAGE($C:$C))/_xlfn.STDEV.S(moras[SALARIO]))&gt;1.96,"Atípico","No")</f>
        <v>No</v>
      </c>
      <c r="K530" t="str">
        <f>IF(ABS((moras[[#This Row],[EDAD]]-AVERAGE($I:$I))/_xlfn.STDEV.S($I:$I))&gt;1.96,"Atípico","No")</f>
        <v>No</v>
      </c>
    </row>
    <row r="531" spans="1:11" x14ac:dyDescent="0.35">
      <c r="A531">
        <v>2599</v>
      </c>
      <c r="B531" t="s">
        <v>15</v>
      </c>
      <c r="C531">
        <v>278030</v>
      </c>
      <c r="D531" t="s">
        <v>21</v>
      </c>
      <c r="E531" t="s">
        <v>16</v>
      </c>
      <c r="F531" t="s">
        <v>12</v>
      </c>
      <c r="G531" t="s">
        <v>13</v>
      </c>
      <c r="H531" t="s">
        <v>13</v>
      </c>
      <c r="I531">
        <v>25</v>
      </c>
      <c r="J531" t="str">
        <f>IF(ABS((C531-AVERAGE($C:$C))/_xlfn.STDEV.S(moras[SALARIO]))&gt;1.96,"Atípico","No")</f>
        <v>No</v>
      </c>
      <c r="K531" t="str">
        <f>IF(ABS((moras[[#This Row],[EDAD]]-AVERAGE($I:$I))/_xlfn.STDEV.S($I:$I))&gt;1.96,"Atípico","No")</f>
        <v>No</v>
      </c>
    </row>
    <row r="532" spans="1:11" x14ac:dyDescent="0.35">
      <c r="A532">
        <v>2633</v>
      </c>
      <c r="B532" t="s">
        <v>15</v>
      </c>
      <c r="C532">
        <v>278030</v>
      </c>
      <c r="D532" t="s">
        <v>17</v>
      </c>
      <c r="E532" t="s">
        <v>16</v>
      </c>
      <c r="F532" t="s">
        <v>12</v>
      </c>
      <c r="G532" t="s">
        <v>12</v>
      </c>
      <c r="H532" t="s">
        <v>13</v>
      </c>
      <c r="I532">
        <v>25</v>
      </c>
      <c r="J532" t="str">
        <f>IF(ABS((C532-AVERAGE($C:$C))/_xlfn.STDEV.S(moras[SALARIO]))&gt;1.96,"Atípico","No")</f>
        <v>No</v>
      </c>
      <c r="K532" t="str">
        <f>IF(ABS((moras[[#This Row],[EDAD]]-AVERAGE($I:$I))/_xlfn.STDEV.S($I:$I))&gt;1.96,"Atípico","No")</f>
        <v>No</v>
      </c>
    </row>
    <row r="533" spans="1:11" x14ac:dyDescent="0.35">
      <c r="A533">
        <v>2788</v>
      </c>
      <c r="B533" t="s">
        <v>15</v>
      </c>
      <c r="C533">
        <v>278030</v>
      </c>
      <c r="D533" t="s">
        <v>19</v>
      </c>
      <c r="E533" t="s">
        <v>16</v>
      </c>
      <c r="F533" t="s">
        <v>12</v>
      </c>
      <c r="G533" t="s">
        <v>13</v>
      </c>
      <c r="H533" t="s">
        <v>13</v>
      </c>
      <c r="I533">
        <v>25</v>
      </c>
      <c r="J533" t="str">
        <f>IF(ABS((C533-AVERAGE($C:$C))/_xlfn.STDEV.S(moras[SALARIO]))&gt;1.96,"Atípico","No")</f>
        <v>No</v>
      </c>
      <c r="K533" t="str">
        <f>IF(ABS((moras[[#This Row],[EDAD]]-AVERAGE($I:$I))/_xlfn.STDEV.S($I:$I))&gt;1.96,"Atípico","No")</f>
        <v>No</v>
      </c>
    </row>
    <row r="534" spans="1:11" x14ac:dyDescent="0.35">
      <c r="A534">
        <v>4976</v>
      </c>
      <c r="B534" t="s">
        <v>9</v>
      </c>
      <c r="C534">
        <v>278030</v>
      </c>
      <c r="D534" t="s">
        <v>18</v>
      </c>
      <c r="E534" t="s">
        <v>16</v>
      </c>
      <c r="F534" t="s">
        <v>12</v>
      </c>
      <c r="G534" t="s">
        <v>13</v>
      </c>
      <c r="H534" t="s">
        <v>12</v>
      </c>
      <c r="I534">
        <v>25</v>
      </c>
      <c r="J534" t="str">
        <f>IF(ABS((C534-AVERAGE($C:$C))/_xlfn.STDEV.S(moras[SALARIO]))&gt;1.96,"Atípico","No")</f>
        <v>No</v>
      </c>
      <c r="K534" t="str">
        <f>IF(ABS((moras[[#This Row],[EDAD]]-AVERAGE($I:$I))/_xlfn.STDEV.S($I:$I))&gt;1.96,"Atípico","No")</f>
        <v>No</v>
      </c>
    </row>
    <row r="535" spans="1:11" x14ac:dyDescent="0.35">
      <c r="A535">
        <v>1682</v>
      </c>
      <c r="B535" t="s">
        <v>9</v>
      </c>
      <c r="C535">
        <v>276964.47999999998</v>
      </c>
      <c r="D535" t="s">
        <v>10</v>
      </c>
      <c r="E535" t="s">
        <v>16</v>
      </c>
      <c r="F535" t="s">
        <v>12</v>
      </c>
      <c r="G535" t="s">
        <v>13</v>
      </c>
      <c r="H535" t="s">
        <v>13</v>
      </c>
      <c r="I535">
        <v>25</v>
      </c>
      <c r="J535" t="str">
        <f>IF(ABS((C535-AVERAGE($C:$C))/_xlfn.STDEV.S(moras[SALARIO]))&gt;1.96,"Atípico","No")</f>
        <v>No</v>
      </c>
      <c r="K535" t="str">
        <f>IF(ABS((moras[[#This Row],[EDAD]]-AVERAGE($I:$I))/_xlfn.STDEV.S($I:$I))&gt;1.96,"Atípico","No")</f>
        <v>No</v>
      </c>
    </row>
    <row r="536" spans="1:11" x14ac:dyDescent="0.35">
      <c r="A536">
        <v>2223</v>
      </c>
      <c r="B536" t="s">
        <v>9</v>
      </c>
      <c r="C536">
        <v>263208.75</v>
      </c>
      <c r="D536" t="s">
        <v>10</v>
      </c>
      <c r="E536" t="s">
        <v>16</v>
      </c>
      <c r="F536" t="s">
        <v>12</v>
      </c>
      <c r="G536" t="s">
        <v>13</v>
      </c>
      <c r="H536" t="s">
        <v>13</v>
      </c>
      <c r="I536">
        <v>25</v>
      </c>
      <c r="J536" t="str">
        <f>IF(ABS((C536-AVERAGE($C:$C))/_xlfn.STDEV.S(moras[SALARIO]))&gt;1.96,"Atípico","No")</f>
        <v>No</v>
      </c>
      <c r="K536" t="str">
        <f>IF(ABS((moras[[#This Row],[EDAD]]-AVERAGE($I:$I))/_xlfn.STDEV.S($I:$I))&gt;1.96,"Atípico","No")</f>
        <v>No</v>
      </c>
    </row>
    <row r="537" spans="1:11" x14ac:dyDescent="0.35">
      <c r="A537">
        <v>825</v>
      </c>
      <c r="B537" t="s">
        <v>9</v>
      </c>
      <c r="C537">
        <v>255360</v>
      </c>
      <c r="D537" t="s">
        <v>10</v>
      </c>
      <c r="E537" t="s">
        <v>16</v>
      </c>
      <c r="F537" t="s">
        <v>12</v>
      </c>
      <c r="G537" t="s">
        <v>13</v>
      </c>
      <c r="H537" t="s">
        <v>13</v>
      </c>
      <c r="I537">
        <v>25</v>
      </c>
      <c r="J537" t="str">
        <f>IF(ABS((C537-AVERAGE($C:$C))/_xlfn.STDEV.S(moras[SALARIO]))&gt;1.96,"Atípico","No")</f>
        <v>No</v>
      </c>
      <c r="K537" t="str">
        <f>IF(ABS((moras[[#This Row],[EDAD]]-AVERAGE($I:$I))/_xlfn.STDEV.S($I:$I))&gt;1.96,"Atípico","No")</f>
        <v>No</v>
      </c>
    </row>
    <row r="538" spans="1:11" x14ac:dyDescent="0.35">
      <c r="A538">
        <v>3806</v>
      </c>
      <c r="B538" t="s">
        <v>15</v>
      </c>
      <c r="C538">
        <v>221483.33</v>
      </c>
      <c r="D538" t="s">
        <v>10</v>
      </c>
      <c r="E538" t="s">
        <v>16</v>
      </c>
      <c r="F538" t="s">
        <v>12</v>
      </c>
      <c r="G538" t="s">
        <v>13</v>
      </c>
      <c r="H538" t="s">
        <v>13</v>
      </c>
      <c r="I538">
        <v>25</v>
      </c>
      <c r="J538" t="str">
        <f>IF(ABS((C538-AVERAGE($C:$C))/_xlfn.STDEV.S(moras[SALARIO]))&gt;1.96,"Atípico","No")</f>
        <v>No</v>
      </c>
      <c r="K538" t="str">
        <f>IF(ABS((moras[[#This Row],[EDAD]]-AVERAGE($I:$I))/_xlfn.STDEV.S($I:$I))&gt;1.96,"Atípico","No")</f>
        <v>No</v>
      </c>
    </row>
    <row r="539" spans="1:11" x14ac:dyDescent="0.35">
      <c r="A539">
        <v>1195</v>
      </c>
      <c r="B539" t="s">
        <v>15</v>
      </c>
      <c r="C539">
        <v>220000</v>
      </c>
      <c r="D539" t="s">
        <v>10</v>
      </c>
      <c r="E539" t="s">
        <v>16</v>
      </c>
      <c r="F539" t="s">
        <v>12</v>
      </c>
      <c r="G539" t="s">
        <v>13</v>
      </c>
      <c r="H539" t="s">
        <v>13</v>
      </c>
      <c r="I539">
        <v>25</v>
      </c>
      <c r="J539" t="str">
        <f>IF(ABS((C539-AVERAGE($C:$C))/_xlfn.STDEV.S(moras[SALARIO]))&gt;1.96,"Atípico","No")</f>
        <v>No</v>
      </c>
      <c r="K539" t="str">
        <f>IF(ABS((moras[[#This Row],[EDAD]]-AVERAGE($I:$I))/_xlfn.STDEV.S($I:$I))&gt;1.96,"Atípico","No")</f>
        <v>No</v>
      </c>
    </row>
    <row r="540" spans="1:11" x14ac:dyDescent="0.35">
      <c r="A540">
        <v>2644</v>
      </c>
      <c r="B540" t="s">
        <v>15</v>
      </c>
      <c r="C540">
        <v>199067</v>
      </c>
      <c r="D540" t="s">
        <v>10</v>
      </c>
      <c r="E540" t="s">
        <v>11</v>
      </c>
      <c r="F540" t="s">
        <v>12</v>
      </c>
      <c r="G540" t="s">
        <v>13</v>
      </c>
      <c r="H540" t="s">
        <v>12</v>
      </c>
      <c r="I540">
        <v>25</v>
      </c>
      <c r="J540" t="str">
        <f>IF(ABS((C540-AVERAGE($C:$C))/_xlfn.STDEV.S(moras[SALARIO]))&gt;1.96,"Atípico","No")</f>
        <v>No</v>
      </c>
      <c r="K540" t="str">
        <f>IF(ABS((moras[[#This Row],[EDAD]]-AVERAGE($I:$I))/_xlfn.STDEV.S($I:$I))&gt;1.96,"Atípico","No")</f>
        <v>No</v>
      </c>
    </row>
    <row r="541" spans="1:11" x14ac:dyDescent="0.35">
      <c r="A541">
        <v>1530</v>
      </c>
      <c r="B541" t="s">
        <v>9</v>
      </c>
      <c r="C541">
        <v>185046.87</v>
      </c>
      <c r="D541" t="s">
        <v>10</v>
      </c>
      <c r="E541" t="s">
        <v>11</v>
      </c>
      <c r="F541" t="s">
        <v>12</v>
      </c>
      <c r="G541" t="s">
        <v>13</v>
      </c>
      <c r="H541" t="s">
        <v>13</v>
      </c>
      <c r="I541">
        <v>25</v>
      </c>
      <c r="J541" t="str">
        <f>IF(ABS((C541-AVERAGE($C:$C))/_xlfn.STDEV.S(moras[SALARIO]))&gt;1.96,"Atípico","No")</f>
        <v>No</v>
      </c>
      <c r="K541" t="str">
        <f>IF(ABS((moras[[#This Row],[EDAD]]-AVERAGE($I:$I))/_xlfn.STDEV.S($I:$I))&gt;1.96,"Atípico","No")</f>
        <v>No</v>
      </c>
    </row>
    <row r="542" spans="1:11" x14ac:dyDescent="0.35">
      <c r="A542">
        <v>3992</v>
      </c>
      <c r="B542" t="s">
        <v>15</v>
      </c>
      <c r="C542">
        <v>164853.32999999999</v>
      </c>
      <c r="D542" t="s">
        <v>10</v>
      </c>
      <c r="E542" t="s">
        <v>16</v>
      </c>
      <c r="F542" t="s">
        <v>12</v>
      </c>
      <c r="G542" t="s">
        <v>13</v>
      </c>
      <c r="H542" t="s">
        <v>13</v>
      </c>
      <c r="I542">
        <v>25</v>
      </c>
      <c r="J542" t="str">
        <f>IF(ABS((C542-AVERAGE($C:$C))/_xlfn.STDEV.S(moras[SALARIO]))&gt;1.96,"Atípico","No")</f>
        <v>No</v>
      </c>
      <c r="K542" t="str">
        <f>IF(ABS((moras[[#This Row],[EDAD]]-AVERAGE($I:$I))/_xlfn.STDEV.S($I:$I))&gt;1.96,"Atípico","No")</f>
        <v>No</v>
      </c>
    </row>
    <row r="543" spans="1:11" x14ac:dyDescent="0.35">
      <c r="A543">
        <v>4548</v>
      </c>
      <c r="B543" t="s">
        <v>15</v>
      </c>
      <c r="C543">
        <v>133037.29999999999</v>
      </c>
      <c r="D543" t="s">
        <v>10</v>
      </c>
      <c r="E543" t="s">
        <v>11</v>
      </c>
      <c r="F543" t="s">
        <v>12</v>
      </c>
      <c r="G543" t="s">
        <v>13</v>
      </c>
      <c r="H543" t="s">
        <v>13</v>
      </c>
      <c r="I543">
        <v>25</v>
      </c>
      <c r="J543" t="str">
        <f>IF(ABS((C543-AVERAGE($C:$C))/_xlfn.STDEV.S(moras[SALARIO]))&gt;1.96,"Atípico","No")</f>
        <v>No</v>
      </c>
      <c r="K543" t="str">
        <f>IF(ABS((moras[[#This Row],[EDAD]]-AVERAGE($I:$I))/_xlfn.STDEV.S($I:$I))&gt;1.96,"Atípico","No")</f>
        <v>No</v>
      </c>
    </row>
    <row r="544" spans="1:11" x14ac:dyDescent="0.35">
      <c r="A544">
        <v>1999</v>
      </c>
      <c r="B544" t="s">
        <v>15</v>
      </c>
      <c r="C544">
        <v>127421.8</v>
      </c>
      <c r="D544" t="s">
        <v>10</v>
      </c>
      <c r="E544" t="s">
        <v>16</v>
      </c>
      <c r="F544" t="s">
        <v>12</v>
      </c>
      <c r="G544" t="s">
        <v>13</v>
      </c>
      <c r="H544" t="s">
        <v>13</v>
      </c>
      <c r="I544">
        <v>25</v>
      </c>
      <c r="J544" t="str">
        <f>IF(ABS((C544-AVERAGE($C:$C))/_xlfn.STDEV.S(moras[SALARIO]))&gt;1.96,"Atípico","No")</f>
        <v>No</v>
      </c>
      <c r="K544" t="str">
        <f>IF(ABS((moras[[#This Row],[EDAD]]-AVERAGE($I:$I))/_xlfn.STDEV.S($I:$I))&gt;1.96,"Atípico","No")</f>
        <v>No</v>
      </c>
    </row>
    <row r="545" spans="1:11" x14ac:dyDescent="0.35">
      <c r="A545">
        <v>3631</v>
      </c>
      <c r="B545" t="s">
        <v>15</v>
      </c>
      <c r="C545">
        <v>119964</v>
      </c>
      <c r="D545" t="s">
        <v>10</v>
      </c>
      <c r="E545" t="s">
        <v>11</v>
      </c>
      <c r="F545" t="s">
        <v>12</v>
      </c>
      <c r="G545" t="s">
        <v>13</v>
      </c>
      <c r="H545" t="s">
        <v>12</v>
      </c>
      <c r="I545">
        <v>25</v>
      </c>
      <c r="J545" t="str">
        <f>IF(ABS((C545-AVERAGE($C:$C))/_xlfn.STDEV.S(moras[SALARIO]))&gt;1.96,"Atípico","No")</f>
        <v>No</v>
      </c>
      <c r="K545" t="str">
        <f>IF(ABS((moras[[#This Row],[EDAD]]-AVERAGE($I:$I))/_xlfn.STDEV.S($I:$I))&gt;1.96,"Atípico","No")</f>
        <v>No</v>
      </c>
    </row>
    <row r="546" spans="1:11" x14ac:dyDescent="0.35">
      <c r="A546">
        <v>2770</v>
      </c>
      <c r="B546" t="s">
        <v>9</v>
      </c>
      <c r="C546">
        <v>117186.67</v>
      </c>
      <c r="D546" t="s">
        <v>10</v>
      </c>
      <c r="E546" t="s">
        <v>16</v>
      </c>
      <c r="F546" t="s">
        <v>12</v>
      </c>
      <c r="G546" t="s">
        <v>13</v>
      </c>
      <c r="H546" t="s">
        <v>13</v>
      </c>
      <c r="I546">
        <v>25</v>
      </c>
      <c r="J546" t="str">
        <f>IF(ABS((C546-AVERAGE($C:$C))/_xlfn.STDEV.S(moras[SALARIO]))&gt;1.96,"Atípico","No")</f>
        <v>No</v>
      </c>
      <c r="K546" t="str">
        <f>IF(ABS((moras[[#This Row],[EDAD]]-AVERAGE($I:$I))/_xlfn.STDEV.S($I:$I))&gt;1.96,"Atípico","No")</f>
        <v>No</v>
      </c>
    </row>
    <row r="547" spans="1:11" x14ac:dyDescent="0.35">
      <c r="A547">
        <v>2593</v>
      </c>
      <c r="B547" t="s">
        <v>9</v>
      </c>
      <c r="C547">
        <v>101351.8</v>
      </c>
      <c r="D547" t="s">
        <v>10</v>
      </c>
      <c r="E547" t="s">
        <v>16</v>
      </c>
      <c r="F547" t="s">
        <v>12</v>
      </c>
      <c r="G547" t="s">
        <v>13</v>
      </c>
      <c r="H547" t="s">
        <v>13</v>
      </c>
      <c r="I547">
        <v>25</v>
      </c>
      <c r="J547" t="str">
        <f>IF(ABS((C547-AVERAGE($C:$C))/_xlfn.STDEV.S(moras[SALARIO]))&gt;1.96,"Atípico","No")</f>
        <v>No</v>
      </c>
      <c r="K547" t="str">
        <f>IF(ABS((moras[[#This Row],[EDAD]]-AVERAGE($I:$I))/_xlfn.STDEV.S($I:$I))&gt;1.96,"Atípico","No")</f>
        <v>No</v>
      </c>
    </row>
    <row r="548" spans="1:11" x14ac:dyDescent="0.35">
      <c r="A548">
        <v>1650</v>
      </c>
      <c r="B548" t="s">
        <v>9</v>
      </c>
      <c r="C548">
        <v>87500</v>
      </c>
      <c r="D548" t="s">
        <v>10</v>
      </c>
      <c r="E548" t="s">
        <v>16</v>
      </c>
      <c r="F548" t="s">
        <v>12</v>
      </c>
      <c r="G548" t="s">
        <v>13</v>
      </c>
      <c r="H548" t="s">
        <v>13</v>
      </c>
      <c r="I548">
        <v>25</v>
      </c>
      <c r="J548" t="str">
        <f>IF(ABS((C548-AVERAGE($C:$C))/_xlfn.STDEV.S(moras[SALARIO]))&gt;1.96,"Atípico","No")</f>
        <v>No</v>
      </c>
      <c r="K548" t="str">
        <f>IF(ABS((moras[[#This Row],[EDAD]]-AVERAGE($I:$I))/_xlfn.STDEV.S($I:$I))&gt;1.96,"Atípico","No")</f>
        <v>No</v>
      </c>
    </row>
    <row r="549" spans="1:11" x14ac:dyDescent="0.35">
      <c r="A549">
        <v>1458</v>
      </c>
      <c r="B549" t="s">
        <v>15</v>
      </c>
      <c r="C549">
        <v>75294.7</v>
      </c>
      <c r="D549" t="s">
        <v>10</v>
      </c>
      <c r="E549" t="s">
        <v>16</v>
      </c>
      <c r="F549" t="s">
        <v>12</v>
      </c>
      <c r="G549" t="s">
        <v>13</v>
      </c>
      <c r="H549" t="s">
        <v>13</v>
      </c>
      <c r="I549">
        <v>25</v>
      </c>
      <c r="J549" t="str">
        <f>IF(ABS((C549-AVERAGE($C:$C))/_xlfn.STDEV.S(moras[SALARIO]))&gt;1.96,"Atípico","No")</f>
        <v>No</v>
      </c>
      <c r="K549" t="str">
        <f>IF(ABS((moras[[#This Row],[EDAD]]-AVERAGE($I:$I))/_xlfn.STDEV.S($I:$I))&gt;1.96,"Atípico","No")</f>
        <v>No</v>
      </c>
    </row>
    <row r="550" spans="1:11" x14ac:dyDescent="0.35">
      <c r="A550">
        <v>2974</v>
      </c>
      <c r="B550" t="s">
        <v>15</v>
      </c>
      <c r="C550">
        <v>64851.19</v>
      </c>
      <c r="D550" t="s">
        <v>10</v>
      </c>
      <c r="E550" t="s">
        <v>16</v>
      </c>
      <c r="F550" t="s">
        <v>12</v>
      </c>
      <c r="G550" t="s">
        <v>13</v>
      </c>
      <c r="H550" t="s">
        <v>13</v>
      </c>
      <c r="I550">
        <v>25</v>
      </c>
      <c r="J550" t="str">
        <f>IF(ABS((C550-AVERAGE($C:$C))/_xlfn.STDEV.S(moras[SALARIO]))&gt;1.96,"Atípico","No")</f>
        <v>No</v>
      </c>
      <c r="K550" t="str">
        <f>IF(ABS((moras[[#This Row],[EDAD]]-AVERAGE($I:$I))/_xlfn.STDEV.S($I:$I))&gt;1.96,"Atípico","No")</f>
        <v>No</v>
      </c>
    </row>
    <row r="551" spans="1:11" x14ac:dyDescent="0.35">
      <c r="A551">
        <v>2692</v>
      </c>
      <c r="B551" t="s">
        <v>9</v>
      </c>
      <c r="C551">
        <v>40800</v>
      </c>
      <c r="D551" t="s">
        <v>10</v>
      </c>
      <c r="E551" t="s">
        <v>16</v>
      </c>
      <c r="F551" t="s">
        <v>12</v>
      </c>
      <c r="G551" t="s">
        <v>13</v>
      </c>
      <c r="H551" t="s">
        <v>13</v>
      </c>
      <c r="I551">
        <v>25</v>
      </c>
      <c r="J551" t="str">
        <f>IF(ABS((C551-AVERAGE($C:$C))/_xlfn.STDEV.S(moras[SALARIO]))&gt;1.96,"Atípico","No")</f>
        <v>No</v>
      </c>
      <c r="K551" t="str">
        <f>IF(ABS((moras[[#This Row],[EDAD]]-AVERAGE($I:$I))/_xlfn.STDEV.S($I:$I))&gt;1.96,"Atípico","No")</f>
        <v>No</v>
      </c>
    </row>
    <row r="552" spans="1:11" x14ac:dyDescent="0.35">
      <c r="A552">
        <v>667</v>
      </c>
      <c r="B552" t="s">
        <v>9</v>
      </c>
      <c r="C552">
        <v>11.98</v>
      </c>
      <c r="D552" t="s">
        <v>10</v>
      </c>
      <c r="E552" t="s">
        <v>16</v>
      </c>
      <c r="F552" t="s">
        <v>12</v>
      </c>
      <c r="G552" t="s">
        <v>13</v>
      </c>
      <c r="H552" t="s">
        <v>13</v>
      </c>
      <c r="I552">
        <v>25</v>
      </c>
      <c r="J552" t="str">
        <f>IF(ABS((C552-AVERAGE($C:$C))/_xlfn.STDEV.S(moras[SALARIO]))&gt;1.96,"Atípico","No")</f>
        <v>No</v>
      </c>
      <c r="K552" t="str">
        <f>IF(ABS((moras[[#This Row],[EDAD]]-AVERAGE($I:$I))/_xlfn.STDEV.S($I:$I))&gt;1.96,"Atípico","No")</f>
        <v>No</v>
      </c>
    </row>
    <row r="553" spans="1:11" x14ac:dyDescent="0.35">
      <c r="A553">
        <v>2776</v>
      </c>
      <c r="B553" t="s">
        <v>9</v>
      </c>
      <c r="C553">
        <v>2676486.65</v>
      </c>
      <c r="D553" t="s">
        <v>10</v>
      </c>
      <c r="E553" t="s">
        <v>16</v>
      </c>
      <c r="F553" t="s">
        <v>12</v>
      </c>
      <c r="G553" t="s">
        <v>13</v>
      </c>
      <c r="H553" t="s">
        <v>13</v>
      </c>
      <c r="I553">
        <v>26</v>
      </c>
      <c r="J553" t="str">
        <f>IF(ABS((C553-AVERAGE($C:$C))/_xlfn.STDEV.S(moras[SALARIO]))&gt;1.96,"Atípico","No")</f>
        <v>Atípico</v>
      </c>
      <c r="K553" t="str">
        <f>IF(ABS((moras[[#This Row],[EDAD]]-AVERAGE($I:$I))/_xlfn.STDEV.S($I:$I))&gt;1.96,"Atípico","No")</f>
        <v>No</v>
      </c>
    </row>
    <row r="554" spans="1:11" x14ac:dyDescent="0.35">
      <c r="A554">
        <v>2054</v>
      </c>
      <c r="B554" t="s">
        <v>15</v>
      </c>
      <c r="C554">
        <v>2024000</v>
      </c>
      <c r="D554" t="s">
        <v>10</v>
      </c>
      <c r="E554" t="s">
        <v>16</v>
      </c>
      <c r="F554" t="s">
        <v>12</v>
      </c>
      <c r="G554" t="s">
        <v>13</v>
      </c>
      <c r="H554" t="s">
        <v>13</v>
      </c>
      <c r="I554">
        <v>26</v>
      </c>
      <c r="J554" t="str">
        <f>IF(ABS((C554-AVERAGE($C:$C))/_xlfn.STDEV.S(moras[SALARIO]))&gt;1.96,"Atípico","No")</f>
        <v>No</v>
      </c>
      <c r="K554" t="str">
        <f>IF(ABS((moras[[#This Row],[EDAD]]-AVERAGE($I:$I))/_xlfn.STDEV.S($I:$I))&gt;1.96,"Atípico","No")</f>
        <v>No</v>
      </c>
    </row>
    <row r="555" spans="1:11" x14ac:dyDescent="0.35">
      <c r="A555">
        <v>1307</v>
      </c>
      <c r="B555" t="s">
        <v>9</v>
      </c>
      <c r="C555">
        <v>1611500</v>
      </c>
      <c r="D555" t="s">
        <v>10</v>
      </c>
      <c r="E555" t="s">
        <v>16</v>
      </c>
      <c r="F555" t="s">
        <v>12</v>
      </c>
      <c r="G555" t="s">
        <v>13</v>
      </c>
      <c r="H555" t="s">
        <v>13</v>
      </c>
      <c r="I555">
        <v>26</v>
      </c>
      <c r="J555" t="str">
        <f>IF(ABS((C555-AVERAGE($C:$C))/_xlfn.STDEV.S(moras[SALARIO]))&gt;1.96,"Atípico","No")</f>
        <v>No</v>
      </c>
      <c r="K555" t="str">
        <f>IF(ABS((moras[[#This Row],[EDAD]]-AVERAGE($I:$I))/_xlfn.STDEV.S($I:$I))&gt;1.96,"Atípico","No")</f>
        <v>No</v>
      </c>
    </row>
    <row r="556" spans="1:11" x14ac:dyDescent="0.35">
      <c r="A556">
        <v>4640</v>
      </c>
      <c r="B556" t="s">
        <v>15</v>
      </c>
      <c r="C556">
        <v>1337734.1000000001</v>
      </c>
      <c r="D556" t="s">
        <v>10</v>
      </c>
      <c r="E556" t="s">
        <v>16</v>
      </c>
      <c r="F556" t="s">
        <v>12</v>
      </c>
      <c r="G556" t="s">
        <v>13</v>
      </c>
      <c r="H556" t="s">
        <v>13</v>
      </c>
      <c r="I556">
        <v>26</v>
      </c>
      <c r="J556" t="str">
        <f>IF(ABS((C556-AVERAGE($C:$C))/_xlfn.STDEV.S(moras[SALARIO]))&gt;1.96,"Atípico","No")</f>
        <v>No</v>
      </c>
      <c r="K556" t="str">
        <f>IF(ABS((moras[[#This Row],[EDAD]]-AVERAGE($I:$I))/_xlfn.STDEV.S($I:$I))&gt;1.96,"Atípico","No")</f>
        <v>No</v>
      </c>
    </row>
    <row r="557" spans="1:11" x14ac:dyDescent="0.35">
      <c r="A557">
        <v>4227</v>
      </c>
      <c r="B557" t="s">
        <v>9</v>
      </c>
      <c r="C557">
        <v>1320594.4099999999</v>
      </c>
      <c r="D557" t="s">
        <v>10</v>
      </c>
      <c r="E557" t="s">
        <v>16</v>
      </c>
      <c r="F557" t="s">
        <v>12</v>
      </c>
      <c r="G557" t="s">
        <v>13</v>
      </c>
      <c r="H557" t="s">
        <v>13</v>
      </c>
      <c r="I557">
        <v>26</v>
      </c>
      <c r="J557" t="str">
        <f>IF(ABS((C557-AVERAGE($C:$C))/_xlfn.STDEV.S(moras[SALARIO]))&gt;1.96,"Atípico","No")</f>
        <v>No</v>
      </c>
      <c r="K557" t="str">
        <f>IF(ABS((moras[[#This Row],[EDAD]]-AVERAGE($I:$I))/_xlfn.STDEV.S($I:$I))&gt;1.96,"Atípico","No")</f>
        <v>No</v>
      </c>
    </row>
    <row r="558" spans="1:11" x14ac:dyDescent="0.35">
      <c r="A558">
        <v>182</v>
      </c>
      <c r="B558" t="s">
        <v>15</v>
      </c>
      <c r="C558">
        <v>1244526</v>
      </c>
      <c r="D558" t="s">
        <v>10</v>
      </c>
      <c r="E558" t="s">
        <v>16</v>
      </c>
      <c r="F558" t="s">
        <v>12</v>
      </c>
      <c r="G558" t="s">
        <v>13</v>
      </c>
      <c r="H558" t="s">
        <v>13</v>
      </c>
      <c r="I558">
        <v>26</v>
      </c>
      <c r="J558" t="str">
        <f>IF(ABS((C558-AVERAGE($C:$C))/_xlfn.STDEV.S(moras[SALARIO]))&gt;1.96,"Atípico","No")</f>
        <v>No</v>
      </c>
      <c r="K558" t="str">
        <f>IF(ABS((moras[[#This Row],[EDAD]]-AVERAGE($I:$I))/_xlfn.STDEV.S($I:$I))&gt;1.96,"Atípico","No")</f>
        <v>No</v>
      </c>
    </row>
    <row r="559" spans="1:11" x14ac:dyDescent="0.35">
      <c r="A559">
        <v>4155</v>
      </c>
      <c r="B559" t="s">
        <v>15</v>
      </c>
      <c r="C559">
        <v>1226666.67</v>
      </c>
      <c r="D559" t="s">
        <v>10</v>
      </c>
      <c r="E559" t="s">
        <v>16</v>
      </c>
      <c r="F559" t="s">
        <v>12</v>
      </c>
      <c r="G559" t="s">
        <v>13</v>
      </c>
      <c r="H559" t="s">
        <v>13</v>
      </c>
      <c r="I559">
        <v>26</v>
      </c>
      <c r="J559" t="str">
        <f>IF(ABS((C559-AVERAGE($C:$C))/_xlfn.STDEV.S(moras[SALARIO]))&gt;1.96,"Atípico","No")</f>
        <v>No</v>
      </c>
      <c r="K559" t="str">
        <f>IF(ABS((moras[[#This Row],[EDAD]]-AVERAGE($I:$I))/_xlfn.STDEV.S($I:$I))&gt;1.96,"Atípico","No")</f>
        <v>No</v>
      </c>
    </row>
    <row r="560" spans="1:11" x14ac:dyDescent="0.35">
      <c r="A560">
        <v>4789</v>
      </c>
      <c r="B560" t="s">
        <v>9</v>
      </c>
      <c r="C560">
        <v>1024313.1</v>
      </c>
      <c r="D560" t="s">
        <v>10</v>
      </c>
      <c r="E560" t="s">
        <v>16</v>
      </c>
      <c r="F560" t="s">
        <v>12</v>
      </c>
      <c r="G560" t="s">
        <v>13</v>
      </c>
      <c r="H560" t="s">
        <v>13</v>
      </c>
      <c r="I560">
        <v>26</v>
      </c>
      <c r="J560" t="str">
        <f>IF(ABS((C560-AVERAGE($C:$C))/_xlfn.STDEV.S(moras[SALARIO]))&gt;1.96,"Atípico","No")</f>
        <v>No</v>
      </c>
      <c r="K560" t="str">
        <f>IF(ABS((moras[[#This Row],[EDAD]]-AVERAGE($I:$I))/_xlfn.STDEV.S($I:$I))&gt;1.96,"Atípico","No")</f>
        <v>No</v>
      </c>
    </row>
    <row r="561" spans="1:11" x14ac:dyDescent="0.35">
      <c r="A561">
        <v>4486</v>
      </c>
      <c r="B561" t="s">
        <v>9</v>
      </c>
      <c r="C561">
        <v>957698</v>
      </c>
      <c r="D561" t="s">
        <v>10</v>
      </c>
      <c r="E561" t="s">
        <v>16</v>
      </c>
      <c r="F561" t="s">
        <v>12</v>
      </c>
      <c r="G561" t="s">
        <v>13</v>
      </c>
      <c r="H561" t="s">
        <v>13</v>
      </c>
      <c r="I561">
        <v>26</v>
      </c>
      <c r="J561" t="str">
        <f>IF(ABS((C561-AVERAGE($C:$C))/_xlfn.STDEV.S(moras[SALARIO]))&gt;1.96,"Atípico","No")</f>
        <v>No</v>
      </c>
      <c r="K561" t="str">
        <f>IF(ABS((moras[[#This Row],[EDAD]]-AVERAGE($I:$I))/_xlfn.STDEV.S($I:$I))&gt;1.96,"Atípico","No")</f>
        <v>No</v>
      </c>
    </row>
    <row r="562" spans="1:11" x14ac:dyDescent="0.35">
      <c r="A562">
        <v>3825</v>
      </c>
      <c r="B562" t="s">
        <v>9</v>
      </c>
      <c r="C562">
        <v>838750.29</v>
      </c>
      <c r="D562" t="s">
        <v>10</v>
      </c>
      <c r="E562" t="s">
        <v>16</v>
      </c>
      <c r="F562" t="s">
        <v>12</v>
      </c>
      <c r="G562" t="s">
        <v>13</v>
      </c>
      <c r="H562" t="s">
        <v>13</v>
      </c>
      <c r="I562">
        <v>26</v>
      </c>
      <c r="J562" t="str">
        <f>IF(ABS((C562-AVERAGE($C:$C))/_xlfn.STDEV.S(moras[SALARIO]))&gt;1.96,"Atípico","No")</f>
        <v>No</v>
      </c>
      <c r="K562" t="str">
        <f>IF(ABS((moras[[#This Row],[EDAD]]-AVERAGE($I:$I))/_xlfn.STDEV.S($I:$I))&gt;1.96,"Atípico","No")</f>
        <v>No</v>
      </c>
    </row>
    <row r="563" spans="1:11" x14ac:dyDescent="0.35">
      <c r="A563">
        <v>3977</v>
      </c>
      <c r="B563" t="s">
        <v>15</v>
      </c>
      <c r="C563">
        <v>833130.24</v>
      </c>
      <c r="D563" t="s">
        <v>10</v>
      </c>
      <c r="E563" t="s">
        <v>16</v>
      </c>
      <c r="F563" t="s">
        <v>12</v>
      </c>
      <c r="G563" t="s">
        <v>13</v>
      </c>
      <c r="H563" t="s">
        <v>13</v>
      </c>
      <c r="I563">
        <v>26</v>
      </c>
      <c r="J563" t="str">
        <f>IF(ABS((C563-AVERAGE($C:$C))/_xlfn.STDEV.S(moras[SALARIO]))&gt;1.96,"Atípico","No")</f>
        <v>No</v>
      </c>
      <c r="K563" t="str">
        <f>IF(ABS((moras[[#This Row],[EDAD]]-AVERAGE($I:$I))/_xlfn.STDEV.S($I:$I))&gt;1.96,"Atípico","No")</f>
        <v>No</v>
      </c>
    </row>
    <row r="564" spans="1:11" x14ac:dyDescent="0.35">
      <c r="A564">
        <v>1083</v>
      </c>
      <c r="B564" t="s">
        <v>15</v>
      </c>
      <c r="C564">
        <v>818240.4</v>
      </c>
      <c r="D564" t="s">
        <v>10</v>
      </c>
      <c r="E564" t="s">
        <v>16</v>
      </c>
      <c r="F564" t="s">
        <v>12</v>
      </c>
      <c r="G564" t="s">
        <v>13</v>
      </c>
      <c r="H564" t="s">
        <v>13</v>
      </c>
      <c r="I564">
        <v>26</v>
      </c>
      <c r="J564" t="str">
        <f>IF(ABS((C564-AVERAGE($C:$C))/_xlfn.STDEV.S(moras[SALARIO]))&gt;1.96,"Atípico","No")</f>
        <v>No</v>
      </c>
      <c r="K564" t="str">
        <f>IF(ABS((moras[[#This Row],[EDAD]]-AVERAGE($I:$I))/_xlfn.STDEV.S($I:$I))&gt;1.96,"Atípico","No")</f>
        <v>No</v>
      </c>
    </row>
    <row r="565" spans="1:11" x14ac:dyDescent="0.35">
      <c r="A565">
        <v>4068</v>
      </c>
      <c r="B565" t="s">
        <v>9</v>
      </c>
      <c r="C565">
        <v>800000</v>
      </c>
      <c r="D565" t="s">
        <v>10</v>
      </c>
      <c r="E565" t="s">
        <v>16</v>
      </c>
      <c r="F565" t="s">
        <v>12</v>
      </c>
      <c r="G565" t="s">
        <v>13</v>
      </c>
      <c r="H565" t="s">
        <v>13</v>
      </c>
      <c r="I565">
        <v>26</v>
      </c>
      <c r="J565" t="str">
        <f>IF(ABS((C565-AVERAGE($C:$C))/_xlfn.STDEV.S(moras[SALARIO]))&gt;1.96,"Atípico","No")</f>
        <v>No</v>
      </c>
      <c r="K565" t="str">
        <f>IF(ABS((moras[[#This Row],[EDAD]]-AVERAGE($I:$I))/_xlfn.STDEV.S($I:$I))&gt;1.96,"Atípico","No")</f>
        <v>No</v>
      </c>
    </row>
    <row r="566" spans="1:11" x14ac:dyDescent="0.35">
      <c r="A566">
        <v>3082</v>
      </c>
      <c r="B566" t="s">
        <v>9</v>
      </c>
      <c r="C566">
        <v>786256.75</v>
      </c>
      <c r="D566" t="s">
        <v>10</v>
      </c>
      <c r="E566" t="s">
        <v>11</v>
      </c>
      <c r="F566" t="s">
        <v>12</v>
      </c>
      <c r="G566" t="s">
        <v>13</v>
      </c>
      <c r="H566" t="s">
        <v>13</v>
      </c>
      <c r="I566">
        <v>26</v>
      </c>
      <c r="J566" t="str">
        <f>IF(ABS((C566-AVERAGE($C:$C))/_xlfn.STDEV.S(moras[SALARIO]))&gt;1.96,"Atípico","No")</f>
        <v>No</v>
      </c>
      <c r="K566" t="str">
        <f>IF(ABS((moras[[#This Row],[EDAD]]-AVERAGE($I:$I))/_xlfn.STDEV.S($I:$I))&gt;1.96,"Atípico","No")</f>
        <v>No</v>
      </c>
    </row>
    <row r="567" spans="1:11" x14ac:dyDescent="0.35">
      <c r="A567">
        <v>2880</v>
      </c>
      <c r="B567" t="s">
        <v>9</v>
      </c>
      <c r="C567">
        <v>762796.88</v>
      </c>
      <c r="D567" t="s">
        <v>10</v>
      </c>
      <c r="E567" t="s">
        <v>16</v>
      </c>
      <c r="F567" t="s">
        <v>12</v>
      </c>
      <c r="G567" t="s">
        <v>13</v>
      </c>
      <c r="H567" t="s">
        <v>13</v>
      </c>
      <c r="I567">
        <v>26</v>
      </c>
      <c r="J567" t="str">
        <f>IF(ABS((C567-AVERAGE($C:$C))/_xlfn.STDEV.S(moras[SALARIO]))&gt;1.96,"Atípico","No")</f>
        <v>No</v>
      </c>
      <c r="K567" t="str">
        <f>IF(ABS((moras[[#This Row],[EDAD]]-AVERAGE($I:$I))/_xlfn.STDEV.S($I:$I))&gt;1.96,"Atípico","No")</f>
        <v>No</v>
      </c>
    </row>
    <row r="568" spans="1:11" x14ac:dyDescent="0.35">
      <c r="A568">
        <v>240</v>
      </c>
      <c r="B568" t="s">
        <v>15</v>
      </c>
      <c r="C568">
        <v>762579</v>
      </c>
      <c r="D568" t="s">
        <v>10</v>
      </c>
      <c r="E568" t="s">
        <v>16</v>
      </c>
      <c r="F568" t="s">
        <v>12</v>
      </c>
      <c r="G568" t="s">
        <v>13</v>
      </c>
      <c r="H568" t="s">
        <v>13</v>
      </c>
      <c r="I568">
        <v>26</v>
      </c>
      <c r="J568" t="str">
        <f>IF(ABS((C568-AVERAGE($C:$C))/_xlfn.STDEV.S(moras[SALARIO]))&gt;1.96,"Atípico","No")</f>
        <v>No</v>
      </c>
      <c r="K568" t="str">
        <f>IF(ABS((moras[[#This Row],[EDAD]]-AVERAGE($I:$I))/_xlfn.STDEV.S($I:$I))&gt;1.96,"Atípico","No")</f>
        <v>No</v>
      </c>
    </row>
    <row r="569" spans="1:11" x14ac:dyDescent="0.35">
      <c r="A569">
        <v>1740</v>
      </c>
      <c r="B569" t="s">
        <v>9</v>
      </c>
      <c r="C569">
        <v>744158.02</v>
      </c>
      <c r="D569" t="s">
        <v>10</v>
      </c>
      <c r="E569" t="s">
        <v>11</v>
      </c>
      <c r="F569" t="s">
        <v>12</v>
      </c>
      <c r="G569" t="s">
        <v>13</v>
      </c>
      <c r="H569" t="s">
        <v>13</v>
      </c>
      <c r="I569">
        <v>26</v>
      </c>
      <c r="J569" t="str">
        <f>IF(ABS((C569-AVERAGE($C:$C))/_xlfn.STDEV.S(moras[SALARIO]))&gt;1.96,"Atípico","No")</f>
        <v>No</v>
      </c>
      <c r="K569" t="str">
        <f>IF(ABS((moras[[#This Row],[EDAD]]-AVERAGE($I:$I))/_xlfn.STDEV.S($I:$I))&gt;1.96,"Atípico","No")</f>
        <v>No</v>
      </c>
    </row>
    <row r="570" spans="1:11" x14ac:dyDescent="0.35">
      <c r="A570">
        <v>1828</v>
      </c>
      <c r="B570" t="s">
        <v>15</v>
      </c>
      <c r="C570">
        <v>719873.23</v>
      </c>
      <c r="D570" t="s">
        <v>10</v>
      </c>
      <c r="E570" t="s">
        <v>16</v>
      </c>
      <c r="F570" t="s">
        <v>12</v>
      </c>
      <c r="G570" t="s">
        <v>13</v>
      </c>
      <c r="H570" t="s">
        <v>13</v>
      </c>
      <c r="I570">
        <v>26</v>
      </c>
      <c r="J570" t="str">
        <f>IF(ABS((C570-AVERAGE($C:$C))/_xlfn.STDEV.S(moras[SALARIO]))&gt;1.96,"Atípico","No")</f>
        <v>No</v>
      </c>
      <c r="K570" t="str">
        <f>IF(ABS((moras[[#This Row],[EDAD]]-AVERAGE($I:$I))/_xlfn.STDEV.S($I:$I))&gt;1.96,"Atípico","No")</f>
        <v>No</v>
      </c>
    </row>
    <row r="571" spans="1:11" x14ac:dyDescent="0.35">
      <c r="A571">
        <v>518</v>
      </c>
      <c r="B571" t="s">
        <v>9</v>
      </c>
      <c r="C571">
        <v>699800</v>
      </c>
      <c r="D571" t="s">
        <v>10</v>
      </c>
      <c r="E571" t="s">
        <v>16</v>
      </c>
      <c r="F571" t="s">
        <v>12</v>
      </c>
      <c r="G571" t="s">
        <v>13</v>
      </c>
      <c r="H571" t="s">
        <v>13</v>
      </c>
      <c r="I571">
        <v>26</v>
      </c>
      <c r="J571" t="str">
        <f>IF(ABS((C571-AVERAGE($C:$C))/_xlfn.STDEV.S(moras[SALARIO]))&gt;1.96,"Atípico","No")</f>
        <v>No</v>
      </c>
      <c r="K571" t="str">
        <f>IF(ABS((moras[[#This Row],[EDAD]]-AVERAGE($I:$I))/_xlfn.STDEV.S($I:$I))&gt;1.96,"Atípico","No")</f>
        <v>No</v>
      </c>
    </row>
    <row r="572" spans="1:11" x14ac:dyDescent="0.35">
      <c r="A572">
        <v>3137</v>
      </c>
      <c r="B572" t="s">
        <v>15</v>
      </c>
      <c r="C572">
        <v>666437.5</v>
      </c>
      <c r="D572" t="s">
        <v>10</v>
      </c>
      <c r="E572" t="s">
        <v>11</v>
      </c>
      <c r="F572" t="s">
        <v>12</v>
      </c>
      <c r="G572" t="s">
        <v>13</v>
      </c>
      <c r="H572" t="s">
        <v>13</v>
      </c>
      <c r="I572">
        <v>26</v>
      </c>
      <c r="J572" t="str">
        <f>IF(ABS((C572-AVERAGE($C:$C))/_xlfn.STDEV.S(moras[SALARIO]))&gt;1.96,"Atípico","No")</f>
        <v>No</v>
      </c>
      <c r="K572" t="str">
        <f>IF(ABS((moras[[#This Row],[EDAD]]-AVERAGE($I:$I))/_xlfn.STDEV.S($I:$I))&gt;1.96,"Atípico","No")</f>
        <v>No</v>
      </c>
    </row>
    <row r="573" spans="1:11" x14ac:dyDescent="0.35">
      <c r="A573">
        <v>2914</v>
      </c>
      <c r="B573" t="s">
        <v>15</v>
      </c>
      <c r="C573">
        <v>659819.65</v>
      </c>
      <c r="D573" t="s">
        <v>10</v>
      </c>
      <c r="E573" t="s">
        <v>11</v>
      </c>
      <c r="F573" t="s">
        <v>12</v>
      </c>
      <c r="G573" t="s">
        <v>13</v>
      </c>
      <c r="H573" t="s">
        <v>13</v>
      </c>
      <c r="I573">
        <v>26</v>
      </c>
      <c r="J573" t="str">
        <f>IF(ABS((C573-AVERAGE($C:$C))/_xlfn.STDEV.S(moras[SALARIO]))&gt;1.96,"Atípico","No")</f>
        <v>No</v>
      </c>
      <c r="K573" t="str">
        <f>IF(ABS((moras[[#This Row],[EDAD]]-AVERAGE($I:$I))/_xlfn.STDEV.S($I:$I))&gt;1.96,"Atípico","No")</f>
        <v>No</v>
      </c>
    </row>
    <row r="574" spans="1:11" x14ac:dyDescent="0.35">
      <c r="A574">
        <v>838</v>
      </c>
      <c r="B574" t="s">
        <v>15</v>
      </c>
      <c r="C574">
        <v>623738</v>
      </c>
      <c r="D574" t="s">
        <v>10</v>
      </c>
      <c r="E574" t="s">
        <v>16</v>
      </c>
      <c r="F574" t="s">
        <v>12</v>
      </c>
      <c r="G574" t="s">
        <v>13</v>
      </c>
      <c r="H574" t="s">
        <v>13</v>
      </c>
      <c r="I574">
        <v>26</v>
      </c>
      <c r="J574" t="str">
        <f>IF(ABS((C574-AVERAGE($C:$C))/_xlfn.STDEV.S(moras[SALARIO]))&gt;1.96,"Atípico","No")</f>
        <v>No</v>
      </c>
      <c r="K574" t="str">
        <f>IF(ABS((moras[[#This Row],[EDAD]]-AVERAGE($I:$I))/_xlfn.STDEV.S($I:$I))&gt;1.96,"Atípico","No")</f>
        <v>No</v>
      </c>
    </row>
    <row r="575" spans="1:11" x14ac:dyDescent="0.35">
      <c r="A575">
        <v>834</v>
      </c>
      <c r="B575" t="s">
        <v>15</v>
      </c>
      <c r="C575">
        <v>622035.84</v>
      </c>
      <c r="D575" t="s">
        <v>10</v>
      </c>
      <c r="E575" t="s">
        <v>11</v>
      </c>
      <c r="F575" t="s">
        <v>12</v>
      </c>
      <c r="G575" t="s">
        <v>13</v>
      </c>
      <c r="H575" t="s">
        <v>13</v>
      </c>
      <c r="I575">
        <v>26</v>
      </c>
      <c r="J575" t="str">
        <f>IF(ABS((C575-AVERAGE($C:$C))/_xlfn.STDEV.S(moras[SALARIO]))&gt;1.96,"Atípico","No")</f>
        <v>No</v>
      </c>
      <c r="K575" t="str">
        <f>IF(ABS((moras[[#This Row],[EDAD]]-AVERAGE($I:$I))/_xlfn.STDEV.S($I:$I))&gt;1.96,"Atípico","No")</f>
        <v>No</v>
      </c>
    </row>
    <row r="576" spans="1:11" x14ac:dyDescent="0.35">
      <c r="A576">
        <v>4625</v>
      </c>
      <c r="B576" t="s">
        <v>9</v>
      </c>
      <c r="C576">
        <v>609986</v>
      </c>
      <c r="D576" t="s">
        <v>10</v>
      </c>
      <c r="E576" t="s">
        <v>16</v>
      </c>
      <c r="F576" t="s">
        <v>12</v>
      </c>
      <c r="G576" t="s">
        <v>13</v>
      </c>
      <c r="H576" t="s">
        <v>13</v>
      </c>
      <c r="I576">
        <v>26</v>
      </c>
      <c r="J576" t="str">
        <f>IF(ABS((C576-AVERAGE($C:$C))/_xlfn.STDEV.S(moras[SALARIO]))&gt;1.96,"Atípico","No")</f>
        <v>No</v>
      </c>
      <c r="K576" t="str">
        <f>IF(ABS((moras[[#This Row],[EDAD]]-AVERAGE($I:$I))/_xlfn.STDEV.S($I:$I))&gt;1.96,"Atípico","No")</f>
        <v>No</v>
      </c>
    </row>
    <row r="577" spans="1:11" x14ac:dyDescent="0.35">
      <c r="A577">
        <v>4621</v>
      </c>
      <c r="B577" t="s">
        <v>15</v>
      </c>
      <c r="C577">
        <v>605498</v>
      </c>
      <c r="D577" t="s">
        <v>10</v>
      </c>
      <c r="E577" t="s">
        <v>16</v>
      </c>
      <c r="F577" t="s">
        <v>12</v>
      </c>
      <c r="G577" t="s">
        <v>13</v>
      </c>
      <c r="H577" t="s">
        <v>13</v>
      </c>
      <c r="I577">
        <v>26</v>
      </c>
      <c r="J577" t="str">
        <f>IF(ABS((C577-AVERAGE($C:$C))/_xlfn.STDEV.S(moras[SALARIO]))&gt;1.96,"Atípico","No")</f>
        <v>No</v>
      </c>
      <c r="K577" t="str">
        <f>IF(ABS((moras[[#This Row],[EDAD]]-AVERAGE($I:$I))/_xlfn.STDEV.S($I:$I))&gt;1.96,"Atípico","No")</f>
        <v>No</v>
      </c>
    </row>
    <row r="578" spans="1:11" x14ac:dyDescent="0.35">
      <c r="A578">
        <v>1254</v>
      </c>
      <c r="B578" t="s">
        <v>9</v>
      </c>
      <c r="C578">
        <v>593740.05000000005</v>
      </c>
      <c r="D578" t="s">
        <v>10</v>
      </c>
      <c r="E578" t="s">
        <v>16</v>
      </c>
      <c r="F578" t="s">
        <v>12</v>
      </c>
      <c r="G578" t="s">
        <v>13</v>
      </c>
      <c r="H578" t="s">
        <v>13</v>
      </c>
      <c r="I578">
        <v>26</v>
      </c>
      <c r="J578" t="str">
        <f>IF(ABS((C578-AVERAGE($C:$C))/_xlfn.STDEV.S(moras[SALARIO]))&gt;1.96,"Atípico","No")</f>
        <v>No</v>
      </c>
      <c r="K578" t="str">
        <f>IF(ABS((moras[[#This Row],[EDAD]]-AVERAGE($I:$I))/_xlfn.STDEV.S($I:$I))&gt;1.96,"Atípico","No")</f>
        <v>No</v>
      </c>
    </row>
    <row r="579" spans="1:11" x14ac:dyDescent="0.35">
      <c r="A579">
        <v>4159</v>
      </c>
      <c r="B579" t="s">
        <v>9</v>
      </c>
      <c r="C579">
        <v>575195.69999999995</v>
      </c>
      <c r="D579" t="s">
        <v>10</v>
      </c>
      <c r="E579" t="s">
        <v>16</v>
      </c>
      <c r="F579" t="s">
        <v>12</v>
      </c>
      <c r="G579" t="s">
        <v>13</v>
      </c>
      <c r="H579" t="s">
        <v>13</v>
      </c>
      <c r="I579">
        <v>26</v>
      </c>
      <c r="J579" t="str">
        <f>IF(ABS((C579-AVERAGE($C:$C))/_xlfn.STDEV.S(moras[SALARIO]))&gt;1.96,"Atípico","No")</f>
        <v>No</v>
      </c>
      <c r="K579" t="str">
        <f>IF(ABS((moras[[#This Row],[EDAD]]-AVERAGE($I:$I))/_xlfn.STDEV.S($I:$I))&gt;1.96,"Atípico","No")</f>
        <v>No</v>
      </c>
    </row>
    <row r="580" spans="1:11" x14ac:dyDescent="0.35">
      <c r="A580">
        <v>1401</v>
      </c>
      <c r="B580" t="s">
        <v>9</v>
      </c>
      <c r="C580">
        <v>573500</v>
      </c>
      <c r="D580" t="s">
        <v>10</v>
      </c>
      <c r="E580" t="s">
        <v>16</v>
      </c>
      <c r="F580" t="s">
        <v>12</v>
      </c>
      <c r="G580" t="s">
        <v>13</v>
      </c>
      <c r="H580" t="s">
        <v>13</v>
      </c>
      <c r="I580">
        <v>26</v>
      </c>
      <c r="J580" t="str">
        <f>IF(ABS((C580-AVERAGE($C:$C))/_xlfn.STDEV.S(moras[SALARIO]))&gt;1.96,"Atípico","No")</f>
        <v>No</v>
      </c>
      <c r="K580" t="str">
        <f>IF(ABS((moras[[#This Row],[EDAD]]-AVERAGE($I:$I))/_xlfn.STDEV.S($I:$I))&gt;1.96,"Atípico","No")</f>
        <v>No</v>
      </c>
    </row>
    <row r="581" spans="1:11" x14ac:dyDescent="0.35">
      <c r="A581">
        <v>338</v>
      </c>
      <c r="B581" t="s">
        <v>15</v>
      </c>
      <c r="C581">
        <v>570798.64</v>
      </c>
      <c r="D581" t="s">
        <v>10</v>
      </c>
      <c r="E581" t="s">
        <v>16</v>
      </c>
      <c r="F581" t="s">
        <v>12</v>
      </c>
      <c r="G581" t="s">
        <v>13</v>
      </c>
      <c r="H581" t="s">
        <v>13</v>
      </c>
      <c r="I581">
        <v>26</v>
      </c>
      <c r="J581" t="str">
        <f>IF(ABS((C581-AVERAGE($C:$C))/_xlfn.STDEV.S(moras[SALARIO]))&gt;1.96,"Atípico","No")</f>
        <v>No</v>
      </c>
      <c r="K581" t="str">
        <f>IF(ABS((moras[[#This Row],[EDAD]]-AVERAGE($I:$I))/_xlfn.STDEV.S($I:$I))&gt;1.96,"Atípico","No")</f>
        <v>No</v>
      </c>
    </row>
    <row r="582" spans="1:11" x14ac:dyDescent="0.35">
      <c r="A582">
        <v>1947</v>
      </c>
      <c r="B582" t="s">
        <v>9</v>
      </c>
      <c r="C582">
        <v>558420.11</v>
      </c>
      <c r="D582" t="s">
        <v>10</v>
      </c>
      <c r="E582" t="s">
        <v>16</v>
      </c>
      <c r="F582" t="s">
        <v>12</v>
      </c>
      <c r="G582" t="s">
        <v>13</v>
      </c>
      <c r="H582" t="s">
        <v>13</v>
      </c>
      <c r="I582">
        <v>26</v>
      </c>
      <c r="J582" t="str">
        <f>IF(ABS((C582-AVERAGE($C:$C))/_xlfn.STDEV.S(moras[SALARIO]))&gt;1.96,"Atípico","No")</f>
        <v>No</v>
      </c>
      <c r="K582" t="str">
        <f>IF(ABS((moras[[#This Row],[EDAD]]-AVERAGE($I:$I))/_xlfn.STDEV.S($I:$I))&gt;1.96,"Atípico","No")</f>
        <v>No</v>
      </c>
    </row>
    <row r="583" spans="1:11" x14ac:dyDescent="0.35">
      <c r="A583">
        <v>2784</v>
      </c>
      <c r="B583" t="s">
        <v>15</v>
      </c>
      <c r="C583">
        <v>554128</v>
      </c>
      <c r="D583" t="s">
        <v>10</v>
      </c>
      <c r="E583" t="s">
        <v>11</v>
      </c>
      <c r="F583" t="s">
        <v>12</v>
      </c>
      <c r="G583" t="s">
        <v>13</v>
      </c>
      <c r="H583" t="s">
        <v>13</v>
      </c>
      <c r="I583">
        <v>26</v>
      </c>
      <c r="J583" t="str">
        <f>IF(ABS((C583-AVERAGE($C:$C))/_xlfn.STDEV.S(moras[SALARIO]))&gt;1.96,"Atípico","No")</f>
        <v>No</v>
      </c>
      <c r="K583" t="str">
        <f>IF(ABS((moras[[#This Row],[EDAD]]-AVERAGE($I:$I))/_xlfn.STDEV.S($I:$I))&gt;1.96,"Atípico","No")</f>
        <v>No</v>
      </c>
    </row>
    <row r="584" spans="1:11" x14ac:dyDescent="0.35">
      <c r="A584">
        <v>1147</v>
      </c>
      <c r="B584" t="s">
        <v>15</v>
      </c>
      <c r="C584">
        <v>550590.5</v>
      </c>
      <c r="D584" t="s">
        <v>10</v>
      </c>
      <c r="E584" t="s">
        <v>11</v>
      </c>
      <c r="F584" t="s">
        <v>12</v>
      </c>
      <c r="G584" t="s">
        <v>13</v>
      </c>
      <c r="H584" t="s">
        <v>13</v>
      </c>
      <c r="I584">
        <v>26</v>
      </c>
      <c r="J584" t="str">
        <f>IF(ABS((C584-AVERAGE($C:$C))/_xlfn.STDEV.S(moras[SALARIO]))&gt;1.96,"Atípico","No")</f>
        <v>No</v>
      </c>
      <c r="K584" t="str">
        <f>IF(ABS((moras[[#This Row],[EDAD]]-AVERAGE($I:$I))/_xlfn.STDEV.S($I:$I))&gt;1.96,"Atípico","No")</f>
        <v>No</v>
      </c>
    </row>
    <row r="585" spans="1:11" x14ac:dyDescent="0.35">
      <c r="A585">
        <v>651</v>
      </c>
      <c r="B585" t="s">
        <v>15</v>
      </c>
      <c r="C585">
        <v>540000</v>
      </c>
      <c r="D585" t="s">
        <v>10</v>
      </c>
      <c r="E585" t="s">
        <v>16</v>
      </c>
      <c r="F585" t="s">
        <v>12</v>
      </c>
      <c r="G585" t="s">
        <v>13</v>
      </c>
      <c r="H585" t="s">
        <v>13</v>
      </c>
      <c r="I585">
        <v>26</v>
      </c>
      <c r="J585" t="str">
        <f>IF(ABS((C585-AVERAGE($C:$C))/_xlfn.STDEV.S(moras[SALARIO]))&gt;1.96,"Atípico","No")</f>
        <v>No</v>
      </c>
      <c r="K585" t="str">
        <f>IF(ABS((moras[[#This Row],[EDAD]]-AVERAGE($I:$I))/_xlfn.STDEV.S($I:$I))&gt;1.96,"Atípico","No")</f>
        <v>No</v>
      </c>
    </row>
    <row r="586" spans="1:11" x14ac:dyDescent="0.35">
      <c r="A586">
        <v>2437</v>
      </c>
      <c r="B586" t="s">
        <v>9</v>
      </c>
      <c r="C586">
        <v>534815.5</v>
      </c>
      <c r="D586" t="s">
        <v>10</v>
      </c>
      <c r="E586" t="s">
        <v>11</v>
      </c>
      <c r="F586" t="s">
        <v>12</v>
      </c>
      <c r="G586" t="s">
        <v>13</v>
      </c>
      <c r="H586" t="s">
        <v>13</v>
      </c>
      <c r="I586">
        <v>26</v>
      </c>
      <c r="J586" t="str">
        <f>IF(ABS((C586-AVERAGE($C:$C))/_xlfn.STDEV.S(moras[SALARIO]))&gt;1.96,"Atípico","No")</f>
        <v>No</v>
      </c>
      <c r="K586" t="str">
        <f>IF(ABS((moras[[#This Row],[EDAD]]-AVERAGE($I:$I))/_xlfn.STDEV.S($I:$I))&gt;1.96,"Atípico","No")</f>
        <v>No</v>
      </c>
    </row>
    <row r="587" spans="1:11" x14ac:dyDescent="0.35">
      <c r="A587">
        <v>1184</v>
      </c>
      <c r="B587" t="s">
        <v>15</v>
      </c>
      <c r="C587">
        <v>530654.96</v>
      </c>
      <c r="D587" t="s">
        <v>10</v>
      </c>
      <c r="E587" t="s">
        <v>16</v>
      </c>
      <c r="F587" t="s">
        <v>12</v>
      </c>
      <c r="G587" t="s">
        <v>13</v>
      </c>
      <c r="H587" t="s">
        <v>13</v>
      </c>
      <c r="I587">
        <v>26</v>
      </c>
      <c r="J587" t="str">
        <f>IF(ABS((C587-AVERAGE($C:$C))/_xlfn.STDEV.S(moras[SALARIO]))&gt;1.96,"Atípico","No")</f>
        <v>No</v>
      </c>
      <c r="K587" t="str">
        <f>IF(ABS((moras[[#This Row],[EDAD]]-AVERAGE($I:$I))/_xlfn.STDEV.S($I:$I))&gt;1.96,"Atípico","No")</f>
        <v>No</v>
      </c>
    </row>
    <row r="588" spans="1:11" x14ac:dyDescent="0.35">
      <c r="A588">
        <v>3495</v>
      </c>
      <c r="B588" t="s">
        <v>15</v>
      </c>
      <c r="C588">
        <v>512783.28</v>
      </c>
      <c r="D588" t="s">
        <v>10</v>
      </c>
      <c r="E588" t="s">
        <v>16</v>
      </c>
      <c r="F588" t="s">
        <v>12</v>
      </c>
      <c r="G588" t="s">
        <v>13</v>
      </c>
      <c r="H588" t="s">
        <v>13</v>
      </c>
      <c r="I588">
        <v>26</v>
      </c>
      <c r="J588" t="str">
        <f>IF(ABS((C588-AVERAGE($C:$C))/_xlfn.STDEV.S(moras[SALARIO]))&gt;1.96,"Atípico","No")</f>
        <v>No</v>
      </c>
      <c r="K588" t="str">
        <f>IF(ABS((moras[[#This Row],[EDAD]]-AVERAGE($I:$I))/_xlfn.STDEV.S($I:$I))&gt;1.96,"Atípico","No")</f>
        <v>No</v>
      </c>
    </row>
    <row r="589" spans="1:11" x14ac:dyDescent="0.35">
      <c r="A589">
        <v>3314</v>
      </c>
      <c r="B589" t="s">
        <v>15</v>
      </c>
      <c r="C589">
        <v>510866</v>
      </c>
      <c r="D589" t="s">
        <v>10</v>
      </c>
      <c r="E589" t="s">
        <v>16</v>
      </c>
      <c r="F589" t="s">
        <v>12</v>
      </c>
      <c r="G589" t="s">
        <v>13</v>
      </c>
      <c r="H589" t="s">
        <v>13</v>
      </c>
      <c r="I589">
        <v>26</v>
      </c>
      <c r="J589" t="str">
        <f>IF(ABS((C589-AVERAGE($C:$C))/_xlfn.STDEV.S(moras[SALARIO]))&gt;1.96,"Atípico","No")</f>
        <v>No</v>
      </c>
      <c r="K589" t="str">
        <f>IF(ABS((moras[[#This Row],[EDAD]]-AVERAGE($I:$I))/_xlfn.STDEV.S($I:$I))&gt;1.96,"Atípico","No")</f>
        <v>No</v>
      </c>
    </row>
    <row r="590" spans="1:11" x14ac:dyDescent="0.35">
      <c r="A590">
        <v>1833</v>
      </c>
      <c r="B590" t="s">
        <v>9</v>
      </c>
      <c r="C590">
        <v>503329.68</v>
      </c>
      <c r="D590" t="s">
        <v>10</v>
      </c>
      <c r="E590" t="s">
        <v>16</v>
      </c>
      <c r="F590" t="s">
        <v>12</v>
      </c>
      <c r="G590" t="s">
        <v>12</v>
      </c>
      <c r="H590" t="s">
        <v>13</v>
      </c>
      <c r="I590">
        <v>26</v>
      </c>
      <c r="J590" t="str">
        <f>IF(ABS((C590-AVERAGE($C:$C))/_xlfn.STDEV.S(moras[SALARIO]))&gt;1.96,"Atípico","No")</f>
        <v>No</v>
      </c>
      <c r="K590" t="str">
        <f>IF(ABS((moras[[#This Row],[EDAD]]-AVERAGE($I:$I))/_xlfn.STDEV.S($I:$I))&gt;1.96,"Atípico","No")</f>
        <v>No</v>
      </c>
    </row>
    <row r="591" spans="1:11" x14ac:dyDescent="0.35">
      <c r="A591">
        <v>4422</v>
      </c>
      <c r="B591" t="s">
        <v>9</v>
      </c>
      <c r="C591">
        <v>491465.63</v>
      </c>
      <c r="D591" t="s">
        <v>10</v>
      </c>
      <c r="E591" t="s">
        <v>16</v>
      </c>
      <c r="F591" t="s">
        <v>12</v>
      </c>
      <c r="G591" t="s">
        <v>12</v>
      </c>
      <c r="H591" t="s">
        <v>13</v>
      </c>
      <c r="I591">
        <v>26</v>
      </c>
      <c r="J591" t="str">
        <f>IF(ABS((C591-AVERAGE($C:$C))/_xlfn.STDEV.S(moras[SALARIO]))&gt;1.96,"Atípico","No")</f>
        <v>No</v>
      </c>
      <c r="K591" t="str">
        <f>IF(ABS((moras[[#This Row],[EDAD]]-AVERAGE($I:$I))/_xlfn.STDEV.S($I:$I))&gt;1.96,"Atípico","No")</f>
        <v>No</v>
      </c>
    </row>
    <row r="592" spans="1:11" x14ac:dyDescent="0.35">
      <c r="A592">
        <v>489</v>
      </c>
      <c r="B592" t="s">
        <v>15</v>
      </c>
      <c r="C592">
        <v>480000</v>
      </c>
      <c r="D592" t="s">
        <v>10</v>
      </c>
      <c r="E592" t="s">
        <v>16</v>
      </c>
      <c r="F592" t="s">
        <v>12</v>
      </c>
      <c r="G592" t="s">
        <v>13</v>
      </c>
      <c r="H592" t="s">
        <v>13</v>
      </c>
      <c r="I592">
        <v>26</v>
      </c>
      <c r="J592" t="str">
        <f>IF(ABS((C592-AVERAGE($C:$C))/_xlfn.STDEV.S(moras[SALARIO]))&gt;1.96,"Atípico","No")</f>
        <v>No</v>
      </c>
      <c r="K592" t="str">
        <f>IF(ABS((moras[[#This Row],[EDAD]]-AVERAGE($I:$I))/_xlfn.STDEV.S($I:$I))&gt;1.96,"Atípico","No")</f>
        <v>No</v>
      </c>
    </row>
    <row r="593" spans="1:11" x14ac:dyDescent="0.35">
      <c r="A593">
        <v>4252</v>
      </c>
      <c r="B593" t="s">
        <v>9</v>
      </c>
      <c r="C593">
        <v>478473.57</v>
      </c>
      <c r="D593" t="s">
        <v>10</v>
      </c>
      <c r="E593" t="s">
        <v>16</v>
      </c>
      <c r="F593" t="s">
        <v>12</v>
      </c>
      <c r="G593" t="s">
        <v>13</v>
      </c>
      <c r="H593" t="s">
        <v>13</v>
      </c>
      <c r="I593">
        <v>26</v>
      </c>
      <c r="J593" t="str">
        <f>IF(ABS((C593-AVERAGE($C:$C))/_xlfn.STDEV.S(moras[SALARIO]))&gt;1.96,"Atípico","No")</f>
        <v>No</v>
      </c>
      <c r="K593" t="str">
        <f>IF(ABS((moras[[#This Row],[EDAD]]-AVERAGE($I:$I))/_xlfn.STDEV.S($I:$I))&gt;1.96,"Atípico","No")</f>
        <v>No</v>
      </c>
    </row>
    <row r="594" spans="1:11" x14ac:dyDescent="0.35">
      <c r="A594">
        <v>3416</v>
      </c>
      <c r="B594" t="s">
        <v>9</v>
      </c>
      <c r="C594">
        <v>476556.35</v>
      </c>
      <c r="D594" t="s">
        <v>10</v>
      </c>
      <c r="E594" t="s">
        <v>16</v>
      </c>
      <c r="F594" t="s">
        <v>12</v>
      </c>
      <c r="G594" t="s">
        <v>13</v>
      </c>
      <c r="H594" t="s">
        <v>13</v>
      </c>
      <c r="I594">
        <v>26</v>
      </c>
      <c r="J594" t="str">
        <f>IF(ABS((C594-AVERAGE($C:$C))/_xlfn.STDEV.S(moras[SALARIO]))&gt;1.96,"Atípico","No")</f>
        <v>No</v>
      </c>
      <c r="K594" t="str">
        <f>IF(ABS((moras[[#This Row],[EDAD]]-AVERAGE($I:$I))/_xlfn.STDEV.S($I:$I))&gt;1.96,"Atípico","No")</f>
        <v>No</v>
      </c>
    </row>
    <row r="595" spans="1:11" x14ac:dyDescent="0.35">
      <c r="A595">
        <v>1165</v>
      </c>
      <c r="B595" t="s">
        <v>15</v>
      </c>
      <c r="C595">
        <v>475832.5</v>
      </c>
      <c r="D595" t="s">
        <v>10</v>
      </c>
      <c r="E595" t="s">
        <v>16</v>
      </c>
      <c r="F595" t="s">
        <v>12</v>
      </c>
      <c r="G595" t="s">
        <v>13</v>
      </c>
      <c r="H595" t="s">
        <v>13</v>
      </c>
      <c r="I595">
        <v>26</v>
      </c>
      <c r="J595" t="str">
        <f>IF(ABS((C595-AVERAGE($C:$C))/_xlfn.STDEV.S(moras[SALARIO]))&gt;1.96,"Atípico","No")</f>
        <v>No</v>
      </c>
      <c r="K595" t="str">
        <f>IF(ABS((moras[[#This Row],[EDAD]]-AVERAGE($I:$I))/_xlfn.STDEV.S($I:$I))&gt;1.96,"Atípico","No")</f>
        <v>No</v>
      </c>
    </row>
    <row r="596" spans="1:11" x14ac:dyDescent="0.35">
      <c r="A596">
        <v>3815</v>
      </c>
      <c r="B596" t="s">
        <v>15</v>
      </c>
      <c r="C596">
        <v>457581</v>
      </c>
      <c r="D596" t="s">
        <v>10</v>
      </c>
      <c r="E596" t="s">
        <v>11</v>
      </c>
      <c r="F596" t="s">
        <v>12</v>
      </c>
      <c r="G596" t="s">
        <v>13</v>
      </c>
      <c r="H596" t="s">
        <v>12</v>
      </c>
      <c r="I596">
        <v>26</v>
      </c>
      <c r="J596" t="str">
        <f>IF(ABS((C596-AVERAGE($C:$C))/_xlfn.STDEV.S(moras[SALARIO]))&gt;1.96,"Atípico","No")</f>
        <v>No</v>
      </c>
      <c r="K596" t="str">
        <f>IF(ABS((moras[[#This Row],[EDAD]]-AVERAGE($I:$I))/_xlfn.STDEV.S($I:$I))&gt;1.96,"Atípico","No")</f>
        <v>No</v>
      </c>
    </row>
    <row r="597" spans="1:11" x14ac:dyDescent="0.35">
      <c r="A597">
        <v>2750</v>
      </c>
      <c r="B597" t="s">
        <v>9</v>
      </c>
      <c r="C597">
        <v>454803</v>
      </c>
      <c r="D597" t="s">
        <v>10</v>
      </c>
      <c r="E597" t="s">
        <v>16</v>
      </c>
      <c r="F597" t="s">
        <v>12</v>
      </c>
      <c r="G597" t="s">
        <v>13</v>
      </c>
      <c r="H597" t="s">
        <v>13</v>
      </c>
      <c r="I597">
        <v>26</v>
      </c>
      <c r="J597" t="str">
        <f>IF(ABS((C597-AVERAGE($C:$C))/_xlfn.STDEV.S(moras[SALARIO]))&gt;1.96,"Atípico","No")</f>
        <v>No</v>
      </c>
      <c r="K597" t="str">
        <f>IF(ABS((moras[[#This Row],[EDAD]]-AVERAGE($I:$I))/_xlfn.STDEV.S($I:$I))&gt;1.96,"Atípico","No")</f>
        <v>No</v>
      </c>
    </row>
    <row r="598" spans="1:11" x14ac:dyDescent="0.35">
      <c r="A598">
        <v>4067</v>
      </c>
      <c r="B598" t="s">
        <v>9</v>
      </c>
      <c r="C598">
        <v>450368.88</v>
      </c>
      <c r="D598" t="s">
        <v>10</v>
      </c>
      <c r="E598" t="s">
        <v>16</v>
      </c>
      <c r="F598" t="s">
        <v>12</v>
      </c>
      <c r="G598" t="s">
        <v>13</v>
      </c>
      <c r="H598" t="s">
        <v>13</v>
      </c>
      <c r="I598">
        <v>26</v>
      </c>
      <c r="J598" t="str">
        <f>IF(ABS((C598-AVERAGE($C:$C))/_xlfn.STDEV.S(moras[SALARIO]))&gt;1.96,"Atípico","No")</f>
        <v>No</v>
      </c>
      <c r="K598" t="str">
        <f>IF(ABS((moras[[#This Row],[EDAD]]-AVERAGE($I:$I))/_xlfn.STDEV.S($I:$I))&gt;1.96,"Atípico","No")</f>
        <v>No</v>
      </c>
    </row>
    <row r="599" spans="1:11" x14ac:dyDescent="0.35">
      <c r="A599">
        <v>4254</v>
      </c>
      <c r="B599" t="s">
        <v>9</v>
      </c>
      <c r="C599">
        <v>440625</v>
      </c>
      <c r="D599" t="s">
        <v>10</v>
      </c>
      <c r="E599" t="s">
        <v>16</v>
      </c>
      <c r="F599" t="s">
        <v>12</v>
      </c>
      <c r="G599" t="s">
        <v>13</v>
      </c>
      <c r="H599" t="s">
        <v>13</v>
      </c>
      <c r="I599">
        <v>26</v>
      </c>
      <c r="J599" t="str">
        <f>IF(ABS((C599-AVERAGE($C:$C))/_xlfn.STDEV.S(moras[SALARIO]))&gt;1.96,"Atípico","No")</f>
        <v>No</v>
      </c>
      <c r="K599" t="str">
        <f>IF(ABS((moras[[#This Row],[EDAD]]-AVERAGE($I:$I))/_xlfn.STDEV.S($I:$I))&gt;1.96,"Atípico","No")</f>
        <v>No</v>
      </c>
    </row>
    <row r="600" spans="1:11" x14ac:dyDescent="0.35">
      <c r="A600">
        <v>2272</v>
      </c>
      <c r="B600" t="s">
        <v>15</v>
      </c>
      <c r="C600">
        <v>423675</v>
      </c>
      <c r="D600" t="s">
        <v>10</v>
      </c>
      <c r="E600" t="s">
        <v>16</v>
      </c>
      <c r="F600" t="s">
        <v>12</v>
      </c>
      <c r="G600" t="s">
        <v>13</v>
      </c>
      <c r="H600" t="s">
        <v>13</v>
      </c>
      <c r="I600">
        <v>26</v>
      </c>
      <c r="J600" t="str">
        <f>IF(ABS((C600-AVERAGE($C:$C))/_xlfn.STDEV.S(moras[SALARIO]))&gt;1.96,"Atípico","No")</f>
        <v>No</v>
      </c>
      <c r="K600" t="str">
        <f>IF(ABS((moras[[#This Row],[EDAD]]-AVERAGE($I:$I))/_xlfn.STDEV.S($I:$I))&gt;1.96,"Atípico","No")</f>
        <v>No</v>
      </c>
    </row>
    <row r="601" spans="1:11" x14ac:dyDescent="0.35">
      <c r="A601">
        <v>4268</v>
      </c>
      <c r="B601" t="s">
        <v>9</v>
      </c>
      <c r="C601">
        <v>419817.69</v>
      </c>
      <c r="D601" t="s">
        <v>10</v>
      </c>
      <c r="E601" t="s">
        <v>16</v>
      </c>
      <c r="F601" t="s">
        <v>12</v>
      </c>
      <c r="G601" t="s">
        <v>12</v>
      </c>
      <c r="H601" t="s">
        <v>13</v>
      </c>
      <c r="I601">
        <v>26</v>
      </c>
      <c r="J601" t="str">
        <f>IF(ABS((C601-AVERAGE($C:$C))/_xlfn.STDEV.S(moras[SALARIO]))&gt;1.96,"Atípico","No")</f>
        <v>No</v>
      </c>
      <c r="K601" t="str">
        <f>IF(ABS((moras[[#This Row],[EDAD]]-AVERAGE($I:$I))/_xlfn.STDEV.S($I:$I))&gt;1.96,"Atípico","No")</f>
        <v>No</v>
      </c>
    </row>
    <row r="602" spans="1:11" x14ac:dyDescent="0.35">
      <c r="A602">
        <v>96</v>
      </c>
      <c r="B602" t="s">
        <v>15</v>
      </c>
      <c r="C602">
        <v>412625.63</v>
      </c>
      <c r="D602" t="s">
        <v>10</v>
      </c>
      <c r="E602" t="s">
        <v>16</v>
      </c>
      <c r="F602" t="s">
        <v>12</v>
      </c>
      <c r="G602" t="s">
        <v>13</v>
      </c>
      <c r="H602" t="s">
        <v>13</v>
      </c>
      <c r="I602">
        <v>26</v>
      </c>
      <c r="J602" t="str">
        <f>IF(ABS((C602-AVERAGE($C:$C))/_xlfn.STDEV.S(moras[SALARIO]))&gt;1.96,"Atípico","No")</f>
        <v>No</v>
      </c>
      <c r="K602" t="str">
        <f>IF(ABS((moras[[#This Row],[EDAD]]-AVERAGE($I:$I))/_xlfn.STDEV.S($I:$I))&gt;1.96,"Atípico","No")</f>
        <v>No</v>
      </c>
    </row>
    <row r="603" spans="1:11" x14ac:dyDescent="0.35">
      <c r="A603">
        <v>3658</v>
      </c>
      <c r="B603" t="s">
        <v>15</v>
      </c>
      <c r="C603">
        <v>403433.03</v>
      </c>
      <c r="D603" t="s">
        <v>10</v>
      </c>
      <c r="E603" t="s">
        <v>16</v>
      </c>
      <c r="F603" t="s">
        <v>12</v>
      </c>
      <c r="G603" t="s">
        <v>13</v>
      </c>
      <c r="H603" t="s">
        <v>12</v>
      </c>
      <c r="I603">
        <v>26</v>
      </c>
      <c r="J603" t="str">
        <f>IF(ABS((C603-AVERAGE($C:$C))/_xlfn.STDEV.S(moras[SALARIO]))&gt;1.96,"Atípico","No")</f>
        <v>No</v>
      </c>
      <c r="K603" t="str">
        <f>IF(ABS((moras[[#This Row],[EDAD]]-AVERAGE($I:$I))/_xlfn.STDEV.S($I:$I))&gt;1.96,"Atípico","No")</f>
        <v>No</v>
      </c>
    </row>
    <row r="604" spans="1:11" x14ac:dyDescent="0.35">
      <c r="A604">
        <v>4306</v>
      </c>
      <c r="B604" t="s">
        <v>15</v>
      </c>
      <c r="C604">
        <v>400398.51</v>
      </c>
      <c r="D604" t="s">
        <v>10</v>
      </c>
      <c r="E604" t="s">
        <v>16</v>
      </c>
      <c r="F604" t="s">
        <v>12</v>
      </c>
      <c r="G604" t="s">
        <v>13</v>
      </c>
      <c r="H604" t="s">
        <v>13</v>
      </c>
      <c r="I604">
        <v>26</v>
      </c>
      <c r="J604" t="str">
        <f>IF(ABS((C604-AVERAGE($C:$C))/_xlfn.STDEV.S(moras[SALARIO]))&gt;1.96,"Atípico","No")</f>
        <v>No</v>
      </c>
      <c r="K604" t="str">
        <f>IF(ABS((moras[[#This Row],[EDAD]]-AVERAGE($I:$I))/_xlfn.STDEV.S($I:$I))&gt;1.96,"Atípico","No")</f>
        <v>No</v>
      </c>
    </row>
    <row r="605" spans="1:11" x14ac:dyDescent="0.35">
      <c r="A605">
        <v>3423</v>
      </c>
      <c r="B605" t="s">
        <v>9</v>
      </c>
      <c r="C605">
        <v>400000</v>
      </c>
      <c r="D605" t="s">
        <v>10</v>
      </c>
      <c r="E605" t="s">
        <v>16</v>
      </c>
      <c r="F605" t="s">
        <v>12</v>
      </c>
      <c r="G605" t="s">
        <v>13</v>
      </c>
      <c r="H605" t="s">
        <v>13</v>
      </c>
      <c r="I605">
        <v>26</v>
      </c>
      <c r="J605" t="str">
        <f>IF(ABS((C605-AVERAGE($C:$C))/_xlfn.STDEV.S(moras[SALARIO]))&gt;1.96,"Atípico","No")</f>
        <v>No</v>
      </c>
      <c r="K605" t="str">
        <f>IF(ABS((moras[[#This Row],[EDAD]]-AVERAGE($I:$I))/_xlfn.STDEV.S($I:$I))&gt;1.96,"Atípico","No")</f>
        <v>No</v>
      </c>
    </row>
    <row r="606" spans="1:11" x14ac:dyDescent="0.35">
      <c r="A606">
        <v>2956</v>
      </c>
      <c r="B606" t="s">
        <v>15</v>
      </c>
      <c r="C606">
        <v>397559.9</v>
      </c>
      <c r="D606" t="s">
        <v>10</v>
      </c>
      <c r="E606" t="s">
        <v>16</v>
      </c>
      <c r="F606" t="s">
        <v>12</v>
      </c>
      <c r="G606" t="s">
        <v>12</v>
      </c>
      <c r="H606" t="s">
        <v>13</v>
      </c>
      <c r="I606">
        <v>26</v>
      </c>
      <c r="J606" t="str">
        <f>IF(ABS((C606-AVERAGE($C:$C))/_xlfn.STDEV.S(moras[SALARIO]))&gt;1.96,"Atípico","No")</f>
        <v>No</v>
      </c>
      <c r="K606" t="str">
        <f>IF(ABS((moras[[#This Row],[EDAD]]-AVERAGE($I:$I))/_xlfn.STDEV.S($I:$I))&gt;1.96,"Atípico","No")</f>
        <v>No</v>
      </c>
    </row>
    <row r="607" spans="1:11" x14ac:dyDescent="0.35">
      <c r="A607">
        <v>3158</v>
      </c>
      <c r="B607" t="s">
        <v>15</v>
      </c>
      <c r="C607">
        <v>384515.19</v>
      </c>
      <c r="D607" t="s">
        <v>10</v>
      </c>
      <c r="E607" t="s">
        <v>16</v>
      </c>
      <c r="F607" t="s">
        <v>12</v>
      </c>
      <c r="G607" t="s">
        <v>13</v>
      </c>
      <c r="H607" t="s">
        <v>13</v>
      </c>
      <c r="I607">
        <v>26</v>
      </c>
      <c r="J607" t="str">
        <f>IF(ABS((C607-AVERAGE($C:$C))/_xlfn.STDEV.S(moras[SALARIO]))&gt;1.96,"Atípico","No")</f>
        <v>No</v>
      </c>
      <c r="K607" t="str">
        <f>IF(ABS((moras[[#This Row],[EDAD]]-AVERAGE($I:$I))/_xlfn.STDEV.S($I:$I))&gt;1.96,"Atípico","No")</f>
        <v>No</v>
      </c>
    </row>
    <row r="608" spans="1:11" x14ac:dyDescent="0.35">
      <c r="A608">
        <v>3058</v>
      </c>
      <c r="B608" t="s">
        <v>15</v>
      </c>
      <c r="C608">
        <v>383625</v>
      </c>
      <c r="D608" t="s">
        <v>10</v>
      </c>
      <c r="E608" t="s">
        <v>16</v>
      </c>
      <c r="F608" t="s">
        <v>12</v>
      </c>
      <c r="G608" t="s">
        <v>13</v>
      </c>
      <c r="H608" t="s">
        <v>13</v>
      </c>
      <c r="I608">
        <v>26</v>
      </c>
      <c r="J608" t="str">
        <f>IF(ABS((C608-AVERAGE($C:$C))/_xlfn.STDEV.S(moras[SALARIO]))&gt;1.96,"Atípico","No")</f>
        <v>No</v>
      </c>
      <c r="K608" t="str">
        <f>IF(ABS((moras[[#This Row],[EDAD]]-AVERAGE($I:$I))/_xlfn.STDEV.S($I:$I))&gt;1.96,"Atípico","No")</f>
        <v>No</v>
      </c>
    </row>
    <row r="609" spans="1:11" x14ac:dyDescent="0.35">
      <c r="A609">
        <v>2420</v>
      </c>
      <c r="B609" t="s">
        <v>15</v>
      </c>
      <c r="C609">
        <v>375584</v>
      </c>
      <c r="D609" t="s">
        <v>10</v>
      </c>
      <c r="E609" t="s">
        <v>11</v>
      </c>
      <c r="F609" t="s">
        <v>12</v>
      </c>
      <c r="G609" t="s">
        <v>13</v>
      </c>
      <c r="H609" t="s">
        <v>13</v>
      </c>
      <c r="I609">
        <v>26</v>
      </c>
      <c r="J609" t="str">
        <f>IF(ABS((C609-AVERAGE($C:$C))/_xlfn.STDEV.S(moras[SALARIO]))&gt;1.96,"Atípico","No")</f>
        <v>No</v>
      </c>
      <c r="K609" t="str">
        <f>IF(ABS((moras[[#This Row],[EDAD]]-AVERAGE($I:$I))/_xlfn.STDEV.S($I:$I))&gt;1.96,"Atípico","No")</f>
        <v>No</v>
      </c>
    </row>
    <row r="610" spans="1:11" x14ac:dyDescent="0.35">
      <c r="A610">
        <v>876</v>
      </c>
      <c r="B610" t="s">
        <v>15</v>
      </c>
      <c r="C610">
        <v>372300</v>
      </c>
      <c r="D610" t="s">
        <v>10</v>
      </c>
      <c r="E610" t="s">
        <v>16</v>
      </c>
      <c r="F610" t="s">
        <v>12</v>
      </c>
      <c r="G610" t="s">
        <v>13</v>
      </c>
      <c r="H610" t="s">
        <v>12</v>
      </c>
      <c r="I610">
        <v>26</v>
      </c>
      <c r="J610" t="str">
        <f>IF(ABS((C610-AVERAGE($C:$C))/_xlfn.STDEV.S(moras[SALARIO]))&gt;1.96,"Atípico","No")</f>
        <v>No</v>
      </c>
      <c r="K610" t="str">
        <f>IF(ABS((moras[[#This Row],[EDAD]]-AVERAGE($I:$I))/_xlfn.STDEV.S($I:$I))&gt;1.96,"Atípico","No")</f>
        <v>No</v>
      </c>
    </row>
    <row r="611" spans="1:11" x14ac:dyDescent="0.35">
      <c r="A611">
        <v>1055</v>
      </c>
      <c r="B611" t="s">
        <v>15</v>
      </c>
      <c r="C611">
        <v>359544.27</v>
      </c>
      <c r="D611" t="s">
        <v>21</v>
      </c>
      <c r="E611" t="s">
        <v>16</v>
      </c>
      <c r="F611" t="s">
        <v>12</v>
      </c>
      <c r="G611" t="s">
        <v>12</v>
      </c>
      <c r="H611" t="s">
        <v>13</v>
      </c>
      <c r="I611">
        <v>26</v>
      </c>
      <c r="J611" t="str">
        <f>IF(ABS((C611-AVERAGE($C:$C))/_xlfn.STDEV.S(moras[SALARIO]))&gt;1.96,"Atípico","No")</f>
        <v>No</v>
      </c>
      <c r="K611" t="str">
        <f>IF(ABS((moras[[#This Row],[EDAD]]-AVERAGE($I:$I))/_xlfn.STDEV.S($I:$I))&gt;1.96,"Atípico","No")</f>
        <v>No</v>
      </c>
    </row>
    <row r="612" spans="1:11" x14ac:dyDescent="0.35">
      <c r="A612">
        <v>1886</v>
      </c>
      <c r="B612" t="s">
        <v>9</v>
      </c>
      <c r="C612">
        <v>359544.27</v>
      </c>
      <c r="D612" t="s">
        <v>21</v>
      </c>
      <c r="E612" t="s">
        <v>16</v>
      </c>
      <c r="F612" t="s">
        <v>12</v>
      </c>
      <c r="G612" t="s">
        <v>12</v>
      </c>
      <c r="H612" t="s">
        <v>13</v>
      </c>
      <c r="I612">
        <v>26</v>
      </c>
      <c r="J612" t="str">
        <f>IF(ABS((C612-AVERAGE($C:$C))/_xlfn.STDEV.S(moras[SALARIO]))&gt;1.96,"Atípico","No")</f>
        <v>No</v>
      </c>
      <c r="K612" t="str">
        <f>IF(ABS((moras[[#This Row],[EDAD]]-AVERAGE($I:$I))/_xlfn.STDEV.S($I:$I))&gt;1.96,"Atípico","No")</f>
        <v>No</v>
      </c>
    </row>
    <row r="613" spans="1:11" x14ac:dyDescent="0.35">
      <c r="A613">
        <v>4993</v>
      </c>
      <c r="B613" t="s">
        <v>15</v>
      </c>
      <c r="C613">
        <v>354835</v>
      </c>
      <c r="D613" t="s">
        <v>10</v>
      </c>
      <c r="E613" t="s">
        <v>16</v>
      </c>
      <c r="F613" t="s">
        <v>12</v>
      </c>
      <c r="G613" t="s">
        <v>13</v>
      </c>
      <c r="H613" t="s">
        <v>12</v>
      </c>
      <c r="I613">
        <v>26</v>
      </c>
      <c r="J613" t="str">
        <f>IF(ABS((C613-AVERAGE($C:$C))/_xlfn.STDEV.S(moras[SALARIO]))&gt;1.96,"Atípico","No")</f>
        <v>No</v>
      </c>
      <c r="K613" t="str">
        <f>IF(ABS((moras[[#This Row],[EDAD]]-AVERAGE($I:$I))/_xlfn.STDEV.S($I:$I))&gt;1.96,"Atípico","No")</f>
        <v>No</v>
      </c>
    </row>
    <row r="614" spans="1:11" x14ac:dyDescent="0.35">
      <c r="A614">
        <v>4607</v>
      </c>
      <c r="B614" t="s">
        <v>15</v>
      </c>
      <c r="C614">
        <v>353478.67</v>
      </c>
      <c r="D614" t="s">
        <v>10</v>
      </c>
      <c r="E614" t="s">
        <v>16</v>
      </c>
      <c r="F614" t="s">
        <v>12</v>
      </c>
      <c r="G614" t="s">
        <v>13</v>
      </c>
      <c r="H614" t="s">
        <v>13</v>
      </c>
      <c r="I614">
        <v>26</v>
      </c>
      <c r="J614" t="str">
        <f>IF(ABS((C614-AVERAGE($C:$C))/_xlfn.STDEV.S(moras[SALARIO]))&gt;1.96,"Atípico","No")</f>
        <v>No</v>
      </c>
      <c r="K614" t="str">
        <f>IF(ABS((moras[[#This Row],[EDAD]]-AVERAGE($I:$I))/_xlfn.STDEV.S($I:$I))&gt;1.96,"Atípico","No")</f>
        <v>No</v>
      </c>
    </row>
    <row r="615" spans="1:11" x14ac:dyDescent="0.35">
      <c r="A615">
        <v>709</v>
      </c>
      <c r="B615" t="s">
        <v>9</v>
      </c>
      <c r="C615">
        <v>351531.84</v>
      </c>
      <c r="D615" t="s">
        <v>10</v>
      </c>
      <c r="E615" t="s">
        <v>16</v>
      </c>
      <c r="F615" t="s">
        <v>12</v>
      </c>
      <c r="G615" t="s">
        <v>13</v>
      </c>
      <c r="H615" t="s">
        <v>13</v>
      </c>
      <c r="I615">
        <v>26</v>
      </c>
      <c r="J615" t="str">
        <f>IF(ABS((C615-AVERAGE($C:$C))/_xlfn.STDEV.S(moras[SALARIO]))&gt;1.96,"Atípico","No")</f>
        <v>No</v>
      </c>
      <c r="K615" t="str">
        <f>IF(ABS((moras[[#This Row],[EDAD]]-AVERAGE($I:$I))/_xlfn.STDEV.S($I:$I))&gt;1.96,"Atípico","No")</f>
        <v>No</v>
      </c>
    </row>
    <row r="616" spans="1:11" x14ac:dyDescent="0.35">
      <c r="A616">
        <v>4943</v>
      </c>
      <c r="B616" t="s">
        <v>9</v>
      </c>
      <c r="C616">
        <v>350050.88</v>
      </c>
      <c r="D616" t="s">
        <v>10</v>
      </c>
      <c r="E616" t="s">
        <v>16</v>
      </c>
      <c r="F616" t="s">
        <v>12</v>
      </c>
      <c r="G616" t="s">
        <v>13</v>
      </c>
      <c r="H616" t="s">
        <v>13</v>
      </c>
      <c r="I616">
        <v>26</v>
      </c>
      <c r="J616" t="str">
        <f>IF(ABS((C616-AVERAGE($C:$C))/_xlfn.STDEV.S(moras[SALARIO]))&gt;1.96,"Atípico","No")</f>
        <v>No</v>
      </c>
      <c r="K616" t="str">
        <f>IF(ABS((moras[[#This Row],[EDAD]]-AVERAGE($I:$I))/_xlfn.STDEV.S($I:$I))&gt;1.96,"Atípico","No")</f>
        <v>No</v>
      </c>
    </row>
    <row r="617" spans="1:11" x14ac:dyDescent="0.35">
      <c r="A617">
        <v>4318</v>
      </c>
      <c r="B617" t="s">
        <v>9</v>
      </c>
      <c r="C617">
        <v>349737.17</v>
      </c>
      <c r="D617" t="s">
        <v>10</v>
      </c>
      <c r="E617" t="s">
        <v>16</v>
      </c>
      <c r="F617" t="s">
        <v>12</v>
      </c>
      <c r="G617" t="s">
        <v>13</v>
      </c>
      <c r="H617" t="s">
        <v>12</v>
      </c>
      <c r="I617">
        <v>26</v>
      </c>
      <c r="J617" t="str">
        <f>IF(ABS((C617-AVERAGE($C:$C))/_xlfn.STDEV.S(moras[SALARIO]))&gt;1.96,"Atípico","No")</f>
        <v>No</v>
      </c>
      <c r="K617" t="str">
        <f>IF(ABS((moras[[#This Row],[EDAD]]-AVERAGE($I:$I))/_xlfn.STDEV.S($I:$I))&gt;1.96,"Atípico","No")</f>
        <v>No</v>
      </c>
    </row>
    <row r="618" spans="1:11" x14ac:dyDescent="0.35">
      <c r="A618">
        <v>562</v>
      </c>
      <c r="B618" t="s">
        <v>15</v>
      </c>
      <c r="C618">
        <v>344000</v>
      </c>
      <c r="D618" t="s">
        <v>10</v>
      </c>
      <c r="E618" t="s">
        <v>16</v>
      </c>
      <c r="F618" t="s">
        <v>12</v>
      </c>
      <c r="G618" t="s">
        <v>13</v>
      </c>
      <c r="H618" t="s">
        <v>13</v>
      </c>
      <c r="I618">
        <v>26</v>
      </c>
      <c r="J618" t="str">
        <f>IF(ABS((C618-AVERAGE($C:$C))/_xlfn.STDEV.S(moras[SALARIO]))&gt;1.96,"Atípico","No")</f>
        <v>No</v>
      </c>
      <c r="K618" t="str">
        <f>IF(ABS((moras[[#This Row],[EDAD]]-AVERAGE($I:$I))/_xlfn.STDEV.S($I:$I))&gt;1.96,"Atípico","No")</f>
        <v>No</v>
      </c>
    </row>
    <row r="619" spans="1:11" x14ac:dyDescent="0.35">
      <c r="A619">
        <v>1751</v>
      </c>
      <c r="B619" t="s">
        <v>15</v>
      </c>
      <c r="C619">
        <v>340000</v>
      </c>
      <c r="D619" t="s">
        <v>10</v>
      </c>
      <c r="E619" t="s">
        <v>16</v>
      </c>
      <c r="F619" t="s">
        <v>12</v>
      </c>
      <c r="G619" t="s">
        <v>13</v>
      </c>
      <c r="H619" t="s">
        <v>13</v>
      </c>
      <c r="I619">
        <v>26</v>
      </c>
      <c r="J619" t="str">
        <f>IF(ABS((C619-AVERAGE($C:$C))/_xlfn.STDEV.S(moras[SALARIO]))&gt;1.96,"Atípico","No")</f>
        <v>No</v>
      </c>
      <c r="K619" t="str">
        <f>IF(ABS((moras[[#This Row],[EDAD]]-AVERAGE($I:$I))/_xlfn.STDEV.S($I:$I))&gt;1.96,"Atípico","No")</f>
        <v>No</v>
      </c>
    </row>
    <row r="620" spans="1:11" x14ac:dyDescent="0.35">
      <c r="A620">
        <v>4267</v>
      </c>
      <c r="B620" t="s">
        <v>15</v>
      </c>
      <c r="C620">
        <v>336000</v>
      </c>
      <c r="D620" t="s">
        <v>10</v>
      </c>
      <c r="E620" t="s">
        <v>16</v>
      </c>
      <c r="F620" t="s">
        <v>12</v>
      </c>
      <c r="G620" t="s">
        <v>13</v>
      </c>
      <c r="H620" t="s">
        <v>13</v>
      </c>
      <c r="I620">
        <v>26</v>
      </c>
      <c r="J620" t="str">
        <f>IF(ABS((C620-AVERAGE($C:$C))/_xlfn.STDEV.S(moras[SALARIO]))&gt;1.96,"Atípico","No")</f>
        <v>No</v>
      </c>
      <c r="K620" t="str">
        <f>IF(ABS((moras[[#This Row],[EDAD]]-AVERAGE($I:$I))/_xlfn.STDEV.S($I:$I))&gt;1.96,"Atípico","No")</f>
        <v>No</v>
      </c>
    </row>
    <row r="621" spans="1:11" x14ac:dyDescent="0.35">
      <c r="A621">
        <v>4255</v>
      </c>
      <c r="B621" t="s">
        <v>9</v>
      </c>
      <c r="C621">
        <v>323266.27</v>
      </c>
      <c r="D621" t="s">
        <v>10</v>
      </c>
      <c r="E621" t="s">
        <v>16</v>
      </c>
      <c r="F621" t="s">
        <v>12</v>
      </c>
      <c r="G621" t="s">
        <v>13</v>
      </c>
      <c r="H621" t="s">
        <v>13</v>
      </c>
      <c r="I621">
        <v>26</v>
      </c>
      <c r="J621" t="str">
        <f>IF(ABS((C621-AVERAGE($C:$C))/_xlfn.STDEV.S(moras[SALARIO]))&gt;1.96,"Atípico","No")</f>
        <v>No</v>
      </c>
      <c r="K621" t="str">
        <f>IF(ABS((moras[[#This Row],[EDAD]]-AVERAGE($I:$I))/_xlfn.STDEV.S($I:$I))&gt;1.96,"Atípico","No")</f>
        <v>No</v>
      </c>
    </row>
    <row r="622" spans="1:11" x14ac:dyDescent="0.35">
      <c r="A622">
        <v>2918</v>
      </c>
      <c r="B622" t="s">
        <v>9</v>
      </c>
      <c r="C622">
        <v>311585.03999999998</v>
      </c>
      <c r="D622" t="s">
        <v>10</v>
      </c>
      <c r="E622" t="s">
        <v>16</v>
      </c>
      <c r="F622" t="s">
        <v>12</v>
      </c>
      <c r="G622" t="s">
        <v>13</v>
      </c>
      <c r="H622" t="s">
        <v>13</v>
      </c>
      <c r="I622">
        <v>26</v>
      </c>
      <c r="J622" t="str">
        <f>IF(ABS((C622-AVERAGE($C:$C))/_xlfn.STDEV.S(moras[SALARIO]))&gt;1.96,"Atípico","No")</f>
        <v>No</v>
      </c>
      <c r="K622" t="str">
        <f>IF(ABS((moras[[#This Row],[EDAD]]-AVERAGE($I:$I))/_xlfn.STDEV.S($I:$I))&gt;1.96,"Atípico","No")</f>
        <v>No</v>
      </c>
    </row>
    <row r="623" spans="1:11" x14ac:dyDescent="0.35">
      <c r="A623">
        <v>3913</v>
      </c>
      <c r="B623" t="s">
        <v>9</v>
      </c>
      <c r="C623">
        <v>301566</v>
      </c>
      <c r="D623" t="s">
        <v>17</v>
      </c>
      <c r="E623" t="s">
        <v>16</v>
      </c>
      <c r="F623" t="s">
        <v>12</v>
      </c>
      <c r="G623" t="s">
        <v>13</v>
      </c>
      <c r="H623" t="s">
        <v>12</v>
      </c>
      <c r="I623">
        <v>26</v>
      </c>
      <c r="J623" t="str">
        <f>IF(ABS((C623-AVERAGE($C:$C))/_xlfn.STDEV.S(moras[SALARIO]))&gt;1.96,"Atípico","No")</f>
        <v>No</v>
      </c>
      <c r="K623" t="str">
        <f>IF(ABS((moras[[#This Row],[EDAD]]-AVERAGE($I:$I))/_xlfn.STDEV.S($I:$I))&gt;1.96,"Atípico","No")</f>
        <v>No</v>
      </c>
    </row>
    <row r="624" spans="1:11" x14ac:dyDescent="0.35">
      <c r="A624">
        <v>300</v>
      </c>
      <c r="B624" t="s">
        <v>9</v>
      </c>
      <c r="C624">
        <v>300000</v>
      </c>
      <c r="D624" t="s">
        <v>10</v>
      </c>
      <c r="E624" t="s">
        <v>16</v>
      </c>
      <c r="F624" t="s">
        <v>12</v>
      </c>
      <c r="G624" t="s">
        <v>13</v>
      </c>
      <c r="H624" t="s">
        <v>13</v>
      </c>
      <c r="I624">
        <v>26</v>
      </c>
      <c r="J624" t="str">
        <f>IF(ABS((C624-AVERAGE($C:$C))/_xlfn.STDEV.S(moras[SALARIO]))&gt;1.96,"Atípico","No")</f>
        <v>No</v>
      </c>
      <c r="K624" t="str">
        <f>IF(ABS((moras[[#This Row],[EDAD]]-AVERAGE($I:$I))/_xlfn.STDEV.S($I:$I))&gt;1.96,"Atípico","No")</f>
        <v>No</v>
      </c>
    </row>
    <row r="625" spans="1:11" x14ac:dyDescent="0.35">
      <c r="A625">
        <v>1799</v>
      </c>
      <c r="B625" t="s">
        <v>9</v>
      </c>
      <c r="C625">
        <v>300000</v>
      </c>
      <c r="D625" t="s">
        <v>10</v>
      </c>
      <c r="E625" t="s">
        <v>16</v>
      </c>
      <c r="F625" t="s">
        <v>12</v>
      </c>
      <c r="G625" t="s">
        <v>13</v>
      </c>
      <c r="H625" t="s">
        <v>13</v>
      </c>
      <c r="I625">
        <v>26</v>
      </c>
      <c r="J625" t="str">
        <f>IF(ABS((C625-AVERAGE($C:$C))/_xlfn.STDEV.S(moras[SALARIO]))&gt;1.96,"Atípico","No")</f>
        <v>No</v>
      </c>
      <c r="K625" t="str">
        <f>IF(ABS((moras[[#This Row],[EDAD]]-AVERAGE($I:$I))/_xlfn.STDEV.S($I:$I))&gt;1.96,"Atípico","No")</f>
        <v>No</v>
      </c>
    </row>
    <row r="626" spans="1:11" x14ac:dyDescent="0.35">
      <c r="A626">
        <v>3871</v>
      </c>
      <c r="B626" t="s">
        <v>9</v>
      </c>
      <c r="C626">
        <v>298248.25</v>
      </c>
      <c r="D626" t="s">
        <v>10</v>
      </c>
      <c r="E626" t="s">
        <v>16</v>
      </c>
      <c r="F626" t="s">
        <v>12</v>
      </c>
      <c r="G626" t="s">
        <v>13</v>
      </c>
      <c r="H626" t="s">
        <v>13</v>
      </c>
      <c r="I626">
        <v>26</v>
      </c>
      <c r="J626" t="str">
        <f>IF(ABS((C626-AVERAGE($C:$C))/_xlfn.STDEV.S(moras[SALARIO]))&gt;1.96,"Atípico","No")</f>
        <v>No</v>
      </c>
      <c r="K626" t="str">
        <f>IF(ABS((moras[[#This Row],[EDAD]]-AVERAGE($I:$I))/_xlfn.STDEV.S($I:$I))&gt;1.96,"Atípico","No")</f>
        <v>No</v>
      </c>
    </row>
    <row r="627" spans="1:11" x14ac:dyDescent="0.35">
      <c r="A627">
        <v>1618</v>
      </c>
      <c r="B627" t="s">
        <v>9</v>
      </c>
      <c r="C627">
        <v>298018</v>
      </c>
      <c r="D627" t="s">
        <v>18</v>
      </c>
      <c r="E627" t="s">
        <v>16</v>
      </c>
      <c r="F627" t="s">
        <v>12</v>
      </c>
      <c r="G627" t="s">
        <v>13</v>
      </c>
      <c r="H627" t="s">
        <v>12</v>
      </c>
      <c r="I627">
        <v>26</v>
      </c>
      <c r="J627" t="str">
        <f>IF(ABS((C627-AVERAGE($C:$C))/_xlfn.STDEV.S(moras[SALARIO]))&gt;1.96,"Atípico","No")</f>
        <v>No</v>
      </c>
      <c r="K627" t="str">
        <f>IF(ABS((moras[[#This Row],[EDAD]]-AVERAGE($I:$I))/_xlfn.STDEV.S($I:$I))&gt;1.96,"Atípico","No")</f>
        <v>No</v>
      </c>
    </row>
    <row r="628" spans="1:11" x14ac:dyDescent="0.35">
      <c r="A628">
        <v>3609</v>
      </c>
      <c r="B628" t="s">
        <v>15</v>
      </c>
      <c r="C628">
        <v>297502</v>
      </c>
      <c r="D628" t="s">
        <v>17</v>
      </c>
      <c r="E628" t="s">
        <v>16</v>
      </c>
      <c r="F628" t="s">
        <v>12</v>
      </c>
      <c r="G628" t="s">
        <v>13</v>
      </c>
      <c r="H628" t="s">
        <v>13</v>
      </c>
      <c r="I628">
        <v>26</v>
      </c>
      <c r="J628" t="str">
        <f>IF(ABS((C628-AVERAGE($C:$C))/_xlfn.STDEV.S(moras[SALARIO]))&gt;1.96,"Atípico","No")</f>
        <v>No</v>
      </c>
      <c r="K628" t="str">
        <f>IF(ABS((moras[[#This Row],[EDAD]]-AVERAGE($I:$I))/_xlfn.STDEV.S($I:$I))&gt;1.96,"Atípico","No")</f>
        <v>No</v>
      </c>
    </row>
    <row r="629" spans="1:11" x14ac:dyDescent="0.35">
      <c r="A629">
        <v>703</v>
      </c>
      <c r="B629" t="s">
        <v>15</v>
      </c>
      <c r="C629">
        <v>297078</v>
      </c>
      <c r="D629" t="s">
        <v>10</v>
      </c>
      <c r="E629" t="s">
        <v>16</v>
      </c>
      <c r="F629" t="s">
        <v>12</v>
      </c>
      <c r="G629" t="s">
        <v>13</v>
      </c>
      <c r="H629" t="s">
        <v>13</v>
      </c>
      <c r="I629">
        <v>26</v>
      </c>
      <c r="J629" t="str">
        <f>IF(ABS((C629-AVERAGE($C:$C))/_xlfn.STDEV.S(moras[SALARIO]))&gt;1.96,"Atípico","No")</f>
        <v>No</v>
      </c>
      <c r="K629" t="str">
        <f>IF(ABS((moras[[#This Row],[EDAD]]-AVERAGE($I:$I))/_xlfn.STDEV.S($I:$I))&gt;1.96,"Atípico","No")</f>
        <v>No</v>
      </c>
    </row>
    <row r="630" spans="1:11" x14ac:dyDescent="0.35">
      <c r="A630">
        <v>252</v>
      </c>
      <c r="B630" t="s">
        <v>9</v>
      </c>
      <c r="C630">
        <v>297046</v>
      </c>
      <c r="D630" t="s">
        <v>17</v>
      </c>
      <c r="E630" t="s">
        <v>16</v>
      </c>
      <c r="F630" t="s">
        <v>12</v>
      </c>
      <c r="G630" t="s">
        <v>13</v>
      </c>
      <c r="H630" t="s">
        <v>13</v>
      </c>
      <c r="I630">
        <v>26</v>
      </c>
      <c r="J630" t="str">
        <f>IF(ABS((C630-AVERAGE($C:$C))/_xlfn.STDEV.S(moras[SALARIO]))&gt;1.96,"Atípico","No")</f>
        <v>No</v>
      </c>
      <c r="K630" t="str">
        <f>IF(ABS((moras[[#This Row],[EDAD]]-AVERAGE($I:$I))/_xlfn.STDEV.S($I:$I))&gt;1.96,"Atípico","No")</f>
        <v>No</v>
      </c>
    </row>
    <row r="631" spans="1:11" x14ac:dyDescent="0.35">
      <c r="A631">
        <v>591</v>
      </c>
      <c r="B631" t="s">
        <v>15</v>
      </c>
      <c r="C631">
        <v>297046</v>
      </c>
      <c r="D631" t="s">
        <v>17</v>
      </c>
      <c r="E631" t="s">
        <v>16</v>
      </c>
      <c r="F631" t="s">
        <v>12</v>
      </c>
      <c r="G631" t="s">
        <v>13</v>
      </c>
      <c r="H631" t="s">
        <v>13</v>
      </c>
      <c r="I631">
        <v>26</v>
      </c>
      <c r="J631" t="str">
        <f>IF(ABS((C631-AVERAGE($C:$C))/_xlfn.STDEV.S(moras[SALARIO]))&gt;1.96,"Atípico","No")</f>
        <v>No</v>
      </c>
      <c r="K631" t="str">
        <f>IF(ABS((moras[[#This Row],[EDAD]]-AVERAGE($I:$I))/_xlfn.STDEV.S($I:$I))&gt;1.96,"Atípico","No")</f>
        <v>No</v>
      </c>
    </row>
    <row r="632" spans="1:11" x14ac:dyDescent="0.35">
      <c r="A632">
        <v>1238</v>
      </c>
      <c r="B632" t="s">
        <v>9</v>
      </c>
      <c r="C632">
        <v>297046</v>
      </c>
      <c r="D632" t="s">
        <v>17</v>
      </c>
      <c r="E632" t="s">
        <v>16</v>
      </c>
      <c r="F632" t="s">
        <v>12</v>
      </c>
      <c r="G632" t="s">
        <v>12</v>
      </c>
      <c r="H632" t="s">
        <v>13</v>
      </c>
      <c r="I632">
        <v>26</v>
      </c>
      <c r="J632" t="str">
        <f>IF(ABS((C632-AVERAGE($C:$C))/_xlfn.STDEV.S(moras[SALARIO]))&gt;1.96,"Atípico","No")</f>
        <v>No</v>
      </c>
      <c r="K632" t="str">
        <f>IF(ABS((moras[[#This Row],[EDAD]]-AVERAGE($I:$I))/_xlfn.STDEV.S($I:$I))&gt;1.96,"Atípico","No")</f>
        <v>No</v>
      </c>
    </row>
    <row r="633" spans="1:11" x14ac:dyDescent="0.35">
      <c r="A633">
        <v>2019</v>
      </c>
      <c r="B633" t="s">
        <v>15</v>
      </c>
      <c r="C633">
        <v>297046</v>
      </c>
      <c r="D633" t="s">
        <v>17</v>
      </c>
      <c r="E633" t="s">
        <v>16</v>
      </c>
      <c r="F633" t="s">
        <v>12</v>
      </c>
      <c r="G633" t="s">
        <v>13</v>
      </c>
      <c r="H633" t="s">
        <v>13</v>
      </c>
      <c r="I633">
        <v>26</v>
      </c>
      <c r="J633" t="str">
        <f>IF(ABS((C633-AVERAGE($C:$C))/_xlfn.STDEV.S(moras[SALARIO]))&gt;1.96,"Atípico","No")</f>
        <v>No</v>
      </c>
      <c r="K633" t="str">
        <f>IF(ABS((moras[[#This Row],[EDAD]]-AVERAGE($I:$I))/_xlfn.STDEV.S($I:$I))&gt;1.96,"Atípico","No")</f>
        <v>No</v>
      </c>
    </row>
    <row r="634" spans="1:11" x14ac:dyDescent="0.35">
      <c r="A634">
        <v>3797</v>
      </c>
      <c r="B634" t="s">
        <v>9</v>
      </c>
      <c r="C634">
        <v>297046</v>
      </c>
      <c r="D634" t="s">
        <v>17</v>
      </c>
      <c r="E634" t="s">
        <v>16</v>
      </c>
      <c r="F634" t="s">
        <v>12</v>
      </c>
      <c r="G634" t="s">
        <v>13</v>
      </c>
      <c r="H634" t="s">
        <v>13</v>
      </c>
      <c r="I634">
        <v>26</v>
      </c>
      <c r="J634" t="str">
        <f>IF(ABS((C634-AVERAGE($C:$C))/_xlfn.STDEV.S(moras[SALARIO]))&gt;1.96,"Atípico","No")</f>
        <v>No</v>
      </c>
      <c r="K634" t="str">
        <f>IF(ABS((moras[[#This Row],[EDAD]]-AVERAGE($I:$I))/_xlfn.STDEV.S($I:$I))&gt;1.96,"Atípico","No")</f>
        <v>No</v>
      </c>
    </row>
    <row r="635" spans="1:11" x14ac:dyDescent="0.35">
      <c r="A635">
        <v>4445</v>
      </c>
      <c r="B635" t="s">
        <v>9</v>
      </c>
      <c r="C635">
        <v>297046</v>
      </c>
      <c r="D635" t="s">
        <v>18</v>
      </c>
      <c r="E635" t="s">
        <v>16</v>
      </c>
      <c r="F635" t="s">
        <v>12</v>
      </c>
      <c r="G635" t="s">
        <v>13</v>
      </c>
      <c r="H635" t="s">
        <v>12</v>
      </c>
      <c r="I635">
        <v>26</v>
      </c>
      <c r="J635" t="str">
        <f>IF(ABS((C635-AVERAGE($C:$C))/_xlfn.STDEV.S(moras[SALARIO]))&gt;1.96,"Atípico","No")</f>
        <v>No</v>
      </c>
      <c r="K635" t="str">
        <f>IF(ABS((moras[[#This Row],[EDAD]]-AVERAGE($I:$I))/_xlfn.STDEV.S($I:$I))&gt;1.96,"Atípico","No")</f>
        <v>No</v>
      </c>
    </row>
    <row r="636" spans="1:11" x14ac:dyDescent="0.35">
      <c r="A636">
        <v>3649</v>
      </c>
      <c r="B636" t="s">
        <v>9</v>
      </c>
      <c r="C636">
        <v>295000</v>
      </c>
      <c r="D636" t="s">
        <v>10</v>
      </c>
      <c r="E636" t="s">
        <v>16</v>
      </c>
      <c r="F636" t="s">
        <v>12</v>
      </c>
      <c r="G636" t="s">
        <v>13</v>
      </c>
      <c r="H636" t="s">
        <v>13</v>
      </c>
      <c r="I636">
        <v>26</v>
      </c>
      <c r="J636" t="str">
        <f>IF(ABS((C636-AVERAGE($C:$C))/_xlfn.STDEV.S(moras[SALARIO]))&gt;1.96,"Atípico","No")</f>
        <v>No</v>
      </c>
      <c r="K636" t="str">
        <f>IF(ABS((moras[[#This Row],[EDAD]]-AVERAGE($I:$I))/_xlfn.STDEV.S($I:$I))&gt;1.96,"Atípico","No")</f>
        <v>No</v>
      </c>
    </row>
    <row r="637" spans="1:11" x14ac:dyDescent="0.35">
      <c r="A637">
        <v>4934</v>
      </c>
      <c r="B637" t="s">
        <v>15</v>
      </c>
      <c r="C637">
        <v>292120</v>
      </c>
      <c r="D637" t="s">
        <v>10</v>
      </c>
      <c r="E637" t="s">
        <v>16</v>
      </c>
      <c r="F637" t="s">
        <v>12</v>
      </c>
      <c r="G637" t="s">
        <v>13</v>
      </c>
      <c r="H637" t="s">
        <v>13</v>
      </c>
      <c r="I637">
        <v>26</v>
      </c>
      <c r="J637" t="str">
        <f>IF(ABS((C637-AVERAGE($C:$C))/_xlfn.STDEV.S(moras[SALARIO]))&gt;1.96,"Atípico","No")</f>
        <v>No</v>
      </c>
      <c r="K637" t="str">
        <f>IF(ABS((moras[[#This Row],[EDAD]]-AVERAGE($I:$I))/_xlfn.STDEV.S($I:$I))&gt;1.96,"Atípico","No")</f>
        <v>No</v>
      </c>
    </row>
    <row r="638" spans="1:11" x14ac:dyDescent="0.35">
      <c r="A638">
        <v>1286</v>
      </c>
      <c r="B638" t="s">
        <v>9</v>
      </c>
      <c r="C638">
        <v>289083.33</v>
      </c>
      <c r="D638" t="s">
        <v>10</v>
      </c>
      <c r="E638" t="s">
        <v>16</v>
      </c>
      <c r="F638" t="s">
        <v>12</v>
      </c>
      <c r="G638" t="s">
        <v>13</v>
      </c>
      <c r="H638" t="s">
        <v>13</v>
      </c>
      <c r="I638">
        <v>26</v>
      </c>
      <c r="J638" t="str">
        <f>IF(ABS((C638-AVERAGE($C:$C))/_xlfn.STDEV.S(moras[SALARIO]))&gt;1.96,"Atípico","No")</f>
        <v>No</v>
      </c>
      <c r="K638" t="str">
        <f>IF(ABS((moras[[#This Row],[EDAD]]-AVERAGE($I:$I))/_xlfn.STDEV.S($I:$I))&gt;1.96,"Atípico","No")</f>
        <v>No</v>
      </c>
    </row>
    <row r="639" spans="1:11" x14ac:dyDescent="0.35">
      <c r="A639">
        <v>1129</v>
      </c>
      <c r="B639" t="s">
        <v>9</v>
      </c>
      <c r="C639">
        <v>288203</v>
      </c>
      <c r="D639" t="s">
        <v>10</v>
      </c>
      <c r="E639" t="s">
        <v>11</v>
      </c>
      <c r="F639" t="s">
        <v>12</v>
      </c>
      <c r="G639" t="s">
        <v>13</v>
      </c>
      <c r="H639" t="s">
        <v>12</v>
      </c>
      <c r="I639">
        <v>26</v>
      </c>
      <c r="J639" t="str">
        <f>IF(ABS((C639-AVERAGE($C:$C))/_xlfn.STDEV.S(moras[SALARIO]))&gt;1.96,"Atípico","No")</f>
        <v>No</v>
      </c>
      <c r="K639" t="str">
        <f>IF(ABS((moras[[#This Row],[EDAD]]-AVERAGE($I:$I))/_xlfn.STDEV.S($I:$I))&gt;1.96,"Atípico","No")</f>
        <v>No</v>
      </c>
    </row>
    <row r="640" spans="1:11" x14ac:dyDescent="0.35">
      <c r="A640">
        <v>4122</v>
      </c>
      <c r="B640" t="s">
        <v>9</v>
      </c>
      <c r="C640">
        <v>280000</v>
      </c>
      <c r="D640" t="s">
        <v>10</v>
      </c>
      <c r="E640" t="s">
        <v>16</v>
      </c>
      <c r="F640" t="s">
        <v>12</v>
      </c>
      <c r="G640" t="s">
        <v>12</v>
      </c>
      <c r="H640" t="s">
        <v>13</v>
      </c>
      <c r="I640">
        <v>26</v>
      </c>
      <c r="J640" t="str">
        <f>IF(ABS((C640-AVERAGE($C:$C))/_xlfn.STDEV.S(moras[SALARIO]))&gt;1.96,"Atípico","No")</f>
        <v>No</v>
      </c>
      <c r="K640" t="str">
        <f>IF(ABS((moras[[#This Row],[EDAD]]-AVERAGE($I:$I))/_xlfn.STDEV.S($I:$I))&gt;1.96,"Atípico","No")</f>
        <v>No</v>
      </c>
    </row>
    <row r="641" spans="1:11" x14ac:dyDescent="0.35">
      <c r="A641">
        <v>4313</v>
      </c>
      <c r="B641" t="s">
        <v>15</v>
      </c>
      <c r="C641">
        <v>279111</v>
      </c>
      <c r="D641" t="s">
        <v>18</v>
      </c>
      <c r="E641" t="s">
        <v>16</v>
      </c>
      <c r="F641" t="s">
        <v>12</v>
      </c>
      <c r="G641" t="s">
        <v>13</v>
      </c>
      <c r="H641" t="s">
        <v>13</v>
      </c>
      <c r="I641">
        <v>26</v>
      </c>
      <c r="J641" t="str">
        <f>IF(ABS((C641-AVERAGE($C:$C))/_xlfn.STDEV.S(moras[SALARIO]))&gt;1.96,"Atípico","No")</f>
        <v>No</v>
      </c>
      <c r="K641" t="str">
        <f>IF(ABS((moras[[#This Row],[EDAD]]-AVERAGE($I:$I))/_xlfn.STDEV.S($I:$I))&gt;1.96,"Atípico","No")</f>
        <v>No</v>
      </c>
    </row>
    <row r="642" spans="1:11" x14ac:dyDescent="0.35">
      <c r="A642">
        <v>643</v>
      </c>
      <c r="B642" t="s">
        <v>9</v>
      </c>
      <c r="C642">
        <v>278030</v>
      </c>
      <c r="D642" t="s">
        <v>19</v>
      </c>
      <c r="E642" t="s">
        <v>16</v>
      </c>
      <c r="F642" t="s">
        <v>12</v>
      </c>
      <c r="G642" t="s">
        <v>13</v>
      </c>
      <c r="H642" t="s">
        <v>13</v>
      </c>
      <c r="I642">
        <v>26</v>
      </c>
      <c r="J642" t="str">
        <f>IF(ABS((C642-AVERAGE($C:$C))/_xlfn.STDEV.S(moras[SALARIO]))&gt;1.96,"Atípico","No")</f>
        <v>No</v>
      </c>
      <c r="K642" t="str">
        <f>IF(ABS((moras[[#This Row],[EDAD]]-AVERAGE($I:$I))/_xlfn.STDEV.S($I:$I))&gt;1.96,"Atípico","No")</f>
        <v>No</v>
      </c>
    </row>
    <row r="643" spans="1:11" x14ac:dyDescent="0.35">
      <c r="A643">
        <v>3059</v>
      </c>
      <c r="B643" t="s">
        <v>9</v>
      </c>
      <c r="C643">
        <v>278030</v>
      </c>
      <c r="D643" t="s">
        <v>19</v>
      </c>
      <c r="E643" t="s">
        <v>16</v>
      </c>
      <c r="F643" t="s">
        <v>12</v>
      </c>
      <c r="G643" t="s">
        <v>13</v>
      </c>
      <c r="H643" t="s">
        <v>13</v>
      </c>
      <c r="I643">
        <v>26</v>
      </c>
      <c r="J643" t="str">
        <f>IF(ABS((C643-AVERAGE($C:$C))/_xlfn.STDEV.S(moras[SALARIO]))&gt;1.96,"Atípico","No")</f>
        <v>No</v>
      </c>
      <c r="K643" t="str">
        <f>IF(ABS((moras[[#This Row],[EDAD]]-AVERAGE($I:$I))/_xlfn.STDEV.S($I:$I))&gt;1.96,"Atípico","No")</f>
        <v>No</v>
      </c>
    </row>
    <row r="644" spans="1:11" x14ac:dyDescent="0.35">
      <c r="A644">
        <v>3184</v>
      </c>
      <c r="B644" t="s">
        <v>15</v>
      </c>
      <c r="C644">
        <v>278030</v>
      </c>
      <c r="D644" t="s">
        <v>17</v>
      </c>
      <c r="E644" t="s">
        <v>16</v>
      </c>
      <c r="F644" t="s">
        <v>12</v>
      </c>
      <c r="G644" t="s">
        <v>13</v>
      </c>
      <c r="H644" t="s">
        <v>13</v>
      </c>
      <c r="I644">
        <v>26</v>
      </c>
      <c r="J644" t="str">
        <f>IF(ABS((C644-AVERAGE($C:$C))/_xlfn.STDEV.S(moras[SALARIO]))&gt;1.96,"Atípico","No")</f>
        <v>No</v>
      </c>
      <c r="K644" t="str">
        <f>IF(ABS((moras[[#This Row],[EDAD]]-AVERAGE($I:$I))/_xlfn.STDEV.S($I:$I))&gt;1.96,"Atípico","No")</f>
        <v>No</v>
      </c>
    </row>
    <row r="645" spans="1:11" x14ac:dyDescent="0.35">
      <c r="A645">
        <v>3676</v>
      </c>
      <c r="B645" t="s">
        <v>9</v>
      </c>
      <c r="C645">
        <v>278030</v>
      </c>
      <c r="D645" t="s">
        <v>17</v>
      </c>
      <c r="E645" t="s">
        <v>16</v>
      </c>
      <c r="F645" t="s">
        <v>12</v>
      </c>
      <c r="G645" t="s">
        <v>13</v>
      </c>
      <c r="H645" t="s">
        <v>13</v>
      </c>
      <c r="I645">
        <v>26</v>
      </c>
      <c r="J645" t="str">
        <f>IF(ABS((C645-AVERAGE($C:$C))/_xlfn.STDEV.S(moras[SALARIO]))&gt;1.96,"Atípico","No")</f>
        <v>No</v>
      </c>
      <c r="K645" t="str">
        <f>IF(ABS((moras[[#This Row],[EDAD]]-AVERAGE($I:$I))/_xlfn.STDEV.S($I:$I))&gt;1.96,"Atípico","No")</f>
        <v>No</v>
      </c>
    </row>
    <row r="646" spans="1:11" x14ac:dyDescent="0.35">
      <c r="A646">
        <v>2063</v>
      </c>
      <c r="B646" t="s">
        <v>15</v>
      </c>
      <c r="C646">
        <v>269640.95</v>
      </c>
      <c r="D646" t="s">
        <v>10</v>
      </c>
      <c r="E646" t="s">
        <v>16</v>
      </c>
      <c r="F646" t="s">
        <v>12</v>
      </c>
      <c r="G646" t="s">
        <v>13</v>
      </c>
      <c r="H646" t="s">
        <v>13</v>
      </c>
      <c r="I646">
        <v>26</v>
      </c>
      <c r="J646" t="str">
        <f>IF(ABS((C646-AVERAGE($C:$C))/_xlfn.STDEV.S(moras[SALARIO]))&gt;1.96,"Atípico","No")</f>
        <v>No</v>
      </c>
      <c r="K646" t="str">
        <f>IF(ABS((moras[[#This Row],[EDAD]]-AVERAGE($I:$I))/_xlfn.STDEV.S($I:$I))&gt;1.96,"Atípico","No")</f>
        <v>No</v>
      </c>
    </row>
    <row r="647" spans="1:11" x14ac:dyDescent="0.35">
      <c r="A647">
        <v>4932</v>
      </c>
      <c r="B647" t="s">
        <v>9</v>
      </c>
      <c r="C647">
        <v>268990.86</v>
      </c>
      <c r="D647" t="s">
        <v>10</v>
      </c>
      <c r="E647" t="s">
        <v>16</v>
      </c>
      <c r="F647" t="s">
        <v>12</v>
      </c>
      <c r="G647" t="s">
        <v>13</v>
      </c>
      <c r="H647" t="s">
        <v>13</v>
      </c>
      <c r="I647">
        <v>26</v>
      </c>
      <c r="J647" t="str">
        <f>IF(ABS((C647-AVERAGE($C:$C))/_xlfn.STDEV.S(moras[SALARIO]))&gt;1.96,"Atípico","No")</f>
        <v>No</v>
      </c>
      <c r="K647" t="str">
        <f>IF(ABS((moras[[#This Row],[EDAD]]-AVERAGE($I:$I))/_xlfn.STDEV.S($I:$I))&gt;1.96,"Atípico","No")</f>
        <v>No</v>
      </c>
    </row>
    <row r="648" spans="1:11" x14ac:dyDescent="0.35">
      <c r="A648">
        <v>3110</v>
      </c>
      <c r="B648" t="s">
        <v>9</v>
      </c>
      <c r="C648">
        <v>255744</v>
      </c>
      <c r="D648" t="s">
        <v>10</v>
      </c>
      <c r="E648" t="s">
        <v>16</v>
      </c>
      <c r="F648" t="s">
        <v>12</v>
      </c>
      <c r="G648" t="s">
        <v>13</v>
      </c>
      <c r="H648" t="s">
        <v>12</v>
      </c>
      <c r="I648">
        <v>26</v>
      </c>
      <c r="J648" t="str">
        <f>IF(ABS((C648-AVERAGE($C:$C))/_xlfn.STDEV.S(moras[SALARIO]))&gt;1.96,"Atípico","No")</f>
        <v>No</v>
      </c>
      <c r="K648" t="str">
        <f>IF(ABS((moras[[#This Row],[EDAD]]-AVERAGE($I:$I))/_xlfn.STDEV.S($I:$I))&gt;1.96,"Atípico","No")</f>
        <v>No</v>
      </c>
    </row>
    <row r="649" spans="1:11" x14ac:dyDescent="0.35">
      <c r="A649">
        <v>1103</v>
      </c>
      <c r="B649" t="s">
        <v>9</v>
      </c>
      <c r="C649">
        <v>239460</v>
      </c>
      <c r="D649" t="s">
        <v>10</v>
      </c>
      <c r="E649" t="s">
        <v>16</v>
      </c>
      <c r="F649" t="s">
        <v>12</v>
      </c>
      <c r="G649" t="s">
        <v>13</v>
      </c>
      <c r="H649" t="s">
        <v>13</v>
      </c>
      <c r="I649">
        <v>26</v>
      </c>
      <c r="J649" t="str">
        <f>IF(ABS((C649-AVERAGE($C:$C))/_xlfn.STDEV.S(moras[SALARIO]))&gt;1.96,"Atípico","No")</f>
        <v>No</v>
      </c>
      <c r="K649" t="str">
        <f>IF(ABS((moras[[#This Row],[EDAD]]-AVERAGE($I:$I))/_xlfn.STDEV.S($I:$I))&gt;1.96,"Atípico","No")</f>
        <v>No</v>
      </c>
    </row>
    <row r="650" spans="1:11" x14ac:dyDescent="0.35">
      <c r="A650">
        <v>1640</v>
      </c>
      <c r="B650" t="s">
        <v>15</v>
      </c>
      <c r="C650">
        <v>219280</v>
      </c>
      <c r="D650" t="s">
        <v>10</v>
      </c>
      <c r="E650" t="s">
        <v>11</v>
      </c>
      <c r="F650" t="s">
        <v>12</v>
      </c>
      <c r="G650" t="s">
        <v>13</v>
      </c>
      <c r="H650" t="s">
        <v>13</v>
      </c>
      <c r="I650">
        <v>26</v>
      </c>
      <c r="J650" t="str">
        <f>IF(ABS((C650-AVERAGE($C:$C))/_xlfn.STDEV.S(moras[SALARIO]))&gt;1.96,"Atípico","No")</f>
        <v>No</v>
      </c>
      <c r="K650" t="str">
        <f>IF(ABS((moras[[#This Row],[EDAD]]-AVERAGE($I:$I))/_xlfn.STDEV.S($I:$I))&gt;1.96,"Atípico","No")</f>
        <v>No</v>
      </c>
    </row>
    <row r="651" spans="1:11" x14ac:dyDescent="0.35">
      <c r="A651">
        <v>2169</v>
      </c>
      <c r="B651" t="s">
        <v>9</v>
      </c>
      <c r="C651">
        <v>210000</v>
      </c>
      <c r="D651" t="s">
        <v>10</v>
      </c>
      <c r="E651" t="s">
        <v>16</v>
      </c>
      <c r="F651" t="s">
        <v>12</v>
      </c>
      <c r="G651" t="s">
        <v>13</v>
      </c>
      <c r="H651" t="s">
        <v>13</v>
      </c>
      <c r="I651">
        <v>26</v>
      </c>
      <c r="J651" t="str">
        <f>IF(ABS((C651-AVERAGE($C:$C))/_xlfn.STDEV.S(moras[SALARIO]))&gt;1.96,"Atípico","No")</f>
        <v>No</v>
      </c>
      <c r="K651" t="str">
        <f>IF(ABS((moras[[#This Row],[EDAD]]-AVERAGE($I:$I))/_xlfn.STDEV.S($I:$I))&gt;1.96,"Atípico","No")</f>
        <v>No</v>
      </c>
    </row>
    <row r="652" spans="1:11" x14ac:dyDescent="0.35">
      <c r="A652">
        <v>1588</v>
      </c>
      <c r="B652" t="s">
        <v>15</v>
      </c>
      <c r="C652">
        <v>190076.47</v>
      </c>
      <c r="D652" t="s">
        <v>10</v>
      </c>
      <c r="E652" t="s">
        <v>16</v>
      </c>
      <c r="F652" t="s">
        <v>12</v>
      </c>
      <c r="G652" t="s">
        <v>13</v>
      </c>
      <c r="H652" t="s">
        <v>13</v>
      </c>
      <c r="I652">
        <v>26</v>
      </c>
      <c r="J652" t="str">
        <f>IF(ABS((C652-AVERAGE($C:$C))/_xlfn.STDEV.S(moras[SALARIO]))&gt;1.96,"Atípico","No")</f>
        <v>No</v>
      </c>
      <c r="K652" t="str">
        <f>IF(ABS((moras[[#This Row],[EDAD]]-AVERAGE($I:$I))/_xlfn.STDEV.S($I:$I))&gt;1.96,"Atípico","No")</f>
        <v>No</v>
      </c>
    </row>
    <row r="653" spans="1:11" x14ac:dyDescent="0.35">
      <c r="A653">
        <v>4392</v>
      </c>
      <c r="B653" t="s">
        <v>9</v>
      </c>
      <c r="C653">
        <v>182182</v>
      </c>
      <c r="D653" t="s">
        <v>10</v>
      </c>
      <c r="E653" t="s">
        <v>16</v>
      </c>
      <c r="F653" t="s">
        <v>12</v>
      </c>
      <c r="G653" t="s">
        <v>13</v>
      </c>
      <c r="H653" t="s">
        <v>13</v>
      </c>
      <c r="I653">
        <v>26</v>
      </c>
      <c r="J653" t="str">
        <f>IF(ABS((C653-AVERAGE($C:$C))/_xlfn.STDEV.S(moras[SALARIO]))&gt;1.96,"Atípico","No")</f>
        <v>No</v>
      </c>
      <c r="K653" t="str">
        <f>IF(ABS((moras[[#This Row],[EDAD]]-AVERAGE($I:$I))/_xlfn.STDEV.S($I:$I))&gt;1.96,"Atípico","No")</f>
        <v>No</v>
      </c>
    </row>
    <row r="654" spans="1:11" x14ac:dyDescent="0.35">
      <c r="A654">
        <v>4712</v>
      </c>
      <c r="B654" t="s">
        <v>15</v>
      </c>
      <c r="C654">
        <v>160481</v>
      </c>
      <c r="D654" t="s">
        <v>10</v>
      </c>
      <c r="E654" t="s">
        <v>11</v>
      </c>
      <c r="F654" t="s">
        <v>12</v>
      </c>
      <c r="G654" t="s">
        <v>13</v>
      </c>
      <c r="H654" t="s">
        <v>13</v>
      </c>
      <c r="I654">
        <v>26</v>
      </c>
      <c r="J654" t="str">
        <f>IF(ABS((C654-AVERAGE($C:$C))/_xlfn.STDEV.S(moras[SALARIO]))&gt;1.96,"Atípico","No")</f>
        <v>No</v>
      </c>
      <c r="K654" t="str">
        <f>IF(ABS((moras[[#This Row],[EDAD]]-AVERAGE($I:$I))/_xlfn.STDEV.S($I:$I))&gt;1.96,"Atípico","No")</f>
        <v>No</v>
      </c>
    </row>
    <row r="655" spans="1:11" x14ac:dyDescent="0.35">
      <c r="A655">
        <v>2109</v>
      </c>
      <c r="B655" t="s">
        <v>9</v>
      </c>
      <c r="C655">
        <v>160000</v>
      </c>
      <c r="D655" t="s">
        <v>10</v>
      </c>
      <c r="E655" t="s">
        <v>16</v>
      </c>
      <c r="F655" t="s">
        <v>12</v>
      </c>
      <c r="G655" t="s">
        <v>12</v>
      </c>
      <c r="H655" t="s">
        <v>13</v>
      </c>
      <c r="I655">
        <v>26</v>
      </c>
      <c r="J655" t="str">
        <f>IF(ABS((C655-AVERAGE($C:$C))/_xlfn.STDEV.S(moras[SALARIO]))&gt;1.96,"Atípico","No")</f>
        <v>No</v>
      </c>
      <c r="K655" t="str">
        <f>IF(ABS((moras[[#This Row],[EDAD]]-AVERAGE($I:$I))/_xlfn.STDEV.S($I:$I))&gt;1.96,"Atípico","No")</f>
        <v>No</v>
      </c>
    </row>
    <row r="656" spans="1:11" x14ac:dyDescent="0.35">
      <c r="A656">
        <v>582</v>
      </c>
      <c r="B656" t="s">
        <v>9</v>
      </c>
      <c r="C656">
        <v>130000</v>
      </c>
      <c r="D656" t="s">
        <v>10</v>
      </c>
      <c r="E656" t="s">
        <v>16</v>
      </c>
      <c r="F656" t="s">
        <v>12</v>
      </c>
      <c r="G656" t="s">
        <v>13</v>
      </c>
      <c r="H656" t="s">
        <v>13</v>
      </c>
      <c r="I656">
        <v>26</v>
      </c>
      <c r="J656" t="str">
        <f>IF(ABS((C656-AVERAGE($C:$C))/_xlfn.STDEV.S(moras[SALARIO]))&gt;1.96,"Atípico","No")</f>
        <v>No</v>
      </c>
      <c r="K656" t="str">
        <f>IF(ABS((moras[[#This Row],[EDAD]]-AVERAGE($I:$I))/_xlfn.STDEV.S($I:$I))&gt;1.96,"Atípico","No")</f>
        <v>No</v>
      </c>
    </row>
    <row r="657" spans="1:11" x14ac:dyDescent="0.35">
      <c r="A657">
        <v>3328</v>
      </c>
      <c r="B657" t="s">
        <v>9</v>
      </c>
      <c r="C657">
        <v>121368.02</v>
      </c>
      <c r="D657" t="s">
        <v>10</v>
      </c>
      <c r="E657" t="s">
        <v>16</v>
      </c>
      <c r="F657" t="s">
        <v>12</v>
      </c>
      <c r="G657" t="s">
        <v>13</v>
      </c>
      <c r="H657" t="s">
        <v>13</v>
      </c>
      <c r="I657">
        <v>26</v>
      </c>
      <c r="J657" t="str">
        <f>IF(ABS((C657-AVERAGE($C:$C))/_xlfn.STDEV.S(moras[SALARIO]))&gt;1.96,"Atípico","No")</f>
        <v>No</v>
      </c>
      <c r="K657" t="str">
        <f>IF(ABS((moras[[#This Row],[EDAD]]-AVERAGE($I:$I))/_xlfn.STDEV.S($I:$I))&gt;1.96,"Atípico","No")</f>
        <v>No</v>
      </c>
    </row>
    <row r="658" spans="1:11" x14ac:dyDescent="0.35">
      <c r="A658">
        <v>2488</v>
      </c>
      <c r="B658" t="s">
        <v>15</v>
      </c>
      <c r="C658">
        <v>85441.75</v>
      </c>
      <c r="D658" t="s">
        <v>10</v>
      </c>
      <c r="E658" t="s">
        <v>16</v>
      </c>
      <c r="F658" t="s">
        <v>12</v>
      </c>
      <c r="G658" t="s">
        <v>13</v>
      </c>
      <c r="H658" t="s">
        <v>13</v>
      </c>
      <c r="I658">
        <v>26</v>
      </c>
      <c r="J658" t="str">
        <f>IF(ABS((C658-AVERAGE($C:$C))/_xlfn.STDEV.S(moras[SALARIO]))&gt;1.96,"Atípico","No")</f>
        <v>No</v>
      </c>
      <c r="K658" t="str">
        <f>IF(ABS((moras[[#This Row],[EDAD]]-AVERAGE($I:$I))/_xlfn.STDEV.S($I:$I))&gt;1.96,"Atípico","No")</f>
        <v>No</v>
      </c>
    </row>
    <row r="659" spans="1:11" x14ac:dyDescent="0.35">
      <c r="A659">
        <v>804</v>
      </c>
      <c r="B659" t="s">
        <v>9</v>
      </c>
      <c r="C659">
        <v>75000</v>
      </c>
      <c r="D659" t="s">
        <v>10</v>
      </c>
      <c r="E659" t="s">
        <v>16</v>
      </c>
      <c r="F659" t="s">
        <v>12</v>
      </c>
      <c r="G659" t="s">
        <v>13</v>
      </c>
      <c r="H659" t="s">
        <v>13</v>
      </c>
      <c r="I659">
        <v>26</v>
      </c>
      <c r="J659" t="str">
        <f>IF(ABS((C659-AVERAGE($C:$C))/_xlfn.STDEV.S(moras[SALARIO]))&gt;1.96,"Atípico","No")</f>
        <v>No</v>
      </c>
      <c r="K659" t="str">
        <f>IF(ABS((moras[[#This Row],[EDAD]]-AVERAGE($I:$I))/_xlfn.STDEV.S($I:$I))&gt;1.96,"Atípico","No")</f>
        <v>No</v>
      </c>
    </row>
    <row r="660" spans="1:11" x14ac:dyDescent="0.35">
      <c r="A660">
        <v>1339</v>
      </c>
      <c r="B660" t="s">
        <v>9</v>
      </c>
      <c r="C660">
        <v>65249.56</v>
      </c>
      <c r="D660" t="s">
        <v>10</v>
      </c>
      <c r="E660" t="s">
        <v>16</v>
      </c>
      <c r="F660" t="s">
        <v>12</v>
      </c>
      <c r="G660" t="s">
        <v>12</v>
      </c>
      <c r="H660" t="s">
        <v>13</v>
      </c>
      <c r="I660">
        <v>26</v>
      </c>
      <c r="J660" t="str">
        <f>IF(ABS((C660-AVERAGE($C:$C))/_xlfn.STDEV.S(moras[SALARIO]))&gt;1.96,"Atípico","No")</f>
        <v>No</v>
      </c>
      <c r="K660" t="str">
        <f>IF(ABS((moras[[#This Row],[EDAD]]-AVERAGE($I:$I))/_xlfn.STDEV.S($I:$I))&gt;1.96,"Atípico","No")</f>
        <v>No</v>
      </c>
    </row>
    <row r="661" spans="1:11" x14ac:dyDescent="0.35">
      <c r="A661">
        <v>3940</v>
      </c>
      <c r="B661" t="s">
        <v>9</v>
      </c>
      <c r="C661">
        <v>53261.99</v>
      </c>
      <c r="D661" t="s">
        <v>10</v>
      </c>
      <c r="E661" t="s">
        <v>16</v>
      </c>
      <c r="F661" t="s">
        <v>12</v>
      </c>
      <c r="G661" t="s">
        <v>13</v>
      </c>
      <c r="H661" t="s">
        <v>13</v>
      </c>
      <c r="I661">
        <v>26</v>
      </c>
      <c r="J661" t="str">
        <f>IF(ABS((C661-AVERAGE($C:$C))/_xlfn.STDEV.S(moras[SALARIO]))&gt;1.96,"Atípico","No")</f>
        <v>No</v>
      </c>
      <c r="K661" t="str">
        <f>IF(ABS((moras[[#This Row],[EDAD]]-AVERAGE($I:$I))/_xlfn.STDEV.S($I:$I))&gt;1.96,"Atípico","No")</f>
        <v>No</v>
      </c>
    </row>
    <row r="662" spans="1:11" x14ac:dyDescent="0.35">
      <c r="A662">
        <v>4892</v>
      </c>
      <c r="B662" t="s">
        <v>9</v>
      </c>
      <c r="C662">
        <v>38615</v>
      </c>
      <c r="D662" t="s">
        <v>10</v>
      </c>
      <c r="E662" t="s">
        <v>16</v>
      </c>
      <c r="F662" t="s">
        <v>12</v>
      </c>
      <c r="G662" t="s">
        <v>13</v>
      </c>
      <c r="H662" t="s">
        <v>13</v>
      </c>
      <c r="I662">
        <v>26</v>
      </c>
      <c r="J662" t="str">
        <f>IF(ABS((C662-AVERAGE($C:$C))/_xlfn.STDEV.S(moras[SALARIO]))&gt;1.96,"Atípico","No")</f>
        <v>No</v>
      </c>
      <c r="K662" t="str">
        <f>IF(ABS((moras[[#This Row],[EDAD]]-AVERAGE($I:$I))/_xlfn.STDEV.S($I:$I))&gt;1.96,"Atípico","No")</f>
        <v>No</v>
      </c>
    </row>
    <row r="663" spans="1:11" x14ac:dyDescent="0.35">
      <c r="A663">
        <v>2151</v>
      </c>
      <c r="B663" t="s">
        <v>15</v>
      </c>
      <c r="C663">
        <v>10</v>
      </c>
      <c r="D663" t="s">
        <v>10</v>
      </c>
      <c r="E663" t="s">
        <v>16</v>
      </c>
      <c r="F663" t="s">
        <v>12</v>
      </c>
      <c r="G663" t="s">
        <v>13</v>
      </c>
      <c r="H663" t="s">
        <v>13</v>
      </c>
      <c r="I663">
        <v>26</v>
      </c>
      <c r="J663" t="str">
        <f>IF(ABS((C663-AVERAGE($C:$C))/_xlfn.STDEV.S(moras[SALARIO]))&gt;1.96,"Atípico","No")</f>
        <v>No</v>
      </c>
      <c r="K663" t="str">
        <f>IF(ABS((moras[[#This Row],[EDAD]]-AVERAGE($I:$I))/_xlfn.STDEV.S($I:$I))&gt;1.96,"Atípico","No")</f>
        <v>No</v>
      </c>
    </row>
    <row r="664" spans="1:11" x14ac:dyDescent="0.35">
      <c r="A664">
        <v>881</v>
      </c>
      <c r="B664" t="s">
        <v>15</v>
      </c>
      <c r="C664">
        <v>5887012.5</v>
      </c>
      <c r="D664" t="s">
        <v>10</v>
      </c>
      <c r="E664" t="s">
        <v>16</v>
      </c>
      <c r="F664" t="s">
        <v>12</v>
      </c>
      <c r="G664" t="s">
        <v>13</v>
      </c>
      <c r="H664" t="s">
        <v>13</v>
      </c>
      <c r="I664">
        <v>27</v>
      </c>
      <c r="J664" t="str">
        <f>IF(ABS((C664-AVERAGE($C:$C))/_xlfn.STDEV.S(moras[SALARIO]))&gt;1.96,"Atípico","No")</f>
        <v>Atípico</v>
      </c>
      <c r="K664" t="str">
        <f>IF(ABS((moras[[#This Row],[EDAD]]-AVERAGE($I:$I))/_xlfn.STDEV.S($I:$I))&gt;1.96,"Atípico","No")</f>
        <v>No</v>
      </c>
    </row>
    <row r="665" spans="1:11" x14ac:dyDescent="0.35">
      <c r="A665">
        <v>575</v>
      </c>
      <c r="B665" t="s">
        <v>15</v>
      </c>
      <c r="C665">
        <v>3033354.29</v>
      </c>
      <c r="D665" t="s">
        <v>10</v>
      </c>
      <c r="E665" t="s">
        <v>11</v>
      </c>
      <c r="F665" t="s">
        <v>12</v>
      </c>
      <c r="G665" t="s">
        <v>13</v>
      </c>
      <c r="H665" t="s">
        <v>13</v>
      </c>
      <c r="I665">
        <v>27</v>
      </c>
      <c r="J665" t="str">
        <f>IF(ABS((C665-AVERAGE($C:$C))/_xlfn.STDEV.S(moras[SALARIO]))&gt;1.96,"Atípico","No")</f>
        <v>Atípico</v>
      </c>
      <c r="K665" t="str">
        <f>IF(ABS((moras[[#This Row],[EDAD]]-AVERAGE($I:$I))/_xlfn.STDEV.S($I:$I))&gt;1.96,"Atípico","No")</f>
        <v>No</v>
      </c>
    </row>
    <row r="666" spans="1:11" x14ac:dyDescent="0.35">
      <c r="A666">
        <v>4915</v>
      </c>
      <c r="B666" t="s">
        <v>9</v>
      </c>
      <c r="C666">
        <v>2753365.06</v>
      </c>
      <c r="D666" t="s">
        <v>10</v>
      </c>
      <c r="E666" t="s">
        <v>11</v>
      </c>
      <c r="F666" t="s">
        <v>12</v>
      </c>
      <c r="G666" t="s">
        <v>13</v>
      </c>
      <c r="H666" t="s">
        <v>13</v>
      </c>
      <c r="I666">
        <v>27</v>
      </c>
      <c r="J666" t="str">
        <f>IF(ABS((C666-AVERAGE($C:$C))/_xlfn.STDEV.S(moras[SALARIO]))&gt;1.96,"Atípico","No")</f>
        <v>Atípico</v>
      </c>
      <c r="K666" t="str">
        <f>IF(ABS((moras[[#This Row],[EDAD]]-AVERAGE($I:$I))/_xlfn.STDEV.S($I:$I))&gt;1.96,"Atípico","No")</f>
        <v>No</v>
      </c>
    </row>
    <row r="667" spans="1:11" x14ac:dyDescent="0.35">
      <c r="A667">
        <v>868</v>
      </c>
      <c r="B667" t="s">
        <v>9</v>
      </c>
      <c r="C667">
        <v>1776922.56</v>
      </c>
      <c r="D667" t="s">
        <v>10</v>
      </c>
      <c r="E667" t="s">
        <v>16</v>
      </c>
      <c r="F667" t="s">
        <v>12</v>
      </c>
      <c r="G667" t="s">
        <v>13</v>
      </c>
      <c r="H667" t="s">
        <v>13</v>
      </c>
      <c r="I667">
        <v>27</v>
      </c>
      <c r="J667" t="str">
        <f>IF(ABS((C667-AVERAGE($C:$C))/_xlfn.STDEV.S(moras[SALARIO]))&gt;1.96,"Atípico","No")</f>
        <v>No</v>
      </c>
      <c r="K667" t="str">
        <f>IF(ABS((moras[[#This Row],[EDAD]]-AVERAGE($I:$I))/_xlfn.STDEV.S($I:$I))&gt;1.96,"Atípico","No")</f>
        <v>No</v>
      </c>
    </row>
    <row r="668" spans="1:11" x14ac:dyDescent="0.35">
      <c r="A668">
        <v>1189</v>
      </c>
      <c r="B668" t="s">
        <v>9</v>
      </c>
      <c r="C668">
        <v>1273490.6299999999</v>
      </c>
      <c r="D668" t="s">
        <v>10</v>
      </c>
      <c r="E668" t="s">
        <v>16</v>
      </c>
      <c r="F668" t="s">
        <v>12</v>
      </c>
      <c r="G668" t="s">
        <v>13</v>
      </c>
      <c r="H668" t="s">
        <v>13</v>
      </c>
      <c r="I668">
        <v>27</v>
      </c>
      <c r="J668" t="str">
        <f>IF(ABS((C668-AVERAGE($C:$C))/_xlfn.STDEV.S(moras[SALARIO]))&gt;1.96,"Atípico","No")</f>
        <v>No</v>
      </c>
      <c r="K668" t="str">
        <f>IF(ABS((moras[[#This Row],[EDAD]]-AVERAGE($I:$I))/_xlfn.STDEV.S($I:$I))&gt;1.96,"Atípico","No")</f>
        <v>No</v>
      </c>
    </row>
    <row r="669" spans="1:11" x14ac:dyDescent="0.35">
      <c r="A669">
        <v>2878</v>
      </c>
      <c r="B669" t="s">
        <v>9</v>
      </c>
      <c r="C669">
        <v>1220413.97</v>
      </c>
      <c r="D669" t="s">
        <v>10</v>
      </c>
      <c r="E669" t="s">
        <v>16</v>
      </c>
      <c r="F669" t="s">
        <v>12</v>
      </c>
      <c r="G669" t="s">
        <v>13</v>
      </c>
      <c r="H669" t="s">
        <v>13</v>
      </c>
      <c r="I669">
        <v>27</v>
      </c>
      <c r="J669" t="str">
        <f>IF(ABS((C669-AVERAGE($C:$C))/_xlfn.STDEV.S(moras[SALARIO]))&gt;1.96,"Atípico","No")</f>
        <v>No</v>
      </c>
      <c r="K669" t="str">
        <f>IF(ABS((moras[[#This Row],[EDAD]]-AVERAGE($I:$I))/_xlfn.STDEV.S($I:$I))&gt;1.96,"Atípico","No")</f>
        <v>No</v>
      </c>
    </row>
    <row r="670" spans="1:11" x14ac:dyDescent="0.35">
      <c r="A670">
        <v>1895</v>
      </c>
      <c r="B670" t="s">
        <v>15</v>
      </c>
      <c r="C670">
        <v>1188000</v>
      </c>
      <c r="D670" t="s">
        <v>10</v>
      </c>
      <c r="E670" t="s">
        <v>16</v>
      </c>
      <c r="F670" t="s">
        <v>12</v>
      </c>
      <c r="G670" t="s">
        <v>13</v>
      </c>
      <c r="H670" t="s">
        <v>13</v>
      </c>
      <c r="I670">
        <v>27</v>
      </c>
      <c r="J670" t="str">
        <f>IF(ABS((C670-AVERAGE($C:$C))/_xlfn.STDEV.S(moras[SALARIO]))&gt;1.96,"Atípico","No")</f>
        <v>No</v>
      </c>
      <c r="K670" t="str">
        <f>IF(ABS((moras[[#This Row],[EDAD]]-AVERAGE($I:$I))/_xlfn.STDEV.S($I:$I))&gt;1.96,"Atípico","No")</f>
        <v>No</v>
      </c>
    </row>
    <row r="671" spans="1:11" x14ac:dyDescent="0.35">
      <c r="A671">
        <v>1406</v>
      </c>
      <c r="B671" t="s">
        <v>9</v>
      </c>
      <c r="C671">
        <v>1146611.22</v>
      </c>
      <c r="D671" t="s">
        <v>10</v>
      </c>
      <c r="E671" t="s">
        <v>11</v>
      </c>
      <c r="F671" t="s">
        <v>12</v>
      </c>
      <c r="G671" t="s">
        <v>13</v>
      </c>
      <c r="H671" t="s">
        <v>13</v>
      </c>
      <c r="I671">
        <v>27</v>
      </c>
      <c r="J671" t="str">
        <f>IF(ABS((C671-AVERAGE($C:$C))/_xlfn.STDEV.S(moras[SALARIO]))&gt;1.96,"Atípico","No")</f>
        <v>No</v>
      </c>
      <c r="K671" t="str">
        <f>IF(ABS((moras[[#This Row],[EDAD]]-AVERAGE($I:$I))/_xlfn.STDEV.S($I:$I))&gt;1.96,"Atípico","No")</f>
        <v>No</v>
      </c>
    </row>
    <row r="672" spans="1:11" x14ac:dyDescent="0.35">
      <c r="A672">
        <v>1187</v>
      </c>
      <c r="B672" t="s">
        <v>15</v>
      </c>
      <c r="C672">
        <v>1136716.6599999999</v>
      </c>
      <c r="D672" t="s">
        <v>10</v>
      </c>
      <c r="E672" t="s">
        <v>16</v>
      </c>
      <c r="F672" t="s">
        <v>12</v>
      </c>
      <c r="G672" t="s">
        <v>13</v>
      </c>
      <c r="H672" t="s">
        <v>13</v>
      </c>
      <c r="I672">
        <v>27</v>
      </c>
      <c r="J672" t="str">
        <f>IF(ABS((C672-AVERAGE($C:$C))/_xlfn.STDEV.S(moras[SALARIO]))&gt;1.96,"Atípico","No")</f>
        <v>No</v>
      </c>
      <c r="K672" t="str">
        <f>IF(ABS((moras[[#This Row],[EDAD]]-AVERAGE($I:$I))/_xlfn.STDEV.S($I:$I))&gt;1.96,"Atípico","No")</f>
        <v>No</v>
      </c>
    </row>
    <row r="673" spans="1:11" x14ac:dyDescent="0.35">
      <c r="A673">
        <v>3819</v>
      </c>
      <c r="B673" t="s">
        <v>15</v>
      </c>
      <c r="C673">
        <v>1099684.5</v>
      </c>
      <c r="D673" t="s">
        <v>10</v>
      </c>
      <c r="E673" t="s">
        <v>11</v>
      </c>
      <c r="F673" t="s">
        <v>12</v>
      </c>
      <c r="G673" t="s">
        <v>13</v>
      </c>
      <c r="H673" t="s">
        <v>13</v>
      </c>
      <c r="I673">
        <v>27</v>
      </c>
      <c r="J673" t="str">
        <f>IF(ABS((C673-AVERAGE($C:$C))/_xlfn.STDEV.S(moras[SALARIO]))&gt;1.96,"Atípico","No")</f>
        <v>No</v>
      </c>
      <c r="K673" t="str">
        <f>IF(ABS((moras[[#This Row],[EDAD]]-AVERAGE($I:$I))/_xlfn.STDEV.S($I:$I))&gt;1.96,"Atípico","No")</f>
        <v>No</v>
      </c>
    </row>
    <row r="674" spans="1:11" x14ac:dyDescent="0.35">
      <c r="A674">
        <v>2114</v>
      </c>
      <c r="B674" t="s">
        <v>9</v>
      </c>
      <c r="C674">
        <v>1069013.75</v>
      </c>
      <c r="D674" t="s">
        <v>10</v>
      </c>
      <c r="E674" t="s">
        <v>16</v>
      </c>
      <c r="F674" t="s">
        <v>12</v>
      </c>
      <c r="G674" t="s">
        <v>13</v>
      </c>
      <c r="H674" t="s">
        <v>13</v>
      </c>
      <c r="I674">
        <v>27</v>
      </c>
      <c r="J674" t="str">
        <f>IF(ABS((C674-AVERAGE($C:$C))/_xlfn.STDEV.S(moras[SALARIO]))&gt;1.96,"Atípico","No")</f>
        <v>No</v>
      </c>
      <c r="K674" t="str">
        <f>IF(ABS((moras[[#This Row],[EDAD]]-AVERAGE($I:$I))/_xlfn.STDEV.S($I:$I))&gt;1.96,"Atípico","No")</f>
        <v>No</v>
      </c>
    </row>
    <row r="675" spans="1:11" x14ac:dyDescent="0.35">
      <c r="A675">
        <v>2227</v>
      </c>
      <c r="B675" t="s">
        <v>9</v>
      </c>
      <c r="C675">
        <v>992801.25</v>
      </c>
      <c r="D675" t="s">
        <v>10</v>
      </c>
      <c r="E675" t="s">
        <v>16</v>
      </c>
      <c r="F675" t="s">
        <v>12</v>
      </c>
      <c r="G675" t="s">
        <v>13</v>
      </c>
      <c r="H675" t="s">
        <v>13</v>
      </c>
      <c r="I675">
        <v>27</v>
      </c>
      <c r="J675" t="str">
        <f>IF(ABS((C675-AVERAGE($C:$C))/_xlfn.STDEV.S(moras[SALARIO]))&gt;1.96,"Atípico","No")</f>
        <v>No</v>
      </c>
      <c r="K675" t="str">
        <f>IF(ABS((moras[[#This Row],[EDAD]]-AVERAGE($I:$I))/_xlfn.STDEV.S($I:$I))&gt;1.96,"Atípico","No")</f>
        <v>No</v>
      </c>
    </row>
    <row r="676" spans="1:11" x14ac:dyDescent="0.35">
      <c r="A676">
        <v>3856</v>
      </c>
      <c r="B676" t="s">
        <v>15</v>
      </c>
      <c r="C676">
        <v>983308</v>
      </c>
      <c r="D676" t="s">
        <v>10</v>
      </c>
      <c r="E676" t="s">
        <v>16</v>
      </c>
      <c r="F676" t="s">
        <v>12</v>
      </c>
      <c r="G676" t="s">
        <v>13</v>
      </c>
      <c r="H676" t="s">
        <v>13</v>
      </c>
      <c r="I676">
        <v>27</v>
      </c>
      <c r="J676" t="str">
        <f>IF(ABS((C676-AVERAGE($C:$C))/_xlfn.STDEV.S(moras[SALARIO]))&gt;1.96,"Atípico","No")</f>
        <v>No</v>
      </c>
      <c r="K676" t="str">
        <f>IF(ABS((moras[[#This Row],[EDAD]]-AVERAGE($I:$I))/_xlfn.STDEV.S($I:$I))&gt;1.96,"Atípico","No")</f>
        <v>No</v>
      </c>
    </row>
    <row r="677" spans="1:11" x14ac:dyDescent="0.35">
      <c r="A677">
        <v>3041</v>
      </c>
      <c r="B677" t="s">
        <v>15</v>
      </c>
      <c r="C677">
        <v>941448</v>
      </c>
      <c r="D677" t="s">
        <v>10</v>
      </c>
      <c r="E677" t="s">
        <v>11</v>
      </c>
      <c r="F677" t="s">
        <v>12</v>
      </c>
      <c r="G677" t="s">
        <v>13</v>
      </c>
      <c r="H677" t="s">
        <v>13</v>
      </c>
      <c r="I677">
        <v>27</v>
      </c>
      <c r="J677" t="str">
        <f>IF(ABS((C677-AVERAGE($C:$C))/_xlfn.STDEV.S(moras[SALARIO]))&gt;1.96,"Atípico","No")</f>
        <v>No</v>
      </c>
      <c r="K677" t="str">
        <f>IF(ABS((moras[[#This Row],[EDAD]]-AVERAGE($I:$I))/_xlfn.STDEV.S($I:$I))&gt;1.96,"Atípico","No")</f>
        <v>No</v>
      </c>
    </row>
    <row r="678" spans="1:11" x14ac:dyDescent="0.35">
      <c r="A678">
        <v>2936</v>
      </c>
      <c r="B678" t="s">
        <v>9</v>
      </c>
      <c r="C678">
        <v>924999.9</v>
      </c>
      <c r="D678" t="s">
        <v>10</v>
      </c>
      <c r="E678" t="s">
        <v>16</v>
      </c>
      <c r="F678" t="s">
        <v>12</v>
      </c>
      <c r="G678" t="s">
        <v>13</v>
      </c>
      <c r="H678" t="s">
        <v>13</v>
      </c>
      <c r="I678">
        <v>27</v>
      </c>
      <c r="J678" t="str">
        <f>IF(ABS((C678-AVERAGE($C:$C))/_xlfn.STDEV.S(moras[SALARIO]))&gt;1.96,"Atípico","No")</f>
        <v>No</v>
      </c>
      <c r="K678" t="str">
        <f>IF(ABS((moras[[#This Row],[EDAD]]-AVERAGE($I:$I))/_xlfn.STDEV.S($I:$I))&gt;1.96,"Atípico","No")</f>
        <v>No</v>
      </c>
    </row>
    <row r="679" spans="1:11" x14ac:dyDescent="0.35">
      <c r="A679">
        <v>3841</v>
      </c>
      <c r="B679" t="s">
        <v>9</v>
      </c>
      <c r="C679">
        <v>914000</v>
      </c>
      <c r="D679" t="s">
        <v>10</v>
      </c>
      <c r="E679" t="s">
        <v>16</v>
      </c>
      <c r="F679" t="s">
        <v>12</v>
      </c>
      <c r="G679" t="s">
        <v>13</v>
      </c>
      <c r="H679" t="s">
        <v>13</v>
      </c>
      <c r="I679">
        <v>27</v>
      </c>
      <c r="J679" t="str">
        <f>IF(ABS((C679-AVERAGE($C:$C))/_xlfn.STDEV.S(moras[SALARIO]))&gt;1.96,"Atípico","No")</f>
        <v>No</v>
      </c>
      <c r="K679" t="str">
        <f>IF(ABS((moras[[#This Row],[EDAD]]-AVERAGE($I:$I))/_xlfn.STDEV.S($I:$I))&gt;1.96,"Atípico","No")</f>
        <v>No</v>
      </c>
    </row>
    <row r="680" spans="1:11" x14ac:dyDescent="0.35">
      <c r="A680">
        <v>81</v>
      </c>
      <c r="B680" t="s">
        <v>15</v>
      </c>
      <c r="C680">
        <v>909000</v>
      </c>
      <c r="D680" t="s">
        <v>10</v>
      </c>
      <c r="E680" t="s">
        <v>16</v>
      </c>
      <c r="F680" t="s">
        <v>12</v>
      </c>
      <c r="G680" t="s">
        <v>13</v>
      </c>
      <c r="H680" t="s">
        <v>12</v>
      </c>
      <c r="I680">
        <v>27</v>
      </c>
      <c r="J680" t="str">
        <f>IF(ABS((C680-AVERAGE($C:$C))/_xlfn.STDEV.S(moras[SALARIO]))&gt;1.96,"Atípico","No")</f>
        <v>No</v>
      </c>
      <c r="K680" t="str">
        <f>IF(ABS((moras[[#This Row],[EDAD]]-AVERAGE($I:$I))/_xlfn.STDEV.S($I:$I))&gt;1.96,"Atípico","No")</f>
        <v>No</v>
      </c>
    </row>
    <row r="681" spans="1:11" x14ac:dyDescent="0.35">
      <c r="A681">
        <v>4371</v>
      </c>
      <c r="B681" t="s">
        <v>15</v>
      </c>
      <c r="C681">
        <v>902500</v>
      </c>
      <c r="D681" t="s">
        <v>10</v>
      </c>
      <c r="E681" t="s">
        <v>16</v>
      </c>
      <c r="F681" t="s">
        <v>12</v>
      </c>
      <c r="G681" t="s">
        <v>13</v>
      </c>
      <c r="H681" t="s">
        <v>13</v>
      </c>
      <c r="I681">
        <v>27</v>
      </c>
      <c r="J681" t="str">
        <f>IF(ABS((C681-AVERAGE($C:$C))/_xlfn.STDEV.S(moras[SALARIO]))&gt;1.96,"Atípico","No")</f>
        <v>No</v>
      </c>
      <c r="K681" t="str">
        <f>IF(ABS((moras[[#This Row],[EDAD]]-AVERAGE($I:$I))/_xlfn.STDEV.S($I:$I))&gt;1.96,"Atípico","No")</f>
        <v>No</v>
      </c>
    </row>
    <row r="682" spans="1:11" x14ac:dyDescent="0.35">
      <c r="A682">
        <v>265</v>
      </c>
      <c r="B682" t="s">
        <v>15</v>
      </c>
      <c r="C682">
        <v>820120</v>
      </c>
      <c r="D682" t="s">
        <v>10</v>
      </c>
      <c r="E682" t="s">
        <v>16</v>
      </c>
      <c r="F682" t="s">
        <v>12</v>
      </c>
      <c r="G682" t="s">
        <v>13</v>
      </c>
      <c r="H682" t="s">
        <v>13</v>
      </c>
      <c r="I682">
        <v>27</v>
      </c>
      <c r="J682" t="str">
        <f>IF(ABS((C682-AVERAGE($C:$C))/_xlfn.STDEV.S(moras[SALARIO]))&gt;1.96,"Atípico","No")</f>
        <v>No</v>
      </c>
      <c r="K682" t="str">
        <f>IF(ABS((moras[[#This Row],[EDAD]]-AVERAGE($I:$I))/_xlfn.STDEV.S($I:$I))&gt;1.96,"Atípico","No")</f>
        <v>No</v>
      </c>
    </row>
    <row r="683" spans="1:11" x14ac:dyDescent="0.35">
      <c r="A683">
        <v>2754</v>
      </c>
      <c r="B683" t="s">
        <v>15</v>
      </c>
      <c r="C683">
        <v>812430</v>
      </c>
      <c r="D683" t="s">
        <v>10</v>
      </c>
      <c r="E683" t="s">
        <v>16</v>
      </c>
      <c r="F683" t="s">
        <v>12</v>
      </c>
      <c r="G683" t="s">
        <v>13</v>
      </c>
      <c r="H683" t="s">
        <v>13</v>
      </c>
      <c r="I683">
        <v>27</v>
      </c>
      <c r="J683" t="str">
        <f>IF(ABS((C683-AVERAGE($C:$C))/_xlfn.STDEV.S(moras[SALARIO]))&gt;1.96,"Atípico","No")</f>
        <v>No</v>
      </c>
      <c r="K683" t="str">
        <f>IF(ABS((moras[[#This Row],[EDAD]]-AVERAGE($I:$I))/_xlfn.STDEV.S($I:$I))&gt;1.96,"Atípico","No")</f>
        <v>No</v>
      </c>
    </row>
    <row r="684" spans="1:11" x14ac:dyDescent="0.35">
      <c r="A684">
        <v>4273</v>
      </c>
      <c r="B684" t="s">
        <v>9</v>
      </c>
      <c r="C684">
        <v>800000</v>
      </c>
      <c r="D684" t="s">
        <v>10</v>
      </c>
      <c r="E684" t="s">
        <v>16</v>
      </c>
      <c r="F684" t="s">
        <v>12</v>
      </c>
      <c r="G684" t="s">
        <v>13</v>
      </c>
      <c r="H684" t="s">
        <v>13</v>
      </c>
      <c r="I684">
        <v>27</v>
      </c>
      <c r="J684" t="str">
        <f>IF(ABS((C684-AVERAGE($C:$C))/_xlfn.STDEV.S(moras[SALARIO]))&gt;1.96,"Atípico","No")</f>
        <v>No</v>
      </c>
      <c r="K684" t="str">
        <f>IF(ABS((moras[[#This Row],[EDAD]]-AVERAGE($I:$I))/_xlfn.STDEV.S($I:$I))&gt;1.96,"Atípico","No")</f>
        <v>No</v>
      </c>
    </row>
    <row r="685" spans="1:11" x14ac:dyDescent="0.35">
      <c r="A685">
        <v>4051</v>
      </c>
      <c r="B685" t="s">
        <v>9</v>
      </c>
      <c r="C685">
        <v>782348.4</v>
      </c>
      <c r="D685" t="s">
        <v>10</v>
      </c>
      <c r="E685" t="s">
        <v>16</v>
      </c>
      <c r="F685" t="s">
        <v>12</v>
      </c>
      <c r="G685" t="s">
        <v>13</v>
      </c>
      <c r="H685" t="s">
        <v>13</v>
      </c>
      <c r="I685">
        <v>27</v>
      </c>
      <c r="J685" t="str">
        <f>IF(ABS((C685-AVERAGE($C:$C))/_xlfn.STDEV.S(moras[SALARIO]))&gt;1.96,"Atípico","No")</f>
        <v>No</v>
      </c>
      <c r="K685" t="str">
        <f>IF(ABS((moras[[#This Row],[EDAD]]-AVERAGE($I:$I))/_xlfn.STDEV.S($I:$I))&gt;1.96,"Atípico","No")</f>
        <v>No</v>
      </c>
    </row>
    <row r="686" spans="1:11" x14ac:dyDescent="0.35">
      <c r="A686">
        <v>2192</v>
      </c>
      <c r="B686" t="s">
        <v>15</v>
      </c>
      <c r="C686">
        <v>782118.81</v>
      </c>
      <c r="D686" t="s">
        <v>10</v>
      </c>
      <c r="E686" t="s">
        <v>16</v>
      </c>
      <c r="F686" t="s">
        <v>12</v>
      </c>
      <c r="G686" t="s">
        <v>13</v>
      </c>
      <c r="H686" t="s">
        <v>13</v>
      </c>
      <c r="I686">
        <v>27</v>
      </c>
      <c r="J686" t="str">
        <f>IF(ABS((C686-AVERAGE($C:$C))/_xlfn.STDEV.S(moras[SALARIO]))&gt;1.96,"Atípico","No")</f>
        <v>No</v>
      </c>
      <c r="K686" t="str">
        <f>IF(ABS((moras[[#This Row],[EDAD]]-AVERAGE($I:$I))/_xlfn.STDEV.S($I:$I))&gt;1.96,"Atípico","No")</f>
        <v>No</v>
      </c>
    </row>
    <row r="687" spans="1:11" x14ac:dyDescent="0.35">
      <c r="A687">
        <v>2543</v>
      </c>
      <c r="B687" t="s">
        <v>15</v>
      </c>
      <c r="C687">
        <v>759597.67</v>
      </c>
      <c r="D687" t="s">
        <v>10</v>
      </c>
      <c r="E687" t="s">
        <v>11</v>
      </c>
      <c r="F687" t="s">
        <v>12</v>
      </c>
      <c r="G687" t="s">
        <v>13</v>
      </c>
      <c r="H687" t="s">
        <v>13</v>
      </c>
      <c r="I687">
        <v>27</v>
      </c>
      <c r="J687" t="str">
        <f>IF(ABS((C687-AVERAGE($C:$C))/_xlfn.STDEV.S(moras[SALARIO]))&gt;1.96,"Atípico","No")</f>
        <v>No</v>
      </c>
      <c r="K687" t="str">
        <f>IF(ABS((moras[[#This Row],[EDAD]]-AVERAGE($I:$I))/_xlfn.STDEV.S($I:$I))&gt;1.96,"Atípico","No")</f>
        <v>No</v>
      </c>
    </row>
    <row r="688" spans="1:11" x14ac:dyDescent="0.35">
      <c r="A688">
        <v>1892</v>
      </c>
      <c r="B688" t="s">
        <v>15</v>
      </c>
      <c r="C688">
        <v>758880</v>
      </c>
      <c r="D688" t="s">
        <v>10</v>
      </c>
      <c r="E688" t="s">
        <v>16</v>
      </c>
      <c r="F688" t="s">
        <v>12</v>
      </c>
      <c r="G688" t="s">
        <v>13</v>
      </c>
      <c r="H688" t="s">
        <v>13</v>
      </c>
      <c r="I688">
        <v>27</v>
      </c>
      <c r="J688" t="str">
        <f>IF(ABS((C688-AVERAGE($C:$C))/_xlfn.STDEV.S(moras[SALARIO]))&gt;1.96,"Atípico","No")</f>
        <v>No</v>
      </c>
      <c r="K688" t="str">
        <f>IF(ABS((moras[[#This Row],[EDAD]]-AVERAGE($I:$I))/_xlfn.STDEV.S($I:$I))&gt;1.96,"Atípico","No")</f>
        <v>No</v>
      </c>
    </row>
    <row r="689" spans="1:11" x14ac:dyDescent="0.35">
      <c r="A689">
        <v>3814</v>
      </c>
      <c r="B689" t="s">
        <v>15</v>
      </c>
      <c r="C689">
        <v>740950</v>
      </c>
      <c r="D689" t="s">
        <v>10</v>
      </c>
      <c r="E689" t="s">
        <v>16</v>
      </c>
      <c r="F689" t="s">
        <v>12</v>
      </c>
      <c r="G689" t="s">
        <v>13</v>
      </c>
      <c r="H689" t="s">
        <v>12</v>
      </c>
      <c r="I689">
        <v>27</v>
      </c>
      <c r="J689" t="str">
        <f>IF(ABS((C689-AVERAGE($C:$C))/_xlfn.STDEV.S(moras[SALARIO]))&gt;1.96,"Atípico","No")</f>
        <v>No</v>
      </c>
      <c r="K689" t="str">
        <f>IF(ABS((moras[[#This Row],[EDAD]]-AVERAGE($I:$I))/_xlfn.STDEV.S($I:$I))&gt;1.96,"Atípico","No")</f>
        <v>No</v>
      </c>
    </row>
    <row r="690" spans="1:11" x14ac:dyDescent="0.35">
      <c r="A690">
        <v>3852</v>
      </c>
      <c r="B690" t="s">
        <v>15</v>
      </c>
      <c r="C690">
        <v>729230.7</v>
      </c>
      <c r="D690" t="s">
        <v>10</v>
      </c>
      <c r="E690" t="s">
        <v>11</v>
      </c>
      <c r="F690" t="s">
        <v>12</v>
      </c>
      <c r="G690" t="s">
        <v>13</v>
      </c>
      <c r="H690" t="s">
        <v>13</v>
      </c>
      <c r="I690">
        <v>27</v>
      </c>
      <c r="J690" t="str">
        <f>IF(ABS((C690-AVERAGE($C:$C))/_xlfn.STDEV.S(moras[SALARIO]))&gt;1.96,"Atípico","No")</f>
        <v>No</v>
      </c>
      <c r="K690" t="str">
        <f>IF(ABS((moras[[#This Row],[EDAD]]-AVERAGE($I:$I))/_xlfn.STDEV.S($I:$I))&gt;1.96,"Atípico","No")</f>
        <v>No</v>
      </c>
    </row>
    <row r="691" spans="1:11" x14ac:dyDescent="0.35">
      <c r="A691">
        <v>3951</v>
      </c>
      <c r="B691" t="s">
        <v>9</v>
      </c>
      <c r="C691">
        <v>721233.92000000004</v>
      </c>
      <c r="D691" t="s">
        <v>10</v>
      </c>
      <c r="E691" t="s">
        <v>16</v>
      </c>
      <c r="F691" t="s">
        <v>12</v>
      </c>
      <c r="G691" t="s">
        <v>13</v>
      </c>
      <c r="H691" t="s">
        <v>13</v>
      </c>
      <c r="I691">
        <v>27</v>
      </c>
      <c r="J691" t="str">
        <f>IF(ABS((C691-AVERAGE($C:$C))/_xlfn.STDEV.S(moras[SALARIO]))&gt;1.96,"Atípico","No")</f>
        <v>No</v>
      </c>
      <c r="K691" t="str">
        <f>IF(ABS((moras[[#This Row],[EDAD]]-AVERAGE($I:$I))/_xlfn.STDEV.S($I:$I))&gt;1.96,"Atípico","No")</f>
        <v>No</v>
      </c>
    </row>
    <row r="692" spans="1:11" x14ac:dyDescent="0.35">
      <c r="A692">
        <v>3011</v>
      </c>
      <c r="B692" t="s">
        <v>15</v>
      </c>
      <c r="C692">
        <v>700000</v>
      </c>
      <c r="D692" t="s">
        <v>10</v>
      </c>
      <c r="E692" t="s">
        <v>16</v>
      </c>
      <c r="F692" t="s">
        <v>12</v>
      </c>
      <c r="G692" t="s">
        <v>13</v>
      </c>
      <c r="H692" t="s">
        <v>13</v>
      </c>
      <c r="I692">
        <v>27</v>
      </c>
      <c r="J692" t="str">
        <f>IF(ABS((C692-AVERAGE($C:$C))/_xlfn.STDEV.S(moras[SALARIO]))&gt;1.96,"Atípico","No")</f>
        <v>No</v>
      </c>
      <c r="K692" t="str">
        <f>IF(ABS((moras[[#This Row],[EDAD]]-AVERAGE($I:$I))/_xlfn.STDEV.S($I:$I))&gt;1.96,"Atípico","No")</f>
        <v>No</v>
      </c>
    </row>
    <row r="693" spans="1:11" x14ac:dyDescent="0.35">
      <c r="A693">
        <v>3424</v>
      </c>
      <c r="B693" t="s">
        <v>15</v>
      </c>
      <c r="C693">
        <v>675000</v>
      </c>
      <c r="D693" t="s">
        <v>10</v>
      </c>
      <c r="E693" t="s">
        <v>16</v>
      </c>
      <c r="F693" t="s">
        <v>12</v>
      </c>
      <c r="G693" t="s">
        <v>13</v>
      </c>
      <c r="H693" t="s">
        <v>13</v>
      </c>
      <c r="I693">
        <v>27</v>
      </c>
      <c r="J693" t="str">
        <f>IF(ABS((C693-AVERAGE($C:$C))/_xlfn.STDEV.S(moras[SALARIO]))&gt;1.96,"Atípico","No")</f>
        <v>No</v>
      </c>
      <c r="K693" t="str">
        <f>IF(ABS((moras[[#This Row],[EDAD]]-AVERAGE($I:$I))/_xlfn.STDEV.S($I:$I))&gt;1.96,"Atípico","No")</f>
        <v>No</v>
      </c>
    </row>
    <row r="694" spans="1:11" x14ac:dyDescent="0.35">
      <c r="A694">
        <v>4560</v>
      </c>
      <c r="B694" t="s">
        <v>9</v>
      </c>
      <c r="C694">
        <v>670740</v>
      </c>
      <c r="D694" t="s">
        <v>10</v>
      </c>
      <c r="E694" t="s">
        <v>16</v>
      </c>
      <c r="F694" t="s">
        <v>12</v>
      </c>
      <c r="G694" t="s">
        <v>13</v>
      </c>
      <c r="H694" t="s">
        <v>13</v>
      </c>
      <c r="I694">
        <v>27</v>
      </c>
      <c r="J694" t="str">
        <f>IF(ABS((C694-AVERAGE($C:$C))/_xlfn.STDEV.S(moras[SALARIO]))&gt;1.96,"Atípico","No")</f>
        <v>No</v>
      </c>
      <c r="K694" t="str">
        <f>IF(ABS((moras[[#This Row],[EDAD]]-AVERAGE($I:$I))/_xlfn.STDEV.S($I:$I))&gt;1.96,"Atípico","No")</f>
        <v>No</v>
      </c>
    </row>
    <row r="695" spans="1:11" x14ac:dyDescent="0.35">
      <c r="A695">
        <v>4833</v>
      </c>
      <c r="B695" t="s">
        <v>9</v>
      </c>
      <c r="C695">
        <v>665586.97</v>
      </c>
      <c r="D695" t="s">
        <v>10</v>
      </c>
      <c r="E695" t="s">
        <v>16</v>
      </c>
      <c r="F695" t="s">
        <v>12</v>
      </c>
      <c r="G695" t="s">
        <v>13</v>
      </c>
      <c r="H695" t="s">
        <v>13</v>
      </c>
      <c r="I695">
        <v>27</v>
      </c>
      <c r="J695" t="str">
        <f>IF(ABS((C695-AVERAGE($C:$C))/_xlfn.STDEV.S(moras[SALARIO]))&gt;1.96,"Atípico","No")</f>
        <v>No</v>
      </c>
      <c r="K695" t="str">
        <f>IF(ABS((moras[[#This Row],[EDAD]]-AVERAGE($I:$I))/_xlfn.STDEV.S($I:$I))&gt;1.96,"Atípico","No")</f>
        <v>No</v>
      </c>
    </row>
    <row r="696" spans="1:11" x14ac:dyDescent="0.35">
      <c r="A696">
        <v>118</v>
      </c>
      <c r="B696" t="s">
        <v>9</v>
      </c>
      <c r="C696">
        <v>659864.57999999996</v>
      </c>
      <c r="D696" t="s">
        <v>10</v>
      </c>
      <c r="E696" t="s">
        <v>16</v>
      </c>
      <c r="F696" t="s">
        <v>12</v>
      </c>
      <c r="G696" t="s">
        <v>13</v>
      </c>
      <c r="H696" t="s">
        <v>13</v>
      </c>
      <c r="I696">
        <v>27</v>
      </c>
      <c r="J696" t="str">
        <f>IF(ABS((C696-AVERAGE($C:$C))/_xlfn.STDEV.S(moras[SALARIO]))&gt;1.96,"Atípico","No")</f>
        <v>No</v>
      </c>
      <c r="K696" t="str">
        <f>IF(ABS((moras[[#This Row],[EDAD]]-AVERAGE($I:$I))/_xlfn.STDEV.S($I:$I))&gt;1.96,"Atípico","No")</f>
        <v>No</v>
      </c>
    </row>
    <row r="697" spans="1:11" x14ac:dyDescent="0.35">
      <c r="A697">
        <v>157</v>
      </c>
      <c r="B697" t="s">
        <v>9</v>
      </c>
      <c r="C697">
        <v>659491.07999999996</v>
      </c>
      <c r="D697" t="s">
        <v>10</v>
      </c>
      <c r="E697" t="s">
        <v>16</v>
      </c>
      <c r="F697" t="s">
        <v>12</v>
      </c>
      <c r="G697" t="s">
        <v>13</v>
      </c>
      <c r="H697" t="s">
        <v>13</v>
      </c>
      <c r="I697">
        <v>27</v>
      </c>
      <c r="J697" t="str">
        <f>IF(ABS((C697-AVERAGE($C:$C))/_xlfn.STDEV.S(moras[SALARIO]))&gt;1.96,"Atípico","No")</f>
        <v>No</v>
      </c>
      <c r="K697" t="str">
        <f>IF(ABS((moras[[#This Row],[EDAD]]-AVERAGE($I:$I))/_xlfn.STDEV.S($I:$I))&gt;1.96,"Atípico","No")</f>
        <v>No</v>
      </c>
    </row>
    <row r="698" spans="1:11" x14ac:dyDescent="0.35">
      <c r="A698">
        <v>3242</v>
      </c>
      <c r="B698" t="s">
        <v>15</v>
      </c>
      <c r="C698">
        <v>657562.5</v>
      </c>
      <c r="D698" t="s">
        <v>10</v>
      </c>
      <c r="E698" t="s">
        <v>11</v>
      </c>
      <c r="F698" t="s">
        <v>12</v>
      </c>
      <c r="G698" t="s">
        <v>13</v>
      </c>
      <c r="H698" t="s">
        <v>13</v>
      </c>
      <c r="I698">
        <v>27</v>
      </c>
      <c r="J698" t="str">
        <f>IF(ABS((C698-AVERAGE($C:$C))/_xlfn.STDEV.S(moras[SALARIO]))&gt;1.96,"Atípico","No")</f>
        <v>No</v>
      </c>
      <c r="K698" t="str">
        <f>IF(ABS((moras[[#This Row],[EDAD]]-AVERAGE($I:$I))/_xlfn.STDEV.S($I:$I))&gt;1.96,"Atípico","No")</f>
        <v>No</v>
      </c>
    </row>
    <row r="699" spans="1:11" x14ac:dyDescent="0.35">
      <c r="A699">
        <v>4246</v>
      </c>
      <c r="B699" t="s">
        <v>9</v>
      </c>
      <c r="C699">
        <v>650000.12</v>
      </c>
      <c r="D699" t="s">
        <v>10</v>
      </c>
      <c r="E699" t="s">
        <v>16</v>
      </c>
      <c r="F699" t="s">
        <v>12</v>
      </c>
      <c r="G699" t="s">
        <v>13</v>
      </c>
      <c r="H699" t="s">
        <v>13</v>
      </c>
      <c r="I699">
        <v>27</v>
      </c>
      <c r="J699" t="str">
        <f>IF(ABS((C699-AVERAGE($C:$C))/_xlfn.STDEV.S(moras[SALARIO]))&gt;1.96,"Atípico","No")</f>
        <v>No</v>
      </c>
      <c r="K699" t="str">
        <f>IF(ABS((moras[[#This Row],[EDAD]]-AVERAGE($I:$I))/_xlfn.STDEV.S($I:$I))&gt;1.96,"Atípico","No")</f>
        <v>No</v>
      </c>
    </row>
    <row r="700" spans="1:11" x14ac:dyDescent="0.35">
      <c r="A700">
        <v>3652</v>
      </c>
      <c r="B700" t="s">
        <v>15</v>
      </c>
      <c r="C700">
        <v>650000</v>
      </c>
      <c r="D700" t="s">
        <v>10</v>
      </c>
      <c r="E700" t="s">
        <v>16</v>
      </c>
      <c r="F700" t="s">
        <v>12</v>
      </c>
      <c r="G700" t="s">
        <v>13</v>
      </c>
      <c r="H700" t="s">
        <v>13</v>
      </c>
      <c r="I700">
        <v>27</v>
      </c>
      <c r="J700" t="str">
        <f>IF(ABS((C700-AVERAGE($C:$C))/_xlfn.STDEV.S(moras[SALARIO]))&gt;1.96,"Atípico","No")</f>
        <v>No</v>
      </c>
      <c r="K700" t="str">
        <f>IF(ABS((moras[[#This Row],[EDAD]]-AVERAGE($I:$I))/_xlfn.STDEV.S($I:$I))&gt;1.96,"Atípico","No")</f>
        <v>No</v>
      </c>
    </row>
    <row r="701" spans="1:11" x14ac:dyDescent="0.35">
      <c r="A701">
        <v>3910</v>
      </c>
      <c r="B701" t="s">
        <v>15</v>
      </c>
      <c r="C701">
        <v>649238.17000000004</v>
      </c>
      <c r="D701" t="s">
        <v>10</v>
      </c>
      <c r="E701" t="s">
        <v>16</v>
      </c>
      <c r="F701" t="s">
        <v>12</v>
      </c>
      <c r="G701" t="s">
        <v>13</v>
      </c>
      <c r="H701" t="s">
        <v>13</v>
      </c>
      <c r="I701">
        <v>27</v>
      </c>
      <c r="J701" t="str">
        <f>IF(ABS((C701-AVERAGE($C:$C))/_xlfn.STDEV.S(moras[SALARIO]))&gt;1.96,"Atípico","No")</f>
        <v>No</v>
      </c>
      <c r="K701" t="str">
        <f>IF(ABS((moras[[#This Row],[EDAD]]-AVERAGE($I:$I))/_xlfn.STDEV.S($I:$I))&gt;1.96,"Atípico","No")</f>
        <v>No</v>
      </c>
    </row>
    <row r="702" spans="1:11" x14ac:dyDescent="0.35">
      <c r="A702">
        <v>2900</v>
      </c>
      <c r="B702" t="s">
        <v>9</v>
      </c>
      <c r="C702">
        <v>646251.66</v>
      </c>
      <c r="D702" t="s">
        <v>10</v>
      </c>
      <c r="E702" t="s">
        <v>16</v>
      </c>
      <c r="F702" t="s">
        <v>12</v>
      </c>
      <c r="G702" t="s">
        <v>13</v>
      </c>
      <c r="H702" t="s">
        <v>13</v>
      </c>
      <c r="I702">
        <v>27</v>
      </c>
      <c r="J702" t="str">
        <f>IF(ABS((C702-AVERAGE($C:$C))/_xlfn.STDEV.S(moras[SALARIO]))&gt;1.96,"Atípico","No")</f>
        <v>No</v>
      </c>
      <c r="K702" t="str">
        <f>IF(ABS((moras[[#This Row],[EDAD]]-AVERAGE($I:$I))/_xlfn.STDEV.S($I:$I))&gt;1.96,"Atípico","No")</f>
        <v>No</v>
      </c>
    </row>
    <row r="703" spans="1:11" x14ac:dyDescent="0.35">
      <c r="A703">
        <v>4244</v>
      </c>
      <c r="B703" t="s">
        <v>9</v>
      </c>
      <c r="C703">
        <v>642383</v>
      </c>
      <c r="D703" t="s">
        <v>10</v>
      </c>
      <c r="E703" t="s">
        <v>11</v>
      </c>
      <c r="F703" t="s">
        <v>12</v>
      </c>
      <c r="G703" t="s">
        <v>13</v>
      </c>
      <c r="H703" t="s">
        <v>13</v>
      </c>
      <c r="I703">
        <v>27</v>
      </c>
      <c r="J703" t="str">
        <f>IF(ABS((C703-AVERAGE($C:$C))/_xlfn.STDEV.S(moras[SALARIO]))&gt;1.96,"Atípico","No")</f>
        <v>No</v>
      </c>
      <c r="K703" t="str">
        <f>IF(ABS((moras[[#This Row],[EDAD]]-AVERAGE($I:$I))/_xlfn.STDEV.S($I:$I))&gt;1.96,"Atípico","No")</f>
        <v>No</v>
      </c>
    </row>
    <row r="704" spans="1:11" x14ac:dyDescent="0.35">
      <c r="A704">
        <v>4423</v>
      </c>
      <c r="B704" t="s">
        <v>9</v>
      </c>
      <c r="C704">
        <v>633433</v>
      </c>
      <c r="D704" t="s">
        <v>18</v>
      </c>
      <c r="E704" t="s">
        <v>16</v>
      </c>
      <c r="F704" t="s">
        <v>12</v>
      </c>
      <c r="G704" t="s">
        <v>13</v>
      </c>
      <c r="H704" t="s">
        <v>13</v>
      </c>
      <c r="I704">
        <v>27</v>
      </c>
      <c r="J704" t="str">
        <f>IF(ABS((C704-AVERAGE($C:$C))/_xlfn.STDEV.S(moras[SALARIO]))&gt;1.96,"Atípico","No")</f>
        <v>No</v>
      </c>
      <c r="K704" t="str">
        <f>IF(ABS((moras[[#This Row],[EDAD]]-AVERAGE($I:$I))/_xlfn.STDEV.S($I:$I))&gt;1.96,"Atípico","No")</f>
        <v>No</v>
      </c>
    </row>
    <row r="705" spans="1:11" x14ac:dyDescent="0.35">
      <c r="A705">
        <v>3562</v>
      </c>
      <c r="B705" t="s">
        <v>9</v>
      </c>
      <c r="C705">
        <v>623822</v>
      </c>
      <c r="D705" t="s">
        <v>10</v>
      </c>
      <c r="E705" t="s">
        <v>16</v>
      </c>
      <c r="F705" t="s">
        <v>12</v>
      </c>
      <c r="G705" t="s">
        <v>13</v>
      </c>
      <c r="H705" t="s">
        <v>13</v>
      </c>
      <c r="I705">
        <v>27</v>
      </c>
      <c r="J705" t="str">
        <f>IF(ABS((C705-AVERAGE($C:$C))/_xlfn.STDEV.S(moras[SALARIO]))&gt;1.96,"Atípico","No")</f>
        <v>No</v>
      </c>
      <c r="K705" t="str">
        <f>IF(ABS((moras[[#This Row],[EDAD]]-AVERAGE($I:$I))/_xlfn.STDEV.S($I:$I))&gt;1.96,"Atípico","No")</f>
        <v>No</v>
      </c>
    </row>
    <row r="706" spans="1:11" x14ac:dyDescent="0.35">
      <c r="A706">
        <v>200</v>
      </c>
      <c r="B706" t="s">
        <v>9</v>
      </c>
      <c r="C706">
        <v>622035.84</v>
      </c>
      <c r="D706" t="s">
        <v>10</v>
      </c>
      <c r="E706" t="s">
        <v>11</v>
      </c>
      <c r="F706" t="s">
        <v>12</v>
      </c>
      <c r="G706" t="s">
        <v>13</v>
      </c>
      <c r="H706" t="s">
        <v>13</v>
      </c>
      <c r="I706">
        <v>27</v>
      </c>
      <c r="J706" t="str">
        <f>IF(ABS((C706-AVERAGE($C:$C))/_xlfn.STDEV.S(moras[SALARIO]))&gt;1.96,"Atípico","No")</f>
        <v>No</v>
      </c>
      <c r="K706" t="str">
        <f>IF(ABS((moras[[#This Row],[EDAD]]-AVERAGE($I:$I))/_xlfn.STDEV.S($I:$I))&gt;1.96,"Atípico","No")</f>
        <v>No</v>
      </c>
    </row>
    <row r="707" spans="1:11" x14ac:dyDescent="0.35">
      <c r="A707">
        <v>3454</v>
      </c>
      <c r="B707" t="s">
        <v>15</v>
      </c>
      <c r="C707">
        <v>622035.84</v>
      </c>
      <c r="D707" t="s">
        <v>10</v>
      </c>
      <c r="E707" t="s">
        <v>11</v>
      </c>
      <c r="F707" t="s">
        <v>12</v>
      </c>
      <c r="G707" t="s">
        <v>13</v>
      </c>
      <c r="H707" t="s">
        <v>13</v>
      </c>
      <c r="I707">
        <v>27</v>
      </c>
      <c r="J707" t="str">
        <f>IF(ABS((C707-AVERAGE($C:$C))/_xlfn.STDEV.S(moras[SALARIO]))&gt;1.96,"Atípico","No")</f>
        <v>No</v>
      </c>
      <c r="K707" t="str">
        <f>IF(ABS((moras[[#This Row],[EDAD]]-AVERAGE($I:$I))/_xlfn.STDEV.S($I:$I))&gt;1.96,"Atípico","No")</f>
        <v>No</v>
      </c>
    </row>
    <row r="708" spans="1:11" x14ac:dyDescent="0.35">
      <c r="A708">
        <v>673</v>
      </c>
      <c r="B708" t="s">
        <v>9</v>
      </c>
      <c r="C708">
        <v>600538.5</v>
      </c>
      <c r="D708" t="s">
        <v>10</v>
      </c>
      <c r="E708" t="s">
        <v>16</v>
      </c>
      <c r="F708" t="s">
        <v>12</v>
      </c>
      <c r="G708" t="s">
        <v>13</v>
      </c>
      <c r="H708" t="s">
        <v>13</v>
      </c>
      <c r="I708">
        <v>27</v>
      </c>
      <c r="J708" t="str">
        <f>IF(ABS((C708-AVERAGE($C:$C))/_xlfn.STDEV.S(moras[SALARIO]))&gt;1.96,"Atípico","No")</f>
        <v>No</v>
      </c>
      <c r="K708" t="str">
        <f>IF(ABS((moras[[#This Row],[EDAD]]-AVERAGE($I:$I))/_xlfn.STDEV.S($I:$I))&gt;1.96,"Atípico","No")</f>
        <v>No</v>
      </c>
    </row>
    <row r="709" spans="1:11" x14ac:dyDescent="0.35">
      <c r="A709">
        <v>717</v>
      </c>
      <c r="B709" t="s">
        <v>15</v>
      </c>
      <c r="C709">
        <v>593749.30000000005</v>
      </c>
      <c r="D709" t="s">
        <v>10</v>
      </c>
      <c r="E709" t="s">
        <v>16</v>
      </c>
      <c r="F709" t="s">
        <v>12</v>
      </c>
      <c r="G709" t="s">
        <v>13</v>
      </c>
      <c r="H709" t="s">
        <v>13</v>
      </c>
      <c r="I709">
        <v>27</v>
      </c>
      <c r="J709" t="str">
        <f>IF(ABS((C709-AVERAGE($C:$C))/_xlfn.STDEV.S(moras[SALARIO]))&gt;1.96,"Atípico","No")</f>
        <v>No</v>
      </c>
      <c r="K709" t="str">
        <f>IF(ABS((moras[[#This Row],[EDAD]]-AVERAGE($I:$I))/_xlfn.STDEV.S($I:$I))&gt;1.96,"Atípico","No")</f>
        <v>No</v>
      </c>
    </row>
    <row r="710" spans="1:11" x14ac:dyDescent="0.35">
      <c r="A710">
        <v>1186</v>
      </c>
      <c r="B710" t="s">
        <v>15</v>
      </c>
      <c r="C710">
        <v>590156.81999999995</v>
      </c>
      <c r="D710" t="s">
        <v>10</v>
      </c>
      <c r="E710" t="s">
        <v>16</v>
      </c>
      <c r="F710" t="s">
        <v>12</v>
      </c>
      <c r="G710" t="s">
        <v>13</v>
      </c>
      <c r="H710" t="s">
        <v>13</v>
      </c>
      <c r="I710">
        <v>27</v>
      </c>
      <c r="J710" t="str">
        <f>IF(ABS((C710-AVERAGE($C:$C))/_xlfn.STDEV.S(moras[SALARIO]))&gt;1.96,"Atípico","No")</f>
        <v>No</v>
      </c>
      <c r="K710" t="str">
        <f>IF(ABS((moras[[#This Row],[EDAD]]-AVERAGE($I:$I))/_xlfn.STDEV.S($I:$I))&gt;1.96,"Atípico","No")</f>
        <v>No</v>
      </c>
    </row>
    <row r="711" spans="1:11" x14ac:dyDescent="0.35">
      <c r="A711">
        <v>4357</v>
      </c>
      <c r="B711" t="s">
        <v>9</v>
      </c>
      <c r="C711">
        <v>585255</v>
      </c>
      <c r="D711" t="s">
        <v>10</v>
      </c>
      <c r="E711" t="s">
        <v>16</v>
      </c>
      <c r="F711" t="s">
        <v>12</v>
      </c>
      <c r="G711" t="s">
        <v>13</v>
      </c>
      <c r="H711" t="s">
        <v>13</v>
      </c>
      <c r="I711">
        <v>27</v>
      </c>
      <c r="J711" t="str">
        <f>IF(ABS((C711-AVERAGE($C:$C))/_xlfn.STDEV.S(moras[SALARIO]))&gt;1.96,"Atípico","No")</f>
        <v>No</v>
      </c>
      <c r="K711" t="str">
        <f>IF(ABS((moras[[#This Row],[EDAD]]-AVERAGE($I:$I))/_xlfn.STDEV.S($I:$I))&gt;1.96,"Atípico","No")</f>
        <v>No</v>
      </c>
    </row>
    <row r="712" spans="1:11" x14ac:dyDescent="0.35">
      <c r="A712">
        <v>3391</v>
      </c>
      <c r="B712" t="s">
        <v>9</v>
      </c>
      <c r="C712">
        <v>572881</v>
      </c>
      <c r="D712" t="s">
        <v>10</v>
      </c>
      <c r="E712" t="s">
        <v>16</v>
      </c>
      <c r="F712" t="s">
        <v>12</v>
      </c>
      <c r="G712" t="s">
        <v>13</v>
      </c>
      <c r="H712" t="s">
        <v>13</v>
      </c>
      <c r="I712">
        <v>27</v>
      </c>
      <c r="J712" t="str">
        <f>IF(ABS((C712-AVERAGE($C:$C))/_xlfn.STDEV.S(moras[SALARIO]))&gt;1.96,"Atípico","No")</f>
        <v>No</v>
      </c>
      <c r="K712" t="str">
        <f>IF(ABS((moras[[#This Row],[EDAD]]-AVERAGE($I:$I))/_xlfn.STDEV.S($I:$I))&gt;1.96,"Atípico","No")</f>
        <v>No</v>
      </c>
    </row>
    <row r="713" spans="1:11" x14ac:dyDescent="0.35">
      <c r="A713">
        <v>888</v>
      </c>
      <c r="B713" t="s">
        <v>9</v>
      </c>
      <c r="C713">
        <v>553642.06000000006</v>
      </c>
      <c r="D713" t="s">
        <v>10</v>
      </c>
      <c r="E713" t="s">
        <v>16</v>
      </c>
      <c r="F713" t="s">
        <v>12</v>
      </c>
      <c r="G713" t="s">
        <v>13</v>
      </c>
      <c r="H713" t="s">
        <v>13</v>
      </c>
      <c r="I713">
        <v>27</v>
      </c>
      <c r="J713" t="str">
        <f>IF(ABS((C713-AVERAGE($C:$C))/_xlfn.STDEV.S(moras[SALARIO]))&gt;1.96,"Atípico","No")</f>
        <v>No</v>
      </c>
      <c r="K713" t="str">
        <f>IF(ABS((moras[[#This Row],[EDAD]]-AVERAGE($I:$I))/_xlfn.STDEV.S($I:$I))&gt;1.96,"Atípico","No")</f>
        <v>No</v>
      </c>
    </row>
    <row r="714" spans="1:11" x14ac:dyDescent="0.35">
      <c r="A714">
        <v>3678</v>
      </c>
      <c r="B714" t="s">
        <v>15</v>
      </c>
      <c r="C714">
        <v>552751.04</v>
      </c>
      <c r="D714" t="s">
        <v>10</v>
      </c>
      <c r="E714" t="s">
        <v>16</v>
      </c>
      <c r="F714" t="s">
        <v>12</v>
      </c>
      <c r="G714" t="s">
        <v>13</v>
      </c>
      <c r="H714" t="s">
        <v>13</v>
      </c>
      <c r="I714">
        <v>27</v>
      </c>
      <c r="J714" t="str">
        <f>IF(ABS((C714-AVERAGE($C:$C))/_xlfn.STDEV.S(moras[SALARIO]))&gt;1.96,"Atípico","No")</f>
        <v>No</v>
      </c>
      <c r="K714" t="str">
        <f>IF(ABS((moras[[#This Row],[EDAD]]-AVERAGE($I:$I))/_xlfn.STDEV.S($I:$I))&gt;1.96,"Atípico","No")</f>
        <v>No</v>
      </c>
    </row>
    <row r="715" spans="1:11" x14ac:dyDescent="0.35">
      <c r="A715">
        <v>4382</v>
      </c>
      <c r="B715" t="s">
        <v>15</v>
      </c>
      <c r="C715">
        <v>550000</v>
      </c>
      <c r="D715" t="s">
        <v>10</v>
      </c>
      <c r="E715" t="s">
        <v>16</v>
      </c>
      <c r="F715" t="s">
        <v>12</v>
      </c>
      <c r="G715" t="s">
        <v>13</v>
      </c>
      <c r="H715" t="s">
        <v>13</v>
      </c>
      <c r="I715">
        <v>27</v>
      </c>
      <c r="J715" t="str">
        <f>IF(ABS((C715-AVERAGE($C:$C))/_xlfn.STDEV.S(moras[SALARIO]))&gt;1.96,"Atípico","No")</f>
        <v>No</v>
      </c>
      <c r="K715" t="str">
        <f>IF(ABS((moras[[#This Row],[EDAD]]-AVERAGE($I:$I))/_xlfn.STDEV.S($I:$I))&gt;1.96,"Atípico","No")</f>
        <v>No</v>
      </c>
    </row>
    <row r="716" spans="1:11" x14ac:dyDescent="0.35">
      <c r="A716">
        <v>2926</v>
      </c>
      <c r="B716" t="s">
        <v>9</v>
      </c>
      <c r="C716">
        <v>548611.75</v>
      </c>
      <c r="D716" t="s">
        <v>10</v>
      </c>
      <c r="E716" t="s">
        <v>16</v>
      </c>
      <c r="F716" t="s">
        <v>12</v>
      </c>
      <c r="G716" t="s">
        <v>13</v>
      </c>
      <c r="H716" t="s">
        <v>13</v>
      </c>
      <c r="I716">
        <v>27</v>
      </c>
      <c r="J716" t="str">
        <f>IF(ABS((C716-AVERAGE($C:$C))/_xlfn.STDEV.S(moras[SALARIO]))&gt;1.96,"Atípico","No")</f>
        <v>No</v>
      </c>
      <c r="K716" t="str">
        <f>IF(ABS((moras[[#This Row],[EDAD]]-AVERAGE($I:$I))/_xlfn.STDEV.S($I:$I))&gt;1.96,"Atípico","No")</f>
        <v>No</v>
      </c>
    </row>
    <row r="717" spans="1:11" x14ac:dyDescent="0.35">
      <c r="A717">
        <v>3039</v>
      </c>
      <c r="B717" t="s">
        <v>15</v>
      </c>
      <c r="C717">
        <v>545338.75</v>
      </c>
      <c r="D717" t="s">
        <v>10</v>
      </c>
      <c r="E717" t="s">
        <v>11</v>
      </c>
      <c r="F717" t="s">
        <v>12</v>
      </c>
      <c r="G717" t="s">
        <v>13</v>
      </c>
      <c r="H717" t="s">
        <v>13</v>
      </c>
      <c r="I717">
        <v>27</v>
      </c>
      <c r="J717" t="str">
        <f>IF(ABS((C717-AVERAGE($C:$C))/_xlfn.STDEV.S(moras[SALARIO]))&gt;1.96,"Atípico","No")</f>
        <v>No</v>
      </c>
      <c r="K717" t="str">
        <f>IF(ABS((moras[[#This Row],[EDAD]]-AVERAGE($I:$I))/_xlfn.STDEV.S($I:$I))&gt;1.96,"Atípico","No")</f>
        <v>No</v>
      </c>
    </row>
    <row r="718" spans="1:11" x14ac:dyDescent="0.35">
      <c r="A718">
        <v>4535</v>
      </c>
      <c r="B718" t="s">
        <v>9</v>
      </c>
      <c r="C718">
        <v>543427.36</v>
      </c>
      <c r="D718" t="s">
        <v>10</v>
      </c>
      <c r="E718" t="s">
        <v>16</v>
      </c>
      <c r="F718" t="s">
        <v>12</v>
      </c>
      <c r="G718" t="s">
        <v>13</v>
      </c>
      <c r="H718" t="s">
        <v>13</v>
      </c>
      <c r="I718">
        <v>27</v>
      </c>
      <c r="J718" t="str">
        <f>IF(ABS((C718-AVERAGE($C:$C))/_xlfn.STDEV.S(moras[SALARIO]))&gt;1.96,"Atípico","No")</f>
        <v>No</v>
      </c>
      <c r="K718" t="str">
        <f>IF(ABS((moras[[#This Row],[EDAD]]-AVERAGE($I:$I))/_xlfn.STDEV.S($I:$I))&gt;1.96,"Atípico","No")</f>
        <v>No</v>
      </c>
    </row>
    <row r="719" spans="1:11" x14ac:dyDescent="0.35">
      <c r="A719">
        <v>3733</v>
      </c>
      <c r="B719" t="s">
        <v>9</v>
      </c>
      <c r="C719">
        <v>533333.32999999996</v>
      </c>
      <c r="D719" t="s">
        <v>10</v>
      </c>
      <c r="E719" t="s">
        <v>16</v>
      </c>
      <c r="F719" t="s">
        <v>12</v>
      </c>
      <c r="G719" t="s">
        <v>13</v>
      </c>
      <c r="H719" t="s">
        <v>13</v>
      </c>
      <c r="I719">
        <v>27</v>
      </c>
      <c r="J719" t="str">
        <f>IF(ABS((C719-AVERAGE($C:$C))/_xlfn.STDEV.S(moras[SALARIO]))&gt;1.96,"Atípico","No")</f>
        <v>No</v>
      </c>
      <c r="K719" t="str">
        <f>IF(ABS((moras[[#This Row],[EDAD]]-AVERAGE($I:$I))/_xlfn.STDEV.S($I:$I))&gt;1.96,"Atípico","No")</f>
        <v>No</v>
      </c>
    </row>
    <row r="720" spans="1:11" x14ac:dyDescent="0.35">
      <c r="A720">
        <v>1261</v>
      </c>
      <c r="B720" t="s">
        <v>9</v>
      </c>
      <c r="C720">
        <v>531911.06000000006</v>
      </c>
      <c r="D720" t="s">
        <v>10</v>
      </c>
      <c r="E720" t="s">
        <v>16</v>
      </c>
      <c r="F720" t="s">
        <v>12</v>
      </c>
      <c r="G720" t="s">
        <v>13</v>
      </c>
      <c r="H720" t="s">
        <v>13</v>
      </c>
      <c r="I720">
        <v>27</v>
      </c>
      <c r="J720" t="str">
        <f>IF(ABS((C720-AVERAGE($C:$C))/_xlfn.STDEV.S(moras[SALARIO]))&gt;1.96,"Atípico","No")</f>
        <v>No</v>
      </c>
      <c r="K720" t="str">
        <f>IF(ABS((moras[[#This Row],[EDAD]]-AVERAGE($I:$I))/_xlfn.STDEV.S($I:$I))&gt;1.96,"Atípico","No")</f>
        <v>No</v>
      </c>
    </row>
    <row r="721" spans="1:11" x14ac:dyDescent="0.35">
      <c r="A721">
        <v>463</v>
      </c>
      <c r="B721" t="s">
        <v>15</v>
      </c>
      <c r="C721">
        <v>525373.54</v>
      </c>
      <c r="D721" t="s">
        <v>10</v>
      </c>
      <c r="E721" t="s">
        <v>16</v>
      </c>
      <c r="F721" t="s">
        <v>12</v>
      </c>
      <c r="G721" t="s">
        <v>13</v>
      </c>
      <c r="H721" t="s">
        <v>13</v>
      </c>
      <c r="I721">
        <v>27</v>
      </c>
      <c r="J721" t="str">
        <f>IF(ABS((C721-AVERAGE($C:$C))/_xlfn.STDEV.S(moras[SALARIO]))&gt;1.96,"Atípico","No")</f>
        <v>No</v>
      </c>
      <c r="K721" t="str">
        <f>IF(ABS((moras[[#This Row],[EDAD]]-AVERAGE($I:$I))/_xlfn.STDEV.S($I:$I))&gt;1.96,"Atípico","No")</f>
        <v>No</v>
      </c>
    </row>
    <row r="722" spans="1:11" x14ac:dyDescent="0.35">
      <c r="A722">
        <v>2669</v>
      </c>
      <c r="B722" t="s">
        <v>9</v>
      </c>
      <c r="C722">
        <v>516112.73</v>
      </c>
      <c r="D722" t="s">
        <v>10</v>
      </c>
      <c r="E722" t="s">
        <v>16</v>
      </c>
      <c r="F722" t="s">
        <v>12</v>
      </c>
      <c r="G722" t="s">
        <v>13</v>
      </c>
      <c r="H722" t="s">
        <v>13</v>
      </c>
      <c r="I722">
        <v>27</v>
      </c>
      <c r="J722" t="str">
        <f>IF(ABS((C722-AVERAGE($C:$C))/_xlfn.STDEV.S(moras[SALARIO]))&gt;1.96,"Atípico","No")</f>
        <v>No</v>
      </c>
      <c r="K722" t="str">
        <f>IF(ABS((moras[[#This Row],[EDAD]]-AVERAGE($I:$I))/_xlfn.STDEV.S($I:$I))&gt;1.96,"Atípico","No")</f>
        <v>No</v>
      </c>
    </row>
    <row r="723" spans="1:11" x14ac:dyDescent="0.35">
      <c r="A723">
        <v>3938</v>
      </c>
      <c r="B723" t="s">
        <v>15</v>
      </c>
      <c r="C723">
        <v>508158.5</v>
      </c>
      <c r="D723" t="s">
        <v>10</v>
      </c>
      <c r="E723" t="s">
        <v>11</v>
      </c>
      <c r="F723" t="s">
        <v>12</v>
      </c>
      <c r="G723" t="s">
        <v>13</v>
      </c>
      <c r="H723" t="s">
        <v>13</v>
      </c>
      <c r="I723">
        <v>27</v>
      </c>
      <c r="J723" t="str">
        <f>IF(ABS((C723-AVERAGE($C:$C))/_xlfn.STDEV.S(moras[SALARIO]))&gt;1.96,"Atípico","No")</f>
        <v>No</v>
      </c>
      <c r="K723" t="str">
        <f>IF(ABS((moras[[#This Row],[EDAD]]-AVERAGE($I:$I))/_xlfn.STDEV.S($I:$I))&gt;1.96,"Atípico","No")</f>
        <v>No</v>
      </c>
    </row>
    <row r="724" spans="1:11" x14ac:dyDescent="0.35">
      <c r="A724">
        <v>4434</v>
      </c>
      <c r="B724" t="s">
        <v>15</v>
      </c>
      <c r="C724">
        <v>501367.89</v>
      </c>
      <c r="D724" t="s">
        <v>10</v>
      </c>
      <c r="E724" t="s">
        <v>16</v>
      </c>
      <c r="F724" t="s">
        <v>12</v>
      </c>
      <c r="G724" t="s">
        <v>13</v>
      </c>
      <c r="H724" t="s">
        <v>13</v>
      </c>
      <c r="I724">
        <v>27</v>
      </c>
      <c r="J724" t="str">
        <f>IF(ABS((C724-AVERAGE($C:$C))/_xlfn.STDEV.S(moras[SALARIO]))&gt;1.96,"Atípico","No")</f>
        <v>No</v>
      </c>
      <c r="K724" t="str">
        <f>IF(ABS((moras[[#This Row],[EDAD]]-AVERAGE($I:$I))/_xlfn.STDEV.S($I:$I))&gt;1.96,"Atípico","No")</f>
        <v>No</v>
      </c>
    </row>
    <row r="725" spans="1:11" x14ac:dyDescent="0.35">
      <c r="A725">
        <v>3751</v>
      </c>
      <c r="B725" t="s">
        <v>9</v>
      </c>
      <c r="C725">
        <v>499958.33</v>
      </c>
      <c r="D725" t="s">
        <v>10</v>
      </c>
      <c r="E725" t="s">
        <v>16</v>
      </c>
      <c r="F725" t="s">
        <v>12</v>
      </c>
      <c r="G725" t="s">
        <v>13</v>
      </c>
      <c r="H725" t="s">
        <v>13</v>
      </c>
      <c r="I725">
        <v>27</v>
      </c>
      <c r="J725" t="str">
        <f>IF(ABS((C725-AVERAGE($C:$C))/_xlfn.STDEV.S(moras[SALARIO]))&gt;1.96,"Atípico","No")</f>
        <v>No</v>
      </c>
      <c r="K725" t="str">
        <f>IF(ABS((moras[[#This Row],[EDAD]]-AVERAGE($I:$I))/_xlfn.STDEV.S($I:$I))&gt;1.96,"Atípico","No")</f>
        <v>No</v>
      </c>
    </row>
    <row r="726" spans="1:11" x14ac:dyDescent="0.35">
      <c r="A726">
        <v>2271</v>
      </c>
      <c r="B726" t="s">
        <v>9</v>
      </c>
      <c r="C726">
        <v>497155.33</v>
      </c>
      <c r="D726" t="s">
        <v>10</v>
      </c>
      <c r="E726" t="s">
        <v>16</v>
      </c>
      <c r="F726" t="s">
        <v>12</v>
      </c>
      <c r="G726" t="s">
        <v>13</v>
      </c>
      <c r="H726" t="s">
        <v>13</v>
      </c>
      <c r="I726">
        <v>27</v>
      </c>
      <c r="J726" t="str">
        <f>IF(ABS((C726-AVERAGE($C:$C))/_xlfn.STDEV.S(moras[SALARIO]))&gt;1.96,"Atípico","No")</f>
        <v>No</v>
      </c>
      <c r="K726" t="str">
        <f>IF(ABS((moras[[#This Row],[EDAD]]-AVERAGE($I:$I))/_xlfn.STDEV.S($I:$I))&gt;1.96,"Atípico","No")</f>
        <v>No</v>
      </c>
    </row>
    <row r="727" spans="1:11" x14ac:dyDescent="0.35">
      <c r="A727">
        <v>3367</v>
      </c>
      <c r="B727" t="s">
        <v>9</v>
      </c>
      <c r="C727">
        <v>477206.99</v>
      </c>
      <c r="D727" t="s">
        <v>10</v>
      </c>
      <c r="E727" t="s">
        <v>16</v>
      </c>
      <c r="F727" t="s">
        <v>12</v>
      </c>
      <c r="G727" t="s">
        <v>13</v>
      </c>
      <c r="H727" t="s">
        <v>13</v>
      </c>
      <c r="I727">
        <v>27</v>
      </c>
      <c r="J727" t="str">
        <f>IF(ABS((C727-AVERAGE($C:$C))/_xlfn.STDEV.S(moras[SALARIO]))&gt;1.96,"Atípico","No")</f>
        <v>No</v>
      </c>
      <c r="K727" t="str">
        <f>IF(ABS((moras[[#This Row],[EDAD]]-AVERAGE($I:$I))/_xlfn.STDEV.S($I:$I))&gt;1.96,"Atípico","No")</f>
        <v>No</v>
      </c>
    </row>
    <row r="728" spans="1:11" x14ac:dyDescent="0.35">
      <c r="A728">
        <v>3794</v>
      </c>
      <c r="B728" t="s">
        <v>9</v>
      </c>
      <c r="C728">
        <v>465906.4</v>
      </c>
      <c r="D728" t="s">
        <v>10</v>
      </c>
      <c r="E728" t="s">
        <v>16</v>
      </c>
      <c r="F728" t="s">
        <v>12</v>
      </c>
      <c r="G728" t="s">
        <v>13</v>
      </c>
      <c r="H728" t="s">
        <v>13</v>
      </c>
      <c r="I728">
        <v>27</v>
      </c>
      <c r="J728" t="str">
        <f>IF(ABS((C728-AVERAGE($C:$C))/_xlfn.STDEV.S(moras[SALARIO]))&gt;1.96,"Atípico","No")</f>
        <v>No</v>
      </c>
      <c r="K728" t="str">
        <f>IF(ABS((moras[[#This Row],[EDAD]]-AVERAGE($I:$I))/_xlfn.STDEV.S($I:$I))&gt;1.96,"Atípico","No")</f>
        <v>No</v>
      </c>
    </row>
    <row r="729" spans="1:11" x14ac:dyDescent="0.35">
      <c r="A729">
        <v>3096</v>
      </c>
      <c r="B729" t="s">
        <v>9</v>
      </c>
      <c r="C729">
        <v>465084.15999999997</v>
      </c>
      <c r="D729" t="s">
        <v>10</v>
      </c>
      <c r="E729" t="s">
        <v>16</v>
      </c>
      <c r="F729" t="s">
        <v>12</v>
      </c>
      <c r="G729" t="s">
        <v>13</v>
      </c>
      <c r="H729" t="s">
        <v>13</v>
      </c>
      <c r="I729">
        <v>27</v>
      </c>
      <c r="J729" t="str">
        <f>IF(ABS((C729-AVERAGE($C:$C))/_xlfn.STDEV.S(moras[SALARIO]))&gt;1.96,"Atípico","No")</f>
        <v>No</v>
      </c>
      <c r="K729" t="str">
        <f>IF(ABS((moras[[#This Row],[EDAD]]-AVERAGE($I:$I))/_xlfn.STDEV.S($I:$I))&gt;1.96,"Atípico","No")</f>
        <v>No</v>
      </c>
    </row>
    <row r="730" spans="1:11" x14ac:dyDescent="0.35">
      <c r="A730">
        <v>2888</v>
      </c>
      <c r="B730" t="s">
        <v>15</v>
      </c>
      <c r="C730">
        <v>462569.85</v>
      </c>
      <c r="D730" t="s">
        <v>10</v>
      </c>
      <c r="E730" t="s">
        <v>16</v>
      </c>
      <c r="F730" t="s">
        <v>12</v>
      </c>
      <c r="G730" t="s">
        <v>13</v>
      </c>
      <c r="H730" t="s">
        <v>13</v>
      </c>
      <c r="I730">
        <v>27</v>
      </c>
      <c r="J730" t="str">
        <f>IF(ABS((C730-AVERAGE($C:$C))/_xlfn.STDEV.S(moras[SALARIO]))&gt;1.96,"Atípico","No")</f>
        <v>No</v>
      </c>
      <c r="K730" t="str">
        <f>IF(ABS((moras[[#This Row],[EDAD]]-AVERAGE($I:$I))/_xlfn.STDEV.S($I:$I))&gt;1.96,"Atípico","No")</f>
        <v>No</v>
      </c>
    </row>
    <row r="731" spans="1:11" x14ac:dyDescent="0.35">
      <c r="A731">
        <v>2462</v>
      </c>
      <c r="B731" t="s">
        <v>9</v>
      </c>
      <c r="C731">
        <v>458490</v>
      </c>
      <c r="D731" t="s">
        <v>10</v>
      </c>
      <c r="E731" t="s">
        <v>16</v>
      </c>
      <c r="F731" t="s">
        <v>12</v>
      </c>
      <c r="G731" t="s">
        <v>13</v>
      </c>
      <c r="H731" t="s">
        <v>13</v>
      </c>
      <c r="I731">
        <v>27</v>
      </c>
      <c r="J731" t="str">
        <f>IF(ABS((C731-AVERAGE($C:$C))/_xlfn.STDEV.S(moras[SALARIO]))&gt;1.96,"Atípico","No")</f>
        <v>No</v>
      </c>
      <c r="K731" t="str">
        <f>IF(ABS((moras[[#This Row],[EDAD]]-AVERAGE($I:$I))/_xlfn.STDEV.S($I:$I))&gt;1.96,"Atípico","No")</f>
        <v>No</v>
      </c>
    </row>
    <row r="732" spans="1:11" x14ac:dyDescent="0.35">
      <c r="A732">
        <v>3662</v>
      </c>
      <c r="B732" t="s">
        <v>9</v>
      </c>
      <c r="C732">
        <v>458437</v>
      </c>
      <c r="D732" t="s">
        <v>10</v>
      </c>
      <c r="E732" t="s">
        <v>16</v>
      </c>
      <c r="F732" t="s">
        <v>12</v>
      </c>
      <c r="G732" t="s">
        <v>13</v>
      </c>
      <c r="H732" t="s">
        <v>13</v>
      </c>
      <c r="I732">
        <v>27</v>
      </c>
      <c r="J732" t="str">
        <f>IF(ABS((C732-AVERAGE($C:$C))/_xlfn.STDEV.S(moras[SALARIO]))&gt;1.96,"Atípico","No")</f>
        <v>No</v>
      </c>
      <c r="K732" t="str">
        <f>IF(ABS((moras[[#This Row],[EDAD]]-AVERAGE($I:$I))/_xlfn.STDEV.S($I:$I))&gt;1.96,"Atípico","No")</f>
        <v>No</v>
      </c>
    </row>
    <row r="733" spans="1:11" x14ac:dyDescent="0.35">
      <c r="A733">
        <v>4854</v>
      </c>
      <c r="B733" t="s">
        <v>15</v>
      </c>
      <c r="C733">
        <v>453750</v>
      </c>
      <c r="D733" t="s">
        <v>10</v>
      </c>
      <c r="E733" t="s">
        <v>16</v>
      </c>
      <c r="F733" t="s">
        <v>12</v>
      </c>
      <c r="G733" t="s">
        <v>12</v>
      </c>
      <c r="H733" t="s">
        <v>13</v>
      </c>
      <c r="I733">
        <v>27</v>
      </c>
      <c r="J733" t="str">
        <f>IF(ABS((C733-AVERAGE($C:$C))/_xlfn.STDEV.S(moras[SALARIO]))&gt;1.96,"Atípico","No")</f>
        <v>No</v>
      </c>
      <c r="K733" t="str">
        <f>IF(ABS((moras[[#This Row],[EDAD]]-AVERAGE($I:$I))/_xlfn.STDEV.S($I:$I))&gt;1.96,"Atípico","No")</f>
        <v>No</v>
      </c>
    </row>
    <row r="734" spans="1:11" x14ac:dyDescent="0.35">
      <c r="A734">
        <v>4578</v>
      </c>
      <c r="B734" t="s">
        <v>9</v>
      </c>
      <c r="C734">
        <v>442458</v>
      </c>
      <c r="D734" t="s">
        <v>10</v>
      </c>
      <c r="E734" t="s">
        <v>16</v>
      </c>
      <c r="F734" t="s">
        <v>12</v>
      </c>
      <c r="G734" t="s">
        <v>12</v>
      </c>
      <c r="H734" t="s">
        <v>13</v>
      </c>
      <c r="I734">
        <v>27</v>
      </c>
      <c r="J734" t="str">
        <f>IF(ABS((C734-AVERAGE($C:$C))/_xlfn.STDEV.S(moras[SALARIO]))&gt;1.96,"Atípico","No")</f>
        <v>No</v>
      </c>
      <c r="K734" t="str">
        <f>IF(ABS((moras[[#This Row],[EDAD]]-AVERAGE($I:$I))/_xlfn.STDEV.S($I:$I))&gt;1.96,"Atípico","No")</f>
        <v>No</v>
      </c>
    </row>
    <row r="735" spans="1:11" x14ac:dyDescent="0.35">
      <c r="A735">
        <v>2162</v>
      </c>
      <c r="B735" t="s">
        <v>9</v>
      </c>
      <c r="C735">
        <v>440696.47</v>
      </c>
      <c r="D735" t="s">
        <v>10</v>
      </c>
      <c r="E735" t="s">
        <v>16</v>
      </c>
      <c r="F735" t="s">
        <v>12</v>
      </c>
      <c r="G735" t="s">
        <v>13</v>
      </c>
      <c r="H735" t="s">
        <v>13</v>
      </c>
      <c r="I735">
        <v>27</v>
      </c>
      <c r="J735" t="str">
        <f>IF(ABS((C735-AVERAGE($C:$C))/_xlfn.STDEV.S(moras[SALARIO]))&gt;1.96,"Atípico","No")</f>
        <v>No</v>
      </c>
      <c r="K735" t="str">
        <f>IF(ABS((moras[[#This Row],[EDAD]]-AVERAGE($I:$I))/_xlfn.STDEV.S($I:$I))&gt;1.96,"Atípico","No")</f>
        <v>No</v>
      </c>
    </row>
    <row r="736" spans="1:11" x14ac:dyDescent="0.35">
      <c r="A736">
        <v>1667</v>
      </c>
      <c r="B736" t="s">
        <v>9</v>
      </c>
      <c r="C736">
        <v>440373</v>
      </c>
      <c r="D736" t="s">
        <v>10</v>
      </c>
      <c r="E736" t="s">
        <v>11</v>
      </c>
      <c r="F736" t="s">
        <v>12</v>
      </c>
      <c r="G736" t="s">
        <v>12</v>
      </c>
      <c r="H736" t="s">
        <v>13</v>
      </c>
      <c r="I736">
        <v>27</v>
      </c>
      <c r="J736" t="str">
        <f>IF(ABS((C736-AVERAGE($C:$C))/_xlfn.STDEV.S(moras[SALARIO]))&gt;1.96,"Atípico","No")</f>
        <v>No</v>
      </c>
      <c r="K736" t="str">
        <f>IF(ABS((moras[[#This Row],[EDAD]]-AVERAGE($I:$I))/_xlfn.STDEV.S($I:$I))&gt;1.96,"Atípico","No")</f>
        <v>No</v>
      </c>
    </row>
    <row r="737" spans="1:11" x14ac:dyDescent="0.35">
      <c r="A737">
        <v>2859</v>
      </c>
      <c r="B737" t="s">
        <v>9</v>
      </c>
      <c r="C737">
        <v>429740</v>
      </c>
      <c r="D737" t="s">
        <v>10</v>
      </c>
      <c r="E737" t="s">
        <v>16</v>
      </c>
      <c r="F737" t="s">
        <v>12</v>
      </c>
      <c r="G737" t="s">
        <v>13</v>
      </c>
      <c r="H737" t="s">
        <v>13</v>
      </c>
      <c r="I737">
        <v>27</v>
      </c>
      <c r="J737" t="str">
        <f>IF(ABS((C737-AVERAGE($C:$C))/_xlfn.STDEV.S(moras[SALARIO]))&gt;1.96,"Atípico","No")</f>
        <v>No</v>
      </c>
      <c r="K737" t="str">
        <f>IF(ABS((moras[[#This Row],[EDAD]]-AVERAGE($I:$I))/_xlfn.STDEV.S($I:$I))&gt;1.96,"Atípico","No")</f>
        <v>No</v>
      </c>
    </row>
    <row r="738" spans="1:11" x14ac:dyDescent="0.35">
      <c r="A738">
        <v>4739</v>
      </c>
      <c r="B738" t="s">
        <v>9</v>
      </c>
      <c r="C738">
        <v>426954</v>
      </c>
      <c r="D738" t="s">
        <v>10</v>
      </c>
      <c r="E738" t="s">
        <v>11</v>
      </c>
      <c r="F738" t="s">
        <v>12</v>
      </c>
      <c r="G738" t="s">
        <v>13</v>
      </c>
      <c r="H738" t="s">
        <v>13</v>
      </c>
      <c r="I738">
        <v>27</v>
      </c>
      <c r="J738" t="str">
        <f>IF(ABS((C738-AVERAGE($C:$C))/_xlfn.STDEV.S(moras[SALARIO]))&gt;1.96,"Atípico","No")</f>
        <v>No</v>
      </c>
      <c r="K738" t="str">
        <f>IF(ABS((moras[[#This Row],[EDAD]]-AVERAGE($I:$I))/_xlfn.STDEV.S($I:$I))&gt;1.96,"Atípico","No")</f>
        <v>No</v>
      </c>
    </row>
    <row r="739" spans="1:11" x14ac:dyDescent="0.35">
      <c r="A739">
        <v>1045</v>
      </c>
      <c r="B739" t="s">
        <v>15</v>
      </c>
      <c r="C739">
        <v>426767.25</v>
      </c>
      <c r="D739" t="s">
        <v>10</v>
      </c>
      <c r="E739" t="s">
        <v>16</v>
      </c>
      <c r="F739" t="s">
        <v>12</v>
      </c>
      <c r="G739" t="s">
        <v>13</v>
      </c>
      <c r="H739" t="s">
        <v>13</v>
      </c>
      <c r="I739">
        <v>27</v>
      </c>
      <c r="J739" t="str">
        <f>IF(ABS((C739-AVERAGE($C:$C))/_xlfn.STDEV.S(moras[SALARIO]))&gt;1.96,"Atípico","No")</f>
        <v>No</v>
      </c>
      <c r="K739" t="str">
        <f>IF(ABS((moras[[#This Row],[EDAD]]-AVERAGE($I:$I))/_xlfn.STDEV.S($I:$I))&gt;1.96,"Atípico","No")</f>
        <v>No</v>
      </c>
    </row>
    <row r="740" spans="1:11" x14ac:dyDescent="0.35">
      <c r="A740">
        <v>2988</v>
      </c>
      <c r="B740" t="s">
        <v>9</v>
      </c>
      <c r="C740">
        <v>422424</v>
      </c>
      <c r="D740" t="s">
        <v>10</v>
      </c>
      <c r="E740" t="s">
        <v>16</v>
      </c>
      <c r="F740" t="s">
        <v>12</v>
      </c>
      <c r="G740" t="s">
        <v>13</v>
      </c>
      <c r="H740" t="s">
        <v>13</v>
      </c>
      <c r="I740">
        <v>27</v>
      </c>
      <c r="J740" t="str">
        <f>IF(ABS((C740-AVERAGE($C:$C))/_xlfn.STDEV.S(moras[SALARIO]))&gt;1.96,"Atípico","No")</f>
        <v>No</v>
      </c>
      <c r="K740" t="str">
        <f>IF(ABS((moras[[#This Row],[EDAD]]-AVERAGE($I:$I))/_xlfn.STDEV.S($I:$I))&gt;1.96,"Atípico","No")</f>
        <v>No</v>
      </c>
    </row>
    <row r="741" spans="1:11" x14ac:dyDescent="0.35">
      <c r="A741">
        <v>1432</v>
      </c>
      <c r="B741" t="s">
        <v>9</v>
      </c>
      <c r="C741">
        <v>417623.03</v>
      </c>
      <c r="D741" t="s">
        <v>10</v>
      </c>
      <c r="E741" t="s">
        <v>16</v>
      </c>
      <c r="F741" t="s">
        <v>12</v>
      </c>
      <c r="G741" t="s">
        <v>13</v>
      </c>
      <c r="H741" t="s">
        <v>13</v>
      </c>
      <c r="I741">
        <v>27</v>
      </c>
      <c r="J741" t="str">
        <f>IF(ABS((C741-AVERAGE($C:$C))/_xlfn.STDEV.S(moras[SALARIO]))&gt;1.96,"Atípico","No")</f>
        <v>No</v>
      </c>
      <c r="K741" t="str">
        <f>IF(ABS((moras[[#This Row],[EDAD]]-AVERAGE($I:$I))/_xlfn.STDEV.S($I:$I))&gt;1.96,"Atípico","No")</f>
        <v>No</v>
      </c>
    </row>
    <row r="742" spans="1:11" x14ac:dyDescent="0.35">
      <c r="A742">
        <v>4682</v>
      </c>
      <c r="B742" t="s">
        <v>9</v>
      </c>
      <c r="C742">
        <v>408978.27</v>
      </c>
      <c r="D742" t="s">
        <v>10</v>
      </c>
      <c r="E742" t="s">
        <v>16</v>
      </c>
      <c r="F742" t="s">
        <v>12</v>
      </c>
      <c r="G742" t="s">
        <v>12</v>
      </c>
      <c r="H742" t="s">
        <v>13</v>
      </c>
      <c r="I742">
        <v>27</v>
      </c>
      <c r="J742" t="str">
        <f>IF(ABS((C742-AVERAGE($C:$C))/_xlfn.STDEV.S(moras[SALARIO]))&gt;1.96,"Atípico","No")</f>
        <v>No</v>
      </c>
      <c r="K742" t="str">
        <f>IF(ABS((moras[[#This Row],[EDAD]]-AVERAGE($I:$I))/_xlfn.STDEV.S($I:$I))&gt;1.96,"Atípico","No")</f>
        <v>No</v>
      </c>
    </row>
    <row r="743" spans="1:11" x14ac:dyDescent="0.35">
      <c r="A743">
        <v>2885</v>
      </c>
      <c r="B743" t="s">
        <v>9</v>
      </c>
      <c r="C743">
        <v>406659.45</v>
      </c>
      <c r="D743" t="s">
        <v>10</v>
      </c>
      <c r="E743" t="s">
        <v>11</v>
      </c>
      <c r="F743" t="s">
        <v>12</v>
      </c>
      <c r="G743" t="s">
        <v>13</v>
      </c>
      <c r="H743" t="s">
        <v>13</v>
      </c>
      <c r="I743">
        <v>27</v>
      </c>
      <c r="J743" t="str">
        <f>IF(ABS((C743-AVERAGE($C:$C))/_xlfn.STDEV.S(moras[SALARIO]))&gt;1.96,"Atípico","No")</f>
        <v>No</v>
      </c>
      <c r="K743" t="str">
        <f>IF(ABS((moras[[#This Row],[EDAD]]-AVERAGE($I:$I))/_xlfn.STDEV.S($I:$I))&gt;1.96,"Atípico","No")</f>
        <v>No</v>
      </c>
    </row>
    <row r="744" spans="1:11" x14ac:dyDescent="0.35">
      <c r="A744">
        <v>2118</v>
      </c>
      <c r="B744" t="s">
        <v>9</v>
      </c>
      <c r="C744">
        <v>400944.9</v>
      </c>
      <c r="D744" t="s">
        <v>10</v>
      </c>
      <c r="E744" t="s">
        <v>16</v>
      </c>
      <c r="F744" t="s">
        <v>12</v>
      </c>
      <c r="G744" t="s">
        <v>13</v>
      </c>
      <c r="H744" t="s">
        <v>13</v>
      </c>
      <c r="I744">
        <v>27</v>
      </c>
      <c r="J744" t="str">
        <f>IF(ABS((C744-AVERAGE($C:$C))/_xlfn.STDEV.S(moras[SALARIO]))&gt;1.96,"Atípico","No")</f>
        <v>No</v>
      </c>
      <c r="K744" t="str">
        <f>IF(ABS((moras[[#This Row],[EDAD]]-AVERAGE($I:$I))/_xlfn.STDEV.S($I:$I))&gt;1.96,"Atípico","No")</f>
        <v>No</v>
      </c>
    </row>
    <row r="745" spans="1:11" x14ac:dyDescent="0.35">
      <c r="A745">
        <v>1320</v>
      </c>
      <c r="B745" t="s">
        <v>15</v>
      </c>
      <c r="C745">
        <v>397927</v>
      </c>
      <c r="D745" t="s">
        <v>10</v>
      </c>
      <c r="E745" t="s">
        <v>16</v>
      </c>
      <c r="F745" t="s">
        <v>12</v>
      </c>
      <c r="G745" t="s">
        <v>13</v>
      </c>
      <c r="H745" t="s">
        <v>13</v>
      </c>
      <c r="I745">
        <v>27</v>
      </c>
      <c r="J745" t="str">
        <f>IF(ABS((C745-AVERAGE($C:$C))/_xlfn.STDEV.S(moras[SALARIO]))&gt;1.96,"Atípico","No")</f>
        <v>No</v>
      </c>
      <c r="K745" t="str">
        <f>IF(ABS((moras[[#This Row],[EDAD]]-AVERAGE($I:$I))/_xlfn.STDEV.S($I:$I))&gt;1.96,"Atípico","No")</f>
        <v>No</v>
      </c>
    </row>
    <row r="746" spans="1:11" x14ac:dyDescent="0.35">
      <c r="A746">
        <v>3040</v>
      </c>
      <c r="B746" t="s">
        <v>9</v>
      </c>
      <c r="C746">
        <v>396543.85</v>
      </c>
      <c r="D746" t="s">
        <v>10</v>
      </c>
      <c r="E746" t="s">
        <v>16</v>
      </c>
      <c r="F746" t="s">
        <v>12</v>
      </c>
      <c r="G746" t="s">
        <v>13</v>
      </c>
      <c r="H746" t="s">
        <v>13</v>
      </c>
      <c r="I746">
        <v>27</v>
      </c>
      <c r="J746" t="str">
        <f>IF(ABS((C746-AVERAGE($C:$C))/_xlfn.STDEV.S(moras[SALARIO]))&gt;1.96,"Atípico","No")</f>
        <v>No</v>
      </c>
      <c r="K746" t="str">
        <f>IF(ABS((moras[[#This Row],[EDAD]]-AVERAGE($I:$I))/_xlfn.STDEV.S($I:$I))&gt;1.96,"Atípico","No")</f>
        <v>No</v>
      </c>
    </row>
    <row r="747" spans="1:11" x14ac:dyDescent="0.35">
      <c r="A747">
        <v>1295</v>
      </c>
      <c r="B747" t="s">
        <v>9</v>
      </c>
      <c r="C747">
        <v>395499</v>
      </c>
      <c r="D747" t="s">
        <v>10</v>
      </c>
      <c r="E747" t="s">
        <v>16</v>
      </c>
      <c r="F747" t="s">
        <v>12</v>
      </c>
      <c r="G747" t="s">
        <v>13</v>
      </c>
      <c r="H747" t="s">
        <v>13</v>
      </c>
      <c r="I747">
        <v>27</v>
      </c>
      <c r="J747" t="str">
        <f>IF(ABS((C747-AVERAGE($C:$C))/_xlfn.STDEV.S(moras[SALARIO]))&gt;1.96,"Atípico","No")</f>
        <v>No</v>
      </c>
      <c r="K747" t="str">
        <f>IF(ABS((moras[[#This Row],[EDAD]]-AVERAGE($I:$I))/_xlfn.STDEV.S($I:$I))&gt;1.96,"Atípico","No")</f>
        <v>No</v>
      </c>
    </row>
    <row r="748" spans="1:11" x14ac:dyDescent="0.35">
      <c r="A748">
        <v>3476</v>
      </c>
      <c r="B748" t="s">
        <v>15</v>
      </c>
      <c r="C748">
        <v>388243.95</v>
      </c>
      <c r="D748" t="s">
        <v>10</v>
      </c>
      <c r="E748" t="s">
        <v>16</v>
      </c>
      <c r="F748" t="s">
        <v>12</v>
      </c>
      <c r="G748" t="s">
        <v>13</v>
      </c>
      <c r="H748" t="s">
        <v>13</v>
      </c>
      <c r="I748">
        <v>27</v>
      </c>
      <c r="J748" t="str">
        <f>IF(ABS((C748-AVERAGE($C:$C))/_xlfn.STDEV.S(moras[SALARIO]))&gt;1.96,"Atípico","No")</f>
        <v>No</v>
      </c>
      <c r="K748" t="str">
        <f>IF(ABS((moras[[#This Row],[EDAD]]-AVERAGE($I:$I))/_xlfn.STDEV.S($I:$I))&gt;1.96,"Atípico","No")</f>
        <v>No</v>
      </c>
    </row>
    <row r="749" spans="1:11" x14ac:dyDescent="0.35">
      <c r="A749">
        <v>2708</v>
      </c>
      <c r="B749" t="s">
        <v>9</v>
      </c>
      <c r="C749">
        <v>385200.2</v>
      </c>
      <c r="D749" t="s">
        <v>10</v>
      </c>
      <c r="E749" t="s">
        <v>16</v>
      </c>
      <c r="F749" t="s">
        <v>12</v>
      </c>
      <c r="G749" t="s">
        <v>13</v>
      </c>
      <c r="H749" t="s">
        <v>13</v>
      </c>
      <c r="I749">
        <v>27</v>
      </c>
      <c r="J749" t="str">
        <f>IF(ABS((C749-AVERAGE($C:$C))/_xlfn.STDEV.S(moras[SALARIO]))&gt;1.96,"Atípico","No")</f>
        <v>No</v>
      </c>
      <c r="K749" t="str">
        <f>IF(ABS((moras[[#This Row],[EDAD]]-AVERAGE($I:$I))/_xlfn.STDEV.S($I:$I))&gt;1.96,"Atípico","No")</f>
        <v>No</v>
      </c>
    </row>
    <row r="750" spans="1:11" x14ac:dyDescent="0.35">
      <c r="A750">
        <v>4812</v>
      </c>
      <c r="B750" t="s">
        <v>9</v>
      </c>
      <c r="C750">
        <v>384348.31</v>
      </c>
      <c r="D750" t="s">
        <v>10</v>
      </c>
      <c r="E750" t="s">
        <v>16</v>
      </c>
      <c r="F750" t="s">
        <v>12</v>
      </c>
      <c r="G750" t="s">
        <v>13</v>
      </c>
      <c r="H750" t="s">
        <v>13</v>
      </c>
      <c r="I750">
        <v>27</v>
      </c>
      <c r="J750" t="str">
        <f>IF(ABS((C750-AVERAGE($C:$C))/_xlfn.STDEV.S(moras[SALARIO]))&gt;1.96,"Atípico","No")</f>
        <v>No</v>
      </c>
      <c r="K750" t="str">
        <f>IF(ABS((moras[[#This Row],[EDAD]]-AVERAGE($I:$I))/_xlfn.STDEV.S($I:$I))&gt;1.96,"Atípico","No")</f>
        <v>No</v>
      </c>
    </row>
    <row r="751" spans="1:11" x14ac:dyDescent="0.35">
      <c r="A751">
        <v>4090</v>
      </c>
      <c r="B751" t="s">
        <v>15</v>
      </c>
      <c r="C751">
        <v>383932.5</v>
      </c>
      <c r="D751" t="s">
        <v>10</v>
      </c>
      <c r="E751" t="s">
        <v>16</v>
      </c>
      <c r="F751" t="s">
        <v>12</v>
      </c>
      <c r="G751" t="s">
        <v>13</v>
      </c>
      <c r="H751" t="s">
        <v>13</v>
      </c>
      <c r="I751">
        <v>27</v>
      </c>
      <c r="J751" t="str">
        <f>IF(ABS((C751-AVERAGE($C:$C))/_xlfn.STDEV.S(moras[SALARIO]))&gt;1.96,"Atípico","No")</f>
        <v>No</v>
      </c>
      <c r="K751" t="str">
        <f>IF(ABS((moras[[#This Row],[EDAD]]-AVERAGE($I:$I))/_xlfn.STDEV.S($I:$I))&gt;1.96,"Atípico","No")</f>
        <v>No</v>
      </c>
    </row>
    <row r="752" spans="1:11" x14ac:dyDescent="0.35">
      <c r="A752">
        <v>45</v>
      </c>
      <c r="B752" t="s">
        <v>15</v>
      </c>
      <c r="C752">
        <v>376776</v>
      </c>
      <c r="D752" t="s">
        <v>10</v>
      </c>
      <c r="E752" t="s">
        <v>16</v>
      </c>
      <c r="F752" t="s">
        <v>12</v>
      </c>
      <c r="G752" t="s">
        <v>13</v>
      </c>
      <c r="H752" t="s">
        <v>13</v>
      </c>
      <c r="I752">
        <v>27</v>
      </c>
      <c r="J752" t="str">
        <f>IF(ABS((C752-AVERAGE($C:$C))/_xlfn.STDEV.S(moras[SALARIO]))&gt;1.96,"Atípico","No")</f>
        <v>No</v>
      </c>
      <c r="K752" t="str">
        <f>IF(ABS((moras[[#This Row],[EDAD]]-AVERAGE($I:$I))/_xlfn.STDEV.S($I:$I))&gt;1.96,"Atípico","No")</f>
        <v>No</v>
      </c>
    </row>
    <row r="753" spans="1:11" x14ac:dyDescent="0.35">
      <c r="A753">
        <v>181</v>
      </c>
      <c r="B753" t="s">
        <v>9</v>
      </c>
      <c r="C753">
        <v>375000</v>
      </c>
      <c r="D753" t="s">
        <v>10</v>
      </c>
      <c r="E753" t="s">
        <v>16</v>
      </c>
      <c r="F753" t="s">
        <v>12</v>
      </c>
      <c r="G753" t="s">
        <v>13</v>
      </c>
      <c r="H753" t="s">
        <v>12</v>
      </c>
      <c r="I753">
        <v>27</v>
      </c>
      <c r="J753" t="str">
        <f>IF(ABS((C753-AVERAGE($C:$C))/_xlfn.STDEV.S(moras[SALARIO]))&gt;1.96,"Atípico","No")</f>
        <v>No</v>
      </c>
      <c r="K753" t="str">
        <f>IF(ABS((moras[[#This Row],[EDAD]]-AVERAGE($I:$I))/_xlfn.STDEV.S($I:$I))&gt;1.96,"Atípico","No")</f>
        <v>No</v>
      </c>
    </row>
    <row r="754" spans="1:11" x14ac:dyDescent="0.35">
      <c r="A754">
        <v>4461</v>
      </c>
      <c r="B754" t="s">
        <v>9</v>
      </c>
      <c r="C754">
        <v>372000</v>
      </c>
      <c r="D754" t="s">
        <v>10</v>
      </c>
      <c r="E754" t="s">
        <v>16</v>
      </c>
      <c r="F754" t="s">
        <v>12</v>
      </c>
      <c r="G754" t="s">
        <v>13</v>
      </c>
      <c r="H754" t="s">
        <v>13</v>
      </c>
      <c r="I754">
        <v>27</v>
      </c>
      <c r="J754" t="str">
        <f>IF(ABS((C754-AVERAGE($C:$C))/_xlfn.STDEV.S(moras[SALARIO]))&gt;1.96,"Atípico","No")</f>
        <v>No</v>
      </c>
      <c r="K754" t="str">
        <f>IF(ABS((moras[[#This Row],[EDAD]]-AVERAGE($I:$I))/_xlfn.STDEV.S($I:$I))&gt;1.96,"Atípico","No")</f>
        <v>No</v>
      </c>
    </row>
    <row r="755" spans="1:11" x14ac:dyDescent="0.35">
      <c r="A755">
        <v>1701</v>
      </c>
      <c r="B755" t="s">
        <v>15</v>
      </c>
      <c r="C755">
        <v>370905</v>
      </c>
      <c r="D755" t="s">
        <v>10</v>
      </c>
      <c r="E755" t="s">
        <v>11</v>
      </c>
      <c r="F755" t="s">
        <v>12</v>
      </c>
      <c r="G755" t="s">
        <v>13</v>
      </c>
      <c r="H755" t="s">
        <v>13</v>
      </c>
      <c r="I755">
        <v>27</v>
      </c>
      <c r="J755" t="str">
        <f>IF(ABS((C755-AVERAGE($C:$C))/_xlfn.STDEV.S(moras[SALARIO]))&gt;1.96,"Atípico","No")</f>
        <v>No</v>
      </c>
      <c r="K755" t="str">
        <f>IF(ABS((moras[[#This Row],[EDAD]]-AVERAGE($I:$I))/_xlfn.STDEV.S($I:$I))&gt;1.96,"Atípico","No")</f>
        <v>No</v>
      </c>
    </row>
    <row r="756" spans="1:11" x14ac:dyDescent="0.35">
      <c r="A756">
        <v>4603</v>
      </c>
      <c r="B756" t="s">
        <v>9</v>
      </c>
      <c r="C756">
        <v>366300</v>
      </c>
      <c r="D756" t="s">
        <v>10</v>
      </c>
      <c r="E756" t="s">
        <v>16</v>
      </c>
      <c r="F756" t="s">
        <v>12</v>
      </c>
      <c r="G756" t="s">
        <v>12</v>
      </c>
      <c r="H756" t="s">
        <v>13</v>
      </c>
      <c r="I756">
        <v>27</v>
      </c>
      <c r="J756" t="str">
        <f>IF(ABS((C756-AVERAGE($C:$C))/_xlfn.STDEV.S(moras[SALARIO]))&gt;1.96,"Atípico","No")</f>
        <v>No</v>
      </c>
      <c r="K756" t="str">
        <f>IF(ABS((moras[[#This Row],[EDAD]]-AVERAGE($I:$I))/_xlfn.STDEV.S($I:$I))&gt;1.96,"Atípico","No")</f>
        <v>No</v>
      </c>
    </row>
    <row r="757" spans="1:11" x14ac:dyDescent="0.35">
      <c r="A757">
        <v>1126</v>
      </c>
      <c r="B757" t="s">
        <v>9</v>
      </c>
      <c r="C757">
        <v>364062.51</v>
      </c>
      <c r="D757" t="s">
        <v>10</v>
      </c>
      <c r="E757" t="s">
        <v>16</v>
      </c>
      <c r="F757" t="s">
        <v>12</v>
      </c>
      <c r="G757" t="s">
        <v>13</v>
      </c>
      <c r="H757" t="s">
        <v>13</v>
      </c>
      <c r="I757">
        <v>27</v>
      </c>
      <c r="J757" t="str">
        <f>IF(ABS((C757-AVERAGE($C:$C))/_xlfn.STDEV.S(moras[SALARIO]))&gt;1.96,"Atípico","No")</f>
        <v>No</v>
      </c>
      <c r="K757" t="str">
        <f>IF(ABS((moras[[#This Row],[EDAD]]-AVERAGE($I:$I))/_xlfn.STDEV.S($I:$I))&gt;1.96,"Atípico","No")</f>
        <v>No</v>
      </c>
    </row>
    <row r="758" spans="1:11" x14ac:dyDescent="0.35">
      <c r="A758">
        <v>3414</v>
      </c>
      <c r="B758" t="s">
        <v>9</v>
      </c>
      <c r="C758">
        <v>362773</v>
      </c>
      <c r="D758" t="s">
        <v>10</v>
      </c>
      <c r="E758" t="s">
        <v>11</v>
      </c>
      <c r="F758" t="s">
        <v>12</v>
      </c>
      <c r="G758" t="s">
        <v>13</v>
      </c>
      <c r="H758" t="s">
        <v>13</v>
      </c>
      <c r="I758">
        <v>27</v>
      </c>
      <c r="J758" t="str">
        <f>IF(ABS((C758-AVERAGE($C:$C))/_xlfn.STDEV.S(moras[SALARIO]))&gt;1.96,"Atípico","No")</f>
        <v>No</v>
      </c>
      <c r="K758" t="str">
        <f>IF(ABS((moras[[#This Row],[EDAD]]-AVERAGE($I:$I))/_xlfn.STDEV.S($I:$I))&gt;1.96,"Atípico","No")</f>
        <v>No</v>
      </c>
    </row>
    <row r="759" spans="1:11" x14ac:dyDescent="0.35">
      <c r="A759">
        <v>2364</v>
      </c>
      <c r="B759" t="s">
        <v>15</v>
      </c>
      <c r="C759">
        <v>360000</v>
      </c>
      <c r="D759" t="s">
        <v>10</v>
      </c>
      <c r="E759" t="s">
        <v>16</v>
      </c>
      <c r="F759" t="s">
        <v>12</v>
      </c>
      <c r="G759" t="s">
        <v>13</v>
      </c>
      <c r="H759" t="s">
        <v>13</v>
      </c>
      <c r="I759">
        <v>27</v>
      </c>
      <c r="J759" t="str">
        <f>IF(ABS((C759-AVERAGE($C:$C))/_xlfn.STDEV.S(moras[SALARIO]))&gt;1.96,"Atípico","No")</f>
        <v>No</v>
      </c>
      <c r="K759" t="str">
        <f>IF(ABS((moras[[#This Row],[EDAD]]-AVERAGE($I:$I))/_xlfn.STDEV.S($I:$I))&gt;1.96,"Atípico","No")</f>
        <v>No</v>
      </c>
    </row>
    <row r="760" spans="1:11" x14ac:dyDescent="0.35">
      <c r="A760">
        <v>4686</v>
      </c>
      <c r="B760" t="s">
        <v>15</v>
      </c>
      <c r="C760">
        <v>360000</v>
      </c>
      <c r="D760" t="s">
        <v>10</v>
      </c>
      <c r="E760" t="s">
        <v>16</v>
      </c>
      <c r="F760" t="s">
        <v>12</v>
      </c>
      <c r="G760" t="s">
        <v>13</v>
      </c>
      <c r="H760" t="s">
        <v>13</v>
      </c>
      <c r="I760">
        <v>27</v>
      </c>
      <c r="J760" t="str">
        <f>IF(ABS((C760-AVERAGE($C:$C))/_xlfn.STDEV.S(moras[SALARIO]))&gt;1.96,"Atípico","No")</f>
        <v>No</v>
      </c>
      <c r="K760" t="str">
        <f>IF(ABS((moras[[#This Row],[EDAD]]-AVERAGE($I:$I))/_xlfn.STDEV.S($I:$I))&gt;1.96,"Atípico","No")</f>
        <v>No</v>
      </c>
    </row>
    <row r="761" spans="1:11" x14ac:dyDescent="0.35">
      <c r="A761">
        <v>1860</v>
      </c>
      <c r="B761" t="s">
        <v>15</v>
      </c>
      <c r="C761">
        <v>359545</v>
      </c>
      <c r="D761" t="s">
        <v>10</v>
      </c>
      <c r="E761" t="s">
        <v>16</v>
      </c>
      <c r="F761" t="s">
        <v>12</v>
      </c>
      <c r="G761" t="s">
        <v>13</v>
      </c>
      <c r="H761" t="s">
        <v>13</v>
      </c>
      <c r="I761">
        <v>27</v>
      </c>
      <c r="J761" t="str">
        <f>IF(ABS((C761-AVERAGE($C:$C))/_xlfn.STDEV.S(moras[SALARIO]))&gt;1.96,"Atípico","No")</f>
        <v>No</v>
      </c>
      <c r="K761" t="str">
        <f>IF(ABS((moras[[#This Row],[EDAD]]-AVERAGE($I:$I))/_xlfn.STDEV.S($I:$I))&gt;1.96,"Atípico","No")</f>
        <v>No</v>
      </c>
    </row>
    <row r="762" spans="1:11" x14ac:dyDescent="0.35">
      <c r="A762">
        <v>1259</v>
      </c>
      <c r="B762" t="s">
        <v>15</v>
      </c>
      <c r="C762">
        <v>353398.58</v>
      </c>
      <c r="D762" t="s">
        <v>10</v>
      </c>
      <c r="E762" t="s">
        <v>16</v>
      </c>
      <c r="F762" t="s">
        <v>12</v>
      </c>
      <c r="G762" t="s">
        <v>13</v>
      </c>
      <c r="H762" t="s">
        <v>13</v>
      </c>
      <c r="I762">
        <v>27</v>
      </c>
      <c r="J762" t="str">
        <f>IF(ABS((C762-AVERAGE($C:$C))/_xlfn.STDEV.S(moras[SALARIO]))&gt;1.96,"Atípico","No")</f>
        <v>No</v>
      </c>
      <c r="K762" t="str">
        <f>IF(ABS((moras[[#This Row],[EDAD]]-AVERAGE($I:$I))/_xlfn.STDEV.S($I:$I))&gt;1.96,"Atípico","No")</f>
        <v>No</v>
      </c>
    </row>
    <row r="763" spans="1:11" x14ac:dyDescent="0.35">
      <c r="A763">
        <v>1804</v>
      </c>
      <c r="B763" t="s">
        <v>9</v>
      </c>
      <c r="C763">
        <v>352782.75</v>
      </c>
      <c r="D763" t="s">
        <v>10</v>
      </c>
      <c r="E763" t="s">
        <v>16</v>
      </c>
      <c r="F763" t="s">
        <v>12</v>
      </c>
      <c r="G763" t="s">
        <v>12</v>
      </c>
      <c r="H763" t="s">
        <v>13</v>
      </c>
      <c r="I763">
        <v>27</v>
      </c>
      <c r="J763" t="str">
        <f>IF(ABS((C763-AVERAGE($C:$C))/_xlfn.STDEV.S(moras[SALARIO]))&gt;1.96,"Atípico","No")</f>
        <v>No</v>
      </c>
      <c r="K763" t="str">
        <f>IF(ABS((moras[[#This Row],[EDAD]]-AVERAGE($I:$I))/_xlfn.STDEV.S($I:$I))&gt;1.96,"Atípico","No")</f>
        <v>No</v>
      </c>
    </row>
    <row r="764" spans="1:11" x14ac:dyDescent="0.35">
      <c r="A764">
        <v>4887</v>
      </c>
      <c r="B764" t="s">
        <v>15</v>
      </c>
      <c r="C764">
        <v>351823</v>
      </c>
      <c r="D764" t="s">
        <v>10</v>
      </c>
      <c r="E764" t="s">
        <v>11</v>
      </c>
      <c r="F764" t="s">
        <v>12</v>
      </c>
      <c r="G764" t="s">
        <v>13</v>
      </c>
      <c r="H764" t="s">
        <v>13</v>
      </c>
      <c r="I764">
        <v>27</v>
      </c>
      <c r="J764" t="str">
        <f>IF(ABS((C764-AVERAGE($C:$C))/_xlfn.STDEV.S(moras[SALARIO]))&gt;1.96,"Atípico","No")</f>
        <v>No</v>
      </c>
      <c r="K764" t="str">
        <f>IF(ABS((moras[[#This Row],[EDAD]]-AVERAGE($I:$I))/_xlfn.STDEV.S($I:$I))&gt;1.96,"Atípico","No")</f>
        <v>No</v>
      </c>
    </row>
    <row r="765" spans="1:11" x14ac:dyDescent="0.35">
      <c r="A765">
        <v>2729</v>
      </c>
      <c r="B765" t="s">
        <v>15</v>
      </c>
      <c r="C765">
        <v>350325</v>
      </c>
      <c r="D765" t="s">
        <v>10</v>
      </c>
      <c r="E765" t="s">
        <v>16</v>
      </c>
      <c r="F765" t="s">
        <v>12</v>
      </c>
      <c r="G765" t="s">
        <v>13</v>
      </c>
      <c r="H765" t="s">
        <v>13</v>
      </c>
      <c r="I765">
        <v>27</v>
      </c>
      <c r="J765" t="str">
        <f>IF(ABS((C765-AVERAGE($C:$C))/_xlfn.STDEV.S(moras[SALARIO]))&gt;1.96,"Atípico","No")</f>
        <v>No</v>
      </c>
      <c r="K765" t="str">
        <f>IF(ABS((moras[[#This Row],[EDAD]]-AVERAGE($I:$I))/_xlfn.STDEV.S($I:$I))&gt;1.96,"Atípico","No")</f>
        <v>No</v>
      </c>
    </row>
    <row r="766" spans="1:11" x14ac:dyDescent="0.35">
      <c r="A766">
        <v>3219</v>
      </c>
      <c r="B766" t="s">
        <v>9</v>
      </c>
      <c r="C766">
        <v>347737.5</v>
      </c>
      <c r="D766" t="s">
        <v>10</v>
      </c>
      <c r="E766" t="s">
        <v>16</v>
      </c>
      <c r="F766" t="s">
        <v>12</v>
      </c>
      <c r="G766" t="s">
        <v>13</v>
      </c>
      <c r="H766" t="s">
        <v>13</v>
      </c>
      <c r="I766">
        <v>27</v>
      </c>
      <c r="J766" t="str">
        <f>IF(ABS((C766-AVERAGE($C:$C))/_xlfn.STDEV.S(moras[SALARIO]))&gt;1.96,"Atípico","No")</f>
        <v>No</v>
      </c>
      <c r="K766" t="str">
        <f>IF(ABS((moras[[#This Row],[EDAD]]-AVERAGE($I:$I))/_xlfn.STDEV.S($I:$I))&gt;1.96,"Atípico","No")</f>
        <v>No</v>
      </c>
    </row>
    <row r="767" spans="1:11" x14ac:dyDescent="0.35">
      <c r="A767">
        <v>4907</v>
      </c>
      <c r="B767" t="s">
        <v>9</v>
      </c>
      <c r="C767">
        <v>347568.48</v>
      </c>
      <c r="D767" t="s">
        <v>10</v>
      </c>
      <c r="E767" t="s">
        <v>16</v>
      </c>
      <c r="F767" t="s">
        <v>12</v>
      </c>
      <c r="G767" t="s">
        <v>13</v>
      </c>
      <c r="H767" t="s">
        <v>13</v>
      </c>
      <c r="I767">
        <v>27</v>
      </c>
      <c r="J767" t="str">
        <f>IF(ABS((C767-AVERAGE($C:$C))/_xlfn.STDEV.S(moras[SALARIO]))&gt;1.96,"Atípico","No")</f>
        <v>No</v>
      </c>
      <c r="K767" t="str">
        <f>IF(ABS((moras[[#This Row],[EDAD]]-AVERAGE($I:$I))/_xlfn.STDEV.S($I:$I))&gt;1.96,"Atípico","No")</f>
        <v>No</v>
      </c>
    </row>
    <row r="768" spans="1:11" x14ac:dyDescent="0.35">
      <c r="A768">
        <v>2194</v>
      </c>
      <c r="B768" t="s">
        <v>9</v>
      </c>
      <c r="C768">
        <v>347514</v>
      </c>
      <c r="D768" t="s">
        <v>10</v>
      </c>
      <c r="E768" t="s">
        <v>16</v>
      </c>
      <c r="F768" t="s">
        <v>12</v>
      </c>
      <c r="G768" t="s">
        <v>13</v>
      </c>
      <c r="H768" t="s">
        <v>13</v>
      </c>
      <c r="I768">
        <v>27</v>
      </c>
      <c r="J768" t="str">
        <f>IF(ABS((C768-AVERAGE($C:$C))/_xlfn.STDEV.S(moras[SALARIO]))&gt;1.96,"Atípico","No")</f>
        <v>No</v>
      </c>
      <c r="K768" t="str">
        <f>IF(ABS((moras[[#This Row],[EDAD]]-AVERAGE($I:$I))/_xlfn.STDEV.S($I:$I))&gt;1.96,"Atípico","No")</f>
        <v>No</v>
      </c>
    </row>
    <row r="769" spans="1:11" x14ac:dyDescent="0.35">
      <c r="A769">
        <v>2259</v>
      </c>
      <c r="B769" t="s">
        <v>15</v>
      </c>
      <c r="C769">
        <v>338933.34</v>
      </c>
      <c r="D769" t="s">
        <v>10</v>
      </c>
      <c r="E769" t="s">
        <v>16</v>
      </c>
      <c r="F769" t="s">
        <v>12</v>
      </c>
      <c r="G769" t="s">
        <v>13</v>
      </c>
      <c r="H769" t="s">
        <v>13</v>
      </c>
      <c r="I769">
        <v>27</v>
      </c>
      <c r="J769" t="str">
        <f>IF(ABS((C769-AVERAGE($C:$C))/_xlfn.STDEV.S(moras[SALARIO]))&gt;1.96,"Atípico","No")</f>
        <v>No</v>
      </c>
      <c r="K769" t="str">
        <f>IF(ABS((moras[[#This Row],[EDAD]]-AVERAGE($I:$I))/_xlfn.STDEV.S($I:$I))&gt;1.96,"Atípico","No")</f>
        <v>No</v>
      </c>
    </row>
    <row r="770" spans="1:11" x14ac:dyDescent="0.35">
      <c r="A770">
        <v>1364</v>
      </c>
      <c r="B770" t="s">
        <v>15</v>
      </c>
      <c r="C770">
        <v>337920</v>
      </c>
      <c r="D770" t="s">
        <v>10</v>
      </c>
      <c r="E770" t="s">
        <v>16</v>
      </c>
      <c r="F770" t="s">
        <v>12</v>
      </c>
      <c r="G770" t="s">
        <v>13</v>
      </c>
      <c r="H770" t="s">
        <v>12</v>
      </c>
      <c r="I770">
        <v>27</v>
      </c>
      <c r="J770" t="str">
        <f>IF(ABS((C770-AVERAGE($C:$C))/_xlfn.STDEV.S(moras[SALARIO]))&gt;1.96,"Atípico","No")</f>
        <v>No</v>
      </c>
      <c r="K770" t="str">
        <f>IF(ABS((moras[[#This Row],[EDAD]]-AVERAGE($I:$I))/_xlfn.STDEV.S($I:$I))&gt;1.96,"Atípico","No")</f>
        <v>No</v>
      </c>
    </row>
    <row r="771" spans="1:11" x14ac:dyDescent="0.35">
      <c r="A771">
        <v>346</v>
      </c>
      <c r="B771" t="s">
        <v>9</v>
      </c>
      <c r="C771">
        <v>328196</v>
      </c>
      <c r="D771" t="s">
        <v>18</v>
      </c>
      <c r="E771" t="s">
        <v>16</v>
      </c>
      <c r="F771" t="s">
        <v>12</v>
      </c>
      <c r="G771" t="s">
        <v>12</v>
      </c>
      <c r="H771" t="s">
        <v>12</v>
      </c>
      <c r="I771">
        <v>27</v>
      </c>
      <c r="J771" t="str">
        <f>IF(ABS((C771-AVERAGE($C:$C))/_xlfn.STDEV.S(moras[SALARIO]))&gt;1.96,"Atípico","No")</f>
        <v>No</v>
      </c>
      <c r="K771" t="str">
        <f>IF(ABS((moras[[#This Row],[EDAD]]-AVERAGE($I:$I))/_xlfn.STDEV.S($I:$I))&gt;1.96,"Atípico","No")</f>
        <v>No</v>
      </c>
    </row>
    <row r="772" spans="1:11" x14ac:dyDescent="0.35">
      <c r="A772">
        <v>1050</v>
      </c>
      <c r="B772" t="s">
        <v>9</v>
      </c>
      <c r="C772">
        <v>327400</v>
      </c>
      <c r="D772" t="s">
        <v>10</v>
      </c>
      <c r="E772" t="s">
        <v>16</v>
      </c>
      <c r="F772" t="s">
        <v>12</v>
      </c>
      <c r="G772" t="s">
        <v>13</v>
      </c>
      <c r="H772" t="s">
        <v>13</v>
      </c>
      <c r="I772">
        <v>27</v>
      </c>
      <c r="J772" t="str">
        <f>IF(ABS((C772-AVERAGE($C:$C))/_xlfn.STDEV.S(moras[SALARIO]))&gt;1.96,"Atípico","No")</f>
        <v>No</v>
      </c>
      <c r="K772" t="str">
        <f>IF(ABS((moras[[#This Row],[EDAD]]-AVERAGE($I:$I))/_xlfn.STDEV.S($I:$I))&gt;1.96,"Atípico","No")</f>
        <v>No</v>
      </c>
    </row>
    <row r="773" spans="1:11" x14ac:dyDescent="0.35">
      <c r="A773">
        <v>1940</v>
      </c>
      <c r="B773" t="s">
        <v>15</v>
      </c>
      <c r="C773">
        <v>320000</v>
      </c>
      <c r="D773" t="s">
        <v>10</v>
      </c>
      <c r="E773" t="s">
        <v>16</v>
      </c>
      <c r="F773" t="s">
        <v>12</v>
      </c>
      <c r="G773" t="s">
        <v>13</v>
      </c>
      <c r="H773" t="s">
        <v>13</v>
      </c>
      <c r="I773">
        <v>27</v>
      </c>
      <c r="J773" t="str">
        <f>IF(ABS((C773-AVERAGE($C:$C))/_xlfn.STDEV.S(moras[SALARIO]))&gt;1.96,"Atípico","No")</f>
        <v>No</v>
      </c>
      <c r="K773" t="str">
        <f>IF(ABS((moras[[#This Row],[EDAD]]-AVERAGE($I:$I))/_xlfn.STDEV.S($I:$I))&gt;1.96,"Atípico","No")</f>
        <v>No</v>
      </c>
    </row>
    <row r="774" spans="1:11" x14ac:dyDescent="0.35">
      <c r="A774">
        <v>845</v>
      </c>
      <c r="B774" t="s">
        <v>9</v>
      </c>
      <c r="C774">
        <v>319224</v>
      </c>
      <c r="D774" t="s">
        <v>10</v>
      </c>
      <c r="E774" t="s">
        <v>16</v>
      </c>
      <c r="F774" t="s">
        <v>12</v>
      </c>
      <c r="G774" t="s">
        <v>13</v>
      </c>
      <c r="H774" t="s">
        <v>13</v>
      </c>
      <c r="I774">
        <v>27</v>
      </c>
      <c r="J774" t="str">
        <f>IF(ABS((C774-AVERAGE($C:$C))/_xlfn.STDEV.S(moras[SALARIO]))&gt;1.96,"Atípico","No")</f>
        <v>No</v>
      </c>
      <c r="K774" t="str">
        <f>IF(ABS((moras[[#This Row],[EDAD]]-AVERAGE($I:$I))/_xlfn.STDEV.S($I:$I))&gt;1.96,"Atípico","No")</f>
        <v>No</v>
      </c>
    </row>
    <row r="775" spans="1:11" x14ac:dyDescent="0.35">
      <c r="A775">
        <v>1545</v>
      </c>
      <c r="B775" t="s">
        <v>9</v>
      </c>
      <c r="C775">
        <v>306667</v>
      </c>
      <c r="D775" t="s">
        <v>10</v>
      </c>
      <c r="E775" t="s">
        <v>16</v>
      </c>
      <c r="F775" t="s">
        <v>12</v>
      </c>
      <c r="G775" t="s">
        <v>12</v>
      </c>
      <c r="H775" t="s">
        <v>13</v>
      </c>
      <c r="I775">
        <v>27</v>
      </c>
      <c r="J775" t="str">
        <f>IF(ABS((C775-AVERAGE($C:$C))/_xlfn.STDEV.S(moras[SALARIO]))&gt;1.96,"Atípico","No")</f>
        <v>No</v>
      </c>
      <c r="K775" t="str">
        <f>IF(ABS((moras[[#This Row],[EDAD]]-AVERAGE($I:$I))/_xlfn.STDEV.S($I:$I))&gt;1.96,"Atípico","No")</f>
        <v>No</v>
      </c>
    </row>
    <row r="776" spans="1:11" x14ac:dyDescent="0.35">
      <c r="A776">
        <v>2567</v>
      </c>
      <c r="B776" t="s">
        <v>9</v>
      </c>
      <c r="C776">
        <v>304357</v>
      </c>
      <c r="D776" t="s">
        <v>18</v>
      </c>
      <c r="E776" t="s">
        <v>16</v>
      </c>
      <c r="F776" t="s">
        <v>12</v>
      </c>
      <c r="G776" t="s">
        <v>13</v>
      </c>
      <c r="H776" t="s">
        <v>12</v>
      </c>
      <c r="I776">
        <v>27</v>
      </c>
      <c r="J776" t="str">
        <f>IF(ABS((C776-AVERAGE($C:$C))/_xlfn.STDEV.S(moras[SALARIO]))&gt;1.96,"Atípico","No")</f>
        <v>No</v>
      </c>
      <c r="K776" t="str">
        <f>IF(ABS((moras[[#This Row],[EDAD]]-AVERAGE($I:$I))/_xlfn.STDEV.S($I:$I))&gt;1.96,"Atípico","No")</f>
        <v>No</v>
      </c>
    </row>
    <row r="777" spans="1:11" x14ac:dyDescent="0.35">
      <c r="A777">
        <v>3018</v>
      </c>
      <c r="B777" t="s">
        <v>9</v>
      </c>
      <c r="C777">
        <v>298500</v>
      </c>
      <c r="D777" t="s">
        <v>17</v>
      </c>
      <c r="E777" t="s">
        <v>16</v>
      </c>
      <c r="F777" t="s">
        <v>12</v>
      </c>
      <c r="G777" t="s">
        <v>12</v>
      </c>
      <c r="H777" t="s">
        <v>13</v>
      </c>
      <c r="I777">
        <v>27</v>
      </c>
      <c r="J777" t="str">
        <f>IF(ABS((C777-AVERAGE($C:$C))/_xlfn.STDEV.S(moras[SALARIO]))&gt;1.96,"Atípico","No")</f>
        <v>No</v>
      </c>
      <c r="K777" t="str">
        <f>IF(ABS((moras[[#This Row],[EDAD]]-AVERAGE($I:$I))/_xlfn.STDEV.S($I:$I))&gt;1.96,"Atípico","No")</f>
        <v>No</v>
      </c>
    </row>
    <row r="778" spans="1:11" x14ac:dyDescent="0.35">
      <c r="A778">
        <v>3560</v>
      </c>
      <c r="B778" t="s">
        <v>15</v>
      </c>
      <c r="C778">
        <v>297050</v>
      </c>
      <c r="D778" t="s">
        <v>17</v>
      </c>
      <c r="E778" t="s">
        <v>16</v>
      </c>
      <c r="F778" t="s">
        <v>13</v>
      </c>
      <c r="G778" t="s">
        <v>13</v>
      </c>
      <c r="H778" t="s">
        <v>12</v>
      </c>
      <c r="I778">
        <v>27</v>
      </c>
      <c r="J778" t="str">
        <f>IF(ABS((C778-AVERAGE($C:$C))/_xlfn.STDEV.S(moras[SALARIO]))&gt;1.96,"Atípico","No")</f>
        <v>No</v>
      </c>
      <c r="K778" t="str">
        <f>IF(ABS((moras[[#This Row],[EDAD]]-AVERAGE($I:$I))/_xlfn.STDEV.S($I:$I))&gt;1.96,"Atípico","No")</f>
        <v>No</v>
      </c>
    </row>
    <row r="779" spans="1:11" x14ac:dyDescent="0.35">
      <c r="A779">
        <v>4493</v>
      </c>
      <c r="B779" t="s">
        <v>9</v>
      </c>
      <c r="C779">
        <v>297050</v>
      </c>
      <c r="D779" t="s">
        <v>17</v>
      </c>
      <c r="E779" t="s">
        <v>16</v>
      </c>
      <c r="F779" t="s">
        <v>12</v>
      </c>
      <c r="G779" t="s">
        <v>13</v>
      </c>
      <c r="H779" t="s">
        <v>13</v>
      </c>
      <c r="I779">
        <v>27</v>
      </c>
      <c r="J779" t="str">
        <f>IF(ABS((C779-AVERAGE($C:$C))/_xlfn.STDEV.S(moras[SALARIO]))&gt;1.96,"Atípico","No")</f>
        <v>No</v>
      </c>
      <c r="K779" t="str">
        <f>IF(ABS((moras[[#This Row],[EDAD]]-AVERAGE($I:$I))/_xlfn.STDEV.S($I:$I))&gt;1.96,"Atípico","No")</f>
        <v>No</v>
      </c>
    </row>
    <row r="780" spans="1:11" x14ac:dyDescent="0.35">
      <c r="A780">
        <v>332</v>
      </c>
      <c r="B780" t="s">
        <v>15</v>
      </c>
      <c r="C780">
        <v>297046</v>
      </c>
      <c r="D780" t="s">
        <v>17</v>
      </c>
      <c r="E780" t="s">
        <v>16</v>
      </c>
      <c r="F780" t="s">
        <v>12</v>
      </c>
      <c r="G780" t="s">
        <v>12</v>
      </c>
      <c r="H780" t="s">
        <v>13</v>
      </c>
      <c r="I780">
        <v>27</v>
      </c>
      <c r="J780" t="str">
        <f>IF(ABS((C780-AVERAGE($C:$C))/_xlfn.STDEV.S(moras[SALARIO]))&gt;1.96,"Atípico","No")</f>
        <v>No</v>
      </c>
      <c r="K780" t="str">
        <f>IF(ABS((moras[[#This Row],[EDAD]]-AVERAGE($I:$I))/_xlfn.STDEV.S($I:$I))&gt;1.96,"Atípico","No")</f>
        <v>No</v>
      </c>
    </row>
    <row r="781" spans="1:11" x14ac:dyDescent="0.35">
      <c r="A781">
        <v>1929</v>
      </c>
      <c r="B781" t="s">
        <v>9</v>
      </c>
      <c r="C781">
        <v>297046</v>
      </c>
      <c r="D781" t="s">
        <v>18</v>
      </c>
      <c r="E781" t="s">
        <v>16</v>
      </c>
      <c r="F781" t="s">
        <v>12</v>
      </c>
      <c r="G781" t="s">
        <v>13</v>
      </c>
      <c r="H781" t="s">
        <v>12</v>
      </c>
      <c r="I781">
        <v>27</v>
      </c>
      <c r="J781" t="str">
        <f>IF(ABS((C781-AVERAGE($C:$C))/_xlfn.STDEV.S(moras[SALARIO]))&gt;1.96,"Atípico","No")</f>
        <v>No</v>
      </c>
      <c r="K781" t="str">
        <f>IF(ABS((moras[[#This Row],[EDAD]]-AVERAGE($I:$I))/_xlfn.STDEV.S($I:$I))&gt;1.96,"Atípico","No")</f>
        <v>No</v>
      </c>
    </row>
    <row r="782" spans="1:11" x14ac:dyDescent="0.35">
      <c r="A782">
        <v>2018</v>
      </c>
      <c r="B782" t="s">
        <v>15</v>
      </c>
      <c r="C782">
        <v>297046</v>
      </c>
      <c r="D782" t="s">
        <v>17</v>
      </c>
      <c r="E782" t="s">
        <v>16</v>
      </c>
      <c r="F782" t="s">
        <v>13</v>
      </c>
      <c r="G782" t="s">
        <v>13</v>
      </c>
      <c r="H782" t="s">
        <v>12</v>
      </c>
      <c r="I782">
        <v>27</v>
      </c>
      <c r="J782" t="str">
        <f>IF(ABS((C782-AVERAGE($C:$C))/_xlfn.STDEV.S(moras[SALARIO]))&gt;1.96,"Atípico","No")</f>
        <v>No</v>
      </c>
      <c r="K782" t="str">
        <f>IF(ABS((moras[[#This Row],[EDAD]]-AVERAGE($I:$I))/_xlfn.STDEV.S($I:$I))&gt;1.96,"Atípico","No")</f>
        <v>No</v>
      </c>
    </row>
    <row r="783" spans="1:11" x14ac:dyDescent="0.35">
      <c r="A783">
        <v>4398</v>
      </c>
      <c r="B783" t="s">
        <v>15</v>
      </c>
      <c r="C783">
        <v>297046</v>
      </c>
      <c r="D783" t="s">
        <v>18</v>
      </c>
      <c r="E783" t="s">
        <v>16</v>
      </c>
      <c r="F783" t="s">
        <v>12</v>
      </c>
      <c r="G783" t="s">
        <v>13</v>
      </c>
      <c r="H783" t="s">
        <v>13</v>
      </c>
      <c r="I783">
        <v>27</v>
      </c>
      <c r="J783" t="str">
        <f>IF(ABS((C783-AVERAGE($C:$C))/_xlfn.STDEV.S(moras[SALARIO]))&gt;1.96,"Atípico","No")</f>
        <v>No</v>
      </c>
      <c r="K783" t="str">
        <f>IF(ABS((moras[[#This Row],[EDAD]]-AVERAGE($I:$I))/_xlfn.STDEV.S($I:$I))&gt;1.96,"Atípico","No")</f>
        <v>No</v>
      </c>
    </row>
    <row r="784" spans="1:11" x14ac:dyDescent="0.35">
      <c r="A784">
        <v>4716</v>
      </c>
      <c r="B784" t="s">
        <v>15</v>
      </c>
      <c r="C784">
        <v>297046</v>
      </c>
      <c r="D784" t="s">
        <v>17</v>
      </c>
      <c r="E784" t="s">
        <v>16</v>
      </c>
      <c r="F784" t="s">
        <v>12</v>
      </c>
      <c r="G784" t="s">
        <v>12</v>
      </c>
      <c r="H784" t="s">
        <v>13</v>
      </c>
      <c r="I784">
        <v>27</v>
      </c>
      <c r="J784" t="str">
        <f>IF(ABS((C784-AVERAGE($C:$C))/_xlfn.STDEV.S(moras[SALARIO]))&gt;1.96,"Atípico","No")</f>
        <v>No</v>
      </c>
      <c r="K784" t="str">
        <f>IF(ABS((moras[[#This Row],[EDAD]]-AVERAGE($I:$I))/_xlfn.STDEV.S($I:$I))&gt;1.96,"Atípico","No")</f>
        <v>No</v>
      </c>
    </row>
    <row r="785" spans="1:11" x14ac:dyDescent="0.35">
      <c r="A785">
        <v>1421</v>
      </c>
      <c r="B785" t="s">
        <v>15</v>
      </c>
      <c r="C785">
        <v>297045</v>
      </c>
      <c r="D785" t="s">
        <v>17</v>
      </c>
      <c r="E785" t="s">
        <v>16</v>
      </c>
      <c r="F785" t="s">
        <v>12</v>
      </c>
      <c r="G785" t="s">
        <v>13</v>
      </c>
      <c r="H785" t="s">
        <v>12</v>
      </c>
      <c r="I785">
        <v>27</v>
      </c>
      <c r="J785" t="str">
        <f>IF(ABS((C785-AVERAGE($C:$C))/_xlfn.STDEV.S(moras[SALARIO]))&gt;1.96,"Atípico","No")</f>
        <v>No</v>
      </c>
      <c r="K785" t="str">
        <f>IF(ABS((moras[[#This Row],[EDAD]]-AVERAGE($I:$I))/_xlfn.STDEV.S($I:$I))&gt;1.96,"Atípico","No")</f>
        <v>No</v>
      </c>
    </row>
    <row r="786" spans="1:11" x14ac:dyDescent="0.35">
      <c r="A786">
        <v>3976</v>
      </c>
      <c r="B786" t="s">
        <v>15</v>
      </c>
      <c r="C786">
        <v>297045</v>
      </c>
      <c r="D786" t="s">
        <v>17</v>
      </c>
      <c r="E786" t="s">
        <v>16</v>
      </c>
      <c r="F786" t="s">
        <v>12</v>
      </c>
      <c r="G786" t="s">
        <v>12</v>
      </c>
      <c r="H786" t="s">
        <v>13</v>
      </c>
      <c r="I786">
        <v>27</v>
      </c>
      <c r="J786" t="str">
        <f>IF(ABS((C786-AVERAGE($C:$C))/_xlfn.STDEV.S(moras[SALARIO]))&gt;1.96,"Atípico","No")</f>
        <v>No</v>
      </c>
      <c r="K786" t="str">
        <f>IF(ABS((moras[[#This Row],[EDAD]]-AVERAGE($I:$I))/_xlfn.STDEV.S($I:$I))&gt;1.96,"Atípico","No")</f>
        <v>No</v>
      </c>
    </row>
    <row r="787" spans="1:11" x14ac:dyDescent="0.35">
      <c r="A787">
        <v>4747</v>
      </c>
      <c r="B787" t="s">
        <v>9</v>
      </c>
      <c r="C787">
        <v>297045</v>
      </c>
      <c r="D787" t="s">
        <v>17</v>
      </c>
      <c r="E787" t="s">
        <v>16</v>
      </c>
      <c r="F787" t="s">
        <v>12</v>
      </c>
      <c r="G787" t="s">
        <v>12</v>
      </c>
      <c r="H787" t="s">
        <v>13</v>
      </c>
      <c r="I787">
        <v>27</v>
      </c>
      <c r="J787" t="str">
        <f>IF(ABS((C787-AVERAGE($C:$C))/_xlfn.STDEV.S(moras[SALARIO]))&gt;1.96,"Atípico","No")</f>
        <v>No</v>
      </c>
      <c r="K787" t="str">
        <f>IF(ABS((moras[[#This Row],[EDAD]]-AVERAGE($I:$I))/_xlfn.STDEV.S($I:$I))&gt;1.96,"Atípico","No")</f>
        <v>No</v>
      </c>
    </row>
    <row r="788" spans="1:11" x14ac:dyDescent="0.35">
      <c r="A788">
        <v>1451</v>
      </c>
      <c r="B788" t="s">
        <v>15</v>
      </c>
      <c r="C788">
        <v>297044</v>
      </c>
      <c r="D788" t="s">
        <v>21</v>
      </c>
      <c r="E788" t="s">
        <v>16</v>
      </c>
      <c r="F788" t="s">
        <v>12</v>
      </c>
      <c r="G788" t="s">
        <v>13</v>
      </c>
      <c r="H788" t="s">
        <v>13</v>
      </c>
      <c r="I788">
        <v>27</v>
      </c>
      <c r="J788" t="str">
        <f>IF(ABS((C788-AVERAGE($C:$C))/_xlfn.STDEV.S(moras[SALARIO]))&gt;1.96,"Atípico","No")</f>
        <v>No</v>
      </c>
      <c r="K788" t="str">
        <f>IF(ABS((moras[[#This Row],[EDAD]]-AVERAGE($I:$I))/_xlfn.STDEV.S($I:$I))&gt;1.96,"Atípico","No")</f>
        <v>No</v>
      </c>
    </row>
    <row r="789" spans="1:11" x14ac:dyDescent="0.35">
      <c r="A789">
        <v>1199</v>
      </c>
      <c r="B789" t="s">
        <v>9</v>
      </c>
      <c r="C789">
        <v>296822.51</v>
      </c>
      <c r="D789" t="s">
        <v>10</v>
      </c>
      <c r="E789" t="s">
        <v>16</v>
      </c>
      <c r="F789" t="s">
        <v>12</v>
      </c>
      <c r="G789" t="s">
        <v>12</v>
      </c>
      <c r="H789" t="s">
        <v>13</v>
      </c>
      <c r="I789">
        <v>27</v>
      </c>
      <c r="J789" t="str">
        <f>IF(ABS((C789-AVERAGE($C:$C))/_xlfn.STDEV.S(moras[SALARIO]))&gt;1.96,"Atípico","No")</f>
        <v>No</v>
      </c>
      <c r="K789" t="str">
        <f>IF(ABS((moras[[#This Row],[EDAD]]-AVERAGE($I:$I))/_xlfn.STDEV.S($I:$I))&gt;1.96,"Atípico","No")</f>
        <v>No</v>
      </c>
    </row>
    <row r="790" spans="1:11" x14ac:dyDescent="0.35">
      <c r="A790">
        <v>1966</v>
      </c>
      <c r="B790" t="s">
        <v>15</v>
      </c>
      <c r="C790">
        <v>285000</v>
      </c>
      <c r="D790" t="s">
        <v>10</v>
      </c>
      <c r="E790" t="s">
        <v>16</v>
      </c>
      <c r="F790" t="s">
        <v>12</v>
      </c>
      <c r="G790" t="s">
        <v>13</v>
      </c>
      <c r="H790" t="s">
        <v>13</v>
      </c>
      <c r="I790">
        <v>27</v>
      </c>
      <c r="J790" t="str">
        <f>IF(ABS((C790-AVERAGE($C:$C))/_xlfn.STDEV.S(moras[SALARIO]))&gt;1.96,"Atípico","No")</f>
        <v>No</v>
      </c>
      <c r="K790" t="str">
        <f>IF(ABS((moras[[#This Row],[EDAD]]-AVERAGE($I:$I))/_xlfn.STDEV.S($I:$I))&gt;1.96,"Atípico","No")</f>
        <v>No</v>
      </c>
    </row>
    <row r="791" spans="1:11" x14ac:dyDescent="0.35">
      <c r="A791">
        <v>525</v>
      </c>
      <c r="B791" t="s">
        <v>15</v>
      </c>
      <c r="C791">
        <v>280000</v>
      </c>
      <c r="D791" t="s">
        <v>10</v>
      </c>
      <c r="E791" t="s">
        <v>16</v>
      </c>
      <c r="F791" t="s">
        <v>12</v>
      </c>
      <c r="G791" t="s">
        <v>13</v>
      </c>
      <c r="H791" t="s">
        <v>13</v>
      </c>
      <c r="I791">
        <v>27</v>
      </c>
      <c r="J791" t="str">
        <f>IF(ABS((C791-AVERAGE($C:$C))/_xlfn.STDEV.S(moras[SALARIO]))&gt;1.96,"Atípico","No")</f>
        <v>No</v>
      </c>
      <c r="K791" t="str">
        <f>IF(ABS((moras[[#This Row],[EDAD]]-AVERAGE($I:$I))/_xlfn.STDEV.S($I:$I))&gt;1.96,"Atípico","No")</f>
        <v>No</v>
      </c>
    </row>
    <row r="792" spans="1:11" x14ac:dyDescent="0.35">
      <c r="A792">
        <v>76</v>
      </c>
      <c r="B792" t="s">
        <v>15</v>
      </c>
      <c r="C792">
        <v>278035</v>
      </c>
      <c r="D792" t="s">
        <v>18</v>
      </c>
      <c r="E792" t="s">
        <v>16</v>
      </c>
      <c r="F792" t="s">
        <v>12</v>
      </c>
      <c r="G792" t="s">
        <v>13</v>
      </c>
      <c r="H792" t="s">
        <v>12</v>
      </c>
      <c r="I792">
        <v>27</v>
      </c>
      <c r="J792" t="str">
        <f>IF(ABS((C792-AVERAGE($C:$C))/_xlfn.STDEV.S(moras[SALARIO]))&gt;1.96,"Atípico","No")</f>
        <v>No</v>
      </c>
      <c r="K792" t="str">
        <f>IF(ABS((moras[[#This Row],[EDAD]]-AVERAGE($I:$I))/_xlfn.STDEV.S($I:$I))&gt;1.96,"Atípico","No")</f>
        <v>No</v>
      </c>
    </row>
    <row r="793" spans="1:11" x14ac:dyDescent="0.35">
      <c r="A793">
        <v>2352</v>
      </c>
      <c r="B793" t="s">
        <v>15</v>
      </c>
      <c r="C793">
        <v>278035</v>
      </c>
      <c r="D793" t="s">
        <v>17</v>
      </c>
      <c r="E793" t="s">
        <v>16</v>
      </c>
      <c r="F793" t="s">
        <v>12</v>
      </c>
      <c r="G793" t="s">
        <v>13</v>
      </c>
      <c r="H793" t="s">
        <v>13</v>
      </c>
      <c r="I793">
        <v>27</v>
      </c>
      <c r="J793" t="str">
        <f>IF(ABS((C793-AVERAGE($C:$C))/_xlfn.STDEV.S(moras[SALARIO]))&gt;1.96,"Atípico","No")</f>
        <v>No</v>
      </c>
      <c r="K793" t="str">
        <f>IF(ABS((moras[[#This Row],[EDAD]]-AVERAGE($I:$I))/_xlfn.STDEV.S($I:$I))&gt;1.96,"Atípico","No")</f>
        <v>No</v>
      </c>
    </row>
    <row r="794" spans="1:11" x14ac:dyDescent="0.35">
      <c r="A794">
        <v>1653</v>
      </c>
      <c r="B794" t="s">
        <v>9</v>
      </c>
      <c r="C794">
        <v>278030.99</v>
      </c>
      <c r="D794" t="s">
        <v>19</v>
      </c>
      <c r="E794" t="s">
        <v>16</v>
      </c>
      <c r="F794" t="s">
        <v>12</v>
      </c>
      <c r="G794" t="s">
        <v>13</v>
      </c>
      <c r="H794" t="s">
        <v>13</v>
      </c>
      <c r="I794">
        <v>27</v>
      </c>
      <c r="J794" t="str">
        <f>IF(ABS((C794-AVERAGE($C:$C))/_xlfn.STDEV.S(moras[SALARIO]))&gt;1.96,"Atípico","No")</f>
        <v>No</v>
      </c>
      <c r="K794" t="str">
        <f>IF(ABS((moras[[#This Row],[EDAD]]-AVERAGE($I:$I))/_xlfn.STDEV.S($I:$I))&gt;1.96,"Atípico","No")</f>
        <v>No</v>
      </c>
    </row>
    <row r="795" spans="1:11" x14ac:dyDescent="0.35">
      <c r="A795">
        <v>1980</v>
      </c>
      <c r="B795" t="s">
        <v>9</v>
      </c>
      <c r="C795">
        <v>278030.99</v>
      </c>
      <c r="D795" t="s">
        <v>19</v>
      </c>
      <c r="E795" t="s">
        <v>16</v>
      </c>
      <c r="F795" t="s">
        <v>12</v>
      </c>
      <c r="G795" t="s">
        <v>13</v>
      </c>
      <c r="H795" t="s">
        <v>13</v>
      </c>
      <c r="I795">
        <v>27</v>
      </c>
      <c r="J795" t="str">
        <f>IF(ABS((C795-AVERAGE($C:$C))/_xlfn.STDEV.S(moras[SALARIO]))&gt;1.96,"Atípico","No")</f>
        <v>No</v>
      </c>
      <c r="K795" t="str">
        <f>IF(ABS((moras[[#This Row],[EDAD]]-AVERAGE($I:$I))/_xlfn.STDEV.S($I:$I))&gt;1.96,"Atípico","No")</f>
        <v>No</v>
      </c>
    </row>
    <row r="796" spans="1:11" x14ac:dyDescent="0.35">
      <c r="A796">
        <v>4393</v>
      </c>
      <c r="B796" t="s">
        <v>9</v>
      </c>
      <c r="C796">
        <v>278030.99</v>
      </c>
      <c r="D796" t="s">
        <v>19</v>
      </c>
      <c r="E796" t="s">
        <v>16</v>
      </c>
      <c r="F796" t="s">
        <v>12</v>
      </c>
      <c r="G796" t="s">
        <v>13</v>
      </c>
      <c r="H796" t="s">
        <v>13</v>
      </c>
      <c r="I796">
        <v>27</v>
      </c>
      <c r="J796" t="str">
        <f>IF(ABS((C796-AVERAGE($C:$C))/_xlfn.STDEV.S(moras[SALARIO]))&gt;1.96,"Atípico","No")</f>
        <v>No</v>
      </c>
      <c r="K796" t="str">
        <f>IF(ABS((moras[[#This Row],[EDAD]]-AVERAGE($I:$I))/_xlfn.STDEV.S($I:$I))&gt;1.96,"Atípico","No")</f>
        <v>No</v>
      </c>
    </row>
    <row r="797" spans="1:11" x14ac:dyDescent="0.35">
      <c r="A797">
        <v>2138</v>
      </c>
      <c r="B797" t="s">
        <v>15</v>
      </c>
      <c r="C797">
        <v>278030</v>
      </c>
      <c r="D797" t="s">
        <v>17</v>
      </c>
      <c r="E797" t="s">
        <v>16</v>
      </c>
      <c r="F797" t="s">
        <v>12</v>
      </c>
      <c r="G797" t="s">
        <v>13</v>
      </c>
      <c r="H797" t="s">
        <v>12</v>
      </c>
      <c r="I797">
        <v>27</v>
      </c>
      <c r="J797" t="str">
        <f>IF(ABS((C797-AVERAGE($C:$C))/_xlfn.STDEV.S(moras[SALARIO]))&gt;1.96,"Atípico","No")</f>
        <v>No</v>
      </c>
      <c r="K797" t="str">
        <f>IF(ABS((moras[[#This Row],[EDAD]]-AVERAGE($I:$I))/_xlfn.STDEV.S($I:$I))&gt;1.96,"Atípico","No")</f>
        <v>No</v>
      </c>
    </row>
    <row r="798" spans="1:11" x14ac:dyDescent="0.35">
      <c r="A798">
        <v>2738</v>
      </c>
      <c r="B798" t="s">
        <v>9</v>
      </c>
      <c r="C798">
        <v>278030</v>
      </c>
      <c r="D798" t="s">
        <v>21</v>
      </c>
      <c r="E798" t="s">
        <v>16</v>
      </c>
      <c r="F798" t="s">
        <v>12</v>
      </c>
      <c r="G798" t="s">
        <v>12</v>
      </c>
      <c r="H798" t="s">
        <v>13</v>
      </c>
      <c r="I798">
        <v>27</v>
      </c>
      <c r="J798" t="str">
        <f>IF(ABS((C798-AVERAGE($C:$C))/_xlfn.STDEV.S(moras[SALARIO]))&gt;1.96,"Atípico","No")</f>
        <v>No</v>
      </c>
      <c r="K798" t="str">
        <f>IF(ABS((moras[[#This Row],[EDAD]]-AVERAGE($I:$I))/_xlfn.STDEV.S($I:$I))&gt;1.96,"Atípico","No")</f>
        <v>No</v>
      </c>
    </row>
    <row r="799" spans="1:11" x14ac:dyDescent="0.35">
      <c r="A799">
        <v>3380</v>
      </c>
      <c r="B799" t="s">
        <v>15</v>
      </c>
      <c r="C799">
        <v>278030</v>
      </c>
      <c r="D799" t="s">
        <v>21</v>
      </c>
      <c r="E799" t="s">
        <v>16</v>
      </c>
      <c r="F799" t="s">
        <v>12</v>
      </c>
      <c r="G799" t="s">
        <v>13</v>
      </c>
      <c r="H799" t="s">
        <v>13</v>
      </c>
      <c r="I799">
        <v>27</v>
      </c>
      <c r="J799" t="str">
        <f>IF(ABS((C799-AVERAGE($C:$C))/_xlfn.STDEV.S(moras[SALARIO]))&gt;1.96,"Atípico","No")</f>
        <v>No</v>
      </c>
      <c r="K799" t="str">
        <f>IF(ABS((moras[[#This Row],[EDAD]]-AVERAGE($I:$I))/_xlfn.STDEV.S($I:$I))&gt;1.96,"Atípico","No")</f>
        <v>No</v>
      </c>
    </row>
    <row r="800" spans="1:11" x14ac:dyDescent="0.35">
      <c r="A800">
        <v>2030</v>
      </c>
      <c r="B800" t="s">
        <v>15</v>
      </c>
      <c r="C800">
        <v>267366</v>
      </c>
      <c r="D800" t="s">
        <v>10</v>
      </c>
      <c r="E800" t="s">
        <v>16</v>
      </c>
      <c r="F800" t="s">
        <v>12</v>
      </c>
      <c r="G800" t="s">
        <v>13</v>
      </c>
      <c r="H800" t="s">
        <v>13</v>
      </c>
      <c r="I800">
        <v>27</v>
      </c>
      <c r="J800" t="str">
        <f>IF(ABS((C800-AVERAGE($C:$C))/_xlfn.STDEV.S(moras[SALARIO]))&gt;1.96,"Atípico","No")</f>
        <v>No</v>
      </c>
      <c r="K800" t="str">
        <f>IF(ABS((moras[[#This Row],[EDAD]]-AVERAGE($I:$I))/_xlfn.STDEV.S($I:$I))&gt;1.96,"Atípico","No")</f>
        <v>No</v>
      </c>
    </row>
    <row r="801" spans="1:11" x14ac:dyDescent="0.35">
      <c r="A801">
        <v>283</v>
      </c>
      <c r="B801" t="s">
        <v>15</v>
      </c>
      <c r="C801">
        <v>245436.97</v>
      </c>
      <c r="D801" t="s">
        <v>10</v>
      </c>
      <c r="E801" t="s">
        <v>16</v>
      </c>
      <c r="F801" t="s">
        <v>12</v>
      </c>
      <c r="G801" t="s">
        <v>13</v>
      </c>
      <c r="H801" t="s">
        <v>13</v>
      </c>
      <c r="I801">
        <v>27</v>
      </c>
      <c r="J801" t="str">
        <f>IF(ABS((C801-AVERAGE($C:$C))/_xlfn.STDEV.S(moras[SALARIO]))&gt;1.96,"Atípico","No")</f>
        <v>No</v>
      </c>
      <c r="K801" t="str">
        <f>IF(ABS((moras[[#This Row],[EDAD]]-AVERAGE($I:$I))/_xlfn.STDEV.S($I:$I))&gt;1.96,"Atípico","No")</f>
        <v>No</v>
      </c>
    </row>
    <row r="802" spans="1:11" x14ac:dyDescent="0.35">
      <c r="A802">
        <v>4813</v>
      </c>
      <c r="B802" t="s">
        <v>15</v>
      </c>
      <c r="C802">
        <v>240000</v>
      </c>
      <c r="D802" t="s">
        <v>10</v>
      </c>
      <c r="E802" t="s">
        <v>16</v>
      </c>
      <c r="F802" t="s">
        <v>12</v>
      </c>
      <c r="G802" t="s">
        <v>12</v>
      </c>
      <c r="H802" t="s">
        <v>13</v>
      </c>
      <c r="I802">
        <v>27</v>
      </c>
      <c r="J802" t="str">
        <f>IF(ABS((C802-AVERAGE($C:$C))/_xlfn.STDEV.S(moras[SALARIO]))&gt;1.96,"Atípico","No")</f>
        <v>No</v>
      </c>
      <c r="K802" t="str">
        <f>IF(ABS((moras[[#This Row],[EDAD]]-AVERAGE($I:$I))/_xlfn.STDEV.S($I:$I))&gt;1.96,"Atípico","No")</f>
        <v>No</v>
      </c>
    </row>
    <row r="803" spans="1:11" x14ac:dyDescent="0.35">
      <c r="A803">
        <v>4588</v>
      </c>
      <c r="B803" t="s">
        <v>9</v>
      </c>
      <c r="C803">
        <v>239200</v>
      </c>
      <c r="D803" t="s">
        <v>10</v>
      </c>
      <c r="E803" t="s">
        <v>16</v>
      </c>
      <c r="F803" t="s">
        <v>12</v>
      </c>
      <c r="G803" t="s">
        <v>13</v>
      </c>
      <c r="H803" t="s">
        <v>13</v>
      </c>
      <c r="I803">
        <v>27</v>
      </c>
      <c r="J803" t="str">
        <f>IF(ABS((C803-AVERAGE($C:$C))/_xlfn.STDEV.S(moras[SALARIO]))&gt;1.96,"Atípico","No")</f>
        <v>No</v>
      </c>
      <c r="K803" t="str">
        <f>IF(ABS((moras[[#This Row],[EDAD]]-AVERAGE($I:$I))/_xlfn.STDEV.S($I:$I))&gt;1.96,"Atípico","No")</f>
        <v>No</v>
      </c>
    </row>
    <row r="804" spans="1:11" x14ac:dyDescent="0.35">
      <c r="A804">
        <v>1970</v>
      </c>
      <c r="B804" t="s">
        <v>15</v>
      </c>
      <c r="C804">
        <v>212356.1</v>
      </c>
      <c r="D804" t="s">
        <v>10</v>
      </c>
      <c r="E804" t="s">
        <v>16</v>
      </c>
      <c r="F804" t="s">
        <v>12</v>
      </c>
      <c r="G804" t="s">
        <v>13</v>
      </c>
      <c r="H804" t="s">
        <v>13</v>
      </c>
      <c r="I804">
        <v>27</v>
      </c>
      <c r="J804" t="str">
        <f>IF(ABS((C804-AVERAGE($C:$C))/_xlfn.STDEV.S(moras[SALARIO]))&gt;1.96,"Atípico","No")</f>
        <v>No</v>
      </c>
      <c r="K804" t="str">
        <f>IF(ABS((moras[[#This Row],[EDAD]]-AVERAGE($I:$I))/_xlfn.STDEV.S($I:$I))&gt;1.96,"Atípico","No")</f>
        <v>No</v>
      </c>
    </row>
    <row r="805" spans="1:11" x14ac:dyDescent="0.35">
      <c r="A805">
        <v>4282</v>
      </c>
      <c r="B805" t="s">
        <v>9</v>
      </c>
      <c r="C805">
        <v>204000</v>
      </c>
      <c r="D805" t="s">
        <v>10</v>
      </c>
      <c r="E805" t="s">
        <v>16</v>
      </c>
      <c r="F805" t="s">
        <v>12</v>
      </c>
      <c r="G805" t="s">
        <v>13</v>
      </c>
      <c r="H805" t="s">
        <v>13</v>
      </c>
      <c r="I805">
        <v>27</v>
      </c>
      <c r="J805" t="str">
        <f>IF(ABS((C805-AVERAGE($C:$C))/_xlfn.STDEV.S(moras[SALARIO]))&gt;1.96,"Atípico","No")</f>
        <v>No</v>
      </c>
      <c r="K805" t="str">
        <f>IF(ABS((moras[[#This Row],[EDAD]]-AVERAGE($I:$I))/_xlfn.STDEV.S($I:$I))&gt;1.96,"Atípico","No")</f>
        <v>No</v>
      </c>
    </row>
    <row r="806" spans="1:11" x14ac:dyDescent="0.35">
      <c r="A806">
        <v>474</v>
      </c>
      <c r="B806" t="s">
        <v>9</v>
      </c>
      <c r="C806">
        <v>202270</v>
      </c>
      <c r="D806" t="s">
        <v>10</v>
      </c>
      <c r="E806" t="s">
        <v>16</v>
      </c>
      <c r="F806" t="s">
        <v>12</v>
      </c>
      <c r="G806" t="s">
        <v>13</v>
      </c>
      <c r="H806" t="s">
        <v>12</v>
      </c>
      <c r="I806">
        <v>27</v>
      </c>
      <c r="J806" t="str">
        <f>IF(ABS((C806-AVERAGE($C:$C))/_xlfn.STDEV.S(moras[SALARIO]))&gt;1.96,"Atípico","No")</f>
        <v>No</v>
      </c>
      <c r="K806" t="str">
        <f>IF(ABS((moras[[#This Row],[EDAD]]-AVERAGE($I:$I))/_xlfn.STDEV.S($I:$I))&gt;1.96,"Atípico","No")</f>
        <v>No</v>
      </c>
    </row>
    <row r="807" spans="1:11" x14ac:dyDescent="0.35">
      <c r="A807">
        <v>1791</v>
      </c>
      <c r="B807" t="s">
        <v>9</v>
      </c>
      <c r="C807">
        <v>200000</v>
      </c>
      <c r="D807" t="s">
        <v>10</v>
      </c>
      <c r="E807" t="s">
        <v>16</v>
      </c>
      <c r="F807" t="s">
        <v>12</v>
      </c>
      <c r="G807" t="s">
        <v>13</v>
      </c>
      <c r="H807" t="s">
        <v>12</v>
      </c>
      <c r="I807">
        <v>27</v>
      </c>
      <c r="J807" t="str">
        <f>IF(ABS((C807-AVERAGE($C:$C))/_xlfn.STDEV.S(moras[SALARIO]))&gt;1.96,"Atípico","No")</f>
        <v>No</v>
      </c>
      <c r="K807" t="str">
        <f>IF(ABS((moras[[#This Row],[EDAD]]-AVERAGE($I:$I))/_xlfn.STDEV.S($I:$I))&gt;1.96,"Atípico","No")</f>
        <v>No</v>
      </c>
    </row>
    <row r="808" spans="1:11" x14ac:dyDescent="0.35">
      <c r="A808">
        <v>3959</v>
      </c>
      <c r="B808" t="s">
        <v>15</v>
      </c>
      <c r="C808">
        <v>200000</v>
      </c>
      <c r="D808" t="s">
        <v>10</v>
      </c>
      <c r="E808" t="s">
        <v>16</v>
      </c>
      <c r="F808" t="s">
        <v>12</v>
      </c>
      <c r="G808" t="s">
        <v>13</v>
      </c>
      <c r="H808" t="s">
        <v>13</v>
      </c>
      <c r="I808">
        <v>27</v>
      </c>
      <c r="J808" t="str">
        <f>IF(ABS((C808-AVERAGE($C:$C))/_xlfn.STDEV.S(moras[SALARIO]))&gt;1.96,"Atípico","No")</f>
        <v>No</v>
      </c>
      <c r="K808" t="str">
        <f>IF(ABS((moras[[#This Row],[EDAD]]-AVERAGE($I:$I))/_xlfn.STDEV.S($I:$I))&gt;1.96,"Atípico","No")</f>
        <v>No</v>
      </c>
    </row>
    <row r="809" spans="1:11" x14ac:dyDescent="0.35">
      <c r="A809">
        <v>4296</v>
      </c>
      <c r="B809" t="s">
        <v>9</v>
      </c>
      <c r="C809">
        <v>200000</v>
      </c>
      <c r="D809" t="s">
        <v>10</v>
      </c>
      <c r="E809" t="s">
        <v>16</v>
      </c>
      <c r="F809" t="s">
        <v>12</v>
      </c>
      <c r="G809" t="s">
        <v>12</v>
      </c>
      <c r="H809" t="s">
        <v>12</v>
      </c>
      <c r="I809">
        <v>27</v>
      </c>
      <c r="J809" t="str">
        <f>IF(ABS((C809-AVERAGE($C:$C))/_xlfn.STDEV.S(moras[SALARIO]))&gt;1.96,"Atípico","No")</f>
        <v>No</v>
      </c>
      <c r="K809" t="str">
        <f>IF(ABS((moras[[#This Row],[EDAD]]-AVERAGE($I:$I))/_xlfn.STDEV.S($I:$I))&gt;1.96,"Atípico","No")</f>
        <v>No</v>
      </c>
    </row>
    <row r="810" spans="1:11" x14ac:dyDescent="0.35">
      <c r="A810">
        <v>2483</v>
      </c>
      <c r="B810" t="s">
        <v>9</v>
      </c>
      <c r="C810">
        <v>176400</v>
      </c>
      <c r="D810" t="s">
        <v>10</v>
      </c>
      <c r="E810" t="s">
        <v>16</v>
      </c>
      <c r="F810" t="s">
        <v>12</v>
      </c>
      <c r="G810" t="s">
        <v>13</v>
      </c>
      <c r="H810" t="s">
        <v>13</v>
      </c>
      <c r="I810">
        <v>27</v>
      </c>
      <c r="J810" t="str">
        <f>IF(ABS((C810-AVERAGE($C:$C))/_xlfn.STDEV.S(moras[SALARIO]))&gt;1.96,"Atípico","No")</f>
        <v>No</v>
      </c>
      <c r="K810" t="str">
        <f>IF(ABS((moras[[#This Row],[EDAD]]-AVERAGE($I:$I))/_xlfn.STDEV.S($I:$I))&gt;1.96,"Atípico","No")</f>
        <v>No</v>
      </c>
    </row>
    <row r="811" spans="1:11" x14ac:dyDescent="0.35">
      <c r="A811">
        <v>362</v>
      </c>
      <c r="B811" t="s">
        <v>15</v>
      </c>
      <c r="C811">
        <v>172428.6</v>
      </c>
      <c r="D811" t="s">
        <v>10</v>
      </c>
      <c r="E811" t="s">
        <v>16</v>
      </c>
      <c r="F811" t="s">
        <v>12</v>
      </c>
      <c r="G811" t="s">
        <v>13</v>
      </c>
      <c r="H811" t="s">
        <v>13</v>
      </c>
      <c r="I811">
        <v>27</v>
      </c>
      <c r="J811" t="str">
        <f>IF(ABS((C811-AVERAGE($C:$C))/_xlfn.STDEV.S(moras[SALARIO]))&gt;1.96,"Atípico","No")</f>
        <v>No</v>
      </c>
      <c r="K811" t="str">
        <f>IF(ABS((moras[[#This Row],[EDAD]]-AVERAGE($I:$I))/_xlfn.STDEV.S($I:$I))&gt;1.96,"Atípico","No")</f>
        <v>No</v>
      </c>
    </row>
    <row r="812" spans="1:11" x14ac:dyDescent="0.35">
      <c r="A812">
        <v>2119</v>
      </c>
      <c r="B812" t="s">
        <v>9</v>
      </c>
      <c r="C812">
        <v>130000</v>
      </c>
      <c r="D812" t="s">
        <v>10</v>
      </c>
      <c r="E812" t="s">
        <v>16</v>
      </c>
      <c r="F812" t="s">
        <v>12</v>
      </c>
      <c r="G812" t="s">
        <v>13</v>
      </c>
      <c r="H812" t="s">
        <v>12</v>
      </c>
      <c r="I812">
        <v>27</v>
      </c>
      <c r="J812" t="str">
        <f>IF(ABS((C812-AVERAGE($C:$C))/_xlfn.STDEV.S(moras[SALARIO]))&gt;1.96,"Atípico","No")</f>
        <v>No</v>
      </c>
      <c r="K812" t="str">
        <f>IF(ABS((moras[[#This Row],[EDAD]]-AVERAGE($I:$I))/_xlfn.STDEV.S($I:$I))&gt;1.96,"Atípico","No")</f>
        <v>No</v>
      </c>
    </row>
    <row r="813" spans="1:11" x14ac:dyDescent="0.35">
      <c r="A813">
        <v>2538</v>
      </c>
      <c r="B813" t="s">
        <v>15</v>
      </c>
      <c r="C813">
        <v>85500</v>
      </c>
      <c r="D813" t="s">
        <v>10</v>
      </c>
      <c r="E813" t="s">
        <v>16</v>
      </c>
      <c r="F813" t="s">
        <v>12</v>
      </c>
      <c r="G813" t="s">
        <v>13</v>
      </c>
      <c r="H813" t="s">
        <v>12</v>
      </c>
      <c r="I813">
        <v>27</v>
      </c>
      <c r="J813" t="str">
        <f>IF(ABS((C813-AVERAGE($C:$C))/_xlfn.STDEV.S(moras[SALARIO]))&gt;1.96,"Atípico","No")</f>
        <v>No</v>
      </c>
      <c r="K813" t="str">
        <f>IF(ABS((moras[[#This Row],[EDAD]]-AVERAGE($I:$I))/_xlfn.STDEV.S($I:$I))&gt;1.96,"Atípico","No")</f>
        <v>No</v>
      </c>
    </row>
    <row r="814" spans="1:11" x14ac:dyDescent="0.35">
      <c r="A814">
        <v>3297</v>
      </c>
      <c r="B814" t="s">
        <v>9</v>
      </c>
      <c r="C814">
        <v>25000</v>
      </c>
      <c r="D814" t="s">
        <v>10</v>
      </c>
      <c r="E814" t="s">
        <v>16</v>
      </c>
      <c r="F814" t="s">
        <v>12</v>
      </c>
      <c r="G814" t="s">
        <v>13</v>
      </c>
      <c r="H814" t="s">
        <v>13</v>
      </c>
      <c r="I814">
        <v>27</v>
      </c>
      <c r="J814" t="str">
        <f>IF(ABS((C814-AVERAGE($C:$C))/_xlfn.STDEV.S(moras[SALARIO]))&gt;1.96,"Atípico","No")</f>
        <v>No</v>
      </c>
      <c r="K814" t="str">
        <f>IF(ABS((moras[[#This Row],[EDAD]]-AVERAGE($I:$I))/_xlfn.STDEV.S($I:$I))&gt;1.96,"Atípico","No")</f>
        <v>No</v>
      </c>
    </row>
    <row r="815" spans="1:11" x14ac:dyDescent="0.35">
      <c r="A815">
        <v>753</v>
      </c>
      <c r="B815" t="s">
        <v>9</v>
      </c>
      <c r="C815">
        <v>2760356.1</v>
      </c>
      <c r="D815" t="s">
        <v>10</v>
      </c>
      <c r="E815" t="s">
        <v>11</v>
      </c>
      <c r="F815" t="s">
        <v>12</v>
      </c>
      <c r="G815" t="s">
        <v>13</v>
      </c>
      <c r="H815" t="s">
        <v>13</v>
      </c>
      <c r="I815">
        <v>28</v>
      </c>
      <c r="J815" t="str">
        <f>IF(ABS((C815-AVERAGE($C:$C))/_xlfn.STDEV.S(moras[SALARIO]))&gt;1.96,"Atípico","No")</f>
        <v>Atípico</v>
      </c>
      <c r="K815" t="str">
        <f>IF(ABS((moras[[#This Row],[EDAD]]-AVERAGE($I:$I))/_xlfn.STDEV.S($I:$I))&gt;1.96,"Atípico","No")</f>
        <v>No</v>
      </c>
    </row>
    <row r="816" spans="1:11" x14ac:dyDescent="0.35">
      <c r="A816">
        <v>1520</v>
      </c>
      <c r="B816" t="s">
        <v>15</v>
      </c>
      <c r="C816">
        <v>2694159.76</v>
      </c>
      <c r="D816" t="s">
        <v>10</v>
      </c>
      <c r="E816" t="s">
        <v>16</v>
      </c>
      <c r="F816" t="s">
        <v>12</v>
      </c>
      <c r="G816" t="s">
        <v>13</v>
      </c>
      <c r="H816" t="s">
        <v>13</v>
      </c>
      <c r="I816">
        <v>28</v>
      </c>
      <c r="J816" t="str">
        <f>IF(ABS((C816-AVERAGE($C:$C))/_xlfn.STDEV.S(moras[SALARIO]))&gt;1.96,"Atípico","No")</f>
        <v>Atípico</v>
      </c>
      <c r="K816" t="str">
        <f>IF(ABS((moras[[#This Row],[EDAD]]-AVERAGE($I:$I))/_xlfn.STDEV.S($I:$I))&gt;1.96,"Atípico","No")</f>
        <v>No</v>
      </c>
    </row>
    <row r="817" spans="1:11" x14ac:dyDescent="0.35">
      <c r="A817">
        <v>46</v>
      </c>
      <c r="B817" t="s">
        <v>15</v>
      </c>
      <c r="C817">
        <v>1878386.22</v>
      </c>
      <c r="D817" t="s">
        <v>10</v>
      </c>
      <c r="E817" t="s">
        <v>16</v>
      </c>
      <c r="F817" t="s">
        <v>12</v>
      </c>
      <c r="G817" t="s">
        <v>13</v>
      </c>
      <c r="H817" t="s">
        <v>13</v>
      </c>
      <c r="I817">
        <v>28</v>
      </c>
      <c r="J817" t="str">
        <f>IF(ABS((C817-AVERAGE($C:$C))/_xlfn.STDEV.S(moras[SALARIO]))&gt;1.96,"Atípico","No")</f>
        <v>No</v>
      </c>
      <c r="K817" t="str">
        <f>IF(ABS((moras[[#This Row],[EDAD]]-AVERAGE($I:$I))/_xlfn.STDEV.S($I:$I))&gt;1.96,"Atípico","No")</f>
        <v>No</v>
      </c>
    </row>
    <row r="818" spans="1:11" x14ac:dyDescent="0.35">
      <c r="A818">
        <v>4537</v>
      </c>
      <c r="B818" t="s">
        <v>15</v>
      </c>
      <c r="C818">
        <v>1870704.54</v>
      </c>
      <c r="D818" t="s">
        <v>10</v>
      </c>
      <c r="E818" t="s">
        <v>16</v>
      </c>
      <c r="F818" t="s">
        <v>12</v>
      </c>
      <c r="G818" t="s">
        <v>13</v>
      </c>
      <c r="H818" t="s">
        <v>13</v>
      </c>
      <c r="I818">
        <v>28</v>
      </c>
      <c r="J818" t="str">
        <f>IF(ABS((C818-AVERAGE($C:$C))/_xlfn.STDEV.S(moras[SALARIO]))&gt;1.96,"Atípico","No")</f>
        <v>No</v>
      </c>
      <c r="K818" t="str">
        <f>IF(ABS((moras[[#This Row],[EDAD]]-AVERAGE($I:$I))/_xlfn.STDEV.S($I:$I))&gt;1.96,"Atípico","No")</f>
        <v>No</v>
      </c>
    </row>
    <row r="819" spans="1:11" x14ac:dyDescent="0.35">
      <c r="A819">
        <v>1821</v>
      </c>
      <c r="B819" t="s">
        <v>9</v>
      </c>
      <c r="C819">
        <v>1742310</v>
      </c>
      <c r="D819" t="s">
        <v>10</v>
      </c>
      <c r="E819" t="s">
        <v>16</v>
      </c>
      <c r="F819" t="s">
        <v>12</v>
      </c>
      <c r="G819" t="s">
        <v>13</v>
      </c>
      <c r="H819" t="s">
        <v>13</v>
      </c>
      <c r="I819">
        <v>28</v>
      </c>
      <c r="J819" t="str">
        <f>IF(ABS((C819-AVERAGE($C:$C))/_xlfn.STDEV.S(moras[SALARIO]))&gt;1.96,"Atípico","No")</f>
        <v>No</v>
      </c>
      <c r="K819" t="str">
        <f>IF(ABS((moras[[#This Row],[EDAD]]-AVERAGE($I:$I))/_xlfn.STDEV.S($I:$I))&gt;1.96,"Atípico","No")</f>
        <v>No</v>
      </c>
    </row>
    <row r="820" spans="1:11" x14ac:dyDescent="0.35">
      <c r="A820">
        <v>4890</v>
      </c>
      <c r="B820" t="s">
        <v>9</v>
      </c>
      <c r="C820">
        <v>1645618</v>
      </c>
      <c r="D820" t="s">
        <v>10</v>
      </c>
      <c r="E820" t="s">
        <v>16</v>
      </c>
      <c r="F820" t="s">
        <v>12</v>
      </c>
      <c r="G820" t="s">
        <v>13</v>
      </c>
      <c r="H820" t="s">
        <v>13</v>
      </c>
      <c r="I820">
        <v>28</v>
      </c>
      <c r="J820" t="str">
        <f>IF(ABS((C820-AVERAGE($C:$C))/_xlfn.STDEV.S(moras[SALARIO]))&gt;1.96,"Atípico","No")</f>
        <v>No</v>
      </c>
      <c r="K820" t="str">
        <f>IF(ABS((moras[[#This Row],[EDAD]]-AVERAGE($I:$I))/_xlfn.STDEV.S($I:$I))&gt;1.96,"Atípico","No")</f>
        <v>No</v>
      </c>
    </row>
    <row r="821" spans="1:11" x14ac:dyDescent="0.35">
      <c r="A821">
        <v>1384</v>
      </c>
      <c r="B821" t="s">
        <v>9</v>
      </c>
      <c r="C821">
        <v>1580792</v>
      </c>
      <c r="D821" t="s">
        <v>10</v>
      </c>
      <c r="E821" t="s">
        <v>16</v>
      </c>
      <c r="F821" t="s">
        <v>12</v>
      </c>
      <c r="G821" t="s">
        <v>13</v>
      </c>
      <c r="H821" t="s">
        <v>13</v>
      </c>
      <c r="I821">
        <v>28</v>
      </c>
      <c r="J821" t="str">
        <f>IF(ABS((C821-AVERAGE($C:$C))/_xlfn.STDEV.S(moras[SALARIO]))&gt;1.96,"Atípico","No")</f>
        <v>No</v>
      </c>
      <c r="K821" t="str">
        <f>IF(ABS((moras[[#This Row],[EDAD]]-AVERAGE($I:$I))/_xlfn.STDEV.S($I:$I))&gt;1.96,"Atípico","No")</f>
        <v>No</v>
      </c>
    </row>
    <row r="822" spans="1:11" x14ac:dyDescent="0.35">
      <c r="A822">
        <v>1744</v>
      </c>
      <c r="B822" t="s">
        <v>15</v>
      </c>
      <c r="C822">
        <v>1566046.1</v>
      </c>
      <c r="D822" t="s">
        <v>10</v>
      </c>
      <c r="E822" t="s">
        <v>11</v>
      </c>
      <c r="F822" t="s">
        <v>12</v>
      </c>
      <c r="G822" t="s">
        <v>13</v>
      </c>
      <c r="H822" t="s">
        <v>13</v>
      </c>
      <c r="I822">
        <v>28</v>
      </c>
      <c r="J822" t="str">
        <f>IF(ABS((C822-AVERAGE($C:$C))/_xlfn.STDEV.S(moras[SALARIO]))&gt;1.96,"Atípico","No")</f>
        <v>No</v>
      </c>
      <c r="K822" t="str">
        <f>IF(ABS((moras[[#This Row],[EDAD]]-AVERAGE($I:$I))/_xlfn.STDEV.S($I:$I))&gt;1.96,"Atípico","No")</f>
        <v>No</v>
      </c>
    </row>
    <row r="823" spans="1:11" x14ac:dyDescent="0.35">
      <c r="A823">
        <v>345</v>
      </c>
      <c r="B823" t="s">
        <v>15</v>
      </c>
      <c r="C823">
        <v>1544187.5</v>
      </c>
      <c r="D823" t="s">
        <v>10</v>
      </c>
      <c r="E823" t="s">
        <v>16</v>
      </c>
      <c r="F823" t="s">
        <v>12</v>
      </c>
      <c r="G823" t="s">
        <v>12</v>
      </c>
      <c r="H823" t="s">
        <v>13</v>
      </c>
      <c r="I823">
        <v>28</v>
      </c>
      <c r="J823" t="str">
        <f>IF(ABS((C823-AVERAGE($C:$C))/_xlfn.STDEV.S(moras[SALARIO]))&gt;1.96,"Atípico","No")</f>
        <v>No</v>
      </c>
      <c r="K823" t="str">
        <f>IF(ABS((moras[[#This Row],[EDAD]]-AVERAGE($I:$I))/_xlfn.STDEV.S($I:$I))&gt;1.96,"Atípico","No")</f>
        <v>No</v>
      </c>
    </row>
    <row r="824" spans="1:11" x14ac:dyDescent="0.35">
      <c r="A824">
        <v>3686</v>
      </c>
      <c r="B824" t="s">
        <v>9</v>
      </c>
      <c r="C824">
        <v>1529247</v>
      </c>
      <c r="D824" t="s">
        <v>10</v>
      </c>
      <c r="E824" t="s">
        <v>16</v>
      </c>
      <c r="F824" t="s">
        <v>12</v>
      </c>
      <c r="G824" t="s">
        <v>13</v>
      </c>
      <c r="H824" t="s">
        <v>13</v>
      </c>
      <c r="I824">
        <v>28</v>
      </c>
      <c r="J824" t="str">
        <f>IF(ABS((C824-AVERAGE($C:$C))/_xlfn.STDEV.S(moras[SALARIO]))&gt;1.96,"Atípico","No")</f>
        <v>No</v>
      </c>
      <c r="K824" t="str">
        <f>IF(ABS((moras[[#This Row],[EDAD]]-AVERAGE($I:$I))/_xlfn.STDEV.S($I:$I))&gt;1.96,"Atípico","No")</f>
        <v>No</v>
      </c>
    </row>
    <row r="825" spans="1:11" x14ac:dyDescent="0.35">
      <c r="A825">
        <v>917</v>
      </c>
      <c r="B825" t="s">
        <v>9</v>
      </c>
      <c r="C825">
        <v>1529085.26</v>
      </c>
      <c r="D825" t="s">
        <v>10</v>
      </c>
      <c r="E825" t="s">
        <v>11</v>
      </c>
      <c r="F825" t="s">
        <v>12</v>
      </c>
      <c r="G825" t="s">
        <v>13</v>
      </c>
      <c r="H825" t="s">
        <v>13</v>
      </c>
      <c r="I825">
        <v>28</v>
      </c>
      <c r="J825" t="str">
        <f>IF(ABS((C825-AVERAGE($C:$C))/_xlfn.STDEV.S(moras[SALARIO]))&gt;1.96,"Atípico","No")</f>
        <v>No</v>
      </c>
      <c r="K825" t="str">
        <f>IF(ABS((moras[[#This Row],[EDAD]]-AVERAGE($I:$I))/_xlfn.STDEV.S($I:$I))&gt;1.96,"Atípico","No")</f>
        <v>No</v>
      </c>
    </row>
    <row r="826" spans="1:11" x14ac:dyDescent="0.35">
      <c r="A826">
        <v>4162</v>
      </c>
      <c r="B826" t="s">
        <v>15</v>
      </c>
      <c r="C826">
        <v>1201546.2</v>
      </c>
      <c r="D826" t="s">
        <v>10</v>
      </c>
      <c r="E826" t="s">
        <v>11</v>
      </c>
      <c r="F826" t="s">
        <v>12</v>
      </c>
      <c r="G826" t="s">
        <v>13</v>
      </c>
      <c r="H826" t="s">
        <v>13</v>
      </c>
      <c r="I826">
        <v>28</v>
      </c>
      <c r="J826" t="str">
        <f>IF(ABS((C826-AVERAGE($C:$C))/_xlfn.STDEV.S(moras[SALARIO]))&gt;1.96,"Atípico","No")</f>
        <v>No</v>
      </c>
      <c r="K826" t="str">
        <f>IF(ABS((moras[[#This Row],[EDAD]]-AVERAGE($I:$I))/_xlfn.STDEV.S($I:$I))&gt;1.96,"Atípico","No")</f>
        <v>No</v>
      </c>
    </row>
    <row r="827" spans="1:11" x14ac:dyDescent="0.35">
      <c r="A827">
        <v>3585</v>
      </c>
      <c r="B827" t="s">
        <v>9</v>
      </c>
      <c r="C827">
        <v>1198242.1599999999</v>
      </c>
      <c r="D827" t="s">
        <v>10</v>
      </c>
      <c r="E827" t="s">
        <v>16</v>
      </c>
      <c r="F827" t="s">
        <v>12</v>
      </c>
      <c r="G827" t="s">
        <v>13</v>
      </c>
      <c r="H827" t="s">
        <v>13</v>
      </c>
      <c r="I827">
        <v>28</v>
      </c>
      <c r="J827" t="str">
        <f>IF(ABS((C827-AVERAGE($C:$C))/_xlfn.STDEV.S(moras[SALARIO]))&gt;1.96,"Atípico","No")</f>
        <v>No</v>
      </c>
      <c r="K827" t="str">
        <f>IF(ABS((moras[[#This Row],[EDAD]]-AVERAGE($I:$I))/_xlfn.STDEV.S($I:$I))&gt;1.96,"Atípico","No")</f>
        <v>No</v>
      </c>
    </row>
    <row r="828" spans="1:11" x14ac:dyDescent="0.35">
      <c r="A828">
        <v>3463</v>
      </c>
      <c r="B828" t="s">
        <v>9</v>
      </c>
      <c r="C828">
        <v>1195224</v>
      </c>
      <c r="D828" t="s">
        <v>10</v>
      </c>
      <c r="E828" t="s">
        <v>16</v>
      </c>
      <c r="F828" t="s">
        <v>12</v>
      </c>
      <c r="G828" t="s">
        <v>13</v>
      </c>
      <c r="H828" t="s">
        <v>13</v>
      </c>
      <c r="I828">
        <v>28</v>
      </c>
      <c r="J828" t="str">
        <f>IF(ABS((C828-AVERAGE($C:$C))/_xlfn.STDEV.S(moras[SALARIO]))&gt;1.96,"Atípico","No")</f>
        <v>No</v>
      </c>
      <c r="K828" t="str">
        <f>IF(ABS((moras[[#This Row],[EDAD]]-AVERAGE($I:$I))/_xlfn.STDEV.S($I:$I))&gt;1.96,"Atípico","No")</f>
        <v>No</v>
      </c>
    </row>
    <row r="829" spans="1:11" x14ac:dyDescent="0.35">
      <c r="A829">
        <v>3003</v>
      </c>
      <c r="B829" t="s">
        <v>9</v>
      </c>
      <c r="C829">
        <v>1194392</v>
      </c>
      <c r="D829" t="s">
        <v>10</v>
      </c>
      <c r="E829" t="s">
        <v>16</v>
      </c>
      <c r="F829" t="s">
        <v>12</v>
      </c>
      <c r="G829" t="s">
        <v>13</v>
      </c>
      <c r="H829" t="s">
        <v>13</v>
      </c>
      <c r="I829">
        <v>28</v>
      </c>
      <c r="J829" t="str">
        <f>IF(ABS((C829-AVERAGE($C:$C))/_xlfn.STDEV.S(moras[SALARIO]))&gt;1.96,"Atípico","No")</f>
        <v>No</v>
      </c>
      <c r="K829" t="str">
        <f>IF(ABS((moras[[#This Row],[EDAD]]-AVERAGE($I:$I))/_xlfn.STDEV.S($I:$I))&gt;1.96,"Atípico","No")</f>
        <v>No</v>
      </c>
    </row>
    <row r="830" spans="1:11" x14ac:dyDescent="0.35">
      <c r="A830">
        <v>4926</v>
      </c>
      <c r="B830" t="s">
        <v>9</v>
      </c>
      <c r="C830">
        <v>1177435.8899999999</v>
      </c>
      <c r="D830" t="s">
        <v>10</v>
      </c>
      <c r="E830" t="s">
        <v>16</v>
      </c>
      <c r="F830" t="s">
        <v>12</v>
      </c>
      <c r="G830" t="s">
        <v>13</v>
      </c>
      <c r="H830" t="s">
        <v>13</v>
      </c>
      <c r="I830">
        <v>28</v>
      </c>
      <c r="J830" t="str">
        <f>IF(ABS((C830-AVERAGE($C:$C))/_xlfn.STDEV.S(moras[SALARIO]))&gt;1.96,"Atípico","No")</f>
        <v>No</v>
      </c>
      <c r="K830" t="str">
        <f>IF(ABS((moras[[#This Row],[EDAD]]-AVERAGE($I:$I))/_xlfn.STDEV.S($I:$I))&gt;1.96,"Atípico","No")</f>
        <v>No</v>
      </c>
    </row>
    <row r="831" spans="1:11" x14ac:dyDescent="0.35">
      <c r="A831">
        <v>4483</v>
      </c>
      <c r="B831" t="s">
        <v>9</v>
      </c>
      <c r="C831">
        <v>1160779</v>
      </c>
      <c r="D831" t="s">
        <v>10</v>
      </c>
      <c r="E831" t="s">
        <v>11</v>
      </c>
      <c r="F831" t="s">
        <v>12</v>
      </c>
      <c r="G831" t="s">
        <v>13</v>
      </c>
      <c r="H831" t="s">
        <v>13</v>
      </c>
      <c r="I831">
        <v>28</v>
      </c>
      <c r="J831" t="str">
        <f>IF(ABS((C831-AVERAGE($C:$C))/_xlfn.STDEV.S(moras[SALARIO]))&gt;1.96,"Atípico","No")</f>
        <v>No</v>
      </c>
      <c r="K831" t="str">
        <f>IF(ABS((moras[[#This Row],[EDAD]]-AVERAGE($I:$I))/_xlfn.STDEV.S($I:$I))&gt;1.96,"Atípico","No")</f>
        <v>No</v>
      </c>
    </row>
    <row r="832" spans="1:11" x14ac:dyDescent="0.35">
      <c r="A832">
        <v>1264</v>
      </c>
      <c r="B832" t="s">
        <v>15</v>
      </c>
      <c r="C832">
        <v>1124791.5</v>
      </c>
      <c r="D832" t="s">
        <v>10</v>
      </c>
      <c r="E832" t="s">
        <v>16</v>
      </c>
      <c r="F832" t="s">
        <v>12</v>
      </c>
      <c r="G832" t="s">
        <v>13</v>
      </c>
      <c r="H832" t="s">
        <v>13</v>
      </c>
      <c r="I832">
        <v>28</v>
      </c>
      <c r="J832" t="str">
        <f>IF(ABS((C832-AVERAGE($C:$C))/_xlfn.STDEV.S(moras[SALARIO]))&gt;1.96,"Atípico","No")</f>
        <v>No</v>
      </c>
      <c r="K832" t="str">
        <f>IF(ABS((moras[[#This Row],[EDAD]]-AVERAGE($I:$I))/_xlfn.STDEV.S($I:$I))&gt;1.96,"Atípico","No")</f>
        <v>No</v>
      </c>
    </row>
    <row r="833" spans="1:11" x14ac:dyDescent="0.35">
      <c r="A833">
        <v>4400</v>
      </c>
      <c r="B833" t="s">
        <v>15</v>
      </c>
      <c r="C833">
        <v>1101203</v>
      </c>
      <c r="D833" t="s">
        <v>10</v>
      </c>
      <c r="E833" t="s">
        <v>11</v>
      </c>
      <c r="F833" t="s">
        <v>12</v>
      </c>
      <c r="G833" t="s">
        <v>13</v>
      </c>
      <c r="H833" t="s">
        <v>13</v>
      </c>
      <c r="I833">
        <v>28</v>
      </c>
      <c r="J833" t="str">
        <f>IF(ABS((C833-AVERAGE($C:$C))/_xlfn.STDEV.S(moras[SALARIO]))&gt;1.96,"Atípico","No")</f>
        <v>No</v>
      </c>
      <c r="K833" t="str">
        <f>IF(ABS((moras[[#This Row],[EDAD]]-AVERAGE($I:$I))/_xlfn.STDEV.S($I:$I))&gt;1.96,"Atípico","No")</f>
        <v>No</v>
      </c>
    </row>
    <row r="834" spans="1:11" x14ac:dyDescent="0.35">
      <c r="A834">
        <v>3092</v>
      </c>
      <c r="B834" t="s">
        <v>15</v>
      </c>
      <c r="C834">
        <v>1095319</v>
      </c>
      <c r="D834" t="s">
        <v>10</v>
      </c>
      <c r="E834" t="s">
        <v>11</v>
      </c>
      <c r="F834" t="s">
        <v>12</v>
      </c>
      <c r="G834" t="s">
        <v>13</v>
      </c>
      <c r="H834" t="s">
        <v>12</v>
      </c>
      <c r="I834">
        <v>28</v>
      </c>
      <c r="J834" t="str">
        <f>IF(ABS((C834-AVERAGE($C:$C))/_xlfn.STDEV.S(moras[SALARIO]))&gt;1.96,"Atípico","No")</f>
        <v>No</v>
      </c>
      <c r="K834" t="str">
        <f>IF(ABS((moras[[#This Row],[EDAD]]-AVERAGE($I:$I))/_xlfn.STDEV.S($I:$I))&gt;1.96,"Atípico","No")</f>
        <v>No</v>
      </c>
    </row>
    <row r="835" spans="1:11" x14ac:dyDescent="0.35">
      <c r="A835">
        <v>2037</v>
      </c>
      <c r="B835" t="s">
        <v>9</v>
      </c>
      <c r="C835">
        <v>1068679.67</v>
      </c>
      <c r="D835" t="s">
        <v>10</v>
      </c>
      <c r="E835" t="s">
        <v>11</v>
      </c>
      <c r="F835" t="s">
        <v>12</v>
      </c>
      <c r="G835" t="s">
        <v>13</v>
      </c>
      <c r="H835" t="s">
        <v>13</v>
      </c>
      <c r="I835">
        <v>28</v>
      </c>
      <c r="J835" t="str">
        <f>IF(ABS((C835-AVERAGE($C:$C))/_xlfn.STDEV.S(moras[SALARIO]))&gt;1.96,"Atípico","No")</f>
        <v>No</v>
      </c>
      <c r="K835" t="str">
        <f>IF(ABS((moras[[#This Row],[EDAD]]-AVERAGE($I:$I))/_xlfn.STDEV.S($I:$I))&gt;1.96,"Atípico","No")</f>
        <v>No</v>
      </c>
    </row>
    <row r="836" spans="1:11" x14ac:dyDescent="0.35">
      <c r="A836">
        <v>308</v>
      </c>
      <c r="B836" t="s">
        <v>9</v>
      </c>
      <c r="C836">
        <v>1059381.6000000001</v>
      </c>
      <c r="D836" t="s">
        <v>10</v>
      </c>
      <c r="E836" t="s">
        <v>16</v>
      </c>
      <c r="F836" t="s">
        <v>12</v>
      </c>
      <c r="G836" t="s">
        <v>13</v>
      </c>
      <c r="H836" t="s">
        <v>13</v>
      </c>
      <c r="I836">
        <v>28</v>
      </c>
      <c r="J836" t="str">
        <f>IF(ABS((C836-AVERAGE($C:$C))/_xlfn.STDEV.S(moras[SALARIO]))&gt;1.96,"Atípico","No")</f>
        <v>No</v>
      </c>
      <c r="K836" t="str">
        <f>IF(ABS((moras[[#This Row],[EDAD]]-AVERAGE($I:$I))/_xlfn.STDEV.S($I:$I))&gt;1.96,"Atípico","No")</f>
        <v>No</v>
      </c>
    </row>
    <row r="837" spans="1:11" x14ac:dyDescent="0.35">
      <c r="A837">
        <v>2722</v>
      </c>
      <c r="B837" t="s">
        <v>9</v>
      </c>
      <c r="C837">
        <v>1034183.15</v>
      </c>
      <c r="D837" t="s">
        <v>10</v>
      </c>
      <c r="E837" t="s">
        <v>16</v>
      </c>
      <c r="F837" t="s">
        <v>12</v>
      </c>
      <c r="G837" t="s">
        <v>13</v>
      </c>
      <c r="H837" t="s">
        <v>13</v>
      </c>
      <c r="I837">
        <v>28</v>
      </c>
      <c r="J837" t="str">
        <f>IF(ABS((C837-AVERAGE($C:$C))/_xlfn.STDEV.S(moras[SALARIO]))&gt;1.96,"Atípico","No")</f>
        <v>No</v>
      </c>
      <c r="K837" t="str">
        <f>IF(ABS((moras[[#This Row],[EDAD]]-AVERAGE($I:$I))/_xlfn.STDEV.S($I:$I))&gt;1.96,"Atípico","No")</f>
        <v>No</v>
      </c>
    </row>
    <row r="838" spans="1:11" x14ac:dyDescent="0.35">
      <c r="A838">
        <v>2328</v>
      </c>
      <c r="B838" t="s">
        <v>9</v>
      </c>
      <c r="C838">
        <v>999312</v>
      </c>
      <c r="D838" t="s">
        <v>10</v>
      </c>
      <c r="E838" t="s">
        <v>11</v>
      </c>
      <c r="F838" t="s">
        <v>12</v>
      </c>
      <c r="G838" t="s">
        <v>13</v>
      </c>
      <c r="H838" t="s">
        <v>12</v>
      </c>
      <c r="I838">
        <v>28</v>
      </c>
      <c r="J838" t="str">
        <f>IF(ABS((C838-AVERAGE($C:$C))/_xlfn.STDEV.S(moras[SALARIO]))&gt;1.96,"Atípico","No")</f>
        <v>No</v>
      </c>
      <c r="K838" t="str">
        <f>IF(ABS((moras[[#This Row],[EDAD]]-AVERAGE($I:$I))/_xlfn.STDEV.S($I:$I))&gt;1.96,"Atípico","No")</f>
        <v>No</v>
      </c>
    </row>
    <row r="839" spans="1:11" x14ac:dyDescent="0.35">
      <c r="A839">
        <v>95</v>
      </c>
      <c r="B839" t="s">
        <v>9</v>
      </c>
      <c r="C839">
        <v>938875</v>
      </c>
      <c r="D839" t="s">
        <v>10</v>
      </c>
      <c r="E839" t="s">
        <v>16</v>
      </c>
      <c r="F839" t="s">
        <v>12</v>
      </c>
      <c r="G839" t="s">
        <v>13</v>
      </c>
      <c r="H839" t="s">
        <v>13</v>
      </c>
      <c r="I839">
        <v>28</v>
      </c>
      <c r="J839" t="str">
        <f>IF(ABS((C839-AVERAGE($C:$C))/_xlfn.STDEV.S(moras[SALARIO]))&gt;1.96,"Atípico","No")</f>
        <v>No</v>
      </c>
      <c r="K839" t="str">
        <f>IF(ABS((moras[[#This Row],[EDAD]]-AVERAGE($I:$I))/_xlfn.STDEV.S($I:$I))&gt;1.96,"Atípico","No")</f>
        <v>No</v>
      </c>
    </row>
    <row r="840" spans="1:11" x14ac:dyDescent="0.35">
      <c r="A840">
        <v>1395</v>
      </c>
      <c r="B840" t="s">
        <v>9</v>
      </c>
      <c r="C840">
        <v>924156</v>
      </c>
      <c r="D840" t="s">
        <v>10</v>
      </c>
      <c r="E840" t="s">
        <v>16</v>
      </c>
      <c r="F840" t="s">
        <v>12</v>
      </c>
      <c r="G840" t="s">
        <v>13</v>
      </c>
      <c r="H840" t="s">
        <v>13</v>
      </c>
      <c r="I840">
        <v>28</v>
      </c>
      <c r="J840" t="str">
        <f>IF(ABS((C840-AVERAGE($C:$C))/_xlfn.STDEV.S(moras[SALARIO]))&gt;1.96,"Atípico","No")</f>
        <v>No</v>
      </c>
      <c r="K840" t="str">
        <f>IF(ABS((moras[[#This Row],[EDAD]]-AVERAGE($I:$I))/_xlfn.STDEV.S($I:$I))&gt;1.96,"Atípico","No")</f>
        <v>No</v>
      </c>
    </row>
    <row r="841" spans="1:11" x14ac:dyDescent="0.35">
      <c r="A841">
        <v>4876</v>
      </c>
      <c r="B841" t="s">
        <v>9</v>
      </c>
      <c r="C841">
        <v>898140</v>
      </c>
      <c r="D841" t="s">
        <v>10</v>
      </c>
      <c r="E841" t="s">
        <v>16</v>
      </c>
      <c r="F841" t="s">
        <v>12</v>
      </c>
      <c r="G841" t="s">
        <v>13</v>
      </c>
      <c r="H841" t="s">
        <v>13</v>
      </c>
      <c r="I841">
        <v>28</v>
      </c>
      <c r="J841" t="str">
        <f>IF(ABS((C841-AVERAGE($C:$C))/_xlfn.STDEV.S(moras[SALARIO]))&gt;1.96,"Atípico","No")</f>
        <v>No</v>
      </c>
      <c r="K841" t="str">
        <f>IF(ABS((moras[[#This Row],[EDAD]]-AVERAGE($I:$I))/_xlfn.STDEV.S($I:$I))&gt;1.96,"Atípico","No")</f>
        <v>No</v>
      </c>
    </row>
    <row r="842" spans="1:11" x14ac:dyDescent="0.35">
      <c r="A842">
        <v>1393</v>
      </c>
      <c r="B842" t="s">
        <v>15</v>
      </c>
      <c r="C842">
        <v>846529</v>
      </c>
      <c r="D842" t="s">
        <v>10</v>
      </c>
      <c r="E842" t="s">
        <v>11</v>
      </c>
      <c r="F842" t="s">
        <v>12</v>
      </c>
      <c r="G842" t="s">
        <v>13</v>
      </c>
      <c r="H842" t="s">
        <v>13</v>
      </c>
      <c r="I842">
        <v>28</v>
      </c>
      <c r="J842" t="str">
        <f>IF(ABS((C842-AVERAGE($C:$C))/_xlfn.STDEV.S(moras[SALARIO]))&gt;1.96,"Atípico","No")</f>
        <v>No</v>
      </c>
      <c r="K842" t="str">
        <f>IF(ABS((moras[[#This Row],[EDAD]]-AVERAGE($I:$I))/_xlfn.STDEV.S($I:$I))&gt;1.96,"Atípico","No")</f>
        <v>No</v>
      </c>
    </row>
    <row r="843" spans="1:11" x14ac:dyDescent="0.35">
      <c r="A843">
        <v>4572</v>
      </c>
      <c r="B843" t="s">
        <v>15</v>
      </c>
      <c r="C843">
        <v>815000</v>
      </c>
      <c r="D843" t="s">
        <v>10</v>
      </c>
      <c r="E843" t="s">
        <v>16</v>
      </c>
      <c r="F843" t="s">
        <v>12</v>
      </c>
      <c r="G843" t="s">
        <v>13</v>
      </c>
      <c r="H843" t="s">
        <v>13</v>
      </c>
      <c r="I843">
        <v>28</v>
      </c>
      <c r="J843" t="str">
        <f>IF(ABS((C843-AVERAGE($C:$C))/_xlfn.STDEV.S(moras[SALARIO]))&gt;1.96,"Atípico","No")</f>
        <v>No</v>
      </c>
      <c r="K843" t="str">
        <f>IF(ABS((moras[[#This Row],[EDAD]]-AVERAGE($I:$I))/_xlfn.STDEV.S($I:$I))&gt;1.96,"Atípico","No")</f>
        <v>No</v>
      </c>
    </row>
    <row r="844" spans="1:11" x14ac:dyDescent="0.35">
      <c r="A844">
        <v>4717</v>
      </c>
      <c r="B844" t="s">
        <v>9</v>
      </c>
      <c r="C844">
        <v>807660.97</v>
      </c>
      <c r="D844" t="s">
        <v>10</v>
      </c>
      <c r="E844" t="s">
        <v>16</v>
      </c>
      <c r="F844" t="s">
        <v>12</v>
      </c>
      <c r="G844" t="s">
        <v>13</v>
      </c>
      <c r="H844" t="s">
        <v>13</v>
      </c>
      <c r="I844">
        <v>28</v>
      </c>
      <c r="J844" t="str">
        <f>IF(ABS((C844-AVERAGE($C:$C))/_xlfn.STDEV.S(moras[SALARIO]))&gt;1.96,"Atípico","No")</f>
        <v>No</v>
      </c>
      <c r="K844" t="str">
        <f>IF(ABS((moras[[#This Row],[EDAD]]-AVERAGE($I:$I))/_xlfn.STDEV.S($I:$I))&gt;1.96,"Atípico","No")</f>
        <v>No</v>
      </c>
    </row>
    <row r="845" spans="1:11" x14ac:dyDescent="0.35">
      <c r="A845">
        <v>2947</v>
      </c>
      <c r="B845" t="s">
        <v>15</v>
      </c>
      <c r="C845">
        <v>782500</v>
      </c>
      <c r="D845" t="s">
        <v>10</v>
      </c>
      <c r="E845" t="s">
        <v>11</v>
      </c>
      <c r="F845" t="s">
        <v>12</v>
      </c>
      <c r="G845" t="s">
        <v>13</v>
      </c>
      <c r="H845" t="s">
        <v>13</v>
      </c>
      <c r="I845">
        <v>28</v>
      </c>
      <c r="J845" t="str">
        <f>IF(ABS((C845-AVERAGE($C:$C))/_xlfn.STDEV.S(moras[SALARIO]))&gt;1.96,"Atípico","No")</f>
        <v>No</v>
      </c>
      <c r="K845" t="str">
        <f>IF(ABS((moras[[#This Row],[EDAD]]-AVERAGE($I:$I))/_xlfn.STDEV.S($I:$I))&gt;1.96,"Atípico","No")</f>
        <v>No</v>
      </c>
    </row>
    <row r="846" spans="1:11" x14ac:dyDescent="0.35">
      <c r="A846">
        <v>4497</v>
      </c>
      <c r="B846" t="s">
        <v>15</v>
      </c>
      <c r="C846">
        <v>779424.25</v>
      </c>
      <c r="D846" t="s">
        <v>10</v>
      </c>
      <c r="E846" t="s">
        <v>11</v>
      </c>
      <c r="F846" t="s">
        <v>12</v>
      </c>
      <c r="G846" t="s">
        <v>13</v>
      </c>
      <c r="H846" t="s">
        <v>13</v>
      </c>
      <c r="I846">
        <v>28</v>
      </c>
      <c r="J846" t="str">
        <f>IF(ABS((C846-AVERAGE($C:$C))/_xlfn.STDEV.S(moras[SALARIO]))&gt;1.96,"Atípico","No")</f>
        <v>No</v>
      </c>
      <c r="K846" t="str">
        <f>IF(ABS((moras[[#This Row],[EDAD]]-AVERAGE($I:$I))/_xlfn.STDEV.S($I:$I))&gt;1.96,"Atípico","No")</f>
        <v>No</v>
      </c>
    </row>
    <row r="847" spans="1:11" x14ac:dyDescent="0.35">
      <c r="A847">
        <v>1730</v>
      </c>
      <c r="B847" t="s">
        <v>9</v>
      </c>
      <c r="C847">
        <v>772177.52</v>
      </c>
      <c r="D847" t="s">
        <v>10</v>
      </c>
      <c r="E847" t="s">
        <v>16</v>
      </c>
      <c r="F847" t="s">
        <v>12</v>
      </c>
      <c r="G847" t="s">
        <v>13</v>
      </c>
      <c r="H847" t="s">
        <v>13</v>
      </c>
      <c r="I847">
        <v>28</v>
      </c>
      <c r="J847" t="str">
        <f>IF(ABS((C847-AVERAGE($C:$C))/_xlfn.STDEV.S(moras[SALARIO]))&gt;1.96,"Atípico","No")</f>
        <v>No</v>
      </c>
      <c r="K847" t="str">
        <f>IF(ABS((moras[[#This Row],[EDAD]]-AVERAGE($I:$I))/_xlfn.STDEV.S($I:$I))&gt;1.96,"Atípico","No")</f>
        <v>No</v>
      </c>
    </row>
    <row r="848" spans="1:11" x14ac:dyDescent="0.35">
      <c r="A848">
        <v>1801</v>
      </c>
      <c r="B848" t="s">
        <v>15</v>
      </c>
      <c r="C848">
        <v>761027.05</v>
      </c>
      <c r="D848" t="s">
        <v>10</v>
      </c>
      <c r="E848" t="s">
        <v>11</v>
      </c>
      <c r="F848" t="s">
        <v>12</v>
      </c>
      <c r="G848" t="s">
        <v>13</v>
      </c>
      <c r="H848" t="s">
        <v>13</v>
      </c>
      <c r="I848">
        <v>28</v>
      </c>
      <c r="J848" t="str">
        <f>IF(ABS((C848-AVERAGE($C:$C))/_xlfn.STDEV.S(moras[SALARIO]))&gt;1.96,"Atípico","No")</f>
        <v>No</v>
      </c>
      <c r="K848" t="str">
        <f>IF(ABS((moras[[#This Row],[EDAD]]-AVERAGE($I:$I))/_xlfn.STDEV.S($I:$I))&gt;1.96,"Atípico","No")</f>
        <v>No</v>
      </c>
    </row>
    <row r="849" spans="1:11" x14ac:dyDescent="0.35">
      <c r="A849">
        <v>288</v>
      </c>
      <c r="B849" t="s">
        <v>15</v>
      </c>
      <c r="C849">
        <v>750000</v>
      </c>
      <c r="D849" t="s">
        <v>10</v>
      </c>
      <c r="E849" t="s">
        <v>16</v>
      </c>
      <c r="F849" t="s">
        <v>12</v>
      </c>
      <c r="G849" t="s">
        <v>13</v>
      </c>
      <c r="H849" t="s">
        <v>12</v>
      </c>
      <c r="I849">
        <v>28</v>
      </c>
      <c r="J849" t="str">
        <f>IF(ABS((C849-AVERAGE($C:$C))/_xlfn.STDEV.S(moras[SALARIO]))&gt;1.96,"Atípico","No")</f>
        <v>No</v>
      </c>
      <c r="K849" t="str">
        <f>IF(ABS((moras[[#This Row],[EDAD]]-AVERAGE($I:$I))/_xlfn.STDEV.S($I:$I))&gt;1.96,"Atípico","No")</f>
        <v>No</v>
      </c>
    </row>
    <row r="850" spans="1:11" x14ac:dyDescent="0.35">
      <c r="A850">
        <v>53</v>
      </c>
      <c r="B850" t="s">
        <v>15</v>
      </c>
      <c r="C850">
        <v>743436</v>
      </c>
      <c r="D850" t="s">
        <v>10</v>
      </c>
      <c r="E850" t="s">
        <v>16</v>
      </c>
      <c r="F850" t="s">
        <v>12</v>
      </c>
      <c r="G850" t="s">
        <v>13</v>
      </c>
      <c r="H850" t="s">
        <v>13</v>
      </c>
      <c r="I850">
        <v>28</v>
      </c>
      <c r="J850" t="str">
        <f>IF(ABS((C850-AVERAGE($C:$C))/_xlfn.STDEV.S(moras[SALARIO]))&gt;1.96,"Atípico","No")</f>
        <v>No</v>
      </c>
      <c r="K850" t="str">
        <f>IF(ABS((moras[[#This Row],[EDAD]]-AVERAGE($I:$I))/_xlfn.STDEV.S($I:$I))&gt;1.96,"Atípico","No")</f>
        <v>No</v>
      </c>
    </row>
    <row r="851" spans="1:11" x14ac:dyDescent="0.35">
      <c r="A851">
        <v>3600</v>
      </c>
      <c r="B851" t="s">
        <v>15</v>
      </c>
      <c r="C851">
        <v>731424</v>
      </c>
      <c r="D851" t="s">
        <v>10</v>
      </c>
      <c r="E851" t="s">
        <v>11</v>
      </c>
      <c r="F851" t="s">
        <v>12</v>
      </c>
      <c r="G851" t="s">
        <v>13</v>
      </c>
      <c r="H851" t="s">
        <v>12</v>
      </c>
      <c r="I851">
        <v>28</v>
      </c>
      <c r="J851" t="str">
        <f>IF(ABS((C851-AVERAGE($C:$C))/_xlfn.STDEV.S(moras[SALARIO]))&gt;1.96,"Atípico","No")</f>
        <v>No</v>
      </c>
      <c r="K851" t="str">
        <f>IF(ABS((moras[[#This Row],[EDAD]]-AVERAGE($I:$I))/_xlfn.STDEV.S($I:$I))&gt;1.96,"Atípico","No")</f>
        <v>No</v>
      </c>
    </row>
    <row r="852" spans="1:11" x14ac:dyDescent="0.35">
      <c r="A852">
        <v>4339</v>
      </c>
      <c r="B852" t="s">
        <v>15</v>
      </c>
      <c r="C852">
        <v>729260.25</v>
      </c>
      <c r="D852" t="s">
        <v>10</v>
      </c>
      <c r="E852" t="s">
        <v>16</v>
      </c>
      <c r="F852" t="s">
        <v>12</v>
      </c>
      <c r="G852" t="s">
        <v>13</v>
      </c>
      <c r="H852" t="s">
        <v>13</v>
      </c>
      <c r="I852">
        <v>28</v>
      </c>
      <c r="J852" t="str">
        <f>IF(ABS((C852-AVERAGE($C:$C))/_xlfn.STDEV.S(moras[SALARIO]))&gt;1.96,"Atípico","No")</f>
        <v>No</v>
      </c>
      <c r="K852" t="str">
        <f>IF(ABS((moras[[#This Row],[EDAD]]-AVERAGE($I:$I))/_xlfn.STDEV.S($I:$I))&gt;1.96,"Atípico","No")</f>
        <v>No</v>
      </c>
    </row>
    <row r="853" spans="1:11" x14ac:dyDescent="0.35">
      <c r="A853">
        <v>1353</v>
      </c>
      <c r="B853" t="s">
        <v>15</v>
      </c>
      <c r="C853">
        <v>727896.34</v>
      </c>
      <c r="D853" t="s">
        <v>10</v>
      </c>
      <c r="E853" t="s">
        <v>11</v>
      </c>
      <c r="F853" t="s">
        <v>12</v>
      </c>
      <c r="G853" t="s">
        <v>13</v>
      </c>
      <c r="H853" t="s">
        <v>13</v>
      </c>
      <c r="I853">
        <v>28</v>
      </c>
      <c r="J853" t="str">
        <f>IF(ABS((C853-AVERAGE($C:$C))/_xlfn.STDEV.S(moras[SALARIO]))&gt;1.96,"Atípico","No")</f>
        <v>No</v>
      </c>
      <c r="K853" t="str">
        <f>IF(ABS((moras[[#This Row],[EDAD]]-AVERAGE($I:$I))/_xlfn.STDEV.S($I:$I))&gt;1.96,"Atípico","No")</f>
        <v>No</v>
      </c>
    </row>
    <row r="854" spans="1:11" x14ac:dyDescent="0.35">
      <c r="A854">
        <v>3299</v>
      </c>
      <c r="B854" t="s">
        <v>15</v>
      </c>
      <c r="C854">
        <v>727896.34</v>
      </c>
      <c r="D854" t="s">
        <v>10</v>
      </c>
      <c r="E854" t="s">
        <v>11</v>
      </c>
      <c r="F854" t="s">
        <v>12</v>
      </c>
      <c r="G854" t="s">
        <v>13</v>
      </c>
      <c r="H854" t="s">
        <v>13</v>
      </c>
      <c r="I854">
        <v>28</v>
      </c>
      <c r="J854" t="str">
        <f>IF(ABS((C854-AVERAGE($C:$C))/_xlfn.STDEV.S(moras[SALARIO]))&gt;1.96,"Atípico","No")</f>
        <v>No</v>
      </c>
      <c r="K854" t="str">
        <f>IF(ABS((moras[[#This Row],[EDAD]]-AVERAGE($I:$I))/_xlfn.STDEV.S($I:$I))&gt;1.96,"Atípico","No")</f>
        <v>No</v>
      </c>
    </row>
    <row r="855" spans="1:11" x14ac:dyDescent="0.35">
      <c r="A855">
        <v>3737</v>
      </c>
      <c r="B855" t="s">
        <v>15</v>
      </c>
      <c r="C855">
        <v>682607.23</v>
      </c>
      <c r="D855" t="s">
        <v>10</v>
      </c>
      <c r="E855" t="s">
        <v>16</v>
      </c>
      <c r="F855" t="s">
        <v>12</v>
      </c>
      <c r="G855" t="s">
        <v>13</v>
      </c>
      <c r="H855" t="s">
        <v>12</v>
      </c>
      <c r="I855">
        <v>28</v>
      </c>
      <c r="J855" t="str">
        <f>IF(ABS((C855-AVERAGE($C:$C))/_xlfn.STDEV.S(moras[SALARIO]))&gt;1.96,"Atípico","No")</f>
        <v>No</v>
      </c>
      <c r="K855" t="str">
        <f>IF(ABS((moras[[#This Row],[EDAD]]-AVERAGE($I:$I))/_xlfn.STDEV.S($I:$I))&gt;1.96,"Atípico","No")</f>
        <v>No</v>
      </c>
    </row>
    <row r="856" spans="1:11" x14ac:dyDescent="0.35">
      <c r="A856">
        <v>2734</v>
      </c>
      <c r="B856" t="s">
        <v>15</v>
      </c>
      <c r="C856">
        <v>681958.86</v>
      </c>
      <c r="D856" t="s">
        <v>10</v>
      </c>
      <c r="E856" t="s">
        <v>16</v>
      </c>
      <c r="F856" t="s">
        <v>12</v>
      </c>
      <c r="G856" t="s">
        <v>13</v>
      </c>
      <c r="H856" t="s">
        <v>13</v>
      </c>
      <c r="I856">
        <v>28</v>
      </c>
      <c r="J856" t="str">
        <f>IF(ABS((C856-AVERAGE($C:$C))/_xlfn.STDEV.S(moras[SALARIO]))&gt;1.96,"Atípico","No")</f>
        <v>No</v>
      </c>
      <c r="K856" t="str">
        <f>IF(ABS((moras[[#This Row],[EDAD]]-AVERAGE($I:$I))/_xlfn.STDEV.S($I:$I))&gt;1.96,"Atípico","No")</f>
        <v>No</v>
      </c>
    </row>
    <row r="857" spans="1:11" x14ac:dyDescent="0.35">
      <c r="A857">
        <v>2581</v>
      </c>
      <c r="B857" t="s">
        <v>15</v>
      </c>
      <c r="C857">
        <v>661866.11</v>
      </c>
      <c r="D857" t="s">
        <v>10</v>
      </c>
      <c r="E857" t="s">
        <v>16</v>
      </c>
      <c r="F857" t="s">
        <v>12</v>
      </c>
      <c r="G857" t="s">
        <v>13</v>
      </c>
      <c r="H857" t="s">
        <v>13</v>
      </c>
      <c r="I857">
        <v>28</v>
      </c>
      <c r="J857" t="str">
        <f>IF(ABS((C857-AVERAGE($C:$C))/_xlfn.STDEV.S(moras[SALARIO]))&gt;1.96,"Atípico","No")</f>
        <v>No</v>
      </c>
      <c r="K857" t="str">
        <f>IF(ABS((moras[[#This Row],[EDAD]]-AVERAGE($I:$I))/_xlfn.STDEV.S($I:$I))&gt;1.96,"Atípico","No")</f>
        <v>No</v>
      </c>
    </row>
    <row r="858" spans="1:11" x14ac:dyDescent="0.35">
      <c r="A858">
        <v>3846</v>
      </c>
      <c r="B858" t="s">
        <v>9</v>
      </c>
      <c r="C858">
        <v>641216.5</v>
      </c>
      <c r="D858" t="s">
        <v>10</v>
      </c>
      <c r="E858" t="s">
        <v>16</v>
      </c>
      <c r="F858" t="s">
        <v>12</v>
      </c>
      <c r="G858" t="s">
        <v>13</v>
      </c>
      <c r="H858" t="s">
        <v>13</v>
      </c>
      <c r="I858">
        <v>28</v>
      </c>
      <c r="J858" t="str">
        <f>IF(ABS((C858-AVERAGE($C:$C))/_xlfn.STDEV.S(moras[SALARIO]))&gt;1.96,"Atípico","No")</f>
        <v>No</v>
      </c>
      <c r="K858" t="str">
        <f>IF(ABS((moras[[#This Row],[EDAD]]-AVERAGE($I:$I))/_xlfn.STDEV.S($I:$I))&gt;1.96,"Atípico","No")</f>
        <v>No</v>
      </c>
    </row>
    <row r="859" spans="1:11" x14ac:dyDescent="0.35">
      <c r="A859">
        <v>4230</v>
      </c>
      <c r="B859" t="s">
        <v>9</v>
      </c>
      <c r="C859">
        <v>600000</v>
      </c>
      <c r="D859" t="s">
        <v>10</v>
      </c>
      <c r="E859" t="s">
        <v>16</v>
      </c>
      <c r="F859" t="s">
        <v>12</v>
      </c>
      <c r="G859" t="s">
        <v>13</v>
      </c>
      <c r="H859" t="s">
        <v>12</v>
      </c>
      <c r="I859">
        <v>28</v>
      </c>
      <c r="J859" t="str">
        <f>IF(ABS((C859-AVERAGE($C:$C))/_xlfn.STDEV.S(moras[SALARIO]))&gt;1.96,"Atípico","No")</f>
        <v>No</v>
      </c>
      <c r="K859" t="str">
        <f>IF(ABS((moras[[#This Row],[EDAD]]-AVERAGE($I:$I))/_xlfn.STDEV.S($I:$I))&gt;1.96,"Atípico","No")</f>
        <v>No</v>
      </c>
    </row>
    <row r="860" spans="1:11" x14ac:dyDescent="0.35">
      <c r="A860">
        <v>4031</v>
      </c>
      <c r="B860" t="s">
        <v>9</v>
      </c>
      <c r="C860">
        <v>578406.36</v>
      </c>
      <c r="D860" t="s">
        <v>10</v>
      </c>
      <c r="E860" t="s">
        <v>11</v>
      </c>
      <c r="F860" t="s">
        <v>12</v>
      </c>
      <c r="G860" t="s">
        <v>13</v>
      </c>
      <c r="H860" t="s">
        <v>13</v>
      </c>
      <c r="I860">
        <v>28</v>
      </c>
      <c r="J860" t="str">
        <f>IF(ABS((C860-AVERAGE($C:$C))/_xlfn.STDEV.S(moras[SALARIO]))&gt;1.96,"Atípico","No")</f>
        <v>No</v>
      </c>
      <c r="K860" t="str">
        <f>IF(ABS((moras[[#This Row],[EDAD]]-AVERAGE($I:$I))/_xlfn.STDEV.S($I:$I))&gt;1.96,"Atípico","No")</f>
        <v>No</v>
      </c>
    </row>
    <row r="861" spans="1:11" x14ac:dyDescent="0.35">
      <c r="A861">
        <v>3482</v>
      </c>
      <c r="B861" t="s">
        <v>15</v>
      </c>
      <c r="C861">
        <v>568820</v>
      </c>
      <c r="D861" t="s">
        <v>10</v>
      </c>
      <c r="E861" t="s">
        <v>16</v>
      </c>
      <c r="F861" t="s">
        <v>12</v>
      </c>
      <c r="G861" t="s">
        <v>13</v>
      </c>
      <c r="H861" t="s">
        <v>13</v>
      </c>
      <c r="I861">
        <v>28</v>
      </c>
      <c r="J861" t="str">
        <f>IF(ABS((C861-AVERAGE($C:$C))/_xlfn.STDEV.S(moras[SALARIO]))&gt;1.96,"Atípico","No")</f>
        <v>No</v>
      </c>
      <c r="K861" t="str">
        <f>IF(ABS((moras[[#This Row],[EDAD]]-AVERAGE($I:$I))/_xlfn.STDEV.S($I:$I))&gt;1.96,"Atípico","No")</f>
        <v>No</v>
      </c>
    </row>
    <row r="862" spans="1:11" x14ac:dyDescent="0.35">
      <c r="A862">
        <v>4543</v>
      </c>
      <c r="B862" t="s">
        <v>15</v>
      </c>
      <c r="C862">
        <v>568492</v>
      </c>
      <c r="D862" t="s">
        <v>10</v>
      </c>
      <c r="E862" t="s">
        <v>11</v>
      </c>
      <c r="F862" t="s">
        <v>12</v>
      </c>
      <c r="G862" t="s">
        <v>13</v>
      </c>
      <c r="H862" t="s">
        <v>13</v>
      </c>
      <c r="I862">
        <v>28</v>
      </c>
      <c r="J862" t="str">
        <f>IF(ABS((C862-AVERAGE($C:$C))/_xlfn.STDEV.S(moras[SALARIO]))&gt;1.96,"Atípico","No")</f>
        <v>No</v>
      </c>
      <c r="K862" t="str">
        <f>IF(ABS((moras[[#This Row],[EDAD]]-AVERAGE($I:$I))/_xlfn.STDEV.S($I:$I))&gt;1.96,"Atípico","No")</f>
        <v>No</v>
      </c>
    </row>
    <row r="863" spans="1:11" x14ac:dyDescent="0.35">
      <c r="A863">
        <v>315</v>
      </c>
      <c r="B863" t="s">
        <v>15</v>
      </c>
      <c r="C863">
        <v>558250</v>
      </c>
      <c r="D863" t="s">
        <v>10</v>
      </c>
      <c r="E863" t="s">
        <v>16</v>
      </c>
      <c r="F863" t="s">
        <v>12</v>
      </c>
      <c r="G863" t="s">
        <v>13</v>
      </c>
      <c r="H863" t="s">
        <v>13</v>
      </c>
      <c r="I863">
        <v>28</v>
      </c>
      <c r="J863" t="str">
        <f>IF(ABS((C863-AVERAGE($C:$C))/_xlfn.STDEV.S(moras[SALARIO]))&gt;1.96,"Atípico","No")</f>
        <v>No</v>
      </c>
      <c r="K863" t="str">
        <f>IF(ABS((moras[[#This Row],[EDAD]]-AVERAGE($I:$I))/_xlfn.STDEV.S($I:$I))&gt;1.96,"Atípico","No")</f>
        <v>No</v>
      </c>
    </row>
    <row r="864" spans="1:11" x14ac:dyDescent="0.35">
      <c r="A864">
        <v>34</v>
      </c>
      <c r="B864" t="s">
        <v>9</v>
      </c>
      <c r="C864">
        <v>558030</v>
      </c>
      <c r="D864" t="s">
        <v>10</v>
      </c>
      <c r="E864" t="s">
        <v>16</v>
      </c>
      <c r="F864" t="s">
        <v>12</v>
      </c>
      <c r="G864" t="s">
        <v>13</v>
      </c>
      <c r="H864" t="s">
        <v>13</v>
      </c>
      <c r="I864">
        <v>28</v>
      </c>
      <c r="J864" t="str">
        <f>IF(ABS((C864-AVERAGE($C:$C))/_xlfn.STDEV.S(moras[SALARIO]))&gt;1.96,"Atípico","No")</f>
        <v>No</v>
      </c>
      <c r="K864" t="str">
        <f>IF(ABS((moras[[#This Row],[EDAD]]-AVERAGE($I:$I))/_xlfn.STDEV.S($I:$I))&gt;1.96,"Atípico","No")</f>
        <v>No</v>
      </c>
    </row>
    <row r="865" spans="1:11" x14ac:dyDescent="0.35">
      <c r="A865">
        <v>1822</v>
      </c>
      <c r="B865" t="s">
        <v>9</v>
      </c>
      <c r="C865">
        <v>550000</v>
      </c>
      <c r="D865" t="s">
        <v>10</v>
      </c>
      <c r="E865" t="s">
        <v>16</v>
      </c>
      <c r="F865" t="s">
        <v>12</v>
      </c>
      <c r="G865" t="s">
        <v>13</v>
      </c>
      <c r="H865" t="s">
        <v>13</v>
      </c>
      <c r="I865">
        <v>28</v>
      </c>
      <c r="J865" t="str">
        <f>IF(ABS((C865-AVERAGE($C:$C))/_xlfn.STDEV.S(moras[SALARIO]))&gt;1.96,"Atípico","No")</f>
        <v>No</v>
      </c>
      <c r="K865" t="str">
        <f>IF(ABS((moras[[#This Row],[EDAD]]-AVERAGE($I:$I))/_xlfn.STDEV.S($I:$I))&gt;1.96,"Atípico","No")</f>
        <v>No</v>
      </c>
    </row>
    <row r="866" spans="1:11" x14ac:dyDescent="0.35">
      <c r="A866">
        <v>4184</v>
      </c>
      <c r="B866" t="s">
        <v>9</v>
      </c>
      <c r="C866">
        <v>546926.74</v>
      </c>
      <c r="D866" t="s">
        <v>10</v>
      </c>
      <c r="E866" t="s">
        <v>16</v>
      </c>
      <c r="F866" t="s">
        <v>12</v>
      </c>
      <c r="G866" t="s">
        <v>13</v>
      </c>
      <c r="H866" t="s">
        <v>13</v>
      </c>
      <c r="I866">
        <v>28</v>
      </c>
      <c r="J866" t="str">
        <f>IF(ABS((C866-AVERAGE($C:$C))/_xlfn.STDEV.S(moras[SALARIO]))&gt;1.96,"Atípico","No")</f>
        <v>No</v>
      </c>
      <c r="K866" t="str">
        <f>IF(ABS((moras[[#This Row],[EDAD]]-AVERAGE($I:$I))/_xlfn.STDEV.S($I:$I))&gt;1.96,"Atípico","No")</f>
        <v>No</v>
      </c>
    </row>
    <row r="867" spans="1:11" x14ac:dyDescent="0.35">
      <c r="A867">
        <v>3561</v>
      </c>
      <c r="B867" t="s">
        <v>15</v>
      </c>
      <c r="C867">
        <v>541045</v>
      </c>
      <c r="D867" t="s">
        <v>10</v>
      </c>
      <c r="E867" t="s">
        <v>16</v>
      </c>
      <c r="F867" t="s">
        <v>12</v>
      </c>
      <c r="G867" t="s">
        <v>13</v>
      </c>
      <c r="H867" t="s">
        <v>13</v>
      </c>
      <c r="I867">
        <v>28</v>
      </c>
      <c r="J867" t="str">
        <f>IF(ABS((C867-AVERAGE($C:$C))/_xlfn.STDEV.S(moras[SALARIO]))&gt;1.96,"Atípico","No")</f>
        <v>No</v>
      </c>
      <c r="K867" t="str">
        <f>IF(ABS((moras[[#This Row],[EDAD]]-AVERAGE($I:$I))/_xlfn.STDEV.S($I:$I))&gt;1.96,"Atípico","No")</f>
        <v>No</v>
      </c>
    </row>
    <row r="868" spans="1:11" x14ac:dyDescent="0.35">
      <c r="A868">
        <v>1164</v>
      </c>
      <c r="B868" t="s">
        <v>9</v>
      </c>
      <c r="C868">
        <v>540000</v>
      </c>
      <c r="D868" t="s">
        <v>10</v>
      </c>
      <c r="E868" t="s">
        <v>16</v>
      </c>
      <c r="F868" t="s">
        <v>12</v>
      </c>
      <c r="G868" t="s">
        <v>13</v>
      </c>
      <c r="H868" t="s">
        <v>13</v>
      </c>
      <c r="I868">
        <v>28</v>
      </c>
      <c r="J868" t="str">
        <f>IF(ABS((C868-AVERAGE($C:$C))/_xlfn.STDEV.S(moras[SALARIO]))&gt;1.96,"Atípico","No")</f>
        <v>No</v>
      </c>
      <c r="K868" t="str">
        <f>IF(ABS((moras[[#This Row],[EDAD]]-AVERAGE($I:$I))/_xlfn.STDEV.S($I:$I))&gt;1.96,"Atípico","No")</f>
        <v>No</v>
      </c>
    </row>
    <row r="869" spans="1:11" x14ac:dyDescent="0.35">
      <c r="A869">
        <v>1131</v>
      </c>
      <c r="B869" t="s">
        <v>9</v>
      </c>
      <c r="C869">
        <v>538446.65</v>
      </c>
      <c r="D869" t="s">
        <v>10</v>
      </c>
      <c r="E869" t="s">
        <v>16</v>
      </c>
      <c r="F869" t="s">
        <v>12</v>
      </c>
      <c r="G869" t="s">
        <v>13</v>
      </c>
      <c r="H869" t="s">
        <v>13</v>
      </c>
      <c r="I869">
        <v>28</v>
      </c>
      <c r="J869" t="str">
        <f>IF(ABS((C869-AVERAGE($C:$C))/_xlfn.STDEV.S(moras[SALARIO]))&gt;1.96,"Atípico","No")</f>
        <v>No</v>
      </c>
      <c r="K869" t="str">
        <f>IF(ABS((moras[[#This Row],[EDAD]]-AVERAGE($I:$I))/_xlfn.STDEV.S($I:$I))&gt;1.96,"Atípico","No")</f>
        <v>No</v>
      </c>
    </row>
    <row r="870" spans="1:11" x14ac:dyDescent="0.35">
      <c r="A870">
        <v>1023</v>
      </c>
      <c r="B870" t="s">
        <v>15</v>
      </c>
      <c r="C870">
        <v>517053.85</v>
      </c>
      <c r="D870" t="s">
        <v>10</v>
      </c>
      <c r="E870" t="s">
        <v>16</v>
      </c>
      <c r="F870" t="s">
        <v>12</v>
      </c>
      <c r="G870" t="s">
        <v>13</v>
      </c>
      <c r="H870" t="s">
        <v>12</v>
      </c>
      <c r="I870">
        <v>28</v>
      </c>
      <c r="J870" t="str">
        <f>IF(ABS((C870-AVERAGE($C:$C))/_xlfn.STDEV.S(moras[SALARIO]))&gt;1.96,"Atípico","No")</f>
        <v>No</v>
      </c>
      <c r="K870" t="str">
        <f>IF(ABS((moras[[#This Row],[EDAD]]-AVERAGE($I:$I))/_xlfn.STDEV.S($I:$I))&gt;1.96,"Atípico","No")</f>
        <v>No</v>
      </c>
    </row>
    <row r="871" spans="1:11" x14ac:dyDescent="0.35">
      <c r="A871">
        <v>2624</v>
      </c>
      <c r="B871" t="s">
        <v>9</v>
      </c>
      <c r="C871">
        <v>512234.88</v>
      </c>
      <c r="D871" t="s">
        <v>10</v>
      </c>
      <c r="E871" t="s">
        <v>16</v>
      </c>
      <c r="F871" t="s">
        <v>12</v>
      </c>
      <c r="G871" t="s">
        <v>13</v>
      </c>
      <c r="H871" t="s">
        <v>13</v>
      </c>
      <c r="I871">
        <v>28</v>
      </c>
      <c r="J871" t="str">
        <f>IF(ABS((C871-AVERAGE($C:$C))/_xlfn.STDEV.S(moras[SALARIO]))&gt;1.96,"Atípico","No")</f>
        <v>No</v>
      </c>
      <c r="K871" t="str">
        <f>IF(ABS((moras[[#This Row],[EDAD]]-AVERAGE($I:$I))/_xlfn.STDEV.S($I:$I))&gt;1.96,"Atípico","No")</f>
        <v>No</v>
      </c>
    </row>
    <row r="872" spans="1:11" x14ac:dyDescent="0.35">
      <c r="A872">
        <v>4730</v>
      </c>
      <c r="B872" t="s">
        <v>9</v>
      </c>
      <c r="C872">
        <v>508567.57</v>
      </c>
      <c r="D872" t="s">
        <v>10</v>
      </c>
      <c r="E872" t="s">
        <v>16</v>
      </c>
      <c r="F872" t="s">
        <v>12</v>
      </c>
      <c r="G872" t="s">
        <v>13</v>
      </c>
      <c r="H872" t="s">
        <v>13</v>
      </c>
      <c r="I872">
        <v>28</v>
      </c>
      <c r="J872" t="str">
        <f>IF(ABS((C872-AVERAGE($C:$C))/_xlfn.STDEV.S(moras[SALARIO]))&gt;1.96,"Atípico","No")</f>
        <v>No</v>
      </c>
      <c r="K872" t="str">
        <f>IF(ABS((moras[[#This Row],[EDAD]]-AVERAGE($I:$I))/_xlfn.STDEV.S($I:$I))&gt;1.96,"Atípico","No")</f>
        <v>No</v>
      </c>
    </row>
    <row r="873" spans="1:11" x14ac:dyDescent="0.35">
      <c r="A873">
        <v>143</v>
      </c>
      <c r="B873" t="s">
        <v>15</v>
      </c>
      <c r="C873">
        <v>497114.36</v>
      </c>
      <c r="D873" t="s">
        <v>10</v>
      </c>
      <c r="E873" t="s">
        <v>11</v>
      </c>
      <c r="F873" t="s">
        <v>12</v>
      </c>
      <c r="G873" t="s">
        <v>13</v>
      </c>
      <c r="H873" t="s">
        <v>13</v>
      </c>
      <c r="I873">
        <v>28</v>
      </c>
      <c r="J873" t="str">
        <f>IF(ABS((C873-AVERAGE($C:$C))/_xlfn.STDEV.S(moras[SALARIO]))&gt;1.96,"Atípico","No")</f>
        <v>No</v>
      </c>
      <c r="K873" t="str">
        <f>IF(ABS((moras[[#This Row],[EDAD]]-AVERAGE($I:$I))/_xlfn.STDEV.S($I:$I))&gt;1.96,"Atípico","No")</f>
        <v>No</v>
      </c>
    </row>
    <row r="874" spans="1:11" x14ac:dyDescent="0.35">
      <c r="A874">
        <v>1439</v>
      </c>
      <c r="B874" t="s">
        <v>15</v>
      </c>
      <c r="C874">
        <v>496170</v>
      </c>
      <c r="D874" t="s">
        <v>10</v>
      </c>
      <c r="E874" t="s">
        <v>16</v>
      </c>
      <c r="F874" t="s">
        <v>12</v>
      </c>
      <c r="G874" t="s">
        <v>12</v>
      </c>
      <c r="H874" t="s">
        <v>13</v>
      </c>
      <c r="I874">
        <v>28</v>
      </c>
      <c r="J874" t="str">
        <f>IF(ABS((C874-AVERAGE($C:$C))/_xlfn.STDEV.S(moras[SALARIO]))&gt;1.96,"Atípico","No")</f>
        <v>No</v>
      </c>
      <c r="K874" t="str">
        <f>IF(ABS((moras[[#This Row],[EDAD]]-AVERAGE($I:$I))/_xlfn.STDEV.S($I:$I))&gt;1.96,"Atípico","No")</f>
        <v>No</v>
      </c>
    </row>
    <row r="875" spans="1:11" x14ac:dyDescent="0.35">
      <c r="A875">
        <v>3801</v>
      </c>
      <c r="B875" t="s">
        <v>9</v>
      </c>
      <c r="C875">
        <v>494792</v>
      </c>
      <c r="D875" t="s">
        <v>10</v>
      </c>
      <c r="E875" t="s">
        <v>16</v>
      </c>
      <c r="F875" t="s">
        <v>12</v>
      </c>
      <c r="G875" t="s">
        <v>13</v>
      </c>
      <c r="H875" t="s">
        <v>13</v>
      </c>
      <c r="I875">
        <v>28</v>
      </c>
      <c r="J875" t="str">
        <f>IF(ABS((C875-AVERAGE($C:$C))/_xlfn.STDEV.S(moras[SALARIO]))&gt;1.96,"Atípico","No")</f>
        <v>No</v>
      </c>
      <c r="K875" t="str">
        <f>IF(ABS((moras[[#This Row],[EDAD]]-AVERAGE($I:$I))/_xlfn.STDEV.S($I:$I))&gt;1.96,"Atípico","No")</f>
        <v>No</v>
      </c>
    </row>
    <row r="876" spans="1:11" x14ac:dyDescent="0.35">
      <c r="A876">
        <v>4755</v>
      </c>
      <c r="B876" t="s">
        <v>9</v>
      </c>
      <c r="C876">
        <v>485785</v>
      </c>
      <c r="D876" t="s">
        <v>10</v>
      </c>
      <c r="E876" t="s">
        <v>16</v>
      </c>
      <c r="F876" t="s">
        <v>12</v>
      </c>
      <c r="G876" t="s">
        <v>13</v>
      </c>
      <c r="H876" t="s">
        <v>12</v>
      </c>
      <c r="I876">
        <v>28</v>
      </c>
      <c r="J876" t="str">
        <f>IF(ABS((C876-AVERAGE($C:$C))/_xlfn.STDEV.S(moras[SALARIO]))&gt;1.96,"Atípico","No")</f>
        <v>No</v>
      </c>
      <c r="K876" t="str">
        <f>IF(ABS((moras[[#This Row],[EDAD]]-AVERAGE($I:$I))/_xlfn.STDEV.S($I:$I))&gt;1.96,"Atípico","No")</f>
        <v>No</v>
      </c>
    </row>
    <row r="877" spans="1:11" x14ac:dyDescent="0.35">
      <c r="A877">
        <v>1155</v>
      </c>
      <c r="B877" t="s">
        <v>15</v>
      </c>
      <c r="C877">
        <v>479260</v>
      </c>
      <c r="D877" t="s">
        <v>10</v>
      </c>
      <c r="E877" t="s">
        <v>16</v>
      </c>
      <c r="F877" t="s">
        <v>12</v>
      </c>
      <c r="G877" t="s">
        <v>13</v>
      </c>
      <c r="H877" t="s">
        <v>13</v>
      </c>
      <c r="I877">
        <v>28</v>
      </c>
      <c r="J877" t="str">
        <f>IF(ABS((C877-AVERAGE($C:$C))/_xlfn.STDEV.S(moras[SALARIO]))&gt;1.96,"Atípico","No")</f>
        <v>No</v>
      </c>
      <c r="K877" t="str">
        <f>IF(ABS((moras[[#This Row],[EDAD]]-AVERAGE($I:$I))/_xlfn.STDEV.S($I:$I))&gt;1.96,"Atípico","No")</f>
        <v>No</v>
      </c>
    </row>
    <row r="878" spans="1:11" x14ac:dyDescent="0.35">
      <c r="A878">
        <v>370</v>
      </c>
      <c r="B878" t="s">
        <v>15</v>
      </c>
      <c r="C878">
        <v>474509.98</v>
      </c>
      <c r="D878" t="s">
        <v>10</v>
      </c>
      <c r="E878" t="s">
        <v>16</v>
      </c>
      <c r="F878" t="s">
        <v>12</v>
      </c>
      <c r="G878" t="s">
        <v>13</v>
      </c>
      <c r="H878" t="s">
        <v>13</v>
      </c>
      <c r="I878">
        <v>28</v>
      </c>
      <c r="J878" t="str">
        <f>IF(ABS((C878-AVERAGE($C:$C))/_xlfn.STDEV.S(moras[SALARIO]))&gt;1.96,"Atípico","No")</f>
        <v>No</v>
      </c>
      <c r="K878" t="str">
        <f>IF(ABS((moras[[#This Row],[EDAD]]-AVERAGE($I:$I))/_xlfn.STDEV.S($I:$I))&gt;1.96,"Atípico","No")</f>
        <v>No</v>
      </c>
    </row>
    <row r="879" spans="1:11" x14ac:dyDescent="0.35">
      <c r="A879">
        <v>173</v>
      </c>
      <c r="B879" t="s">
        <v>9</v>
      </c>
      <c r="C879">
        <v>472546.14</v>
      </c>
      <c r="D879" t="s">
        <v>10</v>
      </c>
      <c r="E879" t="s">
        <v>16</v>
      </c>
      <c r="F879" t="s">
        <v>12</v>
      </c>
      <c r="G879" t="s">
        <v>13</v>
      </c>
      <c r="H879" t="s">
        <v>13</v>
      </c>
      <c r="I879">
        <v>28</v>
      </c>
      <c r="J879" t="str">
        <f>IF(ABS((C879-AVERAGE($C:$C))/_xlfn.STDEV.S(moras[SALARIO]))&gt;1.96,"Atípico","No")</f>
        <v>No</v>
      </c>
      <c r="K879" t="str">
        <f>IF(ABS((moras[[#This Row],[EDAD]]-AVERAGE($I:$I))/_xlfn.STDEV.S($I:$I))&gt;1.96,"Atípico","No")</f>
        <v>No</v>
      </c>
    </row>
    <row r="880" spans="1:11" x14ac:dyDescent="0.35">
      <c r="A880">
        <v>1850</v>
      </c>
      <c r="B880" t="s">
        <v>9</v>
      </c>
      <c r="C880">
        <v>472038</v>
      </c>
      <c r="D880" t="s">
        <v>10</v>
      </c>
      <c r="E880" t="s">
        <v>16</v>
      </c>
      <c r="F880" t="s">
        <v>12</v>
      </c>
      <c r="G880" t="s">
        <v>13</v>
      </c>
      <c r="H880" t="s">
        <v>13</v>
      </c>
      <c r="I880">
        <v>28</v>
      </c>
      <c r="J880" t="str">
        <f>IF(ABS((C880-AVERAGE($C:$C))/_xlfn.STDEV.S(moras[SALARIO]))&gt;1.96,"Atípico","No")</f>
        <v>No</v>
      </c>
      <c r="K880" t="str">
        <f>IF(ABS((moras[[#This Row],[EDAD]]-AVERAGE($I:$I))/_xlfn.STDEV.S($I:$I))&gt;1.96,"Atípico","No")</f>
        <v>No</v>
      </c>
    </row>
    <row r="881" spans="1:11" x14ac:dyDescent="0.35">
      <c r="A881">
        <v>3310</v>
      </c>
      <c r="B881" t="s">
        <v>15</v>
      </c>
      <c r="C881">
        <v>467175.25</v>
      </c>
      <c r="D881" t="s">
        <v>10</v>
      </c>
      <c r="E881" t="s">
        <v>16</v>
      </c>
      <c r="F881" t="s">
        <v>12</v>
      </c>
      <c r="G881" t="s">
        <v>13</v>
      </c>
      <c r="H881" t="s">
        <v>13</v>
      </c>
      <c r="I881">
        <v>28</v>
      </c>
      <c r="J881" t="str">
        <f>IF(ABS((C881-AVERAGE($C:$C))/_xlfn.STDEV.S(moras[SALARIO]))&gt;1.96,"Atípico","No")</f>
        <v>No</v>
      </c>
      <c r="K881" t="str">
        <f>IF(ABS((moras[[#This Row],[EDAD]]-AVERAGE($I:$I))/_xlfn.STDEV.S($I:$I))&gt;1.96,"Atípico","No")</f>
        <v>No</v>
      </c>
    </row>
    <row r="882" spans="1:11" x14ac:dyDescent="0.35">
      <c r="A882">
        <v>3290</v>
      </c>
      <c r="B882" t="s">
        <v>15</v>
      </c>
      <c r="C882">
        <v>465000</v>
      </c>
      <c r="D882" t="s">
        <v>10</v>
      </c>
      <c r="E882" t="s">
        <v>16</v>
      </c>
      <c r="F882" t="s">
        <v>12</v>
      </c>
      <c r="G882" t="s">
        <v>13</v>
      </c>
      <c r="H882" t="s">
        <v>12</v>
      </c>
      <c r="I882">
        <v>28</v>
      </c>
      <c r="J882" t="str">
        <f>IF(ABS((C882-AVERAGE($C:$C))/_xlfn.STDEV.S(moras[SALARIO]))&gt;1.96,"Atípico","No")</f>
        <v>No</v>
      </c>
      <c r="K882" t="str">
        <f>IF(ABS((moras[[#This Row],[EDAD]]-AVERAGE($I:$I))/_xlfn.STDEV.S($I:$I))&gt;1.96,"Atípico","No")</f>
        <v>No</v>
      </c>
    </row>
    <row r="883" spans="1:11" x14ac:dyDescent="0.35">
      <c r="A883">
        <v>1969</v>
      </c>
      <c r="B883" t="s">
        <v>9</v>
      </c>
      <c r="C883">
        <v>461935.5</v>
      </c>
      <c r="D883" t="s">
        <v>10</v>
      </c>
      <c r="E883" t="s">
        <v>16</v>
      </c>
      <c r="F883" t="s">
        <v>12</v>
      </c>
      <c r="G883" t="s">
        <v>13</v>
      </c>
      <c r="H883" t="s">
        <v>13</v>
      </c>
      <c r="I883">
        <v>28</v>
      </c>
      <c r="J883" t="str">
        <f>IF(ABS((C883-AVERAGE($C:$C))/_xlfn.STDEV.S(moras[SALARIO]))&gt;1.96,"Atípico","No")</f>
        <v>No</v>
      </c>
      <c r="K883" t="str">
        <f>IF(ABS((moras[[#This Row],[EDAD]]-AVERAGE($I:$I))/_xlfn.STDEV.S($I:$I))&gt;1.96,"Atípico","No")</f>
        <v>No</v>
      </c>
    </row>
    <row r="884" spans="1:11" x14ac:dyDescent="0.35">
      <c r="A884">
        <v>221</v>
      </c>
      <c r="B884" t="s">
        <v>15</v>
      </c>
      <c r="C884">
        <v>460000</v>
      </c>
      <c r="D884" t="s">
        <v>10</v>
      </c>
      <c r="E884" t="s">
        <v>16</v>
      </c>
      <c r="F884" t="s">
        <v>12</v>
      </c>
      <c r="G884" t="s">
        <v>13</v>
      </c>
      <c r="H884" t="s">
        <v>13</v>
      </c>
      <c r="I884">
        <v>28</v>
      </c>
      <c r="J884" t="str">
        <f>IF(ABS((C884-AVERAGE($C:$C))/_xlfn.STDEV.S(moras[SALARIO]))&gt;1.96,"Atípico","No")</f>
        <v>No</v>
      </c>
      <c r="K884" t="str">
        <f>IF(ABS((moras[[#This Row],[EDAD]]-AVERAGE($I:$I))/_xlfn.STDEV.S($I:$I))&gt;1.96,"Atípico","No")</f>
        <v>No</v>
      </c>
    </row>
    <row r="885" spans="1:11" x14ac:dyDescent="0.35">
      <c r="A885">
        <v>3726</v>
      </c>
      <c r="B885" t="s">
        <v>9</v>
      </c>
      <c r="C885">
        <v>459616.28</v>
      </c>
      <c r="D885" t="s">
        <v>10</v>
      </c>
      <c r="E885" t="s">
        <v>16</v>
      </c>
      <c r="F885" t="s">
        <v>12</v>
      </c>
      <c r="G885" t="s">
        <v>13</v>
      </c>
      <c r="H885" t="s">
        <v>13</v>
      </c>
      <c r="I885">
        <v>28</v>
      </c>
      <c r="J885" t="str">
        <f>IF(ABS((C885-AVERAGE($C:$C))/_xlfn.STDEV.S(moras[SALARIO]))&gt;1.96,"Atípico","No")</f>
        <v>No</v>
      </c>
      <c r="K885" t="str">
        <f>IF(ABS((moras[[#This Row],[EDAD]]-AVERAGE($I:$I))/_xlfn.STDEV.S($I:$I))&gt;1.96,"Atípico","No")</f>
        <v>No</v>
      </c>
    </row>
    <row r="886" spans="1:11" x14ac:dyDescent="0.35">
      <c r="A886">
        <v>470</v>
      </c>
      <c r="B886" t="s">
        <v>9</v>
      </c>
      <c r="C886">
        <v>451135</v>
      </c>
      <c r="D886" t="s">
        <v>10</v>
      </c>
      <c r="E886" t="s">
        <v>16</v>
      </c>
      <c r="F886" t="s">
        <v>12</v>
      </c>
      <c r="G886" t="s">
        <v>13</v>
      </c>
      <c r="H886" t="s">
        <v>13</v>
      </c>
      <c r="I886">
        <v>28</v>
      </c>
      <c r="J886" t="str">
        <f>IF(ABS((C886-AVERAGE($C:$C))/_xlfn.STDEV.S(moras[SALARIO]))&gt;1.96,"Atípico","No")</f>
        <v>No</v>
      </c>
      <c r="K886" t="str">
        <f>IF(ABS((moras[[#This Row],[EDAD]]-AVERAGE($I:$I))/_xlfn.STDEV.S($I:$I))&gt;1.96,"Atípico","No")</f>
        <v>No</v>
      </c>
    </row>
    <row r="887" spans="1:11" x14ac:dyDescent="0.35">
      <c r="A887">
        <v>2841</v>
      </c>
      <c r="B887" t="s">
        <v>9</v>
      </c>
      <c r="C887">
        <v>451015</v>
      </c>
      <c r="D887" t="s">
        <v>10</v>
      </c>
      <c r="E887" t="s">
        <v>16</v>
      </c>
      <c r="F887" t="s">
        <v>12</v>
      </c>
      <c r="G887" t="s">
        <v>13</v>
      </c>
      <c r="H887" t="s">
        <v>13</v>
      </c>
      <c r="I887">
        <v>28</v>
      </c>
      <c r="J887" t="str">
        <f>IF(ABS((C887-AVERAGE($C:$C))/_xlfn.STDEV.S(moras[SALARIO]))&gt;1.96,"Atípico","No")</f>
        <v>No</v>
      </c>
      <c r="K887" t="str">
        <f>IF(ABS((moras[[#This Row],[EDAD]]-AVERAGE($I:$I))/_xlfn.STDEV.S($I:$I))&gt;1.96,"Atípico","No")</f>
        <v>No</v>
      </c>
    </row>
    <row r="888" spans="1:11" x14ac:dyDescent="0.35">
      <c r="A888">
        <v>229</v>
      </c>
      <c r="B888" t="s">
        <v>15</v>
      </c>
      <c r="C888">
        <v>450680</v>
      </c>
      <c r="D888" t="s">
        <v>18</v>
      </c>
      <c r="E888" t="s">
        <v>16</v>
      </c>
      <c r="F888" t="s">
        <v>12</v>
      </c>
      <c r="G888" t="s">
        <v>13</v>
      </c>
      <c r="H888" t="s">
        <v>12</v>
      </c>
      <c r="I888">
        <v>28</v>
      </c>
      <c r="J888" t="str">
        <f>IF(ABS((C888-AVERAGE($C:$C))/_xlfn.STDEV.S(moras[SALARIO]))&gt;1.96,"Atípico","No")</f>
        <v>No</v>
      </c>
      <c r="K888" t="str">
        <f>IF(ABS((moras[[#This Row],[EDAD]]-AVERAGE($I:$I))/_xlfn.STDEV.S($I:$I))&gt;1.96,"Atípico","No")</f>
        <v>No</v>
      </c>
    </row>
    <row r="889" spans="1:11" x14ac:dyDescent="0.35">
      <c r="A889">
        <v>4704</v>
      </c>
      <c r="B889" t="s">
        <v>9</v>
      </c>
      <c r="C889">
        <v>450677.08</v>
      </c>
      <c r="D889" t="s">
        <v>10</v>
      </c>
      <c r="E889" t="s">
        <v>16</v>
      </c>
      <c r="F889" t="s">
        <v>12</v>
      </c>
      <c r="G889" t="s">
        <v>13</v>
      </c>
      <c r="H889" t="s">
        <v>13</v>
      </c>
      <c r="I889">
        <v>28</v>
      </c>
      <c r="J889" t="str">
        <f>IF(ABS((C889-AVERAGE($C:$C))/_xlfn.STDEV.S(moras[SALARIO]))&gt;1.96,"Atípico","No")</f>
        <v>No</v>
      </c>
      <c r="K889" t="str">
        <f>IF(ABS((moras[[#This Row],[EDAD]]-AVERAGE($I:$I))/_xlfn.STDEV.S($I:$I))&gt;1.96,"Atípico","No")</f>
        <v>No</v>
      </c>
    </row>
    <row r="890" spans="1:11" x14ac:dyDescent="0.35">
      <c r="A890">
        <v>4364</v>
      </c>
      <c r="B890" t="s">
        <v>9</v>
      </c>
      <c r="C890">
        <v>450000</v>
      </c>
      <c r="D890" t="s">
        <v>10</v>
      </c>
      <c r="E890" t="s">
        <v>16</v>
      </c>
      <c r="F890" t="s">
        <v>12</v>
      </c>
      <c r="G890" t="s">
        <v>13</v>
      </c>
      <c r="H890" t="s">
        <v>12</v>
      </c>
      <c r="I890">
        <v>28</v>
      </c>
      <c r="J890" t="str">
        <f>IF(ABS((C890-AVERAGE($C:$C))/_xlfn.STDEV.S(moras[SALARIO]))&gt;1.96,"Atípico","No")</f>
        <v>No</v>
      </c>
      <c r="K890" t="str">
        <f>IF(ABS((moras[[#This Row],[EDAD]]-AVERAGE($I:$I))/_xlfn.STDEV.S($I:$I))&gt;1.96,"Atípico","No")</f>
        <v>No</v>
      </c>
    </row>
    <row r="891" spans="1:11" x14ac:dyDescent="0.35">
      <c r="A891">
        <v>3850</v>
      </c>
      <c r="B891" t="s">
        <v>9</v>
      </c>
      <c r="C891">
        <v>449750</v>
      </c>
      <c r="D891" t="s">
        <v>10</v>
      </c>
      <c r="E891" t="s">
        <v>16</v>
      </c>
      <c r="F891" t="s">
        <v>12</v>
      </c>
      <c r="G891" t="s">
        <v>13</v>
      </c>
      <c r="H891" t="s">
        <v>13</v>
      </c>
      <c r="I891">
        <v>28</v>
      </c>
      <c r="J891" t="str">
        <f>IF(ABS((C891-AVERAGE($C:$C))/_xlfn.STDEV.S(moras[SALARIO]))&gt;1.96,"Atípico","No")</f>
        <v>No</v>
      </c>
      <c r="K891" t="str">
        <f>IF(ABS((moras[[#This Row],[EDAD]]-AVERAGE($I:$I))/_xlfn.STDEV.S($I:$I))&gt;1.96,"Atípico","No")</f>
        <v>No</v>
      </c>
    </row>
    <row r="892" spans="1:11" x14ac:dyDescent="0.35">
      <c r="A892">
        <v>2854</v>
      </c>
      <c r="B892" t="s">
        <v>9</v>
      </c>
      <c r="C892">
        <v>446000</v>
      </c>
      <c r="D892" t="s">
        <v>10</v>
      </c>
      <c r="E892" t="s">
        <v>16</v>
      </c>
      <c r="F892" t="s">
        <v>12</v>
      </c>
      <c r="G892" t="s">
        <v>13</v>
      </c>
      <c r="H892" t="s">
        <v>13</v>
      </c>
      <c r="I892">
        <v>28</v>
      </c>
      <c r="J892" t="str">
        <f>IF(ABS((C892-AVERAGE($C:$C))/_xlfn.STDEV.S(moras[SALARIO]))&gt;1.96,"Atípico","No")</f>
        <v>No</v>
      </c>
      <c r="K892" t="str">
        <f>IF(ABS((moras[[#This Row],[EDAD]]-AVERAGE($I:$I))/_xlfn.STDEV.S($I:$I))&gt;1.96,"Atípico","No")</f>
        <v>No</v>
      </c>
    </row>
    <row r="893" spans="1:11" x14ac:dyDescent="0.35">
      <c r="A893">
        <v>175</v>
      </c>
      <c r="B893" t="s">
        <v>15</v>
      </c>
      <c r="C893">
        <v>444259.2</v>
      </c>
      <c r="D893" t="s">
        <v>10</v>
      </c>
      <c r="E893" t="s">
        <v>16</v>
      </c>
      <c r="F893" t="s">
        <v>12</v>
      </c>
      <c r="G893" t="s">
        <v>13</v>
      </c>
      <c r="H893" t="s">
        <v>13</v>
      </c>
      <c r="I893">
        <v>28</v>
      </c>
      <c r="J893" t="str">
        <f>IF(ABS((C893-AVERAGE($C:$C))/_xlfn.STDEV.S(moras[SALARIO]))&gt;1.96,"Atípico","No")</f>
        <v>No</v>
      </c>
      <c r="K893" t="str">
        <f>IF(ABS((moras[[#This Row],[EDAD]]-AVERAGE($I:$I))/_xlfn.STDEV.S($I:$I))&gt;1.96,"Atípico","No")</f>
        <v>No</v>
      </c>
    </row>
    <row r="894" spans="1:11" x14ac:dyDescent="0.35">
      <c r="A894">
        <v>4274</v>
      </c>
      <c r="B894" t="s">
        <v>9</v>
      </c>
      <c r="C894">
        <v>439012</v>
      </c>
      <c r="D894" t="s">
        <v>10</v>
      </c>
      <c r="E894" t="s">
        <v>16</v>
      </c>
      <c r="F894" t="s">
        <v>12</v>
      </c>
      <c r="G894" t="s">
        <v>12</v>
      </c>
      <c r="H894" t="s">
        <v>13</v>
      </c>
      <c r="I894">
        <v>28</v>
      </c>
      <c r="J894" t="str">
        <f>IF(ABS((C894-AVERAGE($C:$C))/_xlfn.STDEV.S(moras[SALARIO]))&gt;1.96,"Atípico","No")</f>
        <v>No</v>
      </c>
      <c r="K894" t="str">
        <f>IF(ABS((moras[[#This Row],[EDAD]]-AVERAGE($I:$I))/_xlfn.STDEV.S($I:$I))&gt;1.96,"Atípico","No")</f>
        <v>No</v>
      </c>
    </row>
    <row r="895" spans="1:11" x14ac:dyDescent="0.35">
      <c r="A895">
        <v>821</v>
      </c>
      <c r="B895" t="s">
        <v>9</v>
      </c>
      <c r="C895">
        <v>438402.25</v>
      </c>
      <c r="D895" t="s">
        <v>10</v>
      </c>
      <c r="E895" t="s">
        <v>16</v>
      </c>
      <c r="F895" t="s">
        <v>12</v>
      </c>
      <c r="G895" t="s">
        <v>13</v>
      </c>
      <c r="H895" t="s">
        <v>13</v>
      </c>
      <c r="I895">
        <v>28</v>
      </c>
      <c r="J895" t="str">
        <f>IF(ABS((C895-AVERAGE($C:$C))/_xlfn.STDEV.S(moras[SALARIO]))&gt;1.96,"Atípico","No")</f>
        <v>No</v>
      </c>
      <c r="K895" t="str">
        <f>IF(ABS((moras[[#This Row],[EDAD]]-AVERAGE($I:$I))/_xlfn.STDEV.S($I:$I))&gt;1.96,"Atípico","No")</f>
        <v>No</v>
      </c>
    </row>
    <row r="896" spans="1:11" x14ac:dyDescent="0.35">
      <c r="A896">
        <v>2244</v>
      </c>
      <c r="B896" t="s">
        <v>9</v>
      </c>
      <c r="C896">
        <v>430434</v>
      </c>
      <c r="D896" t="s">
        <v>10</v>
      </c>
      <c r="E896" t="s">
        <v>16</v>
      </c>
      <c r="F896" t="s">
        <v>12</v>
      </c>
      <c r="G896" t="s">
        <v>13</v>
      </c>
      <c r="H896" t="s">
        <v>12</v>
      </c>
      <c r="I896">
        <v>28</v>
      </c>
      <c r="J896" t="str">
        <f>IF(ABS((C896-AVERAGE($C:$C))/_xlfn.STDEV.S(moras[SALARIO]))&gt;1.96,"Atípico","No")</f>
        <v>No</v>
      </c>
      <c r="K896" t="str">
        <f>IF(ABS((moras[[#This Row],[EDAD]]-AVERAGE($I:$I))/_xlfn.STDEV.S($I:$I))&gt;1.96,"Atípico","No")</f>
        <v>No</v>
      </c>
    </row>
    <row r="897" spans="1:11" x14ac:dyDescent="0.35">
      <c r="A897">
        <v>160</v>
      </c>
      <c r="B897" t="s">
        <v>9</v>
      </c>
      <c r="C897">
        <v>427506.38</v>
      </c>
      <c r="D897" t="s">
        <v>19</v>
      </c>
      <c r="E897" t="s">
        <v>16</v>
      </c>
      <c r="F897" t="s">
        <v>12</v>
      </c>
      <c r="G897" t="s">
        <v>13</v>
      </c>
      <c r="H897" t="s">
        <v>13</v>
      </c>
      <c r="I897">
        <v>28</v>
      </c>
      <c r="J897" t="str">
        <f>IF(ABS((C897-AVERAGE($C:$C))/_xlfn.STDEV.S(moras[SALARIO]))&gt;1.96,"Atípico","No")</f>
        <v>No</v>
      </c>
      <c r="K897" t="str">
        <f>IF(ABS((moras[[#This Row],[EDAD]]-AVERAGE($I:$I))/_xlfn.STDEV.S($I:$I))&gt;1.96,"Atípico","No")</f>
        <v>No</v>
      </c>
    </row>
    <row r="898" spans="1:11" x14ac:dyDescent="0.35">
      <c r="A898">
        <v>4628</v>
      </c>
      <c r="B898" t="s">
        <v>15</v>
      </c>
      <c r="C898">
        <v>426935.93</v>
      </c>
      <c r="D898" t="s">
        <v>10</v>
      </c>
      <c r="E898" t="s">
        <v>16</v>
      </c>
      <c r="F898" t="s">
        <v>12</v>
      </c>
      <c r="G898" t="s">
        <v>13</v>
      </c>
      <c r="H898" t="s">
        <v>13</v>
      </c>
      <c r="I898">
        <v>28</v>
      </c>
      <c r="J898" t="str">
        <f>IF(ABS((C898-AVERAGE($C:$C))/_xlfn.STDEV.S(moras[SALARIO]))&gt;1.96,"Atípico","No")</f>
        <v>No</v>
      </c>
      <c r="K898" t="str">
        <f>IF(ABS((moras[[#This Row],[EDAD]]-AVERAGE($I:$I))/_xlfn.STDEV.S($I:$I))&gt;1.96,"Atípico","No")</f>
        <v>No</v>
      </c>
    </row>
    <row r="899" spans="1:11" x14ac:dyDescent="0.35">
      <c r="A899">
        <v>2881</v>
      </c>
      <c r="B899" t="s">
        <v>9</v>
      </c>
      <c r="C899">
        <v>413751.05</v>
      </c>
      <c r="D899" t="s">
        <v>10</v>
      </c>
      <c r="E899" t="s">
        <v>16</v>
      </c>
      <c r="F899" t="s">
        <v>12</v>
      </c>
      <c r="G899" t="s">
        <v>13</v>
      </c>
      <c r="H899" t="s">
        <v>13</v>
      </c>
      <c r="I899">
        <v>28</v>
      </c>
      <c r="J899" t="str">
        <f>IF(ABS((C899-AVERAGE($C:$C))/_xlfn.STDEV.S(moras[SALARIO]))&gt;1.96,"Atípico","No")</f>
        <v>No</v>
      </c>
      <c r="K899" t="str">
        <f>IF(ABS((moras[[#This Row],[EDAD]]-AVERAGE($I:$I))/_xlfn.STDEV.S($I:$I))&gt;1.96,"Atípico","No")</f>
        <v>No</v>
      </c>
    </row>
    <row r="900" spans="1:11" x14ac:dyDescent="0.35">
      <c r="A900">
        <v>897</v>
      </c>
      <c r="B900" t="s">
        <v>15</v>
      </c>
      <c r="C900">
        <v>406742.56</v>
      </c>
      <c r="D900" t="s">
        <v>10</v>
      </c>
      <c r="E900" t="s">
        <v>16</v>
      </c>
      <c r="F900" t="s">
        <v>12</v>
      </c>
      <c r="G900" t="s">
        <v>13</v>
      </c>
      <c r="H900" t="s">
        <v>13</v>
      </c>
      <c r="I900">
        <v>28</v>
      </c>
      <c r="J900" t="str">
        <f>IF(ABS((C900-AVERAGE($C:$C))/_xlfn.STDEV.S(moras[SALARIO]))&gt;1.96,"Atípico","No")</f>
        <v>No</v>
      </c>
      <c r="K900" t="str">
        <f>IF(ABS((moras[[#This Row],[EDAD]]-AVERAGE($I:$I))/_xlfn.STDEV.S($I:$I))&gt;1.96,"Atípico","No")</f>
        <v>No</v>
      </c>
    </row>
    <row r="901" spans="1:11" x14ac:dyDescent="0.35">
      <c r="A901">
        <v>4269</v>
      </c>
      <c r="B901" t="s">
        <v>9</v>
      </c>
      <c r="C901">
        <v>404468.75</v>
      </c>
      <c r="D901" t="s">
        <v>10</v>
      </c>
      <c r="E901" t="s">
        <v>16</v>
      </c>
      <c r="F901" t="s">
        <v>12</v>
      </c>
      <c r="G901" t="s">
        <v>13</v>
      </c>
      <c r="H901" t="s">
        <v>13</v>
      </c>
      <c r="I901">
        <v>28</v>
      </c>
      <c r="J901" t="str">
        <f>IF(ABS((C901-AVERAGE($C:$C))/_xlfn.STDEV.S(moras[SALARIO]))&gt;1.96,"Atípico","No")</f>
        <v>No</v>
      </c>
      <c r="K901" t="str">
        <f>IF(ABS((moras[[#This Row],[EDAD]]-AVERAGE($I:$I))/_xlfn.STDEV.S($I:$I))&gt;1.96,"Atípico","No")</f>
        <v>No</v>
      </c>
    </row>
    <row r="902" spans="1:11" x14ac:dyDescent="0.35">
      <c r="A902">
        <v>1777</v>
      </c>
      <c r="B902" t="s">
        <v>15</v>
      </c>
      <c r="C902">
        <v>376500</v>
      </c>
      <c r="D902" t="s">
        <v>10</v>
      </c>
      <c r="E902" t="s">
        <v>16</v>
      </c>
      <c r="F902" t="s">
        <v>12</v>
      </c>
      <c r="G902" t="s">
        <v>12</v>
      </c>
      <c r="H902" t="s">
        <v>13</v>
      </c>
      <c r="I902">
        <v>28</v>
      </c>
      <c r="J902" t="str">
        <f>IF(ABS((C902-AVERAGE($C:$C))/_xlfn.STDEV.S(moras[SALARIO]))&gt;1.96,"Atípico","No")</f>
        <v>No</v>
      </c>
      <c r="K902" t="str">
        <f>IF(ABS((moras[[#This Row],[EDAD]]-AVERAGE($I:$I))/_xlfn.STDEV.S($I:$I))&gt;1.96,"Atípico","No")</f>
        <v>No</v>
      </c>
    </row>
    <row r="903" spans="1:11" x14ac:dyDescent="0.35">
      <c r="A903">
        <v>4918</v>
      </c>
      <c r="B903" t="s">
        <v>9</v>
      </c>
      <c r="C903">
        <v>370681.59999999998</v>
      </c>
      <c r="D903" t="s">
        <v>10</v>
      </c>
      <c r="E903" t="s">
        <v>16</v>
      </c>
      <c r="F903" t="s">
        <v>12</v>
      </c>
      <c r="G903" t="s">
        <v>13</v>
      </c>
      <c r="H903" t="s">
        <v>13</v>
      </c>
      <c r="I903">
        <v>28</v>
      </c>
      <c r="J903" t="str">
        <f>IF(ABS((C903-AVERAGE($C:$C))/_xlfn.STDEV.S(moras[SALARIO]))&gt;1.96,"Atípico","No")</f>
        <v>No</v>
      </c>
      <c r="K903" t="str">
        <f>IF(ABS((moras[[#This Row],[EDAD]]-AVERAGE($I:$I))/_xlfn.STDEV.S($I:$I))&gt;1.96,"Atípico","No")</f>
        <v>No</v>
      </c>
    </row>
    <row r="904" spans="1:11" x14ac:dyDescent="0.35">
      <c r="A904">
        <v>4251</v>
      </c>
      <c r="B904" t="s">
        <v>9</v>
      </c>
      <c r="C904">
        <v>370517.81</v>
      </c>
      <c r="D904" t="s">
        <v>10</v>
      </c>
      <c r="E904" t="s">
        <v>16</v>
      </c>
      <c r="F904" t="s">
        <v>12</v>
      </c>
      <c r="G904" t="s">
        <v>13</v>
      </c>
      <c r="H904" t="s">
        <v>13</v>
      </c>
      <c r="I904">
        <v>28</v>
      </c>
      <c r="J904" t="str">
        <f>IF(ABS((C904-AVERAGE($C:$C))/_xlfn.STDEV.S(moras[SALARIO]))&gt;1.96,"Atípico","No")</f>
        <v>No</v>
      </c>
      <c r="K904" t="str">
        <f>IF(ABS((moras[[#This Row],[EDAD]]-AVERAGE($I:$I))/_xlfn.STDEV.S($I:$I))&gt;1.96,"Atípico","No")</f>
        <v>No</v>
      </c>
    </row>
    <row r="905" spans="1:11" x14ac:dyDescent="0.35">
      <c r="A905">
        <v>2683</v>
      </c>
      <c r="B905" t="s">
        <v>15</v>
      </c>
      <c r="C905">
        <v>370500</v>
      </c>
      <c r="D905" t="s">
        <v>10</v>
      </c>
      <c r="E905" t="s">
        <v>16</v>
      </c>
      <c r="F905" t="s">
        <v>12</v>
      </c>
      <c r="G905" t="s">
        <v>13</v>
      </c>
      <c r="H905" t="s">
        <v>13</v>
      </c>
      <c r="I905">
        <v>28</v>
      </c>
      <c r="J905" t="str">
        <f>IF(ABS((C905-AVERAGE($C:$C))/_xlfn.STDEV.S(moras[SALARIO]))&gt;1.96,"Atípico","No")</f>
        <v>No</v>
      </c>
      <c r="K905" t="str">
        <f>IF(ABS((moras[[#This Row],[EDAD]]-AVERAGE($I:$I))/_xlfn.STDEV.S($I:$I))&gt;1.96,"Atípico","No")</f>
        <v>No</v>
      </c>
    </row>
    <row r="906" spans="1:11" x14ac:dyDescent="0.35">
      <c r="A906">
        <v>2634</v>
      </c>
      <c r="B906" t="s">
        <v>9</v>
      </c>
      <c r="C906">
        <v>369875</v>
      </c>
      <c r="D906" t="s">
        <v>10</v>
      </c>
      <c r="E906" t="s">
        <v>16</v>
      </c>
      <c r="F906" t="s">
        <v>12</v>
      </c>
      <c r="G906" t="s">
        <v>13</v>
      </c>
      <c r="H906" t="s">
        <v>13</v>
      </c>
      <c r="I906">
        <v>28</v>
      </c>
      <c r="J906" t="str">
        <f>IF(ABS((C906-AVERAGE($C:$C))/_xlfn.STDEV.S(moras[SALARIO]))&gt;1.96,"Atípico","No")</f>
        <v>No</v>
      </c>
      <c r="K906" t="str">
        <f>IF(ABS((moras[[#This Row],[EDAD]]-AVERAGE($I:$I))/_xlfn.STDEV.S($I:$I))&gt;1.96,"Atípico","No")</f>
        <v>No</v>
      </c>
    </row>
    <row r="907" spans="1:11" x14ac:dyDescent="0.35">
      <c r="A907">
        <v>79</v>
      </c>
      <c r="B907" t="s">
        <v>9</v>
      </c>
      <c r="C907">
        <v>364678.16</v>
      </c>
      <c r="D907" t="s">
        <v>10</v>
      </c>
      <c r="E907" t="s">
        <v>16</v>
      </c>
      <c r="F907" t="s">
        <v>12</v>
      </c>
      <c r="G907" t="s">
        <v>13</v>
      </c>
      <c r="H907" t="s">
        <v>13</v>
      </c>
      <c r="I907">
        <v>28</v>
      </c>
      <c r="J907" t="str">
        <f>IF(ABS((C907-AVERAGE($C:$C))/_xlfn.STDEV.S(moras[SALARIO]))&gt;1.96,"Atípico","No")</f>
        <v>No</v>
      </c>
      <c r="K907" t="str">
        <f>IF(ABS((moras[[#This Row],[EDAD]]-AVERAGE($I:$I))/_xlfn.STDEV.S($I:$I))&gt;1.96,"Atípico","No")</f>
        <v>No</v>
      </c>
    </row>
    <row r="908" spans="1:11" x14ac:dyDescent="0.35">
      <c r="A908">
        <v>3755</v>
      </c>
      <c r="B908" t="s">
        <v>9</v>
      </c>
      <c r="C908">
        <v>361180.29</v>
      </c>
      <c r="D908" t="s">
        <v>10</v>
      </c>
      <c r="E908" t="s">
        <v>11</v>
      </c>
      <c r="F908" t="s">
        <v>12</v>
      </c>
      <c r="G908" t="s">
        <v>13</v>
      </c>
      <c r="H908" t="s">
        <v>13</v>
      </c>
      <c r="I908">
        <v>28</v>
      </c>
      <c r="J908" t="str">
        <f>IF(ABS((C908-AVERAGE($C:$C))/_xlfn.STDEV.S(moras[SALARIO]))&gt;1.96,"Atípico","No")</f>
        <v>No</v>
      </c>
      <c r="K908" t="str">
        <f>IF(ABS((moras[[#This Row],[EDAD]]-AVERAGE($I:$I))/_xlfn.STDEV.S($I:$I))&gt;1.96,"Atípico","No")</f>
        <v>No</v>
      </c>
    </row>
    <row r="909" spans="1:11" x14ac:dyDescent="0.35">
      <c r="A909">
        <v>716</v>
      </c>
      <c r="B909" t="s">
        <v>9</v>
      </c>
      <c r="C909">
        <v>360561</v>
      </c>
      <c r="D909" t="s">
        <v>10</v>
      </c>
      <c r="E909" t="s">
        <v>16</v>
      </c>
      <c r="F909" t="s">
        <v>12</v>
      </c>
      <c r="G909" t="s">
        <v>13</v>
      </c>
      <c r="H909" t="s">
        <v>13</v>
      </c>
      <c r="I909">
        <v>28</v>
      </c>
      <c r="J909" t="str">
        <f>IF(ABS((C909-AVERAGE($C:$C))/_xlfn.STDEV.S(moras[SALARIO]))&gt;1.96,"Atípico","No")</f>
        <v>No</v>
      </c>
      <c r="K909" t="str">
        <f>IF(ABS((moras[[#This Row],[EDAD]]-AVERAGE($I:$I))/_xlfn.STDEV.S($I:$I))&gt;1.96,"Atípico","No")</f>
        <v>No</v>
      </c>
    </row>
    <row r="910" spans="1:11" x14ac:dyDescent="0.35">
      <c r="A910">
        <v>2568</v>
      </c>
      <c r="B910" t="s">
        <v>9</v>
      </c>
      <c r="C910">
        <v>359544.27</v>
      </c>
      <c r="D910" t="s">
        <v>21</v>
      </c>
      <c r="E910" t="s">
        <v>16</v>
      </c>
      <c r="F910" t="s">
        <v>12</v>
      </c>
      <c r="G910" t="s">
        <v>12</v>
      </c>
      <c r="H910" t="s">
        <v>13</v>
      </c>
      <c r="I910">
        <v>28</v>
      </c>
      <c r="J910" t="str">
        <f>IF(ABS((C910-AVERAGE($C:$C))/_xlfn.STDEV.S(moras[SALARIO]))&gt;1.96,"Atípico","No")</f>
        <v>No</v>
      </c>
      <c r="K910" t="str">
        <f>IF(ABS((moras[[#This Row],[EDAD]]-AVERAGE($I:$I))/_xlfn.STDEV.S($I:$I))&gt;1.96,"Atípico","No")</f>
        <v>No</v>
      </c>
    </row>
    <row r="911" spans="1:11" x14ac:dyDescent="0.35">
      <c r="A911">
        <v>4187</v>
      </c>
      <c r="B911" t="s">
        <v>9</v>
      </c>
      <c r="C911">
        <v>358876</v>
      </c>
      <c r="D911" t="s">
        <v>10</v>
      </c>
      <c r="E911" t="s">
        <v>16</v>
      </c>
      <c r="F911" t="s">
        <v>12</v>
      </c>
      <c r="G911" t="s">
        <v>13</v>
      </c>
      <c r="H911" t="s">
        <v>13</v>
      </c>
      <c r="I911">
        <v>28</v>
      </c>
      <c r="J911" t="str">
        <f>IF(ABS((C911-AVERAGE($C:$C))/_xlfn.STDEV.S(moras[SALARIO]))&gt;1.96,"Atípico","No")</f>
        <v>No</v>
      </c>
      <c r="K911" t="str">
        <f>IF(ABS((moras[[#This Row],[EDAD]]-AVERAGE($I:$I))/_xlfn.STDEV.S($I:$I))&gt;1.96,"Atípico","No")</f>
        <v>No</v>
      </c>
    </row>
    <row r="912" spans="1:11" x14ac:dyDescent="0.35">
      <c r="A912">
        <v>3988</v>
      </c>
      <c r="B912" t="s">
        <v>15</v>
      </c>
      <c r="C912">
        <v>358246.66</v>
      </c>
      <c r="D912" t="s">
        <v>10</v>
      </c>
      <c r="E912" t="s">
        <v>16</v>
      </c>
      <c r="F912" t="s">
        <v>12</v>
      </c>
      <c r="G912" t="s">
        <v>13</v>
      </c>
      <c r="H912" t="s">
        <v>13</v>
      </c>
      <c r="I912">
        <v>28</v>
      </c>
      <c r="J912" t="str">
        <f>IF(ABS((C912-AVERAGE($C:$C))/_xlfn.STDEV.S(moras[SALARIO]))&gt;1.96,"Atípico","No")</f>
        <v>No</v>
      </c>
      <c r="K912" t="str">
        <f>IF(ABS((moras[[#This Row],[EDAD]]-AVERAGE($I:$I))/_xlfn.STDEV.S($I:$I))&gt;1.96,"Atípico","No")</f>
        <v>No</v>
      </c>
    </row>
    <row r="913" spans="1:11" x14ac:dyDescent="0.35">
      <c r="A913">
        <v>2357</v>
      </c>
      <c r="B913" t="s">
        <v>15</v>
      </c>
      <c r="C913">
        <v>355000</v>
      </c>
      <c r="D913" t="s">
        <v>18</v>
      </c>
      <c r="E913" t="s">
        <v>16</v>
      </c>
      <c r="F913" t="s">
        <v>12</v>
      </c>
      <c r="G913" t="s">
        <v>13</v>
      </c>
      <c r="H913" t="s">
        <v>12</v>
      </c>
      <c r="I913">
        <v>28</v>
      </c>
      <c r="J913" t="str">
        <f>IF(ABS((C913-AVERAGE($C:$C))/_xlfn.STDEV.S(moras[SALARIO]))&gt;1.96,"Atípico","No")</f>
        <v>No</v>
      </c>
      <c r="K913" t="str">
        <f>IF(ABS((moras[[#This Row],[EDAD]]-AVERAGE($I:$I))/_xlfn.STDEV.S($I:$I))&gt;1.96,"Atípico","No")</f>
        <v>No</v>
      </c>
    </row>
    <row r="914" spans="1:11" x14ac:dyDescent="0.35">
      <c r="A914">
        <v>1702</v>
      </c>
      <c r="B914" t="s">
        <v>9</v>
      </c>
      <c r="C914">
        <v>352000</v>
      </c>
      <c r="D914" t="s">
        <v>10</v>
      </c>
      <c r="E914" t="s">
        <v>16</v>
      </c>
      <c r="F914" t="s">
        <v>12</v>
      </c>
      <c r="G914" t="s">
        <v>13</v>
      </c>
      <c r="H914" t="s">
        <v>13</v>
      </c>
      <c r="I914">
        <v>28</v>
      </c>
      <c r="J914" t="str">
        <f>IF(ABS((C914-AVERAGE($C:$C))/_xlfn.STDEV.S(moras[SALARIO]))&gt;1.96,"Atípico","No")</f>
        <v>No</v>
      </c>
      <c r="K914" t="str">
        <f>IF(ABS((moras[[#This Row],[EDAD]]-AVERAGE($I:$I))/_xlfn.STDEV.S($I:$I))&gt;1.96,"Atípico","No")</f>
        <v>No</v>
      </c>
    </row>
    <row r="915" spans="1:11" x14ac:dyDescent="0.35">
      <c r="A915">
        <v>1802</v>
      </c>
      <c r="B915" t="s">
        <v>9</v>
      </c>
      <c r="C915">
        <v>347539.5</v>
      </c>
      <c r="D915" t="s">
        <v>10</v>
      </c>
      <c r="E915" t="s">
        <v>16</v>
      </c>
      <c r="F915" t="s">
        <v>12</v>
      </c>
      <c r="G915" t="s">
        <v>13</v>
      </c>
      <c r="H915" t="s">
        <v>13</v>
      </c>
      <c r="I915">
        <v>28</v>
      </c>
      <c r="J915" t="str">
        <f>IF(ABS((C915-AVERAGE($C:$C))/_xlfn.STDEV.S(moras[SALARIO]))&gt;1.96,"Atípico","No")</f>
        <v>No</v>
      </c>
      <c r="K915" t="str">
        <f>IF(ABS((moras[[#This Row],[EDAD]]-AVERAGE($I:$I))/_xlfn.STDEV.S($I:$I))&gt;1.96,"Atípico","No")</f>
        <v>No</v>
      </c>
    </row>
    <row r="916" spans="1:11" x14ac:dyDescent="0.35">
      <c r="A916">
        <v>1978</v>
      </c>
      <c r="B916" t="s">
        <v>9</v>
      </c>
      <c r="C916">
        <v>346474.5</v>
      </c>
      <c r="D916" t="s">
        <v>10</v>
      </c>
      <c r="E916" t="s">
        <v>16</v>
      </c>
      <c r="F916" t="s">
        <v>12</v>
      </c>
      <c r="G916" t="s">
        <v>13</v>
      </c>
      <c r="H916" t="s">
        <v>13</v>
      </c>
      <c r="I916">
        <v>28</v>
      </c>
      <c r="J916" t="str">
        <f>IF(ABS((C916-AVERAGE($C:$C))/_xlfn.STDEV.S(moras[SALARIO]))&gt;1.96,"Atípico","No")</f>
        <v>No</v>
      </c>
      <c r="K916" t="str">
        <f>IF(ABS((moras[[#This Row],[EDAD]]-AVERAGE($I:$I))/_xlfn.STDEV.S($I:$I))&gt;1.96,"Atípico","No")</f>
        <v>No</v>
      </c>
    </row>
    <row r="917" spans="1:11" x14ac:dyDescent="0.35">
      <c r="A917">
        <v>828</v>
      </c>
      <c r="B917" t="s">
        <v>15</v>
      </c>
      <c r="C917">
        <v>343390.86</v>
      </c>
      <c r="D917" t="s">
        <v>10</v>
      </c>
      <c r="E917" t="s">
        <v>16</v>
      </c>
      <c r="F917" t="s">
        <v>12</v>
      </c>
      <c r="G917" t="s">
        <v>13</v>
      </c>
      <c r="H917" t="s">
        <v>13</v>
      </c>
      <c r="I917">
        <v>28</v>
      </c>
      <c r="J917" t="str">
        <f>IF(ABS((C917-AVERAGE($C:$C))/_xlfn.STDEV.S(moras[SALARIO]))&gt;1.96,"Atípico","No")</f>
        <v>No</v>
      </c>
      <c r="K917" t="str">
        <f>IF(ABS((moras[[#This Row],[EDAD]]-AVERAGE($I:$I))/_xlfn.STDEV.S($I:$I))&gt;1.96,"Atípico","No")</f>
        <v>No</v>
      </c>
    </row>
    <row r="918" spans="1:11" x14ac:dyDescent="0.35">
      <c r="A918">
        <v>1305</v>
      </c>
      <c r="B918" t="s">
        <v>9</v>
      </c>
      <c r="C918">
        <v>343390</v>
      </c>
      <c r="D918" t="s">
        <v>10</v>
      </c>
      <c r="E918" t="s">
        <v>16</v>
      </c>
      <c r="F918" t="s">
        <v>12</v>
      </c>
      <c r="G918" t="s">
        <v>13</v>
      </c>
      <c r="H918" t="s">
        <v>13</v>
      </c>
      <c r="I918">
        <v>28</v>
      </c>
      <c r="J918" t="str">
        <f>IF(ABS((C918-AVERAGE($C:$C))/_xlfn.STDEV.S(moras[SALARIO]))&gt;1.96,"Atípico","No")</f>
        <v>No</v>
      </c>
      <c r="K918" t="str">
        <f>IF(ABS((moras[[#This Row],[EDAD]]-AVERAGE($I:$I))/_xlfn.STDEV.S($I:$I))&gt;1.96,"Atípico","No")</f>
        <v>No</v>
      </c>
    </row>
    <row r="919" spans="1:11" x14ac:dyDescent="0.35">
      <c r="A919">
        <v>975</v>
      </c>
      <c r="B919" t="s">
        <v>9</v>
      </c>
      <c r="C919">
        <v>329119.93</v>
      </c>
      <c r="D919" t="s">
        <v>10</v>
      </c>
      <c r="E919" t="s">
        <v>16</v>
      </c>
      <c r="F919" t="s">
        <v>12</v>
      </c>
      <c r="G919" t="s">
        <v>13</v>
      </c>
      <c r="H919" t="s">
        <v>13</v>
      </c>
      <c r="I919">
        <v>28</v>
      </c>
      <c r="J919" t="str">
        <f>IF(ABS((C919-AVERAGE($C:$C))/_xlfn.STDEV.S(moras[SALARIO]))&gt;1.96,"Atípico","No")</f>
        <v>No</v>
      </c>
      <c r="K919" t="str">
        <f>IF(ABS((moras[[#This Row],[EDAD]]-AVERAGE($I:$I))/_xlfn.STDEV.S($I:$I))&gt;1.96,"Atípico","No")</f>
        <v>No</v>
      </c>
    </row>
    <row r="920" spans="1:11" x14ac:dyDescent="0.35">
      <c r="A920">
        <v>945</v>
      </c>
      <c r="B920" t="s">
        <v>15</v>
      </c>
      <c r="C920">
        <v>322474</v>
      </c>
      <c r="D920" t="s">
        <v>17</v>
      </c>
      <c r="E920" t="s">
        <v>16</v>
      </c>
      <c r="F920" t="s">
        <v>12</v>
      </c>
      <c r="G920" t="s">
        <v>13</v>
      </c>
      <c r="H920" t="s">
        <v>13</v>
      </c>
      <c r="I920">
        <v>28</v>
      </c>
      <c r="J920" t="str">
        <f>IF(ABS((C920-AVERAGE($C:$C))/_xlfn.STDEV.S(moras[SALARIO]))&gt;1.96,"Atípico","No")</f>
        <v>No</v>
      </c>
      <c r="K920" t="str">
        <f>IF(ABS((moras[[#This Row],[EDAD]]-AVERAGE($I:$I))/_xlfn.STDEV.S($I:$I))&gt;1.96,"Atípico","No")</f>
        <v>No</v>
      </c>
    </row>
    <row r="921" spans="1:11" x14ac:dyDescent="0.35">
      <c r="A921">
        <v>1159</v>
      </c>
      <c r="B921" t="s">
        <v>9</v>
      </c>
      <c r="C921">
        <v>322474</v>
      </c>
      <c r="D921" t="s">
        <v>18</v>
      </c>
      <c r="E921" t="s">
        <v>16</v>
      </c>
      <c r="F921" t="s">
        <v>12</v>
      </c>
      <c r="G921" t="s">
        <v>13</v>
      </c>
      <c r="H921" t="s">
        <v>12</v>
      </c>
      <c r="I921">
        <v>28</v>
      </c>
      <c r="J921" t="str">
        <f>IF(ABS((C921-AVERAGE($C:$C))/_xlfn.STDEV.S(moras[SALARIO]))&gt;1.96,"Atípico","No")</f>
        <v>No</v>
      </c>
      <c r="K921" t="str">
        <f>IF(ABS((moras[[#This Row],[EDAD]]-AVERAGE($I:$I))/_xlfn.STDEV.S($I:$I))&gt;1.96,"Atípico","No")</f>
        <v>No</v>
      </c>
    </row>
    <row r="922" spans="1:11" x14ac:dyDescent="0.35">
      <c r="A922">
        <v>262</v>
      </c>
      <c r="B922" t="s">
        <v>9</v>
      </c>
      <c r="C922">
        <v>319590</v>
      </c>
      <c r="D922" t="s">
        <v>10</v>
      </c>
      <c r="E922" t="s">
        <v>16</v>
      </c>
      <c r="F922" t="s">
        <v>12</v>
      </c>
      <c r="G922" t="s">
        <v>13</v>
      </c>
      <c r="H922" t="s">
        <v>13</v>
      </c>
      <c r="I922">
        <v>28</v>
      </c>
      <c r="J922" t="str">
        <f>IF(ABS((C922-AVERAGE($C:$C))/_xlfn.STDEV.S(moras[SALARIO]))&gt;1.96,"Atípico","No")</f>
        <v>No</v>
      </c>
      <c r="K922" t="str">
        <f>IF(ABS((moras[[#This Row],[EDAD]]-AVERAGE($I:$I))/_xlfn.STDEV.S($I:$I))&gt;1.96,"Atípico","No")</f>
        <v>No</v>
      </c>
    </row>
    <row r="923" spans="1:11" x14ac:dyDescent="0.35">
      <c r="A923">
        <v>3847</v>
      </c>
      <c r="B923" t="s">
        <v>9</v>
      </c>
      <c r="C923">
        <v>310000</v>
      </c>
      <c r="D923" t="s">
        <v>10</v>
      </c>
      <c r="E923" t="s">
        <v>16</v>
      </c>
      <c r="F923" t="s">
        <v>12</v>
      </c>
      <c r="G923" t="s">
        <v>13</v>
      </c>
      <c r="H923" t="s">
        <v>13</v>
      </c>
      <c r="I923">
        <v>28</v>
      </c>
      <c r="J923" t="str">
        <f>IF(ABS((C923-AVERAGE($C:$C))/_xlfn.STDEV.S(moras[SALARIO]))&gt;1.96,"Atípico","No")</f>
        <v>No</v>
      </c>
      <c r="K923" t="str">
        <f>IF(ABS((moras[[#This Row],[EDAD]]-AVERAGE($I:$I))/_xlfn.STDEV.S($I:$I))&gt;1.96,"Atípico","No")</f>
        <v>No</v>
      </c>
    </row>
    <row r="924" spans="1:11" x14ac:dyDescent="0.35">
      <c r="A924">
        <v>1062</v>
      </c>
      <c r="B924" t="s">
        <v>15</v>
      </c>
      <c r="C924">
        <v>307401</v>
      </c>
      <c r="D924" t="s">
        <v>10</v>
      </c>
      <c r="E924" t="s">
        <v>11</v>
      </c>
      <c r="F924" t="s">
        <v>12</v>
      </c>
      <c r="G924" t="s">
        <v>13</v>
      </c>
      <c r="H924" t="s">
        <v>12</v>
      </c>
      <c r="I924">
        <v>28</v>
      </c>
      <c r="J924" t="str">
        <f>IF(ABS((C924-AVERAGE($C:$C))/_xlfn.STDEV.S(moras[SALARIO]))&gt;1.96,"Atípico","No")</f>
        <v>No</v>
      </c>
      <c r="K924" t="str">
        <f>IF(ABS((moras[[#This Row],[EDAD]]-AVERAGE($I:$I))/_xlfn.STDEV.S($I:$I))&gt;1.96,"Atípico","No")</f>
        <v>No</v>
      </c>
    </row>
    <row r="925" spans="1:11" x14ac:dyDescent="0.35">
      <c r="A925">
        <v>3294</v>
      </c>
      <c r="B925" t="s">
        <v>15</v>
      </c>
      <c r="C925">
        <v>302470</v>
      </c>
      <c r="D925" t="s">
        <v>18</v>
      </c>
      <c r="E925" t="s">
        <v>16</v>
      </c>
      <c r="F925" t="s">
        <v>12</v>
      </c>
      <c r="G925" t="s">
        <v>13</v>
      </c>
      <c r="H925" t="s">
        <v>13</v>
      </c>
      <c r="I925">
        <v>28</v>
      </c>
      <c r="J925" t="str">
        <f>IF(ABS((C925-AVERAGE($C:$C))/_xlfn.STDEV.S(moras[SALARIO]))&gt;1.96,"Atípico","No")</f>
        <v>No</v>
      </c>
      <c r="K925" t="str">
        <f>IF(ABS((moras[[#This Row],[EDAD]]-AVERAGE($I:$I))/_xlfn.STDEV.S($I:$I))&gt;1.96,"Atípico","No")</f>
        <v>No</v>
      </c>
    </row>
    <row r="926" spans="1:11" x14ac:dyDescent="0.35">
      <c r="A926">
        <v>3532</v>
      </c>
      <c r="B926" t="s">
        <v>15</v>
      </c>
      <c r="C926">
        <v>302470</v>
      </c>
      <c r="D926" t="s">
        <v>17</v>
      </c>
      <c r="E926" t="s">
        <v>16</v>
      </c>
      <c r="F926" t="s">
        <v>12</v>
      </c>
      <c r="G926" t="s">
        <v>12</v>
      </c>
      <c r="H926" t="s">
        <v>13</v>
      </c>
      <c r="I926">
        <v>28</v>
      </c>
      <c r="J926" t="str">
        <f>IF(ABS((C926-AVERAGE($C:$C))/_xlfn.STDEV.S(moras[SALARIO]))&gt;1.96,"Atípico","No")</f>
        <v>No</v>
      </c>
      <c r="K926" t="str">
        <f>IF(ABS((moras[[#This Row],[EDAD]]-AVERAGE($I:$I))/_xlfn.STDEV.S($I:$I))&gt;1.96,"Atípico","No")</f>
        <v>No</v>
      </c>
    </row>
    <row r="927" spans="1:11" x14ac:dyDescent="0.35">
      <c r="A927">
        <v>3062</v>
      </c>
      <c r="B927" t="s">
        <v>9</v>
      </c>
      <c r="C927">
        <v>301566</v>
      </c>
      <c r="D927" t="s">
        <v>18</v>
      </c>
      <c r="E927" t="s">
        <v>16</v>
      </c>
      <c r="F927" t="s">
        <v>12</v>
      </c>
      <c r="G927" t="s">
        <v>13</v>
      </c>
      <c r="H927" t="s">
        <v>12</v>
      </c>
      <c r="I927">
        <v>28</v>
      </c>
      <c r="J927" t="str">
        <f>IF(ABS((C927-AVERAGE($C:$C))/_xlfn.STDEV.S(moras[SALARIO]))&gt;1.96,"Atípico","No")</f>
        <v>No</v>
      </c>
      <c r="K927" t="str">
        <f>IF(ABS((moras[[#This Row],[EDAD]]-AVERAGE($I:$I))/_xlfn.STDEV.S($I:$I))&gt;1.96,"Atípico","No")</f>
        <v>No</v>
      </c>
    </row>
    <row r="928" spans="1:11" x14ac:dyDescent="0.35">
      <c r="A928">
        <v>331</v>
      </c>
      <c r="B928" t="s">
        <v>9</v>
      </c>
      <c r="C928">
        <v>300000</v>
      </c>
      <c r="D928" t="s">
        <v>10</v>
      </c>
      <c r="E928" t="s">
        <v>16</v>
      </c>
      <c r="F928" t="s">
        <v>12</v>
      </c>
      <c r="G928" t="s">
        <v>12</v>
      </c>
      <c r="H928" t="s">
        <v>13</v>
      </c>
      <c r="I928">
        <v>28</v>
      </c>
      <c r="J928" t="str">
        <f>IF(ABS((C928-AVERAGE($C:$C))/_xlfn.STDEV.S(moras[SALARIO]))&gt;1.96,"Atípico","No")</f>
        <v>No</v>
      </c>
      <c r="K928" t="str">
        <f>IF(ABS((moras[[#This Row],[EDAD]]-AVERAGE($I:$I))/_xlfn.STDEV.S($I:$I))&gt;1.96,"Atípico","No")</f>
        <v>No</v>
      </c>
    </row>
    <row r="929" spans="1:11" x14ac:dyDescent="0.35">
      <c r="A929">
        <v>3124</v>
      </c>
      <c r="B929" t="s">
        <v>15</v>
      </c>
      <c r="C929">
        <v>299000</v>
      </c>
      <c r="D929" t="s">
        <v>18</v>
      </c>
      <c r="E929" t="s">
        <v>16</v>
      </c>
      <c r="F929" t="s">
        <v>12</v>
      </c>
      <c r="G929" t="s">
        <v>13</v>
      </c>
      <c r="H929" t="s">
        <v>13</v>
      </c>
      <c r="I929">
        <v>28</v>
      </c>
      <c r="J929" t="str">
        <f>IF(ABS((C929-AVERAGE($C:$C))/_xlfn.STDEV.S(moras[SALARIO]))&gt;1.96,"Atípico","No")</f>
        <v>No</v>
      </c>
      <c r="K929" t="str">
        <f>IF(ABS((moras[[#This Row],[EDAD]]-AVERAGE($I:$I))/_xlfn.STDEV.S($I:$I))&gt;1.96,"Atípico","No")</f>
        <v>No</v>
      </c>
    </row>
    <row r="930" spans="1:11" x14ac:dyDescent="0.35">
      <c r="A930">
        <v>2772</v>
      </c>
      <c r="B930" t="s">
        <v>15</v>
      </c>
      <c r="C930">
        <v>298925</v>
      </c>
      <c r="D930" t="s">
        <v>18</v>
      </c>
      <c r="E930" t="s">
        <v>16</v>
      </c>
      <c r="F930" t="s">
        <v>12</v>
      </c>
      <c r="G930" t="s">
        <v>12</v>
      </c>
      <c r="H930" t="s">
        <v>12</v>
      </c>
      <c r="I930">
        <v>28</v>
      </c>
      <c r="J930" t="str">
        <f>IF(ABS((C930-AVERAGE($C:$C))/_xlfn.STDEV.S(moras[SALARIO]))&gt;1.96,"Atípico","No")</f>
        <v>No</v>
      </c>
      <c r="K930" t="str">
        <f>IF(ABS((moras[[#This Row],[EDAD]]-AVERAGE($I:$I))/_xlfn.STDEV.S($I:$I))&gt;1.96,"Atípico","No")</f>
        <v>No</v>
      </c>
    </row>
    <row r="931" spans="1:11" x14ac:dyDescent="0.35">
      <c r="A931">
        <v>4136</v>
      </c>
      <c r="B931" t="s">
        <v>9</v>
      </c>
      <c r="C931">
        <v>298482</v>
      </c>
      <c r="D931" t="s">
        <v>18</v>
      </c>
      <c r="E931" t="s">
        <v>16</v>
      </c>
      <c r="F931" t="s">
        <v>12</v>
      </c>
      <c r="G931" t="s">
        <v>13</v>
      </c>
      <c r="H931" t="s">
        <v>13</v>
      </c>
      <c r="I931">
        <v>28</v>
      </c>
      <c r="J931" t="str">
        <f>IF(ABS((C931-AVERAGE($C:$C))/_xlfn.STDEV.S(moras[SALARIO]))&gt;1.96,"Atípico","No")</f>
        <v>No</v>
      </c>
      <c r="K931" t="str">
        <f>IF(ABS((moras[[#This Row],[EDAD]]-AVERAGE($I:$I))/_xlfn.STDEV.S($I:$I))&gt;1.96,"Atípico","No")</f>
        <v>No</v>
      </c>
    </row>
    <row r="932" spans="1:11" x14ac:dyDescent="0.35">
      <c r="A932">
        <v>4672</v>
      </c>
      <c r="B932" t="s">
        <v>9</v>
      </c>
      <c r="C932">
        <v>298054</v>
      </c>
      <c r="D932" t="s">
        <v>17</v>
      </c>
      <c r="E932" t="s">
        <v>16</v>
      </c>
      <c r="F932" t="s">
        <v>13</v>
      </c>
      <c r="G932" t="s">
        <v>13</v>
      </c>
      <c r="H932" t="s">
        <v>12</v>
      </c>
      <c r="I932">
        <v>28</v>
      </c>
      <c r="J932" t="str">
        <f>IF(ABS((C932-AVERAGE($C:$C))/_xlfn.STDEV.S(moras[SALARIO]))&gt;1.96,"Atípico","No")</f>
        <v>No</v>
      </c>
      <c r="K932" t="str">
        <f>IF(ABS((moras[[#This Row],[EDAD]]-AVERAGE($I:$I))/_xlfn.STDEV.S($I:$I))&gt;1.96,"Atípico","No")</f>
        <v>No</v>
      </c>
    </row>
    <row r="933" spans="1:11" x14ac:dyDescent="0.35">
      <c r="A933">
        <v>1049</v>
      </c>
      <c r="B933" t="s">
        <v>9</v>
      </c>
      <c r="C933">
        <v>297429</v>
      </c>
      <c r="D933" t="s">
        <v>18</v>
      </c>
      <c r="E933" t="s">
        <v>16</v>
      </c>
      <c r="F933" t="s">
        <v>12</v>
      </c>
      <c r="G933" t="s">
        <v>13</v>
      </c>
      <c r="H933" t="s">
        <v>12</v>
      </c>
      <c r="I933">
        <v>28</v>
      </c>
      <c r="J933" t="str">
        <f>IF(ABS((C933-AVERAGE($C:$C))/_xlfn.STDEV.S(moras[SALARIO]))&gt;1.96,"Atípico","No")</f>
        <v>No</v>
      </c>
      <c r="K933" t="str">
        <f>IF(ABS((moras[[#This Row],[EDAD]]-AVERAGE($I:$I))/_xlfn.STDEV.S($I:$I))&gt;1.96,"Atípico","No")</f>
        <v>No</v>
      </c>
    </row>
    <row r="934" spans="1:11" x14ac:dyDescent="0.35">
      <c r="A934">
        <v>355</v>
      </c>
      <c r="B934" t="s">
        <v>15</v>
      </c>
      <c r="C934">
        <v>297046</v>
      </c>
      <c r="D934" t="s">
        <v>18</v>
      </c>
      <c r="E934" t="s">
        <v>16</v>
      </c>
      <c r="F934" t="s">
        <v>12</v>
      </c>
      <c r="G934" t="s">
        <v>13</v>
      </c>
      <c r="H934" t="s">
        <v>12</v>
      </c>
      <c r="I934">
        <v>28</v>
      </c>
      <c r="J934" t="str">
        <f>IF(ABS((C934-AVERAGE($C:$C))/_xlfn.STDEV.S(moras[SALARIO]))&gt;1.96,"Atípico","No")</f>
        <v>No</v>
      </c>
      <c r="K934" t="str">
        <f>IF(ABS((moras[[#This Row],[EDAD]]-AVERAGE($I:$I))/_xlfn.STDEV.S($I:$I))&gt;1.96,"Atípico","No")</f>
        <v>No</v>
      </c>
    </row>
    <row r="935" spans="1:11" x14ac:dyDescent="0.35">
      <c r="A935">
        <v>2219</v>
      </c>
      <c r="B935" t="s">
        <v>9</v>
      </c>
      <c r="C935">
        <v>297046</v>
      </c>
      <c r="D935" t="s">
        <v>17</v>
      </c>
      <c r="E935" t="s">
        <v>16</v>
      </c>
      <c r="F935" t="s">
        <v>12</v>
      </c>
      <c r="G935" t="s">
        <v>13</v>
      </c>
      <c r="H935" t="s">
        <v>12</v>
      </c>
      <c r="I935">
        <v>28</v>
      </c>
      <c r="J935" t="str">
        <f>IF(ABS((C935-AVERAGE($C:$C))/_xlfn.STDEV.S(moras[SALARIO]))&gt;1.96,"Atípico","No")</f>
        <v>No</v>
      </c>
      <c r="K935" t="str">
        <f>IF(ABS((moras[[#This Row],[EDAD]]-AVERAGE($I:$I))/_xlfn.STDEV.S($I:$I))&gt;1.96,"Atípico","No")</f>
        <v>No</v>
      </c>
    </row>
    <row r="936" spans="1:11" x14ac:dyDescent="0.35">
      <c r="A936">
        <v>1316</v>
      </c>
      <c r="B936" t="s">
        <v>15</v>
      </c>
      <c r="C936">
        <v>297045</v>
      </c>
      <c r="D936" t="s">
        <v>17</v>
      </c>
      <c r="E936" t="s">
        <v>16</v>
      </c>
      <c r="F936" t="s">
        <v>12</v>
      </c>
      <c r="G936" t="s">
        <v>13</v>
      </c>
      <c r="H936" t="s">
        <v>13</v>
      </c>
      <c r="I936">
        <v>28</v>
      </c>
      <c r="J936" t="str">
        <f>IF(ABS((C936-AVERAGE($C:$C))/_xlfn.STDEV.S(moras[SALARIO]))&gt;1.96,"Atípico","No")</f>
        <v>No</v>
      </c>
      <c r="K936" t="str">
        <f>IF(ABS((moras[[#This Row],[EDAD]]-AVERAGE($I:$I))/_xlfn.STDEV.S($I:$I))&gt;1.96,"Atípico","No")</f>
        <v>No</v>
      </c>
    </row>
    <row r="937" spans="1:11" x14ac:dyDescent="0.35">
      <c r="A937">
        <v>2167</v>
      </c>
      <c r="B937" t="s">
        <v>9</v>
      </c>
      <c r="C937">
        <v>297045</v>
      </c>
      <c r="D937" t="s">
        <v>17</v>
      </c>
      <c r="E937" t="s">
        <v>16</v>
      </c>
      <c r="F937" t="s">
        <v>12</v>
      </c>
      <c r="G937" t="s">
        <v>12</v>
      </c>
      <c r="H937" t="s">
        <v>13</v>
      </c>
      <c r="I937">
        <v>28</v>
      </c>
      <c r="J937" t="str">
        <f>IF(ABS((C937-AVERAGE($C:$C))/_xlfn.STDEV.S(moras[SALARIO]))&gt;1.96,"Atípico","No")</f>
        <v>No</v>
      </c>
      <c r="K937" t="str">
        <f>IF(ABS((moras[[#This Row],[EDAD]]-AVERAGE($I:$I))/_xlfn.STDEV.S($I:$I))&gt;1.96,"Atípico","No")</f>
        <v>No</v>
      </c>
    </row>
    <row r="938" spans="1:11" x14ac:dyDescent="0.35">
      <c r="A938">
        <v>1708</v>
      </c>
      <c r="B938" t="s">
        <v>9</v>
      </c>
      <c r="C938">
        <v>297044</v>
      </c>
      <c r="D938" t="s">
        <v>10</v>
      </c>
      <c r="E938" t="s">
        <v>16</v>
      </c>
      <c r="F938" t="s">
        <v>12</v>
      </c>
      <c r="G938" t="s">
        <v>13</v>
      </c>
      <c r="H938" t="s">
        <v>13</v>
      </c>
      <c r="I938">
        <v>28</v>
      </c>
      <c r="J938" t="str">
        <f>IF(ABS((C938-AVERAGE($C:$C))/_xlfn.STDEV.S(moras[SALARIO]))&gt;1.96,"Atípico","No")</f>
        <v>No</v>
      </c>
      <c r="K938" t="str">
        <f>IF(ABS((moras[[#This Row],[EDAD]]-AVERAGE($I:$I))/_xlfn.STDEV.S($I:$I))&gt;1.96,"Atípico","No")</f>
        <v>No</v>
      </c>
    </row>
    <row r="939" spans="1:11" x14ac:dyDescent="0.35">
      <c r="A939">
        <v>1677</v>
      </c>
      <c r="B939" t="s">
        <v>9</v>
      </c>
      <c r="C939">
        <v>296000</v>
      </c>
      <c r="D939" t="s">
        <v>10</v>
      </c>
      <c r="E939" t="s">
        <v>16</v>
      </c>
      <c r="F939" t="s">
        <v>12</v>
      </c>
      <c r="G939" t="s">
        <v>13</v>
      </c>
      <c r="H939" t="s">
        <v>13</v>
      </c>
      <c r="I939">
        <v>28</v>
      </c>
      <c r="J939" t="str">
        <f>IF(ABS((C939-AVERAGE($C:$C))/_xlfn.STDEV.S(moras[SALARIO]))&gt;1.96,"Atípico","No")</f>
        <v>No</v>
      </c>
      <c r="K939" t="str">
        <f>IF(ABS((moras[[#This Row],[EDAD]]-AVERAGE($I:$I))/_xlfn.STDEV.S($I:$I))&gt;1.96,"Atípico","No")</f>
        <v>No</v>
      </c>
    </row>
    <row r="940" spans="1:11" x14ac:dyDescent="0.35">
      <c r="A940">
        <v>2181</v>
      </c>
      <c r="B940" t="s">
        <v>9</v>
      </c>
      <c r="C940">
        <v>295970</v>
      </c>
      <c r="D940" t="s">
        <v>18</v>
      </c>
      <c r="E940" t="s">
        <v>16</v>
      </c>
      <c r="F940" t="s">
        <v>12</v>
      </c>
      <c r="G940" t="s">
        <v>13</v>
      </c>
      <c r="H940" t="s">
        <v>13</v>
      </c>
      <c r="I940">
        <v>28</v>
      </c>
      <c r="J940" t="str">
        <f>IF(ABS((C940-AVERAGE($C:$C))/_xlfn.STDEV.S(moras[SALARIO]))&gt;1.96,"Atípico","No")</f>
        <v>No</v>
      </c>
      <c r="K940" t="str">
        <f>IF(ABS((moras[[#This Row],[EDAD]]-AVERAGE($I:$I))/_xlfn.STDEV.S($I:$I))&gt;1.96,"Atípico","No")</f>
        <v>No</v>
      </c>
    </row>
    <row r="941" spans="1:11" x14ac:dyDescent="0.35">
      <c r="A941">
        <v>3570</v>
      </c>
      <c r="B941" t="s">
        <v>9</v>
      </c>
      <c r="C941">
        <v>295477</v>
      </c>
      <c r="D941" t="s">
        <v>10</v>
      </c>
      <c r="E941" t="s">
        <v>11</v>
      </c>
      <c r="F941" t="s">
        <v>12</v>
      </c>
      <c r="G941" t="s">
        <v>13</v>
      </c>
      <c r="H941" t="s">
        <v>13</v>
      </c>
      <c r="I941">
        <v>28</v>
      </c>
      <c r="J941" t="str">
        <f>IF(ABS((C941-AVERAGE($C:$C))/_xlfn.STDEV.S(moras[SALARIO]))&gt;1.96,"Atípico","No")</f>
        <v>No</v>
      </c>
      <c r="K941" t="str">
        <f>IF(ABS((moras[[#This Row],[EDAD]]-AVERAGE($I:$I))/_xlfn.STDEV.S($I:$I))&gt;1.96,"Atípico","No")</f>
        <v>No</v>
      </c>
    </row>
    <row r="942" spans="1:11" x14ac:dyDescent="0.35">
      <c r="A942">
        <v>2643</v>
      </c>
      <c r="B942" t="s">
        <v>9</v>
      </c>
      <c r="C942">
        <v>291514</v>
      </c>
      <c r="D942" t="s">
        <v>18</v>
      </c>
      <c r="E942" t="s">
        <v>16</v>
      </c>
      <c r="F942" t="s">
        <v>12</v>
      </c>
      <c r="G942" t="s">
        <v>13</v>
      </c>
      <c r="H942" t="s">
        <v>12</v>
      </c>
      <c r="I942">
        <v>28</v>
      </c>
      <c r="J942" t="str">
        <f>IF(ABS((C942-AVERAGE($C:$C))/_xlfn.STDEV.S(moras[SALARIO]))&gt;1.96,"Atípico","No")</f>
        <v>No</v>
      </c>
      <c r="K942" t="str">
        <f>IF(ABS((moras[[#This Row],[EDAD]]-AVERAGE($I:$I))/_xlfn.STDEV.S($I:$I))&gt;1.96,"Atípico","No")</f>
        <v>No</v>
      </c>
    </row>
    <row r="943" spans="1:11" x14ac:dyDescent="0.35">
      <c r="A943">
        <v>2610</v>
      </c>
      <c r="B943" t="s">
        <v>9</v>
      </c>
      <c r="C943">
        <v>284326</v>
      </c>
      <c r="D943" t="s">
        <v>10</v>
      </c>
      <c r="E943" t="s">
        <v>16</v>
      </c>
      <c r="F943" t="s">
        <v>12</v>
      </c>
      <c r="G943" t="s">
        <v>13</v>
      </c>
      <c r="H943" t="s">
        <v>13</v>
      </c>
      <c r="I943">
        <v>28</v>
      </c>
      <c r="J943" t="str">
        <f>IF(ABS((C943-AVERAGE($C:$C))/_xlfn.STDEV.S(moras[SALARIO]))&gt;1.96,"Atípico","No")</f>
        <v>No</v>
      </c>
      <c r="K943" t="str">
        <f>IF(ABS((moras[[#This Row],[EDAD]]-AVERAGE($I:$I))/_xlfn.STDEV.S($I:$I))&gt;1.96,"Atípico","No")</f>
        <v>No</v>
      </c>
    </row>
    <row r="944" spans="1:11" x14ac:dyDescent="0.35">
      <c r="A944">
        <v>2034</v>
      </c>
      <c r="B944" t="s">
        <v>9</v>
      </c>
      <c r="C944">
        <v>278035</v>
      </c>
      <c r="D944" t="s">
        <v>18</v>
      </c>
      <c r="E944" t="s">
        <v>16</v>
      </c>
      <c r="F944" t="s">
        <v>12</v>
      </c>
      <c r="G944" t="s">
        <v>13</v>
      </c>
      <c r="H944" t="s">
        <v>13</v>
      </c>
      <c r="I944">
        <v>28</v>
      </c>
      <c r="J944" t="str">
        <f>IF(ABS((C944-AVERAGE($C:$C))/_xlfn.STDEV.S(moras[SALARIO]))&gt;1.96,"Atípico","No")</f>
        <v>No</v>
      </c>
      <c r="K944" t="str">
        <f>IF(ABS((moras[[#This Row],[EDAD]]-AVERAGE($I:$I))/_xlfn.STDEV.S($I:$I))&gt;1.96,"Atípico","No")</f>
        <v>No</v>
      </c>
    </row>
    <row r="945" spans="1:11" x14ac:dyDescent="0.35">
      <c r="A945">
        <v>2390</v>
      </c>
      <c r="B945" t="s">
        <v>9</v>
      </c>
      <c r="C945">
        <v>278030</v>
      </c>
      <c r="D945" t="s">
        <v>19</v>
      </c>
      <c r="E945" t="s">
        <v>16</v>
      </c>
      <c r="F945" t="s">
        <v>12</v>
      </c>
      <c r="G945" t="s">
        <v>13</v>
      </c>
      <c r="H945" t="s">
        <v>13</v>
      </c>
      <c r="I945">
        <v>28</v>
      </c>
      <c r="J945" t="str">
        <f>IF(ABS((C945-AVERAGE($C:$C))/_xlfn.STDEV.S(moras[SALARIO]))&gt;1.96,"Atípico","No")</f>
        <v>No</v>
      </c>
      <c r="K945" t="str">
        <f>IF(ABS((moras[[#This Row],[EDAD]]-AVERAGE($I:$I))/_xlfn.STDEV.S($I:$I))&gt;1.96,"Atípico","No")</f>
        <v>No</v>
      </c>
    </row>
    <row r="946" spans="1:11" x14ac:dyDescent="0.35">
      <c r="A946">
        <v>2560</v>
      </c>
      <c r="B946" t="s">
        <v>15</v>
      </c>
      <c r="C946">
        <v>278030</v>
      </c>
      <c r="D946" t="s">
        <v>19</v>
      </c>
      <c r="E946" t="s">
        <v>16</v>
      </c>
      <c r="F946" t="s">
        <v>12</v>
      </c>
      <c r="G946" t="s">
        <v>13</v>
      </c>
      <c r="H946" t="s">
        <v>12</v>
      </c>
      <c r="I946">
        <v>28</v>
      </c>
      <c r="J946" t="str">
        <f>IF(ABS((C946-AVERAGE($C:$C))/_xlfn.STDEV.S(moras[SALARIO]))&gt;1.96,"Atípico","No")</f>
        <v>No</v>
      </c>
      <c r="K946" t="str">
        <f>IF(ABS((moras[[#This Row],[EDAD]]-AVERAGE($I:$I))/_xlfn.STDEV.S($I:$I))&gt;1.96,"Atípico","No")</f>
        <v>No</v>
      </c>
    </row>
    <row r="947" spans="1:11" x14ac:dyDescent="0.35">
      <c r="A947">
        <v>3946</v>
      </c>
      <c r="B947" t="s">
        <v>9</v>
      </c>
      <c r="C947">
        <v>278030</v>
      </c>
      <c r="D947" t="s">
        <v>19</v>
      </c>
      <c r="E947" t="s">
        <v>16</v>
      </c>
      <c r="F947" t="s">
        <v>12</v>
      </c>
      <c r="G947" t="s">
        <v>13</v>
      </c>
      <c r="H947" t="s">
        <v>13</v>
      </c>
      <c r="I947">
        <v>28</v>
      </c>
      <c r="J947" t="str">
        <f>IF(ABS((C947-AVERAGE($C:$C))/_xlfn.STDEV.S(moras[SALARIO]))&gt;1.96,"Atípico","No")</f>
        <v>No</v>
      </c>
      <c r="K947" t="str">
        <f>IF(ABS((moras[[#This Row],[EDAD]]-AVERAGE($I:$I))/_xlfn.STDEV.S($I:$I))&gt;1.96,"Atípico","No")</f>
        <v>No</v>
      </c>
    </row>
    <row r="948" spans="1:11" x14ac:dyDescent="0.35">
      <c r="A948">
        <v>3849</v>
      </c>
      <c r="B948" t="s">
        <v>9</v>
      </c>
      <c r="C948">
        <v>276964.47999999998</v>
      </c>
      <c r="D948" t="s">
        <v>10</v>
      </c>
      <c r="E948" t="s">
        <v>16</v>
      </c>
      <c r="F948" t="s">
        <v>12</v>
      </c>
      <c r="G948" t="s">
        <v>12</v>
      </c>
      <c r="H948" t="s">
        <v>12</v>
      </c>
      <c r="I948">
        <v>28</v>
      </c>
      <c r="J948" t="str">
        <f>IF(ABS((C948-AVERAGE($C:$C))/_xlfn.STDEV.S(moras[SALARIO]))&gt;1.96,"Atípico","No")</f>
        <v>No</v>
      </c>
      <c r="K948" t="str">
        <f>IF(ABS((moras[[#This Row],[EDAD]]-AVERAGE($I:$I))/_xlfn.STDEV.S($I:$I))&gt;1.96,"Atípico","No")</f>
        <v>No</v>
      </c>
    </row>
    <row r="949" spans="1:11" x14ac:dyDescent="0.35">
      <c r="A949">
        <v>2746</v>
      </c>
      <c r="B949" t="s">
        <v>15</v>
      </c>
      <c r="C949">
        <v>270000</v>
      </c>
      <c r="D949" t="s">
        <v>10</v>
      </c>
      <c r="E949" t="s">
        <v>16</v>
      </c>
      <c r="F949" t="s">
        <v>12</v>
      </c>
      <c r="G949" t="s">
        <v>12</v>
      </c>
      <c r="H949" t="s">
        <v>13</v>
      </c>
      <c r="I949">
        <v>28</v>
      </c>
      <c r="J949" t="str">
        <f>IF(ABS((C949-AVERAGE($C:$C))/_xlfn.STDEV.S(moras[SALARIO]))&gt;1.96,"Atípico","No")</f>
        <v>No</v>
      </c>
      <c r="K949" t="str">
        <f>IF(ABS((moras[[#This Row],[EDAD]]-AVERAGE($I:$I))/_xlfn.STDEV.S($I:$I))&gt;1.96,"Atípico","No")</f>
        <v>No</v>
      </c>
    </row>
    <row r="950" spans="1:11" x14ac:dyDescent="0.35">
      <c r="A950">
        <v>4053</v>
      </c>
      <c r="B950" t="s">
        <v>15</v>
      </c>
      <c r="C950">
        <v>269309.07</v>
      </c>
      <c r="D950" t="s">
        <v>10</v>
      </c>
      <c r="E950" t="s">
        <v>11</v>
      </c>
      <c r="F950" t="s">
        <v>12</v>
      </c>
      <c r="G950" t="s">
        <v>13</v>
      </c>
      <c r="H950" t="s">
        <v>13</v>
      </c>
      <c r="I950">
        <v>28</v>
      </c>
      <c r="J950" t="str">
        <f>IF(ABS((C950-AVERAGE($C:$C))/_xlfn.STDEV.S(moras[SALARIO]))&gt;1.96,"Atípico","No")</f>
        <v>No</v>
      </c>
      <c r="K950" t="str">
        <f>IF(ABS((moras[[#This Row],[EDAD]]-AVERAGE($I:$I))/_xlfn.STDEV.S($I:$I))&gt;1.96,"Atípico","No")</f>
        <v>No</v>
      </c>
    </row>
    <row r="951" spans="1:11" x14ac:dyDescent="0.35">
      <c r="A951">
        <v>1597</v>
      </c>
      <c r="B951" t="s">
        <v>15</v>
      </c>
      <c r="C951">
        <v>216423.45</v>
      </c>
      <c r="D951" t="s">
        <v>10</v>
      </c>
      <c r="E951" t="s">
        <v>16</v>
      </c>
      <c r="F951" t="s">
        <v>12</v>
      </c>
      <c r="G951" t="s">
        <v>13</v>
      </c>
      <c r="H951" t="s">
        <v>13</v>
      </c>
      <c r="I951">
        <v>28</v>
      </c>
      <c r="J951" t="str">
        <f>IF(ABS((C951-AVERAGE($C:$C))/_xlfn.STDEV.S(moras[SALARIO]))&gt;1.96,"Atípico","No")</f>
        <v>No</v>
      </c>
      <c r="K951" t="str">
        <f>IF(ABS((moras[[#This Row],[EDAD]]-AVERAGE($I:$I))/_xlfn.STDEV.S($I:$I))&gt;1.96,"Atípico","No")</f>
        <v>No</v>
      </c>
    </row>
    <row r="952" spans="1:11" x14ac:dyDescent="0.35">
      <c r="A952">
        <v>323</v>
      </c>
      <c r="B952" t="s">
        <v>9</v>
      </c>
      <c r="C952">
        <v>207648</v>
      </c>
      <c r="D952" t="s">
        <v>10</v>
      </c>
      <c r="E952" t="s">
        <v>16</v>
      </c>
      <c r="F952" t="s">
        <v>12</v>
      </c>
      <c r="G952" t="s">
        <v>13</v>
      </c>
      <c r="H952" t="s">
        <v>13</v>
      </c>
      <c r="I952">
        <v>28</v>
      </c>
      <c r="J952" t="str">
        <f>IF(ABS((C952-AVERAGE($C:$C))/_xlfn.STDEV.S(moras[SALARIO]))&gt;1.96,"Atípico","No")</f>
        <v>No</v>
      </c>
      <c r="K952" t="str">
        <f>IF(ABS((moras[[#This Row],[EDAD]]-AVERAGE($I:$I))/_xlfn.STDEV.S($I:$I))&gt;1.96,"Atípico","No")</f>
        <v>No</v>
      </c>
    </row>
    <row r="953" spans="1:11" x14ac:dyDescent="0.35">
      <c r="A953">
        <v>3739</v>
      </c>
      <c r="B953" t="s">
        <v>9</v>
      </c>
      <c r="C953">
        <v>195000</v>
      </c>
      <c r="D953" t="s">
        <v>10</v>
      </c>
      <c r="E953" t="s">
        <v>16</v>
      </c>
      <c r="F953" t="s">
        <v>12</v>
      </c>
      <c r="G953" t="s">
        <v>13</v>
      </c>
      <c r="H953" t="s">
        <v>13</v>
      </c>
      <c r="I953">
        <v>28</v>
      </c>
      <c r="J953" t="str">
        <f>IF(ABS((C953-AVERAGE($C:$C))/_xlfn.STDEV.S(moras[SALARIO]))&gt;1.96,"Atípico","No")</f>
        <v>No</v>
      </c>
      <c r="K953" t="str">
        <f>IF(ABS((moras[[#This Row],[EDAD]]-AVERAGE($I:$I))/_xlfn.STDEV.S($I:$I))&gt;1.96,"Atípico","No")</f>
        <v>No</v>
      </c>
    </row>
    <row r="954" spans="1:11" x14ac:dyDescent="0.35">
      <c r="A954">
        <v>3287</v>
      </c>
      <c r="B954" t="s">
        <v>9</v>
      </c>
      <c r="C954">
        <v>193800</v>
      </c>
      <c r="D954" t="s">
        <v>10</v>
      </c>
      <c r="E954" t="s">
        <v>16</v>
      </c>
      <c r="F954" t="s">
        <v>12</v>
      </c>
      <c r="G954" t="s">
        <v>13</v>
      </c>
      <c r="H954" t="s">
        <v>13</v>
      </c>
      <c r="I954">
        <v>28</v>
      </c>
      <c r="J954" t="str">
        <f>IF(ABS((C954-AVERAGE($C:$C))/_xlfn.STDEV.S(moras[SALARIO]))&gt;1.96,"Atípico","No")</f>
        <v>No</v>
      </c>
      <c r="K954" t="str">
        <f>IF(ABS((moras[[#This Row],[EDAD]]-AVERAGE($I:$I))/_xlfn.STDEV.S($I:$I))&gt;1.96,"Atípico","No")</f>
        <v>No</v>
      </c>
    </row>
    <row r="955" spans="1:11" x14ac:dyDescent="0.35">
      <c r="A955">
        <v>517</v>
      </c>
      <c r="B955" t="s">
        <v>15</v>
      </c>
      <c r="C955">
        <v>184342.85</v>
      </c>
      <c r="D955" t="s">
        <v>10</v>
      </c>
      <c r="E955" t="s">
        <v>16</v>
      </c>
      <c r="F955" t="s">
        <v>12</v>
      </c>
      <c r="G955" t="s">
        <v>13</v>
      </c>
      <c r="H955" t="s">
        <v>13</v>
      </c>
      <c r="I955">
        <v>28</v>
      </c>
      <c r="J955" t="str">
        <f>IF(ABS((C955-AVERAGE($C:$C))/_xlfn.STDEV.S(moras[SALARIO]))&gt;1.96,"Atípico","No")</f>
        <v>No</v>
      </c>
      <c r="K955" t="str">
        <f>IF(ABS((moras[[#This Row],[EDAD]]-AVERAGE($I:$I))/_xlfn.STDEV.S($I:$I))&gt;1.96,"Atípico","No")</f>
        <v>No</v>
      </c>
    </row>
    <row r="956" spans="1:11" x14ac:dyDescent="0.35">
      <c r="A956">
        <v>584</v>
      </c>
      <c r="B956" t="s">
        <v>9</v>
      </c>
      <c r="C956">
        <v>180000</v>
      </c>
      <c r="D956" t="s">
        <v>10</v>
      </c>
      <c r="E956" t="s">
        <v>16</v>
      </c>
      <c r="F956" t="s">
        <v>12</v>
      </c>
      <c r="G956" t="s">
        <v>13</v>
      </c>
      <c r="H956" t="s">
        <v>13</v>
      </c>
      <c r="I956">
        <v>28</v>
      </c>
      <c r="J956" t="str">
        <f>IF(ABS((C956-AVERAGE($C:$C))/_xlfn.STDEV.S(moras[SALARIO]))&gt;1.96,"Atípico","No")</f>
        <v>No</v>
      </c>
      <c r="K956" t="str">
        <f>IF(ABS((moras[[#This Row],[EDAD]]-AVERAGE($I:$I))/_xlfn.STDEV.S($I:$I))&gt;1.96,"Atípico","No")</f>
        <v>No</v>
      </c>
    </row>
    <row r="957" spans="1:11" x14ac:dyDescent="0.35">
      <c r="A957">
        <v>1584</v>
      </c>
      <c r="B957" t="s">
        <v>15</v>
      </c>
      <c r="C957">
        <v>165972.39000000001</v>
      </c>
      <c r="D957" t="s">
        <v>10</v>
      </c>
      <c r="E957" t="s">
        <v>16</v>
      </c>
      <c r="F957" t="s">
        <v>12</v>
      </c>
      <c r="G957" t="s">
        <v>12</v>
      </c>
      <c r="H957" t="s">
        <v>13</v>
      </c>
      <c r="I957">
        <v>28</v>
      </c>
      <c r="J957" t="str">
        <f>IF(ABS((C957-AVERAGE($C:$C))/_xlfn.STDEV.S(moras[SALARIO]))&gt;1.96,"Atípico","No")</f>
        <v>No</v>
      </c>
      <c r="K957" t="str">
        <f>IF(ABS((moras[[#This Row],[EDAD]]-AVERAGE($I:$I))/_xlfn.STDEV.S($I:$I))&gt;1.96,"Atípico","No")</f>
        <v>No</v>
      </c>
    </row>
    <row r="958" spans="1:11" x14ac:dyDescent="0.35">
      <c r="A958">
        <v>121</v>
      </c>
      <c r="B958" t="s">
        <v>15</v>
      </c>
      <c r="C958">
        <v>149929.63</v>
      </c>
      <c r="D958" t="s">
        <v>10</v>
      </c>
      <c r="E958" t="s">
        <v>16</v>
      </c>
      <c r="F958" t="s">
        <v>12</v>
      </c>
      <c r="G958" t="s">
        <v>12</v>
      </c>
      <c r="H958" t="s">
        <v>13</v>
      </c>
      <c r="I958">
        <v>28</v>
      </c>
      <c r="J958" t="str">
        <f>IF(ABS((C958-AVERAGE($C:$C))/_xlfn.STDEV.S(moras[SALARIO]))&gt;1.96,"Atípico","No")</f>
        <v>No</v>
      </c>
      <c r="K958" t="str">
        <f>IF(ABS((moras[[#This Row],[EDAD]]-AVERAGE($I:$I))/_xlfn.STDEV.S($I:$I))&gt;1.96,"Atípico","No")</f>
        <v>No</v>
      </c>
    </row>
    <row r="959" spans="1:11" x14ac:dyDescent="0.35">
      <c r="A959">
        <v>3071</v>
      </c>
      <c r="B959" t="s">
        <v>15</v>
      </c>
      <c r="C959">
        <v>148986.9</v>
      </c>
      <c r="D959" t="s">
        <v>10</v>
      </c>
      <c r="E959" t="s">
        <v>11</v>
      </c>
      <c r="F959" t="s">
        <v>12</v>
      </c>
      <c r="G959" t="s">
        <v>13</v>
      </c>
      <c r="H959" t="s">
        <v>13</v>
      </c>
      <c r="I959">
        <v>28</v>
      </c>
      <c r="J959" t="str">
        <f>IF(ABS((C959-AVERAGE($C:$C))/_xlfn.STDEV.S(moras[SALARIO]))&gt;1.96,"Atípico","No")</f>
        <v>No</v>
      </c>
      <c r="K959" t="str">
        <f>IF(ABS((moras[[#This Row],[EDAD]]-AVERAGE($I:$I))/_xlfn.STDEV.S($I:$I))&gt;1.96,"Atípico","No")</f>
        <v>No</v>
      </c>
    </row>
    <row r="960" spans="1:11" x14ac:dyDescent="0.35">
      <c r="A960">
        <v>4776</v>
      </c>
      <c r="B960" t="s">
        <v>9</v>
      </c>
      <c r="C960">
        <v>121288.4</v>
      </c>
      <c r="D960" t="s">
        <v>10</v>
      </c>
      <c r="E960" t="s">
        <v>16</v>
      </c>
      <c r="F960" t="s">
        <v>12</v>
      </c>
      <c r="G960" t="s">
        <v>12</v>
      </c>
      <c r="H960" t="s">
        <v>13</v>
      </c>
      <c r="I960">
        <v>28</v>
      </c>
      <c r="J960" t="str">
        <f>IF(ABS((C960-AVERAGE($C:$C))/_xlfn.STDEV.S(moras[SALARIO]))&gt;1.96,"Atípico","No")</f>
        <v>No</v>
      </c>
      <c r="K960" t="str">
        <f>IF(ABS((moras[[#This Row],[EDAD]]-AVERAGE($I:$I))/_xlfn.STDEV.S($I:$I))&gt;1.96,"Atípico","No")</f>
        <v>No</v>
      </c>
    </row>
    <row r="961" spans="1:11" x14ac:dyDescent="0.35">
      <c r="A961">
        <v>268</v>
      </c>
      <c r="B961" t="s">
        <v>15</v>
      </c>
      <c r="C961">
        <v>110000</v>
      </c>
      <c r="D961" t="s">
        <v>10</v>
      </c>
      <c r="E961" t="s">
        <v>16</v>
      </c>
      <c r="F961" t="s">
        <v>12</v>
      </c>
      <c r="G961" t="s">
        <v>12</v>
      </c>
      <c r="H961" t="s">
        <v>13</v>
      </c>
      <c r="I961">
        <v>28</v>
      </c>
      <c r="J961" t="str">
        <f>IF(ABS((C961-AVERAGE($C:$C))/_xlfn.STDEV.S(moras[SALARIO]))&gt;1.96,"Atípico","No")</f>
        <v>No</v>
      </c>
      <c r="K961" t="str">
        <f>IF(ABS((moras[[#This Row],[EDAD]]-AVERAGE($I:$I))/_xlfn.STDEV.S($I:$I))&gt;1.96,"Atípico","No")</f>
        <v>No</v>
      </c>
    </row>
    <row r="962" spans="1:11" x14ac:dyDescent="0.35">
      <c r="A962">
        <v>506</v>
      </c>
      <c r="B962" t="s">
        <v>9</v>
      </c>
      <c r="C962">
        <v>104180.5</v>
      </c>
      <c r="D962" t="s">
        <v>10</v>
      </c>
      <c r="E962" t="s">
        <v>16</v>
      </c>
      <c r="F962" t="s">
        <v>12</v>
      </c>
      <c r="G962" t="s">
        <v>13</v>
      </c>
      <c r="H962" t="s">
        <v>13</v>
      </c>
      <c r="I962">
        <v>28</v>
      </c>
      <c r="J962" t="str">
        <f>IF(ABS((C962-AVERAGE($C:$C))/_xlfn.STDEV.S(moras[SALARIO]))&gt;1.96,"Atípico","No")</f>
        <v>No</v>
      </c>
      <c r="K962" t="str">
        <f>IF(ABS((moras[[#This Row],[EDAD]]-AVERAGE($I:$I))/_xlfn.STDEV.S($I:$I))&gt;1.96,"Atípico","No")</f>
        <v>No</v>
      </c>
    </row>
    <row r="963" spans="1:11" x14ac:dyDescent="0.35">
      <c r="A963">
        <v>2452</v>
      </c>
      <c r="B963" t="s">
        <v>9</v>
      </c>
      <c r="C963">
        <v>75000</v>
      </c>
      <c r="D963" t="s">
        <v>10</v>
      </c>
      <c r="E963" t="s">
        <v>16</v>
      </c>
      <c r="F963" t="s">
        <v>12</v>
      </c>
      <c r="G963" t="s">
        <v>13</v>
      </c>
      <c r="H963" t="s">
        <v>12</v>
      </c>
      <c r="I963">
        <v>28</v>
      </c>
      <c r="J963" t="str">
        <f>IF(ABS((C963-AVERAGE($C:$C))/_xlfn.STDEV.S(moras[SALARIO]))&gt;1.96,"Atípico","No")</f>
        <v>No</v>
      </c>
      <c r="K963" t="str">
        <f>IF(ABS((moras[[#This Row],[EDAD]]-AVERAGE($I:$I))/_xlfn.STDEV.S($I:$I))&gt;1.96,"Atípico","No")</f>
        <v>No</v>
      </c>
    </row>
    <row r="964" spans="1:11" x14ac:dyDescent="0.35">
      <c r="A964">
        <v>4798</v>
      </c>
      <c r="B964" t="s">
        <v>15</v>
      </c>
      <c r="C964">
        <v>56667</v>
      </c>
      <c r="D964" t="s">
        <v>10</v>
      </c>
      <c r="E964" t="s">
        <v>16</v>
      </c>
      <c r="F964" t="s">
        <v>12</v>
      </c>
      <c r="G964" t="s">
        <v>13</v>
      </c>
      <c r="H964" t="s">
        <v>13</v>
      </c>
      <c r="I964">
        <v>28</v>
      </c>
      <c r="J964" t="str">
        <f>IF(ABS((C964-AVERAGE($C:$C))/_xlfn.STDEV.S(moras[SALARIO]))&gt;1.96,"Atípico","No")</f>
        <v>No</v>
      </c>
      <c r="K964" t="str">
        <f>IF(ABS((moras[[#This Row],[EDAD]]-AVERAGE($I:$I))/_xlfn.STDEV.S($I:$I))&gt;1.96,"Atípico","No")</f>
        <v>No</v>
      </c>
    </row>
    <row r="965" spans="1:11" x14ac:dyDescent="0.35">
      <c r="A965">
        <v>4753</v>
      </c>
      <c r="B965" t="s">
        <v>9</v>
      </c>
      <c r="C965">
        <v>54143</v>
      </c>
      <c r="D965" t="s">
        <v>10</v>
      </c>
      <c r="E965" t="s">
        <v>16</v>
      </c>
      <c r="F965" t="s">
        <v>12</v>
      </c>
      <c r="G965" t="s">
        <v>13</v>
      </c>
      <c r="H965" t="s">
        <v>13</v>
      </c>
      <c r="I965">
        <v>28</v>
      </c>
      <c r="J965" t="str">
        <f>IF(ABS((C965-AVERAGE($C:$C))/_xlfn.STDEV.S(moras[SALARIO]))&gt;1.96,"Atípico","No")</f>
        <v>No</v>
      </c>
      <c r="K965" t="str">
        <f>IF(ABS((moras[[#This Row],[EDAD]]-AVERAGE($I:$I))/_xlfn.STDEV.S($I:$I))&gt;1.96,"Atípico","No")</f>
        <v>No</v>
      </c>
    </row>
    <row r="966" spans="1:11" x14ac:dyDescent="0.35">
      <c r="A966">
        <v>3832</v>
      </c>
      <c r="B966" t="s">
        <v>15</v>
      </c>
      <c r="C966">
        <v>39884.97</v>
      </c>
      <c r="D966" t="s">
        <v>10</v>
      </c>
      <c r="E966" t="s">
        <v>11</v>
      </c>
      <c r="F966" t="s">
        <v>12</v>
      </c>
      <c r="G966" t="s">
        <v>13</v>
      </c>
      <c r="H966" t="s">
        <v>13</v>
      </c>
      <c r="I966">
        <v>28</v>
      </c>
      <c r="J966" t="str">
        <f>IF(ABS((C966-AVERAGE($C:$C))/_xlfn.STDEV.S(moras[SALARIO]))&gt;1.96,"Atípico","No")</f>
        <v>No</v>
      </c>
      <c r="K966" t="str">
        <f>IF(ABS((moras[[#This Row],[EDAD]]-AVERAGE($I:$I))/_xlfn.STDEV.S($I:$I))&gt;1.96,"Atípico","No")</f>
        <v>No</v>
      </c>
    </row>
    <row r="967" spans="1:11" x14ac:dyDescent="0.35">
      <c r="A967">
        <v>2043</v>
      </c>
      <c r="B967" t="s">
        <v>15</v>
      </c>
      <c r="C967">
        <v>26956.799999999999</v>
      </c>
      <c r="D967" t="s">
        <v>10</v>
      </c>
      <c r="E967" t="s">
        <v>16</v>
      </c>
      <c r="F967" t="s">
        <v>12</v>
      </c>
      <c r="G967" t="s">
        <v>13</v>
      </c>
      <c r="H967" t="s">
        <v>13</v>
      </c>
      <c r="I967">
        <v>28</v>
      </c>
      <c r="J967" t="str">
        <f>IF(ABS((C967-AVERAGE($C:$C))/_xlfn.STDEV.S(moras[SALARIO]))&gt;1.96,"Atípico","No")</f>
        <v>No</v>
      </c>
      <c r="K967" t="str">
        <f>IF(ABS((moras[[#This Row],[EDAD]]-AVERAGE($I:$I))/_xlfn.STDEV.S($I:$I))&gt;1.96,"Atípico","No")</f>
        <v>No</v>
      </c>
    </row>
    <row r="968" spans="1:11" x14ac:dyDescent="0.35">
      <c r="A968">
        <v>21</v>
      </c>
      <c r="B968" t="s">
        <v>15</v>
      </c>
      <c r="D968" t="s">
        <v>10</v>
      </c>
      <c r="E968" t="s">
        <v>16</v>
      </c>
      <c r="F968" t="s">
        <v>12</v>
      </c>
      <c r="G968" t="s">
        <v>12</v>
      </c>
      <c r="H968" t="s">
        <v>13</v>
      </c>
      <c r="I968">
        <v>28</v>
      </c>
      <c r="J968" t="str">
        <f>IF(ABS((C968-AVERAGE($C:$C))/_xlfn.STDEV.S(moras[SALARIO]))&gt;1.96,"Atípico","No")</f>
        <v>No</v>
      </c>
      <c r="K968" t="str">
        <f>IF(ABS((moras[[#This Row],[EDAD]]-AVERAGE($I:$I))/_xlfn.STDEV.S($I:$I))&gt;1.96,"Atípico","No")</f>
        <v>No</v>
      </c>
    </row>
    <row r="969" spans="1:11" x14ac:dyDescent="0.35">
      <c r="A969">
        <v>1482</v>
      </c>
      <c r="B969" t="s">
        <v>15</v>
      </c>
      <c r="C969">
        <v>2398731.5</v>
      </c>
      <c r="D969" t="s">
        <v>10</v>
      </c>
      <c r="E969" t="s">
        <v>11</v>
      </c>
      <c r="F969" t="s">
        <v>12</v>
      </c>
      <c r="G969" t="s">
        <v>13</v>
      </c>
      <c r="H969" t="s">
        <v>13</v>
      </c>
      <c r="I969">
        <v>29</v>
      </c>
      <c r="J969" t="str">
        <f>IF(ABS((C969-AVERAGE($C:$C))/_xlfn.STDEV.S(moras[SALARIO]))&gt;1.96,"Atípico","No")</f>
        <v>Atípico</v>
      </c>
      <c r="K969" t="str">
        <f>IF(ABS((moras[[#This Row],[EDAD]]-AVERAGE($I:$I))/_xlfn.STDEV.S($I:$I))&gt;1.96,"Atípico","No")</f>
        <v>No</v>
      </c>
    </row>
    <row r="970" spans="1:11" x14ac:dyDescent="0.35">
      <c r="A970">
        <v>2671</v>
      </c>
      <c r="B970" t="s">
        <v>15</v>
      </c>
      <c r="C970">
        <v>1794936</v>
      </c>
      <c r="D970" t="s">
        <v>10</v>
      </c>
      <c r="E970" t="s">
        <v>16</v>
      </c>
      <c r="F970" t="s">
        <v>12</v>
      </c>
      <c r="G970" t="s">
        <v>13</v>
      </c>
      <c r="H970" t="s">
        <v>13</v>
      </c>
      <c r="I970">
        <v>29</v>
      </c>
      <c r="J970" t="str">
        <f>IF(ABS((C970-AVERAGE($C:$C))/_xlfn.STDEV.S(moras[SALARIO]))&gt;1.96,"Atípico","No")</f>
        <v>No</v>
      </c>
      <c r="K970" t="str">
        <f>IF(ABS((moras[[#This Row],[EDAD]]-AVERAGE($I:$I))/_xlfn.STDEV.S($I:$I))&gt;1.96,"Atípico","No")</f>
        <v>No</v>
      </c>
    </row>
    <row r="971" spans="1:11" x14ac:dyDescent="0.35">
      <c r="A971">
        <v>4385</v>
      </c>
      <c r="B971" t="s">
        <v>15</v>
      </c>
      <c r="C971">
        <v>1482847</v>
      </c>
      <c r="D971" t="s">
        <v>10</v>
      </c>
      <c r="E971" t="s">
        <v>11</v>
      </c>
      <c r="F971" t="s">
        <v>12</v>
      </c>
      <c r="G971" t="s">
        <v>13</v>
      </c>
      <c r="H971" t="s">
        <v>12</v>
      </c>
      <c r="I971">
        <v>29</v>
      </c>
      <c r="J971" t="str">
        <f>IF(ABS((C971-AVERAGE($C:$C))/_xlfn.STDEV.S(moras[SALARIO]))&gt;1.96,"Atípico","No")</f>
        <v>No</v>
      </c>
      <c r="K971" t="str">
        <f>IF(ABS((moras[[#This Row],[EDAD]]-AVERAGE($I:$I))/_xlfn.STDEV.S($I:$I))&gt;1.96,"Atípico","No")</f>
        <v>No</v>
      </c>
    </row>
    <row r="972" spans="1:11" x14ac:dyDescent="0.35">
      <c r="A972">
        <v>3926</v>
      </c>
      <c r="B972" t="s">
        <v>9</v>
      </c>
      <c r="C972">
        <v>1481119.18</v>
      </c>
      <c r="D972" t="s">
        <v>10</v>
      </c>
      <c r="E972" t="s">
        <v>16</v>
      </c>
      <c r="F972" t="s">
        <v>12</v>
      </c>
      <c r="G972" t="s">
        <v>13</v>
      </c>
      <c r="H972" t="s">
        <v>13</v>
      </c>
      <c r="I972">
        <v>29</v>
      </c>
      <c r="J972" t="str">
        <f>IF(ABS((C972-AVERAGE($C:$C))/_xlfn.STDEV.S(moras[SALARIO]))&gt;1.96,"Atípico","No")</f>
        <v>No</v>
      </c>
      <c r="K972" t="str">
        <f>IF(ABS((moras[[#This Row],[EDAD]]-AVERAGE($I:$I))/_xlfn.STDEV.S($I:$I))&gt;1.96,"Atípico","No")</f>
        <v>No</v>
      </c>
    </row>
    <row r="973" spans="1:11" x14ac:dyDescent="0.35">
      <c r="A973">
        <v>1995</v>
      </c>
      <c r="B973" t="s">
        <v>9</v>
      </c>
      <c r="C973">
        <v>1352723.7</v>
      </c>
      <c r="D973" t="s">
        <v>10</v>
      </c>
      <c r="E973" t="s">
        <v>11</v>
      </c>
      <c r="F973" t="s">
        <v>12</v>
      </c>
      <c r="G973" t="s">
        <v>13</v>
      </c>
      <c r="H973" t="s">
        <v>13</v>
      </c>
      <c r="I973">
        <v>29</v>
      </c>
      <c r="J973" t="str">
        <f>IF(ABS((C973-AVERAGE($C:$C))/_xlfn.STDEV.S(moras[SALARIO]))&gt;1.96,"Atípico","No")</f>
        <v>No</v>
      </c>
      <c r="K973" t="str">
        <f>IF(ABS((moras[[#This Row],[EDAD]]-AVERAGE($I:$I))/_xlfn.STDEV.S($I:$I))&gt;1.96,"Atípico","No")</f>
        <v>No</v>
      </c>
    </row>
    <row r="974" spans="1:11" x14ac:dyDescent="0.35">
      <c r="A974">
        <v>2343</v>
      </c>
      <c r="B974" t="s">
        <v>9</v>
      </c>
      <c r="C974">
        <v>1250000</v>
      </c>
      <c r="D974" t="s">
        <v>10</v>
      </c>
      <c r="E974" t="s">
        <v>16</v>
      </c>
      <c r="F974" t="s">
        <v>12</v>
      </c>
      <c r="G974" t="s">
        <v>13</v>
      </c>
      <c r="H974" t="s">
        <v>13</v>
      </c>
      <c r="I974">
        <v>29</v>
      </c>
      <c r="J974" t="str">
        <f>IF(ABS((C974-AVERAGE($C:$C))/_xlfn.STDEV.S(moras[SALARIO]))&gt;1.96,"Atípico","No")</f>
        <v>No</v>
      </c>
      <c r="K974" t="str">
        <f>IF(ABS((moras[[#This Row],[EDAD]]-AVERAGE($I:$I))/_xlfn.STDEV.S($I:$I))&gt;1.96,"Atípico","No")</f>
        <v>No</v>
      </c>
    </row>
    <row r="975" spans="1:11" x14ac:dyDescent="0.35">
      <c r="A975">
        <v>767</v>
      </c>
      <c r="B975" t="s">
        <v>9</v>
      </c>
      <c r="C975">
        <v>1214906</v>
      </c>
      <c r="D975" t="s">
        <v>10</v>
      </c>
      <c r="E975" t="s">
        <v>11</v>
      </c>
      <c r="F975" t="s">
        <v>12</v>
      </c>
      <c r="G975" t="s">
        <v>13</v>
      </c>
      <c r="H975" t="s">
        <v>13</v>
      </c>
      <c r="I975">
        <v>29</v>
      </c>
      <c r="J975" t="str">
        <f>IF(ABS((C975-AVERAGE($C:$C))/_xlfn.STDEV.S(moras[SALARIO]))&gt;1.96,"Atípico","No")</f>
        <v>No</v>
      </c>
      <c r="K975" t="str">
        <f>IF(ABS((moras[[#This Row],[EDAD]]-AVERAGE($I:$I))/_xlfn.STDEV.S($I:$I))&gt;1.96,"Atípico","No")</f>
        <v>No</v>
      </c>
    </row>
    <row r="976" spans="1:11" x14ac:dyDescent="0.35">
      <c r="A976">
        <v>4040</v>
      </c>
      <c r="B976" t="s">
        <v>15</v>
      </c>
      <c r="C976">
        <v>1206489.07</v>
      </c>
      <c r="D976" t="s">
        <v>10</v>
      </c>
      <c r="E976" t="s">
        <v>16</v>
      </c>
      <c r="F976" t="s">
        <v>12</v>
      </c>
      <c r="G976" t="s">
        <v>13</v>
      </c>
      <c r="H976" t="s">
        <v>13</v>
      </c>
      <c r="I976">
        <v>29</v>
      </c>
      <c r="J976" t="str">
        <f>IF(ABS((C976-AVERAGE($C:$C))/_xlfn.STDEV.S(moras[SALARIO]))&gt;1.96,"Atípico","No")</f>
        <v>No</v>
      </c>
      <c r="K976" t="str">
        <f>IF(ABS((moras[[#This Row],[EDAD]]-AVERAGE($I:$I))/_xlfn.STDEV.S($I:$I))&gt;1.96,"Atípico","No")</f>
        <v>No</v>
      </c>
    </row>
    <row r="977" spans="1:11" x14ac:dyDescent="0.35">
      <c r="A977">
        <v>3203</v>
      </c>
      <c r="B977" t="s">
        <v>9</v>
      </c>
      <c r="C977">
        <v>1160637.07</v>
      </c>
      <c r="D977" t="s">
        <v>10</v>
      </c>
      <c r="E977" t="s">
        <v>16</v>
      </c>
      <c r="F977" t="s">
        <v>12</v>
      </c>
      <c r="G977" t="s">
        <v>13</v>
      </c>
      <c r="H977" t="s">
        <v>12</v>
      </c>
      <c r="I977">
        <v>29</v>
      </c>
      <c r="J977" t="str">
        <f>IF(ABS((C977-AVERAGE($C:$C))/_xlfn.STDEV.S(moras[SALARIO]))&gt;1.96,"Atípico","No")</f>
        <v>No</v>
      </c>
      <c r="K977" t="str">
        <f>IF(ABS((moras[[#This Row],[EDAD]]-AVERAGE($I:$I))/_xlfn.STDEV.S($I:$I))&gt;1.96,"Atípico","No")</f>
        <v>No</v>
      </c>
    </row>
    <row r="978" spans="1:11" x14ac:dyDescent="0.35">
      <c r="A978">
        <v>4110</v>
      </c>
      <c r="B978" t="s">
        <v>15</v>
      </c>
      <c r="C978">
        <v>1125420</v>
      </c>
      <c r="D978" t="s">
        <v>10</v>
      </c>
      <c r="E978" t="s">
        <v>11</v>
      </c>
      <c r="F978" t="s">
        <v>12</v>
      </c>
      <c r="G978" t="s">
        <v>13</v>
      </c>
      <c r="H978" t="s">
        <v>12</v>
      </c>
      <c r="I978">
        <v>29</v>
      </c>
      <c r="J978" t="str">
        <f>IF(ABS((C978-AVERAGE($C:$C))/_xlfn.STDEV.S(moras[SALARIO]))&gt;1.96,"Atípico","No")</f>
        <v>No</v>
      </c>
      <c r="K978" t="str">
        <f>IF(ABS((moras[[#This Row],[EDAD]]-AVERAGE($I:$I))/_xlfn.STDEV.S($I:$I))&gt;1.96,"Atípico","No")</f>
        <v>No</v>
      </c>
    </row>
    <row r="979" spans="1:11" x14ac:dyDescent="0.35">
      <c r="A979">
        <v>3330</v>
      </c>
      <c r="B979" t="s">
        <v>9</v>
      </c>
      <c r="C979">
        <v>1066381.08</v>
      </c>
      <c r="D979" t="s">
        <v>10</v>
      </c>
      <c r="E979" t="s">
        <v>16</v>
      </c>
      <c r="F979" t="s">
        <v>12</v>
      </c>
      <c r="G979" t="s">
        <v>13</v>
      </c>
      <c r="H979" t="s">
        <v>13</v>
      </c>
      <c r="I979">
        <v>29</v>
      </c>
      <c r="J979" t="str">
        <f>IF(ABS((C979-AVERAGE($C:$C))/_xlfn.STDEV.S(moras[SALARIO]))&gt;1.96,"Atípico","No")</f>
        <v>No</v>
      </c>
      <c r="K979" t="str">
        <f>IF(ABS((moras[[#This Row],[EDAD]]-AVERAGE($I:$I))/_xlfn.STDEV.S($I:$I))&gt;1.96,"Atípico","No")</f>
        <v>No</v>
      </c>
    </row>
    <row r="980" spans="1:11" x14ac:dyDescent="0.35">
      <c r="A980">
        <v>2706</v>
      </c>
      <c r="B980" t="s">
        <v>15</v>
      </c>
      <c r="C980">
        <v>1061946.5</v>
      </c>
      <c r="D980" t="s">
        <v>10</v>
      </c>
      <c r="E980" t="s">
        <v>11</v>
      </c>
      <c r="F980" t="s">
        <v>12</v>
      </c>
      <c r="G980" t="s">
        <v>13</v>
      </c>
      <c r="H980" t="s">
        <v>13</v>
      </c>
      <c r="I980">
        <v>29</v>
      </c>
      <c r="J980" t="str">
        <f>IF(ABS((C980-AVERAGE($C:$C))/_xlfn.STDEV.S(moras[SALARIO]))&gt;1.96,"Atípico","No")</f>
        <v>No</v>
      </c>
      <c r="K980" t="str">
        <f>IF(ABS((moras[[#This Row],[EDAD]]-AVERAGE($I:$I))/_xlfn.STDEV.S($I:$I))&gt;1.96,"Atípico","No")</f>
        <v>No</v>
      </c>
    </row>
    <row r="981" spans="1:11" x14ac:dyDescent="0.35">
      <c r="A981">
        <v>2507</v>
      </c>
      <c r="B981" t="s">
        <v>9</v>
      </c>
      <c r="C981">
        <v>1031332.08</v>
      </c>
      <c r="D981" t="s">
        <v>10</v>
      </c>
      <c r="E981" t="s">
        <v>16</v>
      </c>
      <c r="F981" t="s">
        <v>12</v>
      </c>
      <c r="G981" t="s">
        <v>13</v>
      </c>
      <c r="H981" t="s">
        <v>13</v>
      </c>
      <c r="I981">
        <v>29</v>
      </c>
      <c r="J981" t="str">
        <f>IF(ABS((C981-AVERAGE($C:$C))/_xlfn.STDEV.S(moras[SALARIO]))&gt;1.96,"Atípico","No")</f>
        <v>No</v>
      </c>
      <c r="K981" t="str">
        <f>IF(ABS((moras[[#This Row],[EDAD]]-AVERAGE($I:$I))/_xlfn.STDEV.S($I:$I))&gt;1.96,"Atípico","No")</f>
        <v>No</v>
      </c>
    </row>
    <row r="982" spans="1:11" x14ac:dyDescent="0.35">
      <c r="A982">
        <v>2616</v>
      </c>
      <c r="B982" t="s">
        <v>9</v>
      </c>
      <c r="C982">
        <v>1000000</v>
      </c>
      <c r="D982" t="s">
        <v>10</v>
      </c>
      <c r="E982" t="s">
        <v>16</v>
      </c>
      <c r="F982" t="s">
        <v>12</v>
      </c>
      <c r="G982" t="s">
        <v>13</v>
      </c>
      <c r="H982" t="s">
        <v>13</v>
      </c>
      <c r="I982">
        <v>29</v>
      </c>
      <c r="J982" t="str">
        <f>IF(ABS((C982-AVERAGE($C:$C))/_xlfn.STDEV.S(moras[SALARIO]))&gt;1.96,"Atípico","No")</f>
        <v>No</v>
      </c>
      <c r="K982" t="str">
        <f>IF(ABS((moras[[#This Row],[EDAD]]-AVERAGE($I:$I))/_xlfn.STDEV.S($I:$I))&gt;1.96,"Atípico","No")</f>
        <v>No</v>
      </c>
    </row>
    <row r="983" spans="1:11" x14ac:dyDescent="0.35">
      <c r="A983">
        <v>976</v>
      </c>
      <c r="B983" t="s">
        <v>9</v>
      </c>
      <c r="C983">
        <v>966467.2</v>
      </c>
      <c r="D983" t="s">
        <v>10</v>
      </c>
      <c r="E983" t="s">
        <v>16</v>
      </c>
      <c r="F983" t="s">
        <v>12</v>
      </c>
      <c r="G983" t="s">
        <v>12</v>
      </c>
      <c r="H983" t="s">
        <v>13</v>
      </c>
      <c r="I983">
        <v>29</v>
      </c>
      <c r="J983" t="str">
        <f>IF(ABS((C983-AVERAGE($C:$C))/_xlfn.STDEV.S(moras[SALARIO]))&gt;1.96,"Atípico","No")</f>
        <v>No</v>
      </c>
      <c r="K983" t="str">
        <f>IF(ABS((moras[[#This Row],[EDAD]]-AVERAGE($I:$I))/_xlfn.STDEV.S($I:$I))&gt;1.96,"Atípico","No")</f>
        <v>No</v>
      </c>
    </row>
    <row r="984" spans="1:11" x14ac:dyDescent="0.35">
      <c r="A984">
        <v>3800</v>
      </c>
      <c r="B984" t="s">
        <v>15</v>
      </c>
      <c r="C984">
        <v>954415.34</v>
      </c>
      <c r="D984" t="s">
        <v>10</v>
      </c>
      <c r="E984" t="s">
        <v>16</v>
      </c>
      <c r="F984" t="s">
        <v>12</v>
      </c>
      <c r="G984" t="s">
        <v>13</v>
      </c>
      <c r="H984" t="s">
        <v>13</v>
      </c>
      <c r="I984">
        <v>29</v>
      </c>
      <c r="J984" t="str">
        <f>IF(ABS((C984-AVERAGE($C:$C))/_xlfn.STDEV.S(moras[SALARIO]))&gt;1.96,"Atípico","No")</f>
        <v>No</v>
      </c>
      <c r="K984" t="str">
        <f>IF(ABS((moras[[#This Row],[EDAD]]-AVERAGE($I:$I))/_xlfn.STDEV.S($I:$I))&gt;1.96,"Atípico","No")</f>
        <v>No</v>
      </c>
    </row>
    <row r="985" spans="1:11" x14ac:dyDescent="0.35">
      <c r="A985">
        <v>609</v>
      </c>
      <c r="B985" t="s">
        <v>15</v>
      </c>
      <c r="C985">
        <v>927718</v>
      </c>
      <c r="D985" t="s">
        <v>10</v>
      </c>
      <c r="E985" t="s">
        <v>11</v>
      </c>
      <c r="F985" t="s">
        <v>12</v>
      </c>
      <c r="G985" t="s">
        <v>13</v>
      </c>
      <c r="H985" t="s">
        <v>12</v>
      </c>
      <c r="I985">
        <v>29</v>
      </c>
      <c r="J985" t="str">
        <f>IF(ABS((C985-AVERAGE($C:$C))/_xlfn.STDEV.S(moras[SALARIO]))&gt;1.96,"Atípico","No")</f>
        <v>No</v>
      </c>
      <c r="K985" t="str">
        <f>IF(ABS((moras[[#This Row],[EDAD]]-AVERAGE($I:$I))/_xlfn.STDEV.S($I:$I))&gt;1.96,"Atípico","No")</f>
        <v>No</v>
      </c>
    </row>
    <row r="986" spans="1:11" x14ac:dyDescent="0.35">
      <c r="A986">
        <v>3187</v>
      </c>
      <c r="B986" t="s">
        <v>9</v>
      </c>
      <c r="C986">
        <v>914404.3</v>
      </c>
      <c r="D986" t="s">
        <v>10</v>
      </c>
      <c r="E986" t="s">
        <v>16</v>
      </c>
      <c r="F986" t="s">
        <v>12</v>
      </c>
      <c r="G986" t="s">
        <v>13</v>
      </c>
      <c r="H986" t="s">
        <v>13</v>
      </c>
      <c r="I986">
        <v>29</v>
      </c>
      <c r="J986" t="str">
        <f>IF(ABS((C986-AVERAGE($C:$C))/_xlfn.STDEV.S(moras[SALARIO]))&gt;1.96,"Atípico","No")</f>
        <v>No</v>
      </c>
      <c r="K986" t="str">
        <f>IF(ABS((moras[[#This Row],[EDAD]]-AVERAGE($I:$I))/_xlfn.STDEV.S($I:$I))&gt;1.96,"Atípico","No")</f>
        <v>No</v>
      </c>
    </row>
    <row r="987" spans="1:11" x14ac:dyDescent="0.35">
      <c r="A987">
        <v>2691</v>
      </c>
      <c r="B987" t="s">
        <v>15</v>
      </c>
      <c r="C987">
        <v>911982.5</v>
      </c>
      <c r="D987" t="s">
        <v>10</v>
      </c>
      <c r="E987" t="s">
        <v>11</v>
      </c>
      <c r="F987" t="s">
        <v>12</v>
      </c>
      <c r="G987" t="s">
        <v>13</v>
      </c>
      <c r="H987" t="s">
        <v>13</v>
      </c>
      <c r="I987">
        <v>29</v>
      </c>
      <c r="J987" t="str">
        <f>IF(ABS((C987-AVERAGE($C:$C))/_xlfn.STDEV.S(moras[SALARIO]))&gt;1.96,"Atípico","No")</f>
        <v>No</v>
      </c>
      <c r="K987" t="str">
        <f>IF(ABS((moras[[#This Row],[EDAD]]-AVERAGE($I:$I))/_xlfn.STDEV.S($I:$I))&gt;1.96,"Atípico","No")</f>
        <v>No</v>
      </c>
    </row>
    <row r="988" spans="1:11" x14ac:dyDescent="0.35">
      <c r="A988">
        <v>3851</v>
      </c>
      <c r="B988" t="s">
        <v>9</v>
      </c>
      <c r="C988">
        <v>887689.45</v>
      </c>
      <c r="D988" t="s">
        <v>10</v>
      </c>
      <c r="E988" t="s">
        <v>11</v>
      </c>
      <c r="F988" t="s">
        <v>12</v>
      </c>
      <c r="G988" t="s">
        <v>13</v>
      </c>
      <c r="H988" t="s">
        <v>13</v>
      </c>
      <c r="I988">
        <v>29</v>
      </c>
      <c r="J988" t="str">
        <f>IF(ABS((C988-AVERAGE($C:$C))/_xlfn.STDEV.S(moras[SALARIO]))&gt;1.96,"Atípico","No")</f>
        <v>No</v>
      </c>
      <c r="K988" t="str">
        <f>IF(ABS((moras[[#This Row],[EDAD]]-AVERAGE($I:$I))/_xlfn.STDEV.S($I:$I))&gt;1.96,"Atípico","No")</f>
        <v>No</v>
      </c>
    </row>
    <row r="989" spans="1:11" x14ac:dyDescent="0.35">
      <c r="A989">
        <v>545</v>
      </c>
      <c r="B989" t="s">
        <v>9</v>
      </c>
      <c r="C989">
        <v>877312.5</v>
      </c>
      <c r="D989" t="s">
        <v>10</v>
      </c>
      <c r="E989" t="s">
        <v>16</v>
      </c>
      <c r="F989" t="s">
        <v>12</v>
      </c>
      <c r="G989" t="s">
        <v>13</v>
      </c>
      <c r="H989" t="s">
        <v>13</v>
      </c>
      <c r="I989">
        <v>29</v>
      </c>
      <c r="J989" t="str">
        <f>IF(ABS((C989-AVERAGE($C:$C))/_xlfn.STDEV.S(moras[SALARIO]))&gt;1.96,"Atípico","No")</f>
        <v>No</v>
      </c>
      <c r="K989" t="str">
        <f>IF(ABS((moras[[#This Row],[EDAD]]-AVERAGE($I:$I))/_xlfn.STDEV.S($I:$I))&gt;1.96,"Atípico","No")</f>
        <v>No</v>
      </c>
    </row>
    <row r="990" spans="1:11" x14ac:dyDescent="0.35">
      <c r="A990">
        <v>843</v>
      </c>
      <c r="B990" t="s">
        <v>15</v>
      </c>
      <c r="C990">
        <v>842365.76</v>
      </c>
      <c r="D990" t="s">
        <v>10</v>
      </c>
      <c r="E990" t="s">
        <v>16</v>
      </c>
      <c r="F990" t="s">
        <v>12</v>
      </c>
      <c r="G990" t="s">
        <v>13</v>
      </c>
      <c r="H990" t="s">
        <v>13</v>
      </c>
      <c r="I990">
        <v>29</v>
      </c>
      <c r="J990" t="str">
        <f>IF(ABS((C990-AVERAGE($C:$C))/_xlfn.STDEV.S(moras[SALARIO]))&gt;1.96,"Atípico","No")</f>
        <v>No</v>
      </c>
      <c r="K990" t="str">
        <f>IF(ABS((moras[[#This Row],[EDAD]]-AVERAGE($I:$I))/_xlfn.STDEV.S($I:$I))&gt;1.96,"Atípico","No")</f>
        <v>No</v>
      </c>
    </row>
    <row r="991" spans="1:11" x14ac:dyDescent="0.35">
      <c r="A991">
        <v>4037</v>
      </c>
      <c r="B991" t="s">
        <v>15</v>
      </c>
      <c r="C991">
        <v>840000</v>
      </c>
      <c r="D991" t="s">
        <v>10</v>
      </c>
      <c r="E991" t="s">
        <v>16</v>
      </c>
      <c r="F991" t="s">
        <v>12</v>
      </c>
      <c r="G991" t="s">
        <v>13</v>
      </c>
      <c r="H991" t="s">
        <v>13</v>
      </c>
      <c r="I991">
        <v>29</v>
      </c>
      <c r="J991" t="str">
        <f>IF(ABS((C991-AVERAGE($C:$C))/_xlfn.STDEV.S(moras[SALARIO]))&gt;1.96,"Atípico","No")</f>
        <v>No</v>
      </c>
      <c r="K991" t="str">
        <f>IF(ABS((moras[[#This Row],[EDAD]]-AVERAGE($I:$I))/_xlfn.STDEV.S($I:$I))&gt;1.96,"Atípico","No")</f>
        <v>No</v>
      </c>
    </row>
    <row r="992" spans="1:11" x14ac:dyDescent="0.35">
      <c r="A992">
        <v>4109</v>
      </c>
      <c r="B992" t="s">
        <v>15</v>
      </c>
      <c r="C992">
        <v>839613</v>
      </c>
      <c r="D992" t="s">
        <v>10</v>
      </c>
      <c r="E992" t="s">
        <v>16</v>
      </c>
      <c r="F992" t="s">
        <v>12</v>
      </c>
      <c r="G992" t="s">
        <v>12</v>
      </c>
      <c r="H992" t="s">
        <v>13</v>
      </c>
      <c r="I992">
        <v>29</v>
      </c>
      <c r="J992" t="str">
        <f>IF(ABS((C992-AVERAGE($C:$C))/_xlfn.STDEV.S(moras[SALARIO]))&gt;1.96,"Atípico","No")</f>
        <v>No</v>
      </c>
      <c r="K992" t="str">
        <f>IF(ABS((moras[[#This Row],[EDAD]]-AVERAGE($I:$I))/_xlfn.STDEV.S($I:$I))&gt;1.96,"Atípico","No")</f>
        <v>No</v>
      </c>
    </row>
    <row r="993" spans="1:11" x14ac:dyDescent="0.35">
      <c r="A993">
        <v>4585</v>
      </c>
      <c r="B993" t="s">
        <v>15</v>
      </c>
      <c r="C993">
        <v>831771.12</v>
      </c>
      <c r="D993" t="s">
        <v>10</v>
      </c>
      <c r="E993" t="s">
        <v>16</v>
      </c>
      <c r="F993" t="s">
        <v>12</v>
      </c>
      <c r="G993" t="s">
        <v>13</v>
      </c>
      <c r="H993" t="s">
        <v>13</v>
      </c>
      <c r="I993">
        <v>29</v>
      </c>
      <c r="J993" t="str">
        <f>IF(ABS((C993-AVERAGE($C:$C))/_xlfn.STDEV.S(moras[SALARIO]))&gt;1.96,"Atípico","No")</f>
        <v>No</v>
      </c>
      <c r="K993" t="str">
        <f>IF(ABS((moras[[#This Row],[EDAD]]-AVERAGE($I:$I))/_xlfn.STDEV.S($I:$I))&gt;1.96,"Atípico","No")</f>
        <v>No</v>
      </c>
    </row>
    <row r="994" spans="1:11" x14ac:dyDescent="0.35">
      <c r="A994">
        <v>3448</v>
      </c>
      <c r="B994" t="s">
        <v>15</v>
      </c>
      <c r="C994">
        <v>815000</v>
      </c>
      <c r="D994" t="s">
        <v>10</v>
      </c>
      <c r="E994" t="s">
        <v>11</v>
      </c>
      <c r="F994" t="s">
        <v>12</v>
      </c>
      <c r="G994" t="s">
        <v>13</v>
      </c>
      <c r="H994" t="s">
        <v>13</v>
      </c>
      <c r="I994">
        <v>29</v>
      </c>
      <c r="J994" t="str">
        <f>IF(ABS((C994-AVERAGE($C:$C))/_xlfn.STDEV.S(moras[SALARIO]))&gt;1.96,"Atípico","No")</f>
        <v>No</v>
      </c>
      <c r="K994" t="str">
        <f>IF(ABS((moras[[#This Row],[EDAD]]-AVERAGE($I:$I))/_xlfn.STDEV.S($I:$I))&gt;1.96,"Atípico","No")</f>
        <v>No</v>
      </c>
    </row>
    <row r="995" spans="1:11" x14ac:dyDescent="0.35">
      <c r="A995">
        <v>2170</v>
      </c>
      <c r="B995" t="s">
        <v>15</v>
      </c>
      <c r="C995">
        <v>813888.34</v>
      </c>
      <c r="D995" t="s">
        <v>10</v>
      </c>
      <c r="E995" t="s">
        <v>11</v>
      </c>
      <c r="F995" t="s">
        <v>12</v>
      </c>
      <c r="G995" t="s">
        <v>13</v>
      </c>
      <c r="H995" t="s">
        <v>13</v>
      </c>
      <c r="I995">
        <v>29</v>
      </c>
      <c r="J995" t="str">
        <f>IF(ABS((C995-AVERAGE($C:$C))/_xlfn.STDEV.S(moras[SALARIO]))&gt;1.96,"Atípico","No")</f>
        <v>No</v>
      </c>
      <c r="K995" t="str">
        <f>IF(ABS((moras[[#This Row],[EDAD]]-AVERAGE($I:$I))/_xlfn.STDEV.S($I:$I))&gt;1.96,"Atípico","No")</f>
        <v>No</v>
      </c>
    </row>
    <row r="996" spans="1:11" x14ac:dyDescent="0.35">
      <c r="A996">
        <v>1461</v>
      </c>
      <c r="B996" t="s">
        <v>15</v>
      </c>
      <c r="C996">
        <v>791499.02</v>
      </c>
      <c r="D996" t="s">
        <v>10</v>
      </c>
      <c r="E996" t="s">
        <v>16</v>
      </c>
      <c r="F996" t="s">
        <v>12</v>
      </c>
      <c r="G996" t="s">
        <v>13</v>
      </c>
      <c r="H996" t="s">
        <v>13</v>
      </c>
      <c r="I996">
        <v>29</v>
      </c>
      <c r="J996" t="str">
        <f>IF(ABS((C996-AVERAGE($C:$C))/_xlfn.STDEV.S(moras[SALARIO]))&gt;1.96,"Atípico","No")</f>
        <v>No</v>
      </c>
      <c r="K996" t="str">
        <f>IF(ABS((moras[[#This Row],[EDAD]]-AVERAGE($I:$I))/_xlfn.STDEV.S($I:$I))&gt;1.96,"Atípico","No")</f>
        <v>No</v>
      </c>
    </row>
    <row r="997" spans="1:11" x14ac:dyDescent="0.35">
      <c r="A997">
        <v>1712</v>
      </c>
      <c r="B997" t="s">
        <v>15</v>
      </c>
      <c r="C997">
        <v>787800</v>
      </c>
      <c r="D997" t="s">
        <v>10</v>
      </c>
      <c r="E997" t="s">
        <v>16</v>
      </c>
      <c r="F997" t="s">
        <v>12</v>
      </c>
      <c r="G997" t="s">
        <v>13</v>
      </c>
      <c r="H997" t="s">
        <v>12</v>
      </c>
      <c r="I997">
        <v>29</v>
      </c>
      <c r="J997" t="str">
        <f>IF(ABS((C997-AVERAGE($C:$C))/_xlfn.STDEV.S(moras[SALARIO]))&gt;1.96,"Atípico","No")</f>
        <v>No</v>
      </c>
      <c r="K997" t="str">
        <f>IF(ABS((moras[[#This Row],[EDAD]]-AVERAGE($I:$I))/_xlfn.STDEV.S($I:$I))&gt;1.96,"Atípico","No")</f>
        <v>No</v>
      </c>
    </row>
    <row r="998" spans="1:11" x14ac:dyDescent="0.35">
      <c r="A998">
        <v>603</v>
      </c>
      <c r="B998" t="s">
        <v>9</v>
      </c>
      <c r="C998">
        <v>751546.8</v>
      </c>
      <c r="D998" t="s">
        <v>10</v>
      </c>
      <c r="E998" t="s">
        <v>16</v>
      </c>
      <c r="F998" t="s">
        <v>12</v>
      </c>
      <c r="G998" t="s">
        <v>13</v>
      </c>
      <c r="H998" t="s">
        <v>13</v>
      </c>
      <c r="I998">
        <v>29</v>
      </c>
      <c r="J998" t="str">
        <f>IF(ABS((C998-AVERAGE($C:$C))/_xlfn.STDEV.S(moras[SALARIO]))&gt;1.96,"Atípico","No")</f>
        <v>No</v>
      </c>
      <c r="K998" t="str">
        <f>IF(ABS((moras[[#This Row],[EDAD]]-AVERAGE($I:$I))/_xlfn.STDEV.S($I:$I))&gt;1.96,"Atípico","No")</f>
        <v>No</v>
      </c>
    </row>
    <row r="999" spans="1:11" x14ac:dyDescent="0.35">
      <c r="A999">
        <v>4429</v>
      </c>
      <c r="B999" t="s">
        <v>9</v>
      </c>
      <c r="C999">
        <v>724000</v>
      </c>
      <c r="D999" t="s">
        <v>10</v>
      </c>
      <c r="E999" t="s">
        <v>16</v>
      </c>
      <c r="F999" t="s">
        <v>12</v>
      </c>
      <c r="G999" t="s">
        <v>13</v>
      </c>
      <c r="H999" t="s">
        <v>13</v>
      </c>
      <c r="I999">
        <v>29</v>
      </c>
      <c r="J999" t="str">
        <f>IF(ABS((C999-AVERAGE($C:$C))/_xlfn.STDEV.S(moras[SALARIO]))&gt;1.96,"Atípico","No")</f>
        <v>No</v>
      </c>
      <c r="K999" t="str">
        <f>IF(ABS((moras[[#This Row],[EDAD]]-AVERAGE($I:$I))/_xlfn.STDEV.S($I:$I))&gt;1.96,"Atípico","No")</f>
        <v>No</v>
      </c>
    </row>
    <row r="1000" spans="1:11" x14ac:dyDescent="0.35">
      <c r="A1000">
        <v>3490</v>
      </c>
      <c r="B1000" t="s">
        <v>15</v>
      </c>
      <c r="C1000">
        <v>716100</v>
      </c>
      <c r="D1000" t="s">
        <v>10</v>
      </c>
      <c r="E1000" t="s">
        <v>11</v>
      </c>
      <c r="F1000" t="s">
        <v>12</v>
      </c>
      <c r="G1000" t="s">
        <v>13</v>
      </c>
      <c r="H1000" t="s">
        <v>12</v>
      </c>
      <c r="I1000">
        <v>29</v>
      </c>
      <c r="J1000" t="str">
        <f>IF(ABS((C1000-AVERAGE($C:$C))/_xlfn.STDEV.S(moras[SALARIO]))&gt;1.96,"Atípico","No")</f>
        <v>No</v>
      </c>
      <c r="K1000" t="str">
        <f>IF(ABS((moras[[#This Row],[EDAD]]-AVERAGE($I:$I))/_xlfn.STDEV.S($I:$I))&gt;1.96,"Atípico","No")</f>
        <v>No</v>
      </c>
    </row>
    <row r="1001" spans="1:11" x14ac:dyDescent="0.35">
      <c r="A1001">
        <v>4784</v>
      </c>
      <c r="B1001" t="s">
        <v>9</v>
      </c>
      <c r="C1001">
        <v>697743.71</v>
      </c>
      <c r="D1001" t="s">
        <v>10</v>
      </c>
      <c r="E1001" t="s">
        <v>16</v>
      </c>
      <c r="F1001" t="s">
        <v>12</v>
      </c>
      <c r="G1001" t="s">
        <v>12</v>
      </c>
      <c r="H1001" t="s">
        <v>13</v>
      </c>
      <c r="I1001">
        <v>29</v>
      </c>
      <c r="J1001" t="str">
        <f>IF(ABS((C1001-AVERAGE($C:$C))/_xlfn.STDEV.S(moras[SALARIO]))&gt;1.96,"Atípico","No")</f>
        <v>No</v>
      </c>
      <c r="K1001" t="str">
        <f>IF(ABS((moras[[#This Row],[EDAD]]-AVERAGE($I:$I))/_xlfn.STDEV.S($I:$I))&gt;1.96,"Atípico","No")</f>
        <v>No</v>
      </c>
    </row>
    <row r="1002" spans="1:11" x14ac:dyDescent="0.35">
      <c r="A1002">
        <v>2815</v>
      </c>
      <c r="B1002" t="s">
        <v>15</v>
      </c>
      <c r="C1002">
        <v>682608</v>
      </c>
      <c r="D1002" t="s">
        <v>10</v>
      </c>
      <c r="E1002" t="s">
        <v>16</v>
      </c>
      <c r="F1002" t="s">
        <v>12</v>
      </c>
      <c r="G1002" t="s">
        <v>13</v>
      </c>
      <c r="H1002" t="s">
        <v>13</v>
      </c>
      <c r="I1002">
        <v>29</v>
      </c>
      <c r="J1002" t="str">
        <f>IF(ABS((C1002-AVERAGE($C:$C))/_xlfn.STDEV.S(moras[SALARIO]))&gt;1.96,"Atípico","No")</f>
        <v>No</v>
      </c>
      <c r="K1002" t="str">
        <f>IF(ABS((moras[[#This Row],[EDAD]]-AVERAGE($I:$I))/_xlfn.STDEV.S($I:$I))&gt;1.96,"Atípico","No")</f>
        <v>No</v>
      </c>
    </row>
    <row r="1003" spans="1:11" x14ac:dyDescent="0.35">
      <c r="A1003">
        <v>1906</v>
      </c>
      <c r="B1003" t="s">
        <v>15</v>
      </c>
      <c r="C1003">
        <v>653122.46</v>
      </c>
      <c r="D1003" t="s">
        <v>10</v>
      </c>
      <c r="E1003" t="s">
        <v>16</v>
      </c>
      <c r="F1003" t="s">
        <v>12</v>
      </c>
      <c r="G1003" t="s">
        <v>13</v>
      </c>
      <c r="H1003" t="s">
        <v>13</v>
      </c>
      <c r="I1003">
        <v>29</v>
      </c>
      <c r="J1003" t="str">
        <f>IF(ABS((C1003-AVERAGE($C:$C))/_xlfn.STDEV.S(moras[SALARIO]))&gt;1.96,"Atípico","No")</f>
        <v>No</v>
      </c>
      <c r="K1003" t="str">
        <f>IF(ABS((moras[[#This Row],[EDAD]]-AVERAGE($I:$I))/_xlfn.STDEV.S($I:$I))&gt;1.96,"Atípico","No")</f>
        <v>No</v>
      </c>
    </row>
    <row r="1004" spans="1:11" x14ac:dyDescent="0.35">
      <c r="A1004">
        <v>783</v>
      </c>
      <c r="B1004" t="s">
        <v>15</v>
      </c>
      <c r="C1004">
        <v>629382</v>
      </c>
      <c r="D1004" t="s">
        <v>10</v>
      </c>
      <c r="E1004" t="s">
        <v>16</v>
      </c>
      <c r="F1004" t="s">
        <v>12</v>
      </c>
      <c r="G1004" t="s">
        <v>13</v>
      </c>
      <c r="H1004" t="s">
        <v>13</v>
      </c>
      <c r="I1004">
        <v>29</v>
      </c>
      <c r="J1004" t="str">
        <f>IF(ABS((C1004-AVERAGE($C:$C))/_xlfn.STDEV.S(moras[SALARIO]))&gt;1.96,"Atípico","No")</f>
        <v>No</v>
      </c>
      <c r="K1004" t="str">
        <f>IF(ABS((moras[[#This Row],[EDAD]]-AVERAGE($I:$I))/_xlfn.STDEV.S($I:$I))&gt;1.96,"Atípico","No")</f>
        <v>No</v>
      </c>
    </row>
    <row r="1005" spans="1:11" x14ac:dyDescent="0.35">
      <c r="A1005">
        <v>3837</v>
      </c>
      <c r="B1005" t="s">
        <v>9</v>
      </c>
      <c r="C1005">
        <v>628752.38</v>
      </c>
      <c r="D1005" t="s">
        <v>10</v>
      </c>
      <c r="E1005" t="s">
        <v>16</v>
      </c>
      <c r="F1005" t="s">
        <v>12</v>
      </c>
      <c r="G1005" t="s">
        <v>13</v>
      </c>
      <c r="H1005" t="s">
        <v>13</v>
      </c>
      <c r="I1005">
        <v>29</v>
      </c>
      <c r="J1005" t="str">
        <f>IF(ABS((C1005-AVERAGE($C:$C))/_xlfn.STDEV.S(moras[SALARIO]))&gt;1.96,"Atípico","No")</f>
        <v>No</v>
      </c>
      <c r="K1005" t="str">
        <f>IF(ABS((moras[[#This Row],[EDAD]]-AVERAGE($I:$I))/_xlfn.STDEV.S($I:$I))&gt;1.96,"Atípico","No")</f>
        <v>No</v>
      </c>
    </row>
    <row r="1006" spans="1:11" x14ac:dyDescent="0.35">
      <c r="A1006">
        <v>1694</v>
      </c>
      <c r="B1006" t="s">
        <v>15</v>
      </c>
      <c r="C1006">
        <v>615805.6</v>
      </c>
      <c r="D1006" t="s">
        <v>10</v>
      </c>
      <c r="E1006" t="s">
        <v>16</v>
      </c>
      <c r="F1006" t="s">
        <v>12</v>
      </c>
      <c r="G1006" t="s">
        <v>13</v>
      </c>
      <c r="H1006" t="s">
        <v>13</v>
      </c>
      <c r="I1006">
        <v>29</v>
      </c>
      <c r="J1006" t="str">
        <f>IF(ABS((C1006-AVERAGE($C:$C))/_xlfn.STDEV.S(moras[SALARIO]))&gt;1.96,"Atípico","No")</f>
        <v>No</v>
      </c>
      <c r="K1006" t="str">
        <f>IF(ABS((moras[[#This Row],[EDAD]]-AVERAGE($I:$I))/_xlfn.STDEV.S($I:$I))&gt;1.96,"Atípico","No")</f>
        <v>No</v>
      </c>
    </row>
    <row r="1007" spans="1:11" x14ac:dyDescent="0.35">
      <c r="A1007">
        <v>3623</v>
      </c>
      <c r="B1007" t="s">
        <v>15</v>
      </c>
      <c r="C1007">
        <v>592421.67000000004</v>
      </c>
      <c r="D1007" t="s">
        <v>10</v>
      </c>
      <c r="E1007" t="s">
        <v>16</v>
      </c>
      <c r="F1007" t="s">
        <v>12</v>
      </c>
      <c r="G1007" t="s">
        <v>13</v>
      </c>
      <c r="H1007" t="s">
        <v>13</v>
      </c>
      <c r="I1007">
        <v>29</v>
      </c>
      <c r="J1007" t="str">
        <f>IF(ABS((C1007-AVERAGE($C:$C))/_xlfn.STDEV.S(moras[SALARIO]))&gt;1.96,"Atípico","No")</f>
        <v>No</v>
      </c>
      <c r="K1007" t="str">
        <f>IF(ABS((moras[[#This Row],[EDAD]]-AVERAGE($I:$I))/_xlfn.STDEV.S($I:$I))&gt;1.96,"Atípico","No")</f>
        <v>No</v>
      </c>
    </row>
    <row r="1008" spans="1:11" x14ac:dyDescent="0.35">
      <c r="A1008">
        <v>830</v>
      </c>
      <c r="B1008" t="s">
        <v>9</v>
      </c>
      <c r="C1008">
        <v>584267</v>
      </c>
      <c r="D1008" t="s">
        <v>10</v>
      </c>
      <c r="E1008" t="s">
        <v>11</v>
      </c>
      <c r="F1008" t="s">
        <v>12</v>
      </c>
      <c r="G1008" t="s">
        <v>13</v>
      </c>
      <c r="H1008" t="s">
        <v>13</v>
      </c>
      <c r="I1008">
        <v>29</v>
      </c>
      <c r="J1008" t="str">
        <f>IF(ABS((C1008-AVERAGE($C:$C))/_xlfn.STDEV.S(moras[SALARIO]))&gt;1.96,"Atípico","No")</f>
        <v>No</v>
      </c>
      <c r="K1008" t="str">
        <f>IF(ABS((moras[[#This Row],[EDAD]]-AVERAGE($I:$I))/_xlfn.STDEV.S($I:$I))&gt;1.96,"Atípico","No")</f>
        <v>No</v>
      </c>
    </row>
    <row r="1009" spans="1:11" x14ac:dyDescent="0.35">
      <c r="A1009">
        <v>1310</v>
      </c>
      <c r="B1009" t="s">
        <v>9</v>
      </c>
      <c r="C1009">
        <v>580021.27</v>
      </c>
      <c r="D1009" t="s">
        <v>10</v>
      </c>
      <c r="E1009" t="s">
        <v>11</v>
      </c>
      <c r="F1009" t="s">
        <v>12</v>
      </c>
      <c r="G1009" t="s">
        <v>13</v>
      </c>
      <c r="H1009" t="s">
        <v>13</v>
      </c>
      <c r="I1009">
        <v>29</v>
      </c>
      <c r="J1009" t="str">
        <f>IF(ABS((C1009-AVERAGE($C:$C))/_xlfn.STDEV.S(moras[SALARIO]))&gt;1.96,"Atípico","No")</f>
        <v>No</v>
      </c>
      <c r="K1009" t="str">
        <f>IF(ABS((moras[[#This Row],[EDAD]]-AVERAGE($I:$I))/_xlfn.STDEV.S($I:$I))&gt;1.96,"Atípico","No")</f>
        <v>No</v>
      </c>
    </row>
    <row r="1010" spans="1:11" x14ac:dyDescent="0.35">
      <c r="A1010">
        <v>1185</v>
      </c>
      <c r="B1010" t="s">
        <v>15</v>
      </c>
      <c r="C1010">
        <v>580000</v>
      </c>
      <c r="D1010" t="s">
        <v>10</v>
      </c>
      <c r="E1010" t="s">
        <v>16</v>
      </c>
      <c r="F1010" t="s">
        <v>12</v>
      </c>
      <c r="G1010" t="s">
        <v>13</v>
      </c>
      <c r="H1010" t="s">
        <v>13</v>
      </c>
      <c r="I1010">
        <v>29</v>
      </c>
      <c r="J1010" t="str">
        <f>IF(ABS((C1010-AVERAGE($C:$C))/_xlfn.STDEV.S(moras[SALARIO]))&gt;1.96,"Atípico","No")</f>
        <v>No</v>
      </c>
      <c r="K1010" t="str">
        <f>IF(ABS((moras[[#This Row],[EDAD]]-AVERAGE($I:$I))/_xlfn.STDEV.S($I:$I))&gt;1.96,"Atípico","No")</f>
        <v>No</v>
      </c>
    </row>
    <row r="1011" spans="1:11" x14ac:dyDescent="0.35">
      <c r="A1011">
        <v>1499</v>
      </c>
      <c r="B1011" t="s">
        <v>15</v>
      </c>
      <c r="C1011">
        <v>571508</v>
      </c>
      <c r="D1011" t="s">
        <v>10</v>
      </c>
      <c r="E1011" t="s">
        <v>11</v>
      </c>
      <c r="F1011" t="s">
        <v>12</v>
      </c>
      <c r="G1011" t="s">
        <v>13</v>
      </c>
      <c r="H1011" t="s">
        <v>13</v>
      </c>
      <c r="I1011">
        <v>29</v>
      </c>
      <c r="J1011" t="str">
        <f>IF(ABS((C1011-AVERAGE($C:$C))/_xlfn.STDEV.S(moras[SALARIO]))&gt;1.96,"Atípico","No")</f>
        <v>No</v>
      </c>
      <c r="K1011" t="str">
        <f>IF(ABS((moras[[#This Row],[EDAD]]-AVERAGE($I:$I))/_xlfn.STDEV.S($I:$I))&gt;1.96,"Atípico","No")</f>
        <v>No</v>
      </c>
    </row>
    <row r="1012" spans="1:11" x14ac:dyDescent="0.35">
      <c r="A1012">
        <v>2689</v>
      </c>
      <c r="B1012" t="s">
        <v>15</v>
      </c>
      <c r="C1012">
        <v>550022</v>
      </c>
      <c r="D1012" t="s">
        <v>10</v>
      </c>
      <c r="E1012" t="s">
        <v>16</v>
      </c>
      <c r="F1012" t="s">
        <v>12</v>
      </c>
      <c r="G1012" t="s">
        <v>12</v>
      </c>
      <c r="H1012" t="s">
        <v>13</v>
      </c>
      <c r="I1012">
        <v>29</v>
      </c>
      <c r="J1012" t="str">
        <f>IF(ABS((C1012-AVERAGE($C:$C))/_xlfn.STDEV.S(moras[SALARIO]))&gt;1.96,"Atípico","No")</f>
        <v>No</v>
      </c>
      <c r="K1012" t="str">
        <f>IF(ABS((moras[[#This Row],[EDAD]]-AVERAGE($I:$I))/_xlfn.STDEV.S($I:$I))&gt;1.96,"Atípico","No")</f>
        <v>No</v>
      </c>
    </row>
    <row r="1013" spans="1:11" x14ac:dyDescent="0.35">
      <c r="A1013">
        <v>3549</v>
      </c>
      <c r="B1013" t="s">
        <v>15</v>
      </c>
      <c r="C1013">
        <v>542430</v>
      </c>
      <c r="D1013" t="s">
        <v>10</v>
      </c>
      <c r="E1013" t="s">
        <v>16</v>
      </c>
      <c r="F1013" t="s">
        <v>12</v>
      </c>
      <c r="G1013" t="s">
        <v>13</v>
      </c>
      <c r="H1013" t="s">
        <v>13</v>
      </c>
      <c r="I1013">
        <v>29</v>
      </c>
      <c r="J1013" t="str">
        <f>IF(ABS((C1013-AVERAGE($C:$C))/_xlfn.STDEV.S(moras[SALARIO]))&gt;1.96,"Atípico","No")</f>
        <v>No</v>
      </c>
      <c r="K1013" t="str">
        <f>IF(ABS((moras[[#This Row],[EDAD]]-AVERAGE($I:$I))/_xlfn.STDEV.S($I:$I))&gt;1.96,"Atípico","No")</f>
        <v>No</v>
      </c>
    </row>
    <row r="1014" spans="1:11" x14ac:dyDescent="0.35">
      <c r="A1014">
        <v>3512</v>
      </c>
      <c r="B1014" t="s">
        <v>9</v>
      </c>
      <c r="C1014">
        <v>540982.97</v>
      </c>
      <c r="D1014" t="s">
        <v>10</v>
      </c>
      <c r="E1014" t="s">
        <v>11</v>
      </c>
      <c r="F1014" t="s">
        <v>12</v>
      </c>
      <c r="G1014" t="s">
        <v>13</v>
      </c>
      <c r="H1014" t="s">
        <v>13</v>
      </c>
      <c r="I1014">
        <v>29</v>
      </c>
      <c r="J1014" t="str">
        <f>IF(ABS((C1014-AVERAGE($C:$C))/_xlfn.STDEV.S(moras[SALARIO]))&gt;1.96,"Atípico","No")</f>
        <v>No</v>
      </c>
      <c r="K1014" t="str">
        <f>IF(ABS((moras[[#This Row],[EDAD]]-AVERAGE($I:$I))/_xlfn.STDEV.S($I:$I))&gt;1.96,"Atípico","No")</f>
        <v>No</v>
      </c>
    </row>
    <row r="1015" spans="1:11" x14ac:dyDescent="0.35">
      <c r="A1015">
        <v>339</v>
      </c>
      <c r="B1015" t="s">
        <v>15</v>
      </c>
      <c r="C1015">
        <v>539203</v>
      </c>
      <c r="D1015" t="s">
        <v>10</v>
      </c>
      <c r="E1015" t="s">
        <v>16</v>
      </c>
      <c r="F1015" t="s">
        <v>12</v>
      </c>
      <c r="G1015" t="s">
        <v>13</v>
      </c>
      <c r="H1015" t="s">
        <v>13</v>
      </c>
      <c r="I1015">
        <v>29</v>
      </c>
      <c r="J1015" t="str">
        <f>IF(ABS((C1015-AVERAGE($C:$C))/_xlfn.STDEV.S(moras[SALARIO]))&gt;1.96,"Atípico","No")</f>
        <v>No</v>
      </c>
      <c r="K1015" t="str">
        <f>IF(ABS((moras[[#This Row],[EDAD]]-AVERAGE($I:$I))/_xlfn.STDEV.S($I:$I))&gt;1.96,"Atípico","No")</f>
        <v>No</v>
      </c>
    </row>
    <row r="1016" spans="1:11" x14ac:dyDescent="0.35">
      <c r="A1016">
        <v>884</v>
      </c>
      <c r="B1016" t="s">
        <v>15</v>
      </c>
      <c r="C1016">
        <v>534815.5</v>
      </c>
      <c r="D1016" t="s">
        <v>10</v>
      </c>
      <c r="E1016" t="s">
        <v>11</v>
      </c>
      <c r="F1016" t="s">
        <v>12</v>
      </c>
      <c r="G1016" t="s">
        <v>13</v>
      </c>
      <c r="H1016" t="s">
        <v>13</v>
      </c>
      <c r="I1016">
        <v>29</v>
      </c>
      <c r="J1016" t="str">
        <f>IF(ABS((C1016-AVERAGE($C:$C))/_xlfn.STDEV.S(moras[SALARIO]))&gt;1.96,"Atípico","No")</f>
        <v>No</v>
      </c>
      <c r="K1016" t="str">
        <f>IF(ABS((moras[[#This Row],[EDAD]]-AVERAGE($I:$I))/_xlfn.STDEV.S($I:$I))&gt;1.96,"Atípico","No")</f>
        <v>No</v>
      </c>
    </row>
    <row r="1017" spans="1:11" x14ac:dyDescent="0.35">
      <c r="A1017">
        <v>453</v>
      </c>
      <c r="B1017" t="s">
        <v>9</v>
      </c>
      <c r="C1017">
        <v>531666.67000000004</v>
      </c>
      <c r="D1017" t="s">
        <v>10</v>
      </c>
      <c r="E1017" t="s">
        <v>16</v>
      </c>
      <c r="F1017" t="s">
        <v>12</v>
      </c>
      <c r="G1017" t="s">
        <v>13</v>
      </c>
      <c r="H1017" t="s">
        <v>13</v>
      </c>
      <c r="I1017">
        <v>29</v>
      </c>
      <c r="J1017" t="str">
        <f>IF(ABS((C1017-AVERAGE($C:$C))/_xlfn.STDEV.S(moras[SALARIO]))&gt;1.96,"Atípico","No")</f>
        <v>No</v>
      </c>
      <c r="K1017" t="str">
        <f>IF(ABS((moras[[#This Row],[EDAD]]-AVERAGE($I:$I))/_xlfn.STDEV.S($I:$I))&gt;1.96,"Atípico","No")</f>
        <v>No</v>
      </c>
    </row>
    <row r="1018" spans="1:11" x14ac:dyDescent="0.35">
      <c r="A1018">
        <v>373</v>
      </c>
      <c r="B1018" t="s">
        <v>15</v>
      </c>
      <c r="C1018">
        <v>529014.48</v>
      </c>
      <c r="D1018" t="s">
        <v>10</v>
      </c>
      <c r="E1018" t="s">
        <v>16</v>
      </c>
      <c r="F1018" t="s">
        <v>12</v>
      </c>
      <c r="G1018" t="s">
        <v>13</v>
      </c>
      <c r="H1018" t="s">
        <v>13</v>
      </c>
      <c r="I1018">
        <v>29</v>
      </c>
      <c r="J1018" t="str">
        <f>IF(ABS((C1018-AVERAGE($C:$C))/_xlfn.STDEV.S(moras[SALARIO]))&gt;1.96,"Atípico","No")</f>
        <v>No</v>
      </c>
      <c r="K1018" t="str">
        <f>IF(ABS((moras[[#This Row],[EDAD]]-AVERAGE($I:$I))/_xlfn.STDEV.S($I:$I))&gt;1.96,"Atípico","No")</f>
        <v>No</v>
      </c>
    </row>
    <row r="1019" spans="1:11" x14ac:dyDescent="0.35">
      <c r="A1019">
        <v>1481</v>
      </c>
      <c r="B1019" t="s">
        <v>15</v>
      </c>
      <c r="C1019">
        <v>528606.29</v>
      </c>
      <c r="D1019" t="s">
        <v>10</v>
      </c>
      <c r="E1019" t="s">
        <v>11</v>
      </c>
      <c r="F1019" t="s">
        <v>12</v>
      </c>
      <c r="G1019" t="s">
        <v>13</v>
      </c>
      <c r="H1019" t="s">
        <v>13</v>
      </c>
      <c r="I1019">
        <v>29</v>
      </c>
      <c r="J1019" t="str">
        <f>IF(ABS((C1019-AVERAGE($C:$C))/_xlfn.STDEV.S(moras[SALARIO]))&gt;1.96,"Atípico","No")</f>
        <v>No</v>
      </c>
      <c r="K1019" t="str">
        <f>IF(ABS((moras[[#This Row],[EDAD]]-AVERAGE($I:$I))/_xlfn.STDEV.S($I:$I))&gt;1.96,"Atípico","No")</f>
        <v>No</v>
      </c>
    </row>
    <row r="1020" spans="1:11" x14ac:dyDescent="0.35">
      <c r="A1020">
        <v>352</v>
      </c>
      <c r="B1020" t="s">
        <v>15</v>
      </c>
      <c r="C1020">
        <v>511789.2</v>
      </c>
      <c r="D1020" t="s">
        <v>10</v>
      </c>
      <c r="E1020" t="s">
        <v>16</v>
      </c>
      <c r="F1020" t="s">
        <v>12</v>
      </c>
      <c r="G1020" t="s">
        <v>13</v>
      </c>
      <c r="H1020" t="s">
        <v>13</v>
      </c>
      <c r="I1020">
        <v>29</v>
      </c>
      <c r="J1020" t="str">
        <f>IF(ABS((C1020-AVERAGE($C:$C))/_xlfn.STDEV.S(moras[SALARIO]))&gt;1.96,"Atípico","No")</f>
        <v>No</v>
      </c>
      <c r="K1020" t="str">
        <f>IF(ABS((moras[[#This Row],[EDAD]]-AVERAGE($I:$I))/_xlfn.STDEV.S($I:$I))&gt;1.96,"Atípico","No")</f>
        <v>No</v>
      </c>
    </row>
    <row r="1021" spans="1:11" x14ac:dyDescent="0.35">
      <c r="A1021">
        <v>2047</v>
      </c>
      <c r="B1021" t="s">
        <v>9</v>
      </c>
      <c r="C1021">
        <v>505875.11</v>
      </c>
      <c r="D1021" t="s">
        <v>10</v>
      </c>
      <c r="E1021" t="s">
        <v>16</v>
      </c>
      <c r="F1021" t="s">
        <v>12</v>
      </c>
      <c r="G1021" t="s">
        <v>13</v>
      </c>
      <c r="H1021" t="s">
        <v>13</v>
      </c>
      <c r="I1021">
        <v>29</v>
      </c>
      <c r="J1021" t="str">
        <f>IF(ABS((C1021-AVERAGE($C:$C))/_xlfn.STDEV.S(moras[SALARIO]))&gt;1.96,"Atípico","No")</f>
        <v>No</v>
      </c>
      <c r="K1021" t="str">
        <f>IF(ABS((moras[[#This Row],[EDAD]]-AVERAGE($I:$I))/_xlfn.STDEV.S($I:$I))&gt;1.96,"Atípico","No")</f>
        <v>No</v>
      </c>
    </row>
    <row r="1022" spans="1:11" x14ac:dyDescent="0.35">
      <c r="A1022">
        <v>2042</v>
      </c>
      <c r="B1022" t="s">
        <v>9</v>
      </c>
      <c r="C1022">
        <v>505376</v>
      </c>
      <c r="D1022" t="s">
        <v>10</v>
      </c>
      <c r="E1022" t="s">
        <v>11</v>
      </c>
      <c r="F1022" t="s">
        <v>12</v>
      </c>
      <c r="G1022" t="s">
        <v>13</v>
      </c>
      <c r="H1022" t="s">
        <v>12</v>
      </c>
      <c r="I1022">
        <v>29</v>
      </c>
      <c r="J1022" t="str">
        <f>IF(ABS((C1022-AVERAGE($C:$C))/_xlfn.STDEV.S(moras[SALARIO]))&gt;1.96,"Atípico","No")</f>
        <v>No</v>
      </c>
      <c r="K1022" t="str">
        <f>IF(ABS((moras[[#This Row],[EDAD]]-AVERAGE($I:$I))/_xlfn.STDEV.S($I:$I))&gt;1.96,"Atípico","No")</f>
        <v>No</v>
      </c>
    </row>
    <row r="1023" spans="1:11" x14ac:dyDescent="0.35">
      <c r="A1023">
        <v>4992</v>
      </c>
      <c r="B1023" t="s">
        <v>9</v>
      </c>
      <c r="C1023">
        <v>501500</v>
      </c>
      <c r="D1023" t="s">
        <v>10</v>
      </c>
      <c r="E1023" t="s">
        <v>16</v>
      </c>
      <c r="F1023" t="s">
        <v>12</v>
      </c>
      <c r="G1023" t="s">
        <v>13</v>
      </c>
      <c r="H1023" t="s">
        <v>13</v>
      </c>
      <c r="I1023">
        <v>29</v>
      </c>
      <c r="J1023" t="str">
        <f>IF(ABS((C1023-AVERAGE($C:$C))/_xlfn.STDEV.S(moras[SALARIO]))&gt;1.96,"Atípico","No")</f>
        <v>No</v>
      </c>
      <c r="K1023" t="str">
        <f>IF(ABS((moras[[#This Row],[EDAD]]-AVERAGE($I:$I))/_xlfn.STDEV.S($I:$I))&gt;1.96,"Atípico","No")</f>
        <v>No</v>
      </c>
    </row>
    <row r="1024" spans="1:11" x14ac:dyDescent="0.35">
      <c r="A1024">
        <v>4148</v>
      </c>
      <c r="B1024" t="s">
        <v>9</v>
      </c>
      <c r="C1024">
        <v>500000</v>
      </c>
      <c r="D1024" t="s">
        <v>10</v>
      </c>
      <c r="E1024" t="s">
        <v>16</v>
      </c>
      <c r="F1024" t="s">
        <v>12</v>
      </c>
      <c r="G1024" t="s">
        <v>12</v>
      </c>
      <c r="H1024" t="s">
        <v>13</v>
      </c>
      <c r="I1024">
        <v>29</v>
      </c>
      <c r="J1024" t="str">
        <f>IF(ABS((C1024-AVERAGE($C:$C))/_xlfn.STDEV.S(moras[SALARIO]))&gt;1.96,"Atípico","No")</f>
        <v>No</v>
      </c>
      <c r="K1024" t="str">
        <f>IF(ABS((moras[[#This Row],[EDAD]]-AVERAGE($I:$I))/_xlfn.STDEV.S($I:$I))&gt;1.96,"Atípico","No")</f>
        <v>No</v>
      </c>
    </row>
    <row r="1025" spans="1:11" x14ac:dyDescent="0.35">
      <c r="A1025">
        <v>1745</v>
      </c>
      <c r="B1025" t="s">
        <v>15</v>
      </c>
      <c r="C1025">
        <v>477915</v>
      </c>
      <c r="D1025" t="s">
        <v>10</v>
      </c>
      <c r="E1025" t="s">
        <v>11</v>
      </c>
      <c r="F1025" t="s">
        <v>12</v>
      </c>
      <c r="G1025" t="s">
        <v>13</v>
      </c>
      <c r="H1025" t="s">
        <v>13</v>
      </c>
      <c r="I1025">
        <v>29</v>
      </c>
      <c r="J1025" t="str">
        <f>IF(ABS((C1025-AVERAGE($C:$C))/_xlfn.STDEV.S(moras[SALARIO]))&gt;1.96,"Atípico","No")</f>
        <v>No</v>
      </c>
      <c r="K1025" t="str">
        <f>IF(ABS((moras[[#This Row],[EDAD]]-AVERAGE($I:$I))/_xlfn.STDEV.S($I:$I))&gt;1.96,"Atípico","No")</f>
        <v>No</v>
      </c>
    </row>
    <row r="1026" spans="1:11" x14ac:dyDescent="0.35">
      <c r="A1026">
        <v>2245</v>
      </c>
      <c r="B1026" t="s">
        <v>9</v>
      </c>
      <c r="C1026">
        <v>476646.28</v>
      </c>
      <c r="D1026" t="s">
        <v>10</v>
      </c>
      <c r="E1026" t="s">
        <v>16</v>
      </c>
      <c r="F1026" t="s">
        <v>12</v>
      </c>
      <c r="G1026" t="s">
        <v>13</v>
      </c>
      <c r="H1026" t="s">
        <v>13</v>
      </c>
      <c r="I1026">
        <v>29</v>
      </c>
      <c r="J1026" t="str">
        <f>IF(ABS((C1026-AVERAGE($C:$C))/_xlfn.STDEV.S(moras[SALARIO]))&gt;1.96,"Atípico","No")</f>
        <v>No</v>
      </c>
      <c r="K1026" t="str">
        <f>IF(ABS((moras[[#This Row],[EDAD]]-AVERAGE($I:$I))/_xlfn.STDEV.S($I:$I))&gt;1.96,"Atípico","No")</f>
        <v>No</v>
      </c>
    </row>
    <row r="1027" spans="1:11" x14ac:dyDescent="0.35">
      <c r="A1027">
        <v>2732</v>
      </c>
      <c r="B1027" t="s">
        <v>9</v>
      </c>
      <c r="C1027">
        <v>473527.9</v>
      </c>
      <c r="D1027" t="s">
        <v>10</v>
      </c>
      <c r="E1027" t="s">
        <v>16</v>
      </c>
      <c r="F1027" t="s">
        <v>12</v>
      </c>
      <c r="G1027" t="s">
        <v>13</v>
      </c>
      <c r="H1027" t="s">
        <v>13</v>
      </c>
      <c r="I1027">
        <v>29</v>
      </c>
      <c r="J1027" t="str">
        <f>IF(ABS((C1027-AVERAGE($C:$C))/_xlfn.STDEV.S(moras[SALARIO]))&gt;1.96,"Atípico","No")</f>
        <v>No</v>
      </c>
      <c r="K1027" t="str">
        <f>IF(ABS((moras[[#This Row],[EDAD]]-AVERAGE($I:$I))/_xlfn.STDEV.S($I:$I))&gt;1.96,"Atípico","No")</f>
        <v>No</v>
      </c>
    </row>
    <row r="1028" spans="1:11" x14ac:dyDescent="0.35">
      <c r="A1028">
        <v>2379</v>
      </c>
      <c r="B1028" t="s">
        <v>9</v>
      </c>
      <c r="C1028">
        <v>464100</v>
      </c>
      <c r="D1028" t="s">
        <v>10</v>
      </c>
      <c r="E1028" t="s">
        <v>16</v>
      </c>
      <c r="F1028" t="s">
        <v>12</v>
      </c>
      <c r="G1028" t="s">
        <v>12</v>
      </c>
      <c r="H1028" t="s">
        <v>13</v>
      </c>
      <c r="I1028">
        <v>29</v>
      </c>
      <c r="J1028" t="str">
        <f>IF(ABS((C1028-AVERAGE($C:$C))/_xlfn.STDEV.S(moras[SALARIO]))&gt;1.96,"Atípico","No")</f>
        <v>No</v>
      </c>
      <c r="K1028" t="str">
        <f>IF(ABS((moras[[#This Row],[EDAD]]-AVERAGE($I:$I))/_xlfn.STDEV.S($I:$I))&gt;1.96,"Atípico","No")</f>
        <v>No</v>
      </c>
    </row>
    <row r="1029" spans="1:11" x14ac:dyDescent="0.35">
      <c r="A1029">
        <v>1927</v>
      </c>
      <c r="B1029" t="s">
        <v>9</v>
      </c>
      <c r="C1029">
        <v>454461.58</v>
      </c>
      <c r="D1029" t="s">
        <v>10</v>
      </c>
      <c r="E1029" t="s">
        <v>16</v>
      </c>
      <c r="F1029" t="s">
        <v>12</v>
      </c>
      <c r="G1029" t="s">
        <v>13</v>
      </c>
      <c r="H1029" t="s">
        <v>12</v>
      </c>
      <c r="I1029">
        <v>29</v>
      </c>
      <c r="J1029" t="str">
        <f>IF(ABS((C1029-AVERAGE($C:$C))/_xlfn.STDEV.S(moras[SALARIO]))&gt;1.96,"Atípico","No")</f>
        <v>No</v>
      </c>
      <c r="K1029" t="str">
        <f>IF(ABS((moras[[#This Row],[EDAD]]-AVERAGE($I:$I))/_xlfn.STDEV.S($I:$I))&gt;1.96,"Atípico","No")</f>
        <v>No</v>
      </c>
    </row>
    <row r="1030" spans="1:11" x14ac:dyDescent="0.35">
      <c r="A1030">
        <v>2766</v>
      </c>
      <c r="B1030" t="s">
        <v>15</v>
      </c>
      <c r="C1030">
        <v>450000</v>
      </c>
      <c r="D1030" t="s">
        <v>10</v>
      </c>
      <c r="E1030" t="s">
        <v>16</v>
      </c>
      <c r="F1030" t="s">
        <v>12</v>
      </c>
      <c r="G1030" t="s">
        <v>12</v>
      </c>
      <c r="H1030" t="s">
        <v>13</v>
      </c>
      <c r="I1030">
        <v>29</v>
      </c>
      <c r="J1030" t="str">
        <f>IF(ABS((C1030-AVERAGE($C:$C))/_xlfn.STDEV.S(moras[SALARIO]))&gt;1.96,"Atípico","No")</f>
        <v>No</v>
      </c>
      <c r="K1030" t="str">
        <f>IF(ABS((moras[[#This Row],[EDAD]]-AVERAGE($I:$I))/_xlfn.STDEV.S($I:$I))&gt;1.96,"Atípico","No")</f>
        <v>No</v>
      </c>
    </row>
    <row r="1031" spans="1:11" x14ac:dyDescent="0.35">
      <c r="A1031">
        <v>4079</v>
      </c>
      <c r="B1031" t="s">
        <v>15</v>
      </c>
      <c r="C1031">
        <v>447030.7</v>
      </c>
      <c r="D1031" t="s">
        <v>10</v>
      </c>
      <c r="E1031" t="s">
        <v>11</v>
      </c>
      <c r="F1031" t="s">
        <v>12</v>
      </c>
      <c r="G1031" t="s">
        <v>13</v>
      </c>
      <c r="H1031" t="s">
        <v>13</v>
      </c>
      <c r="I1031">
        <v>29</v>
      </c>
      <c r="J1031" t="str">
        <f>IF(ABS((C1031-AVERAGE($C:$C))/_xlfn.STDEV.S(moras[SALARIO]))&gt;1.96,"Atípico","No")</f>
        <v>No</v>
      </c>
      <c r="K1031" t="str">
        <f>IF(ABS((moras[[#This Row],[EDAD]]-AVERAGE($I:$I))/_xlfn.STDEV.S($I:$I))&gt;1.96,"Atípico","No")</f>
        <v>No</v>
      </c>
    </row>
    <row r="1032" spans="1:11" x14ac:dyDescent="0.35">
      <c r="A1032">
        <v>3097</v>
      </c>
      <c r="B1032" t="s">
        <v>15</v>
      </c>
      <c r="C1032">
        <v>446160</v>
      </c>
      <c r="D1032" t="s">
        <v>10</v>
      </c>
      <c r="E1032" t="s">
        <v>16</v>
      </c>
      <c r="F1032" t="s">
        <v>12</v>
      </c>
      <c r="G1032" t="s">
        <v>12</v>
      </c>
      <c r="H1032" t="s">
        <v>13</v>
      </c>
      <c r="I1032">
        <v>29</v>
      </c>
      <c r="J1032" t="str">
        <f>IF(ABS((C1032-AVERAGE($C:$C))/_xlfn.STDEV.S(moras[SALARIO]))&gt;1.96,"Atípico","No")</f>
        <v>No</v>
      </c>
      <c r="K1032" t="str">
        <f>IF(ABS((moras[[#This Row],[EDAD]]-AVERAGE($I:$I))/_xlfn.STDEV.S($I:$I))&gt;1.96,"Atípico","No")</f>
        <v>No</v>
      </c>
    </row>
    <row r="1033" spans="1:11" x14ac:dyDescent="0.35">
      <c r="A1033">
        <v>4785</v>
      </c>
      <c r="B1033" t="s">
        <v>15</v>
      </c>
      <c r="C1033">
        <v>445739.84</v>
      </c>
      <c r="D1033" t="s">
        <v>10</v>
      </c>
      <c r="E1033" t="s">
        <v>16</v>
      </c>
      <c r="F1033" t="s">
        <v>12</v>
      </c>
      <c r="G1033" t="s">
        <v>13</v>
      </c>
      <c r="H1033" t="s">
        <v>13</v>
      </c>
      <c r="I1033">
        <v>29</v>
      </c>
      <c r="J1033" t="str">
        <f>IF(ABS((C1033-AVERAGE($C:$C))/_xlfn.STDEV.S(moras[SALARIO]))&gt;1.96,"Atípico","No")</f>
        <v>No</v>
      </c>
      <c r="K1033" t="str">
        <f>IF(ABS((moras[[#This Row],[EDAD]]-AVERAGE($I:$I))/_xlfn.STDEV.S($I:$I))&gt;1.96,"Atípico","No")</f>
        <v>No</v>
      </c>
    </row>
    <row r="1034" spans="1:11" x14ac:dyDescent="0.35">
      <c r="A1034">
        <v>1234</v>
      </c>
      <c r="B1034" t="s">
        <v>9</v>
      </c>
      <c r="C1034">
        <v>437356.05</v>
      </c>
      <c r="D1034" t="s">
        <v>10</v>
      </c>
      <c r="E1034" t="s">
        <v>16</v>
      </c>
      <c r="F1034" t="s">
        <v>12</v>
      </c>
      <c r="G1034" t="s">
        <v>12</v>
      </c>
      <c r="H1034" t="s">
        <v>13</v>
      </c>
      <c r="I1034">
        <v>29</v>
      </c>
      <c r="J1034" t="str">
        <f>IF(ABS((C1034-AVERAGE($C:$C))/_xlfn.STDEV.S(moras[SALARIO]))&gt;1.96,"Atípico","No")</f>
        <v>No</v>
      </c>
      <c r="K1034" t="str">
        <f>IF(ABS((moras[[#This Row],[EDAD]]-AVERAGE($I:$I))/_xlfn.STDEV.S($I:$I))&gt;1.96,"Atípico","No")</f>
        <v>No</v>
      </c>
    </row>
    <row r="1035" spans="1:11" x14ac:dyDescent="0.35">
      <c r="A1035">
        <v>1809</v>
      </c>
      <c r="B1035" t="s">
        <v>15</v>
      </c>
      <c r="C1035">
        <v>420000</v>
      </c>
      <c r="D1035" t="s">
        <v>10</v>
      </c>
      <c r="E1035" t="s">
        <v>16</v>
      </c>
      <c r="F1035" t="s">
        <v>12</v>
      </c>
      <c r="G1035" t="s">
        <v>13</v>
      </c>
      <c r="H1035" t="s">
        <v>13</v>
      </c>
      <c r="I1035">
        <v>29</v>
      </c>
      <c r="J1035" t="str">
        <f>IF(ABS((C1035-AVERAGE($C:$C))/_xlfn.STDEV.S(moras[SALARIO]))&gt;1.96,"Atípico","No")</f>
        <v>No</v>
      </c>
      <c r="K1035" t="str">
        <f>IF(ABS((moras[[#This Row],[EDAD]]-AVERAGE($I:$I))/_xlfn.STDEV.S($I:$I))&gt;1.96,"Atípico","No")</f>
        <v>No</v>
      </c>
    </row>
    <row r="1036" spans="1:11" x14ac:dyDescent="0.35">
      <c r="A1036">
        <v>3716</v>
      </c>
      <c r="B1036" t="s">
        <v>9</v>
      </c>
      <c r="C1036">
        <v>420000</v>
      </c>
      <c r="D1036" t="s">
        <v>10</v>
      </c>
      <c r="E1036" t="s">
        <v>16</v>
      </c>
      <c r="F1036" t="s">
        <v>12</v>
      </c>
      <c r="G1036" t="s">
        <v>13</v>
      </c>
      <c r="H1036" t="s">
        <v>13</v>
      </c>
      <c r="I1036">
        <v>29</v>
      </c>
      <c r="J1036" t="str">
        <f>IF(ABS((C1036-AVERAGE($C:$C))/_xlfn.STDEV.S(moras[SALARIO]))&gt;1.96,"Atípico","No")</f>
        <v>No</v>
      </c>
      <c r="K1036" t="str">
        <f>IF(ABS((moras[[#This Row],[EDAD]]-AVERAGE($I:$I))/_xlfn.STDEV.S($I:$I))&gt;1.96,"Atípico","No")</f>
        <v>No</v>
      </c>
    </row>
    <row r="1037" spans="1:11" x14ac:dyDescent="0.35">
      <c r="A1037">
        <v>3173</v>
      </c>
      <c r="B1037" t="s">
        <v>9</v>
      </c>
      <c r="C1037">
        <v>416721.88</v>
      </c>
      <c r="D1037" t="s">
        <v>10</v>
      </c>
      <c r="E1037" t="s">
        <v>16</v>
      </c>
      <c r="F1037" t="s">
        <v>12</v>
      </c>
      <c r="G1037" t="s">
        <v>13</v>
      </c>
      <c r="H1037" t="s">
        <v>13</v>
      </c>
      <c r="I1037">
        <v>29</v>
      </c>
      <c r="J1037" t="str">
        <f>IF(ABS((C1037-AVERAGE($C:$C))/_xlfn.STDEV.S(moras[SALARIO]))&gt;1.96,"Atípico","No")</f>
        <v>No</v>
      </c>
      <c r="K1037" t="str">
        <f>IF(ABS((moras[[#This Row],[EDAD]]-AVERAGE($I:$I))/_xlfn.STDEV.S($I:$I))&gt;1.96,"Atípico","No")</f>
        <v>No</v>
      </c>
    </row>
    <row r="1038" spans="1:11" x14ac:dyDescent="0.35">
      <c r="A1038">
        <v>3194</v>
      </c>
      <c r="B1038" t="s">
        <v>9</v>
      </c>
      <c r="C1038">
        <v>410495.2</v>
      </c>
      <c r="D1038" t="s">
        <v>10</v>
      </c>
      <c r="E1038" t="s">
        <v>16</v>
      </c>
      <c r="F1038" t="s">
        <v>12</v>
      </c>
      <c r="G1038" t="s">
        <v>12</v>
      </c>
      <c r="H1038" t="s">
        <v>12</v>
      </c>
      <c r="I1038">
        <v>29</v>
      </c>
      <c r="J1038" t="str">
        <f>IF(ABS((C1038-AVERAGE($C:$C))/_xlfn.STDEV.S(moras[SALARIO]))&gt;1.96,"Atípico","No")</f>
        <v>No</v>
      </c>
      <c r="K1038" t="str">
        <f>IF(ABS((moras[[#This Row],[EDAD]]-AVERAGE($I:$I))/_xlfn.STDEV.S($I:$I))&gt;1.96,"Atípico","No")</f>
        <v>No</v>
      </c>
    </row>
    <row r="1039" spans="1:11" x14ac:dyDescent="0.35">
      <c r="A1039">
        <v>4795</v>
      </c>
      <c r="B1039" t="s">
        <v>9</v>
      </c>
      <c r="C1039">
        <v>408532</v>
      </c>
      <c r="D1039" t="s">
        <v>10</v>
      </c>
      <c r="E1039" t="s">
        <v>16</v>
      </c>
      <c r="F1039" t="s">
        <v>12</v>
      </c>
      <c r="G1039" t="s">
        <v>13</v>
      </c>
      <c r="H1039" t="s">
        <v>13</v>
      </c>
      <c r="I1039">
        <v>29</v>
      </c>
      <c r="J1039" t="str">
        <f>IF(ABS((C1039-AVERAGE($C:$C))/_xlfn.STDEV.S(moras[SALARIO]))&gt;1.96,"Atípico","No")</f>
        <v>No</v>
      </c>
      <c r="K1039" t="str">
        <f>IF(ABS((moras[[#This Row],[EDAD]]-AVERAGE($I:$I))/_xlfn.STDEV.S($I:$I))&gt;1.96,"Atípico","No")</f>
        <v>No</v>
      </c>
    </row>
    <row r="1040" spans="1:11" x14ac:dyDescent="0.35">
      <c r="A1040">
        <v>4460</v>
      </c>
      <c r="B1040" t="s">
        <v>9</v>
      </c>
      <c r="C1040">
        <v>407769.25</v>
      </c>
      <c r="D1040" t="s">
        <v>10</v>
      </c>
      <c r="E1040" t="s">
        <v>16</v>
      </c>
      <c r="F1040" t="s">
        <v>12</v>
      </c>
      <c r="G1040" t="s">
        <v>13</v>
      </c>
      <c r="H1040" t="s">
        <v>13</v>
      </c>
      <c r="I1040">
        <v>29</v>
      </c>
      <c r="J1040" t="str">
        <f>IF(ABS((C1040-AVERAGE($C:$C))/_xlfn.STDEV.S(moras[SALARIO]))&gt;1.96,"Atípico","No")</f>
        <v>No</v>
      </c>
      <c r="K1040" t="str">
        <f>IF(ABS((moras[[#This Row],[EDAD]]-AVERAGE($I:$I))/_xlfn.STDEV.S($I:$I))&gt;1.96,"Atípico","No")</f>
        <v>No</v>
      </c>
    </row>
    <row r="1041" spans="1:11" x14ac:dyDescent="0.35">
      <c r="A1041">
        <v>2017</v>
      </c>
      <c r="B1041" t="s">
        <v>9</v>
      </c>
      <c r="C1041">
        <v>405473.29</v>
      </c>
      <c r="D1041" t="s">
        <v>10</v>
      </c>
      <c r="E1041" t="s">
        <v>16</v>
      </c>
      <c r="F1041" t="s">
        <v>12</v>
      </c>
      <c r="G1041" t="s">
        <v>12</v>
      </c>
      <c r="H1041" t="s">
        <v>13</v>
      </c>
      <c r="I1041">
        <v>29</v>
      </c>
      <c r="J1041" t="str">
        <f>IF(ABS((C1041-AVERAGE($C:$C))/_xlfn.STDEV.S(moras[SALARIO]))&gt;1.96,"Atípico","No")</f>
        <v>No</v>
      </c>
      <c r="K1041" t="str">
        <f>IF(ABS((moras[[#This Row],[EDAD]]-AVERAGE($I:$I))/_xlfn.STDEV.S($I:$I))&gt;1.96,"Atípico","No")</f>
        <v>No</v>
      </c>
    </row>
    <row r="1042" spans="1:11" x14ac:dyDescent="0.35">
      <c r="A1042">
        <v>4501</v>
      </c>
      <c r="B1042" t="s">
        <v>15</v>
      </c>
      <c r="C1042">
        <v>404459</v>
      </c>
      <c r="D1042" t="s">
        <v>18</v>
      </c>
      <c r="E1042" t="s">
        <v>16</v>
      </c>
      <c r="F1042" t="s">
        <v>12</v>
      </c>
      <c r="G1042" t="s">
        <v>13</v>
      </c>
      <c r="H1042" t="s">
        <v>12</v>
      </c>
      <c r="I1042">
        <v>29</v>
      </c>
      <c r="J1042" t="str">
        <f>IF(ABS((C1042-AVERAGE($C:$C))/_xlfn.STDEV.S(moras[SALARIO]))&gt;1.96,"Atípico","No")</f>
        <v>No</v>
      </c>
      <c r="K1042" t="str">
        <f>IF(ABS((moras[[#This Row],[EDAD]]-AVERAGE($I:$I))/_xlfn.STDEV.S($I:$I))&gt;1.96,"Atípico","No")</f>
        <v>No</v>
      </c>
    </row>
    <row r="1043" spans="1:11" x14ac:dyDescent="0.35">
      <c r="A1043">
        <v>541</v>
      </c>
      <c r="B1043" t="s">
        <v>9</v>
      </c>
      <c r="C1043">
        <v>403293</v>
      </c>
      <c r="D1043" t="s">
        <v>17</v>
      </c>
      <c r="E1043" t="s">
        <v>16</v>
      </c>
      <c r="F1043" t="s">
        <v>12</v>
      </c>
      <c r="G1043" t="s">
        <v>12</v>
      </c>
      <c r="H1043" t="s">
        <v>13</v>
      </c>
      <c r="I1043">
        <v>29</v>
      </c>
      <c r="J1043" t="str">
        <f>IF(ABS((C1043-AVERAGE($C:$C))/_xlfn.STDEV.S(moras[SALARIO]))&gt;1.96,"Atípico","No")</f>
        <v>No</v>
      </c>
      <c r="K1043" t="str">
        <f>IF(ABS((moras[[#This Row],[EDAD]]-AVERAGE($I:$I))/_xlfn.STDEV.S($I:$I))&gt;1.96,"Atípico","No")</f>
        <v>No</v>
      </c>
    </row>
    <row r="1044" spans="1:11" x14ac:dyDescent="0.35">
      <c r="A1044">
        <v>2324</v>
      </c>
      <c r="B1044" t="s">
        <v>15</v>
      </c>
      <c r="C1044">
        <v>402249.06</v>
      </c>
      <c r="D1044" t="s">
        <v>10</v>
      </c>
      <c r="E1044" t="s">
        <v>16</v>
      </c>
      <c r="F1044" t="s">
        <v>12</v>
      </c>
      <c r="G1044" t="s">
        <v>13</v>
      </c>
      <c r="H1044" t="s">
        <v>13</v>
      </c>
      <c r="I1044">
        <v>29</v>
      </c>
      <c r="J1044" t="str">
        <f>IF(ABS((C1044-AVERAGE($C:$C))/_xlfn.STDEV.S(moras[SALARIO]))&gt;1.96,"Atípico","No")</f>
        <v>No</v>
      </c>
      <c r="K1044" t="str">
        <f>IF(ABS((moras[[#This Row],[EDAD]]-AVERAGE($I:$I))/_xlfn.STDEV.S($I:$I))&gt;1.96,"Atípico","No")</f>
        <v>No</v>
      </c>
    </row>
    <row r="1045" spans="1:11" x14ac:dyDescent="0.35">
      <c r="A1045">
        <v>1939</v>
      </c>
      <c r="B1045" t="s">
        <v>15</v>
      </c>
      <c r="C1045">
        <v>394998</v>
      </c>
      <c r="D1045" t="s">
        <v>10</v>
      </c>
      <c r="E1045" t="s">
        <v>16</v>
      </c>
      <c r="F1045" t="s">
        <v>12</v>
      </c>
      <c r="G1045" t="s">
        <v>13</v>
      </c>
      <c r="H1045" t="s">
        <v>13</v>
      </c>
      <c r="I1045">
        <v>29</v>
      </c>
      <c r="J1045" t="str">
        <f>IF(ABS((C1045-AVERAGE($C:$C))/_xlfn.STDEV.S(moras[SALARIO]))&gt;1.96,"Atípico","No")</f>
        <v>No</v>
      </c>
      <c r="K1045" t="str">
        <f>IF(ABS((moras[[#This Row],[EDAD]]-AVERAGE($I:$I))/_xlfn.STDEV.S($I:$I))&gt;1.96,"Atípico","No")</f>
        <v>No</v>
      </c>
    </row>
    <row r="1046" spans="1:11" x14ac:dyDescent="0.35">
      <c r="A1046">
        <v>1675</v>
      </c>
      <c r="B1046" t="s">
        <v>15</v>
      </c>
      <c r="C1046">
        <v>373396</v>
      </c>
      <c r="D1046" t="s">
        <v>10</v>
      </c>
      <c r="E1046" t="s">
        <v>11</v>
      </c>
      <c r="F1046" t="s">
        <v>12</v>
      </c>
      <c r="G1046" t="s">
        <v>13</v>
      </c>
      <c r="H1046" t="s">
        <v>13</v>
      </c>
      <c r="I1046">
        <v>29</v>
      </c>
      <c r="J1046" t="str">
        <f>IF(ABS((C1046-AVERAGE($C:$C))/_xlfn.STDEV.S(moras[SALARIO]))&gt;1.96,"Atípico","No")</f>
        <v>No</v>
      </c>
      <c r="K1046" t="str">
        <f>IF(ABS((moras[[#This Row],[EDAD]]-AVERAGE($I:$I))/_xlfn.STDEV.S($I:$I))&gt;1.96,"Atípico","No")</f>
        <v>No</v>
      </c>
    </row>
    <row r="1047" spans="1:11" x14ac:dyDescent="0.35">
      <c r="A1047">
        <v>147</v>
      </c>
      <c r="B1047" t="s">
        <v>15</v>
      </c>
      <c r="C1047">
        <v>372323</v>
      </c>
      <c r="D1047" t="s">
        <v>10</v>
      </c>
      <c r="E1047" t="s">
        <v>11</v>
      </c>
      <c r="F1047" t="s">
        <v>12</v>
      </c>
      <c r="G1047" t="s">
        <v>13</v>
      </c>
      <c r="H1047" t="s">
        <v>13</v>
      </c>
      <c r="I1047">
        <v>29</v>
      </c>
      <c r="J1047" t="str">
        <f>IF(ABS((C1047-AVERAGE($C:$C))/_xlfn.STDEV.S(moras[SALARIO]))&gt;1.96,"Atípico","No")</f>
        <v>No</v>
      </c>
      <c r="K1047" t="str">
        <f>IF(ABS((moras[[#This Row],[EDAD]]-AVERAGE($I:$I))/_xlfn.STDEV.S($I:$I))&gt;1.96,"Atípico","No")</f>
        <v>No</v>
      </c>
    </row>
    <row r="1048" spans="1:11" x14ac:dyDescent="0.35">
      <c r="A1048">
        <v>2775</v>
      </c>
      <c r="B1048" t="s">
        <v>15</v>
      </c>
      <c r="C1048">
        <v>361080</v>
      </c>
      <c r="D1048" t="s">
        <v>10</v>
      </c>
      <c r="E1048" t="s">
        <v>16</v>
      </c>
      <c r="F1048" t="s">
        <v>12</v>
      </c>
      <c r="G1048" t="s">
        <v>13</v>
      </c>
      <c r="H1048" t="s">
        <v>13</v>
      </c>
      <c r="I1048">
        <v>29</v>
      </c>
      <c r="J1048" t="str">
        <f>IF(ABS((C1048-AVERAGE($C:$C))/_xlfn.STDEV.S(moras[SALARIO]))&gt;1.96,"Atípico","No")</f>
        <v>No</v>
      </c>
      <c r="K1048" t="str">
        <f>IF(ABS((moras[[#This Row],[EDAD]]-AVERAGE($I:$I))/_xlfn.STDEV.S($I:$I))&gt;1.96,"Atípico","No")</f>
        <v>No</v>
      </c>
    </row>
    <row r="1049" spans="1:11" x14ac:dyDescent="0.35">
      <c r="A1049">
        <v>4292</v>
      </c>
      <c r="B1049" t="s">
        <v>15</v>
      </c>
      <c r="C1049">
        <v>359544.28</v>
      </c>
      <c r="D1049" t="s">
        <v>10</v>
      </c>
      <c r="E1049" t="s">
        <v>16</v>
      </c>
      <c r="F1049" t="s">
        <v>12</v>
      </c>
      <c r="G1049" t="s">
        <v>13</v>
      </c>
      <c r="H1049" t="s">
        <v>12</v>
      </c>
      <c r="I1049">
        <v>29</v>
      </c>
      <c r="J1049" t="str">
        <f>IF(ABS((C1049-AVERAGE($C:$C))/_xlfn.STDEV.S(moras[SALARIO]))&gt;1.96,"Atípico","No")</f>
        <v>No</v>
      </c>
      <c r="K1049" t="str">
        <f>IF(ABS((moras[[#This Row],[EDAD]]-AVERAGE($I:$I))/_xlfn.STDEV.S($I:$I))&gt;1.96,"Atípico","No")</f>
        <v>No</v>
      </c>
    </row>
    <row r="1050" spans="1:11" x14ac:dyDescent="0.35">
      <c r="A1050">
        <v>1642</v>
      </c>
      <c r="B1050" t="s">
        <v>9</v>
      </c>
      <c r="C1050">
        <v>359544.27</v>
      </c>
      <c r="D1050" t="s">
        <v>18</v>
      </c>
      <c r="E1050" t="s">
        <v>16</v>
      </c>
      <c r="F1050" t="s">
        <v>12</v>
      </c>
      <c r="G1050" t="s">
        <v>13</v>
      </c>
      <c r="H1050" t="s">
        <v>13</v>
      </c>
      <c r="I1050">
        <v>29</v>
      </c>
      <c r="J1050" t="str">
        <f>IF(ABS((C1050-AVERAGE($C:$C))/_xlfn.STDEV.S(moras[SALARIO]))&gt;1.96,"Atípico","No")</f>
        <v>No</v>
      </c>
      <c r="K1050" t="str">
        <f>IF(ABS((moras[[#This Row],[EDAD]]-AVERAGE($I:$I))/_xlfn.STDEV.S($I:$I))&gt;1.96,"Atípico","No")</f>
        <v>No</v>
      </c>
    </row>
    <row r="1051" spans="1:11" x14ac:dyDescent="0.35">
      <c r="A1051">
        <v>3668</v>
      </c>
      <c r="B1051" t="s">
        <v>15</v>
      </c>
      <c r="C1051">
        <v>359544.27</v>
      </c>
      <c r="D1051" t="s">
        <v>21</v>
      </c>
      <c r="E1051" t="s">
        <v>16</v>
      </c>
      <c r="F1051" t="s">
        <v>12</v>
      </c>
      <c r="G1051" t="s">
        <v>12</v>
      </c>
      <c r="H1051" t="s">
        <v>13</v>
      </c>
      <c r="I1051">
        <v>29</v>
      </c>
      <c r="J1051" t="str">
        <f>IF(ABS((C1051-AVERAGE($C:$C))/_xlfn.STDEV.S(moras[SALARIO]))&gt;1.96,"Atípico","No")</f>
        <v>No</v>
      </c>
      <c r="K1051" t="str">
        <f>IF(ABS((moras[[#This Row],[EDAD]]-AVERAGE($I:$I))/_xlfn.STDEV.S($I:$I))&gt;1.96,"Atípico","No")</f>
        <v>No</v>
      </c>
    </row>
    <row r="1052" spans="1:11" x14ac:dyDescent="0.35">
      <c r="A1052">
        <v>4598</v>
      </c>
      <c r="B1052" t="s">
        <v>9</v>
      </c>
      <c r="C1052">
        <v>358640</v>
      </c>
      <c r="D1052" t="s">
        <v>17</v>
      </c>
      <c r="E1052" t="s">
        <v>16</v>
      </c>
      <c r="F1052" t="s">
        <v>12</v>
      </c>
      <c r="G1052" t="s">
        <v>12</v>
      </c>
      <c r="H1052" t="s">
        <v>13</v>
      </c>
      <c r="I1052">
        <v>29</v>
      </c>
      <c r="J1052" t="str">
        <f>IF(ABS((C1052-AVERAGE($C:$C))/_xlfn.STDEV.S(moras[SALARIO]))&gt;1.96,"Atípico","No")</f>
        <v>No</v>
      </c>
      <c r="K1052" t="str">
        <f>IF(ABS((moras[[#This Row],[EDAD]]-AVERAGE($I:$I))/_xlfn.STDEV.S($I:$I))&gt;1.96,"Atípico","No")</f>
        <v>No</v>
      </c>
    </row>
    <row r="1053" spans="1:11" x14ac:dyDescent="0.35">
      <c r="A1053">
        <v>2799</v>
      </c>
      <c r="B1053" t="s">
        <v>15</v>
      </c>
      <c r="C1053">
        <v>358000</v>
      </c>
      <c r="D1053" t="s">
        <v>10</v>
      </c>
      <c r="E1053" t="s">
        <v>16</v>
      </c>
      <c r="F1053" t="s">
        <v>12</v>
      </c>
      <c r="G1053" t="s">
        <v>12</v>
      </c>
      <c r="H1053" t="s">
        <v>13</v>
      </c>
      <c r="I1053">
        <v>29</v>
      </c>
      <c r="J1053" t="str">
        <f>IF(ABS((C1053-AVERAGE($C:$C))/_xlfn.STDEV.S(moras[SALARIO]))&gt;1.96,"Atípico","No")</f>
        <v>No</v>
      </c>
      <c r="K1053" t="str">
        <f>IF(ABS((moras[[#This Row],[EDAD]]-AVERAGE($I:$I))/_xlfn.STDEV.S($I:$I))&gt;1.96,"Atípico","No")</f>
        <v>No</v>
      </c>
    </row>
    <row r="1054" spans="1:11" x14ac:dyDescent="0.35">
      <c r="A1054">
        <v>4571</v>
      </c>
      <c r="B1054" t="s">
        <v>9</v>
      </c>
      <c r="C1054">
        <v>350112.18</v>
      </c>
      <c r="D1054" t="s">
        <v>10</v>
      </c>
      <c r="E1054" t="s">
        <v>16</v>
      </c>
      <c r="F1054" t="s">
        <v>12</v>
      </c>
      <c r="G1054" t="s">
        <v>13</v>
      </c>
      <c r="H1054" t="s">
        <v>13</v>
      </c>
      <c r="I1054">
        <v>29</v>
      </c>
      <c r="J1054" t="str">
        <f>IF(ABS((C1054-AVERAGE($C:$C))/_xlfn.STDEV.S(moras[SALARIO]))&gt;1.96,"Atípico","No")</f>
        <v>No</v>
      </c>
      <c r="K1054" t="str">
        <f>IF(ABS((moras[[#This Row],[EDAD]]-AVERAGE($I:$I))/_xlfn.STDEV.S($I:$I))&gt;1.96,"Atípico","No")</f>
        <v>No</v>
      </c>
    </row>
    <row r="1055" spans="1:11" x14ac:dyDescent="0.35">
      <c r="A1055">
        <v>270</v>
      </c>
      <c r="B1055" t="s">
        <v>15</v>
      </c>
      <c r="C1055">
        <v>350000</v>
      </c>
      <c r="D1055" t="s">
        <v>10</v>
      </c>
      <c r="E1055" t="s">
        <v>16</v>
      </c>
      <c r="F1055" t="s">
        <v>12</v>
      </c>
      <c r="G1055" t="s">
        <v>13</v>
      </c>
      <c r="H1055" t="s">
        <v>13</v>
      </c>
      <c r="I1055">
        <v>29</v>
      </c>
      <c r="J1055" t="str">
        <f>IF(ABS((C1055-AVERAGE($C:$C))/_xlfn.STDEV.S(moras[SALARIO]))&gt;1.96,"Atípico","No")</f>
        <v>No</v>
      </c>
      <c r="K1055" t="str">
        <f>IF(ABS((moras[[#This Row],[EDAD]]-AVERAGE($I:$I))/_xlfn.STDEV.S($I:$I))&gt;1.96,"Atípico","No")</f>
        <v>No</v>
      </c>
    </row>
    <row r="1056" spans="1:11" x14ac:dyDescent="0.35">
      <c r="A1056">
        <v>3044</v>
      </c>
      <c r="B1056" t="s">
        <v>9</v>
      </c>
      <c r="C1056">
        <v>340369.08</v>
      </c>
      <c r="D1056" t="s">
        <v>10</v>
      </c>
      <c r="E1056" t="s">
        <v>16</v>
      </c>
      <c r="F1056" t="s">
        <v>12</v>
      </c>
      <c r="G1056" t="s">
        <v>13</v>
      </c>
      <c r="H1056" t="s">
        <v>13</v>
      </c>
      <c r="I1056">
        <v>29</v>
      </c>
      <c r="J1056" t="str">
        <f>IF(ABS((C1056-AVERAGE($C:$C))/_xlfn.STDEV.S(moras[SALARIO]))&gt;1.96,"Atípico","No")</f>
        <v>No</v>
      </c>
      <c r="K1056" t="str">
        <f>IF(ABS((moras[[#This Row],[EDAD]]-AVERAGE($I:$I))/_xlfn.STDEV.S($I:$I))&gt;1.96,"Atípico","No")</f>
        <v>No</v>
      </c>
    </row>
    <row r="1057" spans="1:11" x14ac:dyDescent="0.35">
      <c r="A1057">
        <v>906</v>
      </c>
      <c r="B1057" t="s">
        <v>15</v>
      </c>
      <c r="C1057">
        <v>338166</v>
      </c>
      <c r="D1057" t="s">
        <v>18</v>
      </c>
      <c r="E1057" t="s">
        <v>16</v>
      </c>
      <c r="F1057" t="s">
        <v>12</v>
      </c>
      <c r="G1057" t="s">
        <v>13</v>
      </c>
      <c r="H1057" t="s">
        <v>12</v>
      </c>
      <c r="I1057">
        <v>29</v>
      </c>
      <c r="J1057" t="str">
        <f>IF(ABS((C1057-AVERAGE($C:$C))/_xlfn.STDEV.S(moras[SALARIO]))&gt;1.96,"Atípico","No")</f>
        <v>No</v>
      </c>
      <c r="K1057" t="str">
        <f>IF(ABS((moras[[#This Row],[EDAD]]-AVERAGE($I:$I))/_xlfn.STDEV.S($I:$I))&gt;1.96,"Atípico","No")</f>
        <v>No</v>
      </c>
    </row>
    <row r="1058" spans="1:11" x14ac:dyDescent="0.35">
      <c r="A1058">
        <v>3486</v>
      </c>
      <c r="B1058" t="s">
        <v>9</v>
      </c>
      <c r="C1058">
        <v>337480</v>
      </c>
      <c r="D1058" t="s">
        <v>18</v>
      </c>
      <c r="E1058" t="s">
        <v>16</v>
      </c>
      <c r="F1058" t="s">
        <v>12</v>
      </c>
      <c r="G1058" t="s">
        <v>13</v>
      </c>
      <c r="H1058" t="s">
        <v>13</v>
      </c>
      <c r="I1058">
        <v>29</v>
      </c>
      <c r="J1058" t="str">
        <f>IF(ABS((C1058-AVERAGE($C:$C))/_xlfn.STDEV.S(moras[SALARIO]))&gt;1.96,"Atípico","No")</f>
        <v>No</v>
      </c>
      <c r="K1058" t="str">
        <f>IF(ABS((moras[[#This Row],[EDAD]]-AVERAGE($I:$I))/_xlfn.STDEV.S($I:$I))&gt;1.96,"Atípico","No")</f>
        <v>No</v>
      </c>
    </row>
    <row r="1059" spans="1:11" x14ac:dyDescent="0.35">
      <c r="A1059">
        <v>3630</v>
      </c>
      <c r="B1059" t="s">
        <v>15</v>
      </c>
      <c r="C1059">
        <v>320979.96999999997</v>
      </c>
      <c r="D1059" t="s">
        <v>10</v>
      </c>
      <c r="E1059" t="s">
        <v>16</v>
      </c>
      <c r="F1059" t="s">
        <v>12</v>
      </c>
      <c r="G1059" t="s">
        <v>13</v>
      </c>
      <c r="H1059" t="s">
        <v>13</v>
      </c>
      <c r="I1059">
        <v>29</v>
      </c>
      <c r="J1059" t="str">
        <f>IF(ABS((C1059-AVERAGE($C:$C))/_xlfn.STDEV.S(moras[SALARIO]))&gt;1.96,"Atípico","No")</f>
        <v>No</v>
      </c>
      <c r="K1059" t="str">
        <f>IF(ABS((moras[[#This Row],[EDAD]]-AVERAGE($I:$I))/_xlfn.STDEV.S($I:$I))&gt;1.96,"Atípico","No")</f>
        <v>No</v>
      </c>
    </row>
    <row r="1060" spans="1:11" x14ac:dyDescent="0.35">
      <c r="A1060">
        <v>311</v>
      </c>
      <c r="B1060" t="s">
        <v>9</v>
      </c>
      <c r="C1060">
        <v>320524.5</v>
      </c>
      <c r="D1060" t="s">
        <v>10</v>
      </c>
      <c r="E1060" t="s">
        <v>16</v>
      </c>
      <c r="F1060" t="s">
        <v>12</v>
      </c>
      <c r="G1060" t="s">
        <v>13</v>
      </c>
      <c r="H1060" t="s">
        <v>13</v>
      </c>
      <c r="I1060">
        <v>29</v>
      </c>
      <c r="J1060" t="str">
        <f>IF(ABS((C1060-AVERAGE($C:$C))/_xlfn.STDEV.S(moras[SALARIO]))&gt;1.96,"Atípico","No")</f>
        <v>No</v>
      </c>
      <c r="K1060" t="str">
        <f>IF(ABS((moras[[#This Row],[EDAD]]-AVERAGE($I:$I))/_xlfn.STDEV.S($I:$I))&gt;1.96,"Atípico","No")</f>
        <v>No</v>
      </c>
    </row>
    <row r="1061" spans="1:11" x14ac:dyDescent="0.35">
      <c r="A1061">
        <v>2831</v>
      </c>
      <c r="B1061" t="s">
        <v>9</v>
      </c>
      <c r="C1061">
        <v>310124</v>
      </c>
      <c r="D1061" t="s">
        <v>18</v>
      </c>
      <c r="E1061" t="s">
        <v>16</v>
      </c>
      <c r="F1061" t="s">
        <v>12</v>
      </c>
      <c r="G1061" t="s">
        <v>13</v>
      </c>
      <c r="H1061" t="s">
        <v>12</v>
      </c>
      <c r="I1061">
        <v>29</v>
      </c>
      <c r="J1061" t="str">
        <f>IF(ABS((C1061-AVERAGE($C:$C))/_xlfn.STDEV.S(moras[SALARIO]))&gt;1.96,"Atípico","No")</f>
        <v>No</v>
      </c>
      <c r="K1061" t="str">
        <f>IF(ABS((moras[[#This Row],[EDAD]]-AVERAGE($I:$I))/_xlfn.STDEV.S($I:$I))&gt;1.96,"Atípico","No")</f>
        <v>No</v>
      </c>
    </row>
    <row r="1062" spans="1:11" x14ac:dyDescent="0.35">
      <c r="A1062">
        <v>1301</v>
      </c>
      <c r="B1062" t="s">
        <v>15</v>
      </c>
      <c r="C1062">
        <v>302470</v>
      </c>
      <c r="D1062" t="s">
        <v>17</v>
      </c>
      <c r="E1062" t="s">
        <v>16</v>
      </c>
      <c r="F1062" t="s">
        <v>12</v>
      </c>
      <c r="G1062" t="s">
        <v>12</v>
      </c>
      <c r="H1062" t="s">
        <v>13</v>
      </c>
      <c r="I1062">
        <v>29</v>
      </c>
      <c r="J1062" t="str">
        <f>IF(ABS((C1062-AVERAGE($C:$C))/_xlfn.STDEV.S(moras[SALARIO]))&gt;1.96,"Atípico","No")</f>
        <v>No</v>
      </c>
      <c r="K1062" t="str">
        <f>IF(ABS((moras[[#This Row],[EDAD]]-AVERAGE($I:$I))/_xlfn.STDEV.S($I:$I))&gt;1.96,"Atípico","No")</f>
        <v>No</v>
      </c>
    </row>
    <row r="1063" spans="1:11" x14ac:dyDescent="0.35">
      <c r="A1063">
        <v>2638</v>
      </c>
      <c r="B1063" t="s">
        <v>9</v>
      </c>
      <c r="C1063">
        <v>302470</v>
      </c>
      <c r="D1063" t="s">
        <v>17</v>
      </c>
      <c r="E1063" t="s">
        <v>16</v>
      </c>
      <c r="F1063" t="s">
        <v>12</v>
      </c>
      <c r="G1063" t="s">
        <v>13</v>
      </c>
      <c r="H1063" t="s">
        <v>13</v>
      </c>
      <c r="I1063">
        <v>29</v>
      </c>
      <c r="J1063" t="str">
        <f>IF(ABS((C1063-AVERAGE($C:$C))/_xlfn.STDEV.S(moras[SALARIO]))&gt;1.96,"Atípico","No")</f>
        <v>No</v>
      </c>
      <c r="K1063" t="str">
        <f>IF(ABS((moras[[#This Row],[EDAD]]-AVERAGE($I:$I))/_xlfn.STDEV.S($I:$I))&gt;1.96,"Atípico","No")</f>
        <v>No</v>
      </c>
    </row>
    <row r="1064" spans="1:11" x14ac:dyDescent="0.35">
      <c r="A1064">
        <v>4222</v>
      </c>
      <c r="B1064" t="s">
        <v>9</v>
      </c>
      <c r="C1064">
        <v>301502.2</v>
      </c>
      <c r="D1064" t="s">
        <v>10</v>
      </c>
      <c r="E1064" t="s">
        <v>16</v>
      </c>
      <c r="F1064" t="s">
        <v>12</v>
      </c>
      <c r="G1064" t="s">
        <v>13</v>
      </c>
      <c r="H1064" t="s">
        <v>13</v>
      </c>
      <c r="I1064">
        <v>29</v>
      </c>
      <c r="J1064" t="str">
        <f>IF(ABS((C1064-AVERAGE($C:$C))/_xlfn.STDEV.S(moras[SALARIO]))&gt;1.96,"Atípico","No")</f>
        <v>No</v>
      </c>
      <c r="K1064" t="str">
        <f>IF(ABS((moras[[#This Row],[EDAD]]-AVERAGE($I:$I))/_xlfn.STDEV.S($I:$I))&gt;1.96,"Atípico","No")</f>
        <v>No</v>
      </c>
    </row>
    <row r="1065" spans="1:11" x14ac:dyDescent="0.35">
      <c r="A1065">
        <v>1800</v>
      </c>
      <c r="B1065" t="s">
        <v>9</v>
      </c>
      <c r="C1065">
        <v>298155</v>
      </c>
      <c r="D1065" t="s">
        <v>18</v>
      </c>
      <c r="E1065" t="s">
        <v>16</v>
      </c>
      <c r="F1065" t="s">
        <v>12</v>
      </c>
      <c r="G1065" t="s">
        <v>13</v>
      </c>
      <c r="H1065" t="s">
        <v>13</v>
      </c>
      <c r="I1065">
        <v>29</v>
      </c>
      <c r="J1065" t="str">
        <f>IF(ABS((C1065-AVERAGE($C:$C))/_xlfn.STDEV.S(moras[SALARIO]))&gt;1.96,"Atípico","No")</f>
        <v>No</v>
      </c>
      <c r="K1065" t="str">
        <f>IF(ABS((moras[[#This Row],[EDAD]]-AVERAGE($I:$I))/_xlfn.STDEV.S($I:$I))&gt;1.96,"Atípico","No")</f>
        <v>No</v>
      </c>
    </row>
    <row r="1066" spans="1:11" x14ac:dyDescent="0.35">
      <c r="A1066">
        <v>3049</v>
      </c>
      <c r="B1066" t="s">
        <v>9</v>
      </c>
      <c r="C1066">
        <v>298018</v>
      </c>
      <c r="D1066" t="s">
        <v>17</v>
      </c>
      <c r="E1066" t="s">
        <v>16</v>
      </c>
      <c r="F1066" t="s">
        <v>12</v>
      </c>
      <c r="G1066" t="s">
        <v>13</v>
      </c>
      <c r="H1066" t="s">
        <v>13</v>
      </c>
      <c r="I1066">
        <v>29</v>
      </c>
      <c r="J1066" t="str">
        <f>IF(ABS((C1066-AVERAGE($C:$C))/_xlfn.STDEV.S(moras[SALARIO]))&gt;1.96,"Atípico","No")</f>
        <v>No</v>
      </c>
      <c r="K1066" t="str">
        <f>IF(ABS((moras[[#This Row],[EDAD]]-AVERAGE($I:$I))/_xlfn.STDEV.S($I:$I))&gt;1.96,"Atípico","No")</f>
        <v>No</v>
      </c>
    </row>
    <row r="1067" spans="1:11" x14ac:dyDescent="0.35">
      <c r="A1067">
        <v>2915</v>
      </c>
      <c r="B1067" t="s">
        <v>15</v>
      </c>
      <c r="C1067">
        <v>297500</v>
      </c>
      <c r="D1067" t="s">
        <v>17</v>
      </c>
      <c r="E1067" t="s">
        <v>16</v>
      </c>
      <c r="F1067" t="s">
        <v>12</v>
      </c>
      <c r="G1067" t="s">
        <v>12</v>
      </c>
      <c r="H1067" t="s">
        <v>13</v>
      </c>
      <c r="I1067">
        <v>29</v>
      </c>
      <c r="J1067" t="str">
        <f>IF(ABS((C1067-AVERAGE($C:$C))/_xlfn.STDEV.S(moras[SALARIO]))&gt;1.96,"Atípico","No")</f>
        <v>No</v>
      </c>
      <c r="K1067" t="str">
        <f>IF(ABS((moras[[#This Row],[EDAD]]-AVERAGE($I:$I))/_xlfn.STDEV.S($I:$I))&gt;1.96,"Atípico","No")</f>
        <v>No</v>
      </c>
    </row>
    <row r="1068" spans="1:11" x14ac:dyDescent="0.35">
      <c r="A1068">
        <v>2112</v>
      </c>
      <c r="B1068" t="s">
        <v>9</v>
      </c>
      <c r="C1068">
        <v>297102</v>
      </c>
      <c r="D1068" t="s">
        <v>18</v>
      </c>
      <c r="E1068" t="s">
        <v>16</v>
      </c>
      <c r="F1068" t="s">
        <v>12</v>
      </c>
      <c r="G1068" t="s">
        <v>13</v>
      </c>
      <c r="H1068" t="s">
        <v>13</v>
      </c>
      <c r="I1068">
        <v>29</v>
      </c>
      <c r="J1068" t="str">
        <f>IF(ABS((C1068-AVERAGE($C:$C))/_xlfn.STDEV.S(moras[SALARIO]))&gt;1.96,"Atípico","No")</f>
        <v>No</v>
      </c>
      <c r="K1068" t="str">
        <f>IF(ABS((moras[[#This Row],[EDAD]]-AVERAGE($I:$I))/_xlfn.STDEV.S($I:$I))&gt;1.96,"Atípico","No")</f>
        <v>No</v>
      </c>
    </row>
    <row r="1069" spans="1:11" x14ac:dyDescent="0.35">
      <c r="A1069">
        <v>3813</v>
      </c>
      <c r="B1069" t="s">
        <v>9</v>
      </c>
      <c r="C1069">
        <v>297050</v>
      </c>
      <c r="D1069" t="s">
        <v>18</v>
      </c>
      <c r="E1069" t="s">
        <v>16</v>
      </c>
      <c r="F1069" t="s">
        <v>12</v>
      </c>
      <c r="G1069" t="s">
        <v>13</v>
      </c>
      <c r="H1069" t="s">
        <v>12</v>
      </c>
      <c r="I1069">
        <v>29</v>
      </c>
      <c r="J1069" t="str">
        <f>IF(ABS((C1069-AVERAGE($C:$C))/_xlfn.STDEV.S(moras[SALARIO]))&gt;1.96,"Atípico","No")</f>
        <v>No</v>
      </c>
      <c r="K1069" t="str">
        <f>IF(ABS((moras[[#This Row],[EDAD]]-AVERAGE($I:$I))/_xlfn.STDEV.S($I:$I))&gt;1.96,"Atípico","No")</f>
        <v>No</v>
      </c>
    </row>
    <row r="1070" spans="1:11" x14ac:dyDescent="0.35">
      <c r="A1070">
        <v>77</v>
      </c>
      <c r="B1070" t="s">
        <v>9</v>
      </c>
      <c r="C1070">
        <v>297046</v>
      </c>
      <c r="D1070" t="s">
        <v>17</v>
      </c>
      <c r="E1070" t="s">
        <v>16</v>
      </c>
      <c r="F1070" t="s">
        <v>13</v>
      </c>
      <c r="G1070" t="s">
        <v>13</v>
      </c>
      <c r="H1070" t="s">
        <v>12</v>
      </c>
      <c r="I1070">
        <v>29</v>
      </c>
      <c r="J1070" t="str">
        <f>IF(ABS((C1070-AVERAGE($C:$C))/_xlfn.STDEV.S(moras[SALARIO]))&gt;1.96,"Atípico","No")</f>
        <v>No</v>
      </c>
      <c r="K1070" t="str">
        <f>IF(ABS((moras[[#This Row],[EDAD]]-AVERAGE($I:$I))/_xlfn.STDEV.S($I:$I))&gt;1.96,"Atípico","No")</f>
        <v>No</v>
      </c>
    </row>
    <row r="1071" spans="1:11" x14ac:dyDescent="0.35">
      <c r="A1071">
        <v>1510</v>
      </c>
      <c r="B1071" t="s">
        <v>9</v>
      </c>
      <c r="C1071">
        <v>297046</v>
      </c>
      <c r="D1071" t="s">
        <v>18</v>
      </c>
      <c r="E1071" t="s">
        <v>16</v>
      </c>
      <c r="F1071" t="s">
        <v>12</v>
      </c>
      <c r="G1071" t="s">
        <v>12</v>
      </c>
      <c r="H1071" t="s">
        <v>12</v>
      </c>
      <c r="I1071">
        <v>29</v>
      </c>
      <c r="J1071" t="str">
        <f>IF(ABS((C1071-AVERAGE($C:$C))/_xlfn.STDEV.S(moras[SALARIO]))&gt;1.96,"Atípico","No")</f>
        <v>No</v>
      </c>
      <c r="K1071" t="str">
        <f>IF(ABS((moras[[#This Row],[EDAD]]-AVERAGE($I:$I))/_xlfn.STDEV.S($I:$I))&gt;1.96,"Atípico","No")</f>
        <v>No</v>
      </c>
    </row>
    <row r="1072" spans="1:11" x14ac:dyDescent="0.35">
      <c r="A1072">
        <v>2439</v>
      </c>
      <c r="B1072" t="s">
        <v>9</v>
      </c>
      <c r="C1072">
        <v>297046</v>
      </c>
      <c r="D1072" t="s">
        <v>18</v>
      </c>
      <c r="E1072" t="s">
        <v>16</v>
      </c>
      <c r="F1072" t="s">
        <v>12</v>
      </c>
      <c r="G1072" t="s">
        <v>13</v>
      </c>
      <c r="H1072" t="s">
        <v>13</v>
      </c>
      <c r="I1072">
        <v>29</v>
      </c>
      <c r="J1072" t="str">
        <f>IF(ABS((C1072-AVERAGE($C:$C))/_xlfn.STDEV.S(moras[SALARIO]))&gt;1.96,"Atípico","No")</f>
        <v>No</v>
      </c>
      <c r="K1072" t="str">
        <f>IF(ABS((moras[[#This Row],[EDAD]]-AVERAGE($I:$I))/_xlfn.STDEV.S($I:$I))&gt;1.96,"Atípico","No")</f>
        <v>No</v>
      </c>
    </row>
    <row r="1073" spans="1:11" x14ac:dyDescent="0.35">
      <c r="A1073">
        <v>2866</v>
      </c>
      <c r="B1073" t="s">
        <v>15</v>
      </c>
      <c r="C1073">
        <v>297046</v>
      </c>
      <c r="D1073" t="s">
        <v>17</v>
      </c>
      <c r="E1073" t="s">
        <v>16</v>
      </c>
      <c r="F1073" t="s">
        <v>12</v>
      </c>
      <c r="G1073" t="s">
        <v>13</v>
      </c>
      <c r="H1073" t="s">
        <v>13</v>
      </c>
      <c r="I1073">
        <v>29</v>
      </c>
      <c r="J1073" t="str">
        <f>IF(ABS((C1073-AVERAGE($C:$C))/_xlfn.STDEV.S(moras[SALARIO]))&gt;1.96,"Atípico","No")</f>
        <v>No</v>
      </c>
      <c r="K1073" t="str">
        <f>IF(ABS((moras[[#This Row],[EDAD]]-AVERAGE($I:$I))/_xlfn.STDEV.S($I:$I))&gt;1.96,"Atípico","No")</f>
        <v>No</v>
      </c>
    </row>
    <row r="1074" spans="1:11" x14ac:dyDescent="0.35">
      <c r="A1074">
        <v>3369</v>
      </c>
      <c r="B1074" t="s">
        <v>15</v>
      </c>
      <c r="C1074">
        <v>297045</v>
      </c>
      <c r="D1074" t="s">
        <v>17</v>
      </c>
      <c r="E1074" t="s">
        <v>16</v>
      </c>
      <c r="F1074" t="s">
        <v>12</v>
      </c>
      <c r="G1074" t="s">
        <v>13</v>
      </c>
      <c r="H1074" t="s">
        <v>13</v>
      </c>
      <c r="I1074">
        <v>29</v>
      </c>
      <c r="J1074" t="str">
        <f>IF(ABS((C1074-AVERAGE($C:$C))/_xlfn.STDEV.S(moras[SALARIO]))&gt;1.96,"Atípico","No")</f>
        <v>No</v>
      </c>
      <c r="K1074" t="str">
        <f>IF(ABS((moras[[#This Row],[EDAD]]-AVERAGE($I:$I))/_xlfn.STDEV.S($I:$I))&gt;1.96,"Atípico","No")</f>
        <v>No</v>
      </c>
    </row>
    <row r="1075" spans="1:11" x14ac:dyDescent="0.35">
      <c r="A1075">
        <v>1228</v>
      </c>
      <c r="B1075" t="s">
        <v>15</v>
      </c>
      <c r="C1075">
        <v>293611</v>
      </c>
      <c r="D1075" t="s">
        <v>18</v>
      </c>
      <c r="E1075" t="s">
        <v>16</v>
      </c>
      <c r="F1075" t="s">
        <v>12</v>
      </c>
      <c r="G1075" t="s">
        <v>13</v>
      </c>
      <c r="H1075" t="s">
        <v>13</v>
      </c>
      <c r="I1075">
        <v>29</v>
      </c>
      <c r="J1075" t="str">
        <f>IF(ABS((C1075-AVERAGE($C:$C))/_xlfn.STDEV.S(moras[SALARIO]))&gt;1.96,"Atípico","No")</f>
        <v>No</v>
      </c>
      <c r="K1075" t="str">
        <f>IF(ABS((moras[[#This Row],[EDAD]]-AVERAGE($I:$I))/_xlfn.STDEV.S($I:$I))&gt;1.96,"Atípico","No")</f>
        <v>No</v>
      </c>
    </row>
    <row r="1076" spans="1:11" x14ac:dyDescent="0.35">
      <c r="A1076">
        <v>3473</v>
      </c>
      <c r="B1076" t="s">
        <v>9</v>
      </c>
      <c r="C1076">
        <v>285000</v>
      </c>
      <c r="D1076" t="s">
        <v>10</v>
      </c>
      <c r="E1076" t="s">
        <v>16</v>
      </c>
      <c r="F1076" t="s">
        <v>12</v>
      </c>
      <c r="G1076" t="s">
        <v>12</v>
      </c>
      <c r="H1076" t="s">
        <v>13</v>
      </c>
      <c r="I1076">
        <v>29</v>
      </c>
      <c r="J1076" t="str">
        <f>IF(ABS((C1076-AVERAGE($C:$C))/_xlfn.STDEV.S(moras[SALARIO]))&gt;1.96,"Atípico","No")</f>
        <v>No</v>
      </c>
      <c r="K1076" t="str">
        <f>IF(ABS((moras[[#This Row],[EDAD]]-AVERAGE($I:$I))/_xlfn.STDEV.S($I:$I))&gt;1.96,"Atípico","No")</f>
        <v>No</v>
      </c>
    </row>
    <row r="1077" spans="1:11" x14ac:dyDescent="0.35">
      <c r="A1077">
        <v>1565</v>
      </c>
      <c r="B1077" t="s">
        <v>15</v>
      </c>
      <c r="C1077">
        <v>284512</v>
      </c>
      <c r="D1077" t="s">
        <v>10</v>
      </c>
      <c r="E1077" t="s">
        <v>16</v>
      </c>
      <c r="F1077" t="s">
        <v>12</v>
      </c>
      <c r="G1077" t="s">
        <v>13</v>
      </c>
      <c r="H1077" t="s">
        <v>13</v>
      </c>
      <c r="I1077">
        <v>29</v>
      </c>
      <c r="J1077" t="str">
        <f>IF(ABS((C1077-AVERAGE($C:$C))/_xlfn.STDEV.S(moras[SALARIO]))&gt;1.96,"Atípico","No")</f>
        <v>No</v>
      </c>
      <c r="K1077" t="str">
        <f>IF(ABS((moras[[#This Row],[EDAD]]-AVERAGE($I:$I))/_xlfn.STDEV.S($I:$I))&gt;1.96,"Atípico","No")</f>
        <v>No</v>
      </c>
    </row>
    <row r="1078" spans="1:11" x14ac:dyDescent="0.35">
      <c r="A1078">
        <v>1624</v>
      </c>
      <c r="B1078" t="s">
        <v>15</v>
      </c>
      <c r="C1078">
        <v>283588.21999999997</v>
      </c>
      <c r="D1078" t="s">
        <v>10</v>
      </c>
      <c r="E1078" t="s">
        <v>16</v>
      </c>
      <c r="F1078" t="s">
        <v>12</v>
      </c>
      <c r="G1078" t="s">
        <v>13</v>
      </c>
      <c r="H1078" t="s">
        <v>13</v>
      </c>
      <c r="I1078">
        <v>29</v>
      </c>
      <c r="J1078" t="str">
        <f>IF(ABS((C1078-AVERAGE($C:$C))/_xlfn.STDEV.S(moras[SALARIO]))&gt;1.96,"Atípico","No")</f>
        <v>No</v>
      </c>
      <c r="K1078" t="str">
        <f>IF(ABS((moras[[#This Row],[EDAD]]-AVERAGE($I:$I))/_xlfn.STDEV.S($I:$I))&gt;1.96,"Atípico","No")</f>
        <v>No</v>
      </c>
    </row>
    <row r="1079" spans="1:11" x14ac:dyDescent="0.35">
      <c r="A1079">
        <v>1967</v>
      </c>
      <c r="B1079" t="s">
        <v>9</v>
      </c>
      <c r="C1079">
        <v>282305</v>
      </c>
      <c r="D1079" t="s">
        <v>18</v>
      </c>
      <c r="E1079" t="s">
        <v>16</v>
      </c>
      <c r="F1079" t="s">
        <v>12</v>
      </c>
      <c r="G1079" t="s">
        <v>13</v>
      </c>
      <c r="H1079" t="s">
        <v>13</v>
      </c>
      <c r="I1079">
        <v>29</v>
      </c>
      <c r="J1079" t="str">
        <f>IF(ABS((C1079-AVERAGE($C:$C))/_xlfn.STDEV.S(moras[SALARIO]))&gt;1.96,"Atípico","No")</f>
        <v>No</v>
      </c>
      <c r="K1079" t="str">
        <f>IF(ABS((moras[[#This Row],[EDAD]]-AVERAGE($I:$I))/_xlfn.STDEV.S($I:$I))&gt;1.96,"Atípico","No")</f>
        <v>No</v>
      </c>
    </row>
    <row r="1080" spans="1:11" x14ac:dyDescent="0.35">
      <c r="A1080">
        <v>1072</v>
      </c>
      <c r="B1080" t="s">
        <v>15</v>
      </c>
      <c r="C1080">
        <v>278030</v>
      </c>
      <c r="D1080" t="s">
        <v>19</v>
      </c>
      <c r="E1080" t="s">
        <v>16</v>
      </c>
      <c r="F1080" t="s">
        <v>12</v>
      </c>
      <c r="G1080" t="s">
        <v>13</v>
      </c>
      <c r="H1080" t="s">
        <v>13</v>
      </c>
      <c r="I1080">
        <v>29</v>
      </c>
      <c r="J1080" t="str">
        <f>IF(ABS((C1080-AVERAGE($C:$C))/_xlfn.STDEV.S(moras[SALARIO]))&gt;1.96,"Atípico","No")</f>
        <v>No</v>
      </c>
      <c r="K1080" t="str">
        <f>IF(ABS((moras[[#This Row],[EDAD]]-AVERAGE($I:$I))/_xlfn.STDEV.S($I:$I))&gt;1.96,"Atípico","No")</f>
        <v>No</v>
      </c>
    </row>
    <row r="1081" spans="1:11" x14ac:dyDescent="0.35">
      <c r="A1081">
        <v>3385</v>
      </c>
      <c r="B1081" t="s">
        <v>9</v>
      </c>
      <c r="C1081">
        <v>278030</v>
      </c>
      <c r="D1081" t="s">
        <v>19</v>
      </c>
      <c r="E1081" t="s">
        <v>16</v>
      </c>
      <c r="F1081" t="s">
        <v>12</v>
      </c>
      <c r="G1081" t="s">
        <v>13</v>
      </c>
      <c r="H1081" t="s">
        <v>13</v>
      </c>
      <c r="I1081">
        <v>29</v>
      </c>
      <c r="J1081" t="str">
        <f>IF(ABS((C1081-AVERAGE($C:$C))/_xlfn.STDEV.S(moras[SALARIO]))&gt;1.96,"Atípico","No")</f>
        <v>No</v>
      </c>
      <c r="K1081" t="str">
        <f>IF(ABS((moras[[#This Row],[EDAD]]-AVERAGE($I:$I))/_xlfn.STDEV.S($I:$I))&gt;1.96,"Atípico","No")</f>
        <v>No</v>
      </c>
    </row>
    <row r="1082" spans="1:11" x14ac:dyDescent="0.35">
      <c r="A1082">
        <v>3439</v>
      </c>
      <c r="B1082" t="s">
        <v>15</v>
      </c>
      <c r="C1082">
        <v>278030</v>
      </c>
      <c r="D1082" t="s">
        <v>19</v>
      </c>
      <c r="E1082" t="s">
        <v>16</v>
      </c>
      <c r="F1082" t="s">
        <v>12</v>
      </c>
      <c r="G1082" t="s">
        <v>12</v>
      </c>
      <c r="H1082" t="s">
        <v>13</v>
      </c>
      <c r="I1082">
        <v>29</v>
      </c>
      <c r="J1082" t="str">
        <f>IF(ABS((C1082-AVERAGE($C:$C))/_xlfn.STDEV.S(moras[SALARIO]))&gt;1.96,"Atípico","No")</f>
        <v>No</v>
      </c>
      <c r="K1082" t="str">
        <f>IF(ABS((moras[[#This Row],[EDAD]]-AVERAGE($I:$I))/_xlfn.STDEV.S($I:$I))&gt;1.96,"Atípico","No")</f>
        <v>No</v>
      </c>
    </row>
    <row r="1083" spans="1:11" x14ac:dyDescent="0.35">
      <c r="A1083">
        <v>3798</v>
      </c>
      <c r="B1083" t="s">
        <v>9</v>
      </c>
      <c r="C1083">
        <v>278030</v>
      </c>
      <c r="D1083" t="s">
        <v>17</v>
      </c>
      <c r="E1083" t="s">
        <v>16</v>
      </c>
      <c r="F1083" t="s">
        <v>12</v>
      </c>
      <c r="G1083" t="s">
        <v>13</v>
      </c>
      <c r="H1083" t="s">
        <v>12</v>
      </c>
      <c r="I1083">
        <v>29</v>
      </c>
      <c r="J1083" t="str">
        <f>IF(ABS((C1083-AVERAGE($C:$C))/_xlfn.STDEV.S(moras[SALARIO]))&gt;1.96,"Atípico","No")</f>
        <v>No</v>
      </c>
      <c r="K1083" t="str">
        <f>IF(ABS((moras[[#This Row],[EDAD]]-AVERAGE($I:$I))/_xlfn.STDEV.S($I:$I))&gt;1.96,"Atípico","No")</f>
        <v>No</v>
      </c>
    </row>
    <row r="1084" spans="1:11" x14ac:dyDescent="0.35">
      <c r="A1084">
        <v>4150</v>
      </c>
      <c r="B1084" t="s">
        <v>15</v>
      </c>
      <c r="C1084">
        <v>278030</v>
      </c>
      <c r="D1084" t="s">
        <v>17</v>
      </c>
      <c r="E1084" t="s">
        <v>16</v>
      </c>
      <c r="F1084" t="s">
        <v>12</v>
      </c>
      <c r="G1084" t="s">
        <v>12</v>
      </c>
      <c r="H1084" t="s">
        <v>13</v>
      </c>
      <c r="I1084">
        <v>29</v>
      </c>
      <c r="J1084" t="str">
        <f>IF(ABS((C1084-AVERAGE($C:$C))/_xlfn.STDEV.S(moras[SALARIO]))&gt;1.96,"Atípico","No")</f>
        <v>No</v>
      </c>
      <c r="K1084" t="str">
        <f>IF(ABS((moras[[#This Row],[EDAD]]-AVERAGE($I:$I))/_xlfn.STDEV.S($I:$I))&gt;1.96,"Atípico","No")</f>
        <v>No</v>
      </c>
    </row>
    <row r="1085" spans="1:11" x14ac:dyDescent="0.35">
      <c r="A1085">
        <v>4446</v>
      </c>
      <c r="B1085" t="s">
        <v>9</v>
      </c>
      <c r="C1085">
        <v>278030</v>
      </c>
      <c r="D1085" t="s">
        <v>18</v>
      </c>
      <c r="E1085" t="s">
        <v>16</v>
      </c>
      <c r="F1085" t="s">
        <v>12</v>
      </c>
      <c r="G1085" t="s">
        <v>13</v>
      </c>
      <c r="H1085" t="s">
        <v>13</v>
      </c>
      <c r="I1085">
        <v>29</v>
      </c>
      <c r="J1085" t="str">
        <f>IF(ABS((C1085-AVERAGE($C:$C))/_xlfn.STDEV.S(moras[SALARIO]))&gt;1.96,"Atípico","No")</f>
        <v>No</v>
      </c>
      <c r="K1085" t="str">
        <f>IF(ABS((moras[[#This Row],[EDAD]]-AVERAGE($I:$I))/_xlfn.STDEV.S($I:$I))&gt;1.96,"Atípico","No")</f>
        <v>No</v>
      </c>
    </row>
    <row r="1086" spans="1:11" x14ac:dyDescent="0.35">
      <c r="A1086">
        <v>1346</v>
      </c>
      <c r="B1086" t="s">
        <v>15</v>
      </c>
      <c r="C1086">
        <v>268333.33</v>
      </c>
      <c r="D1086" t="s">
        <v>10</v>
      </c>
      <c r="E1086" t="s">
        <v>16</v>
      </c>
      <c r="F1086" t="s">
        <v>12</v>
      </c>
      <c r="G1086" t="s">
        <v>13</v>
      </c>
      <c r="H1086" t="s">
        <v>13</v>
      </c>
      <c r="I1086">
        <v>29</v>
      </c>
      <c r="J1086" t="str">
        <f>IF(ABS((C1086-AVERAGE($C:$C))/_xlfn.STDEV.S(moras[SALARIO]))&gt;1.96,"Atípico","No")</f>
        <v>No</v>
      </c>
      <c r="K1086" t="str">
        <f>IF(ABS((moras[[#This Row],[EDAD]]-AVERAGE($I:$I))/_xlfn.STDEV.S($I:$I))&gt;1.96,"Atípico","No")</f>
        <v>No</v>
      </c>
    </row>
    <row r="1087" spans="1:11" x14ac:dyDescent="0.35">
      <c r="A1087">
        <v>1665</v>
      </c>
      <c r="B1087" t="s">
        <v>9</v>
      </c>
      <c r="C1087">
        <v>266312</v>
      </c>
      <c r="D1087" t="s">
        <v>10</v>
      </c>
      <c r="E1087" t="s">
        <v>16</v>
      </c>
      <c r="F1087" t="s">
        <v>12</v>
      </c>
      <c r="G1087" t="s">
        <v>13</v>
      </c>
      <c r="H1087" t="s">
        <v>13</v>
      </c>
      <c r="I1087">
        <v>29</v>
      </c>
      <c r="J1087" t="str">
        <f>IF(ABS((C1087-AVERAGE($C:$C))/_xlfn.STDEV.S(moras[SALARIO]))&gt;1.96,"Atípico","No")</f>
        <v>No</v>
      </c>
      <c r="K1087" t="str">
        <f>IF(ABS((moras[[#This Row],[EDAD]]-AVERAGE($I:$I))/_xlfn.STDEV.S($I:$I))&gt;1.96,"Atípico","No")</f>
        <v>No</v>
      </c>
    </row>
    <row r="1088" spans="1:11" x14ac:dyDescent="0.35">
      <c r="A1088">
        <v>3890</v>
      </c>
      <c r="B1088" t="s">
        <v>15</v>
      </c>
      <c r="C1088">
        <v>260000</v>
      </c>
      <c r="D1088" t="s">
        <v>10</v>
      </c>
      <c r="E1088" t="s">
        <v>16</v>
      </c>
      <c r="F1088" t="s">
        <v>12</v>
      </c>
      <c r="G1088" t="s">
        <v>13</v>
      </c>
      <c r="H1088" t="s">
        <v>13</v>
      </c>
      <c r="I1088">
        <v>29</v>
      </c>
      <c r="J1088" t="str">
        <f>IF(ABS((C1088-AVERAGE($C:$C))/_xlfn.STDEV.S(moras[SALARIO]))&gt;1.96,"Atípico","No")</f>
        <v>No</v>
      </c>
      <c r="K1088" t="str">
        <f>IF(ABS((moras[[#This Row],[EDAD]]-AVERAGE($I:$I))/_xlfn.STDEV.S($I:$I))&gt;1.96,"Atípico","No")</f>
        <v>No</v>
      </c>
    </row>
    <row r="1089" spans="1:11" x14ac:dyDescent="0.35">
      <c r="A1089">
        <v>3752</v>
      </c>
      <c r="B1089" t="s">
        <v>15</v>
      </c>
      <c r="C1089">
        <v>250000</v>
      </c>
      <c r="D1089" t="s">
        <v>10</v>
      </c>
      <c r="E1089" t="s">
        <v>16</v>
      </c>
      <c r="F1089" t="s">
        <v>12</v>
      </c>
      <c r="G1089" t="s">
        <v>13</v>
      </c>
      <c r="H1089" t="s">
        <v>13</v>
      </c>
      <c r="I1089">
        <v>29</v>
      </c>
      <c r="J1089" t="str">
        <f>IF(ABS((C1089-AVERAGE($C:$C))/_xlfn.STDEV.S(moras[SALARIO]))&gt;1.96,"Atípico","No")</f>
        <v>No</v>
      </c>
      <c r="K1089" t="str">
        <f>IF(ABS((moras[[#This Row],[EDAD]]-AVERAGE($I:$I))/_xlfn.STDEV.S($I:$I))&gt;1.96,"Atípico","No")</f>
        <v>No</v>
      </c>
    </row>
    <row r="1090" spans="1:11" x14ac:dyDescent="0.35">
      <c r="A1090">
        <v>1826</v>
      </c>
      <c r="B1090" t="s">
        <v>9</v>
      </c>
      <c r="C1090">
        <v>216200</v>
      </c>
      <c r="D1090" t="s">
        <v>10</v>
      </c>
      <c r="E1090" t="s">
        <v>16</v>
      </c>
      <c r="F1090" t="s">
        <v>12</v>
      </c>
      <c r="G1090" t="s">
        <v>12</v>
      </c>
      <c r="H1090" t="s">
        <v>12</v>
      </c>
      <c r="I1090">
        <v>29</v>
      </c>
      <c r="J1090" t="str">
        <f>IF(ABS((C1090-AVERAGE($C:$C))/_xlfn.STDEV.S(moras[SALARIO]))&gt;1.96,"Atípico","No")</f>
        <v>No</v>
      </c>
      <c r="K1090" t="str">
        <f>IF(ABS((moras[[#This Row],[EDAD]]-AVERAGE($I:$I))/_xlfn.STDEV.S($I:$I))&gt;1.96,"Atípico","No")</f>
        <v>No</v>
      </c>
    </row>
    <row r="1091" spans="1:11" x14ac:dyDescent="0.35">
      <c r="A1091">
        <v>794</v>
      </c>
      <c r="B1091" t="s">
        <v>9</v>
      </c>
      <c r="C1091">
        <v>208000</v>
      </c>
      <c r="D1091" t="s">
        <v>10</v>
      </c>
      <c r="E1091" t="s">
        <v>16</v>
      </c>
      <c r="F1091" t="s">
        <v>12</v>
      </c>
      <c r="G1091" t="s">
        <v>13</v>
      </c>
      <c r="H1091" t="s">
        <v>13</v>
      </c>
      <c r="I1091">
        <v>29</v>
      </c>
      <c r="J1091" t="str">
        <f>IF(ABS((C1091-AVERAGE($C:$C))/_xlfn.STDEV.S(moras[SALARIO]))&gt;1.96,"Atípico","No")</f>
        <v>No</v>
      </c>
      <c r="K1091" t="str">
        <f>IF(ABS((moras[[#This Row],[EDAD]]-AVERAGE($I:$I))/_xlfn.STDEV.S($I:$I))&gt;1.96,"Atípico","No")</f>
        <v>No</v>
      </c>
    </row>
    <row r="1092" spans="1:11" x14ac:dyDescent="0.35">
      <c r="A1092">
        <v>569</v>
      </c>
      <c r="B1092" t="s">
        <v>9</v>
      </c>
      <c r="C1092">
        <v>179344</v>
      </c>
      <c r="D1092" t="s">
        <v>10</v>
      </c>
      <c r="E1092" t="s">
        <v>16</v>
      </c>
      <c r="F1092" t="s">
        <v>12</v>
      </c>
      <c r="G1092" t="s">
        <v>13</v>
      </c>
      <c r="H1092" t="s">
        <v>13</v>
      </c>
      <c r="I1092">
        <v>29</v>
      </c>
      <c r="J1092" t="str">
        <f>IF(ABS((C1092-AVERAGE($C:$C))/_xlfn.STDEV.S(moras[SALARIO]))&gt;1.96,"Atípico","No")</f>
        <v>No</v>
      </c>
      <c r="K1092" t="str">
        <f>IF(ABS((moras[[#This Row],[EDAD]]-AVERAGE($I:$I))/_xlfn.STDEV.S($I:$I))&gt;1.96,"Atípico","No")</f>
        <v>No</v>
      </c>
    </row>
    <row r="1093" spans="1:11" x14ac:dyDescent="0.35">
      <c r="A1093">
        <v>540</v>
      </c>
      <c r="B1093" t="s">
        <v>9</v>
      </c>
      <c r="C1093">
        <v>175000</v>
      </c>
      <c r="D1093" t="s">
        <v>10</v>
      </c>
      <c r="E1093" t="s">
        <v>16</v>
      </c>
      <c r="F1093" t="s">
        <v>12</v>
      </c>
      <c r="G1093" t="s">
        <v>13</v>
      </c>
      <c r="H1093" t="s">
        <v>13</v>
      </c>
      <c r="I1093">
        <v>29</v>
      </c>
      <c r="J1093" t="str">
        <f>IF(ABS((C1093-AVERAGE($C:$C))/_xlfn.STDEV.S(moras[SALARIO]))&gt;1.96,"Atípico","No")</f>
        <v>No</v>
      </c>
      <c r="K1093" t="str">
        <f>IF(ABS((moras[[#This Row],[EDAD]]-AVERAGE($I:$I))/_xlfn.STDEV.S($I:$I))&gt;1.96,"Atípico","No")</f>
        <v>No</v>
      </c>
    </row>
    <row r="1094" spans="1:11" x14ac:dyDescent="0.35">
      <c r="A1094">
        <v>4960</v>
      </c>
      <c r="B1094" t="s">
        <v>9</v>
      </c>
      <c r="C1094">
        <v>149130</v>
      </c>
      <c r="D1094" t="s">
        <v>10</v>
      </c>
      <c r="E1094" t="s">
        <v>16</v>
      </c>
      <c r="F1094" t="s">
        <v>12</v>
      </c>
      <c r="G1094" t="s">
        <v>12</v>
      </c>
      <c r="H1094" t="s">
        <v>12</v>
      </c>
      <c r="I1094">
        <v>29</v>
      </c>
      <c r="J1094" t="str">
        <f>IF(ABS((C1094-AVERAGE($C:$C))/_xlfn.STDEV.S(moras[SALARIO]))&gt;1.96,"Atípico","No")</f>
        <v>No</v>
      </c>
      <c r="K1094" t="str">
        <f>IF(ABS((moras[[#This Row],[EDAD]]-AVERAGE($I:$I))/_xlfn.STDEV.S($I:$I))&gt;1.96,"Atípico","No")</f>
        <v>No</v>
      </c>
    </row>
    <row r="1095" spans="1:11" x14ac:dyDescent="0.35">
      <c r="A1095">
        <v>862</v>
      </c>
      <c r="B1095" t="s">
        <v>15</v>
      </c>
      <c r="C1095">
        <v>114247</v>
      </c>
      <c r="D1095" t="s">
        <v>10</v>
      </c>
      <c r="E1095" t="s">
        <v>11</v>
      </c>
      <c r="F1095" t="s">
        <v>12</v>
      </c>
      <c r="G1095" t="s">
        <v>13</v>
      </c>
      <c r="H1095" t="s">
        <v>13</v>
      </c>
      <c r="I1095">
        <v>29</v>
      </c>
      <c r="J1095" t="str">
        <f>IF(ABS((C1095-AVERAGE($C:$C))/_xlfn.STDEV.S(moras[SALARIO]))&gt;1.96,"Atípico","No")</f>
        <v>No</v>
      </c>
      <c r="K1095" t="str">
        <f>IF(ABS((moras[[#This Row],[EDAD]]-AVERAGE($I:$I))/_xlfn.STDEV.S($I:$I))&gt;1.96,"Atípico","No")</f>
        <v>No</v>
      </c>
    </row>
    <row r="1096" spans="1:11" x14ac:dyDescent="0.35">
      <c r="A1096">
        <v>2260</v>
      </c>
      <c r="B1096" t="s">
        <v>15</v>
      </c>
      <c r="C1096">
        <v>100000</v>
      </c>
      <c r="D1096" t="s">
        <v>10</v>
      </c>
      <c r="E1096" t="s">
        <v>16</v>
      </c>
      <c r="F1096" t="s">
        <v>12</v>
      </c>
      <c r="G1096" t="s">
        <v>13</v>
      </c>
      <c r="H1096" t="s">
        <v>13</v>
      </c>
      <c r="I1096">
        <v>29</v>
      </c>
      <c r="J1096" t="str">
        <f>IF(ABS((C1096-AVERAGE($C:$C))/_xlfn.STDEV.S(moras[SALARIO]))&gt;1.96,"Atípico","No")</f>
        <v>No</v>
      </c>
      <c r="K1096" t="str">
        <f>IF(ABS((moras[[#This Row],[EDAD]]-AVERAGE($I:$I))/_xlfn.STDEV.S($I:$I))&gt;1.96,"Atípico","No")</f>
        <v>No</v>
      </c>
    </row>
    <row r="1097" spans="1:11" x14ac:dyDescent="0.35">
      <c r="A1097">
        <v>3074</v>
      </c>
      <c r="B1097" t="s">
        <v>9</v>
      </c>
      <c r="C1097">
        <v>75000</v>
      </c>
      <c r="D1097" t="s">
        <v>10</v>
      </c>
      <c r="E1097" t="s">
        <v>16</v>
      </c>
      <c r="F1097" t="s">
        <v>12</v>
      </c>
      <c r="G1097" t="s">
        <v>13</v>
      </c>
      <c r="H1097" t="s">
        <v>13</v>
      </c>
      <c r="I1097">
        <v>29</v>
      </c>
      <c r="J1097" t="str">
        <f>IF(ABS((C1097-AVERAGE($C:$C))/_xlfn.STDEV.S(moras[SALARIO]))&gt;1.96,"Atípico","No")</f>
        <v>No</v>
      </c>
      <c r="K1097" t="str">
        <f>IF(ABS((moras[[#This Row],[EDAD]]-AVERAGE($I:$I))/_xlfn.STDEV.S($I:$I))&gt;1.96,"Atípico","No")</f>
        <v>No</v>
      </c>
    </row>
    <row r="1098" spans="1:11" x14ac:dyDescent="0.35">
      <c r="A1098">
        <v>1776</v>
      </c>
      <c r="B1098" t="s">
        <v>9</v>
      </c>
      <c r="C1098">
        <v>50000</v>
      </c>
      <c r="D1098" t="s">
        <v>10</v>
      </c>
      <c r="E1098" t="s">
        <v>16</v>
      </c>
      <c r="F1098" t="s">
        <v>12</v>
      </c>
      <c r="G1098" t="s">
        <v>13</v>
      </c>
      <c r="H1098" t="s">
        <v>13</v>
      </c>
      <c r="I1098">
        <v>29</v>
      </c>
      <c r="J1098" t="str">
        <f>IF(ABS((C1098-AVERAGE($C:$C))/_xlfn.STDEV.S(moras[SALARIO]))&gt;1.96,"Atípico","No")</f>
        <v>No</v>
      </c>
      <c r="K1098" t="str">
        <f>IF(ABS((moras[[#This Row],[EDAD]]-AVERAGE($I:$I))/_xlfn.STDEV.S($I:$I))&gt;1.96,"Atípico","No")</f>
        <v>No</v>
      </c>
    </row>
    <row r="1099" spans="1:11" x14ac:dyDescent="0.35">
      <c r="A1099">
        <v>4107</v>
      </c>
      <c r="B1099" t="s">
        <v>15</v>
      </c>
      <c r="C1099">
        <v>29700</v>
      </c>
      <c r="D1099" t="s">
        <v>10</v>
      </c>
      <c r="E1099" t="s">
        <v>16</v>
      </c>
      <c r="F1099" t="s">
        <v>12</v>
      </c>
      <c r="G1099" t="s">
        <v>13</v>
      </c>
      <c r="H1099" t="s">
        <v>13</v>
      </c>
      <c r="I1099">
        <v>29</v>
      </c>
      <c r="J1099" t="str">
        <f>IF(ABS((C1099-AVERAGE($C:$C))/_xlfn.STDEV.S(moras[SALARIO]))&gt;1.96,"Atípico","No")</f>
        <v>No</v>
      </c>
      <c r="K1099" t="str">
        <f>IF(ABS((moras[[#This Row],[EDAD]]-AVERAGE($I:$I))/_xlfn.STDEV.S($I:$I))&gt;1.96,"Atípico","No")</f>
        <v>No</v>
      </c>
    </row>
    <row r="1100" spans="1:11" x14ac:dyDescent="0.35">
      <c r="A1100">
        <v>2269</v>
      </c>
      <c r="B1100" t="s">
        <v>9</v>
      </c>
      <c r="C1100">
        <v>17760.8</v>
      </c>
      <c r="D1100" t="s">
        <v>10</v>
      </c>
      <c r="E1100" t="s">
        <v>16</v>
      </c>
      <c r="F1100" t="s">
        <v>12</v>
      </c>
      <c r="G1100" t="s">
        <v>12</v>
      </c>
      <c r="H1100" t="s">
        <v>13</v>
      </c>
      <c r="I1100">
        <v>29</v>
      </c>
      <c r="J1100" t="str">
        <f>IF(ABS((C1100-AVERAGE($C:$C))/_xlfn.STDEV.S(moras[SALARIO]))&gt;1.96,"Atípico","No")</f>
        <v>No</v>
      </c>
      <c r="K1100" t="str">
        <f>IF(ABS((moras[[#This Row],[EDAD]]-AVERAGE($I:$I))/_xlfn.STDEV.S($I:$I))&gt;1.96,"Atípico","No")</f>
        <v>No</v>
      </c>
    </row>
    <row r="1101" spans="1:11" x14ac:dyDescent="0.35">
      <c r="A1101">
        <v>1882</v>
      </c>
      <c r="B1101" t="s">
        <v>9</v>
      </c>
      <c r="C1101">
        <v>10500</v>
      </c>
      <c r="D1101" t="s">
        <v>10</v>
      </c>
      <c r="E1101" t="s">
        <v>16</v>
      </c>
      <c r="F1101" t="s">
        <v>12</v>
      </c>
      <c r="G1101" t="s">
        <v>12</v>
      </c>
      <c r="H1101" t="s">
        <v>13</v>
      </c>
      <c r="I1101">
        <v>29</v>
      </c>
      <c r="J1101" t="str">
        <f>IF(ABS((C1101-AVERAGE($C:$C))/_xlfn.STDEV.S(moras[SALARIO]))&gt;1.96,"Atípico","No")</f>
        <v>No</v>
      </c>
      <c r="K1101" t="str">
        <f>IF(ABS((moras[[#This Row],[EDAD]]-AVERAGE($I:$I))/_xlfn.STDEV.S($I:$I))&gt;1.96,"Atípico","No")</f>
        <v>No</v>
      </c>
    </row>
    <row r="1102" spans="1:11" x14ac:dyDescent="0.35">
      <c r="A1102">
        <v>3899</v>
      </c>
      <c r="B1102" t="s">
        <v>9</v>
      </c>
      <c r="C1102">
        <v>2658295.4300000002</v>
      </c>
      <c r="D1102" t="s">
        <v>10</v>
      </c>
      <c r="E1102" t="s">
        <v>16</v>
      </c>
      <c r="F1102" t="s">
        <v>12</v>
      </c>
      <c r="G1102" t="s">
        <v>12</v>
      </c>
      <c r="H1102" t="s">
        <v>13</v>
      </c>
      <c r="I1102">
        <v>30</v>
      </c>
      <c r="J1102" t="str">
        <f>IF(ABS((C1102-AVERAGE($C:$C))/_xlfn.STDEV.S(moras[SALARIO]))&gt;1.96,"Atípico","No")</f>
        <v>Atípico</v>
      </c>
      <c r="K1102" t="str">
        <f>IF(ABS((moras[[#This Row],[EDAD]]-AVERAGE($I:$I))/_xlfn.STDEV.S($I:$I))&gt;1.96,"Atípico","No")</f>
        <v>No</v>
      </c>
    </row>
    <row r="1103" spans="1:11" x14ac:dyDescent="0.35">
      <c r="A1103">
        <v>2845</v>
      </c>
      <c r="B1103" t="s">
        <v>15</v>
      </c>
      <c r="C1103">
        <v>2216750.36</v>
      </c>
      <c r="D1103" t="s">
        <v>10</v>
      </c>
      <c r="E1103" t="s">
        <v>16</v>
      </c>
      <c r="F1103" t="s">
        <v>12</v>
      </c>
      <c r="G1103" t="s">
        <v>12</v>
      </c>
      <c r="H1103" t="s">
        <v>13</v>
      </c>
      <c r="I1103">
        <v>30</v>
      </c>
      <c r="J1103" t="str">
        <f>IF(ABS((C1103-AVERAGE($C:$C))/_xlfn.STDEV.S(moras[SALARIO]))&gt;1.96,"Atípico","No")</f>
        <v>No</v>
      </c>
      <c r="K1103" t="str">
        <f>IF(ABS((moras[[#This Row],[EDAD]]-AVERAGE($I:$I))/_xlfn.STDEV.S($I:$I))&gt;1.96,"Atípico","No")</f>
        <v>No</v>
      </c>
    </row>
    <row r="1104" spans="1:11" x14ac:dyDescent="0.35">
      <c r="A1104">
        <v>2384</v>
      </c>
      <c r="B1104" t="s">
        <v>9</v>
      </c>
      <c r="C1104">
        <v>1614330</v>
      </c>
      <c r="D1104" t="s">
        <v>10</v>
      </c>
      <c r="E1104" t="s">
        <v>11</v>
      </c>
      <c r="F1104" t="s">
        <v>12</v>
      </c>
      <c r="G1104" t="s">
        <v>13</v>
      </c>
      <c r="H1104" t="s">
        <v>12</v>
      </c>
      <c r="I1104">
        <v>30</v>
      </c>
      <c r="J1104" t="str">
        <f>IF(ABS((C1104-AVERAGE($C:$C))/_xlfn.STDEV.S(moras[SALARIO]))&gt;1.96,"Atípico","No")</f>
        <v>No</v>
      </c>
      <c r="K1104" t="str">
        <f>IF(ABS((moras[[#This Row],[EDAD]]-AVERAGE($I:$I))/_xlfn.STDEV.S($I:$I))&gt;1.96,"Atípico","No")</f>
        <v>No</v>
      </c>
    </row>
    <row r="1105" spans="1:11" x14ac:dyDescent="0.35">
      <c r="A1105">
        <v>3349</v>
      </c>
      <c r="B1105" t="s">
        <v>9</v>
      </c>
      <c r="C1105">
        <v>1461023.23</v>
      </c>
      <c r="D1105" t="s">
        <v>10</v>
      </c>
      <c r="E1105" t="s">
        <v>16</v>
      </c>
      <c r="F1105" t="s">
        <v>12</v>
      </c>
      <c r="G1105" t="s">
        <v>13</v>
      </c>
      <c r="H1105" t="s">
        <v>13</v>
      </c>
      <c r="I1105">
        <v>30</v>
      </c>
      <c r="J1105" t="str">
        <f>IF(ABS((C1105-AVERAGE($C:$C))/_xlfn.STDEV.S(moras[SALARIO]))&gt;1.96,"Atípico","No")</f>
        <v>No</v>
      </c>
      <c r="K1105" t="str">
        <f>IF(ABS((moras[[#This Row],[EDAD]]-AVERAGE($I:$I))/_xlfn.STDEV.S($I:$I))&gt;1.96,"Atípico","No")</f>
        <v>No</v>
      </c>
    </row>
    <row r="1106" spans="1:11" x14ac:dyDescent="0.35">
      <c r="A1106">
        <v>106</v>
      </c>
      <c r="B1106" t="s">
        <v>15</v>
      </c>
      <c r="C1106">
        <v>1411236</v>
      </c>
      <c r="D1106" t="s">
        <v>10</v>
      </c>
      <c r="E1106" t="s">
        <v>11</v>
      </c>
      <c r="F1106" t="s">
        <v>12</v>
      </c>
      <c r="G1106" t="s">
        <v>13</v>
      </c>
      <c r="H1106" t="s">
        <v>13</v>
      </c>
      <c r="I1106">
        <v>30</v>
      </c>
      <c r="J1106" t="str">
        <f>IF(ABS((C1106-AVERAGE($C:$C))/_xlfn.STDEV.S(moras[SALARIO]))&gt;1.96,"Atípico","No")</f>
        <v>No</v>
      </c>
      <c r="K1106" t="str">
        <f>IF(ABS((moras[[#This Row],[EDAD]]-AVERAGE($I:$I))/_xlfn.STDEV.S($I:$I))&gt;1.96,"Atípico","No")</f>
        <v>No</v>
      </c>
    </row>
    <row r="1107" spans="1:11" x14ac:dyDescent="0.35">
      <c r="A1107">
        <v>2277</v>
      </c>
      <c r="B1107" t="s">
        <v>9</v>
      </c>
      <c r="C1107">
        <v>1400000</v>
      </c>
      <c r="D1107" t="s">
        <v>10</v>
      </c>
      <c r="E1107" t="s">
        <v>16</v>
      </c>
      <c r="F1107" t="s">
        <v>12</v>
      </c>
      <c r="G1107" t="s">
        <v>13</v>
      </c>
      <c r="H1107" t="s">
        <v>13</v>
      </c>
      <c r="I1107">
        <v>30</v>
      </c>
      <c r="J1107" t="str">
        <f>IF(ABS((C1107-AVERAGE($C:$C))/_xlfn.STDEV.S(moras[SALARIO]))&gt;1.96,"Atípico","No")</f>
        <v>No</v>
      </c>
      <c r="K1107" t="str">
        <f>IF(ABS((moras[[#This Row],[EDAD]]-AVERAGE($I:$I))/_xlfn.STDEV.S($I:$I))&gt;1.96,"Atípico","No")</f>
        <v>No</v>
      </c>
    </row>
    <row r="1108" spans="1:11" x14ac:dyDescent="0.35">
      <c r="A1108">
        <v>2302</v>
      </c>
      <c r="B1108" t="s">
        <v>9</v>
      </c>
      <c r="C1108">
        <v>1329256</v>
      </c>
      <c r="D1108" t="s">
        <v>10</v>
      </c>
      <c r="E1108" t="s">
        <v>11</v>
      </c>
      <c r="F1108" t="s">
        <v>12</v>
      </c>
      <c r="G1108" t="s">
        <v>13</v>
      </c>
      <c r="H1108" t="s">
        <v>12</v>
      </c>
      <c r="I1108">
        <v>30</v>
      </c>
      <c r="J1108" t="str">
        <f>IF(ABS((C1108-AVERAGE($C:$C))/_xlfn.STDEV.S(moras[SALARIO]))&gt;1.96,"Atípico","No")</f>
        <v>No</v>
      </c>
      <c r="K1108" t="str">
        <f>IF(ABS((moras[[#This Row],[EDAD]]-AVERAGE($I:$I))/_xlfn.STDEV.S($I:$I))&gt;1.96,"Atípico","No")</f>
        <v>No</v>
      </c>
    </row>
    <row r="1109" spans="1:11" x14ac:dyDescent="0.35">
      <c r="A1109">
        <v>214</v>
      </c>
      <c r="B1109" t="s">
        <v>15</v>
      </c>
      <c r="C1109">
        <v>1307797.8700000001</v>
      </c>
      <c r="D1109" t="s">
        <v>10</v>
      </c>
      <c r="E1109" t="s">
        <v>16</v>
      </c>
      <c r="F1109" t="s">
        <v>12</v>
      </c>
      <c r="G1109" t="s">
        <v>13</v>
      </c>
      <c r="H1109" t="s">
        <v>13</v>
      </c>
      <c r="I1109">
        <v>30</v>
      </c>
      <c r="J1109" t="str">
        <f>IF(ABS((C1109-AVERAGE($C:$C))/_xlfn.STDEV.S(moras[SALARIO]))&gt;1.96,"Atípico","No")</f>
        <v>No</v>
      </c>
      <c r="K1109" t="str">
        <f>IF(ABS((moras[[#This Row],[EDAD]]-AVERAGE($I:$I))/_xlfn.STDEV.S($I:$I))&gt;1.96,"Atípico","No")</f>
        <v>No</v>
      </c>
    </row>
    <row r="1110" spans="1:11" x14ac:dyDescent="0.35">
      <c r="A1110">
        <v>4504</v>
      </c>
      <c r="B1110" t="s">
        <v>9</v>
      </c>
      <c r="C1110">
        <v>1260076.52</v>
      </c>
      <c r="D1110" t="s">
        <v>10</v>
      </c>
      <c r="E1110" t="s">
        <v>16</v>
      </c>
      <c r="F1110" t="s">
        <v>12</v>
      </c>
      <c r="G1110" t="s">
        <v>13</v>
      </c>
      <c r="H1110" t="s">
        <v>13</v>
      </c>
      <c r="I1110">
        <v>30</v>
      </c>
      <c r="J1110" t="str">
        <f>IF(ABS((C1110-AVERAGE($C:$C))/_xlfn.STDEV.S(moras[SALARIO]))&gt;1.96,"Atípico","No")</f>
        <v>No</v>
      </c>
      <c r="K1110" t="str">
        <f>IF(ABS((moras[[#This Row],[EDAD]]-AVERAGE($I:$I))/_xlfn.STDEV.S($I:$I))&gt;1.96,"Atípico","No")</f>
        <v>No</v>
      </c>
    </row>
    <row r="1111" spans="1:11" x14ac:dyDescent="0.35">
      <c r="A1111">
        <v>3211</v>
      </c>
      <c r="B1111" t="s">
        <v>9</v>
      </c>
      <c r="C1111">
        <v>1250882.3500000001</v>
      </c>
      <c r="D1111" t="s">
        <v>10</v>
      </c>
      <c r="E1111" t="s">
        <v>11</v>
      </c>
      <c r="F1111" t="s">
        <v>12</v>
      </c>
      <c r="G1111" t="s">
        <v>13</v>
      </c>
      <c r="H1111" t="s">
        <v>13</v>
      </c>
      <c r="I1111">
        <v>30</v>
      </c>
      <c r="J1111" t="str">
        <f>IF(ABS((C1111-AVERAGE($C:$C))/_xlfn.STDEV.S(moras[SALARIO]))&gt;1.96,"Atípico","No")</f>
        <v>No</v>
      </c>
      <c r="K1111" t="str">
        <f>IF(ABS((moras[[#This Row],[EDAD]]-AVERAGE($I:$I))/_xlfn.STDEV.S($I:$I))&gt;1.96,"Atípico","No")</f>
        <v>No</v>
      </c>
    </row>
    <row r="1112" spans="1:11" x14ac:dyDescent="0.35">
      <c r="A1112">
        <v>372</v>
      </c>
      <c r="B1112" t="s">
        <v>9</v>
      </c>
      <c r="C1112">
        <v>1233060.23</v>
      </c>
      <c r="D1112" t="s">
        <v>10</v>
      </c>
      <c r="E1112" t="s">
        <v>16</v>
      </c>
      <c r="F1112" t="s">
        <v>12</v>
      </c>
      <c r="G1112" t="s">
        <v>13</v>
      </c>
      <c r="H1112" t="s">
        <v>13</v>
      </c>
      <c r="I1112">
        <v>30</v>
      </c>
      <c r="J1112" t="str">
        <f>IF(ABS((C1112-AVERAGE($C:$C))/_xlfn.STDEV.S(moras[SALARIO]))&gt;1.96,"Atípico","No")</f>
        <v>No</v>
      </c>
      <c r="K1112" t="str">
        <f>IF(ABS((moras[[#This Row],[EDAD]]-AVERAGE($I:$I))/_xlfn.STDEV.S($I:$I))&gt;1.96,"Atípico","No")</f>
        <v>No</v>
      </c>
    </row>
    <row r="1113" spans="1:11" x14ac:dyDescent="0.35">
      <c r="A1113">
        <v>11</v>
      </c>
      <c r="B1113" t="s">
        <v>15</v>
      </c>
      <c r="C1113">
        <v>1200000</v>
      </c>
      <c r="D1113" t="s">
        <v>10</v>
      </c>
      <c r="E1113" t="s">
        <v>16</v>
      </c>
      <c r="F1113" t="s">
        <v>12</v>
      </c>
      <c r="G1113" t="s">
        <v>13</v>
      </c>
      <c r="H1113" t="s">
        <v>13</v>
      </c>
      <c r="I1113">
        <v>30</v>
      </c>
      <c r="J1113" t="str">
        <f>IF(ABS((C1113-AVERAGE($C:$C))/_xlfn.STDEV.S(moras[SALARIO]))&gt;1.96,"Atípico","No")</f>
        <v>No</v>
      </c>
      <c r="K1113" t="str">
        <f>IF(ABS((moras[[#This Row],[EDAD]]-AVERAGE($I:$I))/_xlfn.STDEV.S($I:$I))&gt;1.96,"Atípico","No")</f>
        <v>No</v>
      </c>
    </row>
    <row r="1114" spans="1:11" x14ac:dyDescent="0.35">
      <c r="A1114">
        <v>3461</v>
      </c>
      <c r="B1114" t="s">
        <v>9</v>
      </c>
      <c r="C1114">
        <v>1200000</v>
      </c>
      <c r="D1114" t="s">
        <v>10</v>
      </c>
      <c r="E1114" t="s">
        <v>16</v>
      </c>
      <c r="F1114" t="s">
        <v>12</v>
      </c>
      <c r="G1114" t="s">
        <v>13</v>
      </c>
      <c r="H1114" t="s">
        <v>13</v>
      </c>
      <c r="I1114">
        <v>30</v>
      </c>
      <c r="J1114" t="str">
        <f>IF(ABS((C1114-AVERAGE($C:$C))/_xlfn.STDEV.S(moras[SALARIO]))&gt;1.96,"Atípico","No")</f>
        <v>No</v>
      </c>
      <c r="K1114" t="str">
        <f>IF(ABS((moras[[#This Row],[EDAD]]-AVERAGE($I:$I))/_xlfn.STDEV.S($I:$I))&gt;1.96,"Atípico","No")</f>
        <v>No</v>
      </c>
    </row>
    <row r="1115" spans="1:11" x14ac:dyDescent="0.35">
      <c r="A1115">
        <v>1379</v>
      </c>
      <c r="B1115" t="s">
        <v>15</v>
      </c>
      <c r="C1115">
        <v>1154739.48</v>
      </c>
      <c r="D1115" t="s">
        <v>10</v>
      </c>
      <c r="E1115" t="s">
        <v>11</v>
      </c>
      <c r="F1115" t="s">
        <v>12</v>
      </c>
      <c r="G1115" t="s">
        <v>13</v>
      </c>
      <c r="H1115" t="s">
        <v>13</v>
      </c>
      <c r="I1115">
        <v>30</v>
      </c>
      <c r="J1115" t="str">
        <f>IF(ABS((C1115-AVERAGE($C:$C))/_xlfn.STDEV.S(moras[SALARIO]))&gt;1.96,"Atípico","No")</f>
        <v>No</v>
      </c>
      <c r="K1115" t="str">
        <f>IF(ABS((moras[[#This Row],[EDAD]]-AVERAGE($I:$I))/_xlfn.STDEV.S($I:$I))&gt;1.96,"Atípico","No")</f>
        <v>No</v>
      </c>
    </row>
    <row r="1116" spans="1:11" x14ac:dyDescent="0.35">
      <c r="A1116">
        <v>2178</v>
      </c>
      <c r="B1116" t="s">
        <v>9</v>
      </c>
      <c r="C1116">
        <v>1154586.75</v>
      </c>
      <c r="D1116" t="s">
        <v>10</v>
      </c>
      <c r="E1116" t="s">
        <v>16</v>
      </c>
      <c r="F1116" t="s">
        <v>12</v>
      </c>
      <c r="G1116" t="s">
        <v>13</v>
      </c>
      <c r="H1116" t="s">
        <v>13</v>
      </c>
      <c r="I1116">
        <v>30</v>
      </c>
      <c r="J1116" t="str">
        <f>IF(ABS((C1116-AVERAGE($C:$C))/_xlfn.STDEV.S(moras[SALARIO]))&gt;1.96,"Atípico","No")</f>
        <v>No</v>
      </c>
      <c r="K1116" t="str">
        <f>IF(ABS((moras[[#This Row],[EDAD]]-AVERAGE($I:$I))/_xlfn.STDEV.S($I:$I))&gt;1.96,"Atípico","No")</f>
        <v>No</v>
      </c>
    </row>
    <row r="1117" spans="1:11" x14ac:dyDescent="0.35">
      <c r="A1117">
        <v>1898</v>
      </c>
      <c r="B1117" t="s">
        <v>15</v>
      </c>
      <c r="C1117">
        <v>1103237</v>
      </c>
      <c r="D1117" t="s">
        <v>10</v>
      </c>
      <c r="E1117" t="s">
        <v>11</v>
      </c>
      <c r="F1117" t="s">
        <v>12</v>
      </c>
      <c r="G1117" t="s">
        <v>13</v>
      </c>
      <c r="H1117" t="s">
        <v>12</v>
      </c>
      <c r="I1117">
        <v>30</v>
      </c>
      <c r="J1117" t="str">
        <f>IF(ABS((C1117-AVERAGE($C:$C))/_xlfn.STDEV.S(moras[SALARIO]))&gt;1.96,"Atípico","No")</f>
        <v>No</v>
      </c>
      <c r="K1117" t="str">
        <f>IF(ABS((moras[[#This Row],[EDAD]]-AVERAGE($I:$I))/_xlfn.STDEV.S($I:$I))&gt;1.96,"Atípico","No")</f>
        <v>No</v>
      </c>
    </row>
    <row r="1118" spans="1:11" x14ac:dyDescent="0.35">
      <c r="A1118">
        <v>228</v>
      </c>
      <c r="B1118" t="s">
        <v>15</v>
      </c>
      <c r="C1118">
        <v>1083593.7</v>
      </c>
      <c r="D1118" t="s">
        <v>10</v>
      </c>
      <c r="E1118" t="s">
        <v>11</v>
      </c>
      <c r="F1118" t="s">
        <v>12</v>
      </c>
      <c r="G1118" t="s">
        <v>13</v>
      </c>
      <c r="H1118" t="s">
        <v>13</v>
      </c>
      <c r="I1118">
        <v>30</v>
      </c>
      <c r="J1118" t="str">
        <f>IF(ABS((C1118-AVERAGE($C:$C))/_xlfn.STDEV.S(moras[SALARIO]))&gt;1.96,"Atípico","No")</f>
        <v>No</v>
      </c>
      <c r="K1118" t="str">
        <f>IF(ABS((moras[[#This Row],[EDAD]]-AVERAGE($I:$I))/_xlfn.STDEV.S($I:$I))&gt;1.96,"Atípico","No")</f>
        <v>No</v>
      </c>
    </row>
    <row r="1119" spans="1:11" x14ac:dyDescent="0.35">
      <c r="A1119">
        <v>1573</v>
      </c>
      <c r="B1119" t="s">
        <v>15</v>
      </c>
      <c r="C1119">
        <v>1070405</v>
      </c>
      <c r="D1119" t="s">
        <v>10</v>
      </c>
      <c r="E1119" t="s">
        <v>11</v>
      </c>
      <c r="F1119" t="s">
        <v>12</v>
      </c>
      <c r="G1119" t="s">
        <v>13</v>
      </c>
      <c r="H1119" t="s">
        <v>13</v>
      </c>
      <c r="I1119">
        <v>30</v>
      </c>
      <c r="J1119" t="str">
        <f>IF(ABS((C1119-AVERAGE($C:$C))/_xlfn.STDEV.S(moras[SALARIO]))&gt;1.96,"Atípico","No")</f>
        <v>No</v>
      </c>
      <c r="K1119" t="str">
        <f>IF(ABS((moras[[#This Row],[EDAD]]-AVERAGE($I:$I))/_xlfn.STDEV.S($I:$I))&gt;1.96,"Atípico","No")</f>
        <v>No</v>
      </c>
    </row>
    <row r="1120" spans="1:11" x14ac:dyDescent="0.35">
      <c r="A1120">
        <v>2897</v>
      </c>
      <c r="B1120" t="s">
        <v>15</v>
      </c>
      <c r="C1120">
        <v>1055938.04</v>
      </c>
      <c r="D1120" t="s">
        <v>10</v>
      </c>
      <c r="E1120" t="s">
        <v>11</v>
      </c>
      <c r="F1120" t="s">
        <v>12</v>
      </c>
      <c r="G1120" t="s">
        <v>13</v>
      </c>
      <c r="H1120" t="s">
        <v>13</v>
      </c>
      <c r="I1120">
        <v>30</v>
      </c>
      <c r="J1120" t="str">
        <f>IF(ABS((C1120-AVERAGE($C:$C))/_xlfn.STDEV.S(moras[SALARIO]))&gt;1.96,"Atípico","No")</f>
        <v>No</v>
      </c>
      <c r="K1120" t="str">
        <f>IF(ABS((moras[[#This Row],[EDAD]]-AVERAGE($I:$I))/_xlfn.STDEV.S($I:$I))&gt;1.96,"Atípico","No")</f>
        <v>No</v>
      </c>
    </row>
    <row r="1121" spans="1:11" x14ac:dyDescent="0.35">
      <c r="A1121">
        <v>1029</v>
      </c>
      <c r="B1121" t="s">
        <v>9</v>
      </c>
      <c r="C1121">
        <v>1020006.8</v>
      </c>
      <c r="D1121" t="s">
        <v>10</v>
      </c>
      <c r="E1121" t="s">
        <v>16</v>
      </c>
      <c r="F1121" t="s">
        <v>12</v>
      </c>
      <c r="G1121" t="s">
        <v>13</v>
      </c>
      <c r="H1121" t="s">
        <v>13</v>
      </c>
      <c r="I1121">
        <v>30</v>
      </c>
      <c r="J1121" t="str">
        <f>IF(ABS((C1121-AVERAGE($C:$C))/_xlfn.STDEV.S(moras[SALARIO]))&gt;1.96,"Atípico","No")</f>
        <v>No</v>
      </c>
      <c r="K1121" t="str">
        <f>IF(ABS((moras[[#This Row],[EDAD]]-AVERAGE($I:$I))/_xlfn.STDEV.S($I:$I))&gt;1.96,"Atípico","No")</f>
        <v>No</v>
      </c>
    </row>
    <row r="1122" spans="1:11" x14ac:dyDescent="0.35">
      <c r="A1122">
        <v>4250</v>
      </c>
      <c r="B1122" t="s">
        <v>15</v>
      </c>
      <c r="C1122">
        <v>999660.5</v>
      </c>
      <c r="D1122" t="s">
        <v>10</v>
      </c>
      <c r="E1122" t="s">
        <v>16</v>
      </c>
      <c r="F1122" t="s">
        <v>12</v>
      </c>
      <c r="G1122" t="s">
        <v>12</v>
      </c>
      <c r="H1122" t="s">
        <v>13</v>
      </c>
      <c r="I1122">
        <v>30</v>
      </c>
      <c r="J1122" t="str">
        <f>IF(ABS((C1122-AVERAGE($C:$C))/_xlfn.STDEV.S(moras[SALARIO]))&gt;1.96,"Atípico","No")</f>
        <v>No</v>
      </c>
      <c r="K1122" t="str">
        <f>IF(ABS((moras[[#This Row],[EDAD]]-AVERAGE($I:$I))/_xlfn.STDEV.S($I:$I))&gt;1.96,"Atípico","No")</f>
        <v>No</v>
      </c>
    </row>
    <row r="1123" spans="1:11" x14ac:dyDescent="0.35">
      <c r="A1123">
        <v>3970</v>
      </c>
      <c r="B1123" t="s">
        <v>9</v>
      </c>
      <c r="C1123">
        <v>971125</v>
      </c>
      <c r="D1123" t="s">
        <v>10</v>
      </c>
      <c r="E1123" t="s">
        <v>16</v>
      </c>
      <c r="F1123" t="s">
        <v>12</v>
      </c>
      <c r="G1123" t="s">
        <v>13</v>
      </c>
      <c r="H1123" t="s">
        <v>13</v>
      </c>
      <c r="I1123">
        <v>30</v>
      </c>
      <c r="J1123" t="str">
        <f>IF(ABS((C1123-AVERAGE($C:$C))/_xlfn.STDEV.S(moras[SALARIO]))&gt;1.96,"Atípico","No")</f>
        <v>No</v>
      </c>
      <c r="K1123" t="str">
        <f>IF(ABS((moras[[#This Row],[EDAD]]-AVERAGE($I:$I))/_xlfn.STDEV.S($I:$I))&gt;1.96,"Atípico","No")</f>
        <v>No</v>
      </c>
    </row>
    <row r="1124" spans="1:11" x14ac:dyDescent="0.35">
      <c r="A1124">
        <v>483</v>
      </c>
      <c r="B1124" t="s">
        <v>9</v>
      </c>
      <c r="C1124">
        <v>957595</v>
      </c>
      <c r="D1124" t="s">
        <v>10</v>
      </c>
      <c r="E1124" t="s">
        <v>16</v>
      </c>
      <c r="F1124" t="s">
        <v>12</v>
      </c>
      <c r="G1124" t="s">
        <v>13</v>
      </c>
      <c r="H1124" t="s">
        <v>13</v>
      </c>
      <c r="I1124">
        <v>30</v>
      </c>
      <c r="J1124" t="str">
        <f>IF(ABS((C1124-AVERAGE($C:$C))/_xlfn.STDEV.S(moras[SALARIO]))&gt;1.96,"Atípico","No")</f>
        <v>No</v>
      </c>
      <c r="K1124" t="str">
        <f>IF(ABS((moras[[#This Row],[EDAD]]-AVERAGE($I:$I))/_xlfn.STDEV.S($I:$I))&gt;1.96,"Atípico","No")</f>
        <v>No</v>
      </c>
    </row>
    <row r="1125" spans="1:11" x14ac:dyDescent="0.35">
      <c r="A1125">
        <v>1946</v>
      </c>
      <c r="B1125" t="s">
        <v>9</v>
      </c>
      <c r="C1125">
        <v>889976.5</v>
      </c>
      <c r="D1125" t="s">
        <v>10</v>
      </c>
      <c r="E1125" t="s">
        <v>11</v>
      </c>
      <c r="F1125" t="s">
        <v>12</v>
      </c>
      <c r="G1125" t="s">
        <v>13</v>
      </c>
      <c r="H1125" t="s">
        <v>13</v>
      </c>
      <c r="I1125">
        <v>30</v>
      </c>
      <c r="J1125" t="str">
        <f>IF(ABS((C1125-AVERAGE($C:$C))/_xlfn.STDEV.S(moras[SALARIO]))&gt;1.96,"Atípico","No")</f>
        <v>No</v>
      </c>
      <c r="K1125" t="str">
        <f>IF(ABS((moras[[#This Row],[EDAD]]-AVERAGE($I:$I))/_xlfn.STDEV.S($I:$I))&gt;1.96,"Atípico","No")</f>
        <v>No</v>
      </c>
    </row>
    <row r="1126" spans="1:11" x14ac:dyDescent="0.35">
      <c r="A1126">
        <v>2353</v>
      </c>
      <c r="B1126" t="s">
        <v>9</v>
      </c>
      <c r="C1126">
        <v>888101.64</v>
      </c>
      <c r="D1126" t="s">
        <v>10</v>
      </c>
      <c r="E1126" t="s">
        <v>11</v>
      </c>
      <c r="F1126" t="s">
        <v>12</v>
      </c>
      <c r="G1126" t="s">
        <v>13</v>
      </c>
      <c r="H1126" t="s">
        <v>13</v>
      </c>
      <c r="I1126">
        <v>30</v>
      </c>
      <c r="J1126" t="str">
        <f>IF(ABS((C1126-AVERAGE($C:$C))/_xlfn.STDEV.S(moras[SALARIO]))&gt;1.96,"Atípico","No")</f>
        <v>No</v>
      </c>
      <c r="K1126" t="str">
        <f>IF(ABS((moras[[#This Row],[EDAD]]-AVERAGE($I:$I))/_xlfn.STDEV.S($I:$I))&gt;1.96,"Atípico","No")</f>
        <v>No</v>
      </c>
    </row>
    <row r="1127" spans="1:11" x14ac:dyDescent="0.35">
      <c r="A1127">
        <v>1446</v>
      </c>
      <c r="B1127" t="s">
        <v>9</v>
      </c>
      <c r="C1127">
        <v>868191.39</v>
      </c>
      <c r="D1127" t="s">
        <v>10</v>
      </c>
      <c r="E1127" t="s">
        <v>16</v>
      </c>
      <c r="F1127" t="s">
        <v>12</v>
      </c>
      <c r="G1127" t="s">
        <v>13</v>
      </c>
      <c r="H1127" t="s">
        <v>13</v>
      </c>
      <c r="I1127">
        <v>30</v>
      </c>
      <c r="J1127" t="str">
        <f>IF(ABS((C1127-AVERAGE($C:$C))/_xlfn.STDEV.S(moras[SALARIO]))&gt;1.96,"Atípico","No")</f>
        <v>No</v>
      </c>
      <c r="K1127" t="str">
        <f>IF(ABS((moras[[#This Row],[EDAD]]-AVERAGE($I:$I))/_xlfn.STDEV.S($I:$I))&gt;1.96,"Atípico","No")</f>
        <v>No</v>
      </c>
    </row>
    <row r="1128" spans="1:11" x14ac:dyDescent="0.35">
      <c r="A1128">
        <v>272</v>
      </c>
      <c r="B1128" t="s">
        <v>15</v>
      </c>
      <c r="C1128">
        <v>829364.58</v>
      </c>
      <c r="D1128" t="s">
        <v>10</v>
      </c>
      <c r="E1128" t="s">
        <v>16</v>
      </c>
      <c r="F1128" t="s">
        <v>12</v>
      </c>
      <c r="G1128" t="s">
        <v>13</v>
      </c>
      <c r="H1128" t="s">
        <v>13</v>
      </c>
      <c r="I1128">
        <v>30</v>
      </c>
      <c r="J1128" t="str">
        <f>IF(ABS((C1128-AVERAGE($C:$C))/_xlfn.STDEV.S(moras[SALARIO]))&gt;1.96,"Atípico","No")</f>
        <v>No</v>
      </c>
      <c r="K1128" t="str">
        <f>IF(ABS((moras[[#This Row],[EDAD]]-AVERAGE($I:$I))/_xlfn.STDEV.S($I:$I))&gt;1.96,"Atípico","No")</f>
        <v>No</v>
      </c>
    </row>
    <row r="1129" spans="1:11" x14ac:dyDescent="0.35">
      <c r="A1129">
        <v>538</v>
      </c>
      <c r="B1129" t="s">
        <v>9</v>
      </c>
      <c r="C1129">
        <v>812000</v>
      </c>
      <c r="D1129" t="s">
        <v>10</v>
      </c>
      <c r="E1129" t="s">
        <v>16</v>
      </c>
      <c r="F1129" t="s">
        <v>12</v>
      </c>
      <c r="G1129" t="s">
        <v>13</v>
      </c>
      <c r="H1129" t="s">
        <v>12</v>
      </c>
      <c r="I1129">
        <v>30</v>
      </c>
      <c r="J1129" t="str">
        <f>IF(ABS((C1129-AVERAGE($C:$C))/_xlfn.STDEV.S(moras[SALARIO]))&gt;1.96,"Atípico","No")</f>
        <v>No</v>
      </c>
      <c r="K1129" t="str">
        <f>IF(ABS((moras[[#This Row],[EDAD]]-AVERAGE($I:$I))/_xlfn.STDEV.S($I:$I))&gt;1.96,"Atípico","No")</f>
        <v>No</v>
      </c>
    </row>
    <row r="1130" spans="1:11" x14ac:dyDescent="0.35">
      <c r="A1130">
        <v>94</v>
      </c>
      <c r="B1130" t="s">
        <v>15</v>
      </c>
      <c r="C1130">
        <v>800002</v>
      </c>
      <c r="D1130" t="s">
        <v>10</v>
      </c>
      <c r="E1130" t="s">
        <v>16</v>
      </c>
      <c r="F1130" t="s">
        <v>12</v>
      </c>
      <c r="G1130" t="s">
        <v>13</v>
      </c>
      <c r="H1130" t="s">
        <v>13</v>
      </c>
      <c r="I1130">
        <v>30</v>
      </c>
      <c r="J1130" t="str">
        <f>IF(ABS((C1130-AVERAGE($C:$C))/_xlfn.STDEV.S(moras[SALARIO]))&gt;1.96,"Atípico","No")</f>
        <v>No</v>
      </c>
      <c r="K1130" t="str">
        <f>IF(ABS((moras[[#This Row],[EDAD]]-AVERAGE($I:$I))/_xlfn.STDEV.S($I:$I))&gt;1.96,"Atípico","No")</f>
        <v>No</v>
      </c>
    </row>
    <row r="1131" spans="1:11" x14ac:dyDescent="0.35">
      <c r="A1131">
        <v>219</v>
      </c>
      <c r="B1131" t="s">
        <v>15</v>
      </c>
      <c r="C1131">
        <v>800000</v>
      </c>
      <c r="D1131" t="s">
        <v>10</v>
      </c>
      <c r="E1131" t="s">
        <v>16</v>
      </c>
      <c r="F1131" t="s">
        <v>12</v>
      </c>
      <c r="G1131" t="s">
        <v>13</v>
      </c>
      <c r="H1131" t="s">
        <v>13</v>
      </c>
      <c r="I1131">
        <v>30</v>
      </c>
      <c r="J1131" t="str">
        <f>IF(ABS((C1131-AVERAGE($C:$C))/_xlfn.STDEV.S(moras[SALARIO]))&gt;1.96,"Atípico","No")</f>
        <v>No</v>
      </c>
      <c r="K1131" t="str">
        <f>IF(ABS((moras[[#This Row],[EDAD]]-AVERAGE($I:$I))/_xlfn.STDEV.S($I:$I))&gt;1.96,"Atípico","No")</f>
        <v>No</v>
      </c>
    </row>
    <row r="1132" spans="1:11" x14ac:dyDescent="0.35">
      <c r="A1132">
        <v>3838</v>
      </c>
      <c r="B1132" t="s">
        <v>15</v>
      </c>
      <c r="C1132">
        <v>781283.24</v>
      </c>
      <c r="D1132" t="s">
        <v>10</v>
      </c>
      <c r="E1132" t="s">
        <v>11</v>
      </c>
      <c r="F1132" t="s">
        <v>12</v>
      </c>
      <c r="G1132" t="s">
        <v>13</v>
      </c>
      <c r="H1132" t="s">
        <v>13</v>
      </c>
      <c r="I1132">
        <v>30</v>
      </c>
      <c r="J1132" t="str">
        <f>IF(ABS((C1132-AVERAGE($C:$C))/_xlfn.STDEV.S(moras[SALARIO]))&gt;1.96,"Atípico","No")</f>
        <v>No</v>
      </c>
      <c r="K1132" t="str">
        <f>IF(ABS((moras[[#This Row],[EDAD]]-AVERAGE($I:$I))/_xlfn.STDEV.S($I:$I))&gt;1.96,"Atípico","No")</f>
        <v>No</v>
      </c>
    </row>
    <row r="1133" spans="1:11" x14ac:dyDescent="0.35">
      <c r="A1133">
        <v>2491</v>
      </c>
      <c r="B1133" t="s">
        <v>9</v>
      </c>
      <c r="C1133">
        <v>761122.15</v>
      </c>
      <c r="D1133" t="s">
        <v>10</v>
      </c>
      <c r="E1133" t="s">
        <v>11</v>
      </c>
      <c r="F1133" t="s">
        <v>12</v>
      </c>
      <c r="G1133" t="s">
        <v>13</v>
      </c>
      <c r="H1133" t="s">
        <v>13</v>
      </c>
      <c r="I1133">
        <v>30</v>
      </c>
      <c r="J1133" t="str">
        <f>IF(ABS((C1133-AVERAGE($C:$C))/_xlfn.STDEV.S(moras[SALARIO]))&gt;1.96,"Atípico","No")</f>
        <v>No</v>
      </c>
      <c r="K1133" t="str">
        <f>IF(ABS((moras[[#This Row],[EDAD]]-AVERAGE($I:$I))/_xlfn.STDEV.S($I:$I))&gt;1.96,"Atípico","No")</f>
        <v>No</v>
      </c>
    </row>
    <row r="1134" spans="1:11" x14ac:dyDescent="0.35">
      <c r="A1134">
        <v>4666</v>
      </c>
      <c r="B1134" t="s">
        <v>9</v>
      </c>
      <c r="C1134">
        <v>746556.41</v>
      </c>
      <c r="D1134" t="s">
        <v>10</v>
      </c>
      <c r="E1134" t="s">
        <v>11</v>
      </c>
      <c r="F1134" t="s">
        <v>12</v>
      </c>
      <c r="G1134" t="s">
        <v>13</v>
      </c>
      <c r="H1134" t="s">
        <v>13</v>
      </c>
      <c r="I1134">
        <v>30</v>
      </c>
      <c r="J1134" t="str">
        <f>IF(ABS((C1134-AVERAGE($C:$C))/_xlfn.STDEV.S(moras[SALARIO]))&gt;1.96,"Atípico","No")</f>
        <v>No</v>
      </c>
      <c r="K1134" t="str">
        <f>IF(ABS((moras[[#This Row],[EDAD]]-AVERAGE($I:$I))/_xlfn.STDEV.S($I:$I))&gt;1.96,"Atípico","No")</f>
        <v>No</v>
      </c>
    </row>
    <row r="1135" spans="1:11" x14ac:dyDescent="0.35">
      <c r="A1135">
        <v>1030</v>
      </c>
      <c r="B1135" t="s">
        <v>9</v>
      </c>
      <c r="C1135">
        <v>701742</v>
      </c>
      <c r="D1135" t="s">
        <v>10</v>
      </c>
      <c r="E1135" t="s">
        <v>11</v>
      </c>
      <c r="F1135" t="s">
        <v>12</v>
      </c>
      <c r="G1135" t="s">
        <v>13</v>
      </c>
      <c r="H1135" t="s">
        <v>13</v>
      </c>
      <c r="I1135">
        <v>30</v>
      </c>
      <c r="J1135" t="str">
        <f>IF(ABS((C1135-AVERAGE($C:$C))/_xlfn.STDEV.S(moras[SALARIO]))&gt;1.96,"Atípico","No")</f>
        <v>No</v>
      </c>
      <c r="K1135" t="str">
        <f>IF(ABS((moras[[#This Row],[EDAD]]-AVERAGE($I:$I))/_xlfn.STDEV.S($I:$I))&gt;1.96,"Atípico","No")</f>
        <v>No</v>
      </c>
    </row>
    <row r="1136" spans="1:11" x14ac:dyDescent="0.35">
      <c r="A1136">
        <v>119</v>
      </c>
      <c r="B1136" t="s">
        <v>9</v>
      </c>
      <c r="C1136">
        <v>681758.7</v>
      </c>
      <c r="D1136" t="s">
        <v>10</v>
      </c>
      <c r="E1136" t="s">
        <v>16</v>
      </c>
      <c r="F1136" t="s">
        <v>12</v>
      </c>
      <c r="G1136" t="s">
        <v>13</v>
      </c>
      <c r="H1136" t="s">
        <v>13</v>
      </c>
      <c r="I1136">
        <v>30</v>
      </c>
      <c r="J1136" t="str">
        <f>IF(ABS((C1136-AVERAGE($C:$C))/_xlfn.STDEV.S(moras[SALARIO]))&gt;1.96,"Atípico","No")</f>
        <v>No</v>
      </c>
      <c r="K1136" t="str">
        <f>IF(ABS((moras[[#This Row],[EDAD]]-AVERAGE($I:$I))/_xlfn.STDEV.S($I:$I))&gt;1.96,"Atípico","No")</f>
        <v>No</v>
      </c>
    </row>
    <row r="1137" spans="1:11" x14ac:dyDescent="0.35">
      <c r="A1137">
        <v>3588</v>
      </c>
      <c r="B1137" t="s">
        <v>15</v>
      </c>
      <c r="C1137">
        <v>671005</v>
      </c>
      <c r="D1137" t="s">
        <v>10</v>
      </c>
      <c r="E1137" t="s">
        <v>16</v>
      </c>
      <c r="F1137" t="s">
        <v>12</v>
      </c>
      <c r="G1137" t="s">
        <v>13</v>
      </c>
      <c r="H1137" t="s">
        <v>12</v>
      </c>
      <c r="I1137">
        <v>30</v>
      </c>
      <c r="J1137" t="str">
        <f>IF(ABS((C1137-AVERAGE($C:$C))/_xlfn.STDEV.S(moras[SALARIO]))&gt;1.96,"Atípico","No")</f>
        <v>No</v>
      </c>
      <c r="K1137" t="str">
        <f>IF(ABS((moras[[#This Row],[EDAD]]-AVERAGE($I:$I))/_xlfn.STDEV.S($I:$I))&gt;1.96,"Atípico","No")</f>
        <v>No</v>
      </c>
    </row>
    <row r="1138" spans="1:11" x14ac:dyDescent="0.35">
      <c r="A1138">
        <v>90</v>
      </c>
      <c r="B1138" t="s">
        <v>15</v>
      </c>
      <c r="C1138">
        <v>622035.81999999995</v>
      </c>
      <c r="D1138" t="s">
        <v>10</v>
      </c>
      <c r="E1138" t="s">
        <v>11</v>
      </c>
      <c r="F1138" t="s">
        <v>12</v>
      </c>
      <c r="G1138" t="s">
        <v>13</v>
      </c>
      <c r="H1138" t="s">
        <v>13</v>
      </c>
      <c r="I1138">
        <v>30</v>
      </c>
      <c r="J1138" t="str">
        <f>IF(ABS((C1138-AVERAGE($C:$C))/_xlfn.STDEV.S(moras[SALARIO]))&gt;1.96,"Atípico","No")</f>
        <v>No</v>
      </c>
      <c r="K1138" t="str">
        <f>IF(ABS((moras[[#This Row],[EDAD]]-AVERAGE($I:$I))/_xlfn.STDEV.S($I:$I))&gt;1.96,"Atípico","No")</f>
        <v>No</v>
      </c>
    </row>
    <row r="1139" spans="1:11" x14ac:dyDescent="0.35">
      <c r="A1139">
        <v>2763</v>
      </c>
      <c r="B1139" t="s">
        <v>15</v>
      </c>
      <c r="C1139">
        <v>610000</v>
      </c>
      <c r="D1139" t="s">
        <v>10</v>
      </c>
      <c r="E1139" t="s">
        <v>16</v>
      </c>
      <c r="F1139" t="s">
        <v>12</v>
      </c>
      <c r="G1139" t="s">
        <v>13</v>
      </c>
      <c r="H1139" t="s">
        <v>13</v>
      </c>
      <c r="I1139">
        <v>30</v>
      </c>
      <c r="J1139" t="str">
        <f>IF(ABS((C1139-AVERAGE($C:$C))/_xlfn.STDEV.S(moras[SALARIO]))&gt;1.96,"Atípico","No")</f>
        <v>No</v>
      </c>
      <c r="K1139" t="str">
        <f>IF(ABS((moras[[#This Row],[EDAD]]-AVERAGE($I:$I))/_xlfn.STDEV.S($I:$I))&gt;1.96,"Atípico","No")</f>
        <v>No</v>
      </c>
    </row>
    <row r="1140" spans="1:11" x14ac:dyDescent="0.35">
      <c r="A1140">
        <v>3621</v>
      </c>
      <c r="B1140" t="s">
        <v>15</v>
      </c>
      <c r="C1140">
        <v>604940</v>
      </c>
      <c r="D1140" t="s">
        <v>18</v>
      </c>
      <c r="E1140" t="s">
        <v>16</v>
      </c>
      <c r="F1140" t="s">
        <v>12</v>
      </c>
      <c r="G1140" t="s">
        <v>13</v>
      </c>
      <c r="H1140" t="s">
        <v>13</v>
      </c>
      <c r="I1140">
        <v>30</v>
      </c>
      <c r="J1140" t="str">
        <f>IF(ABS((C1140-AVERAGE($C:$C))/_xlfn.STDEV.S(moras[SALARIO]))&gt;1.96,"Atípico","No")</f>
        <v>No</v>
      </c>
      <c r="K1140" t="str">
        <f>IF(ABS((moras[[#This Row],[EDAD]]-AVERAGE($I:$I))/_xlfn.STDEV.S($I:$I))&gt;1.96,"Atípico","No")</f>
        <v>No</v>
      </c>
    </row>
    <row r="1141" spans="1:11" x14ac:dyDescent="0.35">
      <c r="A1141">
        <v>4690</v>
      </c>
      <c r="B1141" t="s">
        <v>9</v>
      </c>
      <c r="C1141">
        <v>603283.5</v>
      </c>
      <c r="D1141" t="s">
        <v>10</v>
      </c>
      <c r="E1141" t="s">
        <v>11</v>
      </c>
      <c r="F1141" t="s">
        <v>12</v>
      </c>
      <c r="G1141" t="s">
        <v>13</v>
      </c>
      <c r="H1141" t="s">
        <v>13</v>
      </c>
      <c r="I1141">
        <v>30</v>
      </c>
      <c r="J1141" t="str">
        <f>IF(ABS((C1141-AVERAGE($C:$C))/_xlfn.STDEV.S(moras[SALARIO]))&gt;1.96,"Atípico","No")</f>
        <v>No</v>
      </c>
      <c r="K1141" t="str">
        <f>IF(ABS((moras[[#This Row],[EDAD]]-AVERAGE($I:$I))/_xlfn.STDEV.S($I:$I))&gt;1.96,"Atípico","No")</f>
        <v>No</v>
      </c>
    </row>
    <row r="1142" spans="1:11" x14ac:dyDescent="0.35">
      <c r="A1142">
        <v>1661</v>
      </c>
      <c r="B1142" t="s">
        <v>9</v>
      </c>
      <c r="C1142">
        <v>597533.32999999996</v>
      </c>
      <c r="D1142" t="s">
        <v>10</v>
      </c>
      <c r="E1142" t="s">
        <v>16</v>
      </c>
      <c r="F1142" t="s">
        <v>12</v>
      </c>
      <c r="G1142" t="s">
        <v>12</v>
      </c>
      <c r="H1142" t="s">
        <v>13</v>
      </c>
      <c r="I1142">
        <v>30</v>
      </c>
      <c r="J1142" t="str">
        <f>IF(ABS((C1142-AVERAGE($C:$C))/_xlfn.STDEV.S(moras[SALARIO]))&gt;1.96,"Atípico","No")</f>
        <v>No</v>
      </c>
      <c r="K1142" t="str">
        <f>IF(ABS((moras[[#This Row],[EDAD]]-AVERAGE($I:$I))/_xlfn.STDEV.S($I:$I))&gt;1.96,"Atípico","No")</f>
        <v>No</v>
      </c>
    </row>
    <row r="1143" spans="1:11" x14ac:dyDescent="0.35">
      <c r="A1143">
        <v>336</v>
      </c>
      <c r="B1143" t="s">
        <v>9</v>
      </c>
      <c r="C1143">
        <v>591445.27</v>
      </c>
      <c r="D1143" t="s">
        <v>10</v>
      </c>
      <c r="E1143" t="s">
        <v>16</v>
      </c>
      <c r="F1143" t="s">
        <v>12</v>
      </c>
      <c r="G1143" t="s">
        <v>13</v>
      </c>
      <c r="H1143" t="s">
        <v>13</v>
      </c>
      <c r="I1143">
        <v>30</v>
      </c>
      <c r="J1143" t="str">
        <f>IF(ABS((C1143-AVERAGE($C:$C))/_xlfn.STDEV.S(moras[SALARIO]))&gt;1.96,"Atípico","No")</f>
        <v>No</v>
      </c>
      <c r="K1143" t="str">
        <f>IF(ABS((moras[[#This Row],[EDAD]]-AVERAGE($I:$I))/_xlfn.STDEV.S($I:$I))&gt;1.96,"Atípico","No")</f>
        <v>No</v>
      </c>
    </row>
    <row r="1144" spans="1:11" x14ac:dyDescent="0.35">
      <c r="A1144">
        <v>3656</v>
      </c>
      <c r="B1144" t="s">
        <v>15</v>
      </c>
      <c r="C1144">
        <v>590320</v>
      </c>
      <c r="D1144" t="s">
        <v>10</v>
      </c>
      <c r="E1144" t="s">
        <v>16</v>
      </c>
      <c r="F1144" t="s">
        <v>12</v>
      </c>
      <c r="G1144" t="s">
        <v>13</v>
      </c>
      <c r="H1144" t="s">
        <v>13</v>
      </c>
      <c r="I1144">
        <v>30</v>
      </c>
      <c r="J1144" t="str">
        <f>IF(ABS((C1144-AVERAGE($C:$C))/_xlfn.STDEV.S(moras[SALARIO]))&gt;1.96,"Atípico","No")</f>
        <v>No</v>
      </c>
      <c r="K1144" t="str">
        <f>IF(ABS((moras[[#This Row],[EDAD]]-AVERAGE($I:$I))/_xlfn.STDEV.S($I:$I))&gt;1.96,"Atípico","No")</f>
        <v>No</v>
      </c>
    </row>
    <row r="1145" spans="1:11" x14ac:dyDescent="0.35">
      <c r="A1145">
        <v>1358</v>
      </c>
      <c r="B1145" t="s">
        <v>9</v>
      </c>
      <c r="C1145">
        <v>589282.56000000006</v>
      </c>
      <c r="D1145" t="s">
        <v>10</v>
      </c>
      <c r="E1145" t="s">
        <v>11</v>
      </c>
      <c r="F1145" t="s">
        <v>12</v>
      </c>
      <c r="G1145" t="s">
        <v>13</v>
      </c>
      <c r="H1145" t="s">
        <v>13</v>
      </c>
      <c r="I1145">
        <v>30</v>
      </c>
      <c r="J1145" t="str">
        <f>IF(ABS((C1145-AVERAGE($C:$C))/_xlfn.STDEV.S(moras[SALARIO]))&gt;1.96,"Atípico","No")</f>
        <v>No</v>
      </c>
      <c r="K1145" t="str">
        <f>IF(ABS((moras[[#This Row],[EDAD]]-AVERAGE($I:$I))/_xlfn.STDEV.S($I:$I))&gt;1.96,"Atípico","No")</f>
        <v>No</v>
      </c>
    </row>
    <row r="1146" spans="1:11" x14ac:dyDescent="0.35">
      <c r="A1146">
        <v>3540</v>
      </c>
      <c r="B1146" t="s">
        <v>9</v>
      </c>
      <c r="C1146">
        <v>585136.5</v>
      </c>
      <c r="D1146" t="s">
        <v>10</v>
      </c>
      <c r="E1146" t="s">
        <v>11</v>
      </c>
      <c r="F1146" t="s">
        <v>12</v>
      </c>
      <c r="G1146" t="s">
        <v>13</v>
      </c>
      <c r="H1146" t="s">
        <v>13</v>
      </c>
      <c r="I1146">
        <v>30</v>
      </c>
      <c r="J1146" t="str">
        <f>IF(ABS((C1146-AVERAGE($C:$C))/_xlfn.STDEV.S(moras[SALARIO]))&gt;1.96,"Atípico","No")</f>
        <v>No</v>
      </c>
      <c r="K1146" t="str">
        <f>IF(ABS((moras[[#This Row],[EDAD]]-AVERAGE($I:$I))/_xlfn.STDEV.S($I:$I))&gt;1.96,"Atípico","No")</f>
        <v>No</v>
      </c>
    </row>
    <row r="1147" spans="1:11" x14ac:dyDescent="0.35">
      <c r="A1147">
        <v>1578</v>
      </c>
      <c r="B1147" t="s">
        <v>15</v>
      </c>
      <c r="C1147">
        <v>582705.18000000005</v>
      </c>
      <c r="D1147" t="s">
        <v>10</v>
      </c>
      <c r="E1147" t="s">
        <v>16</v>
      </c>
      <c r="F1147" t="s">
        <v>12</v>
      </c>
      <c r="G1147" t="s">
        <v>13</v>
      </c>
      <c r="H1147" t="s">
        <v>13</v>
      </c>
      <c r="I1147">
        <v>30</v>
      </c>
      <c r="J1147" t="str">
        <f>IF(ABS((C1147-AVERAGE($C:$C))/_xlfn.STDEV.S(moras[SALARIO]))&gt;1.96,"Atípico","No")</f>
        <v>No</v>
      </c>
      <c r="K1147" t="str">
        <f>IF(ABS((moras[[#This Row],[EDAD]]-AVERAGE($I:$I))/_xlfn.STDEV.S($I:$I))&gt;1.96,"Atípico","No")</f>
        <v>No</v>
      </c>
    </row>
    <row r="1148" spans="1:11" x14ac:dyDescent="0.35">
      <c r="A1148">
        <v>1631</v>
      </c>
      <c r="B1148" t="s">
        <v>15</v>
      </c>
      <c r="C1148">
        <v>581394</v>
      </c>
      <c r="D1148" t="s">
        <v>10</v>
      </c>
      <c r="E1148" t="s">
        <v>11</v>
      </c>
      <c r="F1148" t="s">
        <v>12</v>
      </c>
      <c r="G1148" t="s">
        <v>13</v>
      </c>
      <c r="H1148" t="s">
        <v>12</v>
      </c>
      <c r="I1148">
        <v>30</v>
      </c>
      <c r="J1148" t="str">
        <f>IF(ABS((C1148-AVERAGE($C:$C))/_xlfn.STDEV.S(moras[SALARIO]))&gt;1.96,"Atípico","No")</f>
        <v>No</v>
      </c>
      <c r="K1148" t="str">
        <f>IF(ABS((moras[[#This Row],[EDAD]]-AVERAGE($I:$I))/_xlfn.STDEV.S($I:$I))&gt;1.96,"Atípico","No")</f>
        <v>No</v>
      </c>
    </row>
    <row r="1149" spans="1:11" x14ac:dyDescent="0.35">
      <c r="A1149">
        <v>510</v>
      </c>
      <c r="B1149" t="s">
        <v>15</v>
      </c>
      <c r="C1149">
        <v>571789</v>
      </c>
      <c r="D1149" t="s">
        <v>18</v>
      </c>
      <c r="E1149" t="s">
        <v>16</v>
      </c>
      <c r="F1149" t="s">
        <v>12</v>
      </c>
      <c r="G1149" t="s">
        <v>13</v>
      </c>
      <c r="H1149" t="s">
        <v>13</v>
      </c>
      <c r="I1149">
        <v>30</v>
      </c>
      <c r="J1149" t="str">
        <f>IF(ABS((C1149-AVERAGE($C:$C))/_xlfn.STDEV.S(moras[SALARIO]))&gt;1.96,"Atípico","No")</f>
        <v>No</v>
      </c>
      <c r="K1149" t="str">
        <f>IF(ABS((moras[[#This Row],[EDAD]]-AVERAGE($I:$I))/_xlfn.STDEV.S($I:$I))&gt;1.96,"Atípico","No")</f>
        <v>No</v>
      </c>
    </row>
    <row r="1150" spans="1:11" x14ac:dyDescent="0.35">
      <c r="A1150">
        <v>4802</v>
      </c>
      <c r="B1150" t="s">
        <v>15</v>
      </c>
      <c r="C1150">
        <v>559270.94999999995</v>
      </c>
      <c r="D1150" t="s">
        <v>10</v>
      </c>
      <c r="E1150" t="s">
        <v>16</v>
      </c>
      <c r="F1150" t="s">
        <v>12</v>
      </c>
      <c r="G1150" t="s">
        <v>13</v>
      </c>
      <c r="H1150" t="s">
        <v>13</v>
      </c>
      <c r="I1150">
        <v>30</v>
      </c>
      <c r="J1150" t="str">
        <f>IF(ABS((C1150-AVERAGE($C:$C))/_xlfn.STDEV.S(moras[SALARIO]))&gt;1.96,"Atípico","No")</f>
        <v>No</v>
      </c>
      <c r="K1150" t="str">
        <f>IF(ABS((moras[[#This Row],[EDAD]]-AVERAGE($I:$I))/_xlfn.STDEV.S($I:$I))&gt;1.96,"Atípico","No")</f>
        <v>No</v>
      </c>
    </row>
    <row r="1151" spans="1:11" x14ac:dyDescent="0.35">
      <c r="A1151">
        <v>3128</v>
      </c>
      <c r="B1151" t="s">
        <v>15</v>
      </c>
      <c r="C1151">
        <v>557959.78</v>
      </c>
      <c r="D1151" t="s">
        <v>10</v>
      </c>
      <c r="E1151" t="s">
        <v>11</v>
      </c>
      <c r="F1151" t="s">
        <v>12</v>
      </c>
      <c r="G1151" t="s">
        <v>13</v>
      </c>
      <c r="H1151" t="s">
        <v>13</v>
      </c>
      <c r="I1151">
        <v>30</v>
      </c>
      <c r="J1151" t="str">
        <f>IF(ABS((C1151-AVERAGE($C:$C))/_xlfn.STDEV.S(moras[SALARIO]))&gt;1.96,"Atípico","No")</f>
        <v>No</v>
      </c>
      <c r="K1151" t="str">
        <f>IF(ABS((moras[[#This Row],[EDAD]]-AVERAGE($I:$I))/_xlfn.STDEV.S($I:$I))&gt;1.96,"Atípico","No")</f>
        <v>No</v>
      </c>
    </row>
    <row r="1152" spans="1:11" x14ac:dyDescent="0.35">
      <c r="A1152">
        <v>4748</v>
      </c>
      <c r="B1152" t="s">
        <v>9</v>
      </c>
      <c r="C1152">
        <v>554879.49</v>
      </c>
      <c r="D1152" t="s">
        <v>10</v>
      </c>
      <c r="E1152" t="s">
        <v>16</v>
      </c>
      <c r="F1152" t="s">
        <v>12</v>
      </c>
      <c r="G1152" t="s">
        <v>13</v>
      </c>
      <c r="H1152" t="s">
        <v>13</v>
      </c>
      <c r="I1152">
        <v>30</v>
      </c>
      <c r="J1152" t="str">
        <f>IF(ABS((C1152-AVERAGE($C:$C))/_xlfn.STDEV.S(moras[SALARIO]))&gt;1.96,"Atípico","No")</f>
        <v>No</v>
      </c>
      <c r="K1152" t="str">
        <f>IF(ABS((moras[[#This Row],[EDAD]]-AVERAGE($I:$I))/_xlfn.STDEV.S($I:$I))&gt;1.96,"Atípico","No")</f>
        <v>No</v>
      </c>
    </row>
    <row r="1153" spans="1:11" x14ac:dyDescent="0.35">
      <c r="A1153">
        <v>663</v>
      </c>
      <c r="B1153" t="s">
        <v>9</v>
      </c>
      <c r="C1153">
        <v>552616.01</v>
      </c>
      <c r="D1153" t="s">
        <v>10</v>
      </c>
      <c r="E1153" t="s">
        <v>16</v>
      </c>
      <c r="F1153" t="s">
        <v>12</v>
      </c>
      <c r="G1153" t="s">
        <v>13</v>
      </c>
      <c r="H1153" t="s">
        <v>13</v>
      </c>
      <c r="I1153">
        <v>30</v>
      </c>
      <c r="J1153" t="str">
        <f>IF(ABS((C1153-AVERAGE($C:$C))/_xlfn.STDEV.S(moras[SALARIO]))&gt;1.96,"Atípico","No")</f>
        <v>No</v>
      </c>
      <c r="K1153" t="str">
        <f>IF(ABS((moras[[#This Row],[EDAD]]-AVERAGE($I:$I))/_xlfn.STDEV.S($I:$I))&gt;1.96,"Atípico","No")</f>
        <v>No</v>
      </c>
    </row>
    <row r="1154" spans="1:11" x14ac:dyDescent="0.35">
      <c r="A1154">
        <v>2124</v>
      </c>
      <c r="B1154" t="s">
        <v>9</v>
      </c>
      <c r="C1154">
        <v>522249</v>
      </c>
      <c r="D1154" t="s">
        <v>18</v>
      </c>
      <c r="E1154" t="s">
        <v>16</v>
      </c>
      <c r="F1154" t="s">
        <v>12</v>
      </c>
      <c r="G1154" t="s">
        <v>13</v>
      </c>
      <c r="H1154" t="s">
        <v>12</v>
      </c>
      <c r="I1154">
        <v>30</v>
      </c>
      <c r="J1154" t="str">
        <f>IF(ABS((C1154-AVERAGE($C:$C))/_xlfn.STDEV.S(moras[SALARIO]))&gt;1.96,"Atípico","No")</f>
        <v>No</v>
      </c>
      <c r="K1154" t="str">
        <f>IF(ABS((moras[[#This Row],[EDAD]]-AVERAGE($I:$I))/_xlfn.STDEV.S($I:$I))&gt;1.96,"Atípico","No")</f>
        <v>No</v>
      </c>
    </row>
    <row r="1155" spans="1:11" x14ac:dyDescent="0.35">
      <c r="A1155">
        <v>3446</v>
      </c>
      <c r="B1155" t="s">
        <v>15</v>
      </c>
      <c r="C1155">
        <v>516452.8</v>
      </c>
      <c r="D1155" t="s">
        <v>10</v>
      </c>
      <c r="E1155" t="s">
        <v>11</v>
      </c>
      <c r="F1155" t="s">
        <v>12</v>
      </c>
      <c r="G1155" t="s">
        <v>13</v>
      </c>
      <c r="H1155" t="s">
        <v>13</v>
      </c>
      <c r="I1155">
        <v>30</v>
      </c>
      <c r="J1155" t="str">
        <f>IF(ABS((C1155-AVERAGE($C:$C))/_xlfn.STDEV.S(moras[SALARIO]))&gt;1.96,"Atípico","No")</f>
        <v>No</v>
      </c>
      <c r="K1155" t="str">
        <f>IF(ABS((moras[[#This Row],[EDAD]]-AVERAGE($I:$I))/_xlfn.STDEV.S($I:$I))&gt;1.96,"Atípico","No")</f>
        <v>No</v>
      </c>
    </row>
    <row r="1156" spans="1:11" x14ac:dyDescent="0.35">
      <c r="A1156">
        <v>4624</v>
      </c>
      <c r="B1156" t="s">
        <v>9</v>
      </c>
      <c r="C1156">
        <v>509509</v>
      </c>
      <c r="D1156" t="s">
        <v>18</v>
      </c>
      <c r="E1156" t="s">
        <v>16</v>
      </c>
      <c r="F1156" t="s">
        <v>12</v>
      </c>
      <c r="G1156" t="s">
        <v>12</v>
      </c>
      <c r="H1156" t="s">
        <v>13</v>
      </c>
      <c r="I1156">
        <v>30</v>
      </c>
      <c r="J1156" t="str">
        <f>IF(ABS((C1156-AVERAGE($C:$C))/_xlfn.STDEV.S(moras[SALARIO]))&gt;1.96,"Atípico","No")</f>
        <v>No</v>
      </c>
      <c r="K1156" t="str">
        <f>IF(ABS((moras[[#This Row],[EDAD]]-AVERAGE($I:$I))/_xlfn.STDEV.S($I:$I))&gt;1.96,"Atípico","No")</f>
        <v>No</v>
      </c>
    </row>
    <row r="1157" spans="1:11" x14ac:dyDescent="0.35">
      <c r="A1157">
        <v>108</v>
      </c>
      <c r="B1157" t="s">
        <v>9</v>
      </c>
      <c r="C1157">
        <v>505145</v>
      </c>
      <c r="D1157" t="s">
        <v>18</v>
      </c>
      <c r="E1157" t="s">
        <v>16</v>
      </c>
      <c r="F1157" t="s">
        <v>12</v>
      </c>
      <c r="G1157" t="s">
        <v>12</v>
      </c>
      <c r="H1157" t="s">
        <v>12</v>
      </c>
      <c r="I1157">
        <v>30</v>
      </c>
      <c r="J1157" t="str">
        <f>IF(ABS((C1157-AVERAGE($C:$C))/_xlfn.STDEV.S(moras[SALARIO]))&gt;1.96,"Atípico","No")</f>
        <v>No</v>
      </c>
      <c r="K1157" t="str">
        <f>IF(ABS((moras[[#This Row],[EDAD]]-AVERAGE($I:$I))/_xlfn.STDEV.S($I:$I))&gt;1.96,"Atípico","No")</f>
        <v>No</v>
      </c>
    </row>
    <row r="1158" spans="1:11" x14ac:dyDescent="0.35">
      <c r="A1158">
        <v>3412</v>
      </c>
      <c r="B1158" t="s">
        <v>9</v>
      </c>
      <c r="C1158">
        <v>485025.35</v>
      </c>
      <c r="D1158" t="s">
        <v>10</v>
      </c>
      <c r="E1158" t="s">
        <v>11</v>
      </c>
      <c r="F1158" t="s">
        <v>12</v>
      </c>
      <c r="G1158" t="s">
        <v>13</v>
      </c>
      <c r="H1158" t="s">
        <v>13</v>
      </c>
      <c r="I1158">
        <v>30</v>
      </c>
      <c r="J1158" t="str">
        <f>IF(ABS((C1158-AVERAGE($C:$C))/_xlfn.STDEV.S(moras[SALARIO]))&gt;1.96,"Atípico","No")</f>
        <v>No</v>
      </c>
      <c r="K1158" t="str">
        <f>IF(ABS((moras[[#This Row],[EDAD]]-AVERAGE($I:$I))/_xlfn.STDEV.S($I:$I))&gt;1.96,"Atípico","No")</f>
        <v>No</v>
      </c>
    </row>
    <row r="1159" spans="1:11" x14ac:dyDescent="0.35">
      <c r="A1159">
        <v>3644</v>
      </c>
      <c r="B1159" t="s">
        <v>9</v>
      </c>
      <c r="C1159">
        <v>474037</v>
      </c>
      <c r="D1159" t="s">
        <v>10</v>
      </c>
      <c r="E1159" t="s">
        <v>16</v>
      </c>
      <c r="F1159" t="s">
        <v>12</v>
      </c>
      <c r="G1159" t="s">
        <v>13</v>
      </c>
      <c r="H1159" t="s">
        <v>13</v>
      </c>
      <c r="I1159">
        <v>30</v>
      </c>
      <c r="J1159" t="str">
        <f>IF(ABS((C1159-AVERAGE($C:$C))/_xlfn.STDEV.S(moras[SALARIO]))&gt;1.96,"Atípico","No")</f>
        <v>No</v>
      </c>
      <c r="K1159" t="str">
        <f>IF(ABS((moras[[#This Row],[EDAD]]-AVERAGE($I:$I))/_xlfn.STDEV.S($I:$I))&gt;1.96,"Atípico","No")</f>
        <v>No</v>
      </c>
    </row>
    <row r="1160" spans="1:11" x14ac:dyDescent="0.35">
      <c r="A1160">
        <v>4801</v>
      </c>
      <c r="B1160" t="s">
        <v>15</v>
      </c>
      <c r="C1160">
        <v>468369</v>
      </c>
      <c r="D1160" t="s">
        <v>10</v>
      </c>
      <c r="E1160" t="s">
        <v>16</v>
      </c>
      <c r="F1160" t="s">
        <v>12</v>
      </c>
      <c r="G1160" t="s">
        <v>13</v>
      </c>
      <c r="H1160" t="s">
        <v>13</v>
      </c>
      <c r="I1160">
        <v>30</v>
      </c>
      <c r="J1160" t="str">
        <f>IF(ABS((C1160-AVERAGE($C:$C))/_xlfn.STDEV.S(moras[SALARIO]))&gt;1.96,"Atípico","No")</f>
        <v>No</v>
      </c>
      <c r="K1160" t="str">
        <f>IF(ABS((moras[[#This Row],[EDAD]]-AVERAGE($I:$I))/_xlfn.STDEV.S($I:$I))&gt;1.96,"Atípico","No")</f>
        <v>No</v>
      </c>
    </row>
    <row r="1161" spans="1:11" x14ac:dyDescent="0.35">
      <c r="A1161">
        <v>3172</v>
      </c>
      <c r="B1161" t="s">
        <v>15</v>
      </c>
      <c r="C1161">
        <v>466740</v>
      </c>
      <c r="D1161" t="s">
        <v>10</v>
      </c>
      <c r="E1161" t="s">
        <v>11</v>
      </c>
      <c r="F1161" t="s">
        <v>12</v>
      </c>
      <c r="G1161" t="s">
        <v>13</v>
      </c>
      <c r="H1161" t="s">
        <v>12</v>
      </c>
      <c r="I1161">
        <v>30</v>
      </c>
      <c r="J1161" t="str">
        <f>IF(ABS((C1161-AVERAGE($C:$C))/_xlfn.STDEV.S(moras[SALARIO]))&gt;1.96,"Atípico","No")</f>
        <v>No</v>
      </c>
      <c r="K1161" t="str">
        <f>IF(ABS((moras[[#This Row],[EDAD]]-AVERAGE($I:$I))/_xlfn.STDEV.S($I:$I))&gt;1.96,"Atípico","No")</f>
        <v>No</v>
      </c>
    </row>
    <row r="1162" spans="1:11" x14ac:dyDescent="0.35">
      <c r="A1162">
        <v>3666</v>
      </c>
      <c r="B1162" t="s">
        <v>15</v>
      </c>
      <c r="C1162">
        <v>464076.6</v>
      </c>
      <c r="D1162" t="s">
        <v>10</v>
      </c>
      <c r="E1162" t="s">
        <v>16</v>
      </c>
      <c r="F1162" t="s">
        <v>12</v>
      </c>
      <c r="G1162" t="s">
        <v>13</v>
      </c>
      <c r="H1162" t="s">
        <v>13</v>
      </c>
      <c r="I1162">
        <v>30</v>
      </c>
      <c r="J1162" t="str">
        <f>IF(ABS((C1162-AVERAGE($C:$C))/_xlfn.STDEV.S(moras[SALARIO]))&gt;1.96,"Atípico","No")</f>
        <v>No</v>
      </c>
      <c r="K1162" t="str">
        <f>IF(ABS((moras[[#This Row],[EDAD]]-AVERAGE($I:$I))/_xlfn.STDEV.S($I:$I))&gt;1.96,"Atípico","No")</f>
        <v>No</v>
      </c>
    </row>
    <row r="1163" spans="1:11" x14ac:dyDescent="0.35">
      <c r="A1163">
        <v>4210</v>
      </c>
      <c r="B1163" t="s">
        <v>9</v>
      </c>
      <c r="C1163">
        <v>461380</v>
      </c>
      <c r="D1163" t="s">
        <v>10</v>
      </c>
      <c r="E1163" t="s">
        <v>16</v>
      </c>
      <c r="F1163" t="s">
        <v>12</v>
      </c>
      <c r="G1163" t="s">
        <v>13</v>
      </c>
      <c r="H1163" t="s">
        <v>13</v>
      </c>
      <c r="I1163">
        <v>30</v>
      </c>
      <c r="J1163" t="str">
        <f>IF(ABS((C1163-AVERAGE($C:$C))/_xlfn.STDEV.S(moras[SALARIO]))&gt;1.96,"Atípico","No")</f>
        <v>No</v>
      </c>
      <c r="K1163" t="str">
        <f>IF(ABS((moras[[#This Row],[EDAD]]-AVERAGE($I:$I))/_xlfn.STDEV.S($I:$I))&gt;1.96,"Atípico","No")</f>
        <v>No</v>
      </c>
    </row>
    <row r="1164" spans="1:11" x14ac:dyDescent="0.35">
      <c r="A1164">
        <v>2298</v>
      </c>
      <c r="B1164" t="s">
        <v>9</v>
      </c>
      <c r="C1164">
        <v>458557</v>
      </c>
      <c r="D1164" t="s">
        <v>18</v>
      </c>
      <c r="E1164" t="s">
        <v>16</v>
      </c>
      <c r="F1164" t="s">
        <v>12</v>
      </c>
      <c r="G1164" t="s">
        <v>13</v>
      </c>
      <c r="H1164" t="s">
        <v>12</v>
      </c>
      <c r="I1164">
        <v>30</v>
      </c>
      <c r="J1164" t="str">
        <f>IF(ABS((C1164-AVERAGE($C:$C))/_xlfn.STDEV.S(moras[SALARIO]))&gt;1.96,"Atípico","No")</f>
        <v>No</v>
      </c>
      <c r="K1164" t="str">
        <f>IF(ABS((moras[[#This Row],[EDAD]]-AVERAGE($I:$I))/_xlfn.STDEV.S($I:$I))&gt;1.96,"Atípico","No")</f>
        <v>No</v>
      </c>
    </row>
    <row r="1165" spans="1:11" x14ac:dyDescent="0.35">
      <c r="A1165">
        <v>4881</v>
      </c>
      <c r="B1165" t="s">
        <v>9</v>
      </c>
      <c r="C1165">
        <v>457783.1</v>
      </c>
      <c r="D1165" t="s">
        <v>10</v>
      </c>
      <c r="E1165" t="s">
        <v>16</v>
      </c>
      <c r="F1165" t="s">
        <v>12</v>
      </c>
      <c r="G1165" t="s">
        <v>13</v>
      </c>
      <c r="H1165" t="s">
        <v>13</v>
      </c>
      <c r="I1165">
        <v>30</v>
      </c>
      <c r="J1165" t="str">
        <f>IF(ABS((C1165-AVERAGE($C:$C))/_xlfn.STDEV.S(moras[SALARIO]))&gt;1.96,"Atípico","No")</f>
        <v>No</v>
      </c>
      <c r="K1165" t="str">
        <f>IF(ABS((moras[[#This Row],[EDAD]]-AVERAGE($I:$I))/_xlfn.STDEV.S($I:$I))&gt;1.96,"Atípico","No")</f>
        <v>No</v>
      </c>
    </row>
    <row r="1166" spans="1:11" x14ac:dyDescent="0.35">
      <c r="A1166">
        <v>4968</v>
      </c>
      <c r="B1166" t="s">
        <v>15</v>
      </c>
      <c r="C1166">
        <v>446938.37</v>
      </c>
      <c r="D1166" t="s">
        <v>10</v>
      </c>
      <c r="E1166" t="s">
        <v>16</v>
      </c>
      <c r="F1166" t="s">
        <v>12</v>
      </c>
      <c r="G1166" t="s">
        <v>13</v>
      </c>
      <c r="H1166" t="s">
        <v>12</v>
      </c>
      <c r="I1166">
        <v>30</v>
      </c>
      <c r="J1166" t="str">
        <f>IF(ABS((C1166-AVERAGE($C:$C))/_xlfn.STDEV.S(moras[SALARIO]))&gt;1.96,"Atípico","No")</f>
        <v>No</v>
      </c>
      <c r="K1166" t="str">
        <f>IF(ABS((moras[[#This Row],[EDAD]]-AVERAGE($I:$I))/_xlfn.STDEV.S($I:$I))&gt;1.96,"Atípico","No")</f>
        <v>No</v>
      </c>
    </row>
    <row r="1167" spans="1:11" x14ac:dyDescent="0.35">
      <c r="A1167">
        <v>1196</v>
      </c>
      <c r="B1167" t="s">
        <v>9</v>
      </c>
      <c r="C1167">
        <v>446228</v>
      </c>
      <c r="D1167" t="s">
        <v>10</v>
      </c>
      <c r="E1167" t="s">
        <v>16</v>
      </c>
      <c r="F1167" t="s">
        <v>12</v>
      </c>
      <c r="G1167" t="s">
        <v>13</v>
      </c>
      <c r="H1167" t="s">
        <v>13</v>
      </c>
      <c r="I1167">
        <v>30</v>
      </c>
      <c r="J1167" t="str">
        <f>IF(ABS((C1167-AVERAGE($C:$C))/_xlfn.STDEV.S(moras[SALARIO]))&gt;1.96,"Atípico","No")</f>
        <v>No</v>
      </c>
      <c r="K1167" t="str">
        <f>IF(ABS((moras[[#This Row],[EDAD]]-AVERAGE($I:$I))/_xlfn.STDEV.S($I:$I))&gt;1.96,"Atípico","No")</f>
        <v>No</v>
      </c>
    </row>
    <row r="1168" spans="1:11" x14ac:dyDescent="0.35">
      <c r="A1168">
        <v>4104</v>
      </c>
      <c r="B1168" t="s">
        <v>9</v>
      </c>
      <c r="C1168">
        <v>445761.76</v>
      </c>
      <c r="D1168" t="s">
        <v>10</v>
      </c>
      <c r="E1168" t="s">
        <v>16</v>
      </c>
      <c r="F1168" t="s">
        <v>12</v>
      </c>
      <c r="G1168" t="s">
        <v>13</v>
      </c>
      <c r="H1168" t="s">
        <v>13</v>
      </c>
      <c r="I1168">
        <v>30</v>
      </c>
      <c r="J1168" t="str">
        <f>IF(ABS((C1168-AVERAGE($C:$C))/_xlfn.STDEV.S(moras[SALARIO]))&gt;1.96,"Atípico","No")</f>
        <v>No</v>
      </c>
      <c r="K1168" t="str">
        <f>IF(ABS((moras[[#This Row],[EDAD]]-AVERAGE($I:$I))/_xlfn.STDEV.S($I:$I))&gt;1.96,"Atípico","No")</f>
        <v>No</v>
      </c>
    </row>
    <row r="1169" spans="1:11" x14ac:dyDescent="0.35">
      <c r="A1169">
        <v>4696</v>
      </c>
      <c r="B1169" t="s">
        <v>9</v>
      </c>
      <c r="C1169">
        <v>432301.35</v>
      </c>
      <c r="D1169" t="s">
        <v>10</v>
      </c>
      <c r="E1169" t="s">
        <v>16</v>
      </c>
      <c r="F1169" t="s">
        <v>12</v>
      </c>
      <c r="G1169" t="s">
        <v>13</v>
      </c>
      <c r="H1169" t="s">
        <v>13</v>
      </c>
      <c r="I1169">
        <v>30</v>
      </c>
      <c r="J1169" t="str">
        <f>IF(ABS((C1169-AVERAGE($C:$C))/_xlfn.STDEV.S(moras[SALARIO]))&gt;1.96,"Atípico","No")</f>
        <v>No</v>
      </c>
      <c r="K1169" t="str">
        <f>IF(ABS((moras[[#This Row],[EDAD]]-AVERAGE($I:$I))/_xlfn.STDEV.S($I:$I))&gt;1.96,"Atípico","No")</f>
        <v>No</v>
      </c>
    </row>
    <row r="1170" spans="1:11" x14ac:dyDescent="0.35">
      <c r="A1170">
        <v>3407</v>
      </c>
      <c r="B1170" t="s">
        <v>9</v>
      </c>
      <c r="C1170">
        <v>420375</v>
      </c>
      <c r="D1170" t="s">
        <v>10</v>
      </c>
      <c r="E1170" t="s">
        <v>16</v>
      </c>
      <c r="F1170" t="s">
        <v>12</v>
      </c>
      <c r="G1170" t="s">
        <v>13</v>
      </c>
      <c r="H1170" t="s">
        <v>13</v>
      </c>
      <c r="I1170">
        <v>30</v>
      </c>
      <c r="J1170" t="str">
        <f>IF(ABS((C1170-AVERAGE($C:$C))/_xlfn.STDEV.S(moras[SALARIO]))&gt;1.96,"Atípico","No")</f>
        <v>No</v>
      </c>
      <c r="K1170" t="str">
        <f>IF(ABS((moras[[#This Row],[EDAD]]-AVERAGE($I:$I))/_xlfn.STDEV.S($I:$I))&gt;1.96,"Atípico","No")</f>
        <v>No</v>
      </c>
    </row>
    <row r="1171" spans="1:11" x14ac:dyDescent="0.35">
      <c r="A1171">
        <v>4409</v>
      </c>
      <c r="B1171" t="s">
        <v>15</v>
      </c>
      <c r="C1171">
        <v>418415</v>
      </c>
      <c r="D1171" t="s">
        <v>10</v>
      </c>
      <c r="E1171" t="s">
        <v>16</v>
      </c>
      <c r="F1171" t="s">
        <v>12</v>
      </c>
      <c r="G1171" t="s">
        <v>13</v>
      </c>
      <c r="H1171" t="s">
        <v>13</v>
      </c>
      <c r="I1171">
        <v>30</v>
      </c>
      <c r="J1171" t="str">
        <f>IF(ABS((C1171-AVERAGE($C:$C))/_xlfn.STDEV.S(moras[SALARIO]))&gt;1.96,"Atípico","No")</f>
        <v>No</v>
      </c>
      <c r="K1171" t="str">
        <f>IF(ABS((moras[[#This Row],[EDAD]]-AVERAGE($I:$I))/_xlfn.STDEV.S($I:$I))&gt;1.96,"Atípico","No")</f>
        <v>No</v>
      </c>
    </row>
    <row r="1172" spans="1:11" x14ac:dyDescent="0.35">
      <c r="A1172">
        <v>358</v>
      </c>
      <c r="B1172" t="s">
        <v>15</v>
      </c>
      <c r="C1172">
        <v>416150</v>
      </c>
      <c r="D1172" t="s">
        <v>10</v>
      </c>
      <c r="E1172" t="s">
        <v>16</v>
      </c>
      <c r="F1172" t="s">
        <v>12</v>
      </c>
      <c r="G1172" t="s">
        <v>12</v>
      </c>
      <c r="H1172" t="s">
        <v>13</v>
      </c>
      <c r="I1172">
        <v>30</v>
      </c>
      <c r="J1172" t="str">
        <f>IF(ABS((C1172-AVERAGE($C:$C))/_xlfn.STDEV.S(moras[SALARIO]))&gt;1.96,"Atípico","No")</f>
        <v>No</v>
      </c>
      <c r="K1172" t="str">
        <f>IF(ABS((moras[[#This Row],[EDAD]]-AVERAGE($I:$I))/_xlfn.STDEV.S($I:$I))&gt;1.96,"Atípico","No")</f>
        <v>No</v>
      </c>
    </row>
    <row r="1173" spans="1:11" x14ac:dyDescent="0.35">
      <c r="A1173">
        <v>1558</v>
      </c>
      <c r="B1173" t="s">
        <v>15</v>
      </c>
      <c r="C1173">
        <v>412923.5</v>
      </c>
      <c r="D1173" t="s">
        <v>10</v>
      </c>
      <c r="E1173" t="s">
        <v>11</v>
      </c>
      <c r="F1173" t="s">
        <v>12</v>
      </c>
      <c r="G1173" t="s">
        <v>13</v>
      </c>
      <c r="H1173" t="s">
        <v>13</v>
      </c>
      <c r="I1173">
        <v>30</v>
      </c>
      <c r="J1173" t="str">
        <f>IF(ABS((C1173-AVERAGE($C:$C))/_xlfn.STDEV.S(moras[SALARIO]))&gt;1.96,"Atípico","No")</f>
        <v>No</v>
      </c>
      <c r="K1173" t="str">
        <f>IF(ABS((moras[[#This Row],[EDAD]]-AVERAGE($I:$I))/_xlfn.STDEV.S($I:$I))&gt;1.96,"Atípico","No")</f>
        <v>No</v>
      </c>
    </row>
    <row r="1174" spans="1:11" x14ac:dyDescent="0.35">
      <c r="A1174">
        <v>2773</v>
      </c>
      <c r="B1174" t="s">
        <v>9</v>
      </c>
      <c r="C1174">
        <v>410982</v>
      </c>
      <c r="D1174" t="s">
        <v>10</v>
      </c>
      <c r="E1174" t="s">
        <v>16</v>
      </c>
      <c r="F1174" t="s">
        <v>12</v>
      </c>
      <c r="G1174" t="s">
        <v>13</v>
      </c>
      <c r="H1174" t="s">
        <v>13</v>
      </c>
      <c r="I1174">
        <v>30</v>
      </c>
      <c r="J1174" t="str">
        <f>IF(ABS((C1174-AVERAGE($C:$C))/_xlfn.STDEV.S(moras[SALARIO]))&gt;1.96,"Atípico","No")</f>
        <v>No</v>
      </c>
      <c r="K1174" t="str">
        <f>IF(ABS((moras[[#This Row],[EDAD]]-AVERAGE($I:$I))/_xlfn.STDEV.S($I:$I))&gt;1.96,"Atípico","No")</f>
        <v>No</v>
      </c>
    </row>
    <row r="1175" spans="1:11" x14ac:dyDescent="0.35">
      <c r="A1175">
        <v>2840</v>
      </c>
      <c r="B1175" t="s">
        <v>15</v>
      </c>
      <c r="C1175">
        <v>410738.26</v>
      </c>
      <c r="D1175" t="s">
        <v>10</v>
      </c>
      <c r="E1175" t="s">
        <v>16</v>
      </c>
      <c r="F1175" t="s">
        <v>12</v>
      </c>
      <c r="G1175" t="s">
        <v>13</v>
      </c>
      <c r="H1175" t="s">
        <v>13</v>
      </c>
      <c r="I1175">
        <v>30</v>
      </c>
      <c r="J1175" t="str">
        <f>IF(ABS((C1175-AVERAGE($C:$C))/_xlfn.STDEV.S(moras[SALARIO]))&gt;1.96,"Atípico","No")</f>
        <v>No</v>
      </c>
      <c r="K1175" t="str">
        <f>IF(ABS((moras[[#This Row],[EDAD]]-AVERAGE($I:$I))/_xlfn.STDEV.S($I:$I))&gt;1.96,"Atípico","No")</f>
        <v>No</v>
      </c>
    </row>
    <row r="1176" spans="1:11" x14ac:dyDescent="0.35">
      <c r="A1176">
        <v>1977</v>
      </c>
      <c r="B1176" t="s">
        <v>9</v>
      </c>
      <c r="C1176">
        <v>409746</v>
      </c>
      <c r="D1176" t="s">
        <v>18</v>
      </c>
      <c r="E1176" t="s">
        <v>16</v>
      </c>
      <c r="F1176" t="s">
        <v>12</v>
      </c>
      <c r="G1176" t="s">
        <v>13</v>
      </c>
      <c r="H1176" t="s">
        <v>12</v>
      </c>
      <c r="I1176">
        <v>30</v>
      </c>
      <c r="J1176" t="str">
        <f>IF(ABS((C1176-AVERAGE($C:$C))/_xlfn.STDEV.S(moras[SALARIO]))&gt;1.96,"Atípico","No")</f>
        <v>No</v>
      </c>
      <c r="K1176" t="str">
        <f>IF(ABS((moras[[#This Row],[EDAD]]-AVERAGE($I:$I))/_xlfn.STDEV.S($I:$I))&gt;1.96,"Atípico","No")</f>
        <v>No</v>
      </c>
    </row>
    <row r="1177" spans="1:11" x14ac:dyDescent="0.35">
      <c r="A1177">
        <v>4740</v>
      </c>
      <c r="B1177" t="s">
        <v>9</v>
      </c>
      <c r="C1177">
        <v>406273.76</v>
      </c>
      <c r="D1177" t="s">
        <v>10</v>
      </c>
      <c r="E1177" t="s">
        <v>16</v>
      </c>
      <c r="F1177" t="s">
        <v>12</v>
      </c>
      <c r="G1177" t="s">
        <v>13</v>
      </c>
      <c r="H1177" t="s">
        <v>13</v>
      </c>
      <c r="I1177">
        <v>30</v>
      </c>
      <c r="J1177" t="str">
        <f>IF(ABS((C1177-AVERAGE($C:$C))/_xlfn.STDEV.S(moras[SALARIO]))&gt;1.96,"Atípico","No")</f>
        <v>No</v>
      </c>
      <c r="K1177" t="str">
        <f>IF(ABS((moras[[#This Row],[EDAD]]-AVERAGE($I:$I))/_xlfn.STDEV.S($I:$I))&gt;1.96,"Atípico","No")</f>
        <v>No</v>
      </c>
    </row>
    <row r="1178" spans="1:11" x14ac:dyDescent="0.35">
      <c r="A1178">
        <v>359</v>
      </c>
      <c r="B1178" t="s">
        <v>9</v>
      </c>
      <c r="C1178">
        <v>400353</v>
      </c>
      <c r="D1178" t="s">
        <v>18</v>
      </c>
      <c r="E1178" t="s">
        <v>16</v>
      </c>
      <c r="F1178" t="s">
        <v>12</v>
      </c>
      <c r="G1178" t="s">
        <v>13</v>
      </c>
      <c r="H1178" t="s">
        <v>13</v>
      </c>
      <c r="I1178">
        <v>30</v>
      </c>
      <c r="J1178" t="str">
        <f>IF(ABS((C1178-AVERAGE($C:$C))/_xlfn.STDEV.S(moras[SALARIO]))&gt;1.96,"Atípico","No")</f>
        <v>No</v>
      </c>
      <c r="K1178" t="str">
        <f>IF(ABS((moras[[#This Row],[EDAD]]-AVERAGE($I:$I))/_xlfn.STDEV.S($I:$I))&gt;1.96,"Atípico","No")</f>
        <v>No</v>
      </c>
    </row>
    <row r="1179" spans="1:11" x14ac:dyDescent="0.35">
      <c r="A1179">
        <v>3659</v>
      </c>
      <c r="B1179" t="s">
        <v>9</v>
      </c>
      <c r="C1179">
        <v>400000</v>
      </c>
      <c r="D1179" t="s">
        <v>10</v>
      </c>
      <c r="E1179" t="s">
        <v>16</v>
      </c>
      <c r="F1179" t="s">
        <v>12</v>
      </c>
      <c r="G1179" t="s">
        <v>12</v>
      </c>
      <c r="H1179" t="s">
        <v>13</v>
      </c>
      <c r="I1179">
        <v>30</v>
      </c>
      <c r="J1179" t="str">
        <f>IF(ABS((C1179-AVERAGE($C:$C))/_xlfn.STDEV.S(moras[SALARIO]))&gt;1.96,"Atípico","No")</f>
        <v>No</v>
      </c>
      <c r="K1179" t="str">
        <f>IF(ABS((moras[[#This Row],[EDAD]]-AVERAGE($I:$I))/_xlfn.STDEV.S($I:$I))&gt;1.96,"Atípico","No")</f>
        <v>No</v>
      </c>
    </row>
    <row r="1180" spans="1:11" x14ac:dyDescent="0.35">
      <c r="A1180">
        <v>1001</v>
      </c>
      <c r="B1180" t="s">
        <v>9</v>
      </c>
      <c r="C1180">
        <v>390128.11</v>
      </c>
      <c r="D1180" t="s">
        <v>10</v>
      </c>
      <c r="E1180" t="s">
        <v>16</v>
      </c>
      <c r="F1180" t="s">
        <v>12</v>
      </c>
      <c r="G1180" t="s">
        <v>13</v>
      </c>
      <c r="H1180" t="s">
        <v>13</v>
      </c>
      <c r="I1180">
        <v>30</v>
      </c>
      <c r="J1180" t="str">
        <f>IF(ABS((C1180-AVERAGE($C:$C))/_xlfn.STDEV.S(moras[SALARIO]))&gt;1.96,"Atípico","No")</f>
        <v>No</v>
      </c>
      <c r="K1180" t="str">
        <f>IF(ABS((moras[[#This Row],[EDAD]]-AVERAGE($I:$I))/_xlfn.STDEV.S($I:$I))&gt;1.96,"Atípico","No")</f>
        <v>No</v>
      </c>
    </row>
    <row r="1181" spans="1:11" x14ac:dyDescent="0.35">
      <c r="A1181">
        <v>2905</v>
      </c>
      <c r="B1181" t="s">
        <v>15</v>
      </c>
      <c r="C1181">
        <v>385400.61</v>
      </c>
      <c r="D1181" t="s">
        <v>10</v>
      </c>
      <c r="E1181" t="s">
        <v>16</v>
      </c>
      <c r="F1181" t="s">
        <v>12</v>
      </c>
      <c r="G1181" t="s">
        <v>12</v>
      </c>
      <c r="H1181" t="s">
        <v>13</v>
      </c>
      <c r="I1181">
        <v>30</v>
      </c>
      <c r="J1181" t="str">
        <f>IF(ABS((C1181-AVERAGE($C:$C))/_xlfn.STDEV.S(moras[SALARIO]))&gt;1.96,"Atípico","No")</f>
        <v>No</v>
      </c>
      <c r="K1181" t="str">
        <f>IF(ABS((moras[[#This Row],[EDAD]]-AVERAGE($I:$I))/_xlfn.STDEV.S($I:$I))&gt;1.96,"Atípico","No")</f>
        <v>No</v>
      </c>
    </row>
    <row r="1182" spans="1:11" x14ac:dyDescent="0.35">
      <c r="A1182">
        <v>4311</v>
      </c>
      <c r="B1182" t="s">
        <v>15</v>
      </c>
      <c r="C1182">
        <v>363711.95</v>
      </c>
      <c r="D1182" t="s">
        <v>10</v>
      </c>
      <c r="E1182" t="s">
        <v>16</v>
      </c>
      <c r="F1182" t="s">
        <v>12</v>
      </c>
      <c r="G1182" t="s">
        <v>13</v>
      </c>
      <c r="H1182" t="s">
        <v>13</v>
      </c>
      <c r="I1182">
        <v>30</v>
      </c>
      <c r="J1182" t="str">
        <f>IF(ABS((C1182-AVERAGE($C:$C))/_xlfn.STDEV.S(moras[SALARIO]))&gt;1.96,"Atípico","No")</f>
        <v>No</v>
      </c>
      <c r="K1182" t="str">
        <f>IF(ABS((moras[[#This Row],[EDAD]]-AVERAGE($I:$I))/_xlfn.STDEV.S($I:$I))&gt;1.96,"Atípico","No")</f>
        <v>No</v>
      </c>
    </row>
    <row r="1183" spans="1:11" x14ac:dyDescent="0.35">
      <c r="A1183">
        <v>162</v>
      </c>
      <c r="B1183" t="s">
        <v>9</v>
      </c>
      <c r="C1183">
        <v>360458</v>
      </c>
      <c r="D1183" t="s">
        <v>10</v>
      </c>
      <c r="E1183" t="s">
        <v>11</v>
      </c>
      <c r="F1183" t="s">
        <v>12</v>
      </c>
      <c r="G1183" t="s">
        <v>13</v>
      </c>
      <c r="H1183" t="s">
        <v>13</v>
      </c>
      <c r="I1183">
        <v>30</v>
      </c>
      <c r="J1183" t="str">
        <f>IF(ABS((C1183-AVERAGE($C:$C))/_xlfn.STDEV.S(moras[SALARIO]))&gt;1.96,"Atípico","No")</f>
        <v>No</v>
      </c>
      <c r="K1183" t="str">
        <f>IF(ABS((moras[[#This Row],[EDAD]]-AVERAGE($I:$I))/_xlfn.STDEV.S($I:$I))&gt;1.96,"Atípico","No")</f>
        <v>No</v>
      </c>
    </row>
    <row r="1184" spans="1:11" x14ac:dyDescent="0.35">
      <c r="A1184">
        <v>2649</v>
      </c>
      <c r="B1184" t="s">
        <v>15</v>
      </c>
      <c r="C1184">
        <v>360000</v>
      </c>
      <c r="D1184" t="s">
        <v>10</v>
      </c>
      <c r="E1184" t="s">
        <v>16</v>
      </c>
      <c r="F1184" t="s">
        <v>12</v>
      </c>
      <c r="G1184" t="s">
        <v>13</v>
      </c>
      <c r="H1184" t="s">
        <v>13</v>
      </c>
      <c r="I1184">
        <v>30</v>
      </c>
      <c r="J1184" t="str">
        <f>IF(ABS((C1184-AVERAGE($C:$C))/_xlfn.STDEV.S(moras[SALARIO]))&gt;1.96,"Atípico","No")</f>
        <v>No</v>
      </c>
      <c r="K1184" t="str">
        <f>IF(ABS((moras[[#This Row],[EDAD]]-AVERAGE($I:$I))/_xlfn.STDEV.S($I:$I))&gt;1.96,"Atípico","No")</f>
        <v>No</v>
      </c>
    </row>
    <row r="1185" spans="1:11" x14ac:dyDescent="0.35">
      <c r="A1185">
        <v>3745</v>
      </c>
      <c r="B1185" t="s">
        <v>15</v>
      </c>
      <c r="C1185">
        <v>359545</v>
      </c>
      <c r="D1185" t="s">
        <v>10</v>
      </c>
      <c r="E1185" t="s">
        <v>16</v>
      </c>
      <c r="F1185" t="s">
        <v>12</v>
      </c>
      <c r="G1185" t="s">
        <v>13</v>
      </c>
      <c r="H1185" t="s">
        <v>13</v>
      </c>
      <c r="I1185">
        <v>30</v>
      </c>
      <c r="J1185" t="str">
        <f>IF(ABS((C1185-AVERAGE($C:$C))/_xlfn.STDEV.S(moras[SALARIO]))&gt;1.96,"Atípico","No")</f>
        <v>No</v>
      </c>
      <c r="K1185" t="str">
        <f>IF(ABS((moras[[#This Row],[EDAD]]-AVERAGE($I:$I))/_xlfn.STDEV.S($I:$I))&gt;1.96,"Atípico","No")</f>
        <v>No</v>
      </c>
    </row>
    <row r="1186" spans="1:11" x14ac:dyDescent="0.35">
      <c r="A1186">
        <v>287</v>
      </c>
      <c r="B1186" t="s">
        <v>9</v>
      </c>
      <c r="C1186">
        <v>347514.23</v>
      </c>
      <c r="D1186" t="s">
        <v>10</v>
      </c>
      <c r="E1186" t="s">
        <v>16</v>
      </c>
      <c r="F1186" t="s">
        <v>12</v>
      </c>
      <c r="G1186" t="s">
        <v>13</v>
      </c>
      <c r="H1186" t="s">
        <v>13</v>
      </c>
      <c r="I1186">
        <v>30</v>
      </c>
      <c r="J1186" t="str">
        <f>IF(ABS((C1186-AVERAGE($C:$C))/_xlfn.STDEV.S(moras[SALARIO]))&gt;1.96,"Atípico","No")</f>
        <v>No</v>
      </c>
      <c r="K1186" t="str">
        <f>IF(ABS((moras[[#This Row],[EDAD]]-AVERAGE($I:$I))/_xlfn.STDEV.S($I:$I))&gt;1.96,"Atípico","No")</f>
        <v>No</v>
      </c>
    </row>
    <row r="1187" spans="1:11" x14ac:dyDescent="0.35">
      <c r="A1187">
        <v>3964</v>
      </c>
      <c r="B1187" t="s">
        <v>15</v>
      </c>
      <c r="C1187">
        <v>346474.5</v>
      </c>
      <c r="D1187" t="s">
        <v>10</v>
      </c>
      <c r="E1187" t="s">
        <v>16</v>
      </c>
      <c r="F1187" t="s">
        <v>12</v>
      </c>
      <c r="G1187" t="s">
        <v>13</v>
      </c>
      <c r="H1187" t="s">
        <v>12</v>
      </c>
      <c r="I1187">
        <v>30</v>
      </c>
      <c r="J1187" t="str">
        <f>IF(ABS((C1187-AVERAGE($C:$C))/_xlfn.STDEV.S(moras[SALARIO]))&gt;1.96,"Atípico","No")</f>
        <v>No</v>
      </c>
      <c r="K1187" t="str">
        <f>IF(ABS((moras[[#This Row],[EDAD]]-AVERAGE($I:$I))/_xlfn.STDEV.S($I:$I))&gt;1.96,"Atípico","No")</f>
        <v>No</v>
      </c>
    </row>
    <row r="1188" spans="1:11" x14ac:dyDescent="0.35">
      <c r="A1188">
        <v>364</v>
      </c>
      <c r="B1188" t="s">
        <v>9</v>
      </c>
      <c r="C1188">
        <v>339750</v>
      </c>
      <c r="D1188" t="s">
        <v>17</v>
      </c>
      <c r="E1188" t="s">
        <v>16</v>
      </c>
      <c r="F1188" t="s">
        <v>12</v>
      </c>
      <c r="G1188" t="s">
        <v>12</v>
      </c>
      <c r="H1188" t="s">
        <v>13</v>
      </c>
      <c r="I1188">
        <v>30</v>
      </c>
      <c r="J1188" t="str">
        <f>IF(ABS((C1188-AVERAGE($C:$C))/_xlfn.STDEV.S(moras[SALARIO]))&gt;1.96,"Atípico","No")</f>
        <v>No</v>
      </c>
      <c r="K1188" t="str">
        <f>IF(ABS((moras[[#This Row],[EDAD]]-AVERAGE($I:$I))/_xlfn.STDEV.S($I:$I))&gt;1.96,"Atípico","No")</f>
        <v>No</v>
      </c>
    </row>
    <row r="1189" spans="1:11" x14ac:dyDescent="0.35">
      <c r="A1189">
        <v>707</v>
      </c>
      <c r="B1189" t="s">
        <v>15</v>
      </c>
      <c r="C1189">
        <v>337511.75</v>
      </c>
      <c r="D1189" t="s">
        <v>10</v>
      </c>
      <c r="E1189" t="s">
        <v>11</v>
      </c>
      <c r="F1189" t="s">
        <v>12</v>
      </c>
      <c r="G1189" t="s">
        <v>13</v>
      </c>
      <c r="H1189" t="s">
        <v>13</v>
      </c>
      <c r="I1189">
        <v>30</v>
      </c>
      <c r="J1189" t="str">
        <f>IF(ABS((C1189-AVERAGE($C:$C))/_xlfn.STDEV.S(moras[SALARIO]))&gt;1.96,"Atípico","No")</f>
        <v>No</v>
      </c>
      <c r="K1189" t="str">
        <f>IF(ABS((moras[[#This Row],[EDAD]]-AVERAGE($I:$I))/_xlfn.STDEV.S($I:$I))&gt;1.96,"Atípico","No")</f>
        <v>No</v>
      </c>
    </row>
    <row r="1190" spans="1:11" x14ac:dyDescent="0.35">
      <c r="A1190">
        <v>4412</v>
      </c>
      <c r="B1190" t="s">
        <v>9</v>
      </c>
      <c r="C1190">
        <v>332233.40000000002</v>
      </c>
      <c r="D1190" t="s">
        <v>10</v>
      </c>
      <c r="E1190" t="s">
        <v>16</v>
      </c>
      <c r="F1190" t="s">
        <v>12</v>
      </c>
      <c r="G1190" t="s">
        <v>13</v>
      </c>
      <c r="H1190" t="s">
        <v>13</v>
      </c>
      <c r="I1190">
        <v>30</v>
      </c>
      <c r="J1190" t="str">
        <f>IF(ABS((C1190-AVERAGE($C:$C))/_xlfn.STDEV.S(moras[SALARIO]))&gt;1.96,"Atípico","No")</f>
        <v>No</v>
      </c>
      <c r="K1190" t="str">
        <f>IF(ABS((moras[[#This Row],[EDAD]]-AVERAGE($I:$I))/_xlfn.STDEV.S($I:$I))&gt;1.96,"Atípico","No")</f>
        <v>No</v>
      </c>
    </row>
    <row r="1191" spans="1:11" x14ac:dyDescent="0.35">
      <c r="A1191">
        <v>4714</v>
      </c>
      <c r="B1191" t="s">
        <v>9</v>
      </c>
      <c r="C1191">
        <v>331398</v>
      </c>
      <c r="D1191" t="s">
        <v>10</v>
      </c>
      <c r="E1191" t="s">
        <v>16</v>
      </c>
      <c r="F1191" t="s">
        <v>12</v>
      </c>
      <c r="G1191" t="s">
        <v>13</v>
      </c>
      <c r="H1191" t="s">
        <v>13</v>
      </c>
      <c r="I1191">
        <v>30</v>
      </c>
      <c r="J1191" t="str">
        <f>IF(ABS((C1191-AVERAGE($C:$C))/_xlfn.STDEV.S(moras[SALARIO]))&gt;1.96,"Atípico","No")</f>
        <v>No</v>
      </c>
      <c r="K1191" t="str">
        <f>IF(ABS((moras[[#This Row],[EDAD]]-AVERAGE($I:$I))/_xlfn.STDEV.S($I:$I))&gt;1.96,"Atípico","No")</f>
        <v>No</v>
      </c>
    </row>
    <row r="1192" spans="1:11" x14ac:dyDescent="0.35">
      <c r="A1192">
        <v>1104</v>
      </c>
      <c r="B1192" t="s">
        <v>9</v>
      </c>
      <c r="C1192">
        <v>331181</v>
      </c>
      <c r="D1192" t="s">
        <v>18</v>
      </c>
      <c r="E1192" t="s">
        <v>16</v>
      </c>
      <c r="F1192" t="s">
        <v>12</v>
      </c>
      <c r="G1192" t="s">
        <v>12</v>
      </c>
      <c r="H1192" t="s">
        <v>12</v>
      </c>
      <c r="I1192">
        <v>30</v>
      </c>
      <c r="J1192" t="str">
        <f>IF(ABS((C1192-AVERAGE($C:$C))/_xlfn.STDEV.S(moras[SALARIO]))&gt;1.96,"Atípico","No")</f>
        <v>No</v>
      </c>
      <c r="K1192" t="str">
        <f>IF(ABS((moras[[#This Row],[EDAD]]-AVERAGE($I:$I))/_xlfn.STDEV.S($I:$I))&gt;1.96,"Atípico","No")</f>
        <v>No</v>
      </c>
    </row>
    <row r="1193" spans="1:11" x14ac:dyDescent="0.35">
      <c r="A1193">
        <v>1803</v>
      </c>
      <c r="B1193" t="s">
        <v>15</v>
      </c>
      <c r="C1193">
        <v>319574</v>
      </c>
      <c r="D1193" t="s">
        <v>10</v>
      </c>
      <c r="E1193" t="s">
        <v>16</v>
      </c>
      <c r="F1193" t="s">
        <v>12</v>
      </c>
      <c r="G1193" t="s">
        <v>12</v>
      </c>
      <c r="H1193" t="s">
        <v>13</v>
      </c>
      <c r="I1193">
        <v>30</v>
      </c>
      <c r="J1193" t="str">
        <f>IF(ABS((C1193-AVERAGE($C:$C))/_xlfn.STDEV.S(moras[SALARIO]))&gt;1.96,"Atípico","No")</f>
        <v>No</v>
      </c>
      <c r="K1193" t="str">
        <f>IF(ABS((moras[[#This Row],[EDAD]]-AVERAGE($I:$I))/_xlfn.STDEV.S($I:$I))&gt;1.96,"Atípico","No")</f>
        <v>No</v>
      </c>
    </row>
    <row r="1194" spans="1:11" x14ac:dyDescent="0.35">
      <c r="A1194">
        <v>2396</v>
      </c>
      <c r="B1194" t="s">
        <v>15</v>
      </c>
      <c r="C1194">
        <v>319560</v>
      </c>
      <c r="D1194" t="s">
        <v>10</v>
      </c>
      <c r="E1194" t="s">
        <v>16</v>
      </c>
      <c r="F1194" t="s">
        <v>12</v>
      </c>
      <c r="G1194" t="s">
        <v>13</v>
      </c>
      <c r="H1194" t="s">
        <v>12</v>
      </c>
      <c r="I1194">
        <v>30</v>
      </c>
      <c r="J1194" t="str">
        <f>IF(ABS((C1194-AVERAGE($C:$C))/_xlfn.STDEV.S(moras[SALARIO]))&gt;1.96,"Atípico","No")</f>
        <v>No</v>
      </c>
      <c r="K1194" t="str">
        <f>IF(ABS((moras[[#This Row],[EDAD]]-AVERAGE($I:$I))/_xlfn.STDEV.S($I:$I))&gt;1.96,"Atípico","No")</f>
        <v>No</v>
      </c>
    </row>
    <row r="1195" spans="1:11" x14ac:dyDescent="0.35">
      <c r="A1195">
        <v>4277</v>
      </c>
      <c r="B1195" t="s">
        <v>9</v>
      </c>
      <c r="C1195">
        <v>307891.19</v>
      </c>
      <c r="D1195" t="s">
        <v>10</v>
      </c>
      <c r="E1195" t="s">
        <v>16</v>
      </c>
      <c r="F1195" t="s">
        <v>12</v>
      </c>
      <c r="G1195" t="s">
        <v>13</v>
      </c>
      <c r="H1195" t="s">
        <v>13</v>
      </c>
      <c r="I1195">
        <v>30</v>
      </c>
      <c r="J1195" t="str">
        <f>IF(ABS((C1195-AVERAGE($C:$C))/_xlfn.STDEV.S(moras[SALARIO]))&gt;1.96,"Atípico","No")</f>
        <v>No</v>
      </c>
      <c r="K1195" t="str">
        <f>IF(ABS((moras[[#This Row],[EDAD]]-AVERAGE($I:$I))/_xlfn.STDEV.S($I:$I))&gt;1.96,"Atípico","No")</f>
        <v>No</v>
      </c>
    </row>
    <row r="1196" spans="1:11" x14ac:dyDescent="0.35">
      <c r="A1196">
        <v>104</v>
      </c>
      <c r="B1196" t="s">
        <v>15</v>
      </c>
      <c r="C1196">
        <v>306643.32</v>
      </c>
      <c r="D1196" t="s">
        <v>10</v>
      </c>
      <c r="E1196" t="s">
        <v>16</v>
      </c>
      <c r="F1196" t="s">
        <v>12</v>
      </c>
      <c r="G1196" t="s">
        <v>13</v>
      </c>
      <c r="H1196" t="s">
        <v>13</v>
      </c>
      <c r="I1196">
        <v>30</v>
      </c>
      <c r="J1196" t="str">
        <f>IF(ABS((C1196-AVERAGE($C:$C))/_xlfn.STDEV.S(moras[SALARIO]))&gt;1.96,"Atípico","No")</f>
        <v>No</v>
      </c>
      <c r="K1196" t="str">
        <f>IF(ABS((moras[[#This Row],[EDAD]]-AVERAGE($I:$I))/_xlfn.STDEV.S($I:$I))&gt;1.96,"Atípico","No")</f>
        <v>No</v>
      </c>
    </row>
    <row r="1197" spans="1:11" x14ac:dyDescent="0.35">
      <c r="A1197">
        <v>661</v>
      </c>
      <c r="B1197" t="s">
        <v>9</v>
      </c>
      <c r="C1197">
        <v>300000</v>
      </c>
      <c r="D1197" t="s">
        <v>18</v>
      </c>
      <c r="E1197" t="s">
        <v>16</v>
      </c>
      <c r="F1197" t="s">
        <v>12</v>
      </c>
      <c r="G1197" t="s">
        <v>13</v>
      </c>
      <c r="H1197" t="s">
        <v>13</v>
      </c>
      <c r="I1197">
        <v>30</v>
      </c>
      <c r="J1197" t="str">
        <f>IF(ABS((C1197-AVERAGE($C:$C))/_xlfn.STDEV.S(moras[SALARIO]))&gt;1.96,"Atípico","No")</f>
        <v>No</v>
      </c>
      <c r="K1197" t="str">
        <f>IF(ABS((moras[[#This Row],[EDAD]]-AVERAGE($I:$I))/_xlfn.STDEV.S($I:$I))&gt;1.96,"Atípico","No")</f>
        <v>No</v>
      </c>
    </row>
    <row r="1198" spans="1:11" x14ac:dyDescent="0.35">
      <c r="A1198">
        <v>2524</v>
      </c>
      <c r="B1198" t="s">
        <v>15</v>
      </c>
      <c r="C1198">
        <v>298155</v>
      </c>
      <c r="D1198" t="s">
        <v>17</v>
      </c>
      <c r="E1198" t="s">
        <v>16</v>
      </c>
      <c r="F1198" t="s">
        <v>12</v>
      </c>
      <c r="G1198" t="s">
        <v>13</v>
      </c>
      <c r="H1198" t="s">
        <v>13</v>
      </c>
      <c r="I1198">
        <v>30</v>
      </c>
      <c r="J1198" t="str">
        <f>IF(ABS((C1198-AVERAGE($C:$C))/_xlfn.STDEV.S(moras[SALARIO]))&gt;1.96,"Atípico","No")</f>
        <v>No</v>
      </c>
      <c r="K1198" t="str">
        <f>IF(ABS((moras[[#This Row],[EDAD]]-AVERAGE($I:$I))/_xlfn.STDEV.S($I:$I))&gt;1.96,"Atípico","No")</f>
        <v>No</v>
      </c>
    </row>
    <row r="1199" spans="1:11" x14ac:dyDescent="0.35">
      <c r="A1199">
        <v>2231</v>
      </c>
      <c r="B1199" t="s">
        <v>15</v>
      </c>
      <c r="C1199">
        <v>297719</v>
      </c>
      <c r="D1199" t="s">
        <v>17</v>
      </c>
      <c r="E1199" t="s">
        <v>16</v>
      </c>
      <c r="F1199" t="s">
        <v>12</v>
      </c>
      <c r="G1199" t="s">
        <v>13</v>
      </c>
      <c r="H1199" t="s">
        <v>13</v>
      </c>
      <c r="I1199">
        <v>30</v>
      </c>
      <c r="J1199" t="str">
        <f>IF(ABS((C1199-AVERAGE($C:$C))/_xlfn.STDEV.S(moras[SALARIO]))&gt;1.96,"Atípico","No")</f>
        <v>No</v>
      </c>
      <c r="K1199" t="str">
        <f>IF(ABS((moras[[#This Row],[EDAD]]-AVERAGE($I:$I))/_xlfn.STDEV.S($I:$I))&gt;1.96,"Atípico","No")</f>
        <v>No</v>
      </c>
    </row>
    <row r="1200" spans="1:11" x14ac:dyDescent="0.35">
      <c r="A1200">
        <v>578</v>
      </c>
      <c r="B1200" t="s">
        <v>9</v>
      </c>
      <c r="C1200">
        <v>297046</v>
      </c>
      <c r="D1200" t="s">
        <v>17</v>
      </c>
      <c r="E1200" t="s">
        <v>16</v>
      </c>
      <c r="F1200" t="s">
        <v>12</v>
      </c>
      <c r="G1200" t="s">
        <v>13</v>
      </c>
      <c r="H1200" t="s">
        <v>13</v>
      </c>
      <c r="I1200">
        <v>30</v>
      </c>
      <c r="J1200" t="str">
        <f>IF(ABS((C1200-AVERAGE($C:$C))/_xlfn.STDEV.S(moras[SALARIO]))&gt;1.96,"Atípico","No")</f>
        <v>No</v>
      </c>
      <c r="K1200" t="str">
        <f>IF(ABS((moras[[#This Row],[EDAD]]-AVERAGE($I:$I))/_xlfn.STDEV.S($I:$I))&gt;1.96,"Atípico","No")</f>
        <v>No</v>
      </c>
    </row>
    <row r="1201" spans="1:11" x14ac:dyDescent="0.35">
      <c r="A1201">
        <v>1236</v>
      </c>
      <c r="B1201" t="s">
        <v>9</v>
      </c>
      <c r="C1201">
        <v>297046</v>
      </c>
      <c r="D1201" t="s">
        <v>18</v>
      </c>
      <c r="E1201" t="s">
        <v>16</v>
      </c>
      <c r="F1201" t="s">
        <v>12</v>
      </c>
      <c r="G1201" t="s">
        <v>13</v>
      </c>
      <c r="H1201" t="s">
        <v>12</v>
      </c>
      <c r="I1201">
        <v>30</v>
      </c>
      <c r="J1201" t="str">
        <f>IF(ABS((C1201-AVERAGE($C:$C))/_xlfn.STDEV.S(moras[SALARIO]))&gt;1.96,"Atípico","No")</f>
        <v>No</v>
      </c>
      <c r="K1201" t="str">
        <f>IF(ABS((moras[[#This Row],[EDAD]]-AVERAGE($I:$I))/_xlfn.STDEV.S($I:$I))&gt;1.96,"Atípico","No")</f>
        <v>No</v>
      </c>
    </row>
    <row r="1202" spans="1:11" x14ac:dyDescent="0.35">
      <c r="A1202">
        <v>2062</v>
      </c>
      <c r="B1202" t="s">
        <v>15</v>
      </c>
      <c r="C1202">
        <v>297046</v>
      </c>
      <c r="D1202" t="s">
        <v>17</v>
      </c>
      <c r="E1202" t="s">
        <v>16</v>
      </c>
      <c r="F1202" t="s">
        <v>12</v>
      </c>
      <c r="G1202" t="s">
        <v>13</v>
      </c>
      <c r="H1202" t="s">
        <v>13</v>
      </c>
      <c r="I1202">
        <v>30</v>
      </c>
      <c r="J1202" t="str">
        <f>IF(ABS((C1202-AVERAGE($C:$C))/_xlfn.STDEV.S(moras[SALARIO]))&gt;1.96,"Atípico","No")</f>
        <v>No</v>
      </c>
      <c r="K1202" t="str">
        <f>IF(ABS((moras[[#This Row],[EDAD]]-AVERAGE($I:$I))/_xlfn.STDEV.S($I:$I))&gt;1.96,"Atípico","No")</f>
        <v>No</v>
      </c>
    </row>
    <row r="1203" spans="1:11" x14ac:dyDescent="0.35">
      <c r="A1203">
        <v>2449</v>
      </c>
      <c r="B1203" t="s">
        <v>9</v>
      </c>
      <c r="C1203">
        <v>297046</v>
      </c>
      <c r="D1203" t="s">
        <v>18</v>
      </c>
      <c r="E1203" t="s">
        <v>16</v>
      </c>
      <c r="F1203" t="s">
        <v>12</v>
      </c>
      <c r="G1203" t="s">
        <v>13</v>
      </c>
      <c r="H1203" t="s">
        <v>12</v>
      </c>
      <c r="I1203">
        <v>30</v>
      </c>
      <c r="J1203" t="str">
        <f>IF(ABS((C1203-AVERAGE($C:$C))/_xlfn.STDEV.S(moras[SALARIO]))&gt;1.96,"Atípico","No")</f>
        <v>No</v>
      </c>
      <c r="K1203" t="str">
        <f>IF(ABS((moras[[#This Row],[EDAD]]-AVERAGE($I:$I))/_xlfn.STDEV.S($I:$I))&gt;1.96,"Atípico","No")</f>
        <v>No</v>
      </c>
    </row>
    <row r="1204" spans="1:11" x14ac:dyDescent="0.35">
      <c r="A1204">
        <v>640</v>
      </c>
      <c r="B1204" t="s">
        <v>15</v>
      </c>
      <c r="C1204">
        <v>297045</v>
      </c>
      <c r="D1204" t="s">
        <v>17</v>
      </c>
      <c r="E1204" t="s">
        <v>16</v>
      </c>
      <c r="F1204" t="s">
        <v>12</v>
      </c>
      <c r="G1204" t="s">
        <v>13</v>
      </c>
      <c r="H1204" t="s">
        <v>13</v>
      </c>
      <c r="I1204">
        <v>30</v>
      </c>
      <c r="J1204" t="str">
        <f>IF(ABS((C1204-AVERAGE($C:$C))/_xlfn.STDEV.S(moras[SALARIO]))&gt;1.96,"Atípico","No")</f>
        <v>No</v>
      </c>
      <c r="K1204" t="str">
        <f>IF(ABS((moras[[#This Row],[EDAD]]-AVERAGE($I:$I))/_xlfn.STDEV.S($I:$I))&gt;1.96,"Atípico","No")</f>
        <v>No</v>
      </c>
    </row>
    <row r="1205" spans="1:11" x14ac:dyDescent="0.35">
      <c r="A1205">
        <v>2153</v>
      </c>
      <c r="B1205" t="s">
        <v>9</v>
      </c>
      <c r="C1205">
        <v>297045</v>
      </c>
      <c r="D1205" t="s">
        <v>17</v>
      </c>
      <c r="E1205" t="s">
        <v>16</v>
      </c>
      <c r="F1205" t="s">
        <v>12</v>
      </c>
      <c r="G1205" t="s">
        <v>12</v>
      </c>
      <c r="H1205" t="s">
        <v>13</v>
      </c>
      <c r="I1205">
        <v>30</v>
      </c>
      <c r="J1205" t="str">
        <f>IF(ABS((C1205-AVERAGE($C:$C))/_xlfn.STDEV.S(moras[SALARIO]))&gt;1.96,"Atípico","No")</f>
        <v>No</v>
      </c>
      <c r="K1205" t="str">
        <f>IF(ABS((moras[[#This Row],[EDAD]]-AVERAGE($I:$I))/_xlfn.STDEV.S($I:$I))&gt;1.96,"Atípico","No")</f>
        <v>No</v>
      </c>
    </row>
    <row r="1206" spans="1:11" x14ac:dyDescent="0.35">
      <c r="A1206">
        <v>4644</v>
      </c>
      <c r="B1206" t="s">
        <v>9</v>
      </c>
      <c r="C1206">
        <v>297045</v>
      </c>
      <c r="D1206" t="s">
        <v>18</v>
      </c>
      <c r="E1206" t="s">
        <v>16</v>
      </c>
      <c r="F1206" t="s">
        <v>12</v>
      </c>
      <c r="G1206" t="s">
        <v>13</v>
      </c>
      <c r="H1206" t="s">
        <v>13</v>
      </c>
      <c r="I1206">
        <v>30</v>
      </c>
      <c r="J1206" t="str">
        <f>IF(ABS((C1206-AVERAGE($C:$C))/_xlfn.STDEV.S(moras[SALARIO]))&gt;1.96,"Atípico","No")</f>
        <v>No</v>
      </c>
      <c r="K1206" t="str">
        <f>IF(ABS((moras[[#This Row],[EDAD]]-AVERAGE($I:$I))/_xlfn.STDEV.S($I:$I))&gt;1.96,"Atípico","No")</f>
        <v>No</v>
      </c>
    </row>
    <row r="1207" spans="1:11" x14ac:dyDescent="0.35">
      <c r="A1207">
        <v>810</v>
      </c>
      <c r="B1207" t="s">
        <v>9</v>
      </c>
      <c r="C1207">
        <v>289717</v>
      </c>
      <c r="D1207" t="s">
        <v>18</v>
      </c>
      <c r="E1207" t="s">
        <v>16</v>
      </c>
      <c r="F1207" t="s">
        <v>12</v>
      </c>
      <c r="G1207" t="s">
        <v>13</v>
      </c>
      <c r="H1207" t="s">
        <v>12</v>
      </c>
      <c r="I1207">
        <v>30</v>
      </c>
      <c r="J1207" t="str">
        <f>IF(ABS((C1207-AVERAGE($C:$C))/_xlfn.STDEV.S(moras[SALARIO]))&gt;1.96,"Atípico","No")</f>
        <v>No</v>
      </c>
      <c r="K1207" t="str">
        <f>IF(ABS((moras[[#This Row],[EDAD]]-AVERAGE($I:$I))/_xlfn.STDEV.S($I:$I))&gt;1.96,"Atípico","No")</f>
        <v>No</v>
      </c>
    </row>
    <row r="1208" spans="1:11" x14ac:dyDescent="0.35">
      <c r="A1208">
        <v>3986</v>
      </c>
      <c r="B1208" t="s">
        <v>9</v>
      </c>
      <c r="C1208">
        <v>284281</v>
      </c>
      <c r="D1208" t="s">
        <v>17</v>
      </c>
      <c r="E1208" t="s">
        <v>16</v>
      </c>
      <c r="F1208" t="s">
        <v>13</v>
      </c>
      <c r="G1208" t="s">
        <v>13</v>
      </c>
      <c r="H1208" t="s">
        <v>13</v>
      </c>
      <c r="I1208">
        <v>30</v>
      </c>
      <c r="J1208" t="str">
        <f>IF(ABS((C1208-AVERAGE($C:$C))/_xlfn.STDEV.S(moras[SALARIO]))&gt;1.96,"Atípico","No")</f>
        <v>No</v>
      </c>
      <c r="K1208" t="str">
        <f>IF(ABS((moras[[#This Row],[EDAD]]-AVERAGE($I:$I))/_xlfn.STDEV.S($I:$I))&gt;1.96,"Atípico","No")</f>
        <v>No</v>
      </c>
    </row>
    <row r="1209" spans="1:11" x14ac:dyDescent="0.35">
      <c r="A1209">
        <v>737</v>
      </c>
      <c r="B1209" t="s">
        <v>9</v>
      </c>
      <c r="C1209">
        <v>278035</v>
      </c>
      <c r="D1209" t="s">
        <v>18</v>
      </c>
      <c r="E1209" t="s">
        <v>16</v>
      </c>
      <c r="F1209" t="s">
        <v>12</v>
      </c>
      <c r="G1209" t="s">
        <v>13</v>
      </c>
      <c r="H1209" t="s">
        <v>13</v>
      </c>
      <c r="I1209">
        <v>30</v>
      </c>
      <c r="J1209" t="str">
        <f>IF(ABS((C1209-AVERAGE($C:$C))/_xlfn.STDEV.S(moras[SALARIO]))&gt;1.96,"Atípico","No")</f>
        <v>No</v>
      </c>
      <c r="K1209" t="str">
        <f>IF(ABS((moras[[#This Row],[EDAD]]-AVERAGE($I:$I))/_xlfn.STDEV.S($I:$I))&gt;1.96,"Atípico","No")</f>
        <v>No</v>
      </c>
    </row>
    <row r="1210" spans="1:11" x14ac:dyDescent="0.35">
      <c r="A1210">
        <v>113</v>
      </c>
      <c r="B1210" t="s">
        <v>15</v>
      </c>
      <c r="C1210">
        <v>278030.99</v>
      </c>
      <c r="D1210" t="s">
        <v>19</v>
      </c>
      <c r="E1210" t="s">
        <v>16</v>
      </c>
      <c r="F1210" t="s">
        <v>12</v>
      </c>
      <c r="G1210" t="s">
        <v>13</v>
      </c>
      <c r="H1210" t="s">
        <v>13</v>
      </c>
      <c r="I1210">
        <v>30</v>
      </c>
      <c r="J1210" t="str">
        <f>IF(ABS((C1210-AVERAGE($C:$C))/_xlfn.STDEV.S(moras[SALARIO]))&gt;1.96,"Atípico","No")</f>
        <v>No</v>
      </c>
      <c r="K1210" t="str">
        <f>IF(ABS((moras[[#This Row],[EDAD]]-AVERAGE($I:$I))/_xlfn.STDEV.S($I:$I))&gt;1.96,"Atípico","No")</f>
        <v>No</v>
      </c>
    </row>
    <row r="1211" spans="1:11" x14ac:dyDescent="0.35">
      <c r="A1211">
        <v>983</v>
      </c>
      <c r="B1211" t="s">
        <v>9</v>
      </c>
      <c r="C1211">
        <v>278030.99</v>
      </c>
      <c r="D1211" t="s">
        <v>19</v>
      </c>
      <c r="E1211" t="s">
        <v>16</v>
      </c>
      <c r="F1211" t="s">
        <v>12</v>
      </c>
      <c r="G1211" t="s">
        <v>13</v>
      </c>
      <c r="H1211" t="s">
        <v>13</v>
      </c>
      <c r="I1211">
        <v>30</v>
      </c>
      <c r="J1211" t="str">
        <f>IF(ABS((C1211-AVERAGE($C:$C))/_xlfn.STDEV.S(moras[SALARIO]))&gt;1.96,"Atípico","No")</f>
        <v>No</v>
      </c>
      <c r="K1211" t="str">
        <f>IF(ABS((moras[[#This Row],[EDAD]]-AVERAGE($I:$I))/_xlfn.STDEV.S($I:$I))&gt;1.96,"Atípico","No")</f>
        <v>No</v>
      </c>
    </row>
    <row r="1212" spans="1:11" x14ac:dyDescent="0.35">
      <c r="A1212">
        <v>3628</v>
      </c>
      <c r="B1212" t="s">
        <v>15</v>
      </c>
      <c r="C1212">
        <v>278030.99</v>
      </c>
      <c r="D1212" t="s">
        <v>18</v>
      </c>
      <c r="E1212" t="s">
        <v>16</v>
      </c>
      <c r="F1212" t="s">
        <v>12</v>
      </c>
      <c r="G1212" t="s">
        <v>12</v>
      </c>
      <c r="H1212" t="s">
        <v>13</v>
      </c>
      <c r="I1212">
        <v>30</v>
      </c>
      <c r="J1212" t="str">
        <f>IF(ABS((C1212-AVERAGE($C:$C))/_xlfn.STDEV.S(moras[SALARIO]))&gt;1.96,"Atípico","No")</f>
        <v>No</v>
      </c>
      <c r="K1212" t="str">
        <f>IF(ABS((moras[[#This Row],[EDAD]]-AVERAGE($I:$I))/_xlfn.STDEV.S($I:$I))&gt;1.96,"Atípico","No")</f>
        <v>No</v>
      </c>
    </row>
    <row r="1213" spans="1:11" x14ac:dyDescent="0.35">
      <c r="A1213">
        <v>554</v>
      </c>
      <c r="B1213" t="s">
        <v>9</v>
      </c>
      <c r="C1213">
        <v>278030</v>
      </c>
      <c r="D1213" t="s">
        <v>19</v>
      </c>
      <c r="E1213" t="s">
        <v>16</v>
      </c>
      <c r="F1213" t="s">
        <v>12</v>
      </c>
      <c r="G1213" t="s">
        <v>13</v>
      </c>
      <c r="H1213" t="s">
        <v>13</v>
      </c>
      <c r="I1213">
        <v>30</v>
      </c>
      <c r="J1213" t="str">
        <f>IF(ABS((C1213-AVERAGE($C:$C))/_xlfn.STDEV.S(moras[SALARIO]))&gt;1.96,"Atípico","No")</f>
        <v>No</v>
      </c>
      <c r="K1213" t="str">
        <f>IF(ABS((moras[[#This Row],[EDAD]]-AVERAGE($I:$I))/_xlfn.STDEV.S($I:$I))&gt;1.96,"Atípico","No")</f>
        <v>No</v>
      </c>
    </row>
    <row r="1214" spans="1:11" x14ac:dyDescent="0.35">
      <c r="A1214">
        <v>2717</v>
      </c>
      <c r="B1214" t="s">
        <v>9</v>
      </c>
      <c r="C1214">
        <v>278030</v>
      </c>
      <c r="D1214" t="s">
        <v>19</v>
      </c>
      <c r="E1214" t="s">
        <v>16</v>
      </c>
      <c r="F1214" t="s">
        <v>12</v>
      </c>
      <c r="G1214" t="s">
        <v>13</v>
      </c>
      <c r="H1214" t="s">
        <v>13</v>
      </c>
      <c r="I1214">
        <v>30</v>
      </c>
      <c r="J1214" t="str">
        <f>IF(ABS((C1214-AVERAGE($C:$C))/_xlfn.STDEV.S(moras[SALARIO]))&gt;1.96,"Atípico","No")</f>
        <v>No</v>
      </c>
      <c r="K1214" t="str">
        <f>IF(ABS((moras[[#This Row],[EDAD]]-AVERAGE($I:$I))/_xlfn.STDEV.S($I:$I))&gt;1.96,"Atípico","No")</f>
        <v>No</v>
      </c>
    </row>
    <row r="1215" spans="1:11" x14ac:dyDescent="0.35">
      <c r="A1215">
        <v>3288</v>
      </c>
      <c r="B1215" t="s">
        <v>9</v>
      </c>
      <c r="C1215">
        <v>278030</v>
      </c>
      <c r="D1215" t="s">
        <v>19</v>
      </c>
      <c r="E1215" t="s">
        <v>16</v>
      </c>
      <c r="F1215" t="s">
        <v>12</v>
      </c>
      <c r="G1215" t="s">
        <v>13</v>
      </c>
      <c r="H1215" t="s">
        <v>13</v>
      </c>
      <c r="I1215">
        <v>30</v>
      </c>
      <c r="J1215" t="str">
        <f>IF(ABS((C1215-AVERAGE($C:$C))/_xlfn.STDEV.S(moras[SALARIO]))&gt;1.96,"Atípico","No")</f>
        <v>No</v>
      </c>
      <c r="K1215" t="str">
        <f>IF(ABS((moras[[#This Row],[EDAD]]-AVERAGE($I:$I))/_xlfn.STDEV.S($I:$I))&gt;1.96,"Atípico","No")</f>
        <v>No</v>
      </c>
    </row>
    <row r="1216" spans="1:11" x14ac:dyDescent="0.35">
      <c r="A1216">
        <v>4002</v>
      </c>
      <c r="B1216" t="s">
        <v>9</v>
      </c>
      <c r="C1216">
        <v>278030</v>
      </c>
      <c r="D1216" t="s">
        <v>18</v>
      </c>
      <c r="E1216" t="s">
        <v>16</v>
      </c>
      <c r="F1216" t="s">
        <v>12</v>
      </c>
      <c r="G1216" t="s">
        <v>13</v>
      </c>
      <c r="H1216" t="s">
        <v>13</v>
      </c>
      <c r="I1216">
        <v>30</v>
      </c>
      <c r="J1216" t="str">
        <f>IF(ABS((C1216-AVERAGE($C:$C))/_xlfn.STDEV.S(moras[SALARIO]))&gt;1.96,"Atípico","No")</f>
        <v>No</v>
      </c>
      <c r="K1216" t="str">
        <f>IF(ABS((moras[[#This Row],[EDAD]]-AVERAGE($I:$I))/_xlfn.STDEV.S($I:$I))&gt;1.96,"Atípico","No")</f>
        <v>No</v>
      </c>
    </row>
    <row r="1217" spans="1:11" x14ac:dyDescent="0.35">
      <c r="A1217">
        <v>2786</v>
      </c>
      <c r="B1217" t="s">
        <v>9</v>
      </c>
      <c r="C1217">
        <v>264600</v>
      </c>
      <c r="D1217" t="s">
        <v>10</v>
      </c>
      <c r="E1217" t="s">
        <v>16</v>
      </c>
      <c r="F1217" t="s">
        <v>12</v>
      </c>
      <c r="G1217" t="s">
        <v>13</v>
      </c>
      <c r="H1217" t="s">
        <v>13</v>
      </c>
      <c r="I1217">
        <v>30</v>
      </c>
      <c r="J1217" t="str">
        <f>IF(ABS((C1217-AVERAGE($C:$C))/_xlfn.STDEV.S(moras[SALARIO]))&gt;1.96,"Atípico","No")</f>
        <v>No</v>
      </c>
      <c r="K1217" t="str">
        <f>IF(ABS((moras[[#This Row],[EDAD]]-AVERAGE($I:$I))/_xlfn.STDEV.S($I:$I))&gt;1.96,"Atípico","No")</f>
        <v>No</v>
      </c>
    </row>
    <row r="1218" spans="1:11" x14ac:dyDescent="0.35">
      <c r="A1218">
        <v>149</v>
      </c>
      <c r="B1218" t="s">
        <v>15</v>
      </c>
      <c r="C1218">
        <v>258000</v>
      </c>
      <c r="D1218" t="s">
        <v>10</v>
      </c>
      <c r="E1218" t="s">
        <v>16</v>
      </c>
      <c r="F1218" t="s">
        <v>12</v>
      </c>
      <c r="G1218" t="s">
        <v>13</v>
      </c>
      <c r="H1218" t="s">
        <v>13</v>
      </c>
      <c r="I1218">
        <v>30</v>
      </c>
      <c r="J1218" t="str">
        <f>IF(ABS((C1218-AVERAGE($C:$C))/_xlfn.STDEV.S(moras[SALARIO]))&gt;1.96,"Atípico","No")</f>
        <v>No</v>
      </c>
      <c r="K1218" t="str">
        <f>IF(ABS((moras[[#This Row],[EDAD]]-AVERAGE($I:$I))/_xlfn.STDEV.S($I:$I))&gt;1.96,"Atípico","No")</f>
        <v>No</v>
      </c>
    </row>
    <row r="1219" spans="1:11" x14ac:dyDescent="0.35">
      <c r="A1219">
        <v>872</v>
      </c>
      <c r="B1219" t="s">
        <v>9</v>
      </c>
      <c r="C1219">
        <v>255660</v>
      </c>
      <c r="D1219" t="s">
        <v>10</v>
      </c>
      <c r="E1219" t="s">
        <v>16</v>
      </c>
      <c r="F1219" t="s">
        <v>12</v>
      </c>
      <c r="G1219" t="s">
        <v>13</v>
      </c>
      <c r="H1219" t="s">
        <v>13</v>
      </c>
      <c r="I1219">
        <v>30</v>
      </c>
      <c r="J1219" t="str">
        <f>IF(ABS((C1219-AVERAGE($C:$C))/_xlfn.STDEV.S(moras[SALARIO]))&gt;1.96,"Atípico","No")</f>
        <v>No</v>
      </c>
      <c r="K1219" t="str">
        <f>IF(ABS((moras[[#This Row],[EDAD]]-AVERAGE($I:$I))/_xlfn.STDEV.S($I:$I))&gt;1.96,"Atípico","No")</f>
        <v>No</v>
      </c>
    </row>
    <row r="1220" spans="1:11" x14ac:dyDescent="0.35">
      <c r="A1220">
        <v>2612</v>
      </c>
      <c r="B1220" t="s">
        <v>9</v>
      </c>
      <c r="C1220">
        <v>215720.6</v>
      </c>
      <c r="D1220" t="s">
        <v>10</v>
      </c>
      <c r="E1220" t="s">
        <v>16</v>
      </c>
      <c r="F1220" t="s">
        <v>12</v>
      </c>
      <c r="G1220" t="s">
        <v>13</v>
      </c>
      <c r="H1220" t="s">
        <v>13</v>
      </c>
      <c r="I1220">
        <v>30</v>
      </c>
      <c r="J1220" t="str">
        <f>IF(ABS((C1220-AVERAGE($C:$C))/_xlfn.STDEV.S(moras[SALARIO]))&gt;1.96,"Atípico","No")</f>
        <v>No</v>
      </c>
      <c r="K1220" t="str">
        <f>IF(ABS((moras[[#This Row],[EDAD]]-AVERAGE($I:$I))/_xlfn.STDEV.S($I:$I))&gt;1.96,"Atípico","No")</f>
        <v>No</v>
      </c>
    </row>
    <row r="1221" spans="1:11" x14ac:dyDescent="0.35">
      <c r="A1221">
        <v>416</v>
      </c>
      <c r="B1221" t="s">
        <v>9</v>
      </c>
      <c r="C1221">
        <v>213192</v>
      </c>
      <c r="D1221" t="s">
        <v>10</v>
      </c>
      <c r="E1221" t="s">
        <v>16</v>
      </c>
      <c r="F1221" t="s">
        <v>12</v>
      </c>
      <c r="G1221" t="s">
        <v>13</v>
      </c>
      <c r="H1221" t="s">
        <v>13</v>
      </c>
      <c r="I1221">
        <v>30</v>
      </c>
      <c r="J1221" t="str">
        <f>IF(ABS((C1221-AVERAGE($C:$C))/_xlfn.STDEV.S(moras[SALARIO]))&gt;1.96,"Atípico","No")</f>
        <v>No</v>
      </c>
      <c r="K1221" t="str">
        <f>IF(ABS((moras[[#This Row],[EDAD]]-AVERAGE($I:$I))/_xlfn.STDEV.S($I:$I))&gt;1.96,"Atípico","No")</f>
        <v>No</v>
      </c>
    </row>
    <row r="1222" spans="1:11" x14ac:dyDescent="0.35">
      <c r="A1222">
        <v>3580</v>
      </c>
      <c r="B1222" t="s">
        <v>9</v>
      </c>
      <c r="C1222">
        <v>200000</v>
      </c>
      <c r="D1222" t="s">
        <v>10</v>
      </c>
      <c r="E1222" t="s">
        <v>16</v>
      </c>
      <c r="F1222" t="s">
        <v>12</v>
      </c>
      <c r="G1222" t="s">
        <v>13</v>
      </c>
      <c r="H1222" t="s">
        <v>12</v>
      </c>
      <c r="I1222">
        <v>30</v>
      </c>
      <c r="J1222" t="str">
        <f>IF(ABS((C1222-AVERAGE($C:$C))/_xlfn.STDEV.S(moras[SALARIO]))&gt;1.96,"Atípico","No")</f>
        <v>No</v>
      </c>
      <c r="K1222" t="str">
        <f>IF(ABS((moras[[#This Row],[EDAD]]-AVERAGE($I:$I))/_xlfn.STDEV.S($I:$I))&gt;1.96,"Atípico","No")</f>
        <v>No</v>
      </c>
    </row>
    <row r="1223" spans="1:11" x14ac:dyDescent="0.35">
      <c r="A1223">
        <v>3613</v>
      </c>
      <c r="B1223" t="s">
        <v>9</v>
      </c>
      <c r="C1223">
        <v>200000</v>
      </c>
      <c r="D1223" t="s">
        <v>10</v>
      </c>
      <c r="E1223" t="s">
        <v>16</v>
      </c>
      <c r="F1223" t="s">
        <v>12</v>
      </c>
      <c r="G1223" t="s">
        <v>13</v>
      </c>
      <c r="H1223" t="s">
        <v>13</v>
      </c>
      <c r="I1223">
        <v>30</v>
      </c>
      <c r="J1223" t="str">
        <f>IF(ABS((C1223-AVERAGE($C:$C))/_xlfn.STDEV.S(moras[SALARIO]))&gt;1.96,"Atípico","No")</f>
        <v>No</v>
      </c>
      <c r="K1223" t="str">
        <f>IF(ABS((moras[[#This Row],[EDAD]]-AVERAGE($I:$I))/_xlfn.STDEV.S($I:$I))&gt;1.96,"Atípico","No")</f>
        <v>No</v>
      </c>
    </row>
    <row r="1224" spans="1:11" x14ac:dyDescent="0.35">
      <c r="A1224">
        <v>2166</v>
      </c>
      <c r="B1224" t="s">
        <v>9</v>
      </c>
      <c r="C1224">
        <v>183333</v>
      </c>
      <c r="D1224" t="s">
        <v>10</v>
      </c>
      <c r="E1224" t="s">
        <v>16</v>
      </c>
      <c r="F1224" t="s">
        <v>12</v>
      </c>
      <c r="G1224" t="s">
        <v>12</v>
      </c>
      <c r="H1224" t="s">
        <v>12</v>
      </c>
      <c r="I1224">
        <v>30</v>
      </c>
      <c r="J1224" t="str">
        <f>IF(ABS((C1224-AVERAGE($C:$C))/_xlfn.STDEV.S(moras[SALARIO]))&gt;1.96,"Atípico","No")</f>
        <v>No</v>
      </c>
      <c r="K1224" t="str">
        <f>IF(ABS((moras[[#This Row],[EDAD]]-AVERAGE($I:$I))/_xlfn.STDEV.S($I:$I))&gt;1.96,"Atípico","No")</f>
        <v>No</v>
      </c>
    </row>
    <row r="1225" spans="1:11" x14ac:dyDescent="0.35">
      <c r="A1225">
        <v>3885</v>
      </c>
      <c r="B1225" t="s">
        <v>15</v>
      </c>
      <c r="C1225">
        <v>180000</v>
      </c>
      <c r="D1225" t="s">
        <v>10</v>
      </c>
      <c r="E1225" t="s">
        <v>16</v>
      </c>
      <c r="F1225" t="s">
        <v>12</v>
      </c>
      <c r="G1225" t="s">
        <v>12</v>
      </c>
      <c r="H1225" t="s">
        <v>13</v>
      </c>
      <c r="I1225">
        <v>30</v>
      </c>
      <c r="J1225" t="str">
        <f>IF(ABS((C1225-AVERAGE($C:$C))/_xlfn.STDEV.S(moras[SALARIO]))&gt;1.96,"Atípico","No")</f>
        <v>No</v>
      </c>
      <c r="K1225" t="str">
        <f>IF(ABS((moras[[#This Row],[EDAD]]-AVERAGE($I:$I))/_xlfn.STDEV.S($I:$I))&gt;1.96,"Atípico","No")</f>
        <v>No</v>
      </c>
    </row>
    <row r="1226" spans="1:11" x14ac:dyDescent="0.35">
      <c r="A1226">
        <v>422</v>
      </c>
      <c r="B1226" t="s">
        <v>9</v>
      </c>
      <c r="C1226">
        <v>136224.42000000001</v>
      </c>
      <c r="D1226" t="s">
        <v>10</v>
      </c>
      <c r="E1226" t="s">
        <v>16</v>
      </c>
      <c r="F1226" t="s">
        <v>12</v>
      </c>
      <c r="G1226" t="s">
        <v>13</v>
      </c>
      <c r="H1226" t="s">
        <v>13</v>
      </c>
      <c r="I1226">
        <v>30</v>
      </c>
      <c r="J1226" t="str">
        <f>IF(ABS((C1226-AVERAGE($C:$C))/_xlfn.STDEV.S(moras[SALARIO]))&gt;1.96,"Atípico","No")</f>
        <v>No</v>
      </c>
      <c r="K1226" t="str">
        <f>IF(ABS((moras[[#This Row],[EDAD]]-AVERAGE($I:$I))/_xlfn.STDEV.S($I:$I))&gt;1.96,"Atípico","No")</f>
        <v>No</v>
      </c>
    </row>
    <row r="1227" spans="1:11" x14ac:dyDescent="0.35">
      <c r="A1227">
        <v>4677</v>
      </c>
      <c r="B1227" t="s">
        <v>9</v>
      </c>
      <c r="C1227">
        <v>117100.8</v>
      </c>
      <c r="D1227" t="s">
        <v>10</v>
      </c>
      <c r="E1227" t="s">
        <v>16</v>
      </c>
      <c r="F1227" t="s">
        <v>12</v>
      </c>
      <c r="G1227" t="s">
        <v>13</v>
      </c>
      <c r="H1227" t="s">
        <v>13</v>
      </c>
      <c r="I1227">
        <v>30</v>
      </c>
      <c r="J1227" t="str">
        <f>IF(ABS((C1227-AVERAGE($C:$C))/_xlfn.STDEV.S(moras[SALARIO]))&gt;1.96,"Atípico","No")</f>
        <v>No</v>
      </c>
      <c r="K1227" t="str">
        <f>IF(ABS((moras[[#This Row],[EDAD]]-AVERAGE($I:$I))/_xlfn.STDEV.S($I:$I))&gt;1.96,"Atípico","No")</f>
        <v>No</v>
      </c>
    </row>
    <row r="1228" spans="1:11" x14ac:dyDescent="0.35">
      <c r="A1228">
        <v>3273</v>
      </c>
      <c r="B1228" t="s">
        <v>15</v>
      </c>
      <c r="C1228">
        <v>100000</v>
      </c>
      <c r="D1228" t="s">
        <v>10</v>
      </c>
      <c r="E1228" t="s">
        <v>16</v>
      </c>
      <c r="F1228" t="s">
        <v>12</v>
      </c>
      <c r="G1228" t="s">
        <v>12</v>
      </c>
      <c r="H1228" t="s">
        <v>13</v>
      </c>
      <c r="I1228">
        <v>30</v>
      </c>
      <c r="J1228" t="str">
        <f>IF(ABS((C1228-AVERAGE($C:$C))/_xlfn.STDEV.S(moras[SALARIO]))&gt;1.96,"Atípico","No")</f>
        <v>No</v>
      </c>
      <c r="K1228" t="str">
        <f>IF(ABS((moras[[#This Row],[EDAD]]-AVERAGE($I:$I))/_xlfn.STDEV.S($I:$I))&gt;1.96,"Atípico","No")</f>
        <v>No</v>
      </c>
    </row>
    <row r="1229" spans="1:11" x14ac:dyDescent="0.35">
      <c r="A1229">
        <v>3261</v>
      </c>
      <c r="B1229" t="s">
        <v>9</v>
      </c>
      <c r="C1229">
        <v>2667169.88</v>
      </c>
      <c r="D1229" t="s">
        <v>10</v>
      </c>
      <c r="E1229" t="s">
        <v>11</v>
      </c>
      <c r="F1229" t="s">
        <v>12</v>
      </c>
      <c r="G1229" t="s">
        <v>13</v>
      </c>
      <c r="H1229" t="s">
        <v>13</v>
      </c>
      <c r="I1229">
        <v>31</v>
      </c>
      <c r="J1229" t="str">
        <f>IF(ABS((C1229-AVERAGE($C:$C))/_xlfn.STDEV.S(moras[SALARIO]))&gt;1.96,"Atípico","No")</f>
        <v>Atípico</v>
      </c>
      <c r="K1229" t="str">
        <f>IF(ABS((moras[[#This Row],[EDAD]]-AVERAGE($I:$I))/_xlfn.STDEV.S($I:$I))&gt;1.96,"Atípico","No")</f>
        <v>No</v>
      </c>
    </row>
    <row r="1230" spans="1:11" x14ac:dyDescent="0.35">
      <c r="A1230">
        <v>3157</v>
      </c>
      <c r="B1230" t="s">
        <v>15</v>
      </c>
      <c r="C1230">
        <v>2467875.73</v>
      </c>
      <c r="D1230" t="s">
        <v>10</v>
      </c>
      <c r="E1230" t="s">
        <v>11</v>
      </c>
      <c r="F1230" t="s">
        <v>12</v>
      </c>
      <c r="G1230" t="s">
        <v>13</v>
      </c>
      <c r="H1230" t="s">
        <v>13</v>
      </c>
      <c r="I1230">
        <v>31</v>
      </c>
      <c r="J1230" t="str">
        <f>IF(ABS((C1230-AVERAGE($C:$C))/_xlfn.STDEV.S(moras[SALARIO]))&gt;1.96,"Atípico","No")</f>
        <v>Atípico</v>
      </c>
      <c r="K1230" t="str">
        <f>IF(ABS((moras[[#This Row],[EDAD]]-AVERAGE($I:$I))/_xlfn.STDEV.S($I:$I))&gt;1.96,"Atípico","No")</f>
        <v>No</v>
      </c>
    </row>
    <row r="1231" spans="1:11" x14ac:dyDescent="0.35">
      <c r="A1231">
        <v>662</v>
      </c>
      <c r="B1231" t="s">
        <v>9</v>
      </c>
      <c r="C1231">
        <v>2425879.86</v>
      </c>
      <c r="D1231" t="s">
        <v>10</v>
      </c>
      <c r="E1231" t="s">
        <v>16</v>
      </c>
      <c r="F1231" t="s">
        <v>12</v>
      </c>
      <c r="G1231" t="s">
        <v>13</v>
      </c>
      <c r="H1231" t="s">
        <v>13</v>
      </c>
      <c r="I1231">
        <v>31</v>
      </c>
      <c r="J1231" t="str">
        <f>IF(ABS((C1231-AVERAGE($C:$C))/_xlfn.STDEV.S(moras[SALARIO]))&gt;1.96,"Atípico","No")</f>
        <v>Atípico</v>
      </c>
      <c r="K1231" t="str">
        <f>IF(ABS((moras[[#This Row],[EDAD]]-AVERAGE($I:$I))/_xlfn.STDEV.S($I:$I))&gt;1.96,"Atípico","No")</f>
        <v>No</v>
      </c>
    </row>
    <row r="1232" spans="1:11" x14ac:dyDescent="0.35">
      <c r="A1232">
        <v>719</v>
      </c>
      <c r="B1232" t="s">
        <v>9</v>
      </c>
      <c r="C1232">
        <v>2269748.2000000002</v>
      </c>
      <c r="D1232" t="s">
        <v>10</v>
      </c>
      <c r="E1232" t="s">
        <v>16</v>
      </c>
      <c r="F1232" t="s">
        <v>12</v>
      </c>
      <c r="G1232" t="s">
        <v>13</v>
      </c>
      <c r="H1232" t="s">
        <v>13</v>
      </c>
      <c r="I1232">
        <v>31</v>
      </c>
      <c r="J1232" t="str">
        <f>IF(ABS((C1232-AVERAGE($C:$C))/_xlfn.STDEV.S(moras[SALARIO]))&gt;1.96,"Atípico","No")</f>
        <v>Atípico</v>
      </c>
      <c r="K1232" t="str">
        <f>IF(ABS((moras[[#This Row],[EDAD]]-AVERAGE($I:$I))/_xlfn.STDEV.S($I:$I))&gt;1.96,"Atípico","No")</f>
        <v>No</v>
      </c>
    </row>
    <row r="1233" spans="1:11" x14ac:dyDescent="0.35">
      <c r="A1233">
        <v>2505</v>
      </c>
      <c r="B1233" t="s">
        <v>9</v>
      </c>
      <c r="C1233">
        <v>1756493.5</v>
      </c>
      <c r="D1233" t="s">
        <v>10</v>
      </c>
      <c r="E1233" t="s">
        <v>11</v>
      </c>
      <c r="F1233" t="s">
        <v>12</v>
      </c>
      <c r="G1233" t="s">
        <v>13</v>
      </c>
      <c r="H1233" t="s">
        <v>13</v>
      </c>
      <c r="I1233">
        <v>31</v>
      </c>
      <c r="J1233" t="str">
        <f>IF(ABS((C1233-AVERAGE($C:$C))/_xlfn.STDEV.S(moras[SALARIO]))&gt;1.96,"Atípico","No")</f>
        <v>No</v>
      </c>
      <c r="K1233" t="str">
        <f>IF(ABS((moras[[#This Row],[EDAD]]-AVERAGE($I:$I))/_xlfn.STDEV.S($I:$I))&gt;1.96,"Atípico","No")</f>
        <v>No</v>
      </c>
    </row>
    <row r="1234" spans="1:11" x14ac:dyDescent="0.35">
      <c r="A1234">
        <v>4559</v>
      </c>
      <c r="B1234" t="s">
        <v>9</v>
      </c>
      <c r="C1234">
        <v>1730544</v>
      </c>
      <c r="D1234" t="s">
        <v>10</v>
      </c>
      <c r="E1234" t="s">
        <v>16</v>
      </c>
      <c r="F1234" t="s">
        <v>12</v>
      </c>
      <c r="G1234" t="s">
        <v>13</v>
      </c>
      <c r="H1234" t="s">
        <v>13</v>
      </c>
      <c r="I1234">
        <v>31</v>
      </c>
      <c r="J1234" t="str">
        <f>IF(ABS((C1234-AVERAGE($C:$C))/_xlfn.STDEV.S(moras[SALARIO]))&gt;1.96,"Atípico","No")</f>
        <v>No</v>
      </c>
      <c r="K1234" t="str">
        <f>IF(ABS((moras[[#This Row],[EDAD]]-AVERAGE($I:$I))/_xlfn.STDEV.S($I:$I))&gt;1.96,"Atípico","No")</f>
        <v>No</v>
      </c>
    </row>
    <row r="1235" spans="1:11" x14ac:dyDescent="0.35">
      <c r="A1235">
        <v>451</v>
      </c>
      <c r="B1235" t="s">
        <v>15</v>
      </c>
      <c r="C1235">
        <v>1633023.24</v>
      </c>
      <c r="D1235" t="s">
        <v>10</v>
      </c>
      <c r="E1235" t="s">
        <v>11</v>
      </c>
      <c r="F1235" t="s">
        <v>12</v>
      </c>
      <c r="G1235" t="s">
        <v>13</v>
      </c>
      <c r="H1235" t="s">
        <v>13</v>
      </c>
      <c r="I1235">
        <v>31</v>
      </c>
      <c r="J1235" t="str">
        <f>IF(ABS((C1235-AVERAGE($C:$C))/_xlfn.STDEV.S(moras[SALARIO]))&gt;1.96,"Atípico","No")</f>
        <v>No</v>
      </c>
      <c r="K1235" t="str">
        <f>IF(ABS((moras[[#This Row],[EDAD]]-AVERAGE($I:$I))/_xlfn.STDEV.S($I:$I))&gt;1.96,"Atípico","No")</f>
        <v>No</v>
      </c>
    </row>
    <row r="1236" spans="1:11" x14ac:dyDescent="0.35">
      <c r="A1236">
        <v>204</v>
      </c>
      <c r="B1236" t="s">
        <v>9</v>
      </c>
      <c r="C1236">
        <v>1623057.2</v>
      </c>
      <c r="D1236" t="s">
        <v>10</v>
      </c>
      <c r="E1236" t="s">
        <v>16</v>
      </c>
      <c r="F1236" t="s">
        <v>12</v>
      </c>
      <c r="G1236" t="s">
        <v>13</v>
      </c>
      <c r="H1236" t="s">
        <v>13</v>
      </c>
      <c r="I1236">
        <v>31</v>
      </c>
      <c r="J1236" t="str">
        <f>IF(ABS((C1236-AVERAGE($C:$C))/_xlfn.STDEV.S(moras[SALARIO]))&gt;1.96,"Atípico","No")</f>
        <v>No</v>
      </c>
      <c r="K1236" t="str">
        <f>IF(ABS((moras[[#This Row],[EDAD]]-AVERAGE($I:$I))/_xlfn.STDEV.S($I:$I))&gt;1.96,"Atípico","No")</f>
        <v>No</v>
      </c>
    </row>
    <row r="1237" spans="1:11" x14ac:dyDescent="0.35">
      <c r="A1237">
        <v>2946</v>
      </c>
      <c r="B1237" t="s">
        <v>15</v>
      </c>
      <c r="C1237">
        <v>1621195</v>
      </c>
      <c r="D1237" t="s">
        <v>10</v>
      </c>
      <c r="E1237" t="s">
        <v>11</v>
      </c>
      <c r="F1237" t="s">
        <v>12</v>
      </c>
      <c r="G1237" t="s">
        <v>13</v>
      </c>
      <c r="H1237" t="s">
        <v>13</v>
      </c>
      <c r="I1237">
        <v>31</v>
      </c>
      <c r="J1237" t="str">
        <f>IF(ABS((C1237-AVERAGE($C:$C))/_xlfn.STDEV.S(moras[SALARIO]))&gt;1.96,"Atípico","No")</f>
        <v>No</v>
      </c>
      <c r="K1237" t="str">
        <f>IF(ABS((moras[[#This Row],[EDAD]]-AVERAGE($I:$I))/_xlfn.STDEV.S($I:$I))&gt;1.96,"Atípico","No")</f>
        <v>No</v>
      </c>
    </row>
    <row r="1238" spans="1:11" x14ac:dyDescent="0.35">
      <c r="A1238">
        <v>520</v>
      </c>
      <c r="B1238" t="s">
        <v>9</v>
      </c>
      <c r="C1238">
        <v>1599143.96</v>
      </c>
      <c r="D1238" t="s">
        <v>10</v>
      </c>
      <c r="E1238" t="s">
        <v>11</v>
      </c>
      <c r="F1238" t="s">
        <v>12</v>
      </c>
      <c r="G1238" t="s">
        <v>13</v>
      </c>
      <c r="H1238" t="s">
        <v>13</v>
      </c>
      <c r="I1238">
        <v>31</v>
      </c>
      <c r="J1238" t="str">
        <f>IF(ABS((C1238-AVERAGE($C:$C))/_xlfn.STDEV.S(moras[SALARIO]))&gt;1.96,"Atípico","No")</f>
        <v>No</v>
      </c>
      <c r="K1238" t="str">
        <f>IF(ABS((moras[[#This Row],[EDAD]]-AVERAGE($I:$I))/_xlfn.STDEV.S($I:$I))&gt;1.96,"Atípico","No")</f>
        <v>No</v>
      </c>
    </row>
    <row r="1239" spans="1:11" x14ac:dyDescent="0.35">
      <c r="A1239">
        <v>1154</v>
      </c>
      <c r="B1239" t="s">
        <v>15</v>
      </c>
      <c r="C1239">
        <v>1551166.5</v>
      </c>
      <c r="D1239" t="s">
        <v>10</v>
      </c>
      <c r="E1239" t="s">
        <v>11</v>
      </c>
      <c r="F1239" t="s">
        <v>12</v>
      </c>
      <c r="G1239" t="s">
        <v>13</v>
      </c>
      <c r="H1239" t="s">
        <v>13</v>
      </c>
      <c r="I1239">
        <v>31</v>
      </c>
      <c r="J1239" t="str">
        <f>IF(ABS((C1239-AVERAGE($C:$C))/_xlfn.STDEV.S(moras[SALARIO]))&gt;1.96,"Atípico","No")</f>
        <v>No</v>
      </c>
      <c r="K1239" t="str">
        <f>IF(ABS((moras[[#This Row],[EDAD]]-AVERAGE($I:$I))/_xlfn.STDEV.S($I:$I))&gt;1.96,"Atípico","No")</f>
        <v>No</v>
      </c>
    </row>
    <row r="1240" spans="1:11" x14ac:dyDescent="0.35">
      <c r="A1240">
        <v>616</v>
      </c>
      <c r="B1240" t="s">
        <v>9</v>
      </c>
      <c r="C1240">
        <v>1486691</v>
      </c>
      <c r="D1240" t="s">
        <v>10</v>
      </c>
      <c r="E1240" t="s">
        <v>11</v>
      </c>
      <c r="F1240" t="s">
        <v>12</v>
      </c>
      <c r="G1240" t="s">
        <v>13</v>
      </c>
      <c r="H1240" t="s">
        <v>12</v>
      </c>
      <c r="I1240">
        <v>31</v>
      </c>
      <c r="J1240" t="str">
        <f>IF(ABS((C1240-AVERAGE($C:$C))/_xlfn.STDEV.S(moras[SALARIO]))&gt;1.96,"Atípico","No")</f>
        <v>No</v>
      </c>
      <c r="K1240" t="str">
        <f>IF(ABS((moras[[#This Row],[EDAD]]-AVERAGE($I:$I))/_xlfn.STDEV.S($I:$I))&gt;1.96,"Atípico","No")</f>
        <v>No</v>
      </c>
    </row>
    <row r="1241" spans="1:11" x14ac:dyDescent="0.35">
      <c r="A1241">
        <v>137</v>
      </c>
      <c r="B1241" t="s">
        <v>9</v>
      </c>
      <c r="C1241">
        <v>1411134.97</v>
      </c>
      <c r="D1241" t="s">
        <v>10</v>
      </c>
      <c r="E1241" t="s">
        <v>16</v>
      </c>
      <c r="F1241" t="s">
        <v>12</v>
      </c>
      <c r="G1241" t="s">
        <v>13</v>
      </c>
      <c r="H1241" t="s">
        <v>13</v>
      </c>
      <c r="I1241">
        <v>31</v>
      </c>
      <c r="J1241" t="str">
        <f>IF(ABS((C1241-AVERAGE($C:$C))/_xlfn.STDEV.S(moras[SALARIO]))&gt;1.96,"Atípico","No")</f>
        <v>No</v>
      </c>
      <c r="K1241" t="str">
        <f>IF(ABS((moras[[#This Row],[EDAD]]-AVERAGE($I:$I))/_xlfn.STDEV.S($I:$I))&gt;1.96,"Atípico","No")</f>
        <v>No</v>
      </c>
    </row>
    <row r="1242" spans="1:11" x14ac:dyDescent="0.35">
      <c r="A1242">
        <v>1007</v>
      </c>
      <c r="B1242" t="s">
        <v>15</v>
      </c>
      <c r="C1242">
        <v>1407034.2</v>
      </c>
      <c r="D1242" t="s">
        <v>10</v>
      </c>
      <c r="E1242" t="s">
        <v>16</v>
      </c>
      <c r="F1242" t="s">
        <v>12</v>
      </c>
      <c r="G1242" t="s">
        <v>13</v>
      </c>
      <c r="H1242" t="s">
        <v>13</v>
      </c>
      <c r="I1242">
        <v>31</v>
      </c>
      <c r="J1242" t="str">
        <f>IF(ABS((C1242-AVERAGE($C:$C))/_xlfn.STDEV.S(moras[SALARIO]))&gt;1.96,"Atípico","No")</f>
        <v>No</v>
      </c>
      <c r="K1242" t="str">
        <f>IF(ABS((moras[[#This Row],[EDAD]]-AVERAGE($I:$I))/_xlfn.STDEV.S($I:$I))&gt;1.96,"Atípico","No")</f>
        <v>No</v>
      </c>
    </row>
    <row r="1243" spans="1:11" x14ac:dyDescent="0.35">
      <c r="A1243">
        <v>4223</v>
      </c>
      <c r="B1243" t="s">
        <v>9</v>
      </c>
      <c r="C1243">
        <v>1331200</v>
      </c>
      <c r="D1243" t="s">
        <v>10</v>
      </c>
      <c r="E1243" t="s">
        <v>16</v>
      </c>
      <c r="F1243" t="s">
        <v>12</v>
      </c>
      <c r="G1243" t="s">
        <v>13</v>
      </c>
      <c r="H1243" t="s">
        <v>13</v>
      </c>
      <c r="I1243">
        <v>31</v>
      </c>
      <c r="J1243" t="str">
        <f>IF(ABS((C1243-AVERAGE($C:$C))/_xlfn.STDEV.S(moras[SALARIO]))&gt;1.96,"Atípico","No")</f>
        <v>No</v>
      </c>
      <c r="K1243" t="str">
        <f>IF(ABS((moras[[#This Row],[EDAD]]-AVERAGE($I:$I))/_xlfn.STDEV.S($I:$I))&gt;1.96,"Atípico","No")</f>
        <v>No</v>
      </c>
    </row>
    <row r="1244" spans="1:11" x14ac:dyDescent="0.35">
      <c r="A1244">
        <v>3214</v>
      </c>
      <c r="B1244" t="s">
        <v>15</v>
      </c>
      <c r="C1244">
        <v>1279275</v>
      </c>
      <c r="D1244" t="s">
        <v>10</v>
      </c>
      <c r="E1244" t="s">
        <v>11</v>
      </c>
      <c r="F1244" t="s">
        <v>12</v>
      </c>
      <c r="G1244" t="s">
        <v>13</v>
      </c>
      <c r="H1244" t="s">
        <v>13</v>
      </c>
      <c r="I1244">
        <v>31</v>
      </c>
      <c r="J1244" t="str">
        <f>IF(ABS((C1244-AVERAGE($C:$C))/_xlfn.STDEV.S(moras[SALARIO]))&gt;1.96,"Atípico","No")</f>
        <v>No</v>
      </c>
      <c r="K1244" t="str">
        <f>IF(ABS((moras[[#This Row],[EDAD]]-AVERAGE($I:$I))/_xlfn.STDEV.S($I:$I))&gt;1.96,"Atípico","No")</f>
        <v>No</v>
      </c>
    </row>
    <row r="1245" spans="1:11" x14ac:dyDescent="0.35">
      <c r="A1245">
        <v>940</v>
      </c>
      <c r="B1245" t="s">
        <v>15</v>
      </c>
      <c r="C1245">
        <v>1205262.5</v>
      </c>
      <c r="D1245" t="s">
        <v>10</v>
      </c>
      <c r="E1245" t="s">
        <v>11</v>
      </c>
      <c r="F1245" t="s">
        <v>12</v>
      </c>
      <c r="G1245" t="s">
        <v>13</v>
      </c>
      <c r="H1245" t="s">
        <v>13</v>
      </c>
      <c r="I1245">
        <v>31</v>
      </c>
      <c r="J1245" t="str">
        <f>IF(ABS((C1245-AVERAGE($C:$C))/_xlfn.STDEV.S(moras[SALARIO]))&gt;1.96,"Atípico","No")</f>
        <v>No</v>
      </c>
      <c r="K1245" t="str">
        <f>IF(ABS((moras[[#This Row],[EDAD]]-AVERAGE($I:$I))/_xlfn.STDEV.S($I:$I))&gt;1.96,"Atípico","No")</f>
        <v>No</v>
      </c>
    </row>
    <row r="1246" spans="1:11" x14ac:dyDescent="0.35">
      <c r="A1246">
        <v>3383</v>
      </c>
      <c r="B1246" t="s">
        <v>9</v>
      </c>
      <c r="C1246">
        <v>1057967.08</v>
      </c>
      <c r="D1246" t="s">
        <v>10</v>
      </c>
      <c r="E1246" t="s">
        <v>16</v>
      </c>
      <c r="F1246" t="s">
        <v>12</v>
      </c>
      <c r="G1246" t="s">
        <v>13</v>
      </c>
      <c r="H1246" t="s">
        <v>13</v>
      </c>
      <c r="I1246">
        <v>31</v>
      </c>
      <c r="J1246" t="str">
        <f>IF(ABS((C1246-AVERAGE($C:$C))/_xlfn.STDEV.S(moras[SALARIO]))&gt;1.96,"Atípico","No")</f>
        <v>No</v>
      </c>
      <c r="K1246" t="str">
        <f>IF(ABS((moras[[#This Row],[EDAD]]-AVERAGE($I:$I))/_xlfn.STDEV.S($I:$I))&gt;1.96,"Atípico","No")</f>
        <v>No</v>
      </c>
    </row>
    <row r="1247" spans="1:11" x14ac:dyDescent="0.35">
      <c r="A1247">
        <v>4604</v>
      </c>
      <c r="B1247" t="s">
        <v>15</v>
      </c>
      <c r="C1247">
        <v>989476.56</v>
      </c>
      <c r="D1247" t="s">
        <v>10</v>
      </c>
      <c r="E1247" t="s">
        <v>11</v>
      </c>
      <c r="F1247" t="s">
        <v>12</v>
      </c>
      <c r="G1247" t="s">
        <v>13</v>
      </c>
      <c r="H1247" t="s">
        <v>13</v>
      </c>
      <c r="I1247">
        <v>31</v>
      </c>
      <c r="J1247" t="str">
        <f>IF(ABS((C1247-AVERAGE($C:$C))/_xlfn.STDEV.S(moras[SALARIO]))&gt;1.96,"Atípico","No")</f>
        <v>No</v>
      </c>
      <c r="K1247" t="str">
        <f>IF(ABS((moras[[#This Row],[EDAD]]-AVERAGE($I:$I))/_xlfn.STDEV.S($I:$I))&gt;1.96,"Atípico","No")</f>
        <v>No</v>
      </c>
    </row>
    <row r="1248" spans="1:11" x14ac:dyDescent="0.35">
      <c r="A1248">
        <v>1336</v>
      </c>
      <c r="B1248" t="s">
        <v>9</v>
      </c>
      <c r="C1248">
        <v>977750</v>
      </c>
      <c r="D1248" t="s">
        <v>10</v>
      </c>
      <c r="E1248" t="s">
        <v>16</v>
      </c>
      <c r="F1248" t="s">
        <v>12</v>
      </c>
      <c r="G1248" t="s">
        <v>13</v>
      </c>
      <c r="H1248" t="s">
        <v>13</v>
      </c>
      <c r="I1248">
        <v>31</v>
      </c>
      <c r="J1248" t="str">
        <f>IF(ABS((C1248-AVERAGE($C:$C))/_xlfn.STDEV.S(moras[SALARIO]))&gt;1.96,"Atípico","No")</f>
        <v>No</v>
      </c>
      <c r="K1248" t="str">
        <f>IF(ABS((moras[[#This Row],[EDAD]]-AVERAGE($I:$I))/_xlfn.STDEV.S($I:$I))&gt;1.96,"Atípico","No")</f>
        <v>No</v>
      </c>
    </row>
    <row r="1249" spans="1:11" x14ac:dyDescent="0.35">
      <c r="A1249">
        <v>747</v>
      </c>
      <c r="B1249" t="s">
        <v>15</v>
      </c>
      <c r="C1249">
        <v>933864.5</v>
      </c>
      <c r="D1249" t="s">
        <v>10</v>
      </c>
      <c r="E1249" t="s">
        <v>11</v>
      </c>
      <c r="F1249" t="s">
        <v>12</v>
      </c>
      <c r="G1249" t="s">
        <v>13</v>
      </c>
      <c r="H1249" t="s">
        <v>13</v>
      </c>
      <c r="I1249">
        <v>31</v>
      </c>
      <c r="J1249" t="str">
        <f>IF(ABS((C1249-AVERAGE($C:$C))/_xlfn.STDEV.S(moras[SALARIO]))&gt;1.96,"Atípico","No")</f>
        <v>No</v>
      </c>
      <c r="K1249" t="str">
        <f>IF(ABS((moras[[#This Row],[EDAD]]-AVERAGE($I:$I))/_xlfn.STDEV.S($I:$I))&gt;1.96,"Atípico","No")</f>
        <v>No</v>
      </c>
    </row>
    <row r="1250" spans="1:11" x14ac:dyDescent="0.35">
      <c r="A1250">
        <v>4264</v>
      </c>
      <c r="B1250" t="s">
        <v>15</v>
      </c>
      <c r="C1250">
        <v>889687.5</v>
      </c>
      <c r="D1250" t="s">
        <v>10</v>
      </c>
      <c r="E1250" t="s">
        <v>16</v>
      </c>
      <c r="F1250" t="s">
        <v>12</v>
      </c>
      <c r="G1250" t="s">
        <v>13</v>
      </c>
      <c r="H1250" t="s">
        <v>13</v>
      </c>
      <c r="I1250">
        <v>31</v>
      </c>
      <c r="J1250" t="str">
        <f>IF(ABS((C1250-AVERAGE($C:$C))/_xlfn.STDEV.S(moras[SALARIO]))&gt;1.96,"Atípico","No")</f>
        <v>No</v>
      </c>
      <c r="K1250" t="str">
        <f>IF(ABS((moras[[#This Row],[EDAD]]-AVERAGE($I:$I))/_xlfn.STDEV.S($I:$I))&gt;1.96,"Atípico","No")</f>
        <v>No</v>
      </c>
    </row>
    <row r="1251" spans="1:11" x14ac:dyDescent="0.35">
      <c r="A1251">
        <v>4447</v>
      </c>
      <c r="B1251" t="s">
        <v>9</v>
      </c>
      <c r="C1251">
        <v>885877.44</v>
      </c>
      <c r="D1251" t="s">
        <v>10</v>
      </c>
      <c r="E1251" t="s">
        <v>16</v>
      </c>
      <c r="F1251" t="s">
        <v>12</v>
      </c>
      <c r="G1251" t="s">
        <v>13</v>
      </c>
      <c r="H1251" t="s">
        <v>13</v>
      </c>
      <c r="I1251">
        <v>31</v>
      </c>
      <c r="J1251" t="str">
        <f>IF(ABS((C1251-AVERAGE($C:$C))/_xlfn.STDEV.S(moras[SALARIO]))&gt;1.96,"Atípico","No")</f>
        <v>No</v>
      </c>
      <c r="K1251" t="str">
        <f>IF(ABS((moras[[#This Row],[EDAD]]-AVERAGE($I:$I))/_xlfn.STDEV.S($I:$I))&gt;1.96,"Atípico","No")</f>
        <v>No</v>
      </c>
    </row>
    <row r="1252" spans="1:11" x14ac:dyDescent="0.35">
      <c r="A1252">
        <v>1496</v>
      </c>
      <c r="B1252" t="s">
        <v>15</v>
      </c>
      <c r="C1252">
        <v>863546</v>
      </c>
      <c r="D1252" t="s">
        <v>10</v>
      </c>
      <c r="E1252" t="s">
        <v>11</v>
      </c>
      <c r="F1252" t="s">
        <v>12</v>
      </c>
      <c r="G1252" t="s">
        <v>13</v>
      </c>
      <c r="H1252" t="s">
        <v>12</v>
      </c>
      <c r="I1252">
        <v>31</v>
      </c>
      <c r="J1252" t="str">
        <f>IF(ABS((C1252-AVERAGE($C:$C))/_xlfn.STDEV.S(moras[SALARIO]))&gt;1.96,"Atípico","No")</f>
        <v>No</v>
      </c>
      <c r="K1252" t="str">
        <f>IF(ABS((moras[[#This Row],[EDAD]]-AVERAGE($I:$I))/_xlfn.STDEV.S($I:$I))&gt;1.96,"Atípico","No")</f>
        <v>No</v>
      </c>
    </row>
    <row r="1253" spans="1:11" x14ac:dyDescent="0.35">
      <c r="A1253">
        <v>1645</v>
      </c>
      <c r="B1253" t="s">
        <v>9</v>
      </c>
      <c r="C1253">
        <v>852982.67</v>
      </c>
      <c r="D1253" t="s">
        <v>10</v>
      </c>
      <c r="E1253" t="s">
        <v>16</v>
      </c>
      <c r="F1253" t="s">
        <v>12</v>
      </c>
      <c r="G1253" t="s">
        <v>13</v>
      </c>
      <c r="H1253" t="s">
        <v>13</v>
      </c>
      <c r="I1253">
        <v>31</v>
      </c>
      <c r="J1253" t="str">
        <f>IF(ABS((C1253-AVERAGE($C:$C))/_xlfn.STDEV.S(moras[SALARIO]))&gt;1.96,"Atípico","No")</f>
        <v>No</v>
      </c>
      <c r="K1253" t="str">
        <f>IF(ABS((moras[[#This Row],[EDAD]]-AVERAGE($I:$I))/_xlfn.STDEV.S($I:$I))&gt;1.96,"Atípico","No")</f>
        <v>No</v>
      </c>
    </row>
    <row r="1254" spans="1:11" x14ac:dyDescent="0.35">
      <c r="A1254">
        <v>2836</v>
      </c>
      <c r="B1254" t="s">
        <v>15</v>
      </c>
      <c r="C1254">
        <v>847616</v>
      </c>
      <c r="D1254" t="s">
        <v>10</v>
      </c>
      <c r="E1254" t="s">
        <v>11</v>
      </c>
      <c r="F1254" t="s">
        <v>12</v>
      </c>
      <c r="G1254" t="s">
        <v>13</v>
      </c>
      <c r="H1254" t="s">
        <v>13</v>
      </c>
      <c r="I1254">
        <v>31</v>
      </c>
      <c r="J1254" t="str">
        <f>IF(ABS((C1254-AVERAGE($C:$C))/_xlfn.STDEV.S(moras[SALARIO]))&gt;1.96,"Atípico","No")</f>
        <v>No</v>
      </c>
      <c r="K1254" t="str">
        <f>IF(ABS((moras[[#This Row],[EDAD]]-AVERAGE($I:$I))/_xlfn.STDEV.S($I:$I))&gt;1.96,"Atípico","No")</f>
        <v>No</v>
      </c>
    </row>
    <row r="1255" spans="1:11" x14ac:dyDescent="0.35">
      <c r="A1255">
        <v>196</v>
      </c>
      <c r="B1255" t="s">
        <v>15</v>
      </c>
      <c r="C1255">
        <v>846788</v>
      </c>
      <c r="D1255" t="s">
        <v>10</v>
      </c>
      <c r="E1255" t="s">
        <v>11</v>
      </c>
      <c r="F1255" t="s">
        <v>12</v>
      </c>
      <c r="G1255" t="s">
        <v>13</v>
      </c>
      <c r="H1255" t="s">
        <v>12</v>
      </c>
      <c r="I1255">
        <v>31</v>
      </c>
      <c r="J1255" t="str">
        <f>IF(ABS((C1255-AVERAGE($C:$C))/_xlfn.STDEV.S(moras[SALARIO]))&gt;1.96,"Atípico","No")</f>
        <v>No</v>
      </c>
      <c r="K1255" t="str">
        <f>IF(ABS((moras[[#This Row],[EDAD]]-AVERAGE($I:$I))/_xlfn.STDEV.S($I:$I))&gt;1.96,"Atípico","No")</f>
        <v>No</v>
      </c>
    </row>
    <row r="1256" spans="1:11" x14ac:dyDescent="0.35">
      <c r="A1256">
        <v>2346</v>
      </c>
      <c r="B1256" t="s">
        <v>9</v>
      </c>
      <c r="C1256">
        <v>843824.96</v>
      </c>
      <c r="D1256" t="s">
        <v>10</v>
      </c>
      <c r="E1256" t="s">
        <v>16</v>
      </c>
      <c r="F1256" t="s">
        <v>12</v>
      </c>
      <c r="G1256" t="s">
        <v>13</v>
      </c>
      <c r="H1256" t="s">
        <v>13</v>
      </c>
      <c r="I1256">
        <v>31</v>
      </c>
      <c r="J1256" t="str">
        <f>IF(ABS((C1256-AVERAGE($C:$C))/_xlfn.STDEV.S(moras[SALARIO]))&gt;1.96,"Atípico","No")</f>
        <v>No</v>
      </c>
      <c r="K1256" t="str">
        <f>IF(ABS((moras[[#This Row],[EDAD]]-AVERAGE($I:$I))/_xlfn.STDEV.S($I:$I))&gt;1.96,"Atípico","No")</f>
        <v>No</v>
      </c>
    </row>
    <row r="1257" spans="1:11" x14ac:dyDescent="0.35">
      <c r="A1257">
        <v>1621</v>
      </c>
      <c r="B1257" t="s">
        <v>9</v>
      </c>
      <c r="C1257">
        <v>838586.07</v>
      </c>
      <c r="D1257" t="s">
        <v>10</v>
      </c>
      <c r="E1257" t="s">
        <v>11</v>
      </c>
      <c r="F1257" t="s">
        <v>12</v>
      </c>
      <c r="G1257" t="s">
        <v>13</v>
      </c>
      <c r="H1257" t="s">
        <v>13</v>
      </c>
      <c r="I1257">
        <v>31</v>
      </c>
      <c r="J1257" t="str">
        <f>IF(ABS((C1257-AVERAGE($C:$C))/_xlfn.STDEV.S(moras[SALARIO]))&gt;1.96,"Atípico","No")</f>
        <v>No</v>
      </c>
      <c r="K1257" t="str">
        <f>IF(ABS((moras[[#This Row],[EDAD]]-AVERAGE($I:$I))/_xlfn.STDEV.S($I:$I))&gt;1.96,"Atípico","No")</f>
        <v>No</v>
      </c>
    </row>
    <row r="1258" spans="1:11" x14ac:dyDescent="0.35">
      <c r="A1258">
        <v>3376</v>
      </c>
      <c r="B1258" t="s">
        <v>9</v>
      </c>
      <c r="C1258">
        <v>833592.1</v>
      </c>
      <c r="D1258" t="s">
        <v>10</v>
      </c>
      <c r="E1258" t="s">
        <v>11</v>
      </c>
      <c r="F1258" t="s">
        <v>12</v>
      </c>
      <c r="G1258" t="s">
        <v>13</v>
      </c>
      <c r="H1258" t="s">
        <v>13</v>
      </c>
      <c r="I1258">
        <v>31</v>
      </c>
      <c r="J1258" t="str">
        <f>IF(ABS((C1258-AVERAGE($C:$C))/_xlfn.STDEV.S(moras[SALARIO]))&gt;1.96,"Atípico","No")</f>
        <v>No</v>
      </c>
      <c r="K1258" t="str">
        <f>IF(ABS((moras[[#This Row],[EDAD]]-AVERAGE($I:$I))/_xlfn.STDEV.S($I:$I))&gt;1.96,"Atípico","No")</f>
        <v>No</v>
      </c>
    </row>
    <row r="1259" spans="1:11" x14ac:dyDescent="0.35">
      <c r="A1259">
        <v>2036</v>
      </c>
      <c r="B1259" t="s">
        <v>9</v>
      </c>
      <c r="C1259">
        <v>810097</v>
      </c>
      <c r="D1259" t="s">
        <v>10</v>
      </c>
      <c r="E1259" t="s">
        <v>16</v>
      </c>
      <c r="F1259" t="s">
        <v>12</v>
      </c>
      <c r="G1259" t="s">
        <v>13</v>
      </c>
      <c r="H1259" t="s">
        <v>13</v>
      </c>
      <c r="I1259">
        <v>31</v>
      </c>
      <c r="J1259" t="str">
        <f>IF(ABS((C1259-AVERAGE($C:$C))/_xlfn.STDEV.S(moras[SALARIO]))&gt;1.96,"Atípico","No")</f>
        <v>No</v>
      </c>
      <c r="K1259" t="str">
        <f>IF(ABS((moras[[#This Row],[EDAD]]-AVERAGE($I:$I))/_xlfn.STDEV.S($I:$I))&gt;1.96,"Atípico","No")</f>
        <v>No</v>
      </c>
    </row>
    <row r="1260" spans="1:11" x14ac:dyDescent="0.35">
      <c r="A1260">
        <v>3816</v>
      </c>
      <c r="B1260" t="s">
        <v>15</v>
      </c>
      <c r="C1260">
        <v>800000</v>
      </c>
      <c r="D1260" t="s">
        <v>10</v>
      </c>
      <c r="E1260" t="s">
        <v>16</v>
      </c>
      <c r="F1260" t="s">
        <v>12</v>
      </c>
      <c r="G1260" t="s">
        <v>13</v>
      </c>
      <c r="H1260" t="s">
        <v>13</v>
      </c>
      <c r="I1260">
        <v>31</v>
      </c>
      <c r="J1260" t="str">
        <f>IF(ABS((C1260-AVERAGE($C:$C))/_xlfn.STDEV.S(moras[SALARIO]))&gt;1.96,"Atípico","No")</f>
        <v>No</v>
      </c>
      <c r="K1260" t="str">
        <f>IF(ABS((moras[[#This Row],[EDAD]]-AVERAGE($I:$I))/_xlfn.STDEV.S($I:$I))&gt;1.96,"Atípico","No")</f>
        <v>No</v>
      </c>
    </row>
    <row r="1261" spans="1:11" x14ac:dyDescent="0.35">
      <c r="A1261">
        <v>2779</v>
      </c>
      <c r="B1261" t="s">
        <v>9</v>
      </c>
      <c r="C1261">
        <v>757822.41</v>
      </c>
      <c r="D1261" t="s">
        <v>10</v>
      </c>
      <c r="E1261" t="s">
        <v>16</v>
      </c>
      <c r="F1261" t="s">
        <v>12</v>
      </c>
      <c r="G1261" t="s">
        <v>13</v>
      </c>
      <c r="H1261" t="s">
        <v>13</v>
      </c>
      <c r="I1261">
        <v>31</v>
      </c>
      <c r="J1261" t="str">
        <f>IF(ABS((C1261-AVERAGE($C:$C))/_xlfn.STDEV.S(moras[SALARIO]))&gt;1.96,"Atípico","No")</f>
        <v>No</v>
      </c>
      <c r="K1261" t="str">
        <f>IF(ABS((moras[[#This Row],[EDAD]]-AVERAGE($I:$I))/_xlfn.STDEV.S($I:$I))&gt;1.96,"Atípico","No")</f>
        <v>No</v>
      </c>
    </row>
    <row r="1262" spans="1:11" x14ac:dyDescent="0.35">
      <c r="A1262">
        <v>1953</v>
      </c>
      <c r="B1262" t="s">
        <v>15</v>
      </c>
      <c r="C1262">
        <v>752666</v>
      </c>
      <c r="D1262" t="s">
        <v>10</v>
      </c>
      <c r="E1262" t="s">
        <v>16</v>
      </c>
      <c r="F1262" t="s">
        <v>12</v>
      </c>
      <c r="G1262" t="s">
        <v>13</v>
      </c>
      <c r="H1262" t="s">
        <v>13</v>
      </c>
      <c r="I1262">
        <v>31</v>
      </c>
      <c r="J1262" t="str">
        <f>IF(ABS((C1262-AVERAGE($C:$C))/_xlfn.STDEV.S(moras[SALARIO]))&gt;1.96,"Atípico","No")</f>
        <v>No</v>
      </c>
      <c r="K1262" t="str">
        <f>IF(ABS((moras[[#This Row],[EDAD]]-AVERAGE($I:$I))/_xlfn.STDEV.S($I:$I))&gt;1.96,"Atípico","No")</f>
        <v>No</v>
      </c>
    </row>
    <row r="1263" spans="1:11" x14ac:dyDescent="0.35">
      <c r="A1263">
        <v>1253</v>
      </c>
      <c r="B1263" t="s">
        <v>15</v>
      </c>
      <c r="C1263">
        <v>747594</v>
      </c>
      <c r="D1263" t="s">
        <v>10</v>
      </c>
      <c r="E1263" t="s">
        <v>11</v>
      </c>
      <c r="F1263" t="s">
        <v>12</v>
      </c>
      <c r="G1263" t="s">
        <v>13</v>
      </c>
      <c r="H1263" t="s">
        <v>13</v>
      </c>
      <c r="I1263">
        <v>31</v>
      </c>
      <c r="J1263" t="str">
        <f>IF(ABS((C1263-AVERAGE($C:$C))/_xlfn.STDEV.S(moras[SALARIO]))&gt;1.96,"Atípico","No")</f>
        <v>No</v>
      </c>
      <c r="K1263" t="str">
        <f>IF(ABS((moras[[#This Row],[EDAD]]-AVERAGE($I:$I))/_xlfn.STDEV.S($I:$I))&gt;1.96,"Atípico","No")</f>
        <v>No</v>
      </c>
    </row>
    <row r="1264" spans="1:11" x14ac:dyDescent="0.35">
      <c r="A1264">
        <v>2873</v>
      </c>
      <c r="B1264" t="s">
        <v>9</v>
      </c>
      <c r="C1264">
        <v>747205</v>
      </c>
      <c r="D1264" t="s">
        <v>10</v>
      </c>
      <c r="E1264" t="s">
        <v>16</v>
      </c>
      <c r="F1264" t="s">
        <v>12</v>
      </c>
      <c r="G1264" t="s">
        <v>12</v>
      </c>
      <c r="H1264" t="s">
        <v>13</v>
      </c>
      <c r="I1264">
        <v>31</v>
      </c>
      <c r="J1264" t="str">
        <f>IF(ABS((C1264-AVERAGE($C:$C))/_xlfn.STDEV.S(moras[SALARIO]))&gt;1.96,"Atípico","No")</f>
        <v>No</v>
      </c>
      <c r="K1264" t="str">
        <f>IF(ABS((moras[[#This Row],[EDAD]]-AVERAGE($I:$I))/_xlfn.STDEV.S($I:$I))&gt;1.96,"Atípico","No")</f>
        <v>No</v>
      </c>
    </row>
    <row r="1265" spans="1:11" x14ac:dyDescent="0.35">
      <c r="A1265">
        <v>2715</v>
      </c>
      <c r="B1265" t="s">
        <v>15</v>
      </c>
      <c r="C1265">
        <v>746903</v>
      </c>
      <c r="D1265" t="s">
        <v>10</v>
      </c>
      <c r="E1265" t="s">
        <v>11</v>
      </c>
      <c r="F1265" t="s">
        <v>12</v>
      </c>
      <c r="G1265" t="s">
        <v>13</v>
      </c>
      <c r="H1265" t="s">
        <v>12</v>
      </c>
      <c r="I1265">
        <v>31</v>
      </c>
      <c r="J1265" t="str">
        <f>IF(ABS((C1265-AVERAGE($C:$C))/_xlfn.STDEV.S(moras[SALARIO]))&gt;1.96,"Atípico","No")</f>
        <v>No</v>
      </c>
      <c r="K1265" t="str">
        <f>IF(ABS((moras[[#This Row],[EDAD]]-AVERAGE($I:$I))/_xlfn.STDEV.S($I:$I))&gt;1.96,"Atípico","No")</f>
        <v>No</v>
      </c>
    </row>
    <row r="1266" spans="1:11" x14ac:dyDescent="0.35">
      <c r="A1266">
        <v>1179</v>
      </c>
      <c r="B1266" t="s">
        <v>15</v>
      </c>
      <c r="C1266">
        <v>716640</v>
      </c>
      <c r="D1266" t="s">
        <v>10</v>
      </c>
      <c r="E1266" t="s">
        <v>16</v>
      </c>
      <c r="F1266" t="s">
        <v>12</v>
      </c>
      <c r="G1266" t="s">
        <v>13</v>
      </c>
      <c r="H1266" t="s">
        <v>13</v>
      </c>
      <c r="I1266">
        <v>31</v>
      </c>
      <c r="J1266" t="str">
        <f>IF(ABS((C1266-AVERAGE($C:$C))/_xlfn.STDEV.S(moras[SALARIO]))&gt;1.96,"Atípico","No")</f>
        <v>No</v>
      </c>
      <c r="K1266" t="str">
        <f>IF(ABS((moras[[#This Row],[EDAD]]-AVERAGE($I:$I))/_xlfn.STDEV.S($I:$I))&gt;1.96,"Atípico","No")</f>
        <v>No</v>
      </c>
    </row>
    <row r="1267" spans="1:11" x14ac:dyDescent="0.35">
      <c r="A1267">
        <v>4963</v>
      </c>
      <c r="B1267" t="s">
        <v>15</v>
      </c>
      <c r="C1267">
        <v>714152</v>
      </c>
      <c r="D1267" t="s">
        <v>10</v>
      </c>
      <c r="E1267" t="s">
        <v>16</v>
      </c>
      <c r="F1267" t="s">
        <v>12</v>
      </c>
      <c r="G1267" t="s">
        <v>13</v>
      </c>
      <c r="H1267" t="s">
        <v>13</v>
      </c>
      <c r="I1267">
        <v>31</v>
      </c>
      <c r="J1267" t="str">
        <f>IF(ABS((C1267-AVERAGE($C:$C))/_xlfn.STDEV.S(moras[SALARIO]))&gt;1.96,"Atípico","No")</f>
        <v>No</v>
      </c>
      <c r="K1267" t="str">
        <f>IF(ABS((moras[[#This Row],[EDAD]]-AVERAGE($I:$I))/_xlfn.STDEV.S($I:$I))&gt;1.96,"Atípico","No")</f>
        <v>No</v>
      </c>
    </row>
    <row r="1268" spans="1:11" x14ac:dyDescent="0.35">
      <c r="A1268">
        <v>3139</v>
      </c>
      <c r="B1268" t="s">
        <v>9</v>
      </c>
      <c r="C1268">
        <v>698559.5</v>
      </c>
      <c r="D1268" t="s">
        <v>10</v>
      </c>
      <c r="E1268" t="s">
        <v>11</v>
      </c>
      <c r="F1268" t="s">
        <v>12</v>
      </c>
      <c r="G1268" t="s">
        <v>13</v>
      </c>
      <c r="H1268" t="s">
        <v>13</v>
      </c>
      <c r="I1268">
        <v>31</v>
      </c>
      <c r="J1268" t="str">
        <f>IF(ABS((C1268-AVERAGE($C:$C))/_xlfn.STDEV.S(moras[SALARIO]))&gt;1.96,"Atípico","No")</f>
        <v>No</v>
      </c>
      <c r="K1268" t="str">
        <f>IF(ABS((moras[[#This Row],[EDAD]]-AVERAGE($I:$I))/_xlfn.STDEV.S($I:$I))&gt;1.96,"Atípico","No")</f>
        <v>No</v>
      </c>
    </row>
    <row r="1269" spans="1:11" x14ac:dyDescent="0.35">
      <c r="A1269">
        <v>949</v>
      </c>
      <c r="B1269" t="s">
        <v>9</v>
      </c>
      <c r="C1269">
        <v>682612</v>
      </c>
      <c r="D1269" t="s">
        <v>10</v>
      </c>
      <c r="E1269" t="s">
        <v>16</v>
      </c>
      <c r="F1269" t="s">
        <v>12</v>
      </c>
      <c r="G1269" t="s">
        <v>13</v>
      </c>
      <c r="H1269" t="s">
        <v>13</v>
      </c>
      <c r="I1269">
        <v>31</v>
      </c>
      <c r="J1269" t="str">
        <f>IF(ABS((C1269-AVERAGE($C:$C))/_xlfn.STDEV.S(moras[SALARIO]))&gt;1.96,"Atípico","No")</f>
        <v>No</v>
      </c>
      <c r="K1269" t="str">
        <f>IF(ABS((moras[[#This Row],[EDAD]]-AVERAGE($I:$I))/_xlfn.STDEV.S($I:$I))&gt;1.96,"Atípico","No")</f>
        <v>No</v>
      </c>
    </row>
    <row r="1270" spans="1:11" x14ac:dyDescent="0.35">
      <c r="A1270">
        <v>2121</v>
      </c>
      <c r="B1270" t="s">
        <v>9</v>
      </c>
      <c r="C1270">
        <v>681308.01</v>
      </c>
      <c r="D1270" t="s">
        <v>10</v>
      </c>
      <c r="E1270" t="s">
        <v>16</v>
      </c>
      <c r="F1270" t="s">
        <v>12</v>
      </c>
      <c r="G1270" t="s">
        <v>13</v>
      </c>
      <c r="H1270" t="s">
        <v>13</v>
      </c>
      <c r="I1270">
        <v>31</v>
      </c>
      <c r="J1270" t="str">
        <f>IF(ABS((C1270-AVERAGE($C:$C))/_xlfn.STDEV.S(moras[SALARIO]))&gt;1.96,"Atípico","No")</f>
        <v>No</v>
      </c>
      <c r="K1270" t="str">
        <f>IF(ABS((moras[[#This Row],[EDAD]]-AVERAGE($I:$I))/_xlfn.STDEV.S($I:$I))&gt;1.96,"Atípico","No")</f>
        <v>No</v>
      </c>
    </row>
    <row r="1271" spans="1:11" x14ac:dyDescent="0.35">
      <c r="A1271">
        <v>1476</v>
      </c>
      <c r="B1271" t="s">
        <v>9</v>
      </c>
      <c r="C1271">
        <v>650000</v>
      </c>
      <c r="D1271" t="s">
        <v>10</v>
      </c>
      <c r="E1271" t="s">
        <v>16</v>
      </c>
      <c r="F1271" t="s">
        <v>12</v>
      </c>
      <c r="G1271" t="s">
        <v>13</v>
      </c>
      <c r="H1271" t="s">
        <v>12</v>
      </c>
      <c r="I1271">
        <v>31</v>
      </c>
      <c r="J1271" t="str">
        <f>IF(ABS((C1271-AVERAGE($C:$C))/_xlfn.STDEV.S(moras[SALARIO]))&gt;1.96,"Atípico","No")</f>
        <v>No</v>
      </c>
      <c r="K1271" t="str">
        <f>IF(ABS((moras[[#This Row],[EDAD]]-AVERAGE($I:$I))/_xlfn.STDEV.S($I:$I))&gt;1.96,"Atípico","No")</f>
        <v>No</v>
      </c>
    </row>
    <row r="1272" spans="1:11" x14ac:dyDescent="0.35">
      <c r="A1272">
        <v>4030</v>
      </c>
      <c r="B1272" t="s">
        <v>15</v>
      </c>
      <c r="C1272">
        <v>622677.26</v>
      </c>
      <c r="D1272" t="s">
        <v>10</v>
      </c>
      <c r="E1272" t="s">
        <v>11</v>
      </c>
      <c r="F1272" t="s">
        <v>12</v>
      </c>
      <c r="G1272" t="s">
        <v>13</v>
      </c>
      <c r="H1272" t="s">
        <v>13</v>
      </c>
      <c r="I1272">
        <v>31</v>
      </c>
      <c r="J1272" t="str">
        <f>IF(ABS((C1272-AVERAGE($C:$C))/_xlfn.STDEV.S(moras[SALARIO]))&gt;1.96,"Atípico","No")</f>
        <v>No</v>
      </c>
      <c r="K1272" t="str">
        <f>IF(ABS((moras[[#This Row],[EDAD]]-AVERAGE($I:$I))/_xlfn.STDEV.S($I:$I))&gt;1.96,"Atípico","No")</f>
        <v>No</v>
      </c>
    </row>
    <row r="1273" spans="1:11" x14ac:dyDescent="0.35">
      <c r="A1273">
        <v>427</v>
      </c>
      <c r="B1273" t="s">
        <v>15</v>
      </c>
      <c r="C1273">
        <v>622188</v>
      </c>
      <c r="D1273" t="s">
        <v>10</v>
      </c>
      <c r="E1273" t="s">
        <v>16</v>
      </c>
      <c r="F1273" t="s">
        <v>12</v>
      </c>
      <c r="G1273" t="s">
        <v>13</v>
      </c>
      <c r="H1273" t="s">
        <v>13</v>
      </c>
      <c r="I1273">
        <v>31</v>
      </c>
      <c r="J1273" t="str">
        <f>IF(ABS((C1273-AVERAGE($C:$C))/_xlfn.STDEV.S(moras[SALARIO]))&gt;1.96,"Atípico","No")</f>
        <v>No</v>
      </c>
      <c r="K1273" t="str">
        <f>IF(ABS((moras[[#This Row],[EDAD]]-AVERAGE($I:$I))/_xlfn.STDEV.S($I:$I))&gt;1.96,"Atípico","No")</f>
        <v>No</v>
      </c>
    </row>
    <row r="1274" spans="1:11" x14ac:dyDescent="0.35">
      <c r="A1274">
        <v>2100</v>
      </c>
      <c r="B1274" t="s">
        <v>9</v>
      </c>
      <c r="C1274">
        <v>607142.85</v>
      </c>
      <c r="D1274" t="s">
        <v>10</v>
      </c>
      <c r="E1274" t="s">
        <v>16</v>
      </c>
      <c r="F1274" t="s">
        <v>12</v>
      </c>
      <c r="G1274" t="s">
        <v>13</v>
      </c>
      <c r="H1274" t="s">
        <v>13</v>
      </c>
      <c r="I1274">
        <v>31</v>
      </c>
      <c r="J1274" t="str">
        <f>IF(ABS((C1274-AVERAGE($C:$C))/_xlfn.STDEV.S(moras[SALARIO]))&gt;1.96,"Atípico","No")</f>
        <v>No</v>
      </c>
      <c r="K1274" t="str">
        <f>IF(ABS((moras[[#This Row],[EDAD]]-AVERAGE($I:$I))/_xlfn.STDEV.S($I:$I))&gt;1.96,"Atípico","No")</f>
        <v>No</v>
      </c>
    </row>
    <row r="1275" spans="1:11" x14ac:dyDescent="0.35">
      <c r="A1275">
        <v>4061</v>
      </c>
      <c r="B1275" t="s">
        <v>9</v>
      </c>
      <c r="C1275">
        <v>585035.6</v>
      </c>
      <c r="D1275" t="s">
        <v>10</v>
      </c>
      <c r="E1275" t="s">
        <v>11</v>
      </c>
      <c r="F1275" t="s">
        <v>12</v>
      </c>
      <c r="G1275" t="s">
        <v>13</v>
      </c>
      <c r="H1275" t="s">
        <v>13</v>
      </c>
      <c r="I1275">
        <v>31</v>
      </c>
      <c r="J1275" t="str">
        <f>IF(ABS((C1275-AVERAGE($C:$C))/_xlfn.STDEV.S(moras[SALARIO]))&gt;1.96,"Atípico","No")</f>
        <v>No</v>
      </c>
      <c r="K1275" t="str">
        <f>IF(ABS((moras[[#This Row],[EDAD]]-AVERAGE($I:$I))/_xlfn.STDEV.S($I:$I))&gt;1.96,"Atípico","No")</f>
        <v>No</v>
      </c>
    </row>
    <row r="1276" spans="1:11" x14ac:dyDescent="0.35">
      <c r="A1276">
        <v>1671</v>
      </c>
      <c r="B1276" t="s">
        <v>15</v>
      </c>
      <c r="C1276">
        <v>582921.03</v>
      </c>
      <c r="D1276" t="s">
        <v>10</v>
      </c>
      <c r="E1276" t="s">
        <v>16</v>
      </c>
      <c r="F1276" t="s">
        <v>12</v>
      </c>
      <c r="G1276" t="s">
        <v>13</v>
      </c>
      <c r="H1276" t="s">
        <v>13</v>
      </c>
      <c r="I1276">
        <v>31</v>
      </c>
      <c r="J1276" t="str">
        <f>IF(ABS((C1276-AVERAGE($C:$C))/_xlfn.STDEV.S(moras[SALARIO]))&gt;1.96,"Atípico","No")</f>
        <v>No</v>
      </c>
      <c r="K1276" t="str">
        <f>IF(ABS((moras[[#This Row],[EDAD]]-AVERAGE($I:$I))/_xlfn.STDEV.S($I:$I))&gt;1.96,"Atípico","No")</f>
        <v>No</v>
      </c>
    </row>
    <row r="1277" spans="1:11" x14ac:dyDescent="0.35">
      <c r="A1277">
        <v>2209</v>
      </c>
      <c r="B1277" t="s">
        <v>15</v>
      </c>
      <c r="C1277">
        <v>550000</v>
      </c>
      <c r="D1277" t="s">
        <v>10</v>
      </c>
      <c r="E1277" t="s">
        <v>16</v>
      </c>
      <c r="F1277" t="s">
        <v>12</v>
      </c>
      <c r="G1277" t="s">
        <v>13</v>
      </c>
      <c r="H1277" t="s">
        <v>13</v>
      </c>
      <c r="I1277">
        <v>31</v>
      </c>
      <c r="J1277" t="str">
        <f>IF(ABS((C1277-AVERAGE($C:$C))/_xlfn.STDEV.S(moras[SALARIO]))&gt;1.96,"Atípico","No")</f>
        <v>No</v>
      </c>
      <c r="K1277" t="str">
        <f>IF(ABS((moras[[#This Row],[EDAD]]-AVERAGE($I:$I))/_xlfn.STDEV.S($I:$I))&gt;1.96,"Atípico","No")</f>
        <v>No</v>
      </c>
    </row>
    <row r="1278" spans="1:11" x14ac:dyDescent="0.35">
      <c r="A1278">
        <v>3520</v>
      </c>
      <c r="B1278" t="s">
        <v>9</v>
      </c>
      <c r="C1278">
        <v>550000</v>
      </c>
      <c r="D1278" t="s">
        <v>10</v>
      </c>
      <c r="E1278" t="s">
        <v>16</v>
      </c>
      <c r="F1278" t="s">
        <v>12</v>
      </c>
      <c r="G1278" t="s">
        <v>12</v>
      </c>
      <c r="H1278" t="s">
        <v>13</v>
      </c>
      <c r="I1278">
        <v>31</v>
      </c>
      <c r="J1278" t="str">
        <f>IF(ABS((C1278-AVERAGE($C:$C))/_xlfn.STDEV.S(moras[SALARIO]))&gt;1.96,"Atípico","No")</f>
        <v>No</v>
      </c>
      <c r="K1278" t="str">
        <f>IF(ABS((moras[[#This Row],[EDAD]]-AVERAGE($I:$I))/_xlfn.STDEV.S($I:$I))&gt;1.96,"Atípico","No")</f>
        <v>No</v>
      </c>
    </row>
    <row r="1279" spans="1:11" x14ac:dyDescent="0.35">
      <c r="A1279">
        <v>4673</v>
      </c>
      <c r="B1279" t="s">
        <v>9</v>
      </c>
      <c r="C1279">
        <v>535643.15</v>
      </c>
      <c r="D1279" t="s">
        <v>10</v>
      </c>
      <c r="E1279" t="s">
        <v>16</v>
      </c>
      <c r="F1279" t="s">
        <v>12</v>
      </c>
      <c r="G1279" t="s">
        <v>13</v>
      </c>
      <c r="H1279" t="s">
        <v>13</v>
      </c>
      <c r="I1279">
        <v>31</v>
      </c>
      <c r="J1279" t="str">
        <f>IF(ABS((C1279-AVERAGE($C:$C))/_xlfn.STDEV.S(moras[SALARIO]))&gt;1.96,"Atípico","No")</f>
        <v>No</v>
      </c>
      <c r="K1279" t="str">
        <f>IF(ABS((moras[[#This Row],[EDAD]]-AVERAGE($I:$I))/_xlfn.STDEV.S($I:$I))&gt;1.96,"Atípico","No")</f>
        <v>No</v>
      </c>
    </row>
    <row r="1280" spans="1:11" x14ac:dyDescent="0.35">
      <c r="A1280">
        <v>3329</v>
      </c>
      <c r="B1280" t="s">
        <v>9</v>
      </c>
      <c r="C1280">
        <v>532800</v>
      </c>
      <c r="D1280" t="s">
        <v>10</v>
      </c>
      <c r="E1280" t="s">
        <v>16</v>
      </c>
      <c r="F1280" t="s">
        <v>12</v>
      </c>
      <c r="G1280" t="s">
        <v>13</v>
      </c>
      <c r="H1280" t="s">
        <v>13</v>
      </c>
      <c r="I1280">
        <v>31</v>
      </c>
      <c r="J1280" t="str">
        <f>IF(ABS((C1280-AVERAGE($C:$C))/_xlfn.STDEV.S(moras[SALARIO]))&gt;1.96,"Atípico","No")</f>
        <v>No</v>
      </c>
      <c r="K1280" t="str">
        <f>IF(ABS((moras[[#This Row],[EDAD]]-AVERAGE($I:$I))/_xlfn.STDEV.S($I:$I))&gt;1.96,"Atípico","No")</f>
        <v>No</v>
      </c>
    </row>
    <row r="1281" spans="1:11" x14ac:dyDescent="0.35">
      <c r="A1281">
        <v>2696</v>
      </c>
      <c r="B1281" t="s">
        <v>9</v>
      </c>
      <c r="C1281">
        <v>517500</v>
      </c>
      <c r="D1281" t="s">
        <v>10</v>
      </c>
      <c r="E1281" t="s">
        <v>16</v>
      </c>
      <c r="F1281" t="s">
        <v>12</v>
      </c>
      <c r="G1281" t="s">
        <v>13</v>
      </c>
      <c r="H1281" t="s">
        <v>13</v>
      </c>
      <c r="I1281">
        <v>31</v>
      </c>
      <c r="J1281" t="str">
        <f>IF(ABS((C1281-AVERAGE($C:$C))/_xlfn.STDEV.S(moras[SALARIO]))&gt;1.96,"Atípico","No")</f>
        <v>No</v>
      </c>
      <c r="K1281" t="str">
        <f>IF(ABS((moras[[#This Row],[EDAD]]-AVERAGE($I:$I))/_xlfn.STDEV.S($I:$I))&gt;1.96,"Atípico","No")</f>
        <v>No</v>
      </c>
    </row>
    <row r="1282" spans="1:11" x14ac:dyDescent="0.35">
      <c r="A1282">
        <v>4023</v>
      </c>
      <c r="B1282" t="s">
        <v>9</v>
      </c>
      <c r="C1282">
        <v>516550</v>
      </c>
      <c r="D1282" t="s">
        <v>10</v>
      </c>
      <c r="E1282" t="s">
        <v>16</v>
      </c>
      <c r="F1282" t="s">
        <v>12</v>
      </c>
      <c r="G1282" t="s">
        <v>12</v>
      </c>
      <c r="H1282" t="s">
        <v>13</v>
      </c>
      <c r="I1282">
        <v>31</v>
      </c>
      <c r="J1282" t="str">
        <f>IF(ABS((C1282-AVERAGE($C:$C))/_xlfn.STDEV.S(moras[SALARIO]))&gt;1.96,"Atípico","No")</f>
        <v>No</v>
      </c>
      <c r="K1282" t="str">
        <f>IF(ABS((moras[[#This Row],[EDAD]]-AVERAGE($I:$I))/_xlfn.STDEV.S($I:$I))&gt;1.96,"Atípico","No")</f>
        <v>No</v>
      </c>
    </row>
    <row r="1283" spans="1:11" x14ac:dyDescent="0.35">
      <c r="A1283">
        <v>1026</v>
      </c>
      <c r="B1283" t="s">
        <v>15</v>
      </c>
      <c r="C1283">
        <v>504571.88</v>
      </c>
      <c r="D1283" t="s">
        <v>10</v>
      </c>
      <c r="E1283" t="s">
        <v>16</v>
      </c>
      <c r="F1283" t="s">
        <v>12</v>
      </c>
      <c r="G1283" t="s">
        <v>13</v>
      </c>
      <c r="H1283" t="s">
        <v>13</v>
      </c>
      <c r="I1283">
        <v>31</v>
      </c>
      <c r="J1283" t="str">
        <f>IF(ABS((C1283-AVERAGE($C:$C))/_xlfn.STDEV.S(moras[SALARIO]))&gt;1.96,"Atípico","No")</f>
        <v>No</v>
      </c>
      <c r="K1283" t="str">
        <f>IF(ABS((moras[[#This Row],[EDAD]]-AVERAGE($I:$I))/_xlfn.STDEV.S($I:$I))&gt;1.96,"Atípico","No")</f>
        <v>No</v>
      </c>
    </row>
    <row r="1284" spans="1:11" x14ac:dyDescent="0.35">
      <c r="A1284">
        <v>2023</v>
      </c>
      <c r="B1284" t="s">
        <v>9</v>
      </c>
      <c r="C1284">
        <v>500000</v>
      </c>
      <c r="D1284" t="s">
        <v>18</v>
      </c>
      <c r="E1284" t="s">
        <v>16</v>
      </c>
      <c r="F1284" t="s">
        <v>12</v>
      </c>
      <c r="G1284" t="s">
        <v>13</v>
      </c>
      <c r="H1284" t="s">
        <v>13</v>
      </c>
      <c r="I1284">
        <v>31</v>
      </c>
      <c r="J1284" t="str">
        <f>IF(ABS((C1284-AVERAGE($C:$C))/_xlfn.STDEV.S(moras[SALARIO]))&gt;1.96,"Atípico","No")</f>
        <v>No</v>
      </c>
      <c r="K1284" t="str">
        <f>IF(ABS((moras[[#This Row],[EDAD]]-AVERAGE($I:$I))/_xlfn.STDEV.S($I:$I))&gt;1.96,"Atípico","No")</f>
        <v>No</v>
      </c>
    </row>
    <row r="1285" spans="1:11" x14ac:dyDescent="0.35">
      <c r="A1285">
        <v>329</v>
      </c>
      <c r="B1285" t="s">
        <v>9</v>
      </c>
      <c r="C1285">
        <v>499999</v>
      </c>
      <c r="D1285" t="s">
        <v>10</v>
      </c>
      <c r="E1285" t="s">
        <v>16</v>
      </c>
      <c r="F1285" t="s">
        <v>12</v>
      </c>
      <c r="G1285" t="s">
        <v>13</v>
      </c>
      <c r="H1285" t="s">
        <v>13</v>
      </c>
      <c r="I1285">
        <v>31</v>
      </c>
      <c r="J1285" t="str">
        <f>IF(ABS((C1285-AVERAGE($C:$C))/_xlfn.STDEV.S(moras[SALARIO]))&gt;1.96,"Atípico","No")</f>
        <v>No</v>
      </c>
      <c r="K1285" t="str">
        <f>IF(ABS((moras[[#This Row],[EDAD]]-AVERAGE($I:$I))/_xlfn.STDEV.S($I:$I))&gt;1.96,"Atípico","No")</f>
        <v>No</v>
      </c>
    </row>
    <row r="1286" spans="1:11" x14ac:dyDescent="0.35">
      <c r="A1286">
        <v>3840</v>
      </c>
      <c r="B1286" t="s">
        <v>9</v>
      </c>
      <c r="C1286">
        <v>493736.09</v>
      </c>
      <c r="D1286" t="s">
        <v>10</v>
      </c>
      <c r="E1286" t="s">
        <v>16</v>
      </c>
      <c r="F1286" t="s">
        <v>12</v>
      </c>
      <c r="G1286" t="s">
        <v>12</v>
      </c>
      <c r="H1286" t="s">
        <v>13</v>
      </c>
      <c r="I1286">
        <v>31</v>
      </c>
      <c r="J1286" t="str">
        <f>IF(ABS((C1286-AVERAGE($C:$C))/_xlfn.STDEV.S(moras[SALARIO]))&gt;1.96,"Atípico","No")</f>
        <v>No</v>
      </c>
      <c r="K1286" t="str">
        <f>IF(ABS((moras[[#This Row],[EDAD]]-AVERAGE($I:$I))/_xlfn.STDEV.S($I:$I))&gt;1.96,"Atípico","No")</f>
        <v>No</v>
      </c>
    </row>
    <row r="1287" spans="1:11" x14ac:dyDescent="0.35">
      <c r="A1287">
        <v>3078</v>
      </c>
      <c r="B1287" t="s">
        <v>9</v>
      </c>
      <c r="C1287">
        <v>488266.33</v>
      </c>
      <c r="D1287" t="s">
        <v>10</v>
      </c>
      <c r="E1287" t="s">
        <v>16</v>
      </c>
      <c r="F1287" t="s">
        <v>12</v>
      </c>
      <c r="G1287" t="s">
        <v>13</v>
      </c>
      <c r="H1287" t="s">
        <v>13</v>
      </c>
      <c r="I1287">
        <v>31</v>
      </c>
      <c r="J1287" t="str">
        <f>IF(ABS((C1287-AVERAGE($C:$C))/_xlfn.STDEV.S(moras[SALARIO]))&gt;1.96,"Atípico","No")</f>
        <v>No</v>
      </c>
      <c r="K1287" t="str">
        <f>IF(ABS((moras[[#This Row],[EDAD]]-AVERAGE($I:$I))/_xlfn.STDEV.S($I:$I))&gt;1.96,"Atípico","No")</f>
        <v>No</v>
      </c>
    </row>
    <row r="1288" spans="1:11" x14ac:dyDescent="0.35">
      <c r="A1288">
        <v>3916</v>
      </c>
      <c r="B1288" t="s">
        <v>9</v>
      </c>
      <c r="C1288">
        <v>478496</v>
      </c>
      <c r="D1288" t="s">
        <v>18</v>
      </c>
      <c r="E1288" t="s">
        <v>16</v>
      </c>
      <c r="F1288" t="s">
        <v>12</v>
      </c>
      <c r="G1288" t="s">
        <v>13</v>
      </c>
      <c r="H1288" t="s">
        <v>13</v>
      </c>
      <c r="I1288">
        <v>31</v>
      </c>
      <c r="J1288" t="str">
        <f>IF(ABS((C1288-AVERAGE($C:$C))/_xlfn.STDEV.S(moras[SALARIO]))&gt;1.96,"Atípico","No")</f>
        <v>No</v>
      </c>
      <c r="K1288" t="str">
        <f>IF(ABS((moras[[#This Row],[EDAD]]-AVERAGE($I:$I))/_xlfn.STDEV.S($I:$I))&gt;1.96,"Atípico","No")</f>
        <v>No</v>
      </c>
    </row>
    <row r="1289" spans="1:11" x14ac:dyDescent="0.35">
      <c r="A1289">
        <v>3390</v>
      </c>
      <c r="B1289" t="s">
        <v>9</v>
      </c>
      <c r="C1289">
        <v>467680.51</v>
      </c>
      <c r="D1289" t="s">
        <v>10</v>
      </c>
      <c r="E1289" t="s">
        <v>16</v>
      </c>
      <c r="F1289" t="s">
        <v>12</v>
      </c>
      <c r="G1289" t="s">
        <v>12</v>
      </c>
      <c r="H1289" t="s">
        <v>13</v>
      </c>
      <c r="I1289">
        <v>31</v>
      </c>
      <c r="J1289" t="str">
        <f>IF(ABS((C1289-AVERAGE($C:$C))/_xlfn.STDEV.S(moras[SALARIO]))&gt;1.96,"Atípico","No")</f>
        <v>No</v>
      </c>
      <c r="K1289" t="str">
        <f>IF(ABS((moras[[#This Row],[EDAD]]-AVERAGE($I:$I))/_xlfn.STDEV.S($I:$I))&gt;1.96,"Atípico","No")</f>
        <v>No</v>
      </c>
    </row>
    <row r="1290" spans="1:11" x14ac:dyDescent="0.35">
      <c r="A1290">
        <v>4655</v>
      </c>
      <c r="B1290" t="s">
        <v>15</v>
      </c>
      <c r="C1290">
        <v>462065</v>
      </c>
      <c r="D1290" t="s">
        <v>10</v>
      </c>
      <c r="E1290" t="s">
        <v>16</v>
      </c>
      <c r="F1290" t="s">
        <v>12</v>
      </c>
      <c r="G1290" t="s">
        <v>13</v>
      </c>
      <c r="H1290" t="s">
        <v>13</v>
      </c>
      <c r="I1290">
        <v>31</v>
      </c>
      <c r="J1290" t="str">
        <f>IF(ABS((C1290-AVERAGE($C:$C))/_xlfn.STDEV.S(moras[SALARIO]))&gt;1.96,"Atípico","No")</f>
        <v>No</v>
      </c>
      <c r="K1290" t="str">
        <f>IF(ABS((moras[[#This Row],[EDAD]]-AVERAGE($I:$I))/_xlfn.STDEV.S($I:$I))&gt;1.96,"Atípico","No")</f>
        <v>No</v>
      </c>
    </row>
    <row r="1291" spans="1:11" x14ac:dyDescent="0.35">
      <c r="A1291">
        <v>1728</v>
      </c>
      <c r="B1291" t="s">
        <v>9</v>
      </c>
      <c r="C1291">
        <v>460741.72</v>
      </c>
      <c r="D1291" t="s">
        <v>10</v>
      </c>
      <c r="E1291" t="s">
        <v>16</v>
      </c>
      <c r="F1291" t="s">
        <v>12</v>
      </c>
      <c r="G1291" t="s">
        <v>12</v>
      </c>
      <c r="H1291" t="s">
        <v>13</v>
      </c>
      <c r="I1291">
        <v>31</v>
      </c>
      <c r="J1291" t="str">
        <f>IF(ABS((C1291-AVERAGE($C:$C))/_xlfn.STDEV.S(moras[SALARIO]))&gt;1.96,"Atípico","No")</f>
        <v>No</v>
      </c>
      <c r="K1291" t="str">
        <f>IF(ABS((moras[[#This Row],[EDAD]]-AVERAGE($I:$I))/_xlfn.STDEV.S($I:$I))&gt;1.96,"Atípico","No")</f>
        <v>No</v>
      </c>
    </row>
    <row r="1292" spans="1:11" x14ac:dyDescent="0.35">
      <c r="A1292">
        <v>281</v>
      </c>
      <c r="B1292" t="s">
        <v>15</v>
      </c>
      <c r="C1292">
        <v>453393.84</v>
      </c>
      <c r="D1292" t="s">
        <v>10</v>
      </c>
      <c r="E1292" t="s">
        <v>16</v>
      </c>
      <c r="F1292" t="s">
        <v>12</v>
      </c>
      <c r="G1292" t="s">
        <v>13</v>
      </c>
      <c r="H1292" t="s">
        <v>13</v>
      </c>
      <c r="I1292">
        <v>31</v>
      </c>
      <c r="J1292" t="str">
        <f>IF(ABS((C1292-AVERAGE($C:$C))/_xlfn.STDEV.S(moras[SALARIO]))&gt;1.96,"Atípico","No")</f>
        <v>No</v>
      </c>
      <c r="K1292" t="str">
        <f>IF(ABS((moras[[#This Row],[EDAD]]-AVERAGE($I:$I))/_xlfn.STDEV.S($I:$I))&gt;1.96,"Atípico","No")</f>
        <v>No</v>
      </c>
    </row>
    <row r="1293" spans="1:11" x14ac:dyDescent="0.35">
      <c r="A1293">
        <v>4503</v>
      </c>
      <c r="B1293" t="s">
        <v>9</v>
      </c>
      <c r="C1293">
        <v>452198.21</v>
      </c>
      <c r="D1293" t="s">
        <v>10</v>
      </c>
      <c r="E1293" t="s">
        <v>16</v>
      </c>
      <c r="F1293" t="s">
        <v>12</v>
      </c>
      <c r="G1293" t="s">
        <v>13</v>
      </c>
      <c r="H1293" t="s">
        <v>13</v>
      </c>
      <c r="I1293">
        <v>31</v>
      </c>
      <c r="J1293" t="str">
        <f>IF(ABS((C1293-AVERAGE($C:$C))/_xlfn.STDEV.S(moras[SALARIO]))&gt;1.96,"Atípico","No")</f>
        <v>No</v>
      </c>
      <c r="K1293" t="str">
        <f>IF(ABS((moras[[#This Row],[EDAD]]-AVERAGE($I:$I))/_xlfn.STDEV.S($I:$I))&gt;1.96,"Atípico","No")</f>
        <v>No</v>
      </c>
    </row>
    <row r="1294" spans="1:11" x14ac:dyDescent="0.35">
      <c r="A1294">
        <v>2516</v>
      </c>
      <c r="B1294" t="s">
        <v>9</v>
      </c>
      <c r="C1294">
        <v>447789.6</v>
      </c>
      <c r="D1294" t="s">
        <v>10</v>
      </c>
      <c r="E1294" t="s">
        <v>11</v>
      </c>
      <c r="F1294" t="s">
        <v>12</v>
      </c>
      <c r="G1294" t="s">
        <v>13</v>
      </c>
      <c r="H1294" t="s">
        <v>13</v>
      </c>
      <c r="I1294">
        <v>31</v>
      </c>
      <c r="J1294" t="str">
        <f>IF(ABS((C1294-AVERAGE($C:$C))/_xlfn.STDEV.S(moras[SALARIO]))&gt;1.96,"Atípico","No")</f>
        <v>No</v>
      </c>
      <c r="K1294" t="str">
        <f>IF(ABS((moras[[#This Row],[EDAD]]-AVERAGE($I:$I))/_xlfn.STDEV.S($I:$I))&gt;1.96,"Atípico","No")</f>
        <v>No</v>
      </c>
    </row>
    <row r="1295" spans="1:11" x14ac:dyDescent="0.35">
      <c r="A1295">
        <v>895</v>
      </c>
      <c r="B1295" t="s">
        <v>9</v>
      </c>
      <c r="C1295">
        <v>447541.9</v>
      </c>
      <c r="D1295" t="s">
        <v>10</v>
      </c>
      <c r="E1295" t="s">
        <v>16</v>
      </c>
      <c r="F1295" t="s">
        <v>12</v>
      </c>
      <c r="G1295" t="s">
        <v>12</v>
      </c>
      <c r="H1295" t="s">
        <v>13</v>
      </c>
      <c r="I1295">
        <v>31</v>
      </c>
      <c r="J1295" t="str">
        <f>IF(ABS((C1295-AVERAGE($C:$C))/_xlfn.STDEV.S(moras[SALARIO]))&gt;1.96,"Atípico","No")</f>
        <v>No</v>
      </c>
      <c r="K1295" t="str">
        <f>IF(ABS((moras[[#This Row],[EDAD]]-AVERAGE($I:$I))/_xlfn.STDEV.S($I:$I))&gt;1.96,"Atípico","No")</f>
        <v>No</v>
      </c>
    </row>
    <row r="1296" spans="1:11" x14ac:dyDescent="0.35">
      <c r="A1296">
        <v>4620</v>
      </c>
      <c r="B1296" t="s">
        <v>9</v>
      </c>
      <c r="C1296">
        <v>445433</v>
      </c>
      <c r="D1296" t="s">
        <v>10</v>
      </c>
      <c r="E1296" t="s">
        <v>16</v>
      </c>
      <c r="F1296" t="s">
        <v>12</v>
      </c>
      <c r="G1296" t="s">
        <v>13</v>
      </c>
      <c r="H1296" t="s">
        <v>13</v>
      </c>
      <c r="I1296">
        <v>31</v>
      </c>
      <c r="J1296" t="str">
        <f>IF(ABS((C1296-AVERAGE($C:$C))/_xlfn.STDEV.S(moras[SALARIO]))&gt;1.96,"Atípico","No")</f>
        <v>No</v>
      </c>
      <c r="K1296" t="str">
        <f>IF(ABS((moras[[#This Row],[EDAD]]-AVERAGE($I:$I))/_xlfn.STDEV.S($I:$I))&gt;1.96,"Atípico","No")</f>
        <v>No</v>
      </c>
    </row>
    <row r="1297" spans="1:11" x14ac:dyDescent="0.35">
      <c r="A1297">
        <v>4990</v>
      </c>
      <c r="B1297" t="s">
        <v>15</v>
      </c>
      <c r="C1297">
        <v>438889.6</v>
      </c>
      <c r="D1297" t="s">
        <v>10</v>
      </c>
      <c r="E1297" t="s">
        <v>16</v>
      </c>
      <c r="F1297" t="s">
        <v>12</v>
      </c>
      <c r="G1297" t="s">
        <v>13</v>
      </c>
      <c r="H1297" t="s">
        <v>13</v>
      </c>
      <c r="I1297">
        <v>31</v>
      </c>
      <c r="J1297" t="str">
        <f>IF(ABS((C1297-AVERAGE($C:$C))/_xlfn.STDEV.S(moras[SALARIO]))&gt;1.96,"Atípico","No")</f>
        <v>No</v>
      </c>
      <c r="K1297" t="str">
        <f>IF(ABS((moras[[#This Row],[EDAD]]-AVERAGE($I:$I))/_xlfn.STDEV.S($I:$I))&gt;1.96,"Atípico","No")</f>
        <v>No</v>
      </c>
    </row>
    <row r="1298" spans="1:11" x14ac:dyDescent="0.35">
      <c r="A1298">
        <v>2930</v>
      </c>
      <c r="B1298" t="s">
        <v>9</v>
      </c>
      <c r="C1298">
        <v>437310</v>
      </c>
      <c r="D1298" t="s">
        <v>10</v>
      </c>
      <c r="E1298" t="s">
        <v>16</v>
      </c>
      <c r="F1298" t="s">
        <v>12</v>
      </c>
      <c r="G1298" t="s">
        <v>13</v>
      </c>
      <c r="H1298" t="s">
        <v>13</v>
      </c>
      <c r="I1298">
        <v>31</v>
      </c>
      <c r="J1298" t="str">
        <f>IF(ABS((C1298-AVERAGE($C:$C))/_xlfn.STDEV.S(moras[SALARIO]))&gt;1.96,"Atípico","No")</f>
        <v>No</v>
      </c>
      <c r="K1298" t="str">
        <f>IF(ABS((moras[[#This Row],[EDAD]]-AVERAGE($I:$I))/_xlfn.STDEV.S($I:$I))&gt;1.96,"Atípico","No")</f>
        <v>No</v>
      </c>
    </row>
    <row r="1299" spans="1:11" x14ac:dyDescent="0.35">
      <c r="A1299">
        <v>3648</v>
      </c>
      <c r="B1299" t="s">
        <v>15</v>
      </c>
      <c r="C1299">
        <v>433902.87</v>
      </c>
      <c r="D1299" t="s">
        <v>10</v>
      </c>
      <c r="E1299" t="s">
        <v>16</v>
      </c>
      <c r="F1299" t="s">
        <v>12</v>
      </c>
      <c r="G1299" t="s">
        <v>13</v>
      </c>
      <c r="H1299" t="s">
        <v>13</v>
      </c>
      <c r="I1299">
        <v>31</v>
      </c>
      <c r="J1299" t="str">
        <f>IF(ABS((C1299-AVERAGE($C:$C))/_xlfn.STDEV.S(moras[SALARIO]))&gt;1.96,"Atípico","No")</f>
        <v>No</v>
      </c>
      <c r="K1299" t="str">
        <f>IF(ABS((moras[[#This Row],[EDAD]]-AVERAGE($I:$I))/_xlfn.STDEV.S($I:$I))&gt;1.96,"Atípico","No")</f>
        <v>No</v>
      </c>
    </row>
    <row r="1300" spans="1:11" x14ac:dyDescent="0.35">
      <c r="A1300">
        <v>88</v>
      </c>
      <c r="B1300" t="s">
        <v>15</v>
      </c>
      <c r="C1300">
        <v>432031</v>
      </c>
      <c r="D1300" t="s">
        <v>10</v>
      </c>
      <c r="E1300" t="s">
        <v>11</v>
      </c>
      <c r="F1300" t="s">
        <v>12</v>
      </c>
      <c r="G1300" t="s">
        <v>13</v>
      </c>
      <c r="H1300" t="s">
        <v>12</v>
      </c>
      <c r="I1300">
        <v>31</v>
      </c>
      <c r="J1300" t="str">
        <f>IF(ABS((C1300-AVERAGE($C:$C))/_xlfn.STDEV.S(moras[SALARIO]))&gt;1.96,"Atípico","No")</f>
        <v>No</v>
      </c>
      <c r="K1300" t="str">
        <f>IF(ABS((moras[[#This Row],[EDAD]]-AVERAGE($I:$I))/_xlfn.STDEV.S($I:$I))&gt;1.96,"Atípico","No")</f>
        <v>No</v>
      </c>
    </row>
    <row r="1301" spans="1:11" x14ac:dyDescent="0.35">
      <c r="A1301">
        <v>4410</v>
      </c>
      <c r="B1301" t="s">
        <v>15</v>
      </c>
      <c r="C1301">
        <v>430627.35</v>
      </c>
      <c r="D1301" t="s">
        <v>10</v>
      </c>
      <c r="E1301" t="s">
        <v>16</v>
      </c>
      <c r="F1301" t="s">
        <v>12</v>
      </c>
      <c r="G1301" t="s">
        <v>13</v>
      </c>
      <c r="H1301" t="s">
        <v>13</v>
      </c>
      <c r="I1301">
        <v>31</v>
      </c>
      <c r="J1301" t="str">
        <f>IF(ABS((C1301-AVERAGE($C:$C))/_xlfn.STDEV.S(moras[SALARIO]))&gt;1.96,"Atípico","No")</f>
        <v>No</v>
      </c>
      <c r="K1301" t="str">
        <f>IF(ABS((moras[[#This Row],[EDAD]]-AVERAGE($I:$I))/_xlfn.STDEV.S($I:$I))&gt;1.96,"Atípico","No")</f>
        <v>No</v>
      </c>
    </row>
    <row r="1302" spans="1:11" x14ac:dyDescent="0.35">
      <c r="A1302">
        <v>1360</v>
      </c>
      <c r="B1302" t="s">
        <v>9</v>
      </c>
      <c r="C1302">
        <v>417954.15</v>
      </c>
      <c r="D1302" t="s">
        <v>10</v>
      </c>
      <c r="E1302" t="s">
        <v>16</v>
      </c>
      <c r="F1302" t="s">
        <v>12</v>
      </c>
      <c r="G1302" t="s">
        <v>13</v>
      </c>
      <c r="H1302" t="s">
        <v>12</v>
      </c>
      <c r="I1302">
        <v>31</v>
      </c>
      <c r="J1302" t="str">
        <f>IF(ABS((C1302-AVERAGE($C:$C))/_xlfn.STDEV.S(moras[SALARIO]))&gt;1.96,"Atípico","No")</f>
        <v>No</v>
      </c>
      <c r="K1302" t="str">
        <f>IF(ABS((moras[[#This Row],[EDAD]]-AVERAGE($I:$I))/_xlfn.STDEV.S($I:$I))&gt;1.96,"Atípico","No")</f>
        <v>No</v>
      </c>
    </row>
    <row r="1303" spans="1:11" x14ac:dyDescent="0.35">
      <c r="A1303">
        <v>1666</v>
      </c>
      <c r="B1303" t="s">
        <v>9</v>
      </c>
      <c r="C1303">
        <v>403764.18</v>
      </c>
      <c r="D1303" t="s">
        <v>10</v>
      </c>
      <c r="E1303" t="s">
        <v>16</v>
      </c>
      <c r="F1303" t="s">
        <v>12</v>
      </c>
      <c r="G1303" t="s">
        <v>13</v>
      </c>
      <c r="H1303" t="s">
        <v>13</v>
      </c>
      <c r="I1303">
        <v>31</v>
      </c>
      <c r="J1303" t="str">
        <f>IF(ABS((C1303-AVERAGE($C:$C))/_xlfn.STDEV.S(moras[SALARIO]))&gt;1.96,"Atípico","No")</f>
        <v>No</v>
      </c>
      <c r="K1303" t="str">
        <f>IF(ABS((moras[[#This Row],[EDAD]]-AVERAGE($I:$I))/_xlfn.STDEV.S($I:$I))&gt;1.96,"Atípico","No")</f>
        <v>No</v>
      </c>
    </row>
    <row r="1304" spans="1:11" x14ac:dyDescent="0.35">
      <c r="A1304">
        <v>610</v>
      </c>
      <c r="B1304" t="s">
        <v>9</v>
      </c>
      <c r="C1304">
        <v>400166.55</v>
      </c>
      <c r="D1304" t="s">
        <v>10</v>
      </c>
      <c r="E1304" t="s">
        <v>16</v>
      </c>
      <c r="F1304" t="s">
        <v>12</v>
      </c>
      <c r="G1304" t="s">
        <v>12</v>
      </c>
      <c r="H1304" t="s">
        <v>13</v>
      </c>
      <c r="I1304">
        <v>31</v>
      </c>
      <c r="J1304" t="str">
        <f>IF(ABS((C1304-AVERAGE($C:$C))/_xlfn.STDEV.S(moras[SALARIO]))&gt;1.96,"Atípico","No")</f>
        <v>No</v>
      </c>
      <c r="K1304" t="str">
        <f>IF(ABS((moras[[#This Row],[EDAD]]-AVERAGE($I:$I))/_xlfn.STDEV.S($I:$I))&gt;1.96,"Atípico","No")</f>
        <v>No</v>
      </c>
    </row>
    <row r="1305" spans="1:11" x14ac:dyDescent="0.35">
      <c r="A1305">
        <v>2427</v>
      </c>
      <c r="B1305" t="s">
        <v>9</v>
      </c>
      <c r="C1305">
        <v>391510</v>
      </c>
      <c r="D1305" t="s">
        <v>10</v>
      </c>
      <c r="E1305" t="s">
        <v>16</v>
      </c>
      <c r="F1305" t="s">
        <v>12</v>
      </c>
      <c r="G1305" t="s">
        <v>13</v>
      </c>
      <c r="H1305" t="s">
        <v>13</v>
      </c>
      <c r="I1305">
        <v>31</v>
      </c>
      <c r="J1305" t="str">
        <f>IF(ABS((C1305-AVERAGE($C:$C))/_xlfn.STDEV.S(moras[SALARIO]))&gt;1.96,"Atípico","No")</f>
        <v>No</v>
      </c>
      <c r="K1305" t="str">
        <f>IF(ABS((moras[[#This Row],[EDAD]]-AVERAGE($I:$I))/_xlfn.STDEV.S($I:$I))&gt;1.96,"Atípico","No")</f>
        <v>No</v>
      </c>
    </row>
    <row r="1306" spans="1:11" x14ac:dyDescent="0.35">
      <c r="A1306">
        <v>4883</v>
      </c>
      <c r="B1306" t="s">
        <v>9</v>
      </c>
      <c r="C1306">
        <v>389877.39</v>
      </c>
      <c r="D1306" t="s">
        <v>10</v>
      </c>
      <c r="E1306" t="s">
        <v>16</v>
      </c>
      <c r="F1306" t="s">
        <v>12</v>
      </c>
      <c r="G1306" t="s">
        <v>13</v>
      </c>
      <c r="H1306" t="s">
        <v>13</v>
      </c>
      <c r="I1306">
        <v>31</v>
      </c>
      <c r="J1306" t="str">
        <f>IF(ABS((C1306-AVERAGE($C:$C))/_xlfn.STDEV.S(moras[SALARIO]))&gt;1.96,"Atípico","No")</f>
        <v>No</v>
      </c>
      <c r="K1306" t="str">
        <f>IF(ABS((moras[[#This Row],[EDAD]]-AVERAGE($I:$I))/_xlfn.STDEV.S($I:$I))&gt;1.96,"Atípico","No")</f>
        <v>No</v>
      </c>
    </row>
    <row r="1307" spans="1:11" x14ac:dyDescent="0.35">
      <c r="A1307">
        <v>3060</v>
      </c>
      <c r="B1307" t="s">
        <v>15</v>
      </c>
      <c r="C1307">
        <v>381783.6</v>
      </c>
      <c r="D1307" t="s">
        <v>10</v>
      </c>
      <c r="E1307" t="s">
        <v>16</v>
      </c>
      <c r="F1307" t="s">
        <v>12</v>
      </c>
      <c r="G1307" t="s">
        <v>13</v>
      </c>
      <c r="H1307" t="s">
        <v>13</v>
      </c>
      <c r="I1307">
        <v>31</v>
      </c>
      <c r="J1307" t="str">
        <f>IF(ABS((C1307-AVERAGE($C:$C))/_xlfn.STDEV.S(moras[SALARIO]))&gt;1.96,"Atípico","No")</f>
        <v>No</v>
      </c>
      <c r="K1307" t="str">
        <f>IF(ABS((moras[[#This Row],[EDAD]]-AVERAGE($I:$I))/_xlfn.STDEV.S($I:$I))&gt;1.96,"Atípico","No")</f>
        <v>No</v>
      </c>
    </row>
    <row r="1308" spans="1:11" x14ac:dyDescent="0.35">
      <c r="A1308">
        <v>1079</v>
      </c>
      <c r="B1308" t="s">
        <v>9</v>
      </c>
      <c r="C1308">
        <v>374222.12</v>
      </c>
      <c r="D1308" t="s">
        <v>10</v>
      </c>
      <c r="E1308" t="s">
        <v>16</v>
      </c>
      <c r="F1308" t="s">
        <v>12</v>
      </c>
      <c r="G1308" t="s">
        <v>13</v>
      </c>
      <c r="H1308" t="s">
        <v>13</v>
      </c>
      <c r="I1308">
        <v>31</v>
      </c>
      <c r="J1308" t="str">
        <f>IF(ABS((C1308-AVERAGE($C:$C))/_xlfn.STDEV.S(moras[SALARIO]))&gt;1.96,"Atípico","No")</f>
        <v>No</v>
      </c>
      <c r="K1308" t="str">
        <f>IF(ABS((moras[[#This Row],[EDAD]]-AVERAGE($I:$I))/_xlfn.STDEV.S($I:$I))&gt;1.96,"Atípico","No")</f>
        <v>No</v>
      </c>
    </row>
    <row r="1309" spans="1:11" x14ac:dyDescent="0.35">
      <c r="A1309">
        <v>4038</v>
      </c>
      <c r="B1309" t="s">
        <v>9</v>
      </c>
      <c r="C1309">
        <v>371173.26</v>
      </c>
      <c r="D1309" t="s">
        <v>10</v>
      </c>
      <c r="E1309" t="s">
        <v>16</v>
      </c>
      <c r="F1309" t="s">
        <v>12</v>
      </c>
      <c r="G1309" t="s">
        <v>13</v>
      </c>
      <c r="H1309" t="s">
        <v>13</v>
      </c>
      <c r="I1309">
        <v>31</v>
      </c>
      <c r="J1309" t="str">
        <f>IF(ABS((C1309-AVERAGE($C:$C))/_xlfn.STDEV.S(moras[SALARIO]))&gt;1.96,"Atípico","No")</f>
        <v>No</v>
      </c>
      <c r="K1309" t="str">
        <f>IF(ABS((moras[[#This Row],[EDAD]]-AVERAGE($I:$I))/_xlfn.STDEV.S($I:$I))&gt;1.96,"Atípico","No")</f>
        <v>No</v>
      </c>
    </row>
    <row r="1310" spans="1:11" x14ac:dyDescent="0.35">
      <c r="A1310">
        <v>4529</v>
      </c>
      <c r="B1310" t="s">
        <v>9</v>
      </c>
      <c r="C1310">
        <v>365464</v>
      </c>
      <c r="D1310" t="s">
        <v>10</v>
      </c>
      <c r="E1310" t="s">
        <v>11</v>
      </c>
      <c r="F1310" t="s">
        <v>12</v>
      </c>
      <c r="G1310" t="s">
        <v>13</v>
      </c>
      <c r="H1310" t="s">
        <v>13</v>
      </c>
      <c r="I1310">
        <v>31</v>
      </c>
      <c r="J1310" t="str">
        <f>IF(ABS((C1310-AVERAGE($C:$C))/_xlfn.STDEV.S(moras[SALARIO]))&gt;1.96,"Atípico","No")</f>
        <v>No</v>
      </c>
      <c r="K1310" t="str">
        <f>IF(ABS((moras[[#This Row],[EDAD]]-AVERAGE($I:$I))/_xlfn.STDEV.S($I:$I))&gt;1.96,"Atípico","No")</f>
        <v>No</v>
      </c>
    </row>
    <row r="1311" spans="1:11" x14ac:dyDescent="0.35">
      <c r="A1311">
        <v>1696</v>
      </c>
      <c r="B1311" t="s">
        <v>9</v>
      </c>
      <c r="C1311">
        <v>364086</v>
      </c>
      <c r="D1311" t="s">
        <v>18</v>
      </c>
      <c r="E1311" t="s">
        <v>16</v>
      </c>
      <c r="F1311" t="s">
        <v>12</v>
      </c>
      <c r="G1311" t="s">
        <v>12</v>
      </c>
      <c r="H1311" t="s">
        <v>12</v>
      </c>
      <c r="I1311">
        <v>31</v>
      </c>
      <c r="J1311" t="str">
        <f>IF(ABS((C1311-AVERAGE($C:$C))/_xlfn.STDEV.S(moras[SALARIO]))&gt;1.96,"Atípico","No")</f>
        <v>No</v>
      </c>
      <c r="K1311" t="str">
        <f>IF(ABS((moras[[#This Row],[EDAD]]-AVERAGE($I:$I))/_xlfn.STDEV.S($I:$I))&gt;1.96,"Atípico","No")</f>
        <v>No</v>
      </c>
    </row>
    <row r="1312" spans="1:11" x14ac:dyDescent="0.35">
      <c r="A1312">
        <v>2417</v>
      </c>
      <c r="B1312" t="s">
        <v>9</v>
      </c>
      <c r="C1312">
        <v>362000</v>
      </c>
      <c r="D1312" t="s">
        <v>10</v>
      </c>
      <c r="E1312" t="s">
        <v>16</v>
      </c>
      <c r="F1312" t="s">
        <v>12</v>
      </c>
      <c r="G1312" t="s">
        <v>13</v>
      </c>
      <c r="H1312" t="s">
        <v>13</v>
      </c>
      <c r="I1312">
        <v>31</v>
      </c>
      <c r="J1312" t="str">
        <f>IF(ABS((C1312-AVERAGE($C:$C))/_xlfn.STDEV.S(moras[SALARIO]))&gt;1.96,"Atípico","No")</f>
        <v>No</v>
      </c>
      <c r="K1312" t="str">
        <f>IF(ABS((moras[[#This Row],[EDAD]]-AVERAGE($I:$I))/_xlfn.STDEV.S($I:$I))&gt;1.96,"Atípico","No")</f>
        <v>No</v>
      </c>
    </row>
    <row r="1313" spans="1:11" x14ac:dyDescent="0.35">
      <c r="A1313">
        <v>4476</v>
      </c>
      <c r="B1313" t="s">
        <v>9</v>
      </c>
      <c r="C1313">
        <v>361811</v>
      </c>
      <c r="D1313" t="s">
        <v>18</v>
      </c>
      <c r="E1313" t="s">
        <v>16</v>
      </c>
      <c r="F1313" t="s">
        <v>12</v>
      </c>
      <c r="G1313" t="s">
        <v>13</v>
      </c>
      <c r="H1313" t="s">
        <v>13</v>
      </c>
      <c r="I1313">
        <v>31</v>
      </c>
      <c r="J1313" t="str">
        <f>IF(ABS((C1313-AVERAGE($C:$C))/_xlfn.STDEV.S(moras[SALARIO]))&gt;1.96,"Atípico","No")</f>
        <v>No</v>
      </c>
      <c r="K1313" t="str">
        <f>IF(ABS((moras[[#This Row],[EDAD]]-AVERAGE($I:$I))/_xlfn.STDEV.S($I:$I))&gt;1.96,"Atípico","No")</f>
        <v>No</v>
      </c>
    </row>
    <row r="1314" spans="1:11" x14ac:dyDescent="0.35">
      <c r="A1314">
        <v>4001</v>
      </c>
      <c r="B1314" t="s">
        <v>9</v>
      </c>
      <c r="C1314">
        <v>357501.47</v>
      </c>
      <c r="D1314" t="s">
        <v>10</v>
      </c>
      <c r="E1314" t="s">
        <v>16</v>
      </c>
      <c r="F1314" t="s">
        <v>12</v>
      </c>
      <c r="G1314" t="s">
        <v>12</v>
      </c>
      <c r="H1314" t="s">
        <v>13</v>
      </c>
      <c r="I1314">
        <v>31</v>
      </c>
      <c r="J1314" t="str">
        <f>IF(ABS((C1314-AVERAGE($C:$C))/_xlfn.STDEV.S(moras[SALARIO]))&gt;1.96,"Atípico","No")</f>
        <v>No</v>
      </c>
      <c r="K1314" t="str">
        <f>IF(ABS((moras[[#This Row],[EDAD]]-AVERAGE($I:$I))/_xlfn.STDEV.S($I:$I))&gt;1.96,"Atípico","No")</f>
        <v>No</v>
      </c>
    </row>
    <row r="1315" spans="1:11" x14ac:dyDescent="0.35">
      <c r="A1315">
        <v>3859</v>
      </c>
      <c r="B1315" t="s">
        <v>9</v>
      </c>
      <c r="C1315">
        <v>350605.15</v>
      </c>
      <c r="D1315" t="s">
        <v>10</v>
      </c>
      <c r="E1315" t="s">
        <v>16</v>
      </c>
      <c r="F1315" t="s">
        <v>12</v>
      </c>
      <c r="G1315" t="s">
        <v>13</v>
      </c>
      <c r="H1315" t="s">
        <v>13</v>
      </c>
      <c r="I1315">
        <v>31</v>
      </c>
      <c r="J1315" t="str">
        <f>IF(ABS((C1315-AVERAGE($C:$C))/_xlfn.STDEV.S(moras[SALARIO]))&gt;1.96,"Atípico","No")</f>
        <v>No</v>
      </c>
      <c r="K1315" t="str">
        <f>IF(ABS((moras[[#This Row],[EDAD]]-AVERAGE($I:$I))/_xlfn.STDEV.S($I:$I))&gt;1.96,"Atípico","No")</f>
        <v>No</v>
      </c>
    </row>
    <row r="1316" spans="1:11" x14ac:dyDescent="0.35">
      <c r="A1316">
        <v>1348</v>
      </c>
      <c r="B1316" t="s">
        <v>9</v>
      </c>
      <c r="C1316">
        <v>350000</v>
      </c>
      <c r="D1316" t="s">
        <v>10</v>
      </c>
      <c r="E1316" t="s">
        <v>16</v>
      </c>
      <c r="F1316" t="s">
        <v>12</v>
      </c>
      <c r="G1316" t="s">
        <v>13</v>
      </c>
      <c r="H1316" t="s">
        <v>12</v>
      </c>
      <c r="I1316">
        <v>31</v>
      </c>
      <c r="J1316" t="str">
        <f>IF(ABS((C1316-AVERAGE($C:$C))/_xlfn.STDEV.S(moras[SALARIO]))&gt;1.96,"Atípico","No")</f>
        <v>No</v>
      </c>
      <c r="K1316" t="str">
        <f>IF(ABS((moras[[#This Row],[EDAD]]-AVERAGE($I:$I))/_xlfn.STDEV.S($I:$I))&gt;1.96,"Atípico","No")</f>
        <v>No</v>
      </c>
    </row>
    <row r="1317" spans="1:11" x14ac:dyDescent="0.35">
      <c r="A1317">
        <v>4020</v>
      </c>
      <c r="B1317" t="s">
        <v>9</v>
      </c>
      <c r="C1317">
        <v>336445.2</v>
      </c>
      <c r="D1317" t="s">
        <v>10</v>
      </c>
      <c r="E1317" t="s">
        <v>16</v>
      </c>
      <c r="F1317" t="s">
        <v>12</v>
      </c>
      <c r="G1317" t="s">
        <v>13</v>
      </c>
      <c r="H1317" t="s">
        <v>12</v>
      </c>
      <c r="I1317">
        <v>31</v>
      </c>
      <c r="J1317" t="str">
        <f>IF(ABS((C1317-AVERAGE($C:$C))/_xlfn.STDEV.S(moras[SALARIO]))&gt;1.96,"Atípico","No")</f>
        <v>No</v>
      </c>
      <c r="K1317" t="str">
        <f>IF(ABS((moras[[#This Row],[EDAD]]-AVERAGE($I:$I))/_xlfn.STDEV.S($I:$I))&gt;1.96,"Atípico","No")</f>
        <v>No</v>
      </c>
    </row>
    <row r="1318" spans="1:11" x14ac:dyDescent="0.35">
      <c r="A1318">
        <v>4775</v>
      </c>
      <c r="B1318" t="s">
        <v>15</v>
      </c>
      <c r="C1318">
        <v>334110</v>
      </c>
      <c r="D1318" t="s">
        <v>10</v>
      </c>
      <c r="E1318" t="s">
        <v>16</v>
      </c>
      <c r="F1318" t="s">
        <v>12</v>
      </c>
      <c r="G1318" t="s">
        <v>13</v>
      </c>
      <c r="H1318" t="s">
        <v>12</v>
      </c>
      <c r="I1318">
        <v>31</v>
      </c>
      <c r="J1318" t="str">
        <f>IF(ABS((C1318-AVERAGE($C:$C))/_xlfn.STDEV.S(moras[SALARIO]))&gt;1.96,"Atípico","No")</f>
        <v>No</v>
      </c>
      <c r="K1318" t="str">
        <f>IF(ABS((moras[[#This Row],[EDAD]]-AVERAGE($I:$I))/_xlfn.STDEV.S($I:$I))&gt;1.96,"Atípico","No")</f>
        <v>No</v>
      </c>
    </row>
    <row r="1319" spans="1:11" x14ac:dyDescent="0.35">
      <c r="A1319">
        <v>4558</v>
      </c>
      <c r="B1319" t="s">
        <v>9</v>
      </c>
      <c r="C1319">
        <v>323296</v>
      </c>
      <c r="D1319" t="s">
        <v>17</v>
      </c>
      <c r="E1319" t="s">
        <v>16</v>
      </c>
      <c r="F1319" t="s">
        <v>12</v>
      </c>
      <c r="G1319" t="s">
        <v>13</v>
      </c>
      <c r="H1319" t="s">
        <v>13</v>
      </c>
      <c r="I1319">
        <v>31</v>
      </c>
      <c r="J1319" t="str">
        <f>IF(ABS((C1319-AVERAGE($C:$C))/_xlfn.STDEV.S(moras[SALARIO]))&gt;1.96,"Atípico","No")</f>
        <v>No</v>
      </c>
      <c r="K1319" t="str">
        <f>IF(ABS((moras[[#This Row],[EDAD]]-AVERAGE($I:$I))/_xlfn.STDEV.S($I:$I))&gt;1.96,"Atípico","No")</f>
        <v>No</v>
      </c>
    </row>
    <row r="1320" spans="1:11" x14ac:dyDescent="0.35">
      <c r="A1320">
        <v>2241</v>
      </c>
      <c r="B1320" t="s">
        <v>9</v>
      </c>
      <c r="C1320">
        <v>320000</v>
      </c>
      <c r="D1320" t="s">
        <v>10</v>
      </c>
      <c r="E1320" t="s">
        <v>16</v>
      </c>
      <c r="F1320" t="s">
        <v>12</v>
      </c>
      <c r="G1320" t="s">
        <v>13</v>
      </c>
      <c r="H1320" t="s">
        <v>13</v>
      </c>
      <c r="I1320">
        <v>31</v>
      </c>
      <c r="J1320" t="str">
        <f>IF(ABS((C1320-AVERAGE($C:$C))/_xlfn.STDEV.S(moras[SALARIO]))&gt;1.96,"Atípico","No")</f>
        <v>No</v>
      </c>
      <c r="K1320" t="str">
        <f>IF(ABS((moras[[#This Row],[EDAD]]-AVERAGE($I:$I))/_xlfn.STDEV.S($I:$I))&gt;1.96,"Atípico","No")</f>
        <v>No</v>
      </c>
    </row>
    <row r="1321" spans="1:11" x14ac:dyDescent="0.35">
      <c r="A1321">
        <v>1438</v>
      </c>
      <c r="B1321" t="s">
        <v>15</v>
      </c>
      <c r="C1321">
        <v>313897</v>
      </c>
      <c r="D1321" t="s">
        <v>10</v>
      </c>
      <c r="E1321" t="s">
        <v>11</v>
      </c>
      <c r="F1321" t="s">
        <v>12</v>
      </c>
      <c r="G1321" t="s">
        <v>13</v>
      </c>
      <c r="H1321" t="s">
        <v>12</v>
      </c>
      <c r="I1321">
        <v>31</v>
      </c>
      <c r="J1321" t="str">
        <f>IF(ABS((C1321-AVERAGE($C:$C))/_xlfn.STDEV.S(moras[SALARIO]))&gt;1.96,"Atípico","No")</f>
        <v>No</v>
      </c>
      <c r="K1321" t="str">
        <f>IF(ABS((moras[[#This Row],[EDAD]]-AVERAGE($I:$I))/_xlfn.STDEV.S($I:$I))&gt;1.96,"Atípico","No")</f>
        <v>No</v>
      </c>
    </row>
    <row r="1322" spans="1:11" x14ac:dyDescent="0.35">
      <c r="A1322">
        <v>3149</v>
      </c>
      <c r="B1322" t="s">
        <v>15</v>
      </c>
      <c r="C1322">
        <v>308439</v>
      </c>
      <c r="D1322" t="s">
        <v>18</v>
      </c>
      <c r="E1322" t="s">
        <v>16</v>
      </c>
      <c r="F1322" t="s">
        <v>12</v>
      </c>
      <c r="G1322" t="s">
        <v>13</v>
      </c>
      <c r="H1322" t="s">
        <v>12</v>
      </c>
      <c r="I1322">
        <v>31</v>
      </c>
      <c r="J1322" t="str">
        <f>IF(ABS((C1322-AVERAGE($C:$C))/_xlfn.STDEV.S(moras[SALARIO]))&gt;1.96,"Atípico","No")</f>
        <v>No</v>
      </c>
      <c r="K1322" t="str">
        <f>IF(ABS((moras[[#This Row],[EDAD]]-AVERAGE($I:$I))/_xlfn.STDEV.S($I:$I))&gt;1.96,"Atípico","No")</f>
        <v>No</v>
      </c>
    </row>
    <row r="1323" spans="1:11" x14ac:dyDescent="0.35">
      <c r="A1323">
        <v>4796</v>
      </c>
      <c r="B1323" t="s">
        <v>15</v>
      </c>
      <c r="C1323">
        <v>308439</v>
      </c>
      <c r="D1323" t="s">
        <v>17</v>
      </c>
      <c r="E1323" t="s">
        <v>16</v>
      </c>
      <c r="F1323" t="s">
        <v>12</v>
      </c>
      <c r="G1323" t="s">
        <v>13</v>
      </c>
      <c r="H1323" t="s">
        <v>13</v>
      </c>
      <c r="I1323">
        <v>31</v>
      </c>
      <c r="J1323" t="str">
        <f>IF(ABS((C1323-AVERAGE($C:$C))/_xlfn.STDEV.S(moras[SALARIO]))&gt;1.96,"Atípico","No")</f>
        <v>No</v>
      </c>
      <c r="K1323" t="str">
        <f>IF(ABS((moras[[#This Row],[EDAD]]-AVERAGE($I:$I))/_xlfn.STDEV.S($I:$I))&gt;1.96,"Atípico","No")</f>
        <v>No</v>
      </c>
    </row>
    <row r="1324" spans="1:11" x14ac:dyDescent="0.35">
      <c r="A1324">
        <v>1087</v>
      </c>
      <c r="B1324" t="s">
        <v>9</v>
      </c>
      <c r="C1324">
        <v>302470</v>
      </c>
      <c r="D1324" t="s">
        <v>18</v>
      </c>
      <c r="E1324" t="s">
        <v>16</v>
      </c>
      <c r="F1324" t="s">
        <v>12</v>
      </c>
      <c r="G1324" t="s">
        <v>13</v>
      </c>
      <c r="H1324" t="s">
        <v>12</v>
      </c>
      <c r="I1324">
        <v>31</v>
      </c>
      <c r="J1324" t="str">
        <f>IF(ABS((C1324-AVERAGE($C:$C))/_xlfn.STDEV.S(moras[SALARIO]))&gt;1.96,"Atípico","No")</f>
        <v>No</v>
      </c>
      <c r="K1324" t="str">
        <f>IF(ABS((moras[[#This Row],[EDAD]]-AVERAGE($I:$I))/_xlfn.STDEV.S($I:$I))&gt;1.96,"Atípico","No")</f>
        <v>No</v>
      </c>
    </row>
    <row r="1325" spans="1:11" x14ac:dyDescent="0.35">
      <c r="A1325">
        <v>4938</v>
      </c>
      <c r="B1325" t="s">
        <v>9</v>
      </c>
      <c r="C1325">
        <v>299441</v>
      </c>
      <c r="D1325" t="s">
        <v>18</v>
      </c>
      <c r="E1325" t="s">
        <v>16</v>
      </c>
      <c r="F1325" t="s">
        <v>12</v>
      </c>
      <c r="G1325" t="s">
        <v>13</v>
      </c>
      <c r="H1325" t="s">
        <v>13</v>
      </c>
      <c r="I1325">
        <v>31</v>
      </c>
      <c r="J1325" t="str">
        <f>IF(ABS((C1325-AVERAGE($C:$C))/_xlfn.STDEV.S(moras[SALARIO]))&gt;1.96,"Atípico","No")</f>
        <v>No</v>
      </c>
      <c r="K1325" t="str">
        <f>IF(ABS((moras[[#This Row],[EDAD]]-AVERAGE($I:$I))/_xlfn.STDEV.S($I:$I))&gt;1.96,"Atípico","No")</f>
        <v>No</v>
      </c>
    </row>
    <row r="1326" spans="1:11" x14ac:dyDescent="0.35">
      <c r="A1326">
        <v>2893</v>
      </c>
      <c r="B1326" t="s">
        <v>9</v>
      </c>
      <c r="C1326">
        <v>299046</v>
      </c>
      <c r="D1326" t="s">
        <v>17</v>
      </c>
      <c r="E1326" t="s">
        <v>16</v>
      </c>
      <c r="F1326" t="s">
        <v>12</v>
      </c>
      <c r="G1326" t="s">
        <v>13</v>
      </c>
      <c r="H1326" t="s">
        <v>13</v>
      </c>
      <c r="I1326">
        <v>31</v>
      </c>
      <c r="J1326" t="str">
        <f>IF(ABS((C1326-AVERAGE($C:$C))/_xlfn.STDEV.S(moras[SALARIO]))&gt;1.96,"Atípico","No")</f>
        <v>No</v>
      </c>
      <c r="K1326" t="str">
        <f>IF(ABS((moras[[#This Row],[EDAD]]-AVERAGE($I:$I))/_xlfn.STDEV.S($I:$I))&gt;1.96,"Atípico","No")</f>
        <v>No</v>
      </c>
    </row>
    <row r="1327" spans="1:11" x14ac:dyDescent="0.35">
      <c r="A1327">
        <v>3306</v>
      </c>
      <c r="B1327" t="s">
        <v>9</v>
      </c>
      <c r="C1327">
        <v>298000</v>
      </c>
      <c r="D1327" t="s">
        <v>10</v>
      </c>
      <c r="E1327" t="s">
        <v>16</v>
      </c>
      <c r="F1327" t="s">
        <v>12</v>
      </c>
      <c r="G1327" t="s">
        <v>13</v>
      </c>
      <c r="H1327" t="s">
        <v>13</v>
      </c>
      <c r="I1327">
        <v>31</v>
      </c>
      <c r="J1327" t="str">
        <f>IF(ABS((C1327-AVERAGE($C:$C))/_xlfn.STDEV.S(moras[SALARIO]))&gt;1.96,"Atípico","No")</f>
        <v>No</v>
      </c>
      <c r="K1327" t="str">
        <f>IF(ABS((moras[[#This Row],[EDAD]]-AVERAGE($I:$I))/_xlfn.STDEV.S($I:$I))&gt;1.96,"Atípico","No")</f>
        <v>No</v>
      </c>
    </row>
    <row r="1328" spans="1:11" x14ac:dyDescent="0.35">
      <c r="A1328">
        <v>4964</v>
      </c>
      <c r="B1328" t="s">
        <v>9</v>
      </c>
      <c r="C1328">
        <v>298000</v>
      </c>
      <c r="D1328" t="s">
        <v>17</v>
      </c>
      <c r="E1328" t="s">
        <v>16</v>
      </c>
      <c r="F1328" t="s">
        <v>12</v>
      </c>
      <c r="G1328" t="s">
        <v>12</v>
      </c>
      <c r="H1328" t="s">
        <v>13</v>
      </c>
      <c r="I1328">
        <v>31</v>
      </c>
      <c r="J1328" t="str">
        <f>IF(ABS((C1328-AVERAGE($C:$C))/_xlfn.STDEV.S(moras[SALARIO]))&gt;1.96,"Atípico","No")</f>
        <v>No</v>
      </c>
      <c r="K1328" t="str">
        <f>IF(ABS((moras[[#This Row],[EDAD]]-AVERAGE($I:$I))/_xlfn.STDEV.S($I:$I))&gt;1.96,"Atípico","No")</f>
        <v>No</v>
      </c>
    </row>
    <row r="1329" spans="1:11" x14ac:dyDescent="0.35">
      <c r="A1329">
        <v>1412</v>
      </c>
      <c r="B1329" t="s">
        <v>15</v>
      </c>
      <c r="C1329">
        <v>297050</v>
      </c>
      <c r="D1329" t="s">
        <v>17</v>
      </c>
      <c r="E1329" t="s">
        <v>16</v>
      </c>
      <c r="F1329" t="s">
        <v>12</v>
      </c>
      <c r="G1329" t="s">
        <v>13</v>
      </c>
      <c r="H1329" t="s">
        <v>13</v>
      </c>
      <c r="I1329">
        <v>31</v>
      </c>
      <c r="J1329" t="str">
        <f>IF(ABS((C1329-AVERAGE($C:$C))/_xlfn.STDEV.S(moras[SALARIO]))&gt;1.96,"Atípico","No")</f>
        <v>No</v>
      </c>
      <c r="K1329" t="str">
        <f>IF(ABS((moras[[#This Row],[EDAD]]-AVERAGE($I:$I))/_xlfn.STDEV.S($I:$I))&gt;1.96,"Atípico","No")</f>
        <v>No</v>
      </c>
    </row>
    <row r="1330" spans="1:11" x14ac:dyDescent="0.35">
      <c r="A1330">
        <v>635</v>
      </c>
      <c r="B1330" t="s">
        <v>15</v>
      </c>
      <c r="C1330">
        <v>297046</v>
      </c>
      <c r="D1330" t="s">
        <v>17</v>
      </c>
      <c r="E1330" t="s">
        <v>16</v>
      </c>
      <c r="F1330" t="s">
        <v>12</v>
      </c>
      <c r="G1330" t="s">
        <v>13</v>
      </c>
      <c r="H1330" t="s">
        <v>13</v>
      </c>
      <c r="I1330">
        <v>31</v>
      </c>
      <c r="J1330" t="str">
        <f>IF(ABS((C1330-AVERAGE($C:$C))/_xlfn.STDEV.S(moras[SALARIO]))&gt;1.96,"Atípico","No")</f>
        <v>No</v>
      </c>
      <c r="K1330" t="str">
        <f>IF(ABS((moras[[#This Row],[EDAD]]-AVERAGE($I:$I))/_xlfn.STDEV.S($I:$I))&gt;1.96,"Atípico","No")</f>
        <v>No</v>
      </c>
    </row>
    <row r="1331" spans="1:11" x14ac:dyDescent="0.35">
      <c r="A1331">
        <v>1223</v>
      </c>
      <c r="B1331" t="s">
        <v>9</v>
      </c>
      <c r="C1331">
        <v>297046</v>
      </c>
      <c r="D1331" t="s">
        <v>17</v>
      </c>
      <c r="E1331" t="s">
        <v>16</v>
      </c>
      <c r="F1331" t="s">
        <v>12</v>
      </c>
      <c r="G1331" t="s">
        <v>13</v>
      </c>
      <c r="H1331" t="s">
        <v>13</v>
      </c>
      <c r="I1331">
        <v>31</v>
      </c>
      <c r="J1331" t="str">
        <f>IF(ABS((C1331-AVERAGE($C:$C))/_xlfn.STDEV.S(moras[SALARIO]))&gt;1.96,"Atípico","No")</f>
        <v>No</v>
      </c>
      <c r="K1331" t="str">
        <f>IF(ABS((moras[[#This Row],[EDAD]]-AVERAGE($I:$I))/_xlfn.STDEV.S($I:$I))&gt;1.96,"Atípico","No")</f>
        <v>No</v>
      </c>
    </row>
    <row r="1332" spans="1:11" x14ac:dyDescent="0.35">
      <c r="A1332">
        <v>1338</v>
      </c>
      <c r="B1332" t="s">
        <v>15</v>
      </c>
      <c r="C1332">
        <v>297046</v>
      </c>
      <c r="D1332" t="s">
        <v>17</v>
      </c>
      <c r="E1332" t="s">
        <v>16</v>
      </c>
      <c r="F1332" t="s">
        <v>12</v>
      </c>
      <c r="G1332" t="s">
        <v>13</v>
      </c>
      <c r="H1332" t="s">
        <v>13</v>
      </c>
      <c r="I1332">
        <v>31</v>
      </c>
      <c r="J1332" t="str">
        <f>IF(ABS((C1332-AVERAGE($C:$C))/_xlfn.STDEV.S(moras[SALARIO]))&gt;1.96,"Atípico","No")</f>
        <v>No</v>
      </c>
      <c r="K1332" t="str">
        <f>IF(ABS((moras[[#This Row],[EDAD]]-AVERAGE($I:$I))/_xlfn.STDEV.S($I:$I))&gt;1.96,"Atípico","No")</f>
        <v>No</v>
      </c>
    </row>
    <row r="1333" spans="1:11" x14ac:dyDescent="0.35">
      <c r="A1333">
        <v>2053</v>
      </c>
      <c r="B1333" t="s">
        <v>9</v>
      </c>
      <c r="C1333">
        <v>297046</v>
      </c>
      <c r="D1333" t="s">
        <v>17</v>
      </c>
      <c r="E1333" t="s">
        <v>16</v>
      </c>
      <c r="F1333" t="s">
        <v>12</v>
      </c>
      <c r="G1333" t="s">
        <v>13</v>
      </c>
      <c r="H1333" t="s">
        <v>12</v>
      </c>
      <c r="I1333">
        <v>31</v>
      </c>
      <c r="J1333" t="str">
        <f>IF(ABS((C1333-AVERAGE($C:$C))/_xlfn.STDEV.S(moras[SALARIO]))&gt;1.96,"Atípico","No")</f>
        <v>No</v>
      </c>
      <c r="K1333" t="str">
        <f>IF(ABS((moras[[#This Row],[EDAD]]-AVERAGE($I:$I))/_xlfn.STDEV.S($I:$I))&gt;1.96,"Atípico","No")</f>
        <v>No</v>
      </c>
    </row>
    <row r="1334" spans="1:11" x14ac:dyDescent="0.35">
      <c r="A1334">
        <v>2486</v>
      </c>
      <c r="B1334" t="s">
        <v>15</v>
      </c>
      <c r="C1334">
        <v>297046</v>
      </c>
      <c r="D1334" t="s">
        <v>17</v>
      </c>
      <c r="E1334" t="s">
        <v>16</v>
      </c>
      <c r="F1334" t="s">
        <v>12</v>
      </c>
      <c r="G1334" t="s">
        <v>13</v>
      </c>
      <c r="H1334" t="s">
        <v>12</v>
      </c>
      <c r="I1334">
        <v>31</v>
      </c>
      <c r="J1334" t="str">
        <f>IF(ABS((C1334-AVERAGE($C:$C))/_xlfn.STDEV.S(moras[SALARIO]))&gt;1.96,"Atípico","No")</f>
        <v>No</v>
      </c>
      <c r="K1334" t="str">
        <f>IF(ABS((moras[[#This Row],[EDAD]]-AVERAGE($I:$I))/_xlfn.STDEV.S($I:$I))&gt;1.96,"Atípico","No")</f>
        <v>No</v>
      </c>
    </row>
    <row r="1335" spans="1:11" x14ac:dyDescent="0.35">
      <c r="A1335">
        <v>3719</v>
      </c>
      <c r="B1335" t="s">
        <v>15</v>
      </c>
      <c r="C1335">
        <v>297046</v>
      </c>
      <c r="D1335" t="s">
        <v>17</v>
      </c>
      <c r="E1335" t="s">
        <v>16</v>
      </c>
      <c r="F1335" t="s">
        <v>12</v>
      </c>
      <c r="G1335" t="s">
        <v>12</v>
      </c>
      <c r="H1335" t="s">
        <v>13</v>
      </c>
      <c r="I1335">
        <v>31</v>
      </c>
      <c r="J1335" t="str">
        <f>IF(ABS((C1335-AVERAGE($C:$C))/_xlfn.STDEV.S(moras[SALARIO]))&gt;1.96,"Atípico","No")</f>
        <v>No</v>
      </c>
      <c r="K1335" t="str">
        <f>IF(ABS((moras[[#This Row],[EDAD]]-AVERAGE($I:$I))/_xlfn.STDEV.S($I:$I))&gt;1.96,"Atípico","No")</f>
        <v>No</v>
      </c>
    </row>
    <row r="1336" spans="1:11" x14ac:dyDescent="0.35">
      <c r="A1336">
        <v>2747</v>
      </c>
      <c r="B1336" t="s">
        <v>9</v>
      </c>
      <c r="C1336">
        <v>296700</v>
      </c>
      <c r="D1336" t="s">
        <v>10</v>
      </c>
      <c r="E1336" t="s">
        <v>16</v>
      </c>
      <c r="F1336" t="s">
        <v>12</v>
      </c>
      <c r="G1336" t="s">
        <v>13</v>
      </c>
      <c r="H1336" t="s">
        <v>13</v>
      </c>
      <c r="I1336">
        <v>31</v>
      </c>
      <c r="J1336" t="str">
        <f>IF(ABS((C1336-AVERAGE($C:$C))/_xlfn.STDEV.S(moras[SALARIO]))&gt;1.96,"Atípico","No")</f>
        <v>No</v>
      </c>
      <c r="K1336" t="str">
        <f>IF(ABS((moras[[#This Row],[EDAD]]-AVERAGE($I:$I))/_xlfn.STDEV.S($I:$I))&gt;1.96,"Atípico","No")</f>
        <v>No</v>
      </c>
    </row>
    <row r="1337" spans="1:11" x14ac:dyDescent="0.35">
      <c r="A1337">
        <v>1127</v>
      </c>
      <c r="B1337" t="s">
        <v>9</v>
      </c>
      <c r="C1337">
        <v>278030.99</v>
      </c>
      <c r="D1337" t="s">
        <v>19</v>
      </c>
      <c r="E1337" t="s">
        <v>16</v>
      </c>
      <c r="F1337" t="s">
        <v>12</v>
      </c>
      <c r="G1337" t="s">
        <v>13</v>
      </c>
      <c r="H1337" t="s">
        <v>13</v>
      </c>
      <c r="I1337">
        <v>31</v>
      </c>
      <c r="J1337" t="str">
        <f>IF(ABS((C1337-AVERAGE($C:$C))/_xlfn.STDEV.S(moras[SALARIO]))&gt;1.96,"Atípico","No")</f>
        <v>No</v>
      </c>
      <c r="K1337" t="str">
        <f>IF(ABS((moras[[#This Row],[EDAD]]-AVERAGE($I:$I))/_xlfn.STDEV.S($I:$I))&gt;1.96,"Atípico","No")</f>
        <v>No</v>
      </c>
    </row>
    <row r="1338" spans="1:11" x14ac:dyDescent="0.35">
      <c r="A1338">
        <v>3891</v>
      </c>
      <c r="B1338" t="s">
        <v>9</v>
      </c>
      <c r="C1338">
        <v>274969.43</v>
      </c>
      <c r="D1338" t="s">
        <v>10</v>
      </c>
      <c r="E1338" t="s">
        <v>16</v>
      </c>
      <c r="F1338" t="s">
        <v>12</v>
      </c>
      <c r="G1338" t="s">
        <v>13</v>
      </c>
      <c r="H1338" t="s">
        <v>13</v>
      </c>
      <c r="I1338">
        <v>31</v>
      </c>
      <c r="J1338" t="str">
        <f>IF(ABS((C1338-AVERAGE($C:$C))/_xlfn.STDEV.S(moras[SALARIO]))&gt;1.96,"Atípico","No")</f>
        <v>No</v>
      </c>
      <c r="K1338" t="str">
        <f>IF(ABS((moras[[#This Row],[EDAD]]-AVERAGE($I:$I))/_xlfn.STDEV.S($I:$I))&gt;1.96,"Atípico","No")</f>
        <v>No</v>
      </c>
    </row>
    <row r="1339" spans="1:11" x14ac:dyDescent="0.35">
      <c r="A1339">
        <v>3803</v>
      </c>
      <c r="B1339" t="s">
        <v>15</v>
      </c>
      <c r="C1339">
        <v>274453.13</v>
      </c>
      <c r="D1339" t="s">
        <v>10</v>
      </c>
      <c r="E1339" t="s">
        <v>16</v>
      </c>
      <c r="F1339" t="s">
        <v>12</v>
      </c>
      <c r="G1339" t="s">
        <v>13</v>
      </c>
      <c r="H1339" t="s">
        <v>13</v>
      </c>
      <c r="I1339">
        <v>31</v>
      </c>
      <c r="J1339" t="str">
        <f>IF(ABS((C1339-AVERAGE($C:$C))/_xlfn.STDEV.S(moras[SALARIO]))&gt;1.96,"Atípico","No")</f>
        <v>No</v>
      </c>
      <c r="K1339" t="str">
        <f>IF(ABS((moras[[#This Row],[EDAD]]-AVERAGE($I:$I))/_xlfn.STDEV.S($I:$I))&gt;1.96,"Atípico","No")</f>
        <v>No</v>
      </c>
    </row>
    <row r="1340" spans="1:11" x14ac:dyDescent="0.35">
      <c r="A1340">
        <v>1392</v>
      </c>
      <c r="B1340" t="s">
        <v>9</v>
      </c>
      <c r="C1340">
        <v>263640</v>
      </c>
      <c r="D1340" t="s">
        <v>10</v>
      </c>
      <c r="E1340" t="s">
        <v>16</v>
      </c>
      <c r="F1340" t="s">
        <v>12</v>
      </c>
      <c r="G1340" t="s">
        <v>13</v>
      </c>
      <c r="H1340" t="s">
        <v>13</v>
      </c>
      <c r="I1340">
        <v>31</v>
      </c>
      <c r="J1340" t="str">
        <f>IF(ABS((C1340-AVERAGE($C:$C))/_xlfn.STDEV.S(moras[SALARIO]))&gt;1.96,"Atípico","No")</f>
        <v>No</v>
      </c>
      <c r="K1340" t="str">
        <f>IF(ABS((moras[[#This Row],[EDAD]]-AVERAGE($I:$I))/_xlfn.STDEV.S($I:$I))&gt;1.96,"Atípico","No")</f>
        <v>No</v>
      </c>
    </row>
    <row r="1341" spans="1:11" x14ac:dyDescent="0.35">
      <c r="A1341">
        <v>4769</v>
      </c>
      <c r="B1341" t="s">
        <v>9</v>
      </c>
      <c r="C1341">
        <v>259227</v>
      </c>
      <c r="D1341" t="s">
        <v>10</v>
      </c>
      <c r="E1341" t="s">
        <v>16</v>
      </c>
      <c r="F1341" t="s">
        <v>12</v>
      </c>
      <c r="G1341" t="s">
        <v>13</v>
      </c>
      <c r="H1341" t="s">
        <v>13</v>
      </c>
      <c r="I1341">
        <v>31</v>
      </c>
      <c r="J1341" t="str">
        <f>IF(ABS((C1341-AVERAGE($C:$C))/_xlfn.STDEV.S(moras[SALARIO]))&gt;1.96,"Atípico","No")</f>
        <v>No</v>
      </c>
      <c r="K1341" t="str">
        <f>IF(ABS((moras[[#This Row],[EDAD]]-AVERAGE($I:$I))/_xlfn.STDEV.S($I:$I))&gt;1.96,"Atípico","No")</f>
        <v>No</v>
      </c>
    </row>
    <row r="1342" spans="1:11" x14ac:dyDescent="0.35">
      <c r="A1342">
        <v>654</v>
      </c>
      <c r="B1342" t="s">
        <v>9</v>
      </c>
      <c r="C1342">
        <v>254494.92</v>
      </c>
      <c r="D1342" t="s">
        <v>10</v>
      </c>
      <c r="E1342" t="s">
        <v>11</v>
      </c>
      <c r="F1342" t="s">
        <v>12</v>
      </c>
      <c r="G1342" t="s">
        <v>13</v>
      </c>
      <c r="H1342" t="s">
        <v>13</v>
      </c>
      <c r="I1342">
        <v>31</v>
      </c>
      <c r="J1342" t="str">
        <f>IF(ABS((C1342-AVERAGE($C:$C))/_xlfn.STDEV.S(moras[SALARIO]))&gt;1.96,"Atípico","No")</f>
        <v>No</v>
      </c>
      <c r="K1342" t="str">
        <f>IF(ABS((moras[[#This Row],[EDAD]]-AVERAGE($I:$I))/_xlfn.STDEV.S($I:$I))&gt;1.96,"Atípico","No")</f>
        <v>No</v>
      </c>
    </row>
    <row r="1343" spans="1:11" x14ac:dyDescent="0.35">
      <c r="A1343">
        <v>2849</v>
      </c>
      <c r="B1343" t="s">
        <v>15</v>
      </c>
      <c r="C1343">
        <v>250750</v>
      </c>
      <c r="D1343" t="s">
        <v>10</v>
      </c>
      <c r="E1343" t="s">
        <v>16</v>
      </c>
      <c r="F1343" t="s">
        <v>12</v>
      </c>
      <c r="G1343" t="s">
        <v>13</v>
      </c>
      <c r="H1343" t="s">
        <v>13</v>
      </c>
      <c r="I1343">
        <v>31</v>
      </c>
      <c r="J1343" t="str">
        <f>IF(ABS((C1343-AVERAGE($C:$C))/_xlfn.STDEV.S(moras[SALARIO]))&gt;1.96,"Atípico","No")</f>
        <v>No</v>
      </c>
      <c r="K1343" t="str">
        <f>IF(ABS((moras[[#This Row],[EDAD]]-AVERAGE($I:$I))/_xlfn.STDEV.S($I:$I))&gt;1.96,"Atípico","No")</f>
        <v>No</v>
      </c>
    </row>
    <row r="1344" spans="1:11" x14ac:dyDescent="0.35">
      <c r="A1344">
        <v>3670</v>
      </c>
      <c r="B1344" t="s">
        <v>9</v>
      </c>
      <c r="C1344">
        <v>212337</v>
      </c>
      <c r="D1344" t="s">
        <v>10</v>
      </c>
      <c r="E1344" t="s">
        <v>16</v>
      </c>
      <c r="F1344" t="s">
        <v>12</v>
      </c>
      <c r="G1344" t="s">
        <v>13</v>
      </c>
      <c r="H1344" t="s">
        <v>12</v>
      </c>
      <c r="I1344">
        <v>31</v>
      </c>
      <c r="J1344" t="str">
        <f>IF(ABS((C1344-AVERAGE($C:$C))/_xlfn.STDEV.S(moras[SALARIO]))&gt;1.96,"Atípico","No")</f>
        <v>No</v>
      </c>
      <c r="K1344" t="str">
        <f>IF(ABS((moras[[#This Row],[EDAD]]-AVERAGE($I:$I))/_xlfn.STDEV.S($I:$I))&gt;1.96,"Atípico","No")</f>
        <v>No</v>
      </c>
    </row>
    <row r="1345" spans="1:11" x14ac:dyDescent="0.35">
      <c r="A1345">
        <v>4823</v>
      </c>
      <c r="B1345" t="s">
        <v>9</v>
      </c>
      <c r="C1345">
        <v>205604.33</v>
      </c>
      <c r="D1345" t="s">
        <v>10</v>
      </c>
      <c r="E1345" t="s">
        <v>16</v>
      </c>
      <c r="F1345" t="s">
        <v>12</v>
      </c>
      <c r="G1345" t="s">
        <v>13</v>
      </c>
      <c r="H1345" t="s">
        <v>13</v>
      </c>
      <c r="I1345">
        <v>31</v>
      </c>
      <c r="J1345" t="str">
        <f>IF(ABS((C1345-AVERAGE($C:$C))/_xlfn.STDEV.S(moras[SALARIO]))&gt;1.96,"Atípico","No")</f>
        <v>No</v>
      </c>
      <c r="K1345" t="str">
        <f>IF(ABS((moras[[#This Row],[EDAD]]-AVERAGE($I:$I))/_xlfn.STDEV.S($I:$I))&gt;1.96,"Atípico","No")</f>
        <v>No</v>
      </c>
    </row>
    <row r="1346" spans="1:11" x14ac:dyDescent="0.35">
      <c r="A1346">
        <v>3758</v>
      </c>
      <c r="B1346" t="s">
        <v>15</v>
      </c>
      <c r="C1346">
        <v>204800</v>
      </c>
      <c r="D1346" t="s">
        <v>10</v>
      </c>
      <c r="E1346" t="s">
        <v>16</v>
      </c>
      <c r="F1346" t="s">
        <v>12</v>
      </c>
      <c r="G1346" t="s">
        <v>13</v>
      </c>
      <c r="H1346" t="s">
        <v>12</v>
      </c>
      <c r="I1346">
        <v>31</v>
      </c>
      <c r="J1346" t="str">
        <f>IF(ABS((C1346-AVERAGE($C:$C))/_xlfn.STDEV.S(moras[SALARIO]))&gt;1.96,"Atípico","No")</f>
        <v>No</v>
      </c>
      <c r="K1346" t="str">
        <f>IF(ABS((moras[[#This Row],[EDAD]]-AVERAGE($I:$I))/_xlfn.STDEV.S($I:$I))&gt;1.96,"Atípico","No")</f>
        <v>No</v>
      </c>
    </row>
    <row r="1347" spans="1:11" x14ac:dyDescent="0.35">
      <c r="A1347">
        <v>3834</v>
      </c>
      <c r="B1347" t="s">
        <v>9</v>
      </c>
      <c r="C1347">
        <v>190140</v>
      </c>
      <c r="D1347" t="s">
        <v>10</v>
      </c>
      <c r="E1347" t="s">
        <v>16</v>
      </c>
      <c r="F1347" t="s">
        <v>12</v>
      </c>
      <c r="G1347" t="s">
        <v>12</v>
      </c>
      <c r="H1347" t="s">
        <v>13</v>
      </c>
      <c r="I1347">
        <v>31</v>
      </c>
      <c r="J1347" t="str">
        <f>IF(ABS((C1347-AVERAGE($C:$C))/_xlfn.STDEV.S(moras[SALARIO]))&gt;1.96,"Atípico","No")</f>
        <v>No</v>
      </c>
      <c r="K1347" t="str">
        <f>IF(ABS((moras[[#This Row],[EDAD]]-AVERAGE($I:$I))/_xlfn.STDEV.S($I:$I))&gt;1.96,"Atípico","No")</f>
        <v>No</v>
      </c>
    </row>
    <row r="1348" spans="1:11" x14ac:dyDescent="0.35">
      <c r="A1348">
        <v>2673</v>
      </c>
      <c r="B1348" t="s">
        <v>9</v>
      </c>
      <c r="C1348">
        <v>186718</v>
      </c>
      <c r="D1348" t="s">
        <v>10</v>
      </c>
      <c r="E1348" t="s">
        <v>16</v>
      </c>
      <c r="F1348" t="s">
        <v>12</v>
      </c>
      <c r="G1348" t="s">
        <v>13</v>
      </c>
      <c r="H1348" t="s">
        <v>13</v>
      </c>
      <c r="I1348">
        <v>31</v>
      </c>
      <c r="J1348" t="str">
        <f>IF(ABS((C1348-AVERAGE($C:$C))/_xlfn.STDEV.S(moras[SALARIO]))&gt;1.96,"Atípico","No")</f>
        <v>No</v>
      </c>
      <c r="K1348" t="str">
        <f>IF(ABS((moras[[#This Row],[EDAD]]-AVERAGE($I:$I))/_xlfn.STDEV.S($I:$I))&gt;1.96,"Atípico","No")</f>
        <v>No</v>
      </c>
    </row>
    <row r="1349" spans="1:11" x14ac:dyDescent="0.35">
      <c r="A1349">
        <v>3240</v>
      </c>
      <c r="B1349" t="s">
        <v>15</v>
      </c>
      <c r="C1349">
        <v>175000</v>
      </c>
      <c r="D1349" t="s">
        <v>10</v>
      </c>
      <c r="E1349" t="s">
        <v>16</v>
      </c>
      <c r="F1349" t="s">
        <v>12</v>
      </c>
      <c r="G1349" t="s">
        <v>13</v>
      </c>
      <c r="H1349" t="s">
        <v>13</v>
      </c>
      <c r="I1349">
        <v>31</v>
      </c>
      <c r="J1349" t="str">
        <f>IF(ABS((C1349-AVERAGE($C:$C))/_xlfn.STDEV.S(moras[SALARIO]))&gt;1.96,"Atípico","No")</f>
        <v>No</v>
      </c>
      <c r="K1349" t="str">
        <f>IF(ABS((moras[[#This Row],[EDAD]]-AVERAGE($I:$I))/_xlfn.STDEV.S($I:$I))&gt;1.96,"Atípico","No")</f>
        <v>No</v>
      </c>
    </row>
    <row r="1350" spans="1:11" x14ac:dyDescent="0.35">
      <c r="A1350">
        <v>1048</v>
      </c>
      <c r="B1350" t="s">
        <v>9</v>
      </c>
      <c r="C1350">
        <v>150000</v>
      </c>
      <c r="D1350" t="s">
        <v>10</v>
      </c>
      <c r="E1350" t="s">
        <v>16</v>
      </c>
      <c r="F1350" t="s">
        <v>12</v>
      </c>
      <c r="G1350" t="s">
        <v>12</v>
      </c>
      <c r="H1350" t="s">
        <v>13</v>
      </c>
      <c r="I1350">
        <v>31</v>
      </c>
      <c r="J1350" t="str">
        <f>IF(ABS((C1350-AVERAGE($C:$C))/_xlfn.STDEV.S(moras[SALARIO]))&gt;1.96,"Atípico","No")</f>
        <v>No</v>
      </c>
      <c r="K1350" t="str">
        <f>IF(ABS((moras[[#This Row],[EDAD]]-AVERAGE($I:$I))/_xlfn.STDEV.S($I:$I))&gt;1.96,"Atípico","No")</f>
        <v>No</v>
      </c>
    </row>
    <row r="1351" spans="1:11" x14ac:dyDescent="0.35">
      <c r="A1351">
        <v>4041</v>
      </c>
      <c r="B1351" t="s">
        <v>9</v>
      </c>
      <c r="C1351">
        <v>143537.5</v>
      </c>
      <c r="D1351" t="s">
        <v>10</v>
      </c>
      <c r="E1351" t="s">
        <v>16</v>
      </c>
      <c r="F1351" t="s">
        <v>12</v>
      </c>
      <c r="G1351" t="s">
        <v>13</v>
      </c>
      <c r="H1351" t="s">
        <v>13</v>
      </c>
      <c r="I1351">
        <v>31</v>
      </c>
      <c r="J1351" t="str">
        <f>IF(ABS((C1351-AVERAGE($C:$C))/_xlfn.STDEV.S(moras[SALARIO]))&gt;1.96,"Atípico","No")</f>
        <v>No</v>
      </c>
      <c r="K1351" t="str">
        <f>IF(ABS((moras[[#This Row],[EDAD]]-AVERAGE($I:$I))/_xlfn.STDEV.S($I:$I))&gt;1.96,"Atípico","No")</f>
        <v>No</v>
      </c>
    </row>
    <row r="1352" spans="1:11" x14ac:dyDescent="0.35">
      <c r="A1352">
        <v>2287</v>
      </c>
      <c r="B1352" t="s">
        <v>15</v>
      </c>
      <c r="C1352">
        <v>138101.79999999999</v>
      </c>
      <c r="D1352" t="s">
        <v>10</v>
      </c>
      <c r="E1352" t="s">
        <v>11</v>
      </c>
      <c r="F1352" t="s">
        <v>12</v>
      </c>
      <c r="G1352" t="s">
        <v>13</v>
      </c>
      <c r="H1352" t="s">
        <v>13</v>
      </c>
      <c r="I1352">
        <v>31</v>
      </c>
      <c r="J1352" t="str">
        <f>IF(ABS((C1352-AVERAGE($C:$C))/_xlfn.STDEV.S(moras[SALARIO]))&gt;1.96,"Atípico","No")</f>
        <v>No</v>
      </c>
      <c r="K1352" t="str">
        <f>IF(ABS((moras[[#This Row],[EDAD]]-AVERAGE($I:$I))/_xlfn.STDEV.S($I:$I))&gt;1.96,"Atípico","No")</f>
        <v>No</v>
      </c>
    </row>
    <row r="1353" spans="1:11" x14ac:dyDescent="0.35">
      <c r="A1353">
        <v>313</v>
      </c>
      <c r="B1353" t="s">
        <v>15</v>
      </c>
      <c r="C1353">
        <v>113848</v>
      </c>
      <c r="D1353" t="s">
        <v>10</v>
      </c>
      <c r="E1353" t="s">
        <v>16</v>
      </c>
      <c r="F1353" t="s">
        <v>12</v>
      </c>
      <c r="G1353" t="s">
        <v>13</v>
      </c>
      <c r="H1353" t="s">
        <v>13</v>
      </c>
      <c r="I1353">
        <v>31</v>
      </c>
      <c r="J1353" t="str">
        <f>IF(ABS((C1353-AVERAGE($C:$C))/_xlfn.STDEV.S(moras[SALARIO]))&gt;1.96,"Atípico","No")</f>
        <v>No</v>
      </c>
      <c r="K1353" t="str">
        <f>IF(ABS((moras[[#This Row],[EDAD]]-AVERAGE($I:$I))/_xlfn.STDEV.S($I:$I))&gt;1.96,"Atípico","No")</f>
        <v>No</v>
      </c>
    </row>
    <row r="1354" spans="1:11" x14ac:dyDescent="0.35">
      <c r="A1354">
        <v>2337</v>
      </c>
      <c r="B1354" t="s">
        <v>15</v>
      </c>
      <c r="C1354">
        <v>81536</v>
      </c>
      <c r="D1354" t="s">
        <v>10</v>
      </c>
      <c r="E1354" t="s">
        <v>11</v>
      </c>
      <c r="F1354" t="s">
        <v>12</v>
      </c>
      <c r="G1354" t="s">
        <v>13</v>
      </c>
      <c r="H1354" t="s">
        <v>12</v>
      </c>
      <c r="I1354">
        <v>31</v>
      </c>
      <c r="J1354" t="str">
        <f>IF(ABS((C1354-AVERAGE($C:$C))/_xlfn.STDEV.S(moras[SALARIO]))&gt;1.96,"Atípico","No")</f>
        <v>No</v>
      </c>
      <c r="K1354" t="str">
        <f>IF(ABS((moras[[#This Row],[EDAD]]-AVERAGE($I:$I))/_xlfn.STDEV.S($I:$I))&gt;1.96,"Atípico","No")</f>
        <v>No</v>
      </c>
    </row>
    <row r="1355" spans="1:11" x14ac:dyDescent="0.35">
      <c r="A1355">
        <v>4164</v>
      </c>
      <c r="B1355" t="s">
        <v>9</v>
      </c>
      <c r="C1355">
        <v>78000</v>
      </c>
      <c r="D1355" t="s">
        <v>10</v>
      </c>
      <c r="E1355" t="s">
        <v>16</v>
      </c>
      <c r="F1355" t="s">
        <v>12</v>
      </c>
      <c r="G1355" t="s">
        <v>13</v>
      </c>
      <c r="H1355" t="s">
        <v>12</v>
      </c>
      <c r="I1355">
        <v>31</v>
      </c>
      <c r="J1355" t="str">
        <f>IF(ABS((C1355-AVERAGE($C:$C))/_xlfn.STDEV.S(moras[SALARIO]))&gt;1.96,"Atípico","No")</f>
        <v>No</v>
      </c>
      <c r="K1355" t="str">
        <f>IF(ABS((moras[[#This Row],[EDAD]]-AVERAGE($I:$I))/_xlfn.STDEV.S($I:$I))&gt;1.96,"Atípico","No")</f>
        <v>No</v>
      </c>
    </row>
    <row r="1356" spans="1:11" x14ac:dyDescent="0.35">
      <c r="A1356">
        <v>3935</v>
      </c>
      <c r="B1356" t="s">
        <v>9</v>
      </c>
      <c r="C1356">
        <v>64275.12</v>
      </c>
      <c r="D1356" t="s">
        <v>10</v>
      </c>
      <c r="E1356" t="s">
        <v>16</v>
      </c>
      <c r="F1356" t="s">
        <v>12</v>
      </c>
      <c r="G1356" t="s">
        <v>13</v>
      </c>
      <c r="H1356" t="s">
        <v>13</v>
      </c>
      <c r="I1356">
        <v>31</v>
      </c>
      <c r="J1356" t="str">
        <f>IF(ABS((C1356-AVERAGE($C:$C))/_xlfn.STDEV.S(moras[SALARIO]))&gt;1.96,"Atípico","No")</f>
        <v>No</v>
      </c>
      <c r="K1356" t="str">
        <f>IF(ABS((moras[[#This Row],[EDAD]]-AVERAGE($I:$I))/_xlfn.STDEV.S($I:$I))&gt;1.96,"Atípico","No")</f>
        <v>No</v>
      </c>
    </row>
    <row r="1357" spans="1:11" x14ac:dyDescent="0.35">
      <c r="A1357">
        <v>3654</v>
      </c>
      <c r="B1357" t="s">
        <v>15</v>
      </c>
      <c r="C1357">
        <v>30995</v>
      </c>
      <c r="D1357" t="s">
        <v>10</v>
      </c>
      <c r="E1357" t="s">
        <v>16</v>
      </c>
      <c r="F1357" t="s">
        <v>12</v>
      </c>
      <c r="G1357" t="s">
        <v>13</v>
      </c>
      <c r="H1357" t="s">
        <v>13</v>
      </c>
      <c r="I1357">
        <v>31</v>
      </c>
      <c r="J1357" t="str">
        <f>IF(ABS((C1357-AVERAGE($C:$C))/_xlfn.STDEV.S(moras[SALARIO]))&gt;1.96,"Atípico","No")</f>
        <v>No</v>
      </c>
      <c r="K1357" t="str">
        <f>IF(ABS((moras[[#This Row],[EDAD]]-AVERAGE($I:$I))/_xlfn.STDEV.S($I:$I))&gt;1.96,"Atípico","No")</f>
        <v>No</v>
      </c>
    </row>
    <row r="1358" spans="1:11" x14ac:dyDescent="0.35">
      <c r="A1358">
        <v>66</v>
      </c>
      <c r="B1358" t="s">
        <v>9</v>
      </c>
      <c r="C1358">
        <v>3217736</v>
      </c>
      <c r="D1358" t="s">
        <v>10</v>
      </c>
      <c r="E1358" t="s">
        <v>16</v>
      </c>
      <c r="F1358" t="s">
        <v>12</v>
      </c>
      <c r="G1358" t="s">
        <v>13</v>
      </c>
      <c r="H1358" t="s">
        <v>13</v>
      </c>
      <c r="I1358">
        <v>32</v>
      </c>
      <c r="J1358" t="str">
        <f>IF(ABS((C1358-AVERAGE($C:$C))/_xlfn.STDEV.S(moras[SALARIO]))&gt;1.96,"Atípico","No")</f>
        <v>Atípico</v>
      </c>
      <c r="K1358" t="str">
        <f>IF(ABS((moras[[#This Row],[EDAD]]-AVERAGE($I:$I))/_xlfn.STDEV.S($I:$I))&gt;1.96,"Atípico","No")</f>
        <v>No</v>
      </c>
    </row>
    <row r="1359" spans="1:11" x14ac:dyDescent="0.35">
      <c r="A1359">
        <v>247</v>
      </c>
      <c r="B1359" t="s">
        <v>15</v>
      </c>
      <c r="C1359">
        <v>2891000</v>
      </c>
      <c r="D1359" t="s">
        <v>10</v>
      </c>
      <c r="E1359" t="s">
        <v>16</v>
      </c>
      <c r="F1359" t="s">
        <v>12</v>
      </c>
      <c r="G1359" t="s">
        <v>13</v>
      </c>
      <c r="H1359" t="s">
        <v>13</v>
      </c>
      <c r="I1359">
        <v>32</v>
      </c>
      <c r="J1359" t="str">
        <f>IF(ABS((C1359-AVERAGE($C:$C))/_xlfn.STDEV.S(moras[SALARIO]))&gt;1.96,"Atípico","No")</f>
        <v>Atípico</v>
      </c>
      <c r="K1359" t="str">
        <f>IF(ABS((moras[[#This Row],[EDAD]]-AVERAGE($I:$I))/_xlfn.STDEV.S($I:$I))&gt;1.96,"Atípico","No")</f>
        <v>No</v>
      </c>
    </row>
    <row r="1360" spans="1:11" x14ac:dyDescent="0.35">
      <c r="A1360">
        <v>3293</v>
      </c>
      <c r="B1360" t="s">
        <v>15</v>
      </c>
      <c r="C1360">
        <v>2588242.2000000002</v>
      </c>
      <c r="D1360" t="s">
        <v>10</v>
      </c>
      <c r="E1360" t="s">
        <v>11</v>
      </c>
      <c r="F1360" t="s">
        <v>12</v>
      </c>
      <c r="G1360" t="s">
        <v>13</v>
      </c>
      <c r="H1360" t="s">
        <v>13</v>
      </c>
      <c r="I1360">
        <v>32</v>
      </c>
      <c r="J1360" t="str">
        <f>IF(ABS((C1360-AVERAGE($C:$C))/_xlfn.STDEV.S(moras[SALARIO]))&gt;1.96,"Atípico","No")</f>
        <v>Atípico</v>
      </c>
      <c r="K1360" t="str">
        <f>IF(ABS((moras[[#This Row],[EDAD]]-AVERAGE($I:$I))/_xlfn.STDEV.S($I:$I))&gt;1.96,"Atípico","No")</f>
        <v>No</v>
      </c>
    </row>
    <row r="1361" spans="1:11" x14ac:dyDescent="0.35">
      <c r="A1361">
        <v>3598</v>
      </c>
      <c r="B1361" t="s">
        <v>15</v>
      </c>
      <c r="C1361">
        <v>2586394.5</v>
      </c>
      <c r="D1361" t="s">
        <v>10</v>
      </c>
      <c r="E1361" t="s">
        <v>11</v>
      </c>
      <c r="F1361" t="s">
        <v>12</v>
      </c>
      <c r="G1361" t="s">
        <v>13</v>
      </c>
      <c r="H1361" t="s">
        <v>13</v>
      </c>
      <c r="I1361">
        <v>32</v>
      </c>
      <c r="J1361" t="str">
        <f>IF(ABS((C1361-AVERAGE($C:$C))/_xlfn.STDEV.S(moras[SALARIO]))&gt;1.96,"Atípico","No")</f>
        <v>Atípico</v>
      </c>
      <c r="K1361" t="str">
        <f>IF(ABS((moras[[#This Row],[EDAD]]-AVERAGE($I:$I))/_xlfn.STDEV.S($I:$I))&gt;1.96,"Atípico","No")</f>
        <v>No</v>
      </c>
    </row>
    <row r="1362" spans="1:11" x14ac:dyDescent="0.35">
      <c r="A1362">
        <v>1381</v>
      </c>
      <c r="B1362" t="s">
        <v>9</v>
      </c>
      <c r="C1362">
        <v>2438887.83</v>
      </c>
      <c r="D1362" t="s">
        <v>10</v>
      </c>
      <c r="E1362" t="s">
        <v>16</v>
      </c>
      <c r="F1362" t="s">
        <v>12</v>
      </c>
      <c r="G1362" t="s">
        <v>13</v>
      </c>
      <c r="H1362" t="s">
        <v>13</v>
      </c>
      <c r="I1362">
        <v>32</v>
      </c>
      <c r="J1362" t="str">
        <f>IF(ABS((C1362-AVERAGE($C:$C))/_xlfn.STDEV.S(moras[SALARIO]))&gt;1.96,"Atípico","No")</f>
        <v>Atípico</v>
      </c>
      <c r="K1362" t="str">
        <f>IF(ABS((moras[[#This Row],[EDAD]]-AVERAGE($I:$I))/_xlfn.STDEV.S($I:$I))&gt;1.96,"Atípico","No")</f>
        <v>No</v>
      </c>
    </row>
    <row r="1363" spans="1:11" x14ac:dyDescent="0.35">
      <c r="A1363">
        <v>1070</v>
      </c>
      <c r="B1363" t="s">
        <v>15</v>
      </c>
      <c r="C1363">
        <v>2183054.04</v>
      </c>
      <c r="D1363" t="s">
        <v>10</v>
      </c>
      <c r="E1363" t="s">
        <v>16</v>
      </c>
      <c r="F1363" t="s">
        <v>12</v>
      </c>
      <c r="G1363" t="s">
        <v>13</v>
      </c>
      <c r="H1363" t="s">
        <v>13</v>
      </c>
      <c r="I1363">
        <v>32</v>
      </c>
      <c r="J1363" t="str">
        <f>IF(ABS((C1363-AVERAGE($C:$C))/_xlfn.STDEV.S(moras[SALARIO]))&gt;1.96,"Atípico","No")</f>
        <v>No</v>
      </c>
      <c r="K1363" t="str">
        <f>IF(ABS((moras[[#This Row],[EDAD]]-AVERAGE($I:$I))/_xlfn.STDEV.S($I:$I))&gt;1.96,"Atípico","No")</f>
        <v>No</v>
      </c>
    </row>
    <row r="1364" spans="1:11" x14ac:dyDescent="0.35">
      <c r="A1364">
        <v>1427</v>
      </c>
      <c r="B1364" t="s">
        <v>15</v>
      </c>
      <c r="C1364">
        <v>2166746.5</v>
      </c>
      <c r="D1364" t="s">
        <v>10</v>
      </c>
      <c r="E1364" t="s">
        <v>11</v>
      </c>
      <c r="F1364" t="s">
        <v>12</v>
      </c>
      <c r="G1364" t="s">
        <v>13</v>
      </c>
      <c r="H1364" t="s">
        <v>13</v>
      </c>
      <c r="I1364">
        <v>32</v>
      </c>
      <c r="J1364" t="str">
        <f>IF(ABS((C1364-AVERAGE($C:$C))/_xlfn.STDEV.S(moras[SALARIO]))&gt;1.96,"Atípico","No")</f>
        <v>No</v>
      </c>
      <c r="K1364" t="str">
        <f>IF(ABS((moras[[#This Row],[EDAD]]-AVERAGE($I:$I))/_xlfn.STDEV.S($I:$I))&gt;1.96,"Atípico","No")</f>
        <v>No</v>
      </c>
    </row>
    <row r="1365" spans="1:11" x14ac:dyDescent="0.35">
      <c r="A1365">
        <v>23</v>
      </c>
      <c r="B1365" t="s">
        <v>9</v>
      </c>
      <c r="C1365">
        <v>2124814</v>
      </c>
      <c r="D1365" t="s">
        <v>10</v>
      </c>
      <c r="E1365" t="s">
        <v>16</v>
      </c>
      <c r="F1365" t="s">
        <v>12</v>
      </c>
      <c r="G1365" t="s">
        <v>13</v>
      </c>
      <c r="H1365" t="s">
        <v>13</v>
      </c>
      <c r="I1365">
        <v>32</v>
      </c>
      <c r="J1365" t="str">
        <f>IF(ABS((C1365-AVERAGE($C:$C))/_xlfn.STDEV.S(moras[SALARIO]))&gt;1.96,"Atípico","No")</f>
        <v>No</v>
      </c>
      <c r="K1365" t="str">
        <f>IF(ABS((moras[[#This Row],[EDAD]]-AVERAGE($I:$I))/_xlfn.STDEV.S($I:$I))&gt;1.96,"Atípico","No")</f>
        <v>No</v>
      </c>
    </row>
    <row r="1366" spans="1:11" x14ac:dyDescent="0.35">
      <c r="A1366">
        <v>4329</v>
      </c>
      <c r="B1366" t="s">
        <v>9</v>
      </c>
      <c r="C1366">
        <v>2100000</v>
      </c>
      <c r="D1366" t="s">
        <v>10</v>
      </c>
      <c r="E1366" t="s">
        <v>16</v>
      </c>
      <c r="F1366" t="s">
        <v>12</v>
      </c>
      <c r="G1366" t="s">
        <v>13</v>
      </c>
      <c r="H1366" t="s">
        <v>13</v>
      </c>
      <c r="I1366">
        <v>32</v>
      </c>
      <c r="J1366" t="str">
        <f>IF(ABS((C1366-AVERAGE($C:$C))/_xlfn.STDEV.S(moras[SALARIO]))&gt;1.96,"Atípico","No")</f>
        <v>No</v>
      </c>
      <c r="K1366" t="str">
        <f>IF(ABS((moras[[#This Row],[EDAD]]-AVERAGE($I:$I))/_xlfn.STDEV.S($I:$I))&gt;1.96,"Atípico","No")</f>
        <v>No</v>
      </c>
    </row>
    <row r="1367" spans="1:11" x14ac:dyDescent="0.35">
      <c r="A1367">
        <v>284</v>
      </c>
      <c r="B1367" t="s">
        <v>9</v>
      </c>
      <c r="C1367">
        <v>2005101</v>
      </c>
      <c r="D1367" t="s">
        <v>10</v>
      </c>
      <c r="E1367" t="s">
        <v>16</v>
      </c>
      <c r="F1367" t="s">
        <v>12</v>
      </c>
      <c r="G1367" t="s">
        <v>13</v>
      </c>
      <c r="H1367" t="s">
        <v>13</v>
      </c>
      <c r="I1367">
        <v>32</v>
      </c>
      <c r="J1367" t="str">
        <f>IF(ABS((C1367-AVERAGE($C:$C))/_xlfn.STDEV.S(moras[SALARIO]))&gt;1.96,"Atípico","No")</f>
        <v>No</v>
      </c>
      <c r="K1367" t="str">
        <f>IF(ABS((moras[[#This Row],[EDAD]]-AVERAGE($I:$I))/_xlfn.STDEV.S($I:$I))&gt;1.96,"Atípico","No")</f>
        <v>No</v>
      </c>
    </row>
    <row r="1368" spans="1:11" x14ac:dyDescent="0.35">
      <c r="A1368">
        <v>3460</v>
      </c>
      <c r="B1368" t="s">
        <v>9</v>
      </c>
      <c r="C1368">
        <v>2000000</v>
      </c>
      <c r="D1368" t="s">
        <v>10</v>
      </c>
      <c r="E1368" t="s">
        <v>16</v>
      </c>
      <c r="F1368" t="s">
        <v>12</v>
      </c>
      <c r="G1368" t="s">
        <v>13</v>
      </c>
      <c r="H1368" t="s">
        <v>13</v>
      </c>
      <c r="I1368">
        <v>32</v>
      </c>
      <c r="J1368" t="str">
        <f>IF(ABS((C1368-AVERAGE($C:$C))/_xlfn.STDEV.S(moras[SALARIO]))&gt;1.96,"Atípico","No")</f>
        <v>No</v>
      </c>
      <c r="K1368" t="str">
        <f>IF(ABS((moras[[#This Row],[EDAD]]-AVERAGE($I:$I))/_xlfn.STDEV.S($I:$I))&gt;1.96,"Atípico","No")</f>
        <v>No</v>
      </c>
    </row>
    <row r="1369" spans="1:11" x14ac:dyDescent="0.35">
      <c r="A1369">
        <v>1689</v>
      </c>
      <c r="B1369" t="s">
        <v>15</v>
      </c>
      <c r="C1369">
        <v>1766548</v>
      </c>
      <c r="D1369" t="s">
        <v>10</v>
      </c>
      <c r="E1369" t="s">
        <v>16</v>
      </c>
      <c r="F1369" t="s">
        <v>12</v>
      </c>
      <c r="G1369" t="s">
        <v>13</v>
      </c>
      <c r="H1369" t="s">
        <v>13</v>
      </c>
      <c r="I1369">
        <v>32</v>
      </c>
      <c r="J1369" t="str">
        <f>IF(ABS((C1369-AVERAGE($C:$C))/_xlfn.STDEV.S(moras[SALARIO]))&gt;1.96,"Atípico","No")</f>
        <v>No</v>
      </c>
      <c r="K1369" t="str">
        <f>IF(ABS((moras[[#This Row],[EDAD]]-AVERAGE($I:$I))/_xlfn.STDEV.S($I:$I))&gt;1.96,"Atípico","No")</f>
        <v>No</v>
      </c>
    </row>
    <row r="1370" spans="1:11" x14ac:dyDescent="0.35">
      <c r="A1370">
        <v>3277</v>
      </c>
      <c r="B1370" t="s">
        <v>9</v>
      </c>
      <c r="C1370">
        <v>1718999.67</v>
      </c>
      <c r="D1370" t="s">
        <v>10</v>
      </c>
      <c r="E1370" t="s">
        <v>16</v>
      </c>
      <c r="F1370" t="s">
        <v>12</v>
      </c>
      <c r="G1370" t="s">
        <v>12</v>
      </c>
      <c r="H1370" t="s">
        <v>13</v>
      </c>
      <c r="I1370">
        <v>32</v>
      </c>
      <c r="J1370" t="str">
        <f>IF(ABS((C1370-AVERAGE($C:$C))/_xlfn.STDEV.S(moras[SALARIO]))&gt;1.96,"Atípico","No")</f>
        <v>No</v>
      </c>
      <c r="K1370" t="str">
        <f>IF(ABS((moras[[#This Row],[EDAD]]-AVERAGE($I:$I))/_xlfn.STDEV.S($I:$I))&gt;1.96,"Atípico","No")</f>
        <v>No</v>
      </c>
    </row>
    <row r="1371" spans="1:11" x14ac:dyDescent="0.35">
      <c r="A1371">
        <v>2334</v>
      </c>
      <c r="B1371" t="s">
        <v>9</v>
      </c>
      <c r="C1371">
        <v>1613702.64</v>
      </c>
      <c r="D1371" t="s">
        <v>10</v>
      </c>
      <c r="E1371" t="s">
        <v>16</v>
      </c>
      <c r="F1371" t="s">
        <v>12</v>
      </c>
      <c r="G1371" t="s">
        <v>13</v>
      </c>
      <c r="H1371" t="s">
        <v>13</v>
      </c>
      <c r="I1371">
        <v>32</v>
      </c>
      <c r="J1371" t="str">
        <f>IF(ABS((C1371-AVERAGE($C:$C))/_xlfn.STDEV.S(moras[SALARIO]))&gt;1.96,"Atípico","No")</f>
        <v>No</v>
      </c>
      <c r="K1371" t="str">
        <f>IF(ABS((moras[[#This Row],[EDAD]]-AVERAGE($I:$I))/_xlfn.STDEV.S($I:$I))&gt;1.96,"Atípico","No")</f>
        <v>No</v>
      </c>
    </row>
    <row r="1372" spans="1:11" x14ac:dyDescent="0.35">
      <c r="A1372">
        <v>4174</v>
      </c>
      <c r="B1372" t="s">
        <v>15</v>
      </c>
      <c r="C1372">
        <v>1594950</v>
      </c>
      <c r="D1372" t="s">
        <v>10</v>
      </c>
      <c r="E1372" t="s">
        <v>16</v>
      </c>
      <c r="F1372" t="s">
        <v>12</v>
      </c>
      <c r="G1372" t="s">
        <v>13</v>
      </c>
      <c r="H1372" t="s">
        <v>13</v>
      </c>
      <c r="I1372">
        <v>32</v>
      </c>
      <c r="J1372" t="str">
        <f>IF(ABS((C1372-AVERAGE($C:$C))/_xlfn.STDEV.S(moras[SALARIO]))&gt;1.96,"Atípico","No")</f>
        <v>No</v>
      </c>
      <c r="K1372" t="str">
        <f>IF(ABS((moras[[#This Row],[EDAD]]-AVERAGE($I:$I))/_xlfn.STDEV.S($I:$I))&gt;1.96,"Atípico","No")</f>
        <v>No</v>
      </c>
    </row>
    <row r="1373" spans="1:11" x14ac:dyDescent="0.35">
      <c r="A1373">
        <v>61</v>
      </c>
      <c r="B1373" t="s">
        <v>9</v>
      </c>
      <c r="C1373">
        <v>1594012.66</v>
      </c>
      <c r="D1373" t="s">
        <v>10</v>
      </c>
      <c r="E1373" t="s">
        <v>16</v>
      </c>
      <c r="F1373" t="s">
        <v>12</v>
      </c>
      <c r="G1373" t="s">
        <v>13</v>
      </c>
      <c r="H1373" t="s">
        <v>13</v>
      </c>
      <c r="I1373">
        <v>32</v>
      </c>
      <c r="J1373" t="str">
        <f>IF(ABS((C1373-AVERAGE($C:$C))/_xlfn.STDEV.S(moras[SALARIO]))&gt;1.96,"Atípico","No")</f>
        <v>No</v>
      </c>
      <c r="K1373" t="str">
        <f>IF(ABS((moras[[#This Row],[EDAD]]-AVERAGE($I:$I))/_xlfn.STDEV.S($I:$I))&gt;1.96,"Atípico","No")</f>
        <v>No</v>
      </c>
    </row>
    <row r="1374" spans="1:11" x14ac:dyDescent="0.35">
      <c r="A1374">
        <v>3629</v>
      </c>
      <c r="B1374" t="s">
        <v>9</v>
      </c>
      <c r="C1374">
        <v>1557874</v>
      </c>
      <c r="D1374" t="s">
        <v>10</v>
      </c>
      <c r="E1374" t="s">
        <v>11</v>
      </c>
      <c r="F1374" t="s">
        <v>12</v>
      </c>
      <c r="G1374" t="s">
        <v>13</v>
      </c>
      <c r="H1374" t="s">
        <v>12</v>
      </c>
      <c r="I1374">
        <v>32</v>
      </c>
      <c r="J1374" t="str">
        <f>IF(ABS((C1374-AVERAGE($C:$C))/_xlfn.STDEV.S(moras[SALARIO]))&gt;1.96,"Atípico","No")</f>
        <v>No</v>
      </c>
      <c r="K1374" t="str">
        <f>IF(ABS((moras[[#This Row],[EDAD]]-AVERAGE($I:$I))/_xlfn.STDEV.S($I:$I))&gt;1.96,"Atípico","No")</f>
        <v>No</v>
      </c>
    </row>
    <row r="1375" spans="1:11" x14ac:dyDescent="0.35">
      <c r="A1375">
        <v>3232</v>
      </c>
      <c r="B1375" t="s">
        <v>9</v>
      </c>
      <c r="C1375">
        <v>1529457.14</v>
      </c>
      <c r="D1375" t="s">
        <v>10</v>
      </c>
      <c r="E1375" t="s">
        <v>16</v>
      </c>
      <c r="F1375" t="s">
        <v>12</v>
      </c>
      <c r="G1375" t="s">
        <v>13</v>
      </c>
      <c r="H1375" t="s">
        <v>13</v>
      </c>
      <c r="I1375">
        <v>32</v>
      </c>
      <c r="J1375" t="str">
        <f>IF(ABS((C1375-AVERAGE($C:$C))/_xlfn.STDEV.S(moras[SALARIO]))&gt;1.96,"Atípico","No")</f>
        <v>No</v>
      </c>
      <c r="K1375" t="str">
        <f>IF(ABS((moras[[#This Row],[EDAD]]-AVERAGE($I:$I))/_xlfn.STDEV.S($I:$I))&gt;1.96,"Atípico","No")</f>
        <v>No</v>
      </c>
    </row>
    <row r="1376" spans="1:11" x14ac:dyDescent="0.35">
      <c r="A1376">
        <v>220</v>
      </c>
      <c r="B1376" t="s">
        <v>15</v>
      </c>
      <c r="C1376">
        <v>1520118</v>
      </c>
      <c r="D1376" t="s">
        <v>10</v>
      </c>
      <c r="E1376" t="s">
        <v>11</v>
      </c>
      <c r="F1376" t="s">
        <v>12</v>
      </c>
      <c r="G1376" t="s">
        <v>13</v>
      </c>
      <c r="H1376" t="s">
        <v>13</v>
      </c>
      <c r="I1376">
        <v>32</v>
      </c>
      <c r="J1376" t="str">
        <f>IF(ABS((C1376-AVERAGE($C:$C))/_xlfn.STDEV.S(moras[SALARIO]))&gt;1.96,"Atípico","No")</f>
        <v>No</v>
      </c>
      <c r="K1376" t="str">
        <f>IF(ABS((moras[[#This Row],[EDAD]]-AVERAGE($I:$I))/_xlfn.STDEV.S($I:$I))&gt;1.96,"Atípico","No")</f>
        <v>No</v>
      </c>
    </row>
    <row r="1377" spans="1:11" x14ac:dyDescent="0.35">
      <c r="A1377">
        <v>3518</v>
      </c>
      <c r="B1377" t="s">
        <v>9</v>
      </c>
      <c r="C1377">
        <v>1516000</v>
      </c>
      <c r="D1377" t="s">
        <v>10</v>
      </c>
      <c r="E1377" t="s">
        <v>16</v>
      </c>
      <c r="F1377" t="s">
        <v>12</v>
      </c>
      <c r="G1377" t="s">
        <v>13</v>
      </c>
      <c r="H1377" t="s">
        <v>13</v>
      </c>
      <c r="I1377">
        <v>32</v>
      </c>
      <c r="J1377" t="str">
        <f>IF(ABS((C1377-AVERAGE($C:$C))/_xlfn.STDEV.S(moras[SALARIO]))&gt;1.96,"Atípico","No")</f>
        <v>No</v>
      </c>
      <c r="K1377" t="str">
        <f>IF(ABS((moras[[#This Row],[EDAD]]-AVERAGE($I:$I))/_xlfn.STDEV.S($I:$I))&gt;1.96,"Atípico","No")</f>
        <v>No</v>
      </c>
    </row>
    <row r="1378" spans="1:11" x14ac:dyDescent="0.35">
      <c r="A1378">
        <v>3645</v>
      </c>
      <c r="B1378" t="s">
        <v>15</v>
      </c>
      <c r="C1378">
        <v>1494240.1</v>
      </c>
      <c r="D1378" t="s">
        <v>10</v>
      </c>
      <c r="E1378" t="s">
        <v>16</v>
      </c>
      <c r="F1378" t="s">
        <v>12</v>
      </c>
      <c r="G1378" t="s">
        <v>13</v>
      </c>
      <c r="H1378" t="s">
        <v>13</v>
      </c>
      <c r="I1378">
        <v>32</v>
      </c>
      <c r="J1378" t="str">
        <f>IF(ABS((C1378-AVERAGE($C:$C))/_xlfn.STDEV.S(moras[SALARIO]))&gt;1.96,"Atípico","No")</f>
        <v>No</v>
      </c>
      <c r="K1378" t="str">
        <f>IF(ABS((moras[[#This Row],[EDAD]]-AVERAGE($I:$I))/_xlfn.STDEV.S($I:$I))&gt;1.96,"Atípico","No")</f>
        <v>No</v>
      </c>
    </row>
    <row r="1379" spans="1:11" x14ac:dyDescent="0.35">
      <c r="A1379">
        <v>2136</v>
      </c>
      <c r="B1379" t="s">
        <v>9</v>
      </c>
      <c r="C1379">
        <v>1460786.78</v>
      </c>
      <c r="D1379" t="s">
        <v>10</v>
      </c>
      <c r="E1379" t="s">
        <v>16</v>
      </c>
      <c r="F1379" t="s">
        <v>12</v>
      </c>
      <c r="G1379" t="s">
        <v>13</v>
      </c>
      <c r="H1379" t="s">
        <v>13</v>
      </c>
      <c r="I1379">
        <v>32</v>
      </c>
      <c r="J1379" t="str">
        <f>IF(ABS((C1379-AVERAGE($C:$C))/_xlfn.STDEV.S(moras[SALARIO]))&gt;1.96,"Atípico","No")</f>
        <v>No</v>
      </c>
      <c r="K1379" t="str">
        <f>IF(ABS((moras[[#This Row],[EDAD]]-AVERAGE($I:$I))/_xlfn.STDEV.S($I:$I))&gt;1.96,"Atípico","No")</f>
        <v>No</v>
      </c>
    </row>
    <row r="1380" spans="1:11" x14ac:dyDescent="0.35">
      <c r="A1380">
        <v>3449</v>
      </c>
      <c r="B1380" t="s">
        <v>15</v>
      </c>
      <c r="C1380">
        <v>1450033.3</v>
      </c>
      <c r="D1380" t="s">
        <v>10</v>
      </c>
      <c r="E1380" t="s">
        <v>11</v>
      </c>
      <c r="F1380" t="s">
        <v>12</v>
      </c>
      <c r="G1380" t="s">
        <v>13</v>
      </c>
      <c r="H1380" t="s">
        <v>13</v>
      </c>
      <c r="I1380">
        <v>32</v>
      </c>
      <c r="J1380" t="str">
        <f>IF(ABS((C1380-AVERAGE($C:$C))/_xlfn.STDEV.S(moras[SALARIO]))&gt;1.96,"Atípico","No")</f>
        <v>No</v>
      </c>
      <c r="K1380" t="str">
        <f>IF(ABS((moras[[#This Row],[EDAD]]-AVERAGE($I:$I))/_xlfn.STDEV.S($I:$I))&gt;1.96,"Atípico","No")</f>
        <v>No</v>
      </c>
    </row>
    <row r="1381" spans="1:11" x14ac:dyDescent="0.35">
      <c r="A1381">
        <v>4668</v>
      </c>
      <c r="B1381" t="s">
        <v>9</v>
      </c>
      <c r="C1381">
        <v>1417996.5</v>
      </c>
      <c r="D1381" t="s">
        <v>10</v>
      </c>
      <c r="E1381" t="s">
        <v>11</v>
      </c>
      <c r="F1381" t="s">
        <v>12</v>
      </c>
      <c r="G1381" t="s">
        <v>13</v>
      </c>
      <c r="H1381" t="s">
        <v>13</v>
      </c>
      <c r="I1381">
        <v>32</v>
      </c>
      <c r="J1381" t="str">
        <f>IF(ABS((C1381-AVERAGE($C:$C))/_xlfn.STDEV.S(moras[SALARIO]))&gt;1.96,"Atípico","No")</f>
        <v>No</v>
      </c>
      <c r="K1381" t="str">
        <f>IF(ABS((moras[[#This Row],[EDAD]]-AVERAGE($I:$I))/_xlfn.STDEV.S($I:$I))&gt;1.96,"Atípico","No")</f>
        <v>No</v>
      </c>
    </row>
    <row r="1382" spans="1:11" x14ac:dyDescent="0.35">
      <c r="A1382">
        <v>2753</v>
      </c>
      <c r="B1382" t="s">
        <v>15</v>
      </c>
      <c r="C1382">
        <v>1402150.95</v>
      </c>
      <c r="D1382" t="s">
        <v>10</v>
      </c>
      <c r="E1382" t="s">
        <v>16</v>
      </c>
      <c r="F1382" t="s">
        <v>12</v>
      </c>
      <c r="G1382" t="s">
        <v>13</v>
      </c>
      <c r="H1382" t="s">
        <v>13</v>
      </c>
      <c r="I1382">
        <v>32</v>
      </c>
      <c r="J1382" t="str">
        <f>IF(ABS((C1382-AVERAGE($C:$C))/_xlfn.STDEV.S(moras[SALARIO]))&gt;1.96,"Atípico","No")</f>
        <v>No</v>
      </c>
      <c r="K1382" t="str">
        <f>IF(ABS((moras[[#This Row],[EDAD]]-AVERAGE($I:$I))/_xlfn.STDEV.S($I:$I))&gt;1.96,"Atípico","No")</f>
        <v>No</v>
      </c>
    </row>
    <row r="1383" spans="1:11" x14ac:dyDescent="0.35">
      <c r="A1383">
        <v>1466</v>
      </c>
      <c r="B1383" t="s">
        <v>15</v>
      </c>
      <c r="C1383">
        <v>1358025.5</v>
      </c>
      <c r="D1383" t="s">
        <v>10</v>
      </c>
      <c r="E1383" t="s">
        <v>11</v>
      </c>
      <c r="F1383" t="s">
        <v>12</v>
      </c>
      <c r="G1383" t="s">
        <v>13</v>
      </c>
      <c r="H1383" t="s">
        <v>13</v>
      </c>
      <c r="I1383">
        <v>32</v>
      </c>
      <c r="J1383" t="str">
        <f>IF(ABS((C1383-AVERAGE($C:$C))/_xlfn.STDEV.S(moras[SALARIO]))&gt;1.96,"Atípico","No")</f>
        <v>No</v>
      </c>
      <c r="K1383" t="str">
        <f>IF(ABS((moras[[#This Row],[EDAD]]-AVERAGE($I:$I))/_xlfn.STDEV.S($I:$I))&gt;1.96,"Atípico","No")</f>
        <v>No</v>
      </c>
    </row>
    <row r="1384" spans="1:11" x14ac:dyDescent="0.35">
      <c r="A1384">
        <v>1032</v>
      </c>
      <c r="B1384" t="s">
        <v>9</v>
      </c>
      <c r="C1384">
        <v>1340270.3400000001</v>
      </c>
      <c r="D1384" t="s">
        <v>10</v>
      </c>
      <c r="E1384" t="s">
        <v>16</v>
      </c>
      <c r="F1384" t="s">
        <v>12</v>
      </c>
      <c r="G1384" t="s">
        <v>13</v>
      </c>
      <c r="H1384" t="s">
        <v>13</v>
      </c>
      <c r="I1384">
        <v>32</v>
      </c>
      <c r="J1384" t="str">
        <f>IF(ABS((C1384-AVERAGE($C:$C))/_xlfn.STDEV.S(moras[SALARIO]))&gt;1.96,"Atípico","No")</f>
        <v>No</v>
      </c>
      <c r="K1384" t="str">
        <f>IF(ABS((moras[[#This Row],[EDAD]]-AVERAGE($I:$I))/_xlfn.STDEV.S($I:$I))&gt;1.96,"Atípico","No")</f>
        <v>No</v>
      </c>
    </row>
    <row r="1385" spans="1:11" x14ac:dyDescent="0.35">
      <c r="A1385">
        <v>4875</v>
      </c>
      <c r="B1385" t="s">
        <v>9</v>
      </c>
      <c r="C1385">
        <v>1295895</v>
      </c>
      <c r="D1385" t="s">
        <v>10</v>
      </c>
      <c r="E1385" t="s">
        <v>16</v>
      </c>
      <c r="F1385" t="s">
        <v>12</v>
      </c>
      <c r="G1385" t="s">
        <v>13</v>
      </c>
      <c r="H1385" t="s">
        <v>13</v>
      </c>
      <c r="I1385">
        <v>32</v>
      </c>
      <c r="J1385" t="str">
        <f>IF(ABS((C1385-AVERAGE($C:$C))/_xlfn.STDEV.S(moras[SALARIO]))&gt;1.96,"Atípico","No")</f>
        <v>No</v>
      </c>
      <c r="K1385" t="str">
        <f>IF(ABS((moras[[#This Row],[EDAD]]-AVERAGE($I:$I))/_xlfn.STDEV.S($I:$I))&gt;1.96,"Atípico","No")</f>
        <v>No</v>
      </c>
    </row>
    <row r="1386" spans="1:11" x14ac:dyDescent="0.35">
      <c r="A1386">
        <v>1772</v>
      </c>
      <c r="B1386" t="s">
        <v>9</v>
      </c>
      <c r="C1386">
        <v>1272000</v>
      </c>
      <c r="D1386" t="s">
        <v>10</v>
      </c>
      <c r="E1386" t="s">
        <v>16</v>
      </c>
      <c r="F1386" t="s">
        <v>12</v>
      </c>
      <c r="G1386" t="s">
        <v>13</v>
      </c>
      <c r="H1386" t="s">
        <v>13</v>
      </c>
      <c r="I1386">
        <v>32</v>
      </c>
      <c r="J1386" t="str">
        <f>IF(ABS((C1386-AVERAGE($C:$C))/_xlfn.STDEV.S(moras[SALARIO]))&gt;1.96,"Atípico","No")</f>
        <v>No</v>
      </c>
      <c r="K1386" t="str">
        <f>IF(ABS((moras[[#This Row],[EDAD]]-AVERAGE($I:$I))/_xlfn.STDEV.S($I:$I))&gt;1.96,"Atípico","No")</f>
        <v>No</v>
      </c>
    </row>
    <row r="1387" spans="1:11" x14ac:dyDescent="0.35">
      <c r="A1387">
        <v>4766</v>
      </c>
      <c r="B1387" t="s">
        <v>15</v>
      </c>
      <c r="C1387">
        <v>1214806</v>
      </c>
      <c r="D1387" t="s">
        <v>10</v>
      </c>
      <c r="E1387" t="s">
        <v>11</v>
      </c>
      <c r="F1387" t="s">
        <v>12</v>
      </c>
      <c r="G1387" t="s">
        <v>13</v>
      </c>
      <c r="H1387" t="s">
        <v>13</v>
      </c>
      <c r="I1387">
        <v>32</v>
      </c>
      <c r="J1387" t="str">
        <f>IF(ABS((C1387-AVERAGE($C:$C))/_xlfn.STDEV.S(moras[SALARIO]))&gt;1.96,"Atípico","No")</f>
        <v>No</v>
      </c>
      <c r="K1387" t="str">
        <f>IF(ABS((moras[[#This Row],[EDAD]]-AVERAGE($I:$I))/_xlfn.STDEV.S($I:$I))&gt;1.96,"Atípico","No")</f>
        <v>No</v>
      </c>
    </row>
    <row r="1388" spans="1:11" x14ac:dyDescent="0.35">
      <c r="A1388">
        <v>1752</v>
      </c>
      <c r="B1388" t="s">
        <v>15</v>
      </c>
      <c r="C1388">
        <v>1183227.01</v>
      </c>
      <c r="D1388" t="s">
        <v>10</v>
      </c>
      <c r="E1388" t="s">
        <v>16</v>
      </c>
      <c r="F1388" t="s">
        <v>12</v>
      </c>
      <c r="G1388" t="s">
        <v>13</v>
      </c>
      <c r="H1388" t="s">
        <v>13</v>
      </c>
      <c r="I1388">
        <v>32</v>
      </c>
      <c r="J1388" t="str">
        <f>IF(ABS((C1388-AVERAGE($C:$C))/_xlfn.STDEV.S(moras[SALARIO]))&gt;1.96,"Atípico","No")</f>
        <v>No</v>
      </c>
      <c r="K1388" t="str">
        <f>IF(ABS((moras[[#This Row],[EDAD]]-AVERAGE($I:$I))/_xlfn.STDEV.S($I:$I))&gt;1.96,"Atípico","No")</f>
        <v>No</v>
      </c>
    </row>
    <row r="1389" spans="1:11" x14ac:dyDescent="0.35">
      <c r="A1389">
        <v>3731</v>
      </c>
      <c r="B1389" t="s">
        <v>9</v>
      </c>
      <c r="C1389">
        <v>1182929.8700000001</v>
      </c>
      <c r="D1389" t="s">
        <v>10</v>
      </c>
      <c r="E1389" t="s">
        <v>16</v>
      </c>
      <c r="F1389" t="s">
        <v>12</v>
      </c>
      <c r="G1389" t="s">
        <v>13</v>
      </c>
      <c r="H1389" t="s">
        <v>13</v>
      </c>
      <c r="I1389">
        <v>32</v>
      </c>
      <c r="J1389" t="str">
        <f>IF(ABS((C1389-AVERAGE($C:$C))/_xlfn.STDEV.S(moras[SALARIO]))&gt;1.96,"Atípico","No")</f>
        <v>No</v>
      </c>
      <c r="K1389" t="str">
        <f>IF(ABS((moras[[#This Row],[EDAD]]-AVERAGE($I:$I))/_xlfn.STDEV.S($I:$I))&gt;1.96,"Atípico","No")</f>
        <v>No</v>
      </c>
    </row>
    <row r="1390" spans="1:11" x14ac:dyDescent="0.35">
      <c r="A1390">
        <v>3350</v>
      </c>
      <c r="B1390" t="s">
        <v>15</v>
      </c>
      <c r="C1390">
        <v>1167041</v>
      </c>
      <c r="D1390" t="s">
        <v>10</v>
      </c>
      <c r="E1390" t="s">
        <v>11</v>
      </c>
      <c r="F1390" t="s">
        <v>12</v>
      </c>
      <c r="G1390" t="s">
        <v>13</v>
      </c>
      <c r="H1390" t="s">
        <v>12</v>
      </c>
      <c r="I1390">
        <v>32</v>
      </c>
      <c r="J1390" t="str">
        <f>IF(ABS((C1390-AVERAGE($C:$C))/_xlfn.STDEV.S(moras[SALARIO]))&gt;1.96,"Atípico","No")</f>
        <v>No</v>
      </c>
      <c r="K1390" t="str">
        <f>IF(ABS((moras[[#This Row],[EDAD]]-AVERAGE($I:$I))/_xlfn.STDEV.S($I:$I))&gt;1.96,"Atípico","No")</f>
        <v>No</v>
      </c>
    </row>
    <row r="1391" spans="1:11" x14ac:dyDescent="0.35">
      <c r="A1391">
        <v>3879</v>
      </c>
      <c r="B1391" t="s">
        <v>15</v>
      </c>
      <c r="C1391">
        <v>1161829.5</v>
      </c>
      <c r="D1391" t="s">
        <v>10</v>
      </c>
      <c r="E1391" t="s">
        <v>11</v>
      </c>
      <c r="F1391" t="s">
        <v>12</v>
      </c>
      <c r="G1391" t="s">
        <v>13</v>
      </c>
      <c r="H1391" t="s">
        <v>13</v>
      </c>
      <c r="I1391">
        <v>32</v>
      </c>
      <c r="J1391" t="str">
        <f>IF(ABS((C1391-AVERAGE($C:$C))/_xlfn.STDEV.S(moras[SALARIO]))&gt;1.96,"Atípico","No")</f>
        <v>No</v>
      </c>
      <c r="K1391" t="str">
        <f>IF(ABS((moras[[#This Row],[EDAD]]-AVERAGE($I:$I))/_xlfn.STDEV.S($I:$I))&gt;1.96,"Atípico","No")</f>
        <v>No</v>
      </c>
    </row>
    <row r="1392" spans="1:11" x14ac:dyDescent="0.35">
      <c r="A1392">
        <v>1910</v>
      </c>
      <c r="B1392" t="s">
        <v>15</v>
      </c>
      <c r="C1392">
        <v>1150000</v>
      </c>
      <c r="D1392" t="s">
        <v>10</v>
      </c>
      <c r="E1392" t="s">
        <v>16</v>
      </c>
      <c r="F1392" t="s">
        <v>12</v>
      </c>
      <c r="G1392" t="s">
        <v>13</v>
      </c>
      <c r="H1392" t="s">
        <v>13</v>
      </c>
      <c r="I1392">
        <v>32</v>
      </c>
      <c r="J1392" t="str">
        <f>IF(ABS((C1392-AVERAGE($C:$C))/_xlfn.STDEV.S(moras[SALARIO]))&gt;1.96,"Atípico","No")</f>
        <v>No</v>
      </c>
      <c r="K1392" t="str">
        <f>IF(ABS((moras[[#This Row],[EDAD]]-AVERAGE($I:$I))/_xlfn.STDEV.S($I:$I))&gt;1.96,"Atípico","No")</f>
        <v>No</v>
      </c>
    </row>
    <row r="1393" spans="1:11" x14ac:dyDescent="0.35">
      <c r="A1393">
        <v>1649</v>
      </c>
      <c r="B1393" t="s">
        <v>9</v>
      </c>
      <c r="C1393">
        <v>1129271</v>
      </c>
      <c r="D1393" t="s">
        <v>10</v>
      </c>
      <c r="E1393" t="s">
        <v>11</v>
      </c>
      <c r="F1393" t="s">
        <v>12</v>
      </c>
      <c r="G1393" t="s">
        <v>13</v>
      </c>
      <c r="H1393" t="s">
        <v>13</v>
      </c>
      <c r="I1393">
        <v>32</v>
      </c>
      <c r="J1393" t="str">
        <f>IF(ABS((C1393-AVERAGE($C:$C))/_xlfn.STDEV.S(moras[SALARIO]))&gt;1.96,"Atípico","No")</f>
        <v>No</v>
      </c>
      <c r="K1393" t="str">
        <f>IF(ABS((moras[[#This Row],[EDAD]]-AVERAGE($I:$I))/_xlfn.STDEV.S($I:$I))&gt;1.96,"Atípico","No")</f>
        <v>No</v>
      </c>
    </row>
    <row r="1394" spans="1:11" x14ac:dyDescent="0.35">
      <c r="A1394">
        <v>2735</v>
      </c>
      <c r="B1394" t="s">
        <v>9</v>
      </c>
      <c r="C1394">
        <v>1109112</v>
      </c>
      <c r="D1394" t="s">
        <v>10</v>
      </c>
      <c r="E1394" t="s">
        <v>11</v>
      </c>
      <c r="F1394" t="s">
        <v>12</v>
      </c>
      <c r="G1394" t="s">
        <v>13</v>
      </c>
      <c r="H1394" t="s">
        <v>13</v>
      </c>
      <c r="I1394">
        <v>32</v>
      </c>
      <c r="J1394" t="str">
        <f>IF(ABS((C1394-AVERAGE($C:$C))/_xlfn.STDEV.S(moras[SALARIO]))&gt;1.96,"Atípico","No")</f>
        <v>No</v>
      </c>
      <c r="K1394" t="str">
        <f>IF(ABS((moras[[#This Row],[EDAD]]-AVERAGE($I:$I))/_xlfn.STDEV.S($I:$I))&gt;1.96,"Atípico","No")</f>
        <v>No</v>
      </c>
    </row>
    <row r="1395" spans="1:11" x14ac:dyDescent="0.35">
      <c r="A1395">
        <v>127</v>
      </c>
      <c r="B1395" t="s">
        <v>15</v>
      </c>
      <c r="C1395">
        <v>976712.18</v>
      </c>
      <c r="D1395" t="s">
        <v>10</v>
      </c>
      <c r="E1395" t="s">
        <v>16</v>
      </c>
      <c r="F1395" t="s">
        <v>12</v>
      </c>
      <c r="G1395" t="s">
        <v>13</v>
      </c>
      <c r="H1395" t="s">
        <v>13</v>
      </c>
      <c r="I1395">
        <v>32</v>
      </c>
      <c r="J1395" t="str">
        <f>IF(ABS((C1395-AVERAGE($C:$C))/_xlfn.STDEV.S(moras[SALARIO]))&gt;1.96,"Atípico","No")</f>
        <v>No</v>
      </c>
      <c r="K1395" t="str">
        <f>IF(ABS((moras[[#This Row],[EDAD]]-AVERAGE($I:$I))/_xlfn.STDEV.S($I:$I))&gt;1.96,"Atípico","No")</f>
        <v>No</v>
      </c>
    </row>
    <row r="1396" spans="1:11" x14ac:dyDescent="0.35">
      <c r="A1396">
        <v>1697</v>
      </c>
      <c r="B1396" t="s">
        <v>9</v>
      </c>
      <c r="C1396">
        <v>976390</v>
      </c>
      <c r="D1396" t="s">
        <v>10</v>
      </c>
      <c r="E1396" t="s">
        <v>11</v>
      </c>
      <c r="F1396" t="s">
        <v>12</v>
      </c>
      <c r="G1396" t="s">
        <v>13</v>
      </c>
      <c r="H1396" t="s">
        <v>13</v>
      </c>
      <c r="I1396">
        <v>32</v>
      </c>
      <c r="J1396" t="str">
        <f>IF(ABS((C1396-AVERAGE($C:$C))/_xlfn.STDEV.S(moras[SALARIO]))&gt;1.96,"Atípico","No")</f>
        <v>No</v>
      </c>
      <c r="K1396" t="str">
        <f>IF(ABS((moras[[#This Row],[EDAD]]-AVERAGE($I:$I))/_xlfn.STDEV.S($I:$I))&gt;1.96,"Atípico","No")</f>
        <v>No</v>
      </c>
    </row>
    <row r="1397" spans="1:11" x14ac:dyDescent="0.35">
      <c r="A1397">
        <v>579</v>
      </c>
      <c r="B1397" t="s">
        <v>15</v>
      </c>
      <c r="C1397">
        <v>962128.4</v>
      </c>
      <c r="D1397" t="s">
        <v>10</v>
      </c>
      <c r="E1397" t="s">
        <v>16</v>
      </c>
      <c r="F1397" t="s">
        <v>12</v>
      </c>
      <c r="G1397" t="s">
        <v>13</v>
      </c>
      <c r="H1397" t="s">
        <v>13</v>
      </c>
      <c r="I1397">
        <v>32</v>
      </c>
      <c r="J1397" t="str">
        <f>IF(ABS((C1397-AVERAGE($C:$C))/_xlfn.STDEV.S(moras[SALARIO]))&gt;1.96,"Atípico","No")</f>
        <v>No</v>
      </c>
      <c r="K1397" t="str">
        <f>IF(ABS((moras[[#This Row],[EDAD]]-AVERAGE($I:$I))/_xlfn.STDEV.S($I:$I))&gt;1.96,"Atípico","No")</f>
        <v>No</v>
      </c>
    </row>
    <row r="1398" spans="1:11" x14ac:dyDescent="0.35">
      <c r="A1398">
        <v>4034</v>
      </c>
      <c r="B1398" t="s">
        <v>15</v>
      </c>
      <c r="C1398">
        <v>948047</v>
      </c>
      <c r="D1398" t="s">
        <v>10</v>
      </c>
      <c r="E1398" t="s">
        <v>11</v>
      </c>
      <c r="F1398" t="s">
        <v>12</v>
      </c>
      <c r="G1398" t="s">
        <v>13</v>
      </c>
      <c r="H1398" t="s">
        <v>12</v>
      </c>
      <c r="I1398">
        <v>32</v>
      </c>
      <c r="J1398" t="str">
        <f>IF(ABS((C1398-AVERAGE($C:$C))/_xlfn.STDEV.S(moras[SALARIO]))&gt;1.96,"Atípico","No")</f>
        <v>No</v>
      </c>
      <c r="K1398" t="str">
        <f>IF(ABS((moras[[#This Row],[EDAD]]-AVERAGE($I:$I))/_xlfn.STDEV.S($I:$I))&gt;1.96,"Atípico","No")</f>
        <v>No</v>
      </c>
    </row>
    <row r="1399" spans="1:11" x14ac:dyDescent="0.35">
      <c r="A1399">
        <v>4922</v>
      </c>
      <c r="B1399" t="s">
        <v>9</v>
      </c>
      <c r="C1399">
        <v>903746</v>
      </c>
      <c r="D1399" t="s">
        <v>10</v>
      </c>
      <c r="E1399" t="s">
        <v>16</v>
      </c>
      <c r="F1399" t="s">
        <v>12</v>
      </c>
      <c r="G1399" t="s">
        <v>13</v>
      </c>
      <c r="H1399" t="s">
        <v>13</v>
      </c>
      <c r="I1399">
        <v>32</v>
      </c>
      <c r="J1399" t="str">
        <f>IF(ABS((C1399-AVERAGE($C:$C))/_xlfn.STDEV.S(moras[SALARIO]))&gt;1.96,"Atípico","No")</f>
        <v>No</v>
      </c>
      <c r="K1399" t="str">
        <f>IF(ABS((moras[[#This Row],[EDAD]]-AVERAGE($I:$I))/_xlfn.STDEV.S($I:$I))&gt;1.96,"Atípico","No")</f>
        <v>No</v>
      </c>
    </row>
    <row r="1400" spans="1:11" x14ac:dyDescent="0.35">
      <c r="A1400">
        <v>4901</v>
      </c>
      <c r="B1400" t="s">
        <v>15</v>
      </c>
      <c r="C1400">
        <v>898639.65</v>
      </c>
      <c r="D1400" t="s">
        <v>10</v>
      </c>
      <c r="E1400" t="s">
        <v>11</v>
      </c>
      <c r="F1400" t="s">
        <v>12</v>
      </c>
      <c r="G1400" t="s">
        <v>13</v>
      </c>
      <c r="H1400" t="s">
        <v>13</v>
      </c>
      <c r="I1400">
        <v>32</v>
      </c>
      <c r="J1400" t="str">
        <f>IF(ABS((C1400-AVERAGE($C:$C))/_xlfn.STDEV.S(moras[SALARIO]))&gt;1.96,"Atípico","No")</f>
        <v>No</v>
      </c>
      <c r="K1400" t="str">
        <f>IF(ABS((moras[[#This Row],[EDAD]]-AVERAGE($I:$I))/_xlfn.STDEV.S($I:$I))&gt;1.96,"Atípico","No")</f>
        <v>No</v>
      </c>
    </row>
    <row r="1401" spans="1:11" x14ac:dyDescent="0.35">
      <c r="A1401">
        <v>4855</v>
      </c>
      <c r="B1401" t="s">
        <v>9</v>
      </c>
      <c r="C1401">
        <v>889043.09</v>
      </c>
      <c r="D1401" t="s">
        <v>10</v>
      </c>
      <c r="E1401" t="s">
        <v>11</v>
      </c>
      <c r="F1401" t="s">
        <v>12</v>
      </c>
      <c r="G1401" t="s">
        <v>13</v>
      </c>
      <c r="H1401" t="s">
        <v>13</v>
      </c>
      <c r="I1401">
        <v>32</v>
      </c>
      <c r="J1401" t="str">
        <f>IF(ABS((C1401-AVERAGE($C:$C))/_xlfn.STDEV.S(moras[SALARIO]))&gt;1.96,"Atípico","No")</f>
        <v>No</v>
      </c>
      <c r="K1401" t="str">
        <f>IF(ABS((moras[[#This Row],[EDAD]]-AVERAGE($I:$I))/_xlfn.STDEV.S($I:$I))&gt;1.96,"Atípico","No")</f>
        <v>No</v>
      </c>
    </row>
    <row r="1402" spans="1:11" x14ac:dyDescent="0.35">
      <c r="A1402">
        <v>1371</v>
      </c>
      <c r="B1402" t="s">
        <v>15</v>
      </c>
      <c r="C1402">
        <v>876520</v>
      </c>
      <c r="D1402" t="s">
        <v>10</v>
      </c>
      <c r="E1402" t="s">
        <v>16</v>
      </c>
      <c r="F1402" t="s">
        <v>12</v>
      </c>
      <c r="G1402" t="s">
        <v>13</v>
      </c>
      <c r="H1402" t="s">
        <v>13</v>
      </c>
      <c r="I1402">
        <v>32</v>
      </c>
      <c r="J1402" t="str">
        <f>IF(ABS((C1402-AVERAGE($C:$C))/_xlfn.STDEV.S(moras[SALARIO]))&gt;1.96,"Atípico","No")</f>
        <v>No</v>
      </c>
      <c r="K1402" t="str">
        <f>IF(ABS((moras[[#This Row],[EDAD]]-AVERAGE($I:$I))/_xlfn.STDEV.S($I:$I))&gt;1.96,"Atípico","No")</f>
        <v>No</v>
      </c>
    </row>
    <row r="1403" spans="1:11" x14ac:dyDescent="0.35">
      <c r="A1403">
        <v>3993</v>
      </c>
      <c r="B1403" t="s">
        <v>15</v>
      </c>
      <c r="C1403">
        <v>867373.5</v>
      </c>
      <c r="D1403" t="s">
        <v>10</v>
      </c>
      <c r="E1403" t="s">
        <v>11</v>
      </c>
      <c r="F1403" t="s">
        <v>12</v>
      </c>
      <c r="G1403" t="s">
        <v>13</v>
      </c>
      <c r="H1403" t="s">
        <v>13</v>
      </c>
      <c r="I1403">
        <v>32</v>
      </c>
      <c r="J1403" t="str">
        <f>IF(ABS((C1403-AVERAGE($C:$C))/_xlfn.STDEV.S(moras[SALARIO]))&gt;1.96,"Atípico","No")</f>
        <v>No</v>
      </c>
      <c r="K1403" t="str">
        <f>IF(ABS((moras[[#This Row],[EDAD]]-AVERAGE($I:$I))/_xlfn.STDEV.S($I:$I))&gt;1.96,"Atípico","No")</f>
        <v>No</v>
      </c>
    </row>
    <row r="1404" spans="1:11" x14ac:dyDescent="0.35">
      <c r="A1404">
        <v>2701</v>
      </c>
      <c r="B1404" t="s">
        <v>9</v>
      </c>
      <c r="C1404">
        <v>858401</v>
      </c>
      <c r="D1404" t="s">
        <v>10</v>
      </c>
      <c r="E1404" t="s">
        <v>16</v>
      </c>
      <c r="F1404" t="s">
        <v>12</v>
      </c>
      <c r="G1404" t="s">
        <v>13</v>
      </c>
      <c r="H1404" t="s">
        <v>13</v>
      </c>
      <c r="I1404">
        <v>32</v>
      </c>
      <c r="J1404" t="str">
        <f>IF(ABS((C1404-AVERAGE($C:$C))/_xlfn.STDEV.S(moras[SALARIO]))&gt;1.96,"Atípico","No")</f>
        <v>No</v>
      </c>
      <c r="K1404" t="str">
        <f>IF(ABS((moras[[#This Row],[EDAD]]-AVERAGE($I:$I))/_xlfn.STDEV.S($I:$I))&gt;1.96,"Atípico","No")</f>
        <v>No</v>
      </c>
    </row>
    <row r="1405" spans="1:11" x14ac:dyDescent="0.35">
      <c r="A1405">
        <v>4523</v>
      </c>
      <c r="B1405" t="s">
        <v>15</v>
      </c>
      <c r="C1405">
        <v>857753.11</v>
      </c>
      <c r="D1405" t="s">
        <v>10</v>
      </c>
      <c r="E1405" t="s">
        <v>16</v>
      </c>
      <c r="F1405" t="s">
        <v>12</v>
      </c>
      <c r="G1405" t="s">
        <v>13</v>
      </c>
      <c r="H1405" t="s">
        <v>13</v>
      </c>
      <c r="I1405">
        <v>32</v>
      </c>
      <c r="J1405" t="str">
        <f>IF(ABS((C1405-AVERAGE($C:$C))/_xlfn.STDEV.S(moras[SALARIO]))&gt;1.96,"Atípico","No")</f>
        <v>No</v>
      </c>
      <c r="K1405" t="str">
        <f>IF(ABS((moras[[#This Row],[EDAD]]-AVERAGE($I:$I))/_xlfn.STDEV.S($I:$I))&gt;1.96,"Atípico","No")</f>
        <v>No</v>
      </c>
    </row>
    <row r="1406" spans="1:11" x14ac:dyDescent="0.35">
      <c r="A1406">
        <v>2964</v>
      </c>
      <c r="B1406" t="s">
        <v>9</v>
      </c>
      <c r="C1406">
        <v>836076</v>
      </c>
      <c r="D1406" t="s">
        <v>10</v>
      </c>
      <c r="E1406" t="s">
        <v>11</v>
      </c>
      <c r="F1406" t="s">
        <v>12</v>
      </c>
      <c r="G1406" t="s">
        <v>13</v>
      </c>
      <c r="H1406" t="s">
        <v>13</v>
      </c>
      <c r="I1406">
        <v>32</v>
      </c>
      <c r="J1406" t="str">
        <f>IF(ABS((C1406-AVERAGE($C:$C))/_xlfn.STDEV.S(moras[SALARIO]))&gt;1.96,"Atípico","No")</f>
        <v>No</v>
      </c>
      <c r="K1406" t="str">
        <f>IF(ABS((moras[[#This Row],[EDAD]]-AVERAGE($I:$I))/_xlfn.STDEV.S($I:$I))&gt;1.96,"Atípico","No")</f>
        <v>No</v>
      </c>
    </row>
    <row r="1407" spans="1:11" x14ac:dyDescent="0.35">
      <c r="A1407">
        <v>4674</v>
      </c>
      <c r="B1407" t="s">
        <v>9</v>
      </c>
      <c r="C1407">
        <v>835000</v>
      </c>
      <c r="D1407" t="s">
        <v>10</v>
      </c>
      <c r="E1407" t="s">
        <v>16</v>
      </c>
      <c r="F1407" t="s">
        <v>12</v>
      </c>
      <c r="G1407" t="s">
        <v>13</v>
      </c>
      <c r="H1407" t="s">
        <v>13</v>
      </c>
      <c r="I1407">
        <v>32</v>
      </c>
      <c r="J1407" t="str">
        <f>IF(ABS((C1407-AVERAGE($C:$C))/_xlfn.STDEV.S(moras[SALARIO]))&gt;1.96,"Atípico","No")</f>
        <v>No</v>
      </c>
      <c r="K1407" t="str">
        <f>IF(ABS((moras[[#This Row],[EDAD]]-AVERAGE($I:$I))/_xlfn.STDEV.S($I:$I))&gt;1.96,"Atípico","No")</f>
        <v>No</v>
      </c>
    </row>
    <row r="1408" spans="1:11" x14ac:dyDescent="0.35">
      <c r="A1408">
        <v>209</v>
      </c>
      <c r="B1408" t="s">
        <v>15</v>
      </c>
      <c r="C1408">
        <v>819816.67</v>
      </c>
      <c r="D1408" t="s">
        <v>10</v>
      </c>
      <c r="E1408" t="s">
        <v>16</v>
      </c>
      <c r="F1408" t="s">
        <v>12</v>
      </c>
      <c r="G1408" t="s">
        <v>12</v>
      </c>
      <c r="H1408" t="s">
        <v>13</v>
      </c>
      <c r="I1408">
        <v>32</v>
      </c>
      <c r="J1408" t="str">
        <f>IF(ABS((C1408-AVERAGE($C:$C))/_xlfn.STDEV.S(moras[SALARIO]))&gt;1.96,"Atípico","No")</f>
        <v>No</v>
      </c>
      <c r="K1408" t="str">
        <f>IF(ABS((moras[[#This Row],[EDAD]]-AVERAGE($I:$I))/_xlfn.STDEV.S($I:$I))&gt;1.96,"Atípico","No")</f>
        <v>No</v>
      </c>
    </row>
    <row r="1409" spans="1:11" x14ac:dyDescent="0.35">
      <c r="A1409">
        <v>2258</v>
      </c>
      <c r="B1409" t="s">
        <v>9</v>
      </c>
      <c r="C1409">
        <v>811421.65</v>
      </c>
      <c r="D1409" t="s">
        <v>10</v>
      </c>
      <c r="E1409" t="s">
        <v>11</v>
      </c>
      <c r="F1409" t="s">
        <v>12</v>
      </c>
      <c r="G1409" t="s">
        <v>13</v>
      </c>
      <c r="H1409" t="s">
        <v>13</v>
      </c>
      <c r="I1409">
        <v>32</v>
      </c>
      <c r="J1409" t="str">
        <f>IF(ABS((C1409-AVERAGE($C:$C))/_xlfn.STDEV.S(moras[SALARIO]))&gt;1.96,"Atípico","No")</f>
        <v>No</v>
      </c>
      <c r="K1409" t="str">
        <f>IF(ABS((moras[[#This Row],[EDAD]]-AVERAGE($I:$I))/_xlfn.STDEV.S($I:$I))&gt;1.96,"Atípico","No")</f>
        <v>No</v>
      </c>
    </row>
    <row r="1410" spans="1:11" x14ac:dyDescent="0.35">
      <c r="A1410">
        <v>394</v>
      </c>
      <c r="B1410" t="s">
        <v>9</v>
      </c>
      <c r="C1410">
        <v>783125</v>
      </c>
      <c r="D1410" t="s">
        <v>10</v>
      </c>
      <c r="E1410" t="s">
        <v>16</v>
      </c>
      <c r="F1410" t="s">
        <v>12</v>
      </c>
      <c r="G1410" t="s">
        <v>13</v>
      </c>
      <c r="H1410" t="s">
        <v>12</v>
      </c>
      <c r="I1410">
        <v>32</v>
      </c>
      <c r="J1410" t="str">
        <f>IF(ABS((C1410-AVERAGE($C:$C))/_xlfn.STDEV.S(moras[SALARIO]))&gt;1.96,"Atípico","No")</f>
        <v>No</v>
      </c>
      <c r="K1410" t="str">
        <f>IF(ABS((moras[[#This Row],[EDAD]]-AVERAGE($I:$I))/_xlfn.STDEV.S($I:$I))&gt;1.96,"Atípico","No")</f>
        <v>No</v>
      </c>
    </row>
    <row r="1411" spans="1:11" x14ac:dyDescent="0.35">
      <c r="A1411">
        <v>2742</v>
      </c>
      <c r="B1411" t="s">
        <v>15</v>
      </c>
      <c r="C1411">
        <v>777494.45</v>
      </c>
      <c r="D1411" t="s">
        <v>10</v>
      </c>
      <c r="E1411" t="s">
        <v>11</v>
      </c>
      <c r="F1411" t="s">
        <v>12</v>
      </c>
      <c r="G1411" t="s">
        <v>13</v>
      </c>
      <c r="H1411" t="s">
        <v>13</v>
      </c>
      <c r="I1411">
        <v>32</v>
      </c>
      <c r="J1411" t="str">
        <f>IF(ABS((C1411-AVERAGE($C:$C))/_xlfn.STDEV.S(moras[SALARIO]))&gt;1.96,"Atípico","No")</f>
        <v>No</v>
      </c>
      <c r="K1411" t="str">
        <f>IF(ABS((moras[[#This Row],[EDAD]]-AVERAGE($I:$I))/_xlfn.STDEV.S($I:$I))&gt;1.96,"Atípico","No")</f>
        <v>No</v>
      </c>
    </row>
    <row r="1412" spans="1:11" x14ac:dyDescent="0.35">
      <c r="A1412">
        <v>2822</v>
      </c>
      <c r="B1412" t="s">
        <v>9</v>
      </c>
      <c r="C1412">
        <v>768846.82</v>
      </c>
      <c r="D1412" t="s">
        <v>10</v>
      </c>
      <c r="E1412" t="s">
        <v>16</v>
      </c>
      <c r="F1412" t="s">
        <v>12</v>
      </c>
      <c r="G1412" t="s">
        <v>13</v>
      </c>
      <c r="H1412" t="s">
        <v>13</v>
      </c>
      <c r="I1412">
        <v>32</v>
      </c>
      <c r="J1412" t="str">
        <f>IF(ABS((C1412-AVERAGE($C:$C))/_xlfn.STDEV.S(moras[SALARIO]))&gt;1.96,"Atípico","No")</f>
        <v>No</v>
      </c>
      <c r="K1412" t="str">
        <f>IF(ABS((moras[[#This Row],[EDAD]]-AVERAGE($I:$I))/_xlfn.STDEV.S($I:$I))&gt;1.96,"Atípico","No")</f>
        <v>No</v>
      </c>
    </row>
    <row r="1413" spans="1:11" x14ac:dyDescent="0.35">
      <c r="A1413">
        <v>3100</v>
      </c>
      <c r="B1413" t="s">
        <v>9</v>
      </c>
      <c r="C1413">
        <v>758002.24</v>
      </c>
      <c r="D1413" t="s">
        <v>10</v>
      </c>
      <c r="E1413" t="s">
        <v>16</v>
      </c>
      <c r="F1413" t="s">
        <v>12</v>
      </c>
      <c r="G1413" t="s">
        <v>13</v>
      </c>
      <c r="H1413" t="s">
        <v>13</v>
      </c>
      <c r="I1413">
        <v>32</v>
      </c>
      <c r="J1413" t="str">
        <f>IF(ABS((C1413-AVERAGE($C:$C))/_xlfn.STDEV.S(moras[SALARIO]))&gt;1.96,"Atípico","No")</f>
        <v>No</v>
      </c>
      <c r="K1413" t="str">
        <f>IF(ABS((moras[[#This Row],[EDAD]]-AVERAGE($I:$I))/_xlfn.STDEV.S($I:$I))&gt;1.96,"Atípico","No")</f>
        <v>No</v>
      </c>
    </row>
    <row r="1414" spans="1:11" x14ac:dyDescent="0.35">
      <c r="A1414">
        <v>2315</v>
      </c>
      <c r="B1414" t="s">
        <v>15</v>
      </c>
      <c r="C1414">
        <v>750000</v>
      </c>
      <c r="D1414" t="s">
        <v>10</v>
      </c>
      <c r="E1414" t="s">
        <v>16</v>
      </c>
      <c r="F1414" t="s">
        <v>12</v>
      </c>
      <c r="G1414" t="s">
        <v>13</v>
      </c>
      <c r="H1414" t="s">
        <v>13</v>
      </c>
      <c r="I1414">
        <v>32</v>
      </c>
      <c r="J1414" t="str">
        <f>IF(ABS((C1414-AVERAGE($C:$C))/_xlfn.STDEV.S(moras[SALARIO]))&gt;1.96,"Atípico","No")</f>
        <v>No</v>
      </c>
      <c r="K1414" t="str">
        <f>IF(ABS((moras[[#This Row],[EDAD]]-AVERAGE($I:$I))/_xlfn.STDEV.S($I:$I))&gt;1.96,"Atípico","No")</f>
        <v>No</v>
      </c>
    </row>
    <row r="1415" spans="1:11" x14ac:dyDescent="0.35">
      <c r="A1415">
        <v>1585</v>
      </c>
      <c r="B1415" t="s">
        <v>9</v>
      </c>
      <c r="C1415">
        <v>749651.26</v>
      </c>
      <c r="D1415" t="s">
        <v>10</v>
      </c>
      <c r="E1415" t="s">
        <v>16</v>
      </c>
      <c r="F1415" t="s">
        <v>12</v>
      </c>
      <c r="G1415" t="s">
        <v>13</v>
      </c>
      <c r="H1415" t="s">
        <v>13</v>
      </c>
      <c r="I1415">
        <v>32</v>
      </c>
      <c r="J1415" t="str">
        <f>IF(ABS((C1415-AVERAGE($C:$C))/_xlfn.STDEV.S(moras[SALARIO]))&gt;1.96,"Atípico","No")</f>
        <v>No</v>
      </c>
      <c r="K1415" t="str">
        <f>IF(ABS((moras[[#This Row],[EDAD]]-AVERAGE($I:$I))/_xlfn.STDEV.S($I:$I))&gt;1.96,"Atípico","No")</f>
        <v>No</v>
      </c>
    </row>
    <row r="1416" spans="1:11" x14ac:dyDescent="0.35">
      <c r="A1416">
        <v>4743</v>
      </c>
      <c r="B1416" t="s">
        <v>9</v>
      </c>
      <c r="C1416">
        <v>713217</v>
      </c>
      <c r="D1416" t="s">
        <v>10</v>
      </c>
      <c r="E1416" t="s">
        <v>11</v>
      </c>
      <c r="F1416" t="s">
        <v>12</v>
      </c>
      <c r="G1416" t="s">
        <v>13</v>
      </c>
      <c r="H1416" t="s">
        <v>13</v>
      </c>
      <c r="I1416">
        <v>32</v>
      </c>
      <c r="J1416" t="str">
        <f>IF(ABS((C1416-AVERAGE($C:$C))/_xlfn.STDEV.S(moras[SALARIO]))&gt;1.96,"Atípico","No")</f>
        <v>No</v>
      </c>
      <c r="K1416" t="str">
        <f>IF(ABS((moras[[#This Row],[EDAD]]-AVERAGE($I:$I))/_xlfn.STDEV.S($I:$I))&gt;1.96,"Atípico","No")</f>
        <v>No</v>
      </c>
    </row>
    <row r="1417" spans="1:11" x14ac:dyDescent="0.35">
      <c r="A1417">
        <v>1913</v>
      </c>
      <c r="B1417" t="s">
        <v>9</v>
      </c>
      <c r="C1417">
        <v>704330</v>
      </c>
      <c r="D1417" t="s">
        <v>10</v>
      </c>
      <c r="E1417" t="s">
        <v>11</v>
      </c>
      <c r="F1417" t="s">
        <v>12</v>
      </c>
      <c r="G1417" t="s">
        <v>13</v>
      </c>
      <c r="H1417" t="s">
        <v>13</v>
      </c>
      <c r="I1417">
        <v>32</v>
      </c>
      <c r="J1417" t="str">
        <f>IF(ABS((C1417-AVERAGE($C:$C))/_xlfn.STDEV.S(moras[SALARIO]))&gt;1.96,"Atípico","No")</f>
        <v>No</v>
      </c>
      <c r="K1417" t="str">
        <f>IF(ABS((moras[[#This Row],[EDAD]]-AVERAGE($I:$I))/_xlfn.STDEV.S($I:$I))&gt;1.96,"Atípico","No")</f>
        <v>No</v>
      </c>
    </row>
    <row r="1418" spans="1:11" x14ac:dyDescent="0.35">
      <c r="A1418">
        <v>1268</v>
      </c>
      <c r="B1418" t="s">
        <v>9</v>
      </c>
      <c r="C1418">
        <v>703681</v>
      </c>
      <c r="D1418" t="s">
        <v>10</v>
      </c>
      <c r="E1418" t="s">
        <v>16</v>
      </c>
      <c r="F1418" t="s">
        <v>12</v>
      </c>
      <c r="G1418" t="s">
        <v>13</v>
      </c>
      <c r="H1418" t="s">
        <v>13</v>
      </c>
      <c r="I1418">
        <v>32</v>
      </c>
      <c r="J1418" t="str">
        <f>IF(ABS((C1418-AVERAGE($C:$C))/_xlfn.STDEV.S(moras[SALARIO]))&gt;1.96,"Atípico","No")</f>
        <v>No</v>
      </c>
      <c r="K1418" t="str">
        <f>IF(ABS((moras[[#This Row],[EDAD]]-AVERAGE($I:$I))/_xlfn.STDEV.S($I:$I))&gt;1.96,"Atípico","No")</f>
        <v>No</v>
      </c>
    </row>
    <row r="1419" spans="1:11" x14ac:dyDescent="0.35">
      <c r="A1419">
        <v>4765</v>
      </c>
      <c r="B1419" t="s">
        <v>15</v>
      </c>
      <c r="C1419">
        <v>700000</v>
      </c>
      <c r="D1419" t="s">
        <v>10</v>
      </c>
      <c r="E1419" t="s">
        <v>16</v>
      </c>
      <c r="F1419" t="s">
        <v>12</v>
      </c>
      <c r="G1419" t="s">
        <v>13</v>
      </c>
      <c r="H1419" t="s">
        <v>13</v>
      </c>
      <c r="I1419">
        <v>32</v>
      </c>
      <c r="J1419" t="str">
        <f>IF(ABS((C1419-AVERAGE($C:$C))/_xlfn.STDEV.S(moras[SALARIO]))&gt;1.96,"Atípico","No")</f>
        <v>No</v>
      </c>
      <c r="K1419" t="str">
        <f>IF(ABS((moras[[#This Row],[EDAD]]-AVERAGE($I:$I))/_xlfn.STDEV.S($I:$I))&gt;1.96,"Atípico","No")</f>
        <v>No</v>
      </c>
    </row>
    <row r="1420" spans="1:11" x14ac:dyDescent="0.35">
      <c r="A1420">
        <v>3316</v>
      </c>
      <c r="B1420" t="s">
        <v>15</v>
      </c>
      <c r="C1420">
        <v>688499</v>
      </c>
      <c r="D1420" t="s">
        <v>10</v>
      </c>
      <c r="E1420" t="s">
        <v>16</v>
      </c>
      <c r="F1420" t="s">
        <v>12</v>
      </c>
      <c r="G1420" t="s">
        <v>13</v>
      </c>
      <c r="H1420" t="s">
        <v>13</v>
      </c>
      <c r="I1420">
        <v>32</v>
      </c>
      <c r="J1420" t="str">
        <f>IF(ABS((C1420-AVERAGE($C:$C))/_xlfn.STDEV.S(moras[SALARIO]))&gt;1.96,"Atípico","No")</f>
        <v>No</v>
      </c>
      <c r="K1420" t="str">
        <f>IF(ABS((moras[[#This Row],[EDAD]]-AVERAGE($I:$I))/_xlfn.STDEV.S($I:$I))&gt;1.96,"Atípico","No")</f>
        <v>No</v>
      </c>
    </row>
    <row r="1421" spans="1:11" x14ac:dyDescent="0.35">
      <c r="A1421">
        <v>3188</v>
      </c>
      <c r="B1421" t="s">
        <v>9</v>
      </c>
      <c r="C1421">
        <v>680960</v>
      </c>
      <c r="D1421" t="s">
        <v>10</v>
      </c>
      <c r="E1421" t="s">
        <v>11</v>
      </c>
      <c r="F1421" t="s">
        <v>12</v>
      </c>
      <c r="G1421" t="s">
        <v>13</v>
      </c>
      <c r="H1421" t="s">
        <v>13</v>
      </c>
      <c r="I1421">
        <v>32</v>
      </c>
      <c r="J1421" t="str">
        <f>IF(ABS((C1421-AVERAGE($C:$C))/_xlfn.STDEV.S(moras[SALARIO]))&gt;1.96,"Atípico","No")</f>
        <v>No</v>
      </c>
      <c r="K1421" t="str">
        <f>IF(ABS((moras[[#This Row],[EDAD]]-AVERAGE($I:$I))/_xlfn.STDEV.S($I:$I))&gt;1.96,"Atípico","No")</f>
        <v>No</v>
      </c>
    </row>
    <row r="1422" spans="1:11" x14ac:dyDescent="0.35">
      <c r="A1422">
        <v>787</v>
      </c>
      <c r="B1422" t="s">
        <v>15</v>
      </c>
      <c r="C1422">
        <v>675918.4</v>
      </c>
      <c r="D1422" t="s">
        <v>10</v>
      </c>
      <c r="E1422" t="s">
        <v>16</v>
      </c>
      <c r="F1422" t="s">
        <v>12</v>
      </c>
      <c r="G1422" t="s">
        <v>13</v>
      </c>
      <c r="H1422" t="s">
        <v>13</v>
      </c>
      <c r="I1422">
        <v>32</v>
      </c>
      <c r="J1422" t="str">
        <f>IF(ABS((C1422-AVERAGE($C:$C))/_xlfn.STDEV.S(moras[SALARIO]))&gt;1.96,"Atípico","No")</f>
        <v>No</v>
      </c>
      <c r="K1422" t="str">
        <f>IF(ABS((moras[[#This Row],[EDAD]]-AVERAGE($I:$I))/_xlfn.STDEV.S($I:$I))&gt;1.96,"Atípico","No")</f>
        <v>No</v>
      </c>
    </row>
    <row r="1423" spans="1:11" x14ac:dyDescent="0.35">
      <c r="A1423">
        <v>116</v>
      </c>
      <c r="B1423" t="s">
        <v>9</v>
      </c>
      <c r="C1423">
        <v>672873.47</v>
      </c>
      <c r="D1423" t="s">
        <v>10</v>
      </c>
      <c r="E1423" t="s">
        <v>16</v>
      </c>
      <c r="F1423" t="s">
        <v>12</v>
      </c>
      <c r="G1423" t="s">
        <v>12</v>
      </c>
      <c r="H1423" t="s">
        <v>13</v>
      </c>
      <c r="I1423">
        <v>32</v>
      </c>
      <c r="J1423" t="str">
        <f>IF(ABS((C1423-AVERAGE($C:$C))/_xlfn.STDEV.S(moras[SALARIO]))&gt;1.96,"Atípico","No")</f>
        <v>No</v>
      </c>
      <c r="K1423" t="str">
        <f>IF(ABS((moras[[#This Row],[EDAD]]-AVERAGE($I:$I))/_xlfn.STDEV.S($I:$I))&gt;1.96,"Atípico","No")</f>
        <v>No</v>
      </c>
    </row>
    <row r="1424" spans="1:11" x14ac:dyDescent="0.35">
      <c r="A1424">
        <v>4231</v>
      </c>
      <c r="B1424" t="s">
        <v>15</v>
      </c>
      <c r="C1424">
        <v>631000</v>
      </c>
      <c r="D1424" t="s">
        <v>10</v>
      </c>
      <c r="E1424" t="s">
        <v>16</v>
      </c>
      <c r="F1424" t="s">
        <v>12</v>
      </c>
      <c r="G1424" t="s">
        <v>13</v>
      </c>
      <c r="H1424" t="s">
        <v>13</v>
      </c>
      <c r="I1424">
        <v>32</v>
      </c>
      <c r="J1424" t="str">
        <f>IF(ABS((C1424-AVERAGE($C:$C))/_xlfn.STDEV.S(moras[SALARIO]))&gt;1.96,"Atípico","No")</f>
        <v>No</v>
      </c>
      <c r="K1424" t="str">
        <f>IF(ABS((moras[[#This Row],[EDAD]]-AVERAGE($I:$I))/_xlfn.STDEV.S($I:$I))&gt;1.96,"Atípico","No")</f>
        <v>No</v>
      </c>
    </row>
    <row r="1425" spans="1:11" x14ac:dyDescent="0.35">
      <c r="A1425">
        <v>4140</v>
      </c>
      <c r="B1425" t="s">
        <v>15</v>
      </c>
      <c r="C1425">
        <v>628333</v>
      </c>
      <c r="D1425" t="s">
        <v>10</v>
      </c>
      <c r="E1425" t="s">
        <v>16</v>
      </c>
      <c r="F1425" t="s">
        <v>12</v>
      </c>
      <c r="G1425" t="s">
        <v>13</v>
      </c>
      <c r="H1425" t="s">
        <v>13</v>
      </c>
      <c r="I1425">
        <v>32</v>
      </c>
      <c r="J1425" t="str">
        <f>IF(ABS((C1425-AVERAGE($C:$C))/_xlfn.STDEV.S(moras[SALARIO]))&gt;1.96,"Atípico","No")</f>
        <v>No</v>
      </c>
      <c r="K1425" t="str">
        <f>IF(ABS((moras[[#This Row],[EDAD]]-AVERAGE($I:$I))/_xlfn.STDEV.S($I:$I))&gt;1.96,"Atípico","No")</f>
        <v>No</v>
      </c>
    </row>
    <row r="1426" spans="1:11" x14ac:dyDescent="0.35">
      <c r="A1426">
        <v>1010</v>
      </c>
      <c r="B1426" t="s">
        <v>9</v>
      </c>
      <c r="C1426">
        <v>600473</v>
      </c>
      <c r="D1426" t="s">
        <v>10</v>
      </c>
      <c r="E1426" t="s">
        <v>11</v>
      </c>
      <c r="F1426" t="s">
        <v>12</v>
      </c>
      <c r="G1426" t="s">
        <v>13</v>
      </c>
      <c r="H1426" t="s">
        <v>13</v>
      </c>
      <c r="I1426">
        <v>32</v>
      </c>
      <c r="J1426" t="str">
        <f>IF(ABS((C1426-AVERAGE($C:$C))/_xlfn.STDEV.S(moras[SALARIO]))&gt;1.96,"Atípico","No")</f>
        <v>No</v>
      </c>
      <c r="K1426" t="str">
        <f>IF(ABS((moras[[#This Row],[EDAD]]-AVERAGE($I:$I))/_xlfn.STDEV.S($I:$I))&gt;1.96,"Atípico","No")</f>
        <v>No</v>
      </c>
    </row>
    <row r="1427" spans="1:11" x14ac:dyDescent="0.35">
      <c r="A1427">
        <v>4531</v>
      </c>
      <c r="B1427" t="s">
        <v>9</v>
      </c>
      <c r="C1427">
        <v>600000</v>
      </c>
      <c r="D1427" t="s">
        <v>10</v>
      </c>
      <c r="E1427" t="s">
        <v>16</v>
      </c>
      <c r="F1427" t="s">
        <v>12</v>
      </c>
      <c r="G1427" t="s">
        <v>13</v>
      </c>
      <c r="H1427" t="s">
        <v>13</v>
      </c>
      <c r="I1427">
        <v>32</v>
      </c>
      <c r="J1427" t="str">
        <f>IF(ABS((C1427-AVERAGE($C:$C))/_xlfn.STDEV.S(moras[SALARIO]))&gt;1.96,"Atípico","No")</f>
        <v>No</v>
      </c>
      <c r="K1427" t="str">
        <f>IF(ABS((moras[[#This Row],[EDAD]]-AVERAGE($I:$I))/_xlfn.STDEV.S($I:$I))&gt;1.96,"Atípico","No")</f>
        <v>No</v>
      </c>
    </row>
    <row r="1428" spans="1:11" x14ac:dyDescent="0.35">
      <c r="A1428">
        <v>1349</v>
      </c>
      <c r="B1428" t="s">
        <v>15</v>
      </c>
      <c r="C1428">
        <v>590706.5</v>
      </c>
      <c r="D1428" t="s">
        <v>10</v>
      </c>
      <c r="E1428" t="s">
        <v>11</v>
      </c>
      <c r="F1428" t="s">
        <v>12</v>
      </c>
      <c r="G1428" t="s">
        <v>13</v>
      </c>
      <c r="H1428" t="s">
        <v>13</v>
      </c>
      <c r="I1428">
        <v>32</v>
      </c>
      <c r="J1428" t="str">
        <f>IF(ABS((C1428-AVERAGE($C:$C))/_xlfn.STDEV.S(moras[SALARIO]))&gt;1.96,"Atípico","No")</f>
        <v>No</v>
      </c>
      <c r="K1428" t="str">
        <f>IF(ABS((moras[[#This Row],[EDAD]]-AVERAGE($I:$I))/_xlfn.STDEV.S($I:$I))&gt;1.96,"Atípico","No")</f>
        <v>No</v>
      </c>
    </row>
    <row r="1429" spans="1:11" x14ac:dyDescent="0.35">
      <c r="A1429">
        <v>425</v>
      </c>
      <c r="B1429" t="s">
        <v>9</v>
      </c>
      <c r="C1429">
        <v>581850</v>
      </c>
      <c r="D1429" t="s">
        <v>10</v>
      </c>
      <c r="E1429" t="s">
        <v>16</v>
      </c>
      <c r="F1429" t="s">
        <v>12</v>
      </c>
      <c r="G1429" t="s">
        <v>13</v>
      </c>
      <c r="H1429" t="s">
        <v>13</v>
      </c>
      <c r="I1429">
        <v>32</v>
      </c>
      <c r="J1429" t="str">
        <f>IF(ABS((C1429-AVERAGE($C:$C))/_xlfn.STDEV.S(moras[SALARIO]))&gt;1.96,"Atípico","No")</f>
        <v>No</v>
      </c>
      <c r="K1429" t="str">
        <f>IF(ABS((moras[[#This Row],[EDAD]]-AVERAGE($I:$I))/_xlfn.STDEV.S($I:$I))&gt;1.96,"Atípico","No")</f>
        <v>No</v>
      </c>
    </row>
    <row r="1430" spans="1:11" x14ac:dyDescent="0.35">
      <c r="A1430">
        <v>1456</v>
      </c>
      <c r="B1430" t="s">
        <v>15</v>
      </c>
      <c r="C1430">
        <v>575000</v>
      </c>
      <c r="D1430" t="s">
        <v>10</v>
      </c>
      <c r="E1430" t="s">
        <v>16</v>
      </c>
      <c r="F1430" t="s">
        <v>12</v>
      </c>
      <c r="G1430" t="s">
        <v>13</v>
      </c>
      <c r="H1430" t="s">
        <v>12</v>
      </c>
      <c r="I1430">
        <v>32</v>
      </c>
      <c r="J1430" t="str">
        <f>IF(ABS((C1430-AVERAGE($C:$C))/_xlfn.STDEV.S(moras[SALARIO]))&gt;1.96,"Atípico","No")</f>
        <v>No</v>
      </c>
      <c r="K1430" t="str">
        <f>IF(ABS((moras[[#This Row],[EDAD]]-AVERAGE($I:$I))/_xlfn.STDEV.S($I:$I))&gt;1.96,"Atípico","No")</f>
        <v>No</v>
      </c>
    </row>
    <row r="1431" spans="1:11" x14ac:dyDescent="0.35">
      <c r="A1431">
        <v>4147</v>
      </c>
      <c r="B1431" t="s">
        <v>15</v>
      </c>
      <c r="C1431">
        <v>561950</v>
      </c>
      <c r="D1431" t="s">
        <v>10</v>
      </c>
      <c r="E1431" t="s">
        <v>11</v>
      </c>
      <c r="F1431" t="s">
        <v>12</v>
      </c>
      <c r="G1431" t="s">
        <v>13</v>
      </c>
      <c r="H1431" t="s">
        <v>12</v>
      </c>
      <c r="I1431">
        <v>32</v>
      </c>
      <c r="J1431" t="str">
        <f>IF(ABS((C1431-AVERAGE($C:$C))/_xlfn.STDEV.S(moras[SALARIO]))&gt;1.96,"Atípico","No")</f>
        <v>No</v>
      </c>
      <c r="K1431" t="str">
        <f>IF(ABS((moras[[#This Row],[EDAD]]-AVERAGE($I:$I))/_xlfn.STDEV.S($I:$I))&gt;1.96,"Atípico","No")</f>
        <v>No</v>
      </c>
    </row>
    <row r="1432" spans="1:11" x14ac:dyDescent="0.35">
      <c r="A1432">
        <v>2636</v>
      </c>
      <c r="B1432" t="s">
        <v>15</v>
      </c>
      <c r="C1432">
        <v>539036</v>
      </c>
      <c r="D1432" t="s">
        <v>10</v>
      </c>
      <c r="E1432" t="s">
        <v>11</v>
      </c>
      <c r="F1432" t="s">
        <v>12</v>
      </c>
      <c r="G1432" t="s">
        <v>13</v>
      </c>
      <c r="H1432" t="s">
        <v>13</v>
      </c>
      <c r="I1432">
        <v>32</v>
      </c>
      <c r="J1432" t="str">
        <f>IF(ABS((C1432-AVERAGE($C:$C))/_xlfn.STDEV.S(moras[SALARIO]))&gt;1.96,"Atípico","No")</f>
        <v>No</v>
      </c>
      <c r="K1432" t="str">
        <f>IF(ABS((moras[[#This Row],[EDAD]]-AVERAGE($I:$I))/_xlfn.STDEV.S($I:$I))&gt;1.96,"Atípico","No")</f>
        <v>No</v>
      </c>
    </row>
    <row r="1433" spans="1:11" x14ac:dyDescent="0.35">
      <c r="A1433">
        <v>497</v>
      </c>
      <c r="B1433" t="s">
        <v>9</v>
      </c>
      <c r="C1433">
        <v>525200</v>
      </c>
      <c r="D1433" t="s">
        <v>10</v>
      </c>
      <c r="E1433" t="s">
        <v>16</v>
      </c>
      <c r="F1433" t="s">
        <v>12</v>
      </c>
      <c r="G1433" t="s">
        <v>13</v>
      </c>
      <c r="H1433" t="s">
        <v>13</v>
      </c>
      <c r="I1433">
        <v>32</v>
      </c>
      <c r="J1433" t="str">
        <f>IF(ABS((C1433-AVERAGE($C:$C))/_xlfn.STDEV.S(moras[SALARIO]))&gt;1.96,"Atípico","No")</f>
        <v>No</v>
      </c>
      <c r="K1433" t="str">
        <f>IF(ABS((moras[[#This Row],[EDAD]]-AVERAGE($I:$I))/_xlfn.STDEV.S($I:$I))&gt;1.96,"Atípico","No")</f>
        <v>No</v>
      </c>
    </row>
    <row r="1434" spans="1:11" x14ac:dyDescent="0.35">
      <c r="A1434">
        <v>1532</v>
      </c>
      <c r="B1434" t="s">
        <v>9</v>
      </c>
      <c r="C1434">
        <v>513543</v>
      </c>
      <c r="D1434" t="s">
        <v>10</v>
      </c>
      <c r="E1434" t="s">
        <v>11</v>
      </c>
      <c r="F1434" t="s">
        <v>12</v>
      </c>
      <c r="G1434" t="s">
        <v>13</v>
      </c>
      <c r="H1434" t="s">
        <v>13</v>
      </c>
      <c r="I1434">
        <v>32</v>
      </c>
      <c r="J1434" t="str">
        <f>IF(ABS((C1434-AVERAGE($C:$C))/_xlfn.STDEV.S(moras[SALARIO]))&gt;1.96,"Atípico","No")</f>
        <v>No</v>
      </c>
      <c r="K1434" t="str">
        <f>IF(ABS((moras[[#This Row],[EDAD]]-AVERAGE($I:$I))/_xlfn.STDEV.S($I:$I))&gt;1.96,"Atípico","No")</f>
        <v>No</v>
      </c>
    </row>
    <row r="1435" spans="1:11" x14ac:dyDescent="0.35">
      <c r="A1435">
        <v>2808</v>
      </c>
      <c r="B1435" t="s">
        <v>9</v>
      </c>
      <c r="C1435">
        <v>500936</v>
      </c>
      <c r="D1435" t="s">
        <v>10</v>
      </c>
      <c r="E1435" t="s">
        <v>11</v>
      </c>
      <c r="F1435" t="s">
        <v>12</v>
      </c>
      <c r="G1435" t="s">
        <v>13</v>
      </c>
      <c r="H1435" t="s">
        <v>13</v>
      </c>
      <c r="I1435">
        <v>32</v>
      </c>
      <c r="J1435" t="str">
        <f>IF(ABS((C1435-AVERAGE($C:$C))/_xlfn.STDEV.S(moras[SALARIO]))&gt;1.96,"Atípico","No")</f>
        <v>No</v>
      </c>
      <c r="K1435" t="str">
        <f>IF(ABS((moras[[#This Row],[EDAD]]-AVERAGE($I:$I))/_xlfn.STDEV.S($I:$I))&gt;1.96,"Atípico","No")</f>
        <v>No</v>
      </c>
    </row>
    <row r="1436" spans="1:11" x14ac:dyDescent="0.35">
      <c r="A1436">
        <v>4555</v>
      </c>
      <c r="B1436" t="s">
        <v>9</v>
      </c>
      <c r="C1436">
        <v>476562.94</v>
      </c>
      <c r="D1436" t="s">
        <v>10</v>
      </c>
      <c r="E1436" t="s">
        <v>16</v>
      </c>
      <c r="F1436" t="s">
        <v>12</v>
      </c>
      <c r="G1436" t="s">
        <v>12</v>
      </c>
      <c r="H1436" t="s">
        <v>13</v>
      </c>
      <c r="I1436">
        <v>32</v>
      </c>
      <c r="J1436" t="str">
        <f>IF(ABS((C1436-AVERAGE($C:$C))/_xlfn.STDEV.S(moras[SALARIO]))&gt;1.96,"Atípico","No")</f>
        <v>No</v>
      </c>
      <c r="K1436" t="str">
        <f>IF(ABS((moras[[#This Row],[EDAD]]-AVERAGE($I:$I))/_xlfn.STDEV.S($I:$I))&gt;1.96,"Atípico","No")</f>
        <v>No</v>
      </c>
    </row>
    <row r="1437" spans="1:11" x14ac:dyDescent="0.35">
      <c r="A1437">
        <v>216</v>
      </c>
      <c r="B1437" t="s">
        <v>9</v>
      </c>
      <c r="C1437">
        <v>462831</v>
      </c>
      <c r="D1437" t="s">
        <v>18</v>
      </c>
      <c r="E1437" t="s">
        <v>16</v>
      </c>
      <c r="F1437" t="s">
        <v>12</v>
      </c>
      <c r="G1437" t="s">
        <v>13</v>
      </c>
      <c r="H1437" t="s">
        <v>13</v>
      </c>
      <c r="I1437">
        <v>32</v>
      </c>
      <c r="J1437" t="str">
        <f>IF(ABS((C1437-AVERAGE($C:$C))/_xlfn.STDEV.S(moras[SALARIO]))&gt;1.96,"Atípico","No")</f>
        <v>No</v>
      </c>
      <c r="K1437" t="str">
        <f>IF(ABS((moras[[#This Row],[EDAD]]-AVERAGE($I:$I))/_xlfn.STDEV.S($I:$I))&gt;1.96,"Atípico","No")</f>
        <v>No</v>
      </c>
    </row>
    <row r="1438" spans="1:11" x14ac:dyDescent="0.35">
      <c r="A1438">
        <v>3220</v>
      </c>
      <c r="B1438" t="s">
        <v>15</v>
      </c>
      <c r="C1438">
        <v>455206.04</v>
      </c>
      <c r="D1438" t="s">
        <v>10</v>
      </c>
      <c r="E1438" t="s">
        <v>16</v>
      </c>
      <c r="F1438" t="s">
        <v>12</v>
      </c>
      <c r="G1438" t="s">
        <v>13</v>
      </c>
      <c r="H1438" t="s">
        <v>13</v>
      </c>
      <c r="I1438">
        <v>32</v>
      </c>
      <c r="J1438" t="str">
        <f>IF(ABS((C1438-AVERAGE($C:$C))/_xlfn.STDEV.S(moras[SALARIO]))&gt;1.96,"Atípico","No")</f>
        <v>No</v>
      </c>
      <c r="K1438" t="str">
        <f>IF(ABS((moras[[#This Row],[EDAD]]-AVERAGE($I:$I))/_xlfn.STDEV.S($I:$I))&gt;1.96,"Atípico","No")</f>
        <v>No</v>
      </c>
    </row>
    <row r="1439" spans="1:11" x14ac:dyDescent="0.35">
      <c r="A1439">
        <v>3675</v>
      </c>
      <c r="B1439" t="s">
        <v>15</v>
      </c>
      <c r="C1439">
        <v>440000</v>
      </c>
      <c r="D1439" t="s">
        <v>10</v>
      </c>
      <c r="E1439" t="s">
        <v>16</v>
      </c>
      <c r="F1439" t="s">
        <v>12</v>
      </c>
      <c r="G1439" t="s">
        <v>13</v>
      </c>
      <c r="H1439" t="s">
        <v>13</v>
      </c>
      <c r="I1439">
        <v>32</v>
      </c>
      <c r="J1439" t="str">
        <f>IF(ABS((C1439-AVERAGE($C:$C))/_xlfn.STDEV.S(moras[SALARIO]))&gt;1.96,"Atípico","No")</f>
        <v>No</v>
      </c>
      <c r="K1439" t="str">
        <f>IF(ABS((moras[[#This Row],[EDAD]]-AVERAGE($I:$I))/_xlfn.STDEV.S($I:$I))&gt;1.96,"Atípico","No")</f>
        <v>No</v>
      </c>
    </row>
    <row r="1440" spans="1:11" x14ac:dyDescent="0.35">
      <c r="A1440">
        <v>4176</v>
      </c>
      <c r="B1440" t="s">
        <v>9</v>
      </c>
      <c r="C1440">
        <v>428852.94</v>
      </c>
      <c r="D1440" t="s">
        <v>10</v>
      </c>
      <c r="E1440" t="s">
        <v>16</v>
      </c>
      <c r="F1440" t="s">
        <v>12</v>
      </c>
      <c r="G1440" t="s">
        <v>12</v>
      </c>
      <c r="H1440" t="s">
        <v>13</v>
      </c>
      <c r="I1440">
        <v>32</v>
      </c>
      <c r="J1440" t="str">
        <f>IF(ABS((C1440-AVERAGE($C:$C))/_xlfn.STDEV.S(moras[SALARIO]))&gt;1.96,"Atípico","No")</f>
        <v>No</v>
      </c>
      <c r="K1440" t="str">
        <f>IF(ABS((moras[[#This Row],[EDAD]]-AVERAGE($I:$I))/_xlfn.STDEV.S($I:$I))&gt;1.96,"Atípico","No")</f>
        <v>No</v>
      </c>
    </row>
    <row r="1441" spans="1:11" x14ac:dyDescent="0.35">
      <c r="A1441">
        <v>1580</v>
      </c>
      <c r="B1441" t="s">
        <v>9</v>
      </c>
      <c r="C1441">
        <v>427025</v>
      </c>
      <c r="D1441" t="s">
        <v>10</v>
      </c>
      <c r="E1441" t="s">
        <v>16</v>
      </c>
      <c r="F1441" t="s">
        <v>12</v>
      </c>
      <c r="G1441" t="s">
        <v>13</v>
      </c>
      <c r="H1441" t="s">
        <v>13</v>
      </c>
      <c r="I1441">
        <v>32</v>
      </c>
      <c r="J1441" t="str">
        <f>IF(ABS((C1441-AVERAGE($C:$C))/_xlfn.STDEV.S(moras[SALARIO]))&gt;1.96,"Atípico","No")</f>
        <v>No</v>
      </c>
      <c r="K1441" t="str">
        <f>IF(ABS((moras[[#This Row],[EDAD]]-AVERAGE($I:$I))/_xlfn.STDEV.S($I:$I))&gt;1.96,"Atípico","No")</f>
        <v>No</v>
      </c>
    </row>
    <row r="1442" spans="1:11" x14ac:dyDescent="0.35">
      <c r="A1442">
        <v>4420</v>
      </c>
      <c r="B1442" t="s">
        <v>9</v>
      </c>
      <c r="C1442">
        <v>423038.54</v>
      </c>
      <c r="D1442" t="s">
        <v>10</v>
      </c>
      <c r="E1442" t="s">
        <v>16</v>
      </c>
      <c r="F1442" t="s">
        <v>12</v>
      </c>
      <c r="G1442" t="s">
        <v>13</v>
      </c>
      <c r="H1442" t="s">
        <v>13</v>
      </c>
      <c r="I1442">
        <v>32</v>
      </c>
      <c r="J1442" t="str">
        <f>IF(ABS((C1442-AVERAGE($C:$C))/_xlfn.STDEV.S(moras[SALARIO]))&gt;1.96,"Atípico","No")</f>
        <v>No</v>
      </c>
      <c r="K1442" t="str">
        <f>IF(ABS((moras[[#This Row],[EDAD]]-AVERAGE($I:$I))/_xlfn.STDEV.S($I:$I))&gt;1.96,"Atípico","No")</f>
        <v>No</v>
      </c>
    </row>
    <row r="1443" spans="1:11" x14ac:dyDescent="0.35">
      <c r="A1443">
        <v>4175</v>
      </c>
      <c r="B1443" t="s">
        <v>9</v>
      </c>
      <c r="C1443">
        <v>417317.4</v>
      </c>
      <c r="D1443" t="s">
        <v>10</v>
      </c>
      <c r="E1443" t="s">
        <v>16</v>
      </c>
      <c r="F1443" t="s">
        <v>12</v>
      </c>
      <c r="G1443" t="s">
        <v>12</v>
      </c>
      <c r="H1443" t="s">
        <v>13</v>
      </c>
      <c r="I1443">
        <v>32</v>
      </c>
      <c r="J1443" t="str">
        <f>IF(ABS((C1443-AVERAGE($C:$C))/_xlfn.STDEV.S(moras[SALARIO]))&gt;1.96,"Atípico","No")</f>
        <v>No</v>
      </c>
      <c r="K1443" t="str">
        <f>IF(ABS((moras[[#This Row],[EDAD]]-AVERAGE($I:$I))/_xlfn.STDEV.S($I:$I))&gt;1.96,"Atípico","No")</f>
        <v>No</v>
      </c>
    </row>
    <row r="1444" spans="1:11" x14ac:dyDescent="0.35">
      <c r="A1444">
        <v>832</v>
      </c>
      <c r="B1444" t="s">
        <v>9</v>
      </c>
      <c r="C1444">
        <v>410000</v>
      </c>
      <c r="D1444" t="s">
        <v>10</v>
      </c>
      <c r="E1444" t="s">
        <v>16</v>
      </c>
      <c r="F1444" t="s">
        <v>12</v>
      </c>
      <c r="G1444" t="s">
        <v>13</v>
      </c>
      <c r="H1444" t="s">
        <v>13</v>
      </c>
      <c r="I1444">
        <v>32</v>
      </c>
      <c r="J1444" t="str">
        <f>IF(ABS((C1444-AVERAGE($C:$C))/_xlfn.STDEV.S(moras[SALARIO]))&gt;1.96,"Atípico","No")</f>
        <v>No</v>
      </c>
      <c r="K1444" t="str">
        <f>IF(ABS((moras[[#This Row],[EDAD]]-AVERAGE($I:$I))/_xlfn.STDEV.S($I:$I))&gt;1.96,"Atípico","No")</f>
        <v>No</v>
      </c>
    </row>
    <row r="1445" spans="1:11" x14ac:dyDescent="0.35">
      <c r="A1445">
        <v>4278</v>
      </c>
      <c r="B1445" t="s">
        <v>9</v>
      </c>
      <c r="C1445">
        <v>403463</v>
      </c>
      <c r="D1445" t="s">
        <v>10</v>
      </c>
      <c r="E1445" t="s">
        <v>16</v>
      </c>
      <c r="F1445" t="s">
        <v>12</v>
      </c>
      <c r="G1445" t="s">
        <v>12</v>
      </c>
      <c r="H1445" t="s">
        <v>13</v>
      </c>
      <c r="I1445">
        <v>32</v>
      </c>
      <c r="J1445" t="str">
        <f>IF(ABS((C1445-AVERAGE($C:$C))/_xlfn.STDEV.S(moras[SALARIO]))&gt;1.96,"Atípico","No")</f>
        <v>No</v>
      </c>
      <c r="K1445" t="str">
        <f>IF(ABS((moras[[#This Row],[EDAD]]-AVERAGE($I:$I))/_xlfn.STDEV.S($I:$I))&gt;1.96,"Atípico","No")</f>
        <v>No</v>
      </c>
    </row>
    <row r="1446" spans="1:11" x14ac:dyDescent="0.35">
      <c r="A1446">
        <v>1781</v>
      </c>
      <c r="B1446" t="s">
        <v>9</v>
      </c>
      <c r="C1446">
        <v>401499.84</v>
      </c>
      <c r="D1446" t="s">
        <v>10</v>
      </c>
      <c r="E1446" t="s">
        <v>16</v>
      </c>
      <c r="F1446" t="s">
        <v>12</v>
      </c>
      <c r="G1446" t="s">
        <v>13</v>
      </c>
      <c r="H1446" t="s">
        <v>13</v>
      </c>
      <c r="I1446">
        <v>32</v>
      </c>
      <c r="J1446" t="str">
        <f>IF(ABS((C1446-AVERAGE($C:$C))/_xlfn.STDEV.S(moras[SALARIO]))&gt;1.96,"Atípico","No")</f>
        <v>No</v>
      </c>
      <c r="K1446" t="str">
        <f>IF(ABS((moras[[#This Row],[EDAD]]-AVERAGE($I:$I))/_xlfn.STDEV.S($I:$I))&gt;1.96,"Atípico","No")</f>
        <v>No</v>
      </c>
    </row>
    <row r="1447" spans="1:11" x14ac:dyDescent="0.35">
      <c r="A1447">
        <v>1538</v>
      </c>
      <c r="B1447" t="s">
        <v>15</v>
      </c>
      <c r="C1447">
        <v>397630.9</v>
      </c>
      <c r="D1447" t="s">
        <v>10</v>
      </c>
      <c r="E1447" t="s">
        <v>16</v>
      </c>
      <c r="F1447" t="s">
        <v>12</v>
      </c>
      <c r="G1447" t="s">
        <v>13</v>
      </c>
      <c r="H1447" t="s">
        <v>13</v>
      </c>
      <c r="I1447">
        <v>32</v>
      </c>
      <c r="J1447" t="str">
        <f>IF(ABS((C1447-AVERAGE($C:$C))/_xlfn.STDEV.S(moras[SALARIO]))&gt;1.96,"Atípico","No")</f>
        <v>No</v>
      </c>
      <c r="K1447" t="str">
        <f>IF(ABS((moras[[#This Row],[EDAD]]-AVERAGE($I:$I))/_xlfn.STDEV.S($I:$I))&gt;1.96,"Atípico","No")</f>
        <v>No</v>
      </c>
    </row>
    <row r="1448" spans="1:11" x14ac:dyDescent="0.35">
      <c r="A1448">
        <v>1845</v>
      </c>
      <c r="B1448" t="s">
        <v>15</v>
      </c>
      <c r="C1448">
        <v>390000</v>
      </c>
      <c r="D1448" t="s">
        <v>10</v>
      </c>
      <c r="E1448" t="s">
        <v>16</v>
      </c>
      <c r="F1448" t="s">
        <v>12</v>
      </c>
      <c r="G1448" t="s">
        <v>13</v>
      </c>
      <c r="H1448" t="s">
        <v>13</v>
      </c>
      <c r="I1448">
        <v>32</v>
      </c>
      <c r="J1448" t="str">
        <f>IF(ABS((C1448-AVERAGE($C:$C))/_xlfn.STDEV.S(moras[SALARIO]))&gt;1.96,"Atípico","No")</f>
        <v>No</v>
      </c>
      <c r="K1448" t="str">
        <f>IF(ABS((moras[[#This Row],[EDAD]]-AVERAGE($I:$I))/_xlfn.STDEV.S($I:$I))&gt;1.96,"Atípico","No")</f>
        <v>No</v>
      </c>
    </row>
    <row r="1449" spans="1:11" x14ac:dyDescent="0.35">
      <c r="A1449">
        <v>1820</v>
      </c>
      <c r="B1449" t="s">
        <v>9</v>
      </c>
      <c r="C1449">
        <v>387953</v>
      </c>
      <c r="D1449" t="s">
        <v>18</v>
      </c>
      <c r="E1449" t="s">
        <v>16</v>
      </c>
      <c r="F1449" t="s">
        <v>13</v>
      </c>
      <c r="G1449" t="s">
        <v>13</v>
      </c>
      <c r="H1449" t="s">
        <v>12</v>
      </c>
      <c r="I1449">
        <v>32</v>
      </c>
      <c r="J1449" t="str">
        <f>IF(ABS((C1449-AVERAGE($C:$C))/_xlfn.STDEV.S(moras[SALARIO]))&gt;1.96,"Atípico","No")</f>
        <v>No</v>
      </c>
      <c r="K1449" t="str">
        <f>IF(ABS((moras[[#This Row],[EDAD]]-AVERAGE($I:$I))/_xlfn.STDEV.S($I:$I))&gt;1.96,"Atípico","No")</f>
        <v>No</v>
      </c>
    </row>
    <row r="1450" spans="1:11" x14ac:dyDescent="0.35">
      <c r="A1450">
        <v>1168</v>
      </c>
      <c r="B1450" t="s">
        <v>9</v>
      </c>
      <c r="C1450">
        <v>387626</v>
      </c>
      <c r="D1450" t="s">
        <v>18</v>
      </c>
      <c r="E1450" t="s">
        <v>16</v>
      </c>
      <c r="F1450" t="s">
        <v>12</v>
      </c>
      <c r="G1450" t="s">
        <v>13</v>
      </c>
      <c r="H1450" t="s">
        <v>12</v>
      </c>
      <c r="I1450">
        <v>32</v>
      </c>
      <c r="J1450" t="str">
        <f>IF(ABS((C1450-AVERAGE($C:$C))/_xlfn.STDEV.S(moras[SALARIO]))&gt;1.96,"Atípico","No")</f>
        <v>No</v>
      </c>
      <c r="K1450" t="str">
        <f>IF(ABS((moras[[#This Row],[EDAD]]-AVERAGE($I:$I))/_xlfn.STDEV.S($I:$I))&gt;1.96,"Atípico","No")</f>
        <v>No</v>
      </c>
    </row>
    <row r="1451" spans="1:11" x14ac:dyDescent="0.35">
      <c r="A1451">
        <v>1899</v>
      </c>
      <c r="B1451" t="s">
        <v>9</v>
      </c>
      <c r="C1451">
        <v>387468</v>
      </c>
      <c r="D1451" t="s">
        <v>10</v>
      </c>
      <c r="E1451" t="s">
        <v>11</v>
      </c>
      <c r="F1451" t="s">
        <v>12</v>
      </c>
      <c r="G1451" t="s">
        <v>13</v>
      </c>
      <c r="H1451" t="s">
        <v>13</v>
      </c>
      <c r="I1451">
        <v>32</v>
      </c>
      <c r="J1451" t="str">
        <f>IF(ABS((C1451-AVERAGE($C:$C))/_xlfn.STDEV.S(moras[SALARIO]))&gt;1.96,"Atípico","No")</f>
        <v>No</v>
      </c>
      <c r="K1451" t="str">
        <f>IF(ABS((moras[[#This Row],[EDAD]]-AVERAGE($I:$I))/_xlfn.STDEV.S($I:$I))&gt;1.96,"Atípico","No")</f>
        <v>No</v>
      </c>
    </row>
    <row r="1452" spans="1:11" x14ac:dyDescent="0.35">
      <c r="A1452">
        <v>560</v>
      </c>
      <c r="B1452" t="s">
        <v>9</v>
      </c>
      <c r="C1452">
        <v>385702</v>
      </c>
      <c r="D1452" t="s">
        <v>17</v>
      </c>
      <c r="E1452" t="s">
        <v>16</v>
      </c>
      <c r="F1452" t="s">
        <v>12</v>
      </c>
      <c r="G1452" t="s">
        <v>13</v>
      </c>
      <c r="H1452" t="s">
        <v>13</v>
      </c>
      <c r="I1452">
        <v>32</v>
      </c>
      <c r="J1452" t="str">
        <f>IF(ABS((C1452-AVERAGE($C:$C))/_xlfn.STDEV.S(moras[SALARIO]))&gt;1.96,"Atípico","No")</f>
        <v>No</v>
      </c>
      <c r="K1452" t="str">
        <f>IF(ABS((moras[[#This Row],[EDAD]]-AVERAGE($I:$I))/_xlfn.STDEV.S($I:$I))&gt;1.96,"Atípico","No")</f>
        <v>No</v>
      </c>
    </row>
    <row r="1453" spans="1:11" x14ac:dyDescent="0.35">
      <c r="A1453">
        <v>3567</v>
      </c>
      <c r="B1453" t="s">
        <v>9</v>
      </c>
      <c r="C1453">
        <v>380000</v>
      </c>
      <c r="D1453" t="s">
        <v>10</v>
      </c>
      <c r="E1453" t="s">
        <v>16</v>
      </c>
      <c r="F1453" t="s">
        <v>12</v>
      </c>
      <c r="G1453" t="s">
        <v>13</v>
      </c>
      <c r="H1453" t="s">
        <v>13</v>
      </c>
      <c r="I1453">
        <v>32</v>
      </c>
      <c r="J1453" t="str">
        <f>IF(ABS((C1453-AVERAGE($C:$C))/_xlfn.STDEV.S(moras[SALARIO]))&gt;1.96,"Atípico","No")</f>
        <v>No</v>
      </c>
      <c r="K1453" t="str">
        <f>IF(ABS((moras[[#This Row],[EDAD]]-AVERAGE($I:$I))/_xlfn.STDEV.S($I:$I))&gt;1.96,"Atípico","No")</f>
        <v>No</v>
      </c>
    </row>
    <row r="1454" spans="1:11" x14ac:dyDescent="0.35">
      <c r="A1454">
        <v>2697</v>
      </c>
      <c r="B1454" t="s">
        <v>15</v>
      </c>
      <c r="C1454">
        <v>376000</v>
      </c>
      <c r="D1454" t="s">
        <v>10</v>
      </c>
      <c r="E1454" t="s">
        <v>16</v>
      </c>
      <c r="F1454" t="s">
        <v>12</v>
      </c>
      <c r="G1454" t="s">
        <v>13</v>
      </c>
      <c r="H1454" t="s">
        <v>13</v>
      </c>
      <c r="I1454">
        <v>32</v>
      </c>
      <c r="J1454" t="str">
        <f>IF(ABS((C1454-AVERAGE($C:$C))/_xlfn.STDEV.S(moras[SALARIO]))&gt;1.96,"Atípico","No")</f>
        <v>No</v>
      </c>
      <c r="K1454" t="str">
        <f>IF(ABS((moras[[#This Row],[EDAD]]-AVERAGE($I:$I))/_xlfn.STDEV.S($I:$I))&gt;1.96,"Atípico","No")</f>
        <v>No</v>
      </c>
    </row>
    <row r="1455" spans="1:11" x14ac:dyDescent="0.35">
      <c r="A1455">
        <v>446</v>
      </c>
      <c r="B1455" t="s">
        <v>15</v>
      </c>
      <c r="C1455">
        <v>375321.53</v>
      </c>
      <c r="D1455" t="s">
        <v>10</v>
      </c>
      <c r="E1455" t="s">
        <v>16</v>
      </c>
      <c r="F1455" t="s">
        <v>12</v>
      </c>
      <c r="G1455" t="s">
        <v>13</v>
      </c>
      <c r="H1455" t="s">
        <v>12</v>
      </c>
      <c r="I1455">
        <v>32</v>
      </c>
      <c r="J1455" t="str">
        <f>IF(ABS((C1455-AVERAGE($C:$C))/_xlfn.STDEV.S(moras[SALARIO]))&gt;1.96,"Atípico","No")</f>
        <v>No</v>
      </c>
      <c r="K1455" t="str">
        <f>IF(ABS((moras[[#This Row],[EDAD]]-AVERAGE($I:$I))/_xlfn.STDEV.S($I:$I))&gt;1.96,"Atípico","No")</f>
        <v>No</v>
      </c>
    </row>
    <row r="1456" spans="1:11" x14ac:dyDescent="0.35">
      <c r="A1456">
        <v>4810</v>
      </c>
      <c r="B1456" t="s">
        <v>15</v>
      </c>
      <c r="C1456">
        <v>371041.65</v>
      </c>
      <c r="D1456" t="s">
        <v>10</v>
      </c>
      <c r="E1456" t="s">
        <v>16</v>
      </c>
      <c r="F1456" t="s">
        <v>12</v>
      </c>
      <c r="G1456" t="s">
        <v>13</v>
      </c>
      <c r="H1456" t="s">
        <v>13</v>
      </c>
      <c r="I1456">
        <v>32</v>
      </c>
      <c r="J1456" t="str">
        <f>IF(ABS((C1456-AVERAGE($C:$C))/_xlfn.STDEV.S(moras[SALARIO]))&gt;1.96,"Atípico","No")</f>
        <v>No</v>
      </c>
      <c r="K1456" t="str">
        <f>IF(ABS((moras[[#This Row],[EDAD]]-AVERAGE($I:$I))/_xlfn.STDEV.S($I:$I))&gt;1.96,"Atípico","No")</f>
        <v>No</v>
      </c>
    </row>
    <row r="1457" spans="1:11" x14ac:dyDescent="0.35">
      <c r="A1457">
        <v>4355</v>
      </c>
      <c r="B1457" t="s">
        <v>15</v>
      </c>
      <c r="C1457">
        <v>369600</v>
      </c>
      <c r="D1457" t="s">
        <v>10</v>
      </c>
      <c r="E1457" t="s">
        <v>16</v>
      </c>
      <c r="F1457" t="s">
        <v>12</v>
      </c>
      <c r="G1457" t="s">
        <v>13</v>
      </c>
      <c r="H1457" t="s">
        <v>13</v>
      </c>
      <c r="I1457">
        <v>32</v>
      </c>
      <c r="J1457" t="str">
        <f>IF(ABS((C1457-AVERAGE($C:$C))/_xlfn.STDEV.S(moras[SALARIO]))&gt;1.96,"Atípico","No")</f>
        <v>No</v>
      </c>
      <c r="K1457" t="str">
        <f>IF(ABS((moras[[#This Row],[EDAD]]-AVERAGE($I:$I))/_xlfn.STDEV.S($I:$I))&gt;1.96,"Atípico","No")</f>
        <v>No</v>
      </c>
    </row>
    <row r="1458" spans="1:11" x14ac:dyDescent="0.35">
      <c r="A1458">
        <v>1107</v>
      </c>
      <c r="B1458" t="s">
        <v>9</v>
      </c>
      <c r="C1458">
        <v>367500</v>
      </c>
      <c r="D1458" t="s">
        <v>10</v>
      </c>
      <c r="E1458" t="s">
        <v>16</v>
      </c>
      <c r="F1458" t="s">
        <v>12</v>
      </c>
      <c r="G1458" t="s">
        <v>13</v>
      </c>
      <c r="H1458" t="s">
        <v>13</v>
      </c>
      <c r="I1458">
        <v>32</v>
      </c>
      <c r="J1458" t="str">
        <f>IF(ABS((C1458-AVERAGE($C:$C))/_xlfn.STDEV.S(moras[SALARIO]))&gt;1.96,"Atípico","No")</f>
        <v>No</v>
      </c>
      <c r="K1458" t="str">
        <f>IF(ABS((moras[[#This Row],[EDAD]]-AVERAGE($I:$I))/_xlfn.STDEV.S($I:$I))&gt;1.96,"Atípico","No")</f>
        <v>No</v>
      </c>
    </row>
    <row r="1459" spans="1:11" x14ac:dyDescent="0.35">
      <c r="A1459">
        <v>1680</v>
      </c>
      <c r="B1459" t="s">
        <v>9</v>
      </c>
      <c r="C1459">
        <v>365500</v>
      </c>
      <c r="D1459" t="s">
        <v>10</v>
      </c>
      <c r="E1459" t="s">
        <v>16</v>
      </c>
      <c r="F1459" t="s">
        <v>12</v>
      </c>
      <c r="G1459" t="s">
        <v>13</v>
      </c>
      <c r="H1459" t="s">
        <v>13</v>
      </c>
      <c r="I1459">
        <v>32</v>
      </c>
      <c r="J1459" t="str">
        <f>IF(ABS((C1459-AVERAGE($C:$C))/_xlfn.STDEV.S(moras[SALARIO]))&gt;1.96,"Atípico","No")</f>
        <v>No</v>
      </c>
      <c r="K1459" t="str">
        <f>IF(ABS((moras[[#This Row],[EDAD]]-AVERAGE($I:$I))/_xlfn.STDEV.S($I:$I))&gt;1.96,"Atípico","No")</f>
        <v>No</v>
      </c>
    </row>
    <row r="1460" spans="1:11" x14ac:dyDescent="0.35">
      <c r="A1460">
        <v>3615</v>
      </c>
      <c r="B1460" t="s">
        <v>9</v>
      </c>
      <c r="C1460">
        <v>361590.25</v>
      </c>
      <c r="D1460" t="s">
        <v>10</v>
      </c>
      <c r="E1460" t="s">
        <v>16</v>
      </c>
      <c r="F1460" t="s">
        <v>12</v>
      </c>
      <c r="G1460" t="s">
        <v>13</v>
      </c>
      <c r="H1460" t="s">
        <v>13</v>
      </c>
      <c r="I1460">
        <v>32</v>
      </c>
      <c r="J1460" t="str">
        <f>IF(ABS((C1460-AVERAGE($C:$C))/_xlfn.STDEV.S(moras[SALARIO]))&gt;1.96,"Atípico","No")</f>
        <v>No</v>
      </c>
      <c r="K1460" t="str">
        <f>IF(ABS((moras[[#This Row],[EDAD]]-AVERAGE($I:$I))/_xlfn.STDEV.S($I:$I))&gt;1.96,"Atípico","No")</f>
        <v>No</v>
      </c>
    </row>
    <row r="1461" spans="1:11" x14ac:dyDescent="0.35">
      <c r="A1461">
        <v>3014</v>
      </c>
      <c r="B1461" t="s">
        <v>9</v>
      </c>
      <c r="C1461">
        <v>361529.4</v>
      </c>
      <c r="D1461" t="s">
        <v>10</v>
      </c>
      <c r="E1461" t="s">
        <v>16</v>
      </c>
      <c r="F1461" t="s">
        <v>12</v>
      </c>
      <c r="G1461" t="s">
        <v>13</v>
      </c>
      <c r="H1461" t="s">
        <v>13</v>
      </c>
      <c r="I1461">
        <v>32</v>
      </c>
      <c r="J1461" t="str">
        <f>IF(ABS((C1461-AVERAGE($C:$C))/_xlfn.STDEV.S(moras[SALARIO]))&gt;1.96,"Atípico","No")</f>
        <v>No</v>
      </c>
      <c r="K1461" t="str">
        <f>IF(ABS((moras[[#This Row],[EDAD]]-AVERAGE($I:$I))/_xlfn.STDEV.S($I:$I))&gt;1.96,"Atípico","No")</f>
        <v>No</v>
      </c>
    </row>
    <row r="1462" spans="1:11" x14ac:dyDescent="0.35">
      <c r="A1462">
        <v>1479</v>
      </c>
      <c r="B1462" t="s">
        <v>9</v>
      </c>
      <c r="C1462">
        <v>360420</v>
      </c>
      <c r="D1462" t="s">
        <v>18</v>
      </c>
      <c r="E1462" t="s">
        <v>16</v>
      </c>
      <c r="F1462" t="s">
        <v>12</v>
      </c>
      <c r="G1462" t="s">
        <v>13</v>
      </c>
      <c r="H1462" t="s">
        <v>12</v>
      </c>
      <c r="I1462">
        <v>32</v>
      </c>
      <c r="J1462" t="str">
        <f>IF(ABS((C1462-AVERAGE($C:$C))/_xlfn.STDEV.S(moras[SALARIO]))&gt;1.96,"Atípico","No")</f>
        <v>No</v>
      </c>
      <c r="K1462" t="str">
        <f>IF(ABS((moras[[#This Row],[EDAD]]-AVERAGE($I:$I))/_xlfn.STDEV.S($I:$I))&gt;1.96,"Atípico","No")</f>
        <v>No</v>
      </c>
    </row>
    <row r="1463" spans="1:11" x14ac:dyDescent="0.35">
      <c r="A1463">
        <v>2728</v>
      </c>
      <c r="B1463" t="s">
        <v>9</v>
      </c>
      <c r="C1463">
        <v>360061</v>
      </c>
      <c r="D1463" t="s">
        <v>10</v>
      </c>
      <c r="E1463" t="s">
        <v>16</v>
      </c>
      <c r="F1463" t="s">
        <v>12</v>
      </c>
      <c r="G1463" t="s">
        <v>13</v>
      </c>
      <c r="H1463" t="s">
        <v>13</v>
      </c>
      <c r="I1463">
        <v>32</v>
      </c>
      <c r="J1463" t="str">
        <f>IF(ABS((C1463-AVERAGE($C:$C))/_xlfn.STDEV.S(moras[SALARIO]))&gt;1.96,"Atípico","No")</f>
        <v>No</v>
      </c>
      <c r="K1463" t="str">
        <f>IF(ABS((moras[[#This Row],[EDAD]]-AVERAGE($I:$I))/_xlfn.STDEV.S($I:$I))&gt;1.96,"Atípico","No")</f>
        <v>No</v>
      </c>
    </row>
    <row r="1464" spans="1:11" x14ac:dyDescent="0.35">
      <c r="A1464">
        <v>2548</v>
      </c>
      <c r="B1464" t="s">
        <v>9</v>
      </c>
      <c r="C1464">
        <v>360000</v>
      </c>
      <c r="D1464" t="s">
        <v>10</v>
      </c>
      <c r="E1464" t="s">
        <v>16</v>
      </c>
      <c r="F1464" t="s">
        <v>12</v>
      </c>
      <c r="G1464" t="s">
        <v>13</v>
      </c>
      <c r="H1464" t="s">
        <v>12</v>
      </c>
      <c r="I1464">
        <v>32</v>
      </c>
      <c r="J1464" t="str">
        <f>IF(ABS((C1464-AVERAGE($C:$C))/_xlfn.STDEV.S(moras[SALARIO]))&gt;1.96,"Atípico","No")</f>
        <v>No</v>
      </c>
      <c r="K1464" t="str">
        <f>IF(ABS((moras[[#This Row],[EDAD]]-AVERAGE($I:$I))/_xlfn.STDEV.S($I:$I))&gt;1.96,"Atípico","No")</f>
        <v>No</v>
      </c>
    </row>
    <row r="1465" spans="1:11" x14ac:dyDescent="0.35">
      <c r="A1465">
        <v>4407</v>
      </c>
      <c r="B1465" t="s">
        <v>9</v>
      </c>
      <c r="C1465">
        <v>360000</v>
      </c>
      <c r="D1465" t="s">
        <v>10</v>
      </c>
      <c r="E1465" t="s">
        <v>16</v>
      </c>
      <c r="F1465" t="s">
        <v>12</v>
      </c>
      <c r="G1465" t="s">
        <v>12</v>
      </c>
      <c r="H1465" t="s">
        <v>13</v>
      </c>
      <c r="I1465">
        <v>32</v>
      </c>
      <c r="J1465" t="str">
        <f>IF(ABS((C1465-AVERAGE($C:$C))/_xlfn.STDEV.S(moras[SALARIO]))&gt;1.96,"Atípico","No")</f>
        <v>No</v>
      </c>
      <c r="K1465" t="str">
        <f>IF(ABS((moras[[#This Row],[EDAD]]-AVERAGE($I:$I))/_xlfn.STDEV.S($I:$I))&gt;1.96,"Atípico","No")</f>
        <v>No</v>
      </c>
    </row>
    <row r="1466" spans="1:11" x14ac:dyDescent="0.35">
      <c r="A1466">
        <v>340</v>
      </c>
      <c r="B1466" t="s">
        <v>15</v>
      </c>
      <c r="C1466">
        <v>359544.27</v>
      </c>
      <c r="D1466" t="s">
        <v>21</v>
      </c>
      <c r="E1466" t="s">
        <v>16</v>
      </c>
      <c r="F1466" t="s">
        <v>12</v>
      </c>
      <c r="G1466" t="s">
        <v>12</v>
      </c>
      <c r="H1466" t="s">
        <v>13</v>
      </c>
      <c r="I1466">
        <v>32</v>
      </c>
      <c r="J1466" t="str">
        <f>IF(ABS((C1466-AVERAGE($C:$C))/_xlfn.STDEV.S(moras[SALARIO]))&gt;1.96,"Atípico","No")</f>
        <v>No</v>
      </c>
      <c r="K1466" t="str">
        <f>IF(ABS((moras[[#This Row],[EDAD]]-AVERAGE($I:$I))/_xlfn.STDEV.S($I:$I))&gt;1.96,"Atípico","No")</f>
        <v>No</v>
      </c>
    </row>
    <row r="1467" spans="1:11" x14ac:dyDescent="0.35">
      <c r="A1467">
        <v>3200</v>
      </c>
      <c r="B1467" t="s">
        <v>15</v>
      </c>
      <c r="C1467">
        <v>359544.27</v>
      </c>
      <c r="D1467" t="s">
        <v>21</v>
      </c>
      <c r="E1467" t="s">
        <v>16</v>
      </c>
      <c r="F1467" t="s">
        <v>12</v>
      </c>
      <c r="G1467" t="s">
        <v>12</v>
      </c>
      <c r="H1467" t="s">
        <v>13</v>
      </c>
      <c r="I1467">
        <v>32</v>
      </c>
      <c r="J1467" t="str">
        <f>IF(ABS((C1467-AVERAGE($C:$C))/_xlfn.STDEV.S(moras[SALARIO]))&gt;1.96,"Atípico","No")</f>
        <v>No</v>
      </c>
      <c r="K1467" t="str">
        <f>IF(ABS((moras[[#This Row],[EDAD]]-AVERAGE($I:$I))/_xlfn.STDEV.S($I:$I))&gt;1.96,"Atípico","No")</f>
        <v>No</v>
      </c>
    </row>
    <row r="1468" spans="1:11" x14ac:dyDescent="0.35">
      <c r="A1468">
        <v>1770</v>
      </c>
      <c r="B1468" t="s">
        <v>9</v>
      </c>
      <c r="C1468">
        <v>349670.3</v>
      </c>
      <c r="D1468" t="s">
        <v>10</v>
      </c>
      <c r="E1468" t="s">
        <v>16</v>
      </c>
      <c r="F1468" t="s">
        <v>12</v>
      </c>
      <c r="G1468" t="s">
        <v>13</v>
      </c>
      <c r="H1468" t="s">
        <v>13</v>
      </c>
      <c r="I1468">
        <v>32</v>
      </c>
      <c r="J1468" t="str">
        <f>IF(ABS((C1468-AVERAGE($C:$C))/_xlfn.STDEV.S(moras[SALARIO]))&gt;1.96,"Atípico","No")</f>
        <v>No</v>
      </c>
      <c r="K1468" t="str">
        <f>IF(ABS((moras[[#This Row],[EDAD]]-AVERAGE($I:$I))/_xlfn.STDEV.S($I:$I))&gt;1.96,"Atípico","No")</f>
        <v>No</v>
      </c>
    </row>
    <row r="1469" spans="1:11" x14ac:dyDescent="0.35">
      <c r="A1469">
        <v>3811</v>
      </c>
      <c r="B1469" t="s">
        <v>9</v>
      </c>
      <c r="C1469">
        <v>347514</v>
      </c>
      <c r="D1469" t="s">
        <v>10</v>
      </c>
      <c r="E1469" t="s">
        <v>16</v>
      </c>
      <c r="F1469" t="s">
        <v>12</v>
      </c>
      <c r="G1469" t="s">
        <v>13</v>
      </c>
      <c r="H1469" t="s">
        <v>12</v>
      </c>
      <c r="I1469">
        <v>32</v>
      </c>
      <c r="J1469" t="str">
        <f>IF(ABS((C1469-AVERAGE($C:$C))/_xlfn.STDEV.S(moras[SALARIO]))&gt;1.96,"Atípico","No")</f>
        <v>No</v>
      </c>
      <c r="K1469" t="str">
        <f>IF(ABS((moras[[#This Row],[EDAD]]-AVERAGE($I:$I))/_xlfn.STDEV.S($I:$I))&gt;1.96,"Atípico","No")</f>
        <v>No</v>
      </c>
    </row>
    <row r="1470" spans="1:11" x14ac:dyDescent="0.35">
      <c r="A1470">
        <v>291</v>
      </c>
      <c r="B1470" t="s">
        <v>9</v>
      </c>
      <c r="C1470">
        <v>345385</v>
      </c>
      <c r="D1470" t="s">
        <v>10</v>
      </c>
      <c r="E1470" t="s">
        <v>16</v>
      </c>
      <c r="F1470" t="s">
        <v>12</v>
      </c>
      <c r="G1470" t="s">
        <v>13</v>
      </c>
      <c r="H1470" t="s">
        <v>13</v>
      </c>
      <c r="I1470">
        <v>32</v>
      </c>
      <c r="J1470" t="str">
        <f>IF(ABS((C1470-AVERAGE($C:$C))/_xlfn.STDEV.S(moras[SALARIO]))&gt;1.96,"Atípico","No")</f>
        <v>No</v>
      </c>
      <c r="K1470" t="str">
        <f>IF(ABS((moras[[#This Row],[EDAD]]-AVERAGE($I:$I))/_xlfn.STDEV.S($I:$I))&gt;1.96,"Atípico","No")</f>
        <v>No</v>
      </c>
    </row>
    <row r="1471" spans="1:11" x14ac:dyDescent="0.35">
      <c r="A1471">
        <v>861</v>
      </c>
      <c r="B1471" t="s">
        <v>9</v>
      </c>
      <c r="C1471">
        <v>343391</v>
      </c>
      <c r="D1471" t="s">
        <v>10</v>
      </c>
      <c r="E1471" t="s">
        <v>16</v>
      </c>
      <c r="F1471" t="s">
        <v>12</v>
      </c>
      <c r="G1471" t="s">
        <v>13</v>
      </c>
      <c r="H1471" t="s">
        <v>13</v>
      </c>
      <c r="I1471">
        <v>32</v>
      </c>
      <c r="J1471" t="str">
        <f>IF(ABS((C1471-AVERAGE($C:$C))/_xlfn.STDEV.S(moras[SALARIO]))&gt;1.96,"Atípico","No")</f>
        <v>No</v>
      </c>
      <c r="K1471" t="str">
        <f>IF(ABS((moras[[#This Row],[EDAD]]-AVERAGE($I:$I))/_xlfn.STDEV.S($I:$I))&gt;1.96,"Atípico","No")</f>
        <v>No</v>
      </c>
    </row>
    <row r="1472" spans="1:11" x14ac:dyDescent="0.35">
      <c r="A1472">
        <v>309</v>
      </c>
      <c r="B1472" t="s">
        <v>9</v>
      </c>
      <c r="C1472">
        <v>343178</v>
      </c>
      <c r="D1472" t="s">
        <v>10</v>
      </c>
      <c r="E1472" t="s">
        <v>16</v>
      </c>
      <c r="F1472" t="s">
        <v>12</v>
      </c>
      <c r="G1472" t="s">
        <v>13</v>
      </c>
      <c r="H1472" t="s">
        <v>12</v>
      </c>
      <c r="I1472">
        <v>32</v>
      </c>
      <c r="J1472" t="str">
        <f>IF(ABS((C1472-AVERAGE($C:$C))/_xlfn.STDEV.S(moras[SALARIO]))&gt;1.96,"Atípico","No")</f>
        <v>No</v>
      </c>
      <c r="K1472" t="str">
        <f>IF(ABS((moras[[#This Row],[EDAD]]-AVERAGE($I:$I))/_xlfn.STDEV.S($I:$I))&gt;1.96,"Atípico","No")</f>
        <v>No</v>
      </c>
    </row>
    <row r="1473" spans="1:11" x14ac:dyDescent="0.35">
      <c r="A1473">
        <v>1902</v>
      </c>
      <c r="B1473" t="s">
        <v>9</v>
      </c>
      <c r="C1473">
        <v>340566</v>
      </c>
      <c r="D1473" t="s">
        <v>18</v>
      </c>
      <c r="E1473" t="s">
        <v>16</v>
      </c>
      <c r="F1473" t="s">
        <v>12</v>
      </c>
      <c r="G1473" t="s">
        <v>12</v>
      </c>
      <c r="H1473" t="s">
        <v>13</v>
      </c>
      <c r="I1473">
        <v>32</v>
      </c>
      <c r="J1473" t="str">
        <f>IF(ABS((C1473-AVERAGE($C:$C))/_xlfn.STDEV.S(moras[SALARIO]))&gt;1.96,"Atípico","No")</f>
        <v>No</v>
      </c>
      <c r="K1473" t="str">
        <f>IF(ABS((moras[[#This Row],[EDAD]]-AVERAGE($I:$I))/_xlfn.STDEV.S($I:$I))&gt;1.96,"Atípico","No")</f>
        <v>No</v>
      </c>
    </row>
    <row r="1474" spans="1:11" x14ac:dyDescent="0.35">
      <c r="A1474">
        <v>353</v>
      </c>
      <c r="B1474" t="s">
        <v>15</v>
      </c>
      <c r="C1474">
        <v>333094.01</v>
      </c>
      <c r="D1474" t="s">
        <v>10</v>
      </c>
      <c r="E1474" t="s">
        <v>16</v>
      </c>
      <c r="F1474" t="s">
        <v>12</v>
      </c>
      <c r="G1474" t="s">
        <v>13</v>
      </c>
      <c r="H1474" t="s">
        <v>13</v>
      </c>
      <c r="I1474">
        <v>32</v>
      </c>
      <c r="J1474" t="str">
        <f>IF(ABS((C1474-AVERAGE($C:$C))/_xlfn.STDEV.S(moras[SALARIO]))&gt;1.96,"Atípico","No")</f>
        <v>No</v>
      </c>
      <c r="K1474" t="str">
        <f>IF(ABS((moras[[#This Row],[EDAD]]-AVERAGE($I:$I))/_xlfn.STDEV.S($I:$I))&gt;1.96,"Atípico","No")</f>
        <v>No</v>
      </c>
    </row>
    <row r="1475" spans="1:11" x14ac:dyDescent="0.35">
      <c r="A1475">
        <v>295</v>
      </c>
      <c r="B1475" t="s">
        <v>9</v>
      </c>
      <c r="C1475">
        <v>328192</v>
      </c>
      <c r="D1475" t="s">
        <v>18</v>
      </c>
      <c r="E1475" t="s">
        <v>16</v>
      </c>
      <c r="F1475" t="s">
        <v>12</v>
      </c>
      <c r="G1475" t="s">
        <v>12</v>
      </c>
      <c r="H1475" t="s">
        <v>12</v>
      </c>
      <c r="I1475">
        <v>32</v>
      </c>
      <c r="J1475" t="str">
        <f>IF(ABS((C1475-AVERAGE($C:$C))/_xlfn.STDEV.S(moras[SALARIO]))&gt;1.96,"Atípico","No")</f>
        <v>No</v>
      </c>
      <c r="K1475" t="str">
        <f>IF(ABS((moras[[#This Row],[EDAD]]-AVERAGE($I:$I))/_xlfn.STDEV.S($I:$I))&gt;1.96,"Atípico","No")</f>
        <v>No</v>
      </c>
    </row>
    <row r="1476" spans="1:11" x14ac:dyDescent="0.35">
      <c r="A1476">
        <v>2252</v>
      </c>
      <c r="B1476" t="s">
        <v>9</v>
      </c>
      <c r="C1476">
        <v>327264</v>
      </c>
      <c r="D1476" t="s">
        <v>10</v>
      </c>
      <c r="E1476" t="s">
        <v>11</v>
      </c>
      <c r="F1476" t="s">
        <v>12</v>
      </c>
      <c r="G1476" t="s">
        <v>13</v>
      </c>
      <c r="H1476" t="s">
        <v>13</v>
      </c>
      <c r="I1476">
        <v>32</v>
      </c>
      <c r="J1476" t="str">
        <f>IF(ABS((C1476-AVERAGE($C:$C))/_xlfn.STDEV.S(moras[SALARIO]))&gt;1.96,"Atípico","No")</f>
        <v>No</v>
      </c>
      <c r="K1476" t="str">
        <f>IF(ABS((moras[[#This Row],[EDAD]]-AVERAGE($I:$I))/_xlfn.STDEV.S($I:$I))&gt;1.96,"Atípico","No")</f>
        <v>No</v>
      </c>
    </row>
    <row r="1477" spans="1:11" x14ac:dyDescent="0.35">
      <c r="A1477">
        <v>4496</v>
      </c>
      <c r="B1477" t="s">
        <v>15</v>
      </c>
      <c r="C1477">
        <v>316663</v>
      </c>
      <c r="D1477" t="s">
        <v>18</v>
      </c>
      <c r="E1477" t="s">
        <v>16</v>
      </c>
      <c r="F1477" t="s">
        <v>12</v>
      </c>
      <c r="G1477" t="s">
        <v>13</v>
      </c>
      <c r="H1477" t="s">
        <v>12</v>
      </c>
      <c r="I1477">
        <v>32</v>
      </c>
      <c r="J1477" t="str">
        <f>IF(ABS((C1477-AVERAGE($C:$C))/_xlfn.STDEV.S(moras[SALARIO]))&gt;1.96,"Atípico","No")</f>
        <v>No</v>
      </c>
      <c r="K1477" t="str">
        <f>IF(ABS((moras[[#This Row],[EDAD]]-AVERAGE($I:$I))/_xlfn.STDEV.S($I:$I))&gt;1.96,"Atípico","No")</f>
        <v>No</v>
      </c>
    </row>
    <row r="1478" spans="1:11" x14ac:dyDescent="0.35">
      <c r="A1478">
        <v>1825</v>
      </c>
      <c r="B1478" t="s">
        <v>15</v>
      </c>
      <c r="C1478">
        <v>310124</v>
      </c>
      <c r="D1478" t="s">
        <v>17</v>
      </c>
      <c r="E1478" t="s">
        <v>16</v>
      </c>
      <c r="F1478" t="s">
        <v>12</v>
      </c>
      <c r="G1478" t="s">
        <v>13</v>
      </c>
      <c r="H1478" t="s">
        <v>12</v>
      </c>
      <c r="I1478">
        <v>32</v>
      </c>
      <c r="J1478" t="str">
        <f>IF(ABS((C1478-AVERAGE($C:$C))/_xlfn.STDEV.S(moras[SALARIO]))&gt;1.96,"Atípico","No")</f>
        <v>No</v>
      </c>
      <c r="K1478" t="str">
        <f>IF(ABS((moras[[#This Row],[EDAD]]-AVERAGE($I:$I))/_xlfn.STDEV.S($I:$I))&gt;1.96,"Atípico","No")</f>
        <v>No</v>
      </c>
    </row>
    <row r="1479" spans="1:11" x14ac:dyDescent="0.35">
      <c r="A1479">
        <v>4826</v>
      </c>
      <c r="B1479" t="s">
        <v>9</v>
      </c>
      <c r="C1479">
        <v>302709.55</v>
      </c>
      <c r="D1479" t="s">
        <v>10</v>
      </c>
      <c r="E1479" t="s">
        <v>16</v>
      </c>
      <c r="F1479" t="s">
        <v>12</v>
      </c>
      <c r="G1479" t="s">
        <v>13</v>
      </c>
      <c r="H1479" t="s">
        <v>13</v>
      </c>
      <c r="I1479">
        <v>32</v>
      </c>
      <c r="J1479" t="str">
        <f>IF(ABS((C1479-AVERAGE($C:$C))/_xlfn.STDEV.S(moras[SALARIO]))&gt;1.96,"Atípico","No")</f>
        <v>No</v>
      </c>
      <c r="K1479" t="str">
        <f>IF(ABS((moras[[#This Row],[EDAD]]-AVERAGE($I:$I))/_xlfn.STDEV.S($I:$I))&gt;1.96,"Atípico","No")</f>
        <v>No</v>
      </c>
    </row>
    <row r="1480" spans="1:11" x14ac:dyDescent="0.35">
      <c r="A1480">
        <v>197</v>
      </c>
      <c r="B1480" t="s">
        <v>9</v>
      </c>
      <c r="C1480">
        <v>300018</v>
      </c>
      <c r="D1480" t="s">
        <v>18</v>
      </c>
      <c r="E1480" t="s">
        <v>16</v>
      </c>
      <c r="F1480" t="s">
        <v>12</v>
      </c>
      <c r="G1480" t="s">
        <v>13</v>
      </c>
      <c r="H1480" t="s">
        <v>13</v>
      </c>
      <c r="I1480">
        <v>32</v>
      </c>
      <c r="J1480" t="str">
        <f>IF(ABS((C1480-AVERAGE($C:$C))/_xlfn.STDEV.S(moras[SALARIO]))&gt;1.96,"Atípico","No")</f>
        <v>No</v>
      </c>
      <c r="K1480" t="str">
        <f>IF(ABS((moras[[#This Row],[EDAD]]-AVERAGE($I:$I))/_xlfn.STDEV.S($I:$I))&gt;1.96,"Atípico","No")</f>
        <v>No</v>
      </c>
    </row>
    <row r="1481" spans="1:11" x14ac:dyDescent="0.35">
      <c r="A1481">
        <v>382</v>
      </c>
      <c r="B1481" t="s">
        <v>15</v>
      </c>
      <c r="C1481">
        <v>300018</v>
      </c>
      <c r="D1481" t="s">
        <v>18</v>
      </c>
      <c r="E1481" t="s">
        <v>16</v>
      </c>
      <c r="F1481" t="s">
        <v>12</v>
      </c>
      <c r="G1481" t="s">
        <v>13</v>
      </c>
      <c r="H1481" t="s">
        <v>12</v>
      </c>
      <c r="I1481">
        <v>32</v>
      </c>
      <c r="J1481" t="str">
        <f>IF(ABS((C1481-AVERAGE($C:$C))/_xlfn.STDEV.S(moras[SALARIO]))&gt;1.96,"Atípico","No")</f>
        <v>No</v>
      </c>
      <c r="K1481" t="str">
        <f>IF(ABS((moras[[#This Row],[EDAD]]-AVERAGE($I:$I))/_xlfn.STDEV.S($I:$I))&gt;1.96,"Atípico","No")</f>
        <v>No</v>
      </c>
    </row>
    <row r="1482" spans="1:11" x14ac:dyDescent="0.35">
      <c r="A1482">
        <v>1717</v>
      </c>
      <c r="B1482" t="s">
        <v>9</v>
      </c>
      <c r="C1482">
        <v>300018</v>
      </c>
      <c r="D1482" t="s">
        <v>18</v>
      </c>
      <c r="E1482" t="s">
        <v>16</v>
      </c>
      <c r="F1482" t="s">
        <v>12</v>
      </c>
      <c r="G1482" t="s">
        <v>13</v>
      </c>
      <c r="H1482" t="s">
        <v>13</v>
      </c>
      <c r="I1482">
        <v>32</v>
      </c>
      <c r="J1482" t="str">
        <f>IF(ABS((C1482-AVERAGE($C:$C))/_xlfn.STDEV.S(moras[SALARIO]))&gt;1.96,"Atípico","No")</f>
        <v>No</v>
      </c>
      <c r="K1482" t="str">
        <f>IF(ABS((moras[[#This Row],[EDAD]]-AVERAGE($I:$I))/_xlfn.STDEV.S($I:$I))&gt;1.96,"Atípico","No")</f>
        <v>No</v>
      </c>
    </row>
    <row r="1483" spans="1:11" x14ac:dyDescent="0.35">
      <c r="A1483">
        <v>4315</v>
      </c>
      <c r="B1483" t="s">
        <v>9</v>
      </c>
      <c r="C1483">
        <v>300018</v>
      </c>
      <c r="D1483" t="s">
        <v>18</v>
      </c>
      <c r="E1483" t="s">
        <v>16</v>
      </c>
      <c r="F1483" t="s">
        <v>12</v>
      </c>
      <c r="G1483" t="s">
        <v>12</v>
      </c>
      <c r="H1483" t="s">
        <v>12</v>
      </c>
      <c r="I1483">
        <v>32</v>
      </c>
      <c r="J1483" t="str">
        <f>IF(ABS((C1483-AVERAGE($C:$C))/_xlfn.STDEV.S(moras[SALARIO]))&gt;1.96,"Atípico","No")</f>
        <v>No</v>
      </c>
      <c r="K1483" t="str">
        <f>IF(ABS((moras[[#This Row],[EDAD]]-AVERAGE($I:$I))/_xlfn.STDEV.S($I:$I))&gt;1.96,"Atípico","No")</f>
        <v>No</v>
      </c>
    </row>
    <row r="1484" spans="1:11" x14ac:dyDescent="0.35">
      <c r="A1484">
        <v>2699</v>
      </c>
      <c r="B1484" t="s">
        <v>15</v>
      </c>
      <c r="C1484">
        <v>300000</v>
      </c>
      <c r="D1484" t="s">
        <v>10</v>
      </c>
      <c r="E1484" t="s">
        <v>16</v>
      </c>
      <c r="F1484" t="s">
        <v>12</v>
      </c>
      <c r="G1484" t="s">
        <v>13</v>
      </c>
      <c r="H1484" t="s">
        <v>13</v>
      </c>
      <c r="I1484">
        <v>32</v>
      </c>
      <c r="J1484" t="str">
        <f>IF(ABS((C1484-AVERAGE($C:$C))/_xlfn.STDEV.S(moras[SALARIO]))&gt;1.96,"Atípico","No")</f>
        <v>No</v>
      </c>
      <c r="K1484" t="str">
        <f>IF(ABS((moras[[#This Row],[EDAD]]-AVERAGE($I:$I))/_xlfn.STDEV.S($I:$I))&gt;1.96,"Atípico","No")</f>
        <v>No</v>
      </c>
    </row>
    <row r="1485" spans="1:11" x14ac:dyDescent="0.35">
      <c r="A1485">
        <v>3437</v>
      </c>
      <c r="B1485" t="s">
        <v>9</v>
      </c>
      <c r="C1485">
        <v>300000</v>
      </c>
      <c r="D1485" t="s">
        <v>17</v>
      </c>
      <c r="E1485" t="s">
        <v>16</v>
      </c>
      <c r="F1485" t="s">
        <v>12</v>
      </c>
      <c r="G1485" t="s">
        <v>12</v>
      </c>
      <c r="H1485" t="s">
        <v>13</v>
      </c>
      <c r="I1485">
        <v>32</v>
      </c>
      <c r="J1485" t="str">
        <f>IF(ABS((C1485-AVERAGE($C:$C))/_xlfn.STDEV.S(moras[SALARIO]))&gt;1.96,"Atípico","No")</f>
        <v>No</v>
      </c>
      <c r="K1485" t="str">
        <f>IF(ABS((moras[[#This Row],[EDAD]]-AVERAGE($I:$I))/_xlfn.STDEV.S($I:$I))&gt;1.96,"Atípico","No")</f>
        <v>No</v>
      </c>
    </row>
    <row r="1486" spans="1:11" x14ac:dyDescent="0.35">
      <c r="A1486">
        <v>4767</v>
      </c>
      <c r="B1486" t="s">
        <v>15</v>
      </c>
      <c r="C1486">
        <v>299784</v>
      </c>
      <c r="D1486" t="s">
        <v>18</v>
      </c>
      <c r="E1486" t="s">
        <v>16</v>
      </c>
      <c r="F1486" t="s">
        <v>12</v>
      </c>
      <c r="G1486" t="s">
        <v>12</v>
      </c>
      <c r="H1486" t="s">
        <v>12</v>
      </c>
      <c r="I1486">
        <v>32</v>
      </c>
      <c r="J1486" t="str">
        <f>IF(ABS((C1486-AVERAGE($C:$C))/_xlfn.STDEV.S(moras[SALARIO]))&gt;1.96,"Atípico","No")</f>
        <v>No</v>
      </c>
      <c r="K1486" t="str">
        <f>IF(ABS((moras[[#This Row],[EDAD]]-AVERAGE($I:$I))/_xlfn.STDEV.S($I:$I))&gt;1.96,"Atípico","No")</f>
        <v>No</v>
      </c>
    </row>
    <row r="1487" spans="1:11" x14ac:dyDescent="0.35">
      <c r="A1487">
        <v>1457</v>
      </c>
      <c r="B1487" t="s">
        <v>15</v>
      </c>
      <c r="C1487">
        <v>298957</v>
      </c>
      <c r="D1487" t="s">
        <v>17</v>
      </c>
      <c r="E1487" t="s">
        <v>16</v>
      </c>
      <c r="F1487" t="s">
        <v>12</v>
      </c>
      <c r="G1487" t="s">
        <v>13</v>
      </c>
      <c r="H1487" t="s">
        <v>13</v>
      </c>
      <c r="I1487">
        <v>32</v>
      </c>
      <c r="J1487" t="str">
        <f>IF(ABS((C1487-AVERAGE($C:$C))/_xlfn.STDEV.S(moras[SALARIO]))&gt;1.96,"Atípico","No")</f>
        <v>No</v>
      </c>
      <c r="K1487" t="str">
        <f>IF(ABS((moras[[#This Row],[EDAD]]-AVERAGE($I:$I))/_xlfn.STDEV.S($I:$I))&gt;1.96,"Atípico","No")</f>
        <v>No</v>
      </c>
    </row>
    <row r="1488" spans="1:11" x14ac:dyDescent="0.35">
      <c r="A1488">
        <v>1543</v>
      </c>
      <c r="B1488" t="s">
        <v>9</v>
      </c>
      <c r="C1488">
        <v>297046</v>
      </c>
      <c r="D1488" t="s">
        <v>18</v>
      </c>
      <c r="E1488" t="s">
        <v>16</v>
      </c>
      <c r="F1488" t="s">
        <v>12</v>
      </c>
      <c r="G1488" t="s">
        <v>12</v>
      </c>
      <c r="H1488" t="s">
        <v>13</v>
      </c>
      <c r="I1488">
        <v>32</v>
      </c>
      <c r="J1488" t="str">
        <f>IF(ABS((C1488-AVERAGE($C:$C))/_xlfn.STDEV.S(moras[SALARIO]))&gt;1.96,"Atípico","No")</f>
        <v>No</v>
      </c>
      <c r="K1488" t="str">
        <f>IF(ABS((moras[[#This Row],[EDAD]]-AVERAGE($I:$I))/_xlfn.STDEV.S($I:$I))&gt;1.96,"Atípico","No")</f>
        <v>No</v>
      </c>
    </row>
    <row r="1489" spans="1:11" x14ac:dyDescent="0.35">
      <c r="A1489">
        <v>3807</v>
      </c>
      <c r="B1489" t="s">
        <v>15</v>
      </c>
      <c r="C1489">
        <v>297046</v>
      </c>
      <c r="D1489" t="s">
        <v>17</v>
      </c>
      <c r="E1489" t="s">
        <v>16</v>
      </c>
      <c r="F1489" t="s">
        <v>12</v>
      </c>
      <c r="G1489" t="s">
        <v>12</v>
      </c>
      <c r="H1489" t="s">
        <v>13</v>
      </c>
      <c r="I1489">
        <v>32</v>
      </c>
      <c r="J1489" t="str">
        <f>IF(ABS((C1489-AVERAGE($C:$C))/_xlfn.STDEV.S(moras[SALARIO]))&gt;1.96,"Atípico","No")</f>
        <v>No</v>
      </c>
      <c r="K1489" t="str">
        <f>IF(ABS((moras[[#This Row],[EDAD]]-AVERAGE($I:$I))/_xlfn.STDEV.S($I:$I))&gt;1.96,"Atípico","No")</f>
        <v>No</v>
      </c>
    </row>
    <row r="1490" spans="1:11" x14ac:dyDescent="0.35">
      <c r="A1490">
        <v>3901</v>
      </c>
      <c r="B1490" t="s">
        <v>9</v>
      </c>
      <c r="C1490">
        <v>297046</v>
      </c>
      <c r="D1490" t="s">
        <v>18</v>
      </c>
      <c r="E1490" t="s">
        <v>16</v>
      </c>
      <c r="F1490" t="s">
        <v>12</v>
      </c>
      <c r="G1490" t="s">
        <v>13</v>
      </c>
      <c r="H1490" t="s">
        <v>13</v>
      </c>
      <c r="I1490">
        <v>32</v>
      </c>
      <c r="J1490" t="str">
        <f>IF(ABS((C1490-AVERAGE($C:$C))/_xlfn.STDEV.S(moras[SALARIO]))&gt;1.96,"Atípico","No")</f>
        <v>No</v>
      </c>
      <c r="K1490" t="str">
        <f>IF(ABS((moras[[#This Row],[EDAD]]-AVERAGE($I:$I))/_xlfn.STDEV.S($I:$I))&gt;1.96,"Atípico","No")</f>
        <v>No</v>
      </c>
    </row>
    <row r="1491" spans="1:11" x14ac:dyDescent="0.35">
      <c r="A1491">
        <v>4481</v>
      </c>
      <c r="B1491" t="s">
        <v>9</v>
      </c>
      <c r="C1491">
        <v>297046</v>
      </c>
      <c r="D1491" t="s">
        <v>17</v>
      </c>
      <c r="E1491" t="s">
        <v>16</v>
      </c>
      <c r="F1491" t="s">
        <v>12</v>
      </c>
      <c r="G1491" t="s">
        <v>13</v>
      </c>
      <c r="H1491" t="s">
        <v>13</v>
      </c>
      <c r="I1491">
        <v>32</v>
      </c>
      <c r="J1491" t="str">
        <f>IF(ABS((C1491-AVERAGE($C:$C))/_xlfn.STDEV.S(moras[SALARIO]))&gt;1.96,"Atípico","No")</f>
        <v>No</v>
      </c>
      <c r="K1491" t="str">
        <f>IF(ABS((moras[[#This Row],[EDAD]]-AVERAGE($I:$I))/_xlfn.STDEV.S($I:$I))&gt;1.96,"Atípico","No")</f>
        <v>No</v>
      </c>
    </row>
    <row r="1492" spans="1:11" x14ac:dyDescent="0.35">
      <c r="A1492">
        <v>1634</v>
      </c>
      <c r="B1492" t="s">
        <v>15</v>
      </c>
      <c r="C1492">
        <v>297044</v>
      </c>
      <c r="D1492" t="s">
        <v>10</v>
      </c>
      <c r="E1492" t="s">
        <v>16</v>
      </c>
      <c r="F1492" t="s">
        <v>12</v>
      </c>
      <c r="G1492" t="s">
        <v>13</v>
      </c>
      <c r="H1492" t="s">
        <v>13</v>
      </c>
      <c r="I1492">
        <v>32</v>
      </c>
      <c r="J1492" t="str">
        <f>IF(ABS((C1492-AVERAGE($C:$C))/_xlfn.STDEV.S(moras[SALARIO]))&gt;1.96,"Atípico","No")</f>
        <v>No</v>
      </c>
      <c r="K1492" t="str">
        <f>IF(ABS((moras[[#This Row],[EDAD]]-AVERAGE($I:$I))/_xlfn.STDEV.S($I:$I))&gt;1.96,"Atípico","No")</f>
        <v>No</v>
      </c>
    </row>
    <row r="1493" spans="1:11" x14ac:dyDescent="0.35">
      <c r="A1493">
        <v>1258</v>
      </c>
      <c r="B1493" t="s">
        <v>9</v>
      </c>
      <c r="C1493">
        <v>278035</v>
      </c>
      <c r="D1493" t="s">
        <v>18</v>
      </c>
      <c r="E1493" t="s">
        <v>16</v>
      </c>
      <c r="F1493" t="s">
        <v>12</v>
      </c>
      <c r="G1493" t="s">
        <v>13</v>
      </c>
      <c r="H1493" t="s">
        <v>13</v>
      </c>
      <c r="I1493">
        <v>32</v>
      </c>
      <c r="J1493" t="str">
        <f>IF(ABS((C1493-AVERAGE($C:$C))/_xlfn.STDEV.S(moras[SALARIO]))&gt;1.96,"Atípico","No")</f>
        <v>No</v>
      </c>
      <c r="K1493" t="str">
        <f>IF(ABS((moras[[#This Row],[EDAD]]-AVERAGE($I:$I))/_xlfn.STDEV.S($I:$I))&gt;1.96,"Atípico","No")</f>
        <v>No</v>
      </c>
    </row>
    <row r="1494" spans="1:11" x14ac:dyDescent="0.35">
      <c r="A1494">
        <v>1387</v>
      </c>
      <c r="B1494" t="s">
        <v>9</v>
      </c>
      <c r="C1494">
        <v>278030</v>
      </c>
      <c r="D1494" t="s">
        <v>19</v>
      </c>
      <c r="E1494" t="s">
        <v>16</v>
      </c>
      <c r="F1494" t="s">
        <v>12</v>
      </c>
      <c r="G1494" t="s">
        <v>13</v>
      </c>
      <c r="H1494" t="s">
        <v>13</v>
      </c>
      <c r="I1494">
        <v>32</v>
      </c>
      <c r="J1494" t="str">
        <f>IF(ABS((C1494-AVERAGE($C:$C))/_xlfn.STDEV.S(moras[SALARIO]))&gt;1.96,"Atípico","No")</f>
        <v>No</v>
      </c>
      <c r="K1494" t="str">
        <f>IF(ABS((moras[[#This Row],[EDAD]]-AVERAGE($I:$I))/_xlfn.STDEV.S($I:$I))&gt;1.96,"Atípico","No")</f>
        <v>No</v>
      </c>
    </row>
    <row r="1495" spans="1:11" x14ac:dyDescent="0.35">
      <c r="A1495">
        <v>2351</v>
      </c>
      <c r="B1495" t="s">
        <v>15</v>
      </c>
      <c r="C1495">
        <v>278030</v>
      </c>
      <c r="D1495" t="s">
        <v>19</v>
      </c>
      <c r="E1495" t="s">
        <v>16</v>
      </c>
      <c r="F1495" t="s">
        <v>12</v>
      </c>
      <c r="G1495" t="s">
        <v>13</v>
      </c>
      <c r="H1495" t="s">
        <v>13</v>
      </c>
      <c r="I1495">
        <v>32</v>
      </c>
      <c r="J1495" t="str">
        <f>IF(ABS((C1495-AVERAGE($C:$C))/_xlfn.STDEV.S(moras[SALARIO]))&gt;1.96,"Atípico","No")</f>
        <v>No</v>
      </c>
      <c r="K1495" t="str">
        <f>IF(ABS((moras[[#This Row],[EDAD]]-AVERAGE($I:$I))/_xlfn.STDEV.S($I:$I))&gt;1.96,"Atípico","No")</f>
        <v>No</v>
      </c>
    </row>
    <row r="1496" spans="1:11" x14ac:dyDescent="0.35">
      <c r="A1496">
        <v>2879</v>
      </c>
      <c r="B1496" t="s">
        <v>9</v>
      </c>
      <c r="C1496">
        <v>278030</v>
      </c>
      <c r="D1496" t="s">
        <v>19</v>
      </c>
      <c r="E1496" t="s">
        <v>16</v>
      </c>
      <c r="F1496" t="s">
        <v>12</v>
      </c>
      <c r="G1496" t="s">
        <v>13</v>
      </c>
      <c r="H1496" t="s">
        <v>13</v>
      </c>
      <c r="I1496">
        <v>32</v>
      </c>
      <c r="J1496" t="str">
        <f>IF(ABS((C1496-AVERAGE($C:$C))/_xlfn.STDEV.S(moras[SALARIO]))&gt;1.96,"Atípico","No")</f>
        <v>No</v>
      </c>
      <c r="K1496" t="str">
        <f>IF(ABS((moras[[#This Row],[EDAD]]-AVERAGE($I:$I))/_xlfn.STDEV.S($I:$I))&gt;1.96,"Atípico","No")</f>
        <v>No</v>
      </c>
    </row>
    <row r="1497" spans="1:11" x14ac:dyDescent="0.35">
      <c r="A1497">
        <v>3638</v>
      </c>
      <c r="B1497" t="s">
        <v>15</v>
      </c>
      <c r="C1497">
        <v>278030</v>
      </c>
      <c r="D1497" t="s">
        <v>19</v>
      </c>
      <c r="E1497" t="s">
        <v>16</v>
      </c>
      <c r="F1497" t="s">
        <v>12</v>
      </c>
      <c r="G1497" t="s">
        <v>13</v>
      </c>
      <c r="H1497" t="s">
        <v>13</v>
      </c>
      <c r="I1497">
        <v>32</v>
      </c>
      <c r="J1497" t="str">
        <f>IF(ABS((C1497-AVERAGE($C:$C))/_xlfn.STDEV.S(moras[SALARIO]))&gt;1.96,"Atípico","No")</f>
        <v>No</v>
      </c>
      <c r="K1497" t="str">
        <f>IF(ABS((moras[[#This Row],[EDAD]]-AVERAGE($I:$I))/_xlfn.STDEV.S($I:$I))&gt;1.96,"Atípico","No")</f>
        <v>No</v>
      </c>
    </row>
    <row r="1498" spans="1:11" x14ac:dyDescent="0.35">
      <c r="A1498">
        <v>4059</v>
      </c>
      <c r="B1498" t="s">
        <v>9</v>
      </c>
      <c r="C1498">
        <v>278030</v>
      </c>
      <c r="D1498" t="s">
        <v>19</v>
      </c>
      <c r="E1498" t="s">
        <v>16</v>
      </c>
      <c r="F1498" t="s">
        <v>12</v>
      </c>
      <c r="G1498" t="s">
        <v>13</v>
      </c>
      <c r="H1498" t="s">
        <v>13</v>
      </c>
      <c r="I1498">
        <v>32</v>
      </c>
      <c r="J1498" t="str">
        <f>IF(ABS((C1498-AVERAGE($C:$C))/_xlfn.STDEV.S(moras[SALARIO]))&gt;1.96,"Atípico","No")</f>
        <v>No</v>
      </c>
      <c r="K1498" t="str">
        <f>IF(ABS((moras[[#This Row],[EDAD]]-AVERAGE($I:$I))/_xlfn.STDEV.S($I:$I))&gt;1.96,"Atípico","No")</f>
        <v>No</v>
      </c>
    </row>
    <row r="1499" spans="1:11" x14ac:dyDescent="0.35">
      <c r="A1499">
        <v>57</v>
      </c>
      <c r="B1499" t="s">
        <v>15</v>
      </c>
      <c r="C1499">
        <v>267741.03999999998</v>
      </c>
      <c r="D1499" t="s">
        <v>10</v>
      </c>
      <c r="E1499" t="s">
        <v>16</v>
      </c>
      <c r="F1499" t="s">
        <v>12</v>
      </c>
      <c r="G1499" t="s">
        <v>13</v>
      </c>
      <c r="H1499" t="s">
        <v>13</v>
      </c>
      <c r="I1499">
        <v>32</v>
      </c>
      <c r="J1499" t="str">
        <f>IF(ABS((C1499-AVERAGE($C:$C))/_xlfn.STDEV.S(moras[SALARIO]))&gt;1.96,"Atípico","No")</f>
        <v>No</v>
      </c>
      <c r="K1499" t="str">
        <f>IF(ABS((moras[[#This Row],[EDAD]]-AVERAGE($I:$I))/_xlfn.STDEV.S($I:$I))&gt;1.96,"Atípico","No")</f>
        <v>No</v>
      </c>
    </row>
    <row r="1500" spans="1:11" x14ac:dyDescent="0.35">
      <c r="A1500">
        <v>1027</v>
      </c>
      <c r="B1500" t="s">
        <v>15</v>
      </c>
      <c r="C1500">
        <v>264120</v>
      </c>
      <c r="D1500" t="s">
        <v>10</v>
      </c>
      <c r="E1500" t="s">
        <v>16</v>
      </c>
      <c r="F1500" t="s">
        <v>12</v>
      </c>
      <c r="G1500" t="s">
        <v>13</v>
      </c>
      <c r="H1500" t="s">
        <v>12</v>
      </c>
      <c r="I1500">
        <v>32</v>
      </c>
      <c r="J1500" t="str">
        <f>IF(ABS((C1500-AVERAGE($C:$C))/_xlfn.STDEV.S(moras[SALARIO]))&gt;1.96,"Atípico","No")</f>
        <v>No</v>
      </c>
      <c r="K1500" t="str">
        <f>IF(ABS((moras[[#This Row],[EDAD]]-AVERAGE($I:$I))/_xlfn.STDEV.S($I:$I))&gt;1.96,"Atípico","No")</f>
        <v>No</v>
      </c>
    </row>
    <row r="1501" spans="1:11" x14ac:dyDescent="0.35">
      <c r="A1501">
        <v>745</v>
      </c>
      <c r="B1501" t="s">
        <v>9</v>
      </c>
      <c r="C1501">
        <v>255658.75</v>
      </c>
      <c r="D1501" t="s">
        <v>10</v>
      </c>
      <c r="E1501" t="s">
        <v>16</v>
      </c>
      <c r="F1501" t="s">
        <v>12</v>
      </c>
      <c r="G1501" t="s">
        <v>13</v>
      </c>
      <c r="H1501" t="s">
        <v>13</v>
      </c>
      <c r="I1501">
        <v>32</v>
      </c>
      <c r="J1501" t="str">
        <f>IF(ABS((C1501-AVERAGE($C:$C))/_xlfn.STDEV.S(moras[SALARIO]))&gt;1.96,"Atípico","No")</f>
        <v>No</v>
      </c>
      <c r="K1501" t="str">
        <f>IF(ABS((moras[[#This Row],[EDAD]]-AVERAGE($I:$I))/_xlfn.STDEV.S($I:$I))&gt;1.96,"Atípico","No")</f>
        <v>No</v>
      </c>
    </row>
    <row r="1502" spans="1:11" x14ac:dyDescent="0.35">
      <c r="A1502">
        <v>2834</v>
      </c>
      <c r="B1502" t="s">
        <v>9</v>
      </c>
      <c r="C1502">
        <v>233662</v>
      </c>
      <c r="D1502" t="s">
        <v>10</v>
      </c>
      <c r="E1502" t="s">
        <v>16</v>
      </c>
      <c r="F1502" t="s">
        <v>12</v>
      </c>
      <c r="G1502" t="s">
        <v>13</v>
      </c>
      <c r="H1502" t="s">
        <v>12</v>
      </c>
      <c r="I1502">
        <v>32</v>
      </c>
      <c r="J1502" t="str">
        <f>IF(ABS((C1502-AVERAGE($C:$C))/_xlfn.STDEV.S(moras[SALARIO]))&gt;1.96,"Atípico","No")</f>
        <v>No</v>
      </c>
      <c r="K1502" t="str">
        <f>IF(ABS((moras[[#This Row],[EDAD]]-AVERAGE($I:$I))/_xlfn.STDEV.S($I:$I))&gt;1.96,"Atípico","No")</f>
        <v>No</v>
      </c>
    </row>
    <row r="1503" spans="1:11" x14ac:dyDescent="0.35">
      <c r="A1503">
        <v>653</v>
      </c>
      <c r="B1503" t="s">
        <v>9</v>
      </c>
      <c r="C1503">
        <v>216975</v>
      </c>
      <c r="D1503" t="s">
        <v>10</v>
      </c>
      <c r="E1503" t="s">
        <v>16</v>
      </c>
      <c r="F1503" t="s">
        <v>12</v>
      </c>
      <c r="G1503" t="s">
        <v>13</v>
      </c>
      <c r="H1503" t="s">
        <v>13</v>
      </c>
      <c r="I1503">
        <v>32</v>
      </c>
      <c r="J1503" t="str">
        <f>IF(ABS((C1503-AVERAGE($C:$C))/_xlfn.STDEV.S(moras[SALARIO]))&gt;1.96,"Atípico","No")</f>
        <v>No</v>
      </c>
      <c r="K1503" t="str">
        <f>IF(ABS((moras[[#This Row],[EDAD]]-AVERAGE($I:$I))/_xlfn.STDEV.S($I:$I))&gt;1.96,"Atípico","No")</f>
        <v>No</v>
      </c>
    </row>
    <row r="1504" spans="1:11" x14ac:dyDescent="0.35">
      <c r="A1504">
        <v>448</v>
      </c>
      <c r="B1504" t="s">
        <v>15</v>
      </c>
      <c r="C1504">
        <v>213862.5</v>
      </c>
      <c r="D1504" t="s">
        <v>10</v>
      </c>
      <c r="E1504" t="s">
        <v>16</v>
      </c>
      <c r="F1504" t="s">
        <v>12</v>
      </c>
      <c r="G1504" t="s">
        <v>13</v>
      </c>
      <c r="H1504" t="s">
        <v>13</v>
      </c>
      <c r="I1504">
        <v>32</v>
      </c>
      <c r="J1504" t="str">
        <f>IF(ABS((C1504-AVERAGE($C:$C))/_xlfn.STDEV.S(moras[SALARIO]))&gt;1.96,"Atípico","No")</f>
        <v>No</v>
      </c>
      <c r="K1504" t="str">
        <f>IF(ABS((moras[[#This Row],[EDAD]]-AVERAGE($I:$I))/_xlfn.STDEV.S($I:$I))&gt;1.96,"Atípico","No")</f>
        <v>No</v>
      </c>
    </row>
    <row r="1505" spans="1:11" x14ac:dyDescent="0.35">
      <c r="A1505">
        <v>1596</v>
      </c>
      <c r="B1505" t="s">
        <v>9</v>
      </c>
      <c r="C1505">
        <v>200000</v>
      </c>
      <c r="D1505" t="s">
        <v>10</v>
      </c>
      <c r="E1505" t="s">
        <v>16</v>
      </c>
      <c r="F1505" t="s">
        <v>12</v>
      </c>
      <c r="G1505" t="s">
        <v>13</v>
      </c>
      <c r="H1505" t="s">
        <v>13</v>
      </c>
      <c r="I1505">
        <v>32</v>
      </c>
      <c r="J1505" t="str">
        <f>IF(ABS((C1505-AVERAGE($C:$C))/_xlfn.STDEV.S(moras[SALARIO]))&gt;1.96,"Atípico","No")</f>
        <v>No</v>
      </c>
      <c r="K1505" t="str">
        <f>IF(ABS((moras[[#This Row],[EDAD]]-AVERAGE($I:$I))/_xlfn.STDEV.S($I:$I))&gt;1.96,"Atípico","No")</f>
        <v>No</v>
      </c>
    </row>
    <row r="1506" spans="1:11" x14ac:dyDescent="0.35">
      <c r="A1506">
        <v>3401</v>
      </c>
      <c r="B1506" t="s">
        <v>9</v>
      </c>
      <c r="C1506">
        <v>175000</v>
      </c>
      <c r="D1506" t="s">
        <v>10</v>
      </c>
      <c r="E1506" t="s">
        <v>16</v>
      </c>
      <c r="F1506" t="s">
        <v>12</v>
      </c>
      <c r="G1506" t="s">
        <v>13</v>
      </c>
      <c r="H1506" t="s">
        <v>13</v>
      </c>
      <c r="I1506">
        <v>32</v>
      </c>
      <c r="J1506" t="str">
        <f>IF(ABS((C1506-AVERAGE($C:$C))/_xlfn.STDEV.S(moras[SALARIO]))&gt;1.96,"Atípico","No")</f>
        <v>No</v>
      </c>
      <c r="K1506" t="str">
        <f>IF(ABS((moras[[#This Row],[EDAD]]-AVERAGE($I:$I))/_xlfn.STDEV.S($I:$I))&gt;1.96,"Atípico","No")</f>
        <v>No</v>
      </c>
    </row>
    <row r="1507" spans="1:11" x14ac:dyDescent="0.35">
      <c r="A1507">
        <v>199</v>
      </c>
      <c r="B1507" t="s">
        <v>9</v>
      </c>
      <c r="C1507">
        <v>174167</v>
      </c>
      <c r="D1507" t="s">
        <v>10</v>
      </c>
      <c r="E1507" t="s">
        <v>16</v>
      </c>
      <c r="F1507" t="s">
        <v>12</v>
      </c>
      <c r="G1507" t="s">
        <v>12</v>
      </c>
      <c r="H1507" t="s">
        <v>13</v>
      </c>
      <c r="I1507">
        <v>32</v>
      </c>
      <c r="J1507" t="str">
        <f>IF(ABS((C1507-AVERAGE($C:$C))/_xlfn.STDEV.S(moras[SALARIO]))&gt;1.96,"Atípico","No")</f>
        <v>No</v>
      </c>
      <c r="K1507" t="str">
        <f>IF(ABS((moras[[#This Row],[EDAD]]-AVERAGE($I:$I))/_xlfn.STDEV.S($I:$I))&gt;1.96,"Atípico","No")</f>
        <v>No</v>
      </c>
    </row>
    <row r="1508" spans="1:11" x14ac:dyDescent="0.35">
      <c r="A1508">
        <v>4404</v>
      </c>
      <c r="B1508" t="s">
        <v>15</v>
      </c>
      <c r="C1508">
        <v>150000</v>
      </c>
      <c r="D1508" t="s">
        <v>10</v>
      </c>
      <c r="E1508" t="s">
        <v>16</v>
      </c>
      <c r="F1508" t="s">
        <v>12</v>
      </c>
      <c r="G1508" t="s">
        <v>13</v>
      </c>
      <c r="H1508" t="s">
        <v>13</v>
      </c>
      <c r="I1508">
        <v>32</v>
      </c>
      <c r="J1508" t="str">
        <f>IF(ABS((C1508-AVERAGE($C:$C))/_xlfn.STDEV.S(moras[SALARIO]))&gt;1.96,"Atípico","No")</f>
        <v>No</v>
      </c>
      <c r="K1508" t="str">
        <f>IF(ABS((moras[[#This Row],[EDAD]]-AVERAGE($I:$I))/_xlfn.STDEV.S($I:$I))&gt;1.96,"Atípico","No")</f>
        <v>No</v>
      </c>
    </row>
    <row r="1509" spans="1:11" x14ac:dyDescent="0.35">
      <c r="A1509">
        <v>1359</v>
      </c>
      <c r="B1509" t="s">
        <v>9</v>
      </c>
      <c r="C1509">
        <v>129988</v>
      </c>
      <c r="D1509" t="s">
        <v>10</v>
      </c>
      <c r="E1509" t="s">
        <v>11</v>
      </c>
      <c r="F1509" t="s">
        <v>12</v>
      </c>
      <c r="G1509" t="s">
        <v>13</v>
      </c>
      <c r="H1509" t="s">
        <v>12</v>
      </c>
      <c r="I1509">
        <v>32</v>
      </c>
      <c r="J1509" t="str">
        <f>IF(ABS((C1509-AVERAGE($C:$C))/_xlfn.STDEV.S(moras[SALARIO]))&gt;1.96,"Atípico","No")</f>
        <v>No</v>
      </c>
      <c r="K1509" t="str">
        <f>IF(ABS((moras[[#This Row],[EDAD]]-AVERAGE($I:$I))/_xlfn.STDEV.S($I:$I))&gt;1.96,"Atípico","No")</f>
        <v>No</v>
      </c>
    </row>
    <row r="1510" spans="1:11" x14ac:dyDescent="0.35">
      <c r="A1510">
        <v>1988</v>
      </c>
      <c r="B1510" t="s">
        <v>15</v>
      </c>
      <c r="C1510">
        <v>120000</v>
      </c>
      <c r="D1510" t="s">
        <v>10</v>
      </c>
      <c r="E1510" t="s">
        <v>16</v>
      </c>
      <c r="F1510" t="s">
        <v>12</v>
      </c>
      <c r="G1510" t="s">
        <v>13</v>
      </c>
      <c r="H1510" t="s">
        <v>13</v>
      </c>
      <c r="I1510">
        <v>32</v>
      </c>
      <c r="J1510" t="str">
        <f>IF(ABS((C1510-AVERAGE($C:$C))/_xlfn.STDEV.S(moras[SALARIO]))&gt;1.96,"Atípico","No")</f>
        <v>No</v>
      </c>
      <c r="K1510" t="str">
        <f>IF(ABS((moras[[#This Row],[EDAD]]-AVERAGE($I:$I))/_xlfn.STDEV.S($I:$I))&gt;1.96,"Atípico","No")</f>
        <v>No</v>
      </c>
    </row>
    <row r="1511" spans="1:11" x14ac:dyDescent="0.35">
      <c r="A1511">
        <v>3664</v>
      </c>
      <c r="B1511" t="s">
        <v>9</v>
      </c>
      <c r="C1511">
        <v>84000</v>
      </c>
      <c r="D1511" t="s">
        <v>10</v>
      </c>
      <c r="E1511" t="s">
        <v>16</v>
      </c>
      <c r="F1511" t="s">
        <v>12</v>
      </c>
      <c r="G1511" t="s">
        <v>13</v>
      </c>
      <c r="H1511" t="s">
        <v>12</v>
      </c>
      <c r="I1511">
        <v>32</v>
      </c>
      <c r="J1511" t="str">
        <f>IF(ABS((C1511-AVERAGE($C:$C))/_xlfn.STDEV.S(moras[SALARIO]))&gt;1.96,"Atípico","No")</f>
        <v>No</v>
      </c>
      <c r="K1511" t="str">
        <f>IF(ABS((moras[[#This Row],[EDAD]]-AVERAGE($I:$I))/_xlfn.STDEV.S($I:$I))&gt;1.96,"Atípico","No")</f>
        <v>No</v>
      </c>
    </row>
    <row r="1512" spans="1:11" x14ac:dyDescent="0.35">
      <c r="A1512">
        <v>813</v>
      </c>
      <c r="B1512" t="s">
        <v>15</v>
      </c>
      <c r="C1512">
        <v>44230.75</v>
      </c>
      <c r="D1512" t="s">
        <v>10</v>
      </c>
      <c r="E1512" t="s">
        <v>16</v>
      </c>
      <c r="F1512" t="s">
        <v>12</v>
      </c>
      <c r="G1512" t="s">
        <v>13</v>
      </c>
      <c r="H1512" t="s">
        <v>13</v>
      </c>
      <c r="I1512">
        <v>32</v>
      </c>
      <c r="J1512" t="str">
        <f>IF(ABS((C1512-AVERAGE($C:$C))/_xlfn.STDEV.S(moras[SALARIO]))&gt;1.96,"Atípico","No")</f>
        <v>No</v>
      </c>
      <c r="K1512" t="str">
        <f>IF(ABS((moras[[#This Row],[EDAD]]-AVERAGE($I:$I))/_xlfn.STDEV.S($I:$I))&gt;1.96,"Atípico","No")</f>
        <v>No</v>
      </c>
    </row>
    <row r="1513" spans="1:11" x14ac:dyDescent="0.35">
      <c r="A1513">
        <v>1521</v>
      </c>
      <c r="B1513" t="s">
        <v>15</v>
      </c>
      <c r="C1513">
        <v>36204.74</v>
      </c>
      <c r="D1513" t="s">
        <v>10</v>
      </c>
      <c r="E1513" t="s">
        <v>11</v>
      </c>
      <c r="F1513" t="s">
        <v>12</v>
      </c>
      <c r="G1513" t="s">
        <v>13</v>
      </c>
      <c r="H1513" t="s">
        <v>13</v>
      </c>
      <c r="I1513">
        <v>32</v>
      </c>
      <c r="J1513" t="str">
        <f>IF(ABS((C1513-AVERAGE($C:$C))/_xlfn.STDEV.S(moras[SALARIO]))&gt;1.96,"Atípico","No")</f>
        <v>No</v>
      </c>
      <c r="K1513" t="str">
        <f>IF(ABS((moras[[#This Row],[EDAD]]-AVERAGE($I:$I))/_xlfn.STDEV.S($I:$I))&gt;1.96,"Atípico","No")</f>
        <v>No</v>
      </c>
    </row>
    <row r="1514" spans="1:11" x14ac:dyDescent="0.35">
      <c r="A1514">
        <v>1679</v>
      </c>
      <c r="B1514" t="s">
        <v>9</v>
      </c>
      <c r="C1514">
        <v>11000</v>
      </c>
      <c r="D1514" t="s">
        <v>10</v>
      </c>
      <c r="E1514" t="s">
        <v>16</v>
      </c>
      <c r="F1514" t="s">
        <v>12</v>
      </c>
      <c r="G1514" t="s">
        <v>13</v>
      </c>
      <c r="H1514" t="s">
        <v>12</v>
      </c>
      <c r="I1514">
        <v>32</v>
      </c>
      <c r="J1514" t="str">
        <f>IF(ABS((C1514-AVERAGE($C:$C))/_xlfn.STDEV.S(moras[SALARIO]))&gt;1.96,"Atípico","No")</f>
        <v>No</v>
      </c>
      <c r="K1514" t="str">
        <f>IF(ABS((moras[[#This Row],[EDAD]]-AVERAGE($I:$I))/_xlfn.STDEV.S($I:$I))&gt;1.96,"Atípico","No")</f>
        <v>No</v>
      </c>
    </row>
    <row r="1515" spans="1:11" x14ac:dyDescent="0.35">
      <c r="A1515">
        <v>2535</v>
      </c>
      <c r="B1515" t="s">
        <v>15</v>
      </c>
      <c r="C1515">
        <v>2481900.46</v>
      </c>
      <c r="D1515" t="s">
        <v>10</v>
      </c>
      <c r="E1515" t="s">
        <v>16</v>
      </c>
      <c r="F1515" t="s">
        <v>12</v>
      </c>
      <c r="G1515" t="s">
        <v>13</v>
      </c>
      <c r="H1515" t="s">
        <v>13</v>
      </c>
      <c r="I1515">
        <v>33</v>
      </c>
      <c r="J1515" t="str">
        <f>IF(ABS((C1515-AVERAGE($C:$C))/_xlfn.STDEV.S(moras[SALARIO]))&gt;1.96,"Atípico","No")</f>
        <v>Atípico</v>
      </c>
      <c r="K1515" t="str">
        <f>IF(ABS((moras[[#This Row],[EDAD]]-AVERAGE($I:$I))/_xlfn.STDEV.S($I:$I))&gt;1.96,"Atípico","No")</f>
        <v>No</v>
      </c>
    </row>
    <row r="1516" spans="1:11" x14ac:dyDescent="0.35">
      <c r="A1516">
        <v>1273</v>
      </c>
      <c r="B1516" t="s">
        <v>9</v>
      </c>
      <c r="C1516">
        <v>2334718.75</v>
      </c>
      <c r="D1516" t="s">
        <v>10</v>
      </c>
      <c r="E1516" t="s">
        <v>16</v>
      </c>
      <c r="F1516" t="s">
        <v>12</v>
      </c>
      <c r="G1516" t="s">
        <v>13</v>
      </c>
      <c r="H1516" t="s">
        <v>13</v>
      </c>
      <c r="I1516">
        <v>33</v>
      </c>
      <c r="J1516" t="str">
        <f>IF(ABS((C1516-AVERAGE($C:$C))/_xlfn.STDEV.S(moras[SALARIO]))&gt;1.96,"Atípico","No")</f>
        <v>Atípico</v>
      </c>
      <c r="K1516" t="str">
        <f>IF(ABS((moras[[#This Row],[EDAD]]-AVERAGE($I:$I))/_xlfn.STDEV.S($I:$I))&gt;1.96,"Atípico","No")</f>
        <v>No</v>
      </c>
    </row>
    <row r="1517" spans="1:11" x14ac:dyDescent="0.35">
      <c r="A1517">
        <v>1932</v>
      </c>
      <c r="B1517" t="s">
        <v>9</v>
      </c>
      <c r="C1517">
        <v>1854952.25</v>
      </c>
      <c r="D1517" t="s">
        <v>10</v>
      </c>
      <c r="E1517" t="s">
        <v>16</v>
      </c>
      <c r="F1517" t="s">
        <v>12</v>
      </c>
      <c r="G1517" t="s">
        <v>13</v>
      </c>
      <c r="H1517" t="s">
        <v>13</v>
      </c>
      <c r="I1517">
        <v>33</v>
      </c>
      <c r="J1517" t="str">
        <f>IF(ABS((C1517-AVERAGE($C:$C))/_xlfn.STDEV.S(moras[SALARIO]))&gt;1.96,"Atípico","No")</f>
        <v>No</v>
      </c>
      <c r="K1517" t="str">
        <f>IF(ABS((moras[[#This Row],[EDAD]]-AVERAGE($I:$I))/_xlfn.STDEV.S($I:$I))&gt;1.96,"Atípico","No")</f>
        <v>No</v>
      </c>
    </row>
    <row r="1518" spans="1:11" x14ac:dyDescent="0.35">
      <c r="A1518">
        <v>3634</v>
      </c>
      <c r="B1518" t="s">
        <v>15</v>
      </c>
      <c r="C1518">
        <v>1845577.5</v>
      </c>
      <c r="D1518" t="s">
        <v>10</v>
      </c>
      <c r="E1518" t="s">
        <v>16</v>
      </c>
      <c r="F1518" t="s">
        <v>12</v>
      </c>
      <c r="G1518" t="s">
        <v>12</v>
      </c>
      <c r="H1518" t="s">
        <v>13</v>
      </c>
      <c r="I1518">
        <v>33</v>
      </c>
      <c r="J1518" t="str">
        <f>IF(ABS((C1518-AVERAGE($C:$C))/_xlfn.STDEV.S(moras[SALARIO]))&gt;1.96,"Atípico","No")</f>
        <v>No</v>
      </c>
      <c r="K1518" t="str">
        <f>IF(ABS((moras[[#This Row],[EDAD]]-AVERAGE($I:$I))/_xlfn.STDEV.S($I:$I))&gt;1.96,"Atípico","No")</f>
        <v>No</v>
      </c>
    </row>
    <row r="1519" spans="1:11" x14ac:dyDescent="0.35">
      <c r="A1519">
        <v>3057</v>
      </c>
      <c r="B1519" t="s">
        <v>15</v>
      </c>
      <c r="C1519">
        <v>1828114.74</v>
      </c>
      <c r="D1519" t="s">
        <v>10</v>
      </c>
      <c r="E1519" t="s">
        <v>11</v>
      </c>
      <c r="F1519" t="s">
        <v>12</v>
      </c>
      <c r="G1519" t="s">
        <v>13</v>
      </c>
      <c r="H1519" t="s">
        <v>13</v>
      </c>
      <c r="I1519">
        <v>33</v>
      </c>
      <c r="J1519" t="str">
        <f>IF(ABS((C1519-AVERAGE($C:$C))/_xlfn.STDEV.S(moras[SALARIO]))&gt;1.96,"Atípico","No")</f>
        <v>No</v>
      </c>
      <c r="K1519" t="str">
        <f>IF(ABS((moras[[#This Row],[EDAD]]-AVERAGE($I:$I))/_xlfn.STDEV.S($I:$I))&gt;1.96,"Atípico","No")</f>
        <v>No</v>
      </c>
    </row>
    <row r="1520" spans="1:11" x14ac:dyDescent="0.35">
      <c r="A1520">
        <v>4015</v>
      </c>
      <c r="B1520" t="s">
        <v>9</v>
      </c>
      <c r="C1520">
        <v>1778646</v>
      </c>
      <c r="D1520" t="s">
        <v>10</v>
      </c>
      <c r="E1520" t="s">
        <v>16</v>
      </c>
      <c r="F1520" t="s">
        <v>12</v>
      </c>
      <c r="G1520" t="s">
        <v>13</v>
      </c>
      <c r="H1520" t="s">
        <v>13</v>
      </c>
      <c r="I1520">
        <v>33</v>
      </c>
      <c r="J1520" t="str">
        <f>IF(ABS((C1520-AVERAGE($C:$C))/_xlfn.STDEV.S(moras[SALARIO]))&gt;1.96,"Atípico","No")</f>
        <v>No</v>
      </c>
      <c r="K1520" t="str">
        <f>IF(ABS((moras[[#This Row],[EDAD]]-AVERAGE($I:$I))/_xlfn.STDEV.S($I:$I))&gt;1.96,"Atípico","No")</f>
        <v>No</v>
      </c>
    </row>
    <row r="1521" spans="1:11" x14ac:dyDescent="0.35">
      <c r="A1521">
        <v>2906</v>
      </c>
      <c r="B1521" t="s">
        <v>15</v>
      </c>
      <c r="C1521">
        <v>1619313.26</v>
      </c>
      <c r="D1521" t="s">
        <v>10</v>
      </c>
      <c r="E1521" t="s">
        <v>16</v>
      </c>
      <c r="F1521" t="s">
        <v>12</v>
      </c>
      <c r="G1521" t="s">
        <v>13</v>
      </c>
      <c r="H1521" t="s">
        <v>13</v>
      </c>
      <c r="I1521">
        <v>33</v>
      </c>
      <c r="J1521" t="str">
        <f>IF(ABS((C1521-AVERAGE($C:$C))/_xlfn.STDEV.S(moras[SALARIO]))&gt;1.96,"Atípico","No")</f>
        <v>No</v>
      </c>
      <c r="K1521" t="str">
        <f>IF(ABS((moras[[#This Row],[EDAD]]-AVERAGE($I:$I))/_xlfn.STDEV.S($I:$I))&gt;1.96,"Atípico","No")</f>
        <v>No</v>
      </c>
    </row>
    <row r="1522" spans="1:11" x14ac:dyDescent="0.35">
      <c r="A1522">
        <v>1463</v>
      </c>
      <c r="B1522" t="s">
        <v>15</v>
      </c>
      <c r="C1522">
        <v>1611870.5</v>
      </c>
      <c r="D1522" t="s">
        <v>10</v>
      </c>
      <c r="E1522" t="s">
        <v>11</v>
      </c>
      <c r="F1522" t="s">
        <v>12</v>
      </c>
      <c r="G1522" t="s">
        <v>13</v>
      </c>
      <c r="H1522" t="s">
        <v>13</v>
      </c>
      <c r="I1522">
        <v>33</v>
      </c>
      <c r="J1522" t="str">
        <f>IF(ABS((C1522-AVERAGE($C:$C))/_xlfn.STDEV.S(moras[SALARIO]))&gt;1.96,"Atípico","No")</f>
        <v>No</v>
      </c>
      <c r="K1522" t="str">
        <f>IF(ABS((moras[[#This Row],[EDAD]]-AVERAGE($I:$I))/_xlfn.STDEV.S($I:$I))&gt;1.96,"Atípico","No")</f>
        <v>No</v>
      </c>
    </row>
    <row r="1523" spans="1:11" x14ac:dyDescent="0.35">
      <c r="A1523">
        <v>1205</v>
      </c>
      <c r="B1523" t="s">
        <v>9</v>
      </c>
      <c r="C1523">
        <v>1489400.5</v>
      </c>
      <c r="D1523" t="s">
        <v>10</v>
      </c>
      <c r="E1523" t="s">
        <v>11</v>
      </c>
      <c r="F1523" t="s">
        <v>12</v>
      </c>
      <c r="G1523" t="s">
        <v>13</v>
      </c>
      <c r="H1523" t="s">
        <v>13</v>
      </c>
      <c r="I1523">
        <v>33</v>
      </c>
      <c r="J1523" t="str">
        <f>IF(ABS((C1523-AVERAGE($C:$C))/_xlfn.STDEV.S(moras[SALARIO]))&gt;1.96,"Atípico","No")</f>
        <v>No</v>
      </c>
      <c r="K1523" t="str">
        <f>IF(ABS((moras[[#This Row],[EDAD]]-AVERAGE($I:$I))/_xlfn.STDEV.S($I:$I))&gt;1.96,"Atípico","No")</f>
        <v>No</v>
      </c>
    </row>
    <row r="1524" spans="1:11" x14ac:dyDescent="0.35">
      <c r="A1524">
        <v>2748</v>
      </c>
      <c r="B1524" t="s">
        <v>15</v>
      </c>
      <c r="C1524">
        <v>1332247</v>
      </c>
      <c r="D1524" t="s">
        <v>10</v>
      </c>
      <c r="E1524" t="s">
        <v>11</v>
      </c>
      <c r="F1524" t="s">
        <v>12</v>
      </c>
      <c r="G1524" t="s">
        <v>13</v>
      </c>
      <c r="H1524" t="s">
        <v>13</v>
      </c>
      <c r="I1524">
        <v>33</v>
      </c>
      <c r="J1524" t="str">
        <f>IF(ABS((C1524-AVERAGE($C:$C))/_xlfn.STDEV.S(moras[SALARIO]))&gt;1.96,"Atípico","No")</f>
        <v>No</v>
      </c>
      <c r="K1524" t="str">
        <f>IF(ABS((moras[[#This Row],[EDAD]]-AVERAGE($I:$I))/_xlfn.STDEV.S($I:$I))&gt;1.96,"Atípico","No")</f>
        <v>No</v>
      </c>
    </row>
    <row r="1525" spans="1:11" x14ac:dyDescent="0.35">
      <c r="A1525">
        <v>224</v>
      </c>
      <c r="B1525" t="s">
        <v>9</v>
      </c>
      <c r="C1525">
        <v>1254322.1299999999</v>
      </c>
      <c r="D1525" t="s">
        <v>10</v>
      </c>
      <c r="E1525" t="s">
        <v>16</v>
      </c>
      <c r="F1525" t="s">
        <v>12</v>
      </c>
      <c r="G1525" t="s">
        <v>13</v>
      </c>
      <c r="H1525" t="s">
        <v>13</v>
      </c>
      <c r="I1525">
        <v>33</v>
      </c>
      <c r="J1525" t="str">
        <f>IF(ABS((C1525-AVERAGE($C:$C))/_xlfn.STDEV.S(moras[SALARIO]))&gt;1.96,"Atípico","No")</f>
        <v>No</v>
      </c>
      <c r="K1525" t="str">
        <f>IF(ABS((moras[[#This Row],[EDAD]]-AVERAGE($I:$I))/_xlfn.STDEV.S($I:$I))&gt;1.96,"Atípico","No")</f>
        <v>No</v>
      </c>
    </row>
    <row r="1526" spans="1:11" x14ac:dyDescent="0.35">
      <c r="A1526">
        <v>1798</v>
      </c>
      <c r="B1526" t="s">
        <v>15</v>
      </c>
      <c r="C1526">
        <v>1229350</v>
      </c>
      <c r="D1526" t="s">
        <v>10</v>
      </c>
      <c r="E1526" t="s">
        <v>16</v>
      </c>
      <c r="F1526" t="s">
        <v>12</v>
      </c>
      <c r="G1526" t="s">
        <v>13</v>
      </c>
      <c r="H1526" t="s">
        <v>13</v>
      </c>
      <c r="I1526">
        <v>33</v>
      </c>
      <c r="J1526" t="str">
        <f>IF(ABS((C1526-AVERAGE($C:$C))/_xlfn.STDEV.S(moras[SALARIO]))&gt;1.96,"Atípico","No")</f>
        <v>No</v>
      </c>
      <c r="K1526" t="str">
        <f>IF(ABS((moras[[#This Row],[EDAD]]-AVERAGE($I:$I))/_xlfn.STDEV.S($I:$I))&gt;1.96,"Atípico","No")</f>
        <v>No</v>
      </c>
    </row>
    <row r="1527" spans="1:11" x14ac:dyDescent="0.35">
      <c r="A1527">
        <v>2710</v>
      </c>
      <c r="B1527" t="s">
        <v>9</v>
      </c>
      <c r="C1527">
        <v>1196608</v>
      </c>
      <c r="D1527" t="s">
        <v>10</v>
      </c>
      <c r="E1527" t="s">
        <v>16</v>
      </c>
      <c r="F1527" t="s">
        <v>12</v>
      </c>
      <c r="G1527" t="s">
        <v>13</v>
      </c>
      <c r="H1527" t="s">
        <v>13</v>
      </c>
      <c r="I1527">
        <v>33</v>
      </c>
      <c r="J1527" t="str">
        <f>IF(ABS((C1527-AVERAGE($C:$C))/_xlfn.STDEV.S(moras[SALARIO]))&gt;1.96,"Atípico","No")</f>
        <v>No</v>
      </c>
      <c r="K1527" t="str">
        <f>IF(ABS((moras[[#This Row],[EDAD]]-AVERAGE($I:$I))/_xlfn.STDEV.S($I:$I))&gt;1.96,"Atípico","No")</f>
        <v>No</v>
      </c>
    </row>
    <row r="1528" spans="1:11" x14ac:dyDescent="0.35">
      <c r="A1528">
        <v>3308</v>
      </c>
      <c r="B1528" t="s">
        <v>15</v>
      </c>
      <c r="C1528">
        <v>1120416.72</v>
      </c>
      <c r="D1528" t="s">
        <v>10</v>
      </c>
      <c r="E1528" t="s">
        <v>16</v>
      </c>
      <c r="F1528" t="s">
        <v>12</v>
      </c>
      <c r="G1528" t="s">
        <v>13</v>
      </c>
      <c r="H1528" t="s">
        <v>13</v>
      </c>
      <c r="I1528">
        <v>33</v>
      </c>
      <c r="J1528" t="str">
        <f>IF(ABS((C1528-AVERAGE($C:$C))/_xlfn.STDEV.S(moras[SALARIO]))&gt;1.96,"Atípico","No")</f>
        <v>No</v>
      </c>
      <c r="K1528" t="str">
        <f>IF(ABS((moras[[#This Row],[EDAD]]-AVERAGE($I:$I))/_xlfn.STDEV.S($I:$I))&gt;1.96,"Atípico","No")</f>
        <v>No</v>
      </c>
    </row>
    <row r="1529" spans="1:11" x14ac:dyDescent="0.35">
      <c r="A1529">
        <v>2572</v>
      </c>
      <c r="B1529" t="s">
        <v>15</v>
      </c>
      <c r="C1529">
        <v>1044273</v>
      </c>
      <c r="D1529" t="s">
        <v>10</v>
      </c>
      <c r="E1529" t="s">
        <v>11</v>
      </c>
      <c r="F1529" t="s">
        <v>12</v>
      </c>
      <c r="G1529" t="s">
        <v>13</v>
      </c>
      <c r="H1529" t="s">
        <v>12</v>
      </c>
      <c r="I1529">
        <v>33</v>
      </c>
      <c r="J1529" t="str">
        <f>IF(ABS((C1529-AVERAGE($C:$C))/_xlfn.STDEV.S(moras[SALARIO]))&gt;1.96,"Atípico","No")</f>
        <v>No</v>
      </c>
      <c r="K1529" t="str">
        <f>IF(ABS((moras[[#This Row],[EDAD]]-AVERAGE($I:$I))/_xlfn.STDEV.S($I:$I))&gt;1.96,"Atípico","No")</f>
        <v>No</v>
      </c>
    </row>
    <row r="1530" spans="1:11" x14ac:dyDescent="0.35">
      <c r="A1530">
        <v>2182</v>
      </c>
      <c r="B1530" t="s">
        <v>9</v>
      </c>
      <c r="C1530">
        <v>1042448</v>
      </c>
      <c r="D1530" t="s">
        <v>10</v>
      </c>
      <c r="E1530" t="s">
        <v>16</v>
      </c>
      <c r="F1530" t="s">
        <v>12</v>
      </c>
      <c r="G1530" t="s">
        <v>13</v>
      </c>
      <c r="H1530" t="s">
        <v>13</v>
      </c>
      <c r="I1530">
        <v>33</v>
      </c>
      <c r="J1530" t="str">
        <f>IF(ABS((C1530-AVERAGE($C:$C))/_xlfn.STDEV.S(moras[SALARIO]))&gt;1.96,"Atípico","No")</f>
        <v>No</v>
      </c>
      <c r="K1530" t="str">
        <f>IF(ABS((moras[[#This Row],[EDAD]]-AVERAGE($I:$I))/_xlfn.STDEV.S($I:$I))&gt;1.96,"Atípico","No")</f>
        <v>No</v>
      </c>
    </row>
    <row r="1531" spans="1:11" x14ac:dyDescent="0.35">
      <c r="A1531">
        <v>2455</v>
      </c>
      <c r="B1531" t="s">
        <v>15</v>
      </c>
      <c r="C1531">
        <v>1023887.95</v>
      </c>
      <c r="D1531" t="s">
        <v>10</v>
      </c>
      <c r="E1531" t="s">
        <v>11</v>
      </c>
      <c r="F1531" t="s">
        <v>12</v>
      </c>
      <c r="G1531" t="s">
        <v>13</v>
      </c>
      <c r="H1531" t="s">
        <v>13</v>
      </c>
      <c r="I1531">
        <v>33</v>
      </c>
      <c r="J1531" t="str">
        <f>IF(ABS((C1531-AVERAGE($C:$C))/_xlfn.STDEV.S(moras[SALARIO]))&gt;1.96,"Atípico","No")</f>
        <v>No</v>
      </c>
      <c r="K1531" t="str">
        <f>IF(ABS((moras[[#This Row],[EDAD]]-AVERAGE($I:$I))/_xlfn.STDEV.S($I:$I))&gt;1.96,"Atípico","No")</f>
        <v>No</v>
      </c>
    </row>
    <row r="1532" spans="1:11" x14ac:dyDescent="0.35">
      <c r="A1532">
        <v>1839</v>
      </c>
      <c r="B1532" t="s">
        <v>15</v>
      </c>
      <c r="C1532">
        <v>1019557</v>
      </c>
      <c r="D1532" t="s">
        <v>10</v>
      </c>
      <c r="E1532" t="s">
        <v>11</v>
      </c>
      <c r="F1532" t="s">
        <v>12</v>
      </c>
      <c r="G1532" t="s">
        <v>13</v>
      </c>
      <c r="H1532" t="s">
        <v>13</v>
      </c>
      <c r="I1532">
        <v>33</v>
      </c>
      <c r="J1532" t="str">
        <f>IF(ABS((C1532-AVERAGE($C:$C))/_xlfn.STDEV.S(moras[SALARIO]))&gt;1.96,"Atípico","No")</f>
        <v>No</v>
      </c>
      <c r="K1532" t="str">
        <f>IF(ABS((moras[[#This Row],[EDAD]]-AVERAGE($I:$I))/_xlfn.STDEV.S($I:$I))&gt;1.96,"Atípico","No")</f>
        <v>No</v>
      </c>
    </row>
    <row r="1533" spans="1:11" x14ac:dyDescent="0.35">
      <c r="A1533">
        <v>42</v>
      </c>
      <c r="B1533" t="s">
        <v>15</v>
      </c>
      <c r="C1533">
        <v>977376</v>
      </c>
      <c r="D1533" t="s">
        <v>10</v>
      </c>
      <c r="E1533" t="s">
        <v>16</v>
      </c>
      <c r="F1533" t="s">
        <v>12</v>
      </c>
      <c r="G1533" t="s">
        <v>13</v>
      </c>
      <c r="H1533" t="s">
        <v>13</v>
      </c>
      <c r="I1533">
        <v>33</v>
      </c>
      <c r="J1533" t="str">
        <f>IF(ABS((C1533-AVERAGE($C:$C))/_xlfn.STDEV.S(moras[SALARIO]))&gt;1.96,"Atípico","No")</f>
        <v>No</v>
      </c>
      <c r="K1533" t="str">
        <f>IF(ABS((moras[[#This Row],[EDAD]]-AVERAGE($I:$I))/_xlfn.STDEV.S($I:$I))&gt;1.96,"Atípico","No")</f>
        <v>No</v>
      </c>
    </row>
    <row r="1534" spans="1:11" x14ac:dyDescent="0.35">
      <c r="A1534">
        <v>4969</v>
      </c>
      <c r="B1534" t="s">
        <v>15</v>
      </c>
      <c r="C1534">
        <v>968467.27</v>
      </c>
      <c r="D1534" t="s">
        <v>10</v>
      </c>
      <c r="E1534" t="s">
        <v>16</v>
      </c>
      <c r="F1534" t="s">
        <v>12</v>
      </c>
      <c r="G1534" t="s">
        <v>13</v>
      </c>
      <c r="H1534" t="s">
        <v>13</v>
      </c>
      <c r="I1534">
        <v>33</v>
      </c>
      <c r="J1534" t="str">
        <f>IF(ABS((C1534-AVERAGE($C:$C))/_xlfn.STDEV.S(moras[SALARIO]))&gt;1.96,"Atípico","No")</f>
        <v>No</v>
      </c>
      <c r="K1534" t="str">
        <f>IF(ABS((moras[[#This Row],[EDAD]]-AVERAGE($I:$I))/_xlfn.STDEV.S($I:$I))&gt;1.96,"Atípico","No")</f>
        <v>No</v>
      </c>
    </row>
    <row r="1535" spans="1:11" x14ac:dyDescent="0.35">
      <c r="A1535">
        <v>909</v>
      </c>
      <c r="B1535" t="s">
        <v>9</v>
      </c>
      <c r="C1535">
        <v>930427.8</v>
      </c>
      <c r="D1535" t="s">
        <v>10</v>
      </c>
      <c r="E1535" t="s">
        <v>16</v>
      </c>
      <c r="F1535" t="s">
        <v>12</v>
      </c>
      <c r="G1535" t="s">
        <v>13</v>
      </c>
      <c r="H1535" t="s">
        <v>13</v>
      </c>
      <c r="I1535">
        <v>33</v>
      </c>
      <c r="J1535" t="str">
        <f>IF(ABS((C1535-AVERAGE($C:$C))/_xlfn.STDEV.S(moras[SALARIO]))&gt;1.96,"Atípico","No")</f>
        <v>No</v>
      </c>
      <c r="K1535" t="str">
        <f>IF(ABS((moras[[#This Row],[EDAD]]-AVERAGE($I:$I))/_xlfn.STDEV.S($I:$I))&gt;1.96,"Atípico","No")</f>
        <v>No</v>
      </c>
    </row>
    <row r="1536" spans="1:11" x14ac:dyDescent="0.35">
      <c r="A1536">
        <v>2928</v>
      </c>
      <c r="B1536" t="s">
        <v>15</v>
      </c>
      <c r="C1536">
        <v>918531</v>
      </c>
      <c r="D1536" t="s">
        <v>10</v>
      </c>
      <c r="E1536" t="s">
        <v>16</v>
      </c>
      <c r="F1536" t="s">
        <v>12</v>
      </c>
      <c r="G1536" t="s">
        <v>13</v>
      </c>
      <c r="H1536" t="s">
        <v>13</v>
      </c>
      <c r="I1536">
        <v>33</v>
      </c>
      <c r="J1536" t="str">
        <f>IF(ABS((C1536-AVERAGE($C:$C))/_xlfn.STDEV.S(moras[SALARIO]))&gt;1.96,"Atípico","No")</f>
        <v>No</v>
      </c>
      <c r="K1536" t="str">
        <f>IF(ABS((moras[[#This Row],[EDAD]]-AVERAGE($I:$I))/_xlfn.STDEV.S($I:$I))&gt;1.96,"Atípico","No")</f>
        <v>No</v>
      </c>
    </row>
    <row r="1537" spans="1:11" x14ac:dyDescent="0.35">
      <c r="A1537">
        <v>1867</v>
      </c>
      <c r="B1537" t="s">
        <v>9</v>
      </c>
      <c r="C1537">
        <v>918351.77</v>
      </c>
      <c r="D1537" t="s">
        <v>10</v>
      </c>
      <c r="E1537" t="s">
        <v>16</v>
      </c>
      <c r="F1537" t="s">
        <v>12</v>
      </c>
      <c r="G1537" t="s">
        <v>13</v>
      </c>
      <c r="H1537" t="s">
        <v>13</v>
      </c>
      <c r="I1537">
        <v>33</v>
      </c>
      <c r="J1537" t="str">
        <f>IF(ABS((C1537-AVERAGE($C:$C))/_xlfn.STDEV.S(moras[SALARIO]))&gt;1.96,"Atípico","No")</f>
        <v>No</v>
      </c>
      <c r="K1537" t="str">
        <f>IF(ABS((moras[[#This Row],[EDAD]]-AVERAGE($I:$I))/_xlfn.STDEV.S($I:$I))&gt;1.96,"Atípico","No")</f>
        <v>No</v>
      </c>
    </row>
    <row r="1538" spans="1:11" x14ac:dyDescent="0.35">
      <c r="A1538">
        <v>4930</v>
      </c>
      <c r="B1538" t="s">
        <v>9</v>
      </c>
      <c r="C1538">
        <v>842792.5</v>
      </c>
      <c r="D1538" t="s">
        <v>10</v>
      </c>
      <c r="E1538" t="s">
        <v>11</v>
      </c>
      <c r="F1538" t="s">
        <v>12</v>
      </c>
      <c r="G1538" t="s">
        <v>13</v>
      </c>
      <c r="H1538" t="s">
        <v>13</v>
      </c>
      <c r="I1538">
        <v>33</v>
      </c>
      <c r="J1538" t="str">
        <f>IF(ABS((C1538-AVERAGE($C:$C))/_xlfn.STDEV.S(moras[SALARIO]))&gt;1.96,"Atípico","No")</f>
        <v>No</v>
      </c>
      <c r="K1538" t="str">
        <f>IF(ABS((moras[[#This Row],[EDAD]]-AVERAGE($I:$I))/_xlfn.STDEV.S($I:$I))&gt;1.96,"Atípico","No")</f>
        <v>No</v>
      </c>
    </row>
    <row r="1539" spans="1:11" x14ac:dyDescent="0.35">
      <c r="A1539">
        <v>1322</v>
      </c>
      <c r="B1539" t="s">
        <v>15</v>
      </c>
      <c r="C1539">
        <v>778239</v>
      </c>
      <c r="D1539" t="s">
        <v>10</v>
      </c>
      <c r="E1539" t="s">
        <v>11</v>
      </c>
      <c r="F1539" t="s">
        <v>12</v>
      </c>
      <c r="G1539" t="s">
        <v>13</v>
      </c>
      <c r="H1539" t="s">
        <v>13</v>
      </c>
      <c r="I1539">
        <v>33</v>
      </c>
      <c r="J1539" t="str">
        <f>IF(ABS((C1539-AVERAGE($C:$C))/_xlfn.STDEV.S(moras[SALARIO]))&gt;1.96,"Atípico","No")</f>
        <v>No</v>
      </c>
      <c r="K1539" t="str">
        <f>IF(ABS((moras[[#This Row],[EDAD]]-AVERAGE($I:$I))/_xlfn.STDEV.S($I:$I))&gt;1.96,"Atípico","No")</f>
        <v>No</v>
      </c>
    </row>
    <row r="1540" spans="1:11" x14ac:dyDescent="0.35">
      <c r="A1540">
        <v>3530</v>
      </c>
      <c r="B1540" t="s">
        <v>9</v>
      </c>
      <c r="C1540">
        <v>746762</v>
      </c>
      <c r="D1540" t="s">
        <v>10</v>
      </c>
      <c r="E1540" t="s">
        <v>11</v>
      </c>
      <c r="F1540" t="s">
        <v>12</v>
      </c>
      <c r="G1540" t="s">
        <v>13</v>
      </c>
      <c r="H1540" t="s">
        <v>13</v>
      </c>
      <c r="I1540">
        <v>33</v>
      </c>
      <c r="J1540" t="str">
        <f>IF(ABS((C1540-AVERAGE($C:$C))/_xlfn.STDEV.S(moras[SALARIO]))&gt;1.96,"Atípico","No")</f>
        <v>No</v>
      </c>
      <c r="K1540" t="str">
        <f>IF(ABS((moras[[#This Row],[EDAD]]-AVERAGE($I:$I))/_xlfn.STDEV.S($I:$I))&gt;1.96,"Atípico","No")</f>
        <v>No</v>
      </c>
    </row>
    <row r="1541" spans="1:11" x14ac:dyDescent="0.35">
      <c r="A1541">
        <v>418</v>
      </c>
      <c r="B1541" t="s">
        <v>15</v>
      </c>
      <c r="C1541">
        <v>736280</v>
      </c>
      <c r="D1541" t="s">
        <v>10</v>
      </c>
      <c r="E1541" t="s">
        <v>16</v>
      </c>
      <c r="F1541" t="s">
        <v>12</v>
      </c>
      <c r="G1541" t="s">
        <v>13</v>
      </c>
      <c r="H1541" t="s">
        <v>13</v>
      </c>
      <c r="I1541">
        <v>33</v>
      </c>
      <c r="J1541" t="str">
        <f>IF(ABS((C1541-AVERAGE($C:$C))/_xlfn.STDEV.S(moras[SALARIO]))&gt;1.96,"Atípico","No")</f>
        <v>No</v>
      </c>
      <c r="K1541" t="str">
        <f>IF(ABS((moras[[#This Row],[EDAD]]-AVERAGE($I:$I))/_xlfn.STDEV.S($I:$I))&gt;1.96,"Atípico","No")</f>
        <v>No</v>
      </c>
    </row>
    <row r="1542" spans="1:11" x14ac:dyDescent="0.35">
      <c r="A1542">
        <v>2098</v>
      </c>
      <c r="B1542" t="s">
        <v>9</v>
      </c>
      <c r="C1542">
        <v>722064</v>
      </c>
      <c r="D1542" t="s">
        <v>10</v>
      </c>
      <c r="E1542" t="s">
        <v>16</v>
      </c>
      <c r="F1542" t="s">
        <v>12</v>
      </c>
      <c r="G1542" t="s">
        <v>13</v>
      </c>
      <c r="H1542" t="s">
        <v>13</v>
      </c>
      <c r="I1542">
        <v>33</v>
      </c>
      <c r="J1542" t="str">
        <f>IF(ABS((C1542-AVERAGE($C:$C))/_xlfn.STDEV.S(moras[SALARIO]))&gt;1.96,"Atípico","No")</f>
        <v>No</v>
      </c>
      <c r="K1542" t="str">
        <f>IF(ABS((moras[[#This Row],[EDAD]]-AVERAGE($I:$I))/_xlfn.STDEV.S($I:$I))&gt;1.96,"Atípico","No")</f>
        <v>No</v>
      </c>
    </row>
    <row r="1543" spans="1:11" x14ac:dyDescent="0.35">
      <c r="A1543">
        <v>1255</v>
      </c>
      <c r="B1543" t="s">
        <v>9</v>
      </c>
      <c r="C1543">
        <v>714425</v>
      </c>
      <c r="D1543" t="s">
        <v>10</v>
      </c>
      <c r="E1543" t="s">
        <v>16</v>
      </c>
      <c r="F1543" t="s">
        <v>12</v>
      </c>
      <c r="G1543" t="s">
        <v>13</v>
      </c>
      <c r="H1543" t="s">
        <v>13</v>
      </c>
      <c r="I1543">
        <v>33</v>
      </c>
      <c r="J1543" t="str">
        <f>IF(ABS((C1543-AVERAGE($C:$C))/_xlfn.STDEV.S(moras[SALARIO]))&gt;1.96,"Atípico","No")</f>
        <v>No</v>
      </c>
      <c r="K1543" t="str">
        <f>IF(ABS((moras[[#This Row],[EDAD]]-AVERAGE($I:$I))/_xlfn.STDEV.S($I:$I))&gt;1.96,"Atípico","No")</f>
        <v>No</v>
      </c>
    </row>
    <row r="1544" spans="1:11" x14ac:dyDescent="0.35">
      <c r="A1544">
        <v>1237</v>
      </c>
      <c r="B1544" t="s">
        <v>15</v>
      </c>
      <c r="C1544">
        <v>694194</v>
      </c>
      <c r="D1544" t="s">
        <v>10</v>
      </c>
      <c r="E1544" t="s">
        <v>11</v>
      </c>
      <c r="F1544" t="s">
        <v>12</v>
      </c>
      <c r="G1544" t="s">
        <v>13</v>
      </c>
      <c r="H1544" t="s">
        <v>13</v>
      </c>
      <c r="I1544">
        <v>33</v>
      </c>
      <c r="J1544" t="str">
        <f>IF(ABS((C1544-AVERAGE($C:$C))/_xlfn.STDEV.S(moras[SALARIO]))&gt;1.96,"Atípico","No")</f>
        <v>No</v>
      </c>
      <c r="K1544" t="str">
        <f>IF(ABS((moras[[#This Row],[EDAD]]-AVERAGE($I:$I))/_xlfn.STDEV.S($I:$I))&gt;1.96,"Atípico","No")</f>
        <v>No</v>
      </c>
    </row>
    <row r="1545" spans="1:11" x14ac:dyDescent="0.35">
      <c r="A1545">
        <v>2762</v>
      </c>
      <c r="B1545" t="s">
        <v>9</v>
      </c>
      <c r="C1545">
        <v>680000</v>
      </c>
      <c r="D1545" t="s">
        <v>10</v>
      </c>
      <c r="E1545" t="s">
        <v>16</v>
      </c>
      <c r="F1545" t="s">
        <v>12</v>
      </c>
      <c r="G1545" t="s">
        <v>13</v>
      </c>
      <c r="H1545" t="s">
        <v>13</v>
      </c>
      <c r="I1545">
        <v>33</v>
      </c>
      <c r="J1545" t="str">
        <f>IF(ABS((C1545-AVERAGE($C:$C))/_xlfn.STDEV.S(moras[SALARIO]))&gt;1.96,"Atípico","No")</f>
        <v>No</v>
      </c>
      <c r="K1545" t="str">
        <f>IF(ABS((moras[[#This Row],[EDAD]]-AVERAGE($I:$I))/_xlfn.STDEV.S($I:$I))&gt;1.96,"Atípico","No")</f>
        <v>No</v>
      </c>
    </row>
    <row r="1546" spans="1:11" x14ac:dyDescent="0.35">
      <c r="A1546">
        <v>877</v>
      </c>
      <c r="B1546" t="s">
        <v>9</v>
      </c>
      <c r="C1546">
        <v>678734.05</v>
      </c>
      <c r="D1546" t="s">
        <v>10</v>
      </c>
      <c r="E1546" t="s">
        <v>16</v>
      </c>
      <c r="F1546" t="s">
        <v>12</v>
      </c>
      <c r="G1546" t="s">
        <v>13</v>
      </c>
      <c r="H1546" t="s">
        <v>13</v>
      </c>
      <c r="I1546">
        <v>33</v>
      </c>
      <c r="J1546" t="str">
        <f>IF(ABS((C1546-AVERAGE($C:$C))/_xlfn.STDEV.S(moras[SALARIO]))&gt;1.96,"Atípico","No")</f>
        <v>No</v>
      </c>
      <c r="K1546" t="str">
        <f>IF(ABS((moras[[#This Row],[EDAD]]-AVERAGE($I:$I))/_xlfn.STDEV.S($I:$I))&gt;1.96,"Atípico","No")</f>
        <v>No</v>
      </c>
    </row>
    <row r="1547" spans="1:11" x14ac:dyDescent="0.35">
      <c r="A1547">
        <v>3775</v>
      </c>
      <c r="B1547" t="s">
        <v>9</v>
      </c>
      <c r="C1547">
        <v>670455.76</v>
      </c>
      <c r="D1547" t="s">
        <v>10</v>
      </c>
      <c r="E1547" t="s">
        <v>16</v>
      </c>
      <c r="F1547" t="s">
        <v>12</v>
      </c>
      <c r="G1547" t="s">
        <v>13</v>
      </c>
      <c r="H1547" t="s">
        <v>13</v>
      </c>
      <c r="I1547">
        <v>33</v>
      </c>
      <c r="J1547" t="str">
        <f>IF(ABS((C1547-AVERAGE($C:$C))/_xlfn.STDEV.S(moras[SALARIO]))&gt;1.96,"Atípico","No")</f>
        <v>No</v>
      </c>
      <c r="K1547" t="str">
        <f>IF(ABS((moras[[#This Row],[EDAD]]-AVERAGE($I:$I))/_xlfn.STDEV.S($I:$I))&gt;1.96,"Atípico","No")</f>
        <v>No</v>
      </c>
    </row>
    <row r="1548" spans="1:11" x14ac:dyDescent="0.35">
      <c r="A1548">
        <v>2782</v>
      </c>
      <c r="B1548" t="s">
        <v>9</v>
      </c>
      <c r="C1548">
        <v>651569.96</v>
      </c>
      <c r="D1548" t="s">
        <v>10</v>
      </c>
      <c r="E1548" t="s">
        <v>16</v>
      </c>
      <c r="F1548" t="s">
        <v>12</v>
      </c>
      <c r="G1548" t="s">
        <v>13</v>
      </c>
      <c r="H1548" t="s">
        <v>13</v>
      </c>
      <c r="I1548">
        <v>33</v>
      </c>
      <c r="J1548" t="str">
        <f>IF(ABS((C1548-AVERAGE($C:$C))/_xlfn.STDEV.S(moras[SALARIO]))&gt;1.96,"Atípico","No")</f>
        <v>No</v>
      </c>
      <c r="K1548" t="str">
        <f>IF(ABS((moras[[#This Row],[EDAD]]-AVERAGE($I:$I))/_xlfn.STDEV.S($I:$I))&gt;1.96,"Atípico","No")</f>
        <v>No</v>
      </c>
    </row>
    <row r="1549" spans="1:11" x14ac:dyDescent="0.35">
      <c r="A1549">
        <v>2688</v>
      </c>
      <c r="B1549" t="s">
        <v>9</v>
      </c>
      <c r="C1549">
        <v>610312</v>
      </c>
      <c r="D1549" t="s">
        <v>10</v>
      </c>
      <c r="E1549" t="s">
        <v>16</v>
      </c>
      <c r="F1549" t="s">
        <v>12</v>
      </c>
      <c r="G1549" t="s">
        <v>13</v>
      </c>
      <c r="H1549" t="s">
        <v>13</v>
      </c>
      <c r="I1549">
        <v>33</v>
      </c>
      <c r="J1549" t="str">
        <f>IF(ABS((C1549-AVERAGE($C:$C))/_xlfn.STDEV.S(moras[SALARIO]))&gt;1.96,"Atípico","No")</f>
        <v>No</v>
      </c>
      <c r="K1549" t="str">
        <f>IF(ABS((moras[[#This Row],[EDAD]]-AVERAGE($I:$I))/_xlfn.STDEV.S($I:$I))&gt;1.96,"Atípico","No")</f>
        <v>No</v>
      </c>
    </row>
    <row r="1550" spans="1:11" x14ac:dyDescent="0.35">
      <c r="A1550">
        <v>3281</v>
      </c>
      <c r="B1550" t="s">
        <v>9</v>
      </c>
      <c r="C1550">
        <v>589824.6</v>
      </c>
      <c r="D1550" t="s">
        <v>10</v>
      </c>
      <c r="E1550" t="s">
        <v>16</v>
      </c>
      <c r="F1550" t="s">
        <v>12</v>
      </c>
      <c r="G1550" t="s">
        <v>13</v>
      </c>
      <c r="H1550" t="s">
        <v>13</v>
      </c>
      <c r="I1550">
        <v>33</v>
      </c>
      <c r="J1550" t="str">
        <f>IF(ABS((C1550-AVERAGE($C:$C))/_xlfn.STDEV.S(moras[SALARIO]))&gt;1.96,"Atípico","No")</f>
        <v>No</v>
      </c>
      <c r="K1550" t="str">
        <f>IF(ABS((moras[[#This Row],[EDAD]]-AVERAGE($I:$I))/_xlfn.STDEV.S($I:$I))&gt;1.96,"Atípico","No")</f>
        <v>No</v>
      </c>
    </row>
    <row r="1551" spans="1:11" x14ac:dyDescent="0.35">
      <c r="A1551">
        <v>1552</v>
      </c>
      <c r="B1551" t="s">
        <v>15</v>
      </c>
      <c r="C1551">
        <v>571830.07999999996</v>
      </c>
      <c r="D1551" t="s">
        <v>10</v>
      </c>
      <c r="E1551" t="s">
        <v>16</v>
      </c>
      <c r="F1551" t="s">
        <v>12</v>
      </c>
      <c r="G1551" t="s">
        <v>12</v>
      </c>
      <c r="H1551" t="s">
        <v>13</v>
      </c>
      <c r="I1551">
        <v>33</v>
      </c>
      <c r="J1551" t="str">
        <f>IF(ABS((C1551-AVERAGE($C:$C))/_xlfn.STDEV.S(moras[SALARIO]))&gt;1.96,"Atípico","No")</f>
        <v>No</v>
      </c>
      <c r="K1551" t="str">
        <f>IF(ABS((moras[[#This Row],[EDAD]]-AVERAGE($I:$I))/_xlfn.STDEV.S($I:$I))&gt;1.96,"Atípico","No")</f>
        <v>No</v>
      </c>
    </row>
    <row r="1552" spans="1:11" x14ac:dyDescent="0.35">
      <c r="A1552">
        <v>4039</v>
      </c>
      <c r="B1552" t="s">
        <v>9</v>
      </c>
      <c r="C1552">
        <v>570368</v>
      </c>
      <c r="D1552" t="s">
        <v>10</v>
      </c>
      <c r="E1552" t="s">
        <v>16</v>
      </c>
      <c r="F1552" t="s">
        <v>12</v>
      </c>
      <c r="G1552" t="s">
        <v>13</v>
      </c>
      <c r="H1552" t="s">
        <v>13</v>
      </c>
      <c r="I1552">
        <v>33</v>
      </c>
      <c r="J1552" t="str">
        <f>IF(ABS((C1552-AVERAGE($C:$C))/_xlfn.STDEV.S(moras[SALARIO]))&gt;1.96,"Atípico","No")</f>
        <v>No</v>
      </c>
      <c r="K1552" t="str">
        <f>IF(ABS((moras[[#This Row],[EDAD]]-AVERAGE($I:$I))/_xlfn.STDEV.S($I:$I))&gt;1.96,"Atípico","No")</f>
        <v>No</v>
      </c>
    </row>
    <row r="1553" spans="1:11" x14ac:dyDescent="0.35">
      <c r="A1553">
        <v>3182</v>
      </c>
      <c r="B1553" t="s">
        <v>9</v>
      </c>
      <c r="C1553">
        <v>559000</v>
      </c>
      <c r="D1553" t="s">
        <v>10</v>
      </c>
      <c r="E1553" t="s">
        <v>16</v>
      </c>
      <c r="F1553" t="s">
        <v>12</v>
      </c>
      <c r="G1553" t="s">
        <v>13</v>
      </c>
      <c r="H1553" t="s">
        <v>13</v>
      </c>
      <c r="I1553">
        <v>33</v>
      </c>
      <c r="J1553" t="str">
        <f>IF(ABS((C1553-AVERAGE($C:$C))/_xlfn.STDEV.S(moras[SALARIO]))&gt;1.96,"Atípico","No")</f>
        <v>No</v>
      </c>
      <c r="K1553" t="str">
        <f>IF(ABS((moras[[#This Row],[EDAD]]-AVERAGE($I:$I))/_xlfn.STDEV.S($I:$I))&gt;1.96,"Atípico","No")</f>
        <v>No</v>
      </c>
    </row>
    <row r="1554" spans="1:11" x14ac:dyDescent="0.35">
      <c r="A1554">
        <v>1297</v>
      </c>
      <c r="B1554" t="s">
        <v>15</v>
      </c>
      <c r="C1554">
        <v>558849</v>
      </c>
      <c r="D1554" t="s">
        <v>10</v>
      </c>
      <c r="E1554" t="s">
        <v>11</v>
      </c>
      <c r="F1554" t="s">
        <v>12</v>
      </c>
      <c r="G1554" t="s">
        <v>13</v>
      </c>
      <c r="H1554" t="s">
        <v>13</v>
      </c>
      <c r="I1554">
        <v>33</v>
      </c>
      <c r="J1554" t="str">
        <f>IF(ABS((C1554-AVERAGE($C:$C))/_xlfn.STDEV.S(moras[SALARIO]))&gt;1.96,"Atípico","No")</f>
        <v>No</v>
      </c>
      <c r="K1554" t="str">
        <f>IF(ABS((moras[[#This Row],[EDAD]]-AVERAGE($I:$I))/_xlfn.STDEV.S($I:$I))&gt;1.96,"Atípico","No")</f>
        <v>No</v>
      </c>
    </row>
    <row r="1555" spans="1:11" x14ac:dyDescent="0.35">
      <c r="A1555">
        <v>4495</v>
      </c>
      <c r="B1555" t="s">
        <v>9</v>
      </c>
      <c r="C1555">
        <v>557416</v>
      </c>
      <c r="D1555" t="s">
        <v>18</v>
      </c>
      <c r="E1555" t="s">
        <v>16</v>
      </c>
      <c r="F1555" t="s">
        <v>12</v>
      </c>
      <c r="G1555" t="s">
        <v>13</v>
      </c>
      <c r="H1555" t="s">
        <v>13</v>
      </c>
      <c r="I1555">
        <v>33</v>
      </c>
      <c r="J1555" t="str">
        <f>IF(ABS((C1555-AVERAGE($C:$C))/_xlfn.STDEV.S(moras[SALARIO]))&gt;1.96,"Atípico","No")</f>
        <v>No</v>
      </c>
      <c r="K1555" t="str">
        <f>IF(ABS((moras[[#This Row],[EDAD]]-AVERAGE($I:$I))/_xlfn.STDEV.S($I:$I))&gt;1.96,"Atípico","No")</f>
        <v>No</v>
      </c>
    </row>
    <row r="1556" spans="1:11" x14ac:dyDescent="0.35">
      <c r="A1556">
        <v>840</v>
      </c>
      <c r="B1556" t="s">
        <v>15</v>
      </c>
      <c r="C1556">
        <v>555095.79</v>
      </c>
      <c r="D1556" t="s">
        <v>10</v>
      </c>
      <c r="E1556" t="s">
        <v>16</v>
      </c>
      <c r="F1556" t="s">
        <v>12</v>
      </c>
      <c r="G1556" t="s">
        <v>13</v>
      </c>
      <c r="H1556" t="s">
        <v>13</v>
      </c>
      <c r="I1556">
        <v>33</v>
      </c>
      <c r="J1556" t="str">
        <f>IF(ABS((C1556-AVERAGE($C:$C))/_xlfn.STDEV.S(moras[SALARIO]))&gt;1.96,"Atípico","No")</f>
        <v>No</v>
      </c>
      <c r="K1556" t="str">
        <f>IF(ABS((moras[[#This Row],[EDAD]]-AVERAGE($I:$I))/_xlfn.STDEV.S($I:$I))&gt;1.96,"Atípico","No")</f>
        <v>No</v>
      </c>
    </row>
    <row r="1557" spans="1:11" x14ac:dyDescent="0.35">
      <c r="A1557">
        <v>1511</v>
      </c>
      <c r="B1557" t="s">
        <v>9</v>
      </c>
      <c r="C1557">
        <v>546457.48</v>
      </c>
      <c r="D1557" t="s">
        <v>10</v>
      </c>
      <c r="E1557" t="s">
        <v>16</v>
      </c>
      <c r="F1557" t="s">
        <v>12</v>
      </c>
      <c r="G1557" t="s">
        <v>13</v>
      </c>
      <c r="H1557" t="s">
        <v>13</v>
      </c>
      <c r="I1557">
        <v>33</v>
      </c>
      <c r="J1557" t="str">
        <f>IF(ABS((C1557-AVERAGE($C:$C))/_xlfn.STDEV.S(moras[SALARIO]))&gt;1.96,"Atípico","No")</f>
        <v>No</v>
      </c>
      <c r="K1557" t="str">
        <f>IF(ABS((moras[[#This Row],[EDAD]]-AVERAGE($I:$I))/_xlfn.STDEV.S($I:$I))&gt;1.96,"Atípico","No")</f>
        <v>No</v>
      </c>
    </row>
    <row r="1558" spans="1:11" x14ac:dyDescent="0.35">
      <c r="A1558">
        <v>4303</v>
      </c>
      <c r="B1558" t="s">
        <v>9</v>
      </c>
      <c r="C1558">
        <v>525436.96</v>
      </c>
      <c r="D1558" t="s">
        <v>10</v>
      </c>
      <c r="E1558" t="s">
        <v>16</v>
      </c>
      <c r="F1558" t="s">
        <v>12</v>
      </c>
      <c r="G1558" t="s">
        <v>13</v>
      </c>
      <c r="H1558" t="s">
        <v>13</v>
      </c>
      <c r="I1558">
        <v>33</v>
      </c>
      <c r="J1558" t="str">
        <f>IF(ABS((C1558-AVERAGE($C:$C))/_xlfn.STDEV.S(moras[SALARIO]))&gt;1.96,"Atípico","No")</f>
        <v>No</v>
      </c>
      <c r="K1558" t="str">
        <f>IF(ABS((moras[[#This Row],[EDAD]]-AVERAGE($I:$I))/_xlfn.STDEV.S($I:$I))&gt;1.96,"Atípico","No")</f>
        <v>No</v>
      </c>
    </row>
    <row r="1559" spans="1:11" x14ac:dyDescent="0.35">
      <c r="A1559">
        <v>556</v>
      </c>
      <c r="B1559" t="s">
        <v>9</v>
      </c>
      <c r="C1559">
        <v>523027</v>
      </c>
      <c r="D1559" t="s">
        <v>18</v>
      </c>
      <c r="E1559" t="s">
        <v>16</v>
      </c>
      <c r="F1559" t="s">
        <v>12</v>
      </c>
      <c r="G1559" t="s">
        <v>13</v>
      </c>
      <c r="H1559" t="s">
        <v>12</v>
      </c>
      <c r="I1559">
        <v>33</v>
      </c>
      <c r="J1559" t="str">
        <f>IF(ABS((C1559-AVERAGE($C:$C))/_xlfn.STDEV.S(moras[SALARIO]))&gt;1.96,"Atípico","No")</f>
        <v>No</v>
      </c>
      <c r="K1559" t="str">
        <f>IF(ABS((moras[[#This Row],[EDAD]]-AVERAGE($I:$I))/_xlfn.STDEV.S($I:$I))&gt;1.96,"Atípico","No")</f>
        <v>No</v>
      </c>
    </row>
    <row r="1560" spans="1:11" x14ac:dyDescent="0.35">
      <c r="A1560">
        <v>341</v>
      </c>
      <c r="B1560" t="s">
        <v>15</v>
      </c>
      <c r="C1560">
        <v>516446.5</v>
      </c>
      <c r="D1560" t="s">
        <v>10</v>
      </c>
      <c r="E1560" t="s">
        <v>11</v>
      </c>
      <c r="F1560" t="s">
        <v>12</v>
      </c>
      <c r="G1560" t="s">
        <v>13</v>
      </c>
      <c r="H1560" t="s">
        <v>13</v>
      </c>
      <c r="I1560">
        <v>33</v>
      </c>
      <c r="J1560" t="str">
        <f>IF(ABS((C1560-AVERAGE($C:$C))/_xlfn.STDEV.S(moras[SALARIO]))&gt;1.96,"Atípico","No")</f>
        <v>No</v>
      </c>
      <c r="K1560" t="str">
        <f>IF(ABS((moras[[#This Row],[EDAD]]-AVERAGE($I:$I))/_xlfn.STDEV.S($I:$I))&gt;1.96,"Atípico","No")</f>
        <v>No</v>
      </c>
    </row>
    <row r="1561" spans="1:11" x14ac:dyDescent="0.35">
      <c r="A1561">
        <v>3707</v>
      </c>
      <c r="B1561" t="s">
        <v>9</v>
      </c>
      <c r="C1561">
        <v>495975</v>
      </c>
      <c r="D1561" t="s">
        <v>18</v>
      </c>
      <c r="E1561" t="s">
        <v>16</v>
      </c>
      <c r="F1561" t="s">
        <v>12</v>
      </c>
      <c r="G1561" t="s">
        <v>13</v>
      </c>
      <c r="H1561" t="s">
        <v>12</v>
      </c>
      <c r="I1561">
        <v>33</v>
      </c>
      <c r="J1561" t="str">
        <f>IF(ABS((C1561-AVERAGE($C:$C))/_xlfn.STDEV.S(moras[SALARIO]))&gt;1.96,"Atípico","No")</f>
        <v>No</v>
      </c>
      <c r="K1561" t="str">
        <f>IF(ABS((moras[[#This Row],[EDAD]]-AVERAGE($I:$I))/_xlfn.STDEV.S($I:$I))&gt;1.96,"Atípico","No")</f>
        <v>No</v>
      </c>
    </row>
    <row r="1562" spans="1:11" x14ac:dyDescent="0.35">
      <c r="A1562">
        <v>130</v>
      </c>
      <c r="B1562" t="s">
        <v>9</v>
      </c>
      <c r="C1562">
        <v>489327</v>
      </c>
      <c r="D1562" t="s">
        <v>10</v>
      </c>
      <c r="E1562" t="s">
        <v>11</v>
      </c>
      <c r="F1562" t="s">
        <v>12</v>
      </c>
      <c r="G1562" t="s">
        <v>13</v>
      </c>
      <c r="H1562" t="s">
        <v>13</v>
      </c>
      <c r="I1562">
        <v>33</v>
      </c>
      <c r="J1562" t="str">
        <f>IF(ABS((C1562-AVERAGE($C:$C))/_xlfn.STDEV.S(moras[SALARIO]))&gt;1.96,"Atípico","No")</f>
        <v>No</v>
      </c>
      <c r="K1562" t="str">
        <f>IF(ABS((moras[[#This Row],[EDAD]]-AVERAGE($I:$I))/_xlfn.STDEV.S($I:$I))&gt;1.96,"Atípico","No")</f>
        <v>No</v>
      </c>
    </row>
    <row r="1563" spans="1:11" x14ac:dyDescent="0.35">
      <c r="A1563">
        <v>3309</v>
      </c>
      <c r="B1563" t="s">
        <v>9</v>
      </c>
      <c r="C1563">
        <v>484940</v>
      </c>
      <c r="D1563" t="s">
        <v>18</v>
      </c>
      <c r="E1563" t="s">
        <v>16</v>
      </c>
      <c r="F1563" t="s">
        <v>12</v>
      </c>
      <c r="G1563" t="s">
        <v>13</v>
      </c>
      <c r="H1563" t="s">
        <v>12</v>
      </c>
      <c r="I1563">
        <v>33</v>
      </c>
      <c r="J1563" t="str">
        <f>IF(ABS((C1563-AVERAGE($C:$C))/_xlfn.STDEV.S(moras[SALARIO]))&gt;1.96,"Atípico","No")</f>
        <v>No</v>
      </c>
      <c r="K1563" t="str">
        <f>IF(ABS((moras[[#This Row],[EDAD]]-AVERAGE($I:$I))/_xlfn.STDEV.S($I:$I))&gt;1.96,"Atípico","No")</f>
        <v>No</v>
      </c>
    </row>
    <row r="1564" spans="1:11" x14ac:dyDescent="0.35">
      <c r="A1564">
        <v>2929</v>
      </c>
      <c r="B1564" t="s">
        <v>9</v>
      </c>
      <c r="C1564">
        <v>484083</v>
      </c>
      <c r="D1564" t="s">
        <v>10</v>
      </c>
      <c r="E1564" t="s">
        <v>16</v>
      </c>
      <c r="F1564" t="s">
        <v>12</v>
      </c>
      <c r="G1564" t="s">
        <v>13</v>
      </c>
      <c r="H1564" t="s">
        <v>13</v>
      </c>
      <c r="I1564">
        <v>33</v>
      </c>
      <c r="J1564" t="str">
        <f>IF(ABS((C1564-AVERAGE($C:$C))/_xlfn.STDEV.S(moras[SALARIO]))&gt;1.96,"Atípico","No")</f>
        <v>No</v>
      </c>
      <c r="K1564" t="str">
        <f>IF(ABS((moras[[#This Row],[EDAD]]-AVERAGE($I:$I))/_xlfn.STDEV.S($I:$I))&gt;1.96,"Atípico","No")</f>
        <v>No</v>
      </c>
    </row>
    <row r="1565" spans="1:11" x14ac:dyDescent="0.35">
      <c r="A1565">
        <v>91</v>
      </c>
      <c r="B1565" t="s">
        <v>9</v>
      </c>
      <c r="C1565">
        <v>483142.5</v>
      </c>
      <c r="D1565" t="s">
        <v>10</v>
      </c>
      <c r="E1565" t="s">
        <v>16</v>
      </c>
      <c r="F1565" t="s">
        <v>12</v>
      </c>
      <c r="G1565" t="s">
        <v>13</v>
      </c>
      <c r="H1565" t="s">
        <v>13</v>
      </c>
      <c r="I1565">
        <v>33</v>
      </c>
      <c r="J1565" t="str">
        <f>IF(ABS((C1565-AVERAGE($C:$C))/_xlfn.STDEV.S(moras[SALARIO]))&gt;1.96,"Atípico","No")</f>
        <v>No</v>
      </c>
      <c r="K1565" t="str">
        <f>IF(ABS((moras[[#This Row],[EDAD]]-AVERAGE($I:$I))/_xlfn.STDEV.S($I:$I))&gt;1.96,"Atípico","No")</f>
        <v>No</v>
      </c>
    </row>
    <row r="1566" spans="1:11" x14ac:dyDescent="0.35">
      <c r="A1566">
        <v>4552</v>
      </c>
      <c r="B1566" t="s">
        <v>9</v>
      </c>
      <c r="C1566">
        <v>476566.67</v>
      </c>
      <c r="D1566" t="s">
        <v>10</v>
      </c>
      <c r="E1566" t="s">
        <v>16</v>
      </c>
      <c r="F1566" t="s">
        <v>12</v>
      </c>
      <c r="G1566" t="s">
        <v>13</v>
      </c>
      <c r="H1566" t="s">
        <v>13</v>
      </c>
      <c r="I1566">
        <v>33</v>
      </c>
      <c r="J1566" t="str">
        <f>IF(ABS((C1566-AVERAGE($C:$C))/_xlfn.STDEV.S(moras[SALARIO]))&gt;1.96,"Atípico","No")</f>
        <v>No</v>
      </c>
      <c r="K1566" t="str">
        <f>IF(ABS((moras[[#This Row],[EDAD]]-AVERAGE($I:$I))/_xlfn.STDEV.S($I:$I))&gt;1.96,"Atípico","No")</f>
        <v>No</v>
      </c>
    </row>
    <row r="1567" spans="1:11" x14ac:dyDescent="0.35">
      <c r="A1567">
        <v>4143</v>
      </c>
      <c r="B1567" t="s">
        <v>15</v>
      </c>
      <c r="C1567">
        <v>471872</v>
      </c>
      <c r="D1567" t="s">
        <v>10</v>
      </c>
      <c r="E1567" t="s">
        <v>11</v>
      </c>
      <c r="F1567" t="s">
        <v>12</v>
      </c>
      <c r="G1567" t="s">
        <v>13</v>
      </c>
      <c r="H1567" t="s">
        <v>12</v>
      </c>
      <c r="I1567">
        <v>33</v>
      </c>
      <c r="J1567" t="str">
        <f>IF(ABS((C1567-AVERAGE($C:$C))/_xlfn.STDEV.S(moras[SALARIO]))&gt;1.96,"Atípico","No")</f>
        <v>No</v>
      </c>
      <c r="K1567" t="str">
        <f>IF(ABS((moras[[#This Row],[EDAD]]-AVERAGE($I:$I))/_xlfn.STDEV.S($I:$I))&gt;1.96,"Atípico","No")</f>
        <v>No</v>
      </c>
    </row>
    <row r="1568" spans="1:11" x14ac:dyDescent="0.35">
      <c r="A1568">
        <v>3148</v>
      </c>
      <c r="B1568" t="s">
        <v>9</v>
      </c>
      <c r="C1568">
        <v>458557</v>
      </c>
      <c r="D1568" t="s">
        <v>18</v>
      </c>
      <c r="E1568" t="s">
        <v>16</v>
      </c>
      <c r="F1568" t="s">
        <v>12</v>
      </c>
      <c r="G1568" t="s">
        <v>13</v>
      </c>
      <c r="H1568" t="s">
        <v>12</v>
      </c>
      <c r="I1568">
        <v>33</v>
      </c>
      <c r="J1568" t="str">
        <f>IF(ABS((C1568-AVERAGE($C:$C))/_xlfn.STDEV.S(moras[SALARIO]))&gt;1.96,"Atípico","No")</f>
        <v>No</v>
      </c>
      <c r="K1568" t="str">
        <f>IF(ABS((moras[[#This Row],[EDAD]]-AVERAGE($I:$I))/_xlfn.STDEV.S($I:$I))&gt;1.96,"Atípico","No")</f>
        <v>No</v>
      </c>
    </row>
    <row r="1569" spans="1:11" x14ac:dyDescent="0.35">
      <c r="A1569">
        <v>2150</v>
      </c>
      <c r="B1569" t="s">
        <v>9</v>
      </c>
      <c r="C1569">
        <v>448880</v>
      </c>
      <c r="D1569" t="s">
        <v>10</v>
      </c>
      <c r="E1569" t="s">
        <v>16</v>
      </c>
      <c r="F1569" t="s">
        <v>12</v>
      </c>
      <c r="G1569" t="s">
        <v>13</v>
      </c>
      <c r="H1569" t="s">
        <v>13</v>
      </c>
      <c r="I1569">
        <v>33</v>
      </c>
      <c r="J1569" t="str">
        <f>IF(ABS((C1569-AVERAGE($C:$C))/_xlfn.STDEV.S(moras[SALARIO]))&gt;1.96,"Atípico","No")</f>
        <v>No</v>
      </c>
      <c r="K1569" t="str">
        <f>IF(ABS((moras[[#This Row],[EDAD]]-AVERAGE($I:$I))/_xlfn.STDEV.S($I:$I))&gt;1.96,"Atípico","No")</f>
        <v>No</v>
      </c>
    </row>
    <row r="1570" spans="1:11" x14ac:dyDescent="0.35">
      <c r="A1570">
        <v>1962</v>
      </c>
      <c r="B1570" t="s">
        <v>9</v>
      </c>
      <c r="C1570">
        <v>445567</v>
      </c>
      <c r="D1570" t="s">
        <v>18</v>
      </c>
      <c r="E1570" t="s">
        <v>16</v>
      </c>
      <c r="F1570" t="s">
        <v>12</v>
      </c>
      <c r="G1570" t="s">
        <v>13</v>
      </c>
      <c r="H1570" t="s">
        <v>12</v>
      </c>
      <c r="I1570">
        <v>33</v>
      </c>
      <c r="J1570" t="str">
        <f>IF(ABS((C1570-AVERAGE($C:$C))/_xlfn.STDEV.S(moras[SALARIO]))&gt;1.96,"Atípico","No")</f>
        <v>No</v>
      </c>
      <c r="K1570" t="str">
        <f>IF(ABS((moras[[#This Row],[EDAD]]-AVERAGE($I:$I))/_xlfn.STDEV.S($I:$I))&gt;1.96,"Atípico","No")</f>
        <v>No</v>
      </c>
    </row>
    <row r="1571" spans="1:11" x14ac:dyDescent="0.35">
      <c r="A1571">
        <v>4972</v>
      </c>
      <c r="B1571" t="s">
        <v>9</v>
      </c>
      <c r="C1571">
        <v>442402.66</v>
      </c>
      <c r="D1571" t="s">
        <v>10</v>
      </c>
      <c r="E1571" t="s">
        <v>16</v>
      </c>
      <c r="F1571" t="s">
        <v>12</v>
      </c>
      <c r="G1571" t="s">
        <v>13</v>
      </c>
      <c r="H1571" t="s">
        <v>13</v>
      </c>
      <c r="I1571">
        <v>33</v>
      </c>
      <c r="J1571" t="str">
        <f>IF(ABS((C1571-AVERAGE($C:$C))/_xlfn.STDEV.S(moras[SALARIO]))&gt;1.96,"Atípico","No")</f>
        <v>No</v>
      </c>
      <c r="K1571" t="str">
        <f>IF(ABS((moras[[#This Row],[EDAD]]-AVERAGE($I:$I))/_xlfn.STDEV.S($I:$I))&gt;1.96,"Atípico","No")</f>
        <v>No</v>
      </c>
    </row>
    <row r="1572" spans="1:11" x14ac:dyDescent="0.35">
      <c r="A1572">
        <v>4751</v>
      </c>
      <c r="B1572" t="s">
        <v>9</v>
      </c>
      <c r="C1572">
        <v>426614.9</v>
      </c>
      <c r="D1572" t="s">
        <v>10</v>
      </c>
      <c r="E1572" t="s">
        <v>16</v>
      </c>
      <c r="F1572" t="s">
        <v>12</v>
      </c>
      <c r="G1572" t="s">
        <v>13</v>
      </c>
      <c r="H1572" t="s">
        <v>13</v>
      </c>
      <c r="I1572">
        <v>33</v>
      </c>
      <c r="J1572" t="str">
        <f>IF(ABS((C1572-AVERAGE($C:$C))/_xlfn.STDEV.S(moras[SALARIO]))&gt;1.96,"Atípico","No")</f>
        <v>No</v>
      </c>
      <c r="K1572" t="str">
        <f>IF(ABS((moras[[#This Row],[EDAD]]-AVERAGE($I:$I))/_xlfn.STDEV.S($I:$I))&gt;1.96,"Atípico","No")</f>
        <v>No</v>
      </c>
    </row>
    <row r="1573" spans="1:11" x14ac:dyDescent="0.35">
      <c r="A1573">
        <v>3867</v>
      </c>
      <c r="B1573" t="s">
        <v>9</v>
      </c>
      <c r="C1573">
        <v>422514.14</v>
      </c>
      <c r="D1573" t="s">
        <v>10</v>
      </c>
      <c r="E1573" t="s">
        <v>16</v>
      </c>
      <c r="F1573" t="s">
        <v>12</v>
      </c>
      <c r="G1573" t="s">
        <v>13</v>
      </c>
      <c r="H1573" t="s">
        <v>13</v>
      </c>
      <c r="I1573">
        <v>33</v>
      </c>
      <c r="J1573" t="str">
        <f>IF(ABS((C1573-AVERAGE($C:$C))/_xlfn.STDEV.S(moras[SALARIO]))&gt;1.96,"Atípico","No")</f>
        <v>No</v>
      </c>
      <c r="K1573" t="str">
        <f>IF(ABS((moras[[#This Row],[EDAD]]-AVERAGE($I:$I))/_xlfn.STDEV.S($I:$I))&gt;1.96,"Atípico","No")</f>
        <v>No</v>
      </c>
    </row>
    <row r="1574" spans="1:11" x14ac:dyDescent="0.35">
      <c r="A1574">
        <v>4844</v>
      </c>
      <c r="B1574" t="s">
        <v>9</v>
      </c>
      <c r="C1574">
        <v>420248</v>
      </c>
      <c r="D1574" t="s">
        <v>18</v>
      </c>
      <c r="E1574" t="s">
        <v>16</v>
      </c>
      <c r="F1574" t="s">
        <v>12</v>
      </c>
      <c r="G1574" t="s">
        <v>13</v>
      </c>
      <c r="H1574" t="s">
        <v>12</v>
      </c>
      <c r="I1574">
        <v>33</v>
      </c>
      <c r="J1574" t="str">
        <f>IF(ABS((C1574-AVERAGE($C:$C))/_xlfn.STDEV.S(moras[SALARIO]))&gt;1.96,"Atípico","No")</f>
        <v>No</v>
      </c>
      <c r="K1574" t="str">
        <f>IF(ABS((moras[[#This Row],[EDAD]]-AVERAGE($I:$I))/_xlfn.STDEV.S($I:$I))&gt;1.96,"Atípico","No")</f>
        <v>No</v>
      </c>
    </row>
    <row r="1575" spans="1:11" x14ac:dyDescent="0.35">
      <c r="A1575">
        <v>1226</v>
      </c>
      <c r="B1575" t="s">
        <v>15</v>
      </c>
      <c r="C1575">
        <v>418017</v>
      </c>
      <c r="D1575" t="s">
        <v>10</v>
      </c>
      <c r="E1575" t="s">
        <v>16</v>
      </c>
      <c r="F1575" t="s">
        <v>12</v>
      </c>
      <c r="G1575" t="s">
        <v>13</v>
      </c>
      <c r="H1575" t="s">
        <v>13</v>
      </c>
      <c r="I1575">
        <v>33</v>
      </c>
      <c r="J1575" t="str">
        <f>IF(ABS((C1575-AVERAGE($C:$C))/_xlfn.STDEV.S(moras[SALARIO]))&gt;1.96,"Atípico","No")</f>
        <v>No</v>
      </c>
      <c r="K1575" t="str">
        <f>IF(ABS((moras[[#This Row],[EDAD]]-AVERAGE($I:$I))/_xlfn.STDEV.S($I:$I))&gt;1.96,"Atípico","No")</f>
        <v>No</v>
      </c>
    </row>
    <row r="1576" spans="1:11" x14ac:dyDescent="0.35">
      <c r="A1576">
        <v>4846</v>
      </c>
      <c r="B1576" t="s">
        <v>15</v>
      </c>
      <c r="C1576">
        <v>406011</v>
      </c>
      <c r="D1576" t="s">
        <v>10</v>
      </c>
      <c r="E1576" t="s">
        <v>16</v>
      </c>
      <c r="F1576" t="s">
        <v>12</v>
      </c>
      <c r="G1576" t="s">
        <v>13</v>
      </c>
      <c r="H1576" t="s">
        <v>13</v>
      </c>
      <c r="I1576">
        <v>33</v>
      </c>
      <c r="J1576" t="str">
        <f>IF(ABS((C1576-AVERAGE($C:$C))/_xlfn.STDEV.S(moras[SALARIO]))&gt;1.96,"Atípico","No")</f>
        <v>No</v>
      </c>
      <c r="K1576" t="str">
        <f>IF(ABS((moras[[#This Row],[EDAD]]-AVERAGE($I:$I))/_xlfn.STDEV.S($I:$I))&gt;1.96,"Atípico","No")</f>
        <v>No</v>
      </c>
    </row>
    <row r="1577" spans="1:11" x14ac:dyDescent="0.35">
      <c r="A1577">
        <v>1753</v>
      </c>
      <c r="B1577" t="s">
        <v>15</v>
      </c>
      <c r="C1577">
        <v>392375</v>
      </c>
      <c r="D1577" t="s">
        <v>10</v>
      </c>
      <c r="E1577" t="s">
        <v>16</v>
      </c>
      <c r="F1577" t="s">
        <v>12</v>
      </c>
      <c r="G1577" t="s">
        <v>13</v>
      </c>
      <c r="H1577" t="s">
        <v>13</v>
      </c>
      <c r="I1577">
        <v>33</v>
      </c>
      <c r="J1577" t="str">
        <f>IF(ABS((C1577-AVERAGE($C:$C))/_xlfn.STDEV.S(moras[SALARIO]))&gt;1.96,"Atípico","No")</f>
        <v>No</v>
      </c>
      <c r="K1577" t="str">
        <f>IF(ABS((moras[[#This Row],[EDAD]]-AVERAGE($I:$I))/_xlfn.STDEV.S($I:$I))&gt;1.96,"Atípico","No")</f>
        <v>No</v>
      </c>
    </row>
    <row r="1578" spans="1:11" x14ac:dyDescent="0.35">
      <c r="A1578">
        <v>4577</v>
      </c>
      <c r="B1578" t="s">
        <v>15</v>
      </c>
      <c r="C1578">
        <v>391916.75</v>
      </c>
      <c r="D1578" t="s">
        <v>10</v>
      </c>
      <c r="E1578" t="s">
        <v>16</v>
      </c>
      <c r="F1578" t="s">
        <v>12</v>
      </c>
      <c r="G1578" t="s">
        <v>12</v>
      </c>
      <c r="H1578" t="s">
        <v>13</v>
      </c>
      <c r="I1578">
        <v>33</v>
      </c>
      <c r="J1578" t="str">
        <f>IF(ABS((C1578-AVERAGE($C:$C))/_xlfn.STDEV.S(moras[SALARIO]))&gt;1.96,"Atípico","No")</f>
        <v>No</v>
      </c>
      <c r="K1578" t="str">
        <f>IF(ABS((moras[[#This Row],[EDAD]]-AVERAGE($I:$I))/_xlfn.STDEV.S($I:$I))&gt;1.96,"Atípico","No")</f>
        <v>No</v>
      </c>
    </row>
    <row r="1579" spans="1:11" x14ac:dyDescent="0.35">
      <c r="A1579">
        <v>829</v>
      </c>
      <c r="B1579" t="s">
        <v>15</v>
      </c>
      <c r="C1579">
        <v>391062</v>
      </c>
      <c r="D1579" t="s">
        <v>10</v>
      </c>
      <c r="E1579" t="s">
        <v>16</v>
      </c>
      <c r="F1579" t="s">
        <v>12</v>
      </c>
      <c r="G1579" t="s">
        <v>13</v>
      </c>
      <c r="H1579" t="s">
        <v>13</v>
      </c>
      <c r="I1579">
        <v>33</v>
      </c>
      <c r="J1579" t="str">
        <f>IF(ABS((C1579-AVERAGE($C:$C))/_xlfn.STDEV.S(moras[SALARIO]))&gt;1.96,"Atípico","No")</f>
        <v>No</v>
      </c>
      <c r="K1579" t="str">
        <f>IF(ABS((moras[[#This Row],[EDAD]]-AVERAGE($I:$I))/_xlfn.STDEV.S($I:$I))&gt;1.96,"Atípico","No")</f>
        <v>No</v>
      </c>
    </row>
    <row r="1580" spans="1:11" x14ac:dyDescent="0.35">
      <c r="A1580">
        <v>202</v>
      </c>
      <c r="B1580" t="s">
        <v>15</v>
      </c>
      <c r="C1580">
        <v>386190.46</v>
      </c>
      <c r="D1580" t="s">
        <v>10</v>
      </c>
      <c r="E1580" t="s">
        <v>16</v>
      </c>
      <c r="F1580" t="s">
        <v>12</v>
      </c>
      <c r="G1580" t="s">
        <v>13</v>
      </c>
      <c r="H1580" t="s">
        <v>13</v>
      </c>
      <c r="I1580">
        <v>33</v>
      </c>
      <c r="J1580" t="str">
        <f>IF(ABS((C1580-AVERAGE($C:$C))/_xlfn.STDEV.S(moras[SALARIO]))&gt;1.96,"Atípico","No")</f>
        <v>No</v>
      </c>
      <c r="K1580" t="str">
        <f>IF(ABS((moras[[#This Row],[EDAD]]-AVERAGE($I:$I))/_xlfn.STDEV.S($I:$I))&gt;1.96,"Atípico","No")</f>
        <v>No</v>
      </c>
    </row>
    <row r="1581" spans="1:11" x14ac:dyDescent="0.35">
      <c r="A1581">
        <v>2862</v>
      </c>
      <c r="B1581" t="s">
        <v>15</v>
      </c>
      <c r="C1581">
        <v>384500</v>
      </c>
      <c r="D1581" t="s">
        <v>10</v>
      </c>
      <c r="E1581" t="s">
        <v>16</v>
      </c>
      <c r="F1581" t="s">
        <v>12</v>
      </c>
      <c r="G1581" t="s">
        <v>13</v>
      </c>
      <c r="H1581" t="s">
        <v>13</v>
      </c>
      <c r="I1581">
        <v>33</v>
      </c>
      <c r="J1581" t="str">
        <f>IF(ABS((C1581-AVERAGE($C:$C))/_xlfn.STDEV.S(moras[SALARIO]))&gt;1.96,"Atípico","No")</f>
        <v>No</v>
      </c>
      <c r="K1581" t="str">
        <f>IF(ABS((moras[[#This Row],[EDAD]]-AVERAGE($I:$I))/_xlfn.STDEV.S($I:$I))&gt;1.96,"Atípico","No")</f>
        <v>No</v>
      </c>
    </row>
    <row r="1582" spans="1:11" x14ac:dyDescent="0.35">
      <c r="A1582">
        <v>1523</v>
      </c>
      <c r="B1582" t="s">
        <v>15</v>
      </c>
      <c r="C1582">
        <v>382325</v>
      </c>
      <c r="D1582" t="s">
        <v>10</v>
      </c>
      <c r="E1582" t="s">
        <v>16</v>
      </c>
      <c r="F1582" t="s">
        <v>12</v>
      </c>
      <c r="G1582" t="s">
        <v>12</v>
      </c>
      <c r="H1582" t="s">
        <v>13</v>
      </c>
      <c r="I1582">
        <v>33</v>
      </c>
      <c r="J1582" t="str">
        <f>IF(ABS((C1582-AVERAGE($C:$C))/_xlfn.STDEV.S(moras[SALARIO]))&gt;1.96,"Atípico","No")</f>
        <v>No</v>
      </c>
      <c r="K1582" t="str">
        <f>IF(ABS((moras[[#This Row],[EDAD]]-AVERAGE($I:$I))/_xlfn.STDEV.S($I:$I))&gt;1.96,"Atípico","No")</f>
        <v>No</v>
      </c>
    </row>
    <row r="1583" spans="1:11" x14ac:dyDescent="0.35">
      <c r="A1583">
        <v>4354</v>
      </c>
      <c r="B1583" t="s">
        <v>15</v>
      </c>
      <c r="C1583">
        <v>381331</v>
      </c>
      <c r="D1583" t="s">
        <v>10</v>
      </c>
      <c r="E1583" t="s">
        <v>16</v>
      </c>
      <c r="F1583" t="s">
        <v>12</v>
      </c>
      <c r="G1583" t="s">
        <v>12</v>
      </c>
      <c r="H1583" t="s">
        <v>13</v>
      </c>
      <c r="I1583">
        <v>33</v>
      </c>
      <c r="J1583" t="str">
        <f>IF(ABS((C1583-AVERAGE($C:$C))/_xlfn.STDEV.S(moras[SALARIO]))&gt;1.96,"Atípico","No")</f>
        <v>No</v>
      </c>
      <c r="K1583" t="str">
        <f>IF(ABS((moras[[#This Row],[EDAD]]-AVERAGE($I:$I))/_xlfn.STDEV.S($I:$I))&gt;1.96,"Atípico","No")</f>
        <v>No</v>
      </c>
    </row>
    <row r="1584" spans="1:11" x14ac:dyDescent="0.35">
      <c r="A1584">
        <v>671</v>
      </c>
      <c r="B1584" t="s">
        <v>15</v>
      </c>
      <c r="C1584">
        <v>380590.81</v>
      </c>
      <c r="D1584" t="s">
        <v>10</v>
      </c>
      <c r="E1584" t="s">
        <v>16</v>
      </c>
      <c r="F1584" t="s">
        <v>12</v>
      </c>
      <c r="G1584" t="s">
        <v>13</v>
      </c>
      <c r="H1584" t="s">
        <v>13</v>
      </c>
      <c r="I1584">
        <v>33</v>
      </c>
      <c r="J1584" t="str">
        <f>IF(ABS((C1584-AVERAGE($C:$C))/_xlfn.STDEV.S(moras[SALARIO]))&gt;1.96,"Atípico","No")</f>
        <v>No</v>
      </c>
      <c r="K1584" t="str">
        <f>IF(ABS((moras[[#This Row],[EDAD]]-AVERAGE($I:$I))/_xlfn.STDEV.S($I:$I))&gt;1.96,"Atípico","No")</f>
        <v>No</v>
      </c>
    </row>
    <row r="1585" spans="1:11" x14ac:dyDescent="0.35">
      <c r="A1585">
        <v>4985</v>
      </c>
      <c r="B1585" t="s">
        <v>15</v>
      </c>
      <c r="C1585">
        <v>376777</v>
      </c>
      <c r="D1585" t="s">
        <v>10</v>
      </c>
      <c r="E1585" t="s">
        <v>16</v>
      </c>
      <c r="F1585" t="s">
        <v>12</v>
      </c>
      <c r="G1585" t="s">
        <v>13</v>
      </c>
      <c r="H1585" t="s">
        <v>12</v>
      </c>
      <c r="I1585">
        <v>33</v>
      </c>
      <c r="J1585" t="str">
        <f>IF(ABS((C1585-AVERAGE($C:$C))/_xlfn.STDEV.S(moras[SALARIO]))&gt;1.96,"Atípico","No")</f>
        <v>No</v>
      </c>
      <c r="K1585" t="str">
        <f>IF(ABS((moras[[#This Row],[EDAD]]-AVERAGE($I:$I))/_xlfn.STDEV.S($I:$I))&gt;1.96,"Atípico","No")</f>
        <v>No</v>
      </c>
    </row>
    <row r="1586" spans="1:11" x14ac:dyDescent="0.35">
      <c r="A1586">
        <v>990</v>
      </c>
      <c r="B1586" t="s">
        <v>15</v>
      </c>
      <c r="C1586">
        <v>374301</v>
      </c>
      <c r="D1586" t="s">
        <v>18</v>
      </c>
      <c r="E1586" t="s">
        <v>16</v>
      </c>
      <c r="F1586" t="s">
        <v>12</v>
      </c>
      <c r="G1586" t="s">
        <v>13</v>
      </c>
      <c r="H1586" t="s">
        <v>13</v>
      </c>
      <c r="I1586">
        <v>33</v>
      </c>
      <c r="J1586" t="str">
        <f>IF(ABS((C1586-AVERAGE($C:$C))/_xlfn.STDEV.S(moras[SALARIO]))&gt;1.96,"Atípico","No")</f>
        <v>No</v>
      </c>
      <c r="K1586" t="str">
        <f>IF(ABS((moras[[#This Row],[EDAD]]-AVERAGE($I:$I))/_xlfn.STDEV.S($I:$I))&gt;1.96,"Atípico","No")</f>
        <v>No</v>
      </c>
    </row>
    <row r="1587" spans="1:11" x14ac:dyDescent="0.35">
      <c r="A1587">
        <v>2832</v>
      </c>
      <c r="B1587" t="s">
        <v>15</v>
      </c>
      <c r="C1587">
        <v>371911</v>
      </c>
      <c r="D1587" t="s">
        <v>10</v>
      </c>
      <c r="E1587" t="s">
        <v>11</v>
      </c>
      <c r="F1587" t="s">
        <v>12</v>
      </c>
      <c r="G1587" t="s">
        <v>13</v>
      </c>
      <c r="H1587" t="s">
        <v>13</v>
      </c>
      <c r="I1587">
        <v>33</v>
      </c>
      <c r="J1587" t="str">
        <f>IF(ABS((C1587-AVERAGE($C:$C))/_xlfn.STDEV.S(moras[SALARIO]))&gt;1.96,"Atípico","No")</f>
        <v>No</v>
      </c>
      <c r="K1587" t="str">
        <f>IF(ABS((moras[[#This Row],[EDAD]]-AVERAGE($I:$I))/_xlfn.STDEV.S($I:$I))&gt;1.96,"Atípico","No")</f>
        <v>No</v>
      </c>
    </row>
    <row r="1588" spans="1:11" x14ac:dyDescent="0.35">
      <c r="A1588">
        <v>3904</v>
      </c>
      <c r="B1588" t="s">
        <v>9</v>
      </c>
      <c r="C1588">
        <v>366181.5</v>
      </c>
      <c r="D1588" t="s">
        <v>10</v>
      </c>
      <c r="E1588" t="s">
        <v>16</v>
      </c>
      <c r="F1588" t="s">
        <v>12</v>
      </c>
      <c r="G1588" t="s">
        <v>13</v>
      </c>
      <c r="H1588" t="s">
        <v>13</v>
      </c>
      <c r="I1588">
        <v>33</v>
      </c>
      <c r="J1588" t="str">
        <f>IF(ABS((C1588-AVERAGE($C:$C))/_xlfn.STDEV.S(moras[SALARIO]))&gt;1.96,"Atípico","No")</f>
        <v>No</v>
      </c>
      <c r="K1588" t="str">
        <f>IF(ABS((moras[[#This Row],[EDAD]]-AVERAGE($I:$I))/_xlfn.STDEV.S($I:$I))&gt;1.96,"Atípico","No")</f>
        <v>No</v>
      </c>
    </row>
    <row r="1589" spans="1:11" x14ac:dyDescent="0.35">
      <c r="A1589">
        <v>2959</v>
      </c>
      <c r="B1589" t="s">
        <v>9</v>
      </c>
      <c r="C1589">
        <v>363833.34</v>
      </c>
      <c r="D1589" t="s">
        <v>10</v>
      </c>
      <c r="E1589" t="s">
        <v>16</v>
      </c>
      <c r="F1589" t="s">
        <v>12</v>
      </c>
      <c r="G1589" t="s">
        <v>13</v>
      </c>
      <c r="H1589" t="s">
        <v>13</v>
      </c>
      <c r="I1589">
        <v>33</v>
      </c>
      <c r="J1589" t="str">
        <f>IF(ABS((C1589-AVERAGE($C:$C))/_xlfn.STDEV.S(moras[SALARIO]))&gt;1.96,"Atípico","No")</f>
        <v>No</v>
      </c>
      <c r="K1589" t="str">
        <f>IF(ABS((moras[[#This Row],[EDAD]]-AVERAGE($I:$I))/_xlfn.STDEV.S($I:$I))&gt;1.96,"Atípico","No")</f>
        <v>No</v>
      </c>
    </row>
    <row r="1590" spans="1:11" x14ac:dyDescent="0.35">
      <c r="A1590">
        <v>171</v>
      </c>
      <c r="B1590" t="s">
        <v>9</v>
      </c>
      <c r="C1590">
        <v>360420</v>
      </c>
      <c r="D1590" t="s">
        <v>18</v>
      </c>
      <c r="E1590" t="s">
        <v>16</v>
      </c>
      <c r="F1590" t="s">
        <v>12</v>
      </c>
      <c r="G1590" t="s">
        <v>13</v>
      </c>
      <c r="H1590" t="s">
        <v>12</v>
      </c>
      <c r="I1590">
        <v>33</v>
      </c>
      <c r="J1590" t="str">
        <f>IF(ABS((C1590-AVERAGE($C:$C))/_xlfn.STDEV.S(moras[SALARIO]))&gt;1.96,"Atípico","No")</f>
        <v>No</v>
      </c>
      <c r="K1590" t="str">
        <f>IF(ABS((moras[[#This Row],[EDAD]]-AVERAGE($I:$I))/_xlfn.STDEV.S($I:$I))&gt;1.96,"Atípico","No")</f>
        <v>No</v>
      </c>
    </row>
    <row r="1591" spans="1:11" x14ac:dyDescent="0.35">
      <c r="A1591">
        <v>4606</v>
      </c>
      <c r="B1591" t="s">
        <v>15</v>
      </c>
      <c r="C1591">
        <v>355573.78</v>
      </c>
      <c r="D1591" t="s">
        <v>10</v>
      </c>
      <c r="E1591" t="s">
        <v>16</v>
      </c>
      <c r="F1591" t="s">
        <v>12</v>
      </c>
      <c r="G1591" t="s">
        <v>13</v>
      </c>
      <c r="H1591" t="s">
        <v>13</v>
      </c>
      <c r="I1591">
        <v>33</v>
      </c>
      <c r="J1591" t="str">
        <f>IF(ABS((C1591-AVERAGE($C:$C))/_xlfn.STDEV.S(moras[SALARIO]))&gt;1.96,"Atípico","No")</f>
        <v>No</v>
      </c>
      <c r="K1591" t="str">
        <f>IF(ABS((moras[[#This Row],[EDAD]]-AVERAGE($I:$I))/_xlfn.STDEV.S($I:$I))&gt;1.96,"Atípico","No")</f>
        <v>No</v>
      </c>
    </row>
    <row r="1592" spans="1:11" x14ac:dyDescent="0.35">
      <c r="A1592">
        <v>2007</v>
      </c>
      <c r="B1592" t="s">
        <v>15</v>
      </c>
      <c r="C1592">
        <v>354029.89</v>
      </c>
      <c r="D1592" t="s">
        <v>10</v>
      </c>
      <c r="E1592" t="s">
        <v>16</v>
      </c>
      <c r="F1592" t="s">
        <v>12</v>
      </c>
      <c r="G1592" t="s">
        <v>13</v>
      </c>
      <c r="H1592" t="s">
        <v>13</v>
      </c>
      <c r="I1592">
        <v>33</v>
      </c>
      <c r="J1592" t="str">
        <f>IF(ABS((C1592-AVERAGE($C:$C))/_xlfn.STDEV.S(moras[SALARIO]))&gt;1.96,"Atípico","No")</f>
        <v>No</v>
      </c>
      <c r="K1592" t="str">
        <f>IF(ABS((moras[[#This Row],[EDAD]]-AVERAGE($I:$I))/_xlfn.STDEV.S($I:$I))&gt;1.96,"Atípico","No")</f>
        <v>No</v>
      </c>
    </row>
    <row r="1593" spans="1:11" x14ac:dyDescent="0.35">
      <c r="A1593">
        <v>1231</v>
      </c>
      <c r="B1593" t="s">
        <v>15</v>
      </c>
      <c r="C1593">
        <v>351475.79</v>
      </c>
      <c r="D1593" t="s">
        <v>10</v>
      </c>
      <c r="E1593" t="s">
        <v>16</v>
      </c>
      <c r="F1593" t="s">
        <v>12</v>
      </c>
      <c r="G1593" t="s">
        <v>13</v>
      </c>
      <c r="H1593" t="s">
        <v>13</v>
      </c>
      <c r="I1593">
        <v>33</v>
      </c>
      <c r="J1593" t="str">
        <f>IF(ABS((C1593-AVERAGE($C:$C))/_xlfn.STDEV.S(moras[SALARIO]))&gt;1.96,"Atípico","No")</f>
        <v>No</v>
      </c>
      <c r="K1593" t="str">
        <f>IF(ABS((moras[[#This Row],[EDAD]]-AVERAGE($I:$I))/_xlfn.STDEV.S($I:$I))&gt;1.96,"Atípico","No")</f>
        <v>No</v>
      </c>
    </row>
    <row r="1594" spans="1:11" x14ac:dyDescent="0.35">
      <c r="A1594">
        <v>4161</v>
      </c>
      <c r="B1594" t="s">
        <v>9</v>
      </c>
      <c r="C1594">
        <v>344000</v>
      </c>
      <c r="D1594" t="s">
        <v>10</v>
      </c>
      <c r="E1594" t="s">
        <v>16</v>
      </c>
      <c r="F1594" t="s">
        <v>12</v>
      </c>
      <c r="G1594" t="s">
        <v>13</v>
      </c>
      <c r="H1594" t="s">
        <v>13</v>
      </c>
      <c r="I1594">
        <v>33</v>
      </c>
      <c r="J1594" t="str">
        <f>IF(ABS((C1594-AVERAGE($C:$C))/_xlfn.STDEV.S(moras[SALARIO]))&gt;1.96,"Atípico","No")</f>
        <v>No</v>
      </c>
      <c r="K1594" t="str">
        <f>IF(ABS((moras[[#This Row],[EDAD]]-AVERAGE($I:$I))/_xlfn.STDEV.S($I:$I))&gt;1.96,"Atípico","No")</f>
        <v>No</v>
      </c>
    </row>
    <row r="1595" spans="1:11" x14ac:dyDescent="0.35">
      <c r="A1595">
        <v>4782</v>
      </c>
      <c r="B1595" t="s">
        <v>9</v>
      </c>
      <c r="C1595">
        <v>339953</v>
      </c>
      <c r="D1595" t="s">
        <v>10</v>
      </c>
      <c r="E1595" t="s">
        <v>16</v>
      </c>
      <c r="F1595" t="s">
        <v>12</v>
      </c>
      <c r="G1595" t="s">
        <v>13</v>
      </c>
      <c r="H1595" t="s">
        <v>13</v>
      </c>
      <c r="I1595">
        <v>33</v>
      </c>
      <c r="J1595" t="str">
        <f>IF(ABS((C1595-AVERAGE($C:$C))/_xlfn.STDEV.S(moras[SALARIO]))&gt;1.96,"Atípico","No")</f>
        <v>No</v>
      </c>
      <c r="K1595" t="str">
        <f>IF(ABS((moras[[#This Row],[EDAD]]-AVERAGE($I:$I))/_xlfn.STDEV.S($I:$I))&gt;1.96,"Atípico","No")</f>
        <v>No</v>
      </c>
    </row>
    <row r="1596" spans="1:11" x14ac:dyDescent="0.35">
      <c r="A1596">
        <v>4295</v>
      </c>
      <c r="B1596" t="s">
        <v>15</v>
      </c>
      <c r="C1596">
        <v>338686</v>
      </c>
      <c r="D1596" t="s">
        <v>10</v>
      </c>
      <c r="E1596" t="s">
        <v>16</v>
      </c>
      <c r="F1596" t="s">
        <v>12</v>
      </c>
      <c r="G1596" t="s">
        <v>12</v>
      </c>
      <c r="H1596" t="s">
        <v>13</v>
      </c>
      <c r="I1596">
        <v>33</v>
      </c>
      <c r="J1596" t="str">
        <f>IF(ABS((C1596-AVERAGE($C:$C))/_xlfn.STDEV.S(moras[SALARIO]))&gt;1.96,"Atípico","No")</f>
        <v>No</v>
      </c>
      <c r="K1596" t="str">
        <f>IF(ABS((moras[[#This Row],[EDAD]]-AVERAGE($I:$I))/_xlfn.STDEV.S($I:$I))&gt;1.96,"Atípico","No")</f>
        <v>No</v>
      </c>
    </row>
    <row r="1597" spans="1:11" x14ac:dyDescent="0.35">
      <c r="A1597">
        <v>164</v>
      </c>
      <c r="B1597" t="s">
        <v>9</v>
      </c>
      <c r="C1597">
        <v>338659.6</v>
      </c>
      <c r="D1597" t="s">
        <v>10</v>
      </c>
      <c r="E1597" t="s">
        <v>16</v>
      </c>
      <c r="F1597" t="s">
        <v>12</v>
      </c>
      <c r="G1597" t="s">
        <v>12</v>
      </c>
      <c r="H1597" t="s">
        <v>13</v>
      </c>
      <c r="I1597">
        <v>33</v>
      </c>
      <c r="J1597" t="str">
        <f>IF(ABS((C1597-AVERAGE($C:$C))/_xlfn.STDEV.S(moras[SALARIO]))&gt;1.96,"Atípico","No")</f>
        <v>No</v>
      </c>
      <c r="K1597" t="str">
        <f>IF(ABS((moras[[#This Row],[EDAD]]-AVERAGE($I:$I))/_xlfn.STDEV.S($I:$I))&gt;1.96,"Atípico","No")</f>
        <v>No</v>
      </c>
    </row>
    <row r="1598" spans="1:11" x14ac:dyDescent="0.35">
      <c r="A1598">
        <v>1314</v>
      </c>
      <c r="B1598" t="s">
        <v>9</v>
      </c>
      <c r="C1598">
        <v>330798</v>
      </c>
      <c r="D1598" t="s">
        <v>18</v>
      </c>
      <c r="E1598" t="s">
        <v>16</v>
      </c>
      <c r="F1598" t="s">
        <v>12</v>
      </c>
      <c r="G1598" t="s">
        <v>13</v>
      </c>
      <c r="H1598" t="s">
        <v>13</v>
      </c>
      <c r="I1598">
        <v>33</v>
      </c>
      <c r="J1598" t="str">
        <f>IF(ABS((C1598-AVERAGE($C:$C))/_xlfn.STDEV.S(moras[SALARIO]))&gt;1.96,"Atípico","No")</f>
        <v>No</v>
      </c>
      <c r="K1598" t="str">
        <f>IF(ABS((moras[[#This Row],[EDAD]]-AVERAGE($I:$I))/_xlfn.STDEV.S($I:$I))&gt;1.96,"Atípico","No")</f>
        <v>No</v>
      </c>
    </row>
    <row r="1599" spans="1:11" x14ac:dyDescent="0.35">
      <c r="A1599">
        <v>3756</v>
      </c>
      <c r="B1599" t="s">
        <v>9</v>
      </c>
      <c r="C1599">
        <v>330000</v>
      </c>
      <c r="D1599" t="s">
        <v>10</v>
      </c>
      <c r="E1599" t="s">
        <v>16</v>
      </c>
      <c r="F1599" t="s">
        <v>12</v>
      </c>
      <c r="G1599" t="s">
        <v>13</v>
      </c>
      <c r="H1599" t="s">
        <v>13</v>
      </c>
      <c r="I1599">
        <v>33</v>
      </c>
      <c r="J1599" t="str">
        <f>IF(ABS((C1599-AVERAGE($C:$C))/_xlfn.STDEV.S(moras[SALARIO]))&gt;1.96,"Atípico","No")</f>
        <v>No</v>
      </c>
      <c r="K1599" t="str">
        <f>IF(ABS((moras[[#This Row],[EDAD]]-AVERAGE($I:$I))/_xlfn.STDEV.S($I:$I))&gt;1.96,"Atípico","No")</f>
        <v>No</v>
      </c>
    </row>
    <row r="1600" spans="1:11" x14ac:dyDescent="0.35">
      <c r="A1600">
        <v>3201</v>
      </c>
      <c r="B1600" t="s">
        <v>9</v>
      </c>
      <c r="C1600">
        <v>326704.05</v>
      </c>
      <c r="D1600" t="s">
        <v>10</v>
      </c>
      <c r="E1600" t="s">
        <v>11</v>
      </c>
      <c r="F1600" t="s">
        <v>12</v>
      </c>
      <c r="G1600" t="s">
        <v>13</v>
      </c>
      <c r="H1600" t="s">
        <v>13</v>
      </c>
      <c r="I1600">
        <v>33</v>
      </c>
      <c r="J1600" t="str">
        <f>IF(ABS((C1600-AVERAGE($C:$C))/_xlfn.STDEV.S(moras[SALARIO]))&gt;1.96,"Atípico","No")</f>
        <v>No</v>
      </c>
      <c r="K1600" t="str">
        <f>IF(ABS((moras[[#This Row],[EDAD]]-AVERAGE($I:$I))/_xlfn.STDEV.S($I:$I))&gt;1.96,"Atípico","No")</f>
        <v>No</v>
      </c>
    </row>
    <row r="1601" spans="1:11" x14ac:dyDescent="0.35">
      <c r="A1601">
        <v>2380</v>
      </c>
      <c r="B1601" t="s">
        <v>9</v>
      </c>
      <c r="C1601">
        <v>324953</v>
      </c>
      <c r="D1601" t="s">
        <v>17</v>
      </c>
      <c r="E1601" t="s">
        <v>16</v>
      </c>
      <c r="F1601" t="s">
        <v>12</v>
      </c>
      <c r="G1601" t="s">
        <v>13</v>
      </c>
      <c r="H1601" t="s">
        <v>13</v>
      </c>
      <c r="I1601">
        <v>33</v>
      </c>
      <c r="J1601" t="str">
        <f>IF(ABS((C1601-AVERAGE($C:$C))/_xlfn.STDEV.S(moras[SALARIO]))&gt;1.96,"Atípico","No")</f>
        <v>No</v>
      </c>
      <c r="K1601" t="str">
        <f>IF(ABS((moras[[#This Row],[EDAD]]-AVERAGE($I:$I))/_xlfn.STDEV.S($I:$I))&gt;1.96,"Atípico","No")</f>
        <v>No</v>
      </c>
    </row>
    <row r="1602" spans="1:11" x14ac:dyDescent="0.35">
      <c r="A1602">
        <v>3307</v>
      </c>
      <c r="B1602" t="s">
        <v>9</v>
      </c>
      <c r="C1602">
        <v>324750</v>
      </c>
      <c r="D1602" t="s">
        <v>10</v>
      </c>
      <c r="E1602" t="s">
        <v>16</v>
      </c>
      <c r="F1602" t="s">
        <v>12</v>
      </c>
      <c r="G1602" t="s">
        <v>13</v>
      </c>
      <c r="H1602" t="s">
        <v>13</v>
      </c>
      <c r="I1602">
        <v>33</v>
      </c>
      <c r="J1602" t="str">
        <f>IF(ABS((C1602-AVERAGE($C:$C))/_xlfn.STDEV.S(moras[SALARIO]))&gt;1.96,"Atípico","No")</f>
        <v>No</v>
      </c>
      <c r="K1602" t="str">
        <f>IF(ABS((moras[[#This Row],[EDAD]]-AVERAGE($I:$I))/_xlfn.STDEV.S($I:$I))&gt;1.96,"Atípico","No")</f>
        <v>No</v>
      </c>
    </row>
    <row r="1603" spans="1:11" x14ac:dyDescent="0.35">
      <c r="A1603">
        <v>2416</v>
      </c>
      <c r="B1603" t="s">
        <v>9</v>
      </c>
      <c r="C1603">
        <v>323296</v>
      </c>
      <c r="D1603" t="s">
        <v>18</v>
      </c>
      <c r="E1603" t="s">
        <v>16</v>
      </c>
      <c r="F1603" t="s">
        <v>12</v>
      </c>
      <c r="G1603" t="s">
        <v>13</v>
      </c>
      <c r="H1603" t="s">
        <v>13</v>
      </c>
      <c r="I1603">
        <v>33</v>
      </c>
      <c r="J1603" t="str">
        <f>IF(ABS((C1603-AVERAGE($C:$C))/_xlfn.STDEV.S(moras[SALARIO]))&gt;1.96,"Atípico","No")</f>
        <v>No</v>
      </c>
      <c r="K1603" t="str">
        <f>IF(ABS((moras[[#This Row],[EDAD]]-AVERAGE($I:$I))/_xlfn.STDEV.S($I:$I))&gt;1.96,"Atípico","No")</f>
        <v>No</v>
      </c>
    </row>
    <row r="1604" spans="1:11" x14ac:dyDescent="0.35">
      <c r="A1604">
        <v>1468</v>
      </c>
      <c r="B1604" t="s">
        <v>9</v>
      </c>
      <c r="C1604">
        <v>311173</v>
      </c>
      <c r="D1604" t="s">
        <v>18</v>
      </c>
      <c r="E1604" t="s">
        <v>16</v>
      </c>
      <c r="F1604" t="s">
        <v>12</v>
      </c>
      <c r="G1604" t="s">
        <v>13</v>
      </c>
      <c r="H1604" t="s">
        <v>12</v>
      </c>
      <c r="I1604">
        <v>33</v>
      </c>
      <c r="J1604" t="str">
        <f>IF(ABS((C1604-AVERAGE($C:$C))/_xlfn.STDEV.S(moras[SALARIO]))&gt;1.96,"Atípico","No")</f>
        <v>No</v>
      </c>
      <c r="K1604" t="str">
        <f>IF(ABS((moras[[#This Row],[EDAD]]-AVERAGE($I:$I))/_xlfn.STDEV.S($I:$I))&gt;1.96,"Atípico","No")</f>
        <v>No</v>
      </c>
    </row>
    <row r="1605" spans="1:11" x14ac:dyDescent="0.35">
      <c r="A1605">
        <v>101</v>
      </c>
      <c r="B1605" t="s">
        <v>15</v>
      </c>
      <c r="C1605">
        <v>300000</v>
      </c>
      <c r="D1605" t="s">
        <v>10</v>
      </c>
      <c r="E1605" t="s">
        <v>16</v>
      </c>
      <c r="F1605" t="s">
        <v>12</v>
      </c>
      <c r="G1605" t="s">
        <v>13</v>
      </c>
      <c r="H1605" t="s">
        <v>13</v>
      </c>
      <c r="I1605">
        <v>33</v>
      </c>
      <c r="J1605" t="str">
        <f>IF(ABS((C1605-AVERAGE($C:$C))/_xlfn.STDEV.S(moras[SALARIO]))&gt;1.96,"Atípico","No")</f>
        <v>No</v>
      </c>
      <c r="K1605" t="str">
        <f>IF(ABS((moras[[#This Row],[EDAD]]-AVERAGE($I:$I))/_xlfn.STDEV.S($I:$I))&gt;1.96,"Atípico","No")</f>
        <v>No</v>
      </c>
    </row>
    <row r="1606" spans="1:11" x14ac:dyDescent="0.35">
      <c r="A1606">
        <v>3077</v>
      </c>
      <c r="B1606" t="s">
        <v>9</v>
      </c>
      <c r="C1606">
        <v>300000</v>
      </c>
      <c r="D1606" t="s">
        <v>10</v>
      </c>
      <c r="E1606" t="s">
        <v>16</v>
      </c>
      <c r="F1606" t="s">
        <v>12</v>
      </c>
      <c r="G1606" t="s">
        <v>12</v>
      </c>
      <c r="H1606" t="s">
        <v>13</v>
      </c>
      <c r="I1606">
        <v>33</v>
      </c>
      <c r="J1606" t="str">
        <f>IF(ABS((C1606-AVERAGE($C:$C))/_xlfn.STDEV.S(moras[SALARIO]))&gt;1.96,"Atípico","No")</f>
        <v>No</v>
      </c>
      <c r="K1606" t="str">
        <f>IF(ABS((moras[[#This Row],[EDAD]]-AVERAGE($I:$I))/_xlfn.STDEV.S($I:$I))&gt;1.96,"Atípico","No")</f>
        <v>No</v>
      </c>
    </row>
    <row r="1607" spans="1:11" x14ac:dyDescent="0.35">
      <c r="A1607">
        <v>3636</v>
      </c>
      <c r="B1607" t="s">
        <v>9</v>
      </c>
      <c r="C1607">
        <v>299784</v>
      </c>
      <c r="D1607" t="s">
        <v>18</v>
      </c>
      <c r="E1607" t="s">
        <v>16</v>
      </c>
      <c r="F1607" t="s">
        <v>12</v>
      </c>
      <c r="G1607" t="s">
        <v>13</v>
      </c>
      <c r="H1607" t="s">
        <v>13</v>
      </c>
      <c r="I1607">
        <v>33</v>
      </c>
      <c r="J1607" t="str">
        <f>IF(ABS((C1607-AVERAGE($C:$C))/_xlfn.STDEV.S(moras[SALARIO]))&gt;1.96,"Atípico","No")</f>
        <v>No</v>
      </c>
      <c r="K1607" t="str">
        <f>IF(ABS((moras[[#This Row],[EDAD]]-AVERAGE($I:$I))/_xlfn.STDEV.S($I:$I))&gt;1.96,"Atípico","No")</f>
        <v>No</v>
      </c>
    </row>
    <row r="1608" spans="1:11" x14ac:dyDescent="0.35">
      <c r="A1608">
        <v>1109</v>
      </c>
      <c r="B1608" t="s">
        <v>15</v>
      </c>
      <c r="C1608">
        <v>297046</v>
      </c>
      <c r="D1608" t="s">
        <v>18</v>
      </c>
      <c r="E1608" t="s">
        <v>16</v>
      </c>
      <c r="F1608" t="s">
        <v>12</v>
      </c>
      <c r="G1608" t="s">
        <v>13</v>
      </c>
      <c r="H1608" t="s">
        <v>13</v>
      </c>
      <c r="I1608">
        <v>33</v>
      </c>
      <c r="J1608" t="str">
        <f>IF(ABS((C1608-AVERAGE($C:$C))/_xlfn.STDEV.S(moras[SALARIO]))&gt;1.96,"Atípico","No")</f>
        <v>No</v>
      </c>
      <c r="K1608" t="str">
        <f>IF(ABS((moras[[#This Row],[EDAD]]-AVERAGE($I:$I))/_xlfn.STDEV.S($I:$I))&gt;1.96,"Atípico","No")</f>
        <v>No</v>
      </c>
    </row>
    <row r="1609" spans="1:11" x14ac:dyDescent="0.35">
      <c r="A1609">
        <v>2621</v>
      </c>
      <c r="B1609" t="s">
        <v>9</v>
      </c>
      <c r="C1609">
        <v>297046</v>
      </c>
      <c r="D1609" t="s">
        <v>18</v>
      </c>
      <c r="E1609" t="s">
        <v>16</v>
      </c>
      <c r="F1609" t="s">
        <v>12</v>
      </c>
      <c r="G1609" t="s">
        <v>13</v>
      </c>
      <c r="H1609" t="s">
        <v>12</v>
      </c>
      <c r="I1609">
        <v>33</v>
      </c>
      <c r="J1609" t="str">
        <f>IF(ABS((C1609-AVERAGE($C:$C))/_xlfn.STDEV.S(moras[SALARIO]))&gt;1.96,"Atípico","No")</f>
        <v>No</v>
      </c>
      <c r="K1609" t="str">
        <f>IF(ABS((moras[[#This Row],[EDAD]]-AVERAGE($I:$I))/_xlfn.STDEV.S($I:$I))&gt;1.96,"Atípico","No")</f>
        <v>No</v>
      </c>
    </row>
    <row r="1610" spans="1:11" x14ac:dyDescent="0.35">
      <c r="A1610">
        <v>3693</v>
      </c>
      <c r="B1610" t="s">
        <v>9</v>
      </c>
      <c r="C1610">
        <v>297046</v>
      </c>
      <c r="D1610" t="s">
        <v>18</v>
      </c>
      <c r="E1610" t="s">
        <v>16</v>
      </c>
      <c r="F1610" t="s">
        <v>12</v>
      </c>
      <c r="G1610" t="s">
        <v>13</v>
      </c>
      <c r="H1610" t="s">
        <v>12</v>
      </c>
      <c r="I1610">
        <v>33</v>
      </c>
      <c r="J1610" t="str">
        <f>IF(ABS((C1610-AVERAGE($C:$C))/_xlfn.STDEV.S(moras[SALARIO]))&gt;1.96,"Atípico","No")</f>
        <v>No</v>
      </c>
      <c r="K1610" t="str">
        <f>IF(ABS((moras[[#This Row],[EDAD]]-AVERAGE($I:$I))/_xlfn.STDEV.S($I:$I))&gt;1.96,"Atípico","No")</f>
        <v>No</v>
      </c>
    </row>
    <row r="1611" spans="1:11" x14ac:dyDescent="0.35">
      <c r="A1611">
        <v>4931</v>
      </c>
      <c r="B1611" t="s">
        <v>15</v>
      </c>
      <c r="C1611">
        <v>297046</v>
      </c>
      <c r="D1611" t="s">
        <v>17</v>
      </c>
      <c r="E1611" t="s">
        <v>16</v>
      </c>
      <c r="F1611" t="s">
        <v>12</v>
      </c>
      <c r="G1611" t="s">
        <v>12</v>
      </c>
      <c r="H1611" t="s">
        <v>13</v>
      </c>
      <c r="I1611">
        <v>33</v>
      </c>
      <c r="J1611" t="str">
        <f>IF(ABS((C1611-AVERAGE($C:$C))/_xlfn.STDEV.S(moras[SALARIO]))&gt;1.96,"Atípico","No")</f>
        <v>No</v>
      </c>
      <c r="K1611" t="str">
        <f>IF(ABS((moras[[#This Row],[EDAD]]-AVERAGE($I:$I))/_xlfn.STDEV.S($I:$I))&gt;1.96,"Atípico","No")</f>
        <v>No</v>
      </c>
    </row>
    <row r="1612" spans="1:11" x14ac:dyDescent="0.35">
      <c r="A1612">
        <v>1102</v>
      </c>
      <c r="B1612" t="s">
        <v>9</v>
      </c>
      <c r="C1612">
        <v>297045</v>
      </c>
      <c r="D1612" t="s">
        <v>18</v>
      </c>
      <c r="E1612" t="s">
        <v>16</v>
      </c>
      <c r="F1612" t="s">
        <v>12</v>
      </c>
      <c r="G1612" t="s">
        <v>13</v>
      </c>
      <c r="H1612" t="s">
        <v>12</v>
      </c>
      <c r="I1612">
        <v>33</v>
      </c>
      <c r="J1612" t="str">
        <f>IF(ABS((C1612-AVERAGE($C:$C))/_xlfn.STDEV.S(moras[SALARIO]))&gt;1.96,"Atípico","No")</f>
        <v>No</v>
      </c>
      <c r="K1612" t="str">
        <f>IF(ABS((moras[[#This Row],[EDAD]]-AVERAGE($I:$I))/_xlfn.STDEV.S($I:$I))&gt;1.96,"Atípico","No")</f>
        <v>No</v>
      </c>
    </row>
    <row r="1613" spans="1:11" x14ac:dyDescent="0.35">
      <c r="A1613">
        <v>1414</v>
      </c>
      <c r="B1613" t="s">
        <v>15</v>
      </c>
      <c r="C1613">
        <v>297045</v>
      </c>
      <c r="D1613" t="s">
        <v>17</v>
      </c>
      <c r="E1613" t="s">
        <v>16</v>
      </c>
      <c r="F1613" t="s">
        <v>12</v>
      </c>
      <c r="G1613" t="s">
        <v>13</v>
      </c>
      <c r="H1613" t="s">
        <v>13</v>
      </c>
      <c r="I1613">
        <v>33</v>
      </c>
      <c r="J1613" t="str">
        <f>IF(ABS((C1613-AVERAGE($C:$C))/_xlfn.STDEV.S(moras[SALARIO]))&gt;1.96,"Atípico","No")</f>
        <v>No</v>
      </c>
      <c r="K1613" t="str">
        <f>IF(ABS((moras[[#This Row],[EDAD]]-AVERAGE($I:$I))/_xlfn.STDEV.S($I:$I))&gt;1.96,"Atípico","No")</f>
        <v>No</v>
      </c>
    </row>
    <row r="1614" spans="1:11" x14ac:dyDescent="0.35">
      <c r="A1614">
        <v>3066</v>
      </c>
      <c r="B1614" t="s">
        <v>15</v>
      </c>
      <c r="C1614">
        <v>297044</v>
      </c>
      <c r="D1614" t="s">
        <v>17</v>
      </c>
      <c r="E1614" t="s">
        <v>16</v>
      </c>
      <c r="F1614" t="s">
        <v>12</v>
      </c>
      <c r="G1614" t="s">
        <v>12</v>
      </c>
      <c r="H1614" t="s">
        <v>12</v>
      </c>
      <c r="I1614">
        <v>33</v>
      </c>
      <c r="J1614" t="str">
        <f>IF(ABS((C1614-AVERAGE($C:$C))/_xlfn.STDEV.S(moras[SALARIO]))&gt;1.96,"Atípico","No")</f>
        <v>No</v>
      </c>
      <c r="K1614" t="str">
        <f>IF(ABS((moras[[#This Row],[EDAD]]-AVERAGE($I:$I))/_xlfn.STDEV.S($I:$I))&gt;1.96,"Atípico","No")</f>
        <v>No</v>
      </c>
    </row>
    <row r="1615" spans="1:11" x14ac:dyDescent="0.35">
      <c r="A1615">
        <v>2939</v>
      </c>
      <c r="B1615" t="s">
        <v>15</v>
      </c>
      <c r="C1615">
        <v>295000</v>
      </c>
      <c r="D1615" t="s">
        <v>17</v>
      </c>
      <c r="E1615" t="s">
        <v>16</v>
      </c>
      <c r="F1615" t="s">
        <v>12</v>
      </c>
      <c r="G1615" t="s">
        <v>12</v>
      </c>
      <c r="H1615" t="s">
        <v>13</v>
      </c>
      <c r="I1615">
        <v>33</v>
      </c>
      <c r="J1615" t="str">
        <f>IF(ABS((C1615-AVERAGE($C:$C))/_xlfn.STDEV.S(moras[SALARIO]))&gt;1.96,"Atípico","No")</f>
        <v>No</v>
      </c>
      <c r="K1615" t="str">
        <f>IF(ABS((moras[[#This Row],[EDAD]]-AVERAGE($I:$I))/_xlfn.STDEV.S($I:$I))&gt;1.96,"Atípico","No")</f>
        <v>No</v>
      </c>
    </row>
    <row r="1616" spans="1:11" x14ac:dyDescent="0.35">
      <c r="A1616">
        <v>2273</v>
      </c>
      <c r="B1616" t="s">
        <v>9</v>
      </c>
      <c r="C1616">
        <v>292387</v>
      </c>
      <c r="D1616" t="s">
        <v>17</v>
      </c>
      <c r="E1616" t="s">
        <v>16</v>
      </c>
      <c r="F1616" t="s">
        <v>12</v>
      </c>
      <c r="G1616" t="s">
        <v>12</v>
      </c>
      <c r="H1616" t="s">
        <v>13</v>
      </c>
      <c r="I1616">
        <v>33</v>
      </c>
      <c r="J1616" t="str">
        <f>IF(ABS((C1616-AVERAGE($C:$C))/_xlfn.STDEV.S(moras[SALARIO]))&gt;1.96,"Atípico","No")</f>
        <v>No</v>
      </c>
      <c r="K1616" t="str">
        <f>IF(ABS((moras[[#This Row],[EDAD]]-AVERAGE($I:$I))/_xlfn.STDEV.S($I:$I))&gt;1.96,"Atípico","No")</f>
        <v>No</v>
      </c>
    </row>
    <row r="1617" spans="1:11" x14ac:dyDescent="0.35">
      <c r="A1617">
        <v>2565</v>
      </c>
      <c r="B1617" t="s">
        <v>9</v>
      </c>
      <c r="C1617">
        <v>287609.93</v>
      </c>
      <c r="D1617" t="s">
        <v>10</v>
      </c>
      <c r="E1617" t="s">
        <v>16</v>
      </c>
      <c r="F1617" t="s">
        <v>12</v>
      </c>
      <c r="G1617" t="s">
        <v>13</v>
      </c>
      <c r="H1617" t="s">
        <v>13</v>
      </c>
      <c r="I1617">
        <v>33</v>
      </c>
      <c r="J1617" t="str">
        <f>IF(ABS((C1617-AVERAGE($C:$C))/_xlfn.STDEV.S(moras[SALARIO]))&gt;1.96,"Atípico","No")</f>
        <v>No</v>
      </c>
      <c r="K1617" t="str">
        <f>IF(ABS((moras[[#This Row],[EDAD]]-AVERAGE($I:$I))/_xlfn.STDEV.S($I:$I))&gt;1.96,"Atípico","No")</f>
        <v>No</v>
      </c>
    </row>
    <row r="1618" spans="1:11" x14ac:dyDescent="0.35">
      <c r="A1618">
        <v>380</v>
      </c>
      <c r="B1618" t="s">
        <v>9</v>
      </c>
      <c r="C1618">
        <v>280000</v>
      </c>
      <c r="D1618" t="s">
        <v>10</v>
      </c>
      <c r="E1618" t="s">
        <v>16</v>
      </c>
      <c r="F1618" t="s">
        <v>12</v>
      </c>
      <c r="G1618" t="s">
        <v>13</v>
      </c>
      <c r="H1618" t="s">
        <v>13</v>
      </c>
      <c r="I1618">
        <v>33</v>
      </c>
      <c r="J1618" t="str">
        <f>IF(ABS((C1618-AVERAGE($C:$C))/_xlfn.STDEV.S(moras[SALARIO]))&gt;1.96,"Atípico","No")</f>
        <v>No</v>
      </c>
      <c r="K1618" t="str">
        <f>IF(ABS((moras[[#This Row],[EDAD]]-AVERAGE($I:$I))/_xlfn.STDEV.S($I:$I))&gt;1.96,"Atípico","No")</f>
        <v>No</v>
      </c>
    </row>
    <row r="1619" spans="1:11" x14ac:dyDescent="0.35">
      <c r="A1619">
        <v>1299</v>
      </c>
      <c r="B1619" t="s">
        <v>15</v>
      </c>
      <c r="C1619">
        <v>280000</v>
      </c>
      <c r="D1619" t="s">
        <v>10</v>
      </c>
      <c r="E1619" t="s">
        <v>16</v>
      </c>
      <c r="F1619" t="s">
        <v>12</v>
      </c>
      <c r="G1619" t="s">
        <v>13</v>
      </c>
      <c r="H1619" t="s">
        <v>13</v>
      </c>
      <c r="I1619">
        <v>33</v>
      </c>
      <c r="J1619" t="str">
        <f>IF(ABS((C1619-AVERAGE($C:$C))/_xlfn.STDEV.S(moras[SALARIO]))&gt;1.96,"Atípico","No")</f>
        <v>No</v>
      </c>
      <c r="K1619" t="str">
        <f>IF(ABS((moras[[#This Row],[EDAD]]-AVERAGE($I:$I))/_xlfn.STDEV.S($I:$I))&gt;1.96,"Atípico","No")</f>
        <v>No</v>
      </c>
    </row>
    <row r="1620" spans="1:11" x14ac:dyDescent="0.35">
      <c r="A1620">
        <v>3831</v>
      </c>
      <c r="B1620" t="s">
        <v>15</v>
      </c>
      <c r="C1620">
        <v>280000</v>
      </c>
      <c r="D1620" t="s">
        <v>17</v>
      </c>
      <c r="E1620" t="s">
        <v>16</v>
      </c>
      <c r="F1620" t="s">
        <v>12</v>
      </c>
      <c r="G1620" t="s">
        <v>13</v>
      </c>
      <c r="H1620" t="s">
        <v>13</v>
      </c>
      <c r="I1620">
        <v>33</v>
      </c>
      <c r="J1620" t="str">
        <f>IF(ABS((C1620-AVERAGE($C:$C))/_xlfn.STDEV.S(moras[SALARIO]))&gt;1.96,"Atípico","No")</f>
        <v>No</v>
      </c>
      <c r="K1620" t="str">
        <f>IF(ABS((moras[[#This Row],[EDAD]]-AVERAGE($I:$I))/_xlfn.STDEV.S($I:$I))&gt;1.96,"Atípico","No")</f>
        <v>No</v>
      </c>
    </row>
    <row r="1621" spans="1:11" x14ac:dyDescent="0.35">
      <c r="A1621">
        <v>3108</v>
      </c>
      <c r="B1621" t="s">
        <v>9</v>
      </c>
      <c r="C1621">
        <v>278030</v>
      </c>
      <c r="D1621" t="s">
        <v>19</v>
      </c>
      <c r="E1621" t="s">
        <v>16</v>
      </c>
      <c r="F1621" t="s">
        <v>12</v>
      </c>
      <c r="G1621" t="s">
        <v>13</v>
      </c>
      <c r="H1621" t="s">
        <v>13</v>
      </c>
      <c r="I1621">
        <v>33</v>
      </c>
      <c r="J1621" t="str">
        <f>IF(ABS((C1621-AVERAGE($C:$C))/_xlfn.STDEV.S(moras[SALARIO]))&gt;1.96,"Atípico","No")</f>
        <v>No</v>
      </c>
      <c r="K1621" t="str">
        <f>IF(ABS((moras[[#This Row],[EDAD]]-AVERAGE($I:$I))/_xlfn.STDEV.S($I:$I))&gt;1.96,"Atípico","No")</f>
        <v>No</v>
      </c>
    </row>
    <row r="1622" spans="1:11" x14ac:dyDescent="0.35">
      <c r="A1622">
        <v>3978</v>
      </c>
      <c r="B1622" t="s">
        <v>15</v>
      </c>
      <c r="C1622">
        <v>278030</v>
      </c>
      <c r="D1622" t="s">
        <v>17</v>
      </c>
      <c r="E1622" t="s">
        <v>16</v>
      </c>
      <c r="F1622" t="s">
        <v>12</v>
      </c>
      <c r="G1622" t="s">
        <v>13</v>
      </c>
      <c r="H1622" t="s">
        <v>13</v>
      </c>
      <c r="I1622">
        <v>33</v>
      </c>
      <c r="J1622" t="str">
        <f>IF(ABS((C1622-AVERAGE($C:$C))/_xlfn.STDEV.S(moras[SALARIO]))&gt;1.96,"Atípico","No")</f>
        <v>No</v>
      </c>
      <c r="K1622" t="str">
        <f>IF(ABS((moras[[#This Row],[EDAD]]-AVERAGE($I:$I))/_xlfn.STDEV.S($I:$I))&gt;1.96,"Atípico","No")</f>
        <v>No</v>
      </c>
    </row>
    <row r="1623" spans="1:11" x14ac:dyDescent="0.35">
      <c r="A1623">
        <v>3166</v>
      </c>
      <c r="B1623" t="s">
        <v>9</v>
      </c>
      <c r="C1623">
        <v>268811.75</v>
      </c>
      <c r="D1623" t="s">
        <v>10</v>
      </c>
      <c r="E1623" t="s">
        <v>11</v>
      </c>
      <c r="F1623" t="s">
        <v>12</v>
      </c>
      <c r="G1623" t="s">
        <v>13</v>
      </c>
      <c r="H1623" t="s">
        <v>13</v>
      </c>
      <c r="I1623">
        <v>33</v>
      </c>
      <c r="J1623" t="str">
        <f>IF(ABS((C1623-AVERAGE($C:$C))/_xlfn.STDEV.S(moras[SALARIO]))&gt;1.96,"Atípico","No")</f>
        <v>No</v>
      </c>
      <c r="K1623" t="str">
        <f>IF(ABS((moras[[#This Row],[EDAD]]-AVERAGE($I:$I))/_xlfn.STDEV.S($I:$I))&gt;1.96,"Atípico","No")</f>
        <v>No</v>
      </c>
    </row>
    <row r="1624" spans="1:11" x14ac:dyDescent="0.35">
      <c r="A1624">
        <v>818</v>
      </c>
      <c r="B1624" t="s">
        <v>15</v>
      </c>
      <c r="C1624">
        <v>261476.98</v>
      </c>
      <c r="D1624" t="s">
        <v>10</v>
      </c>
      <c r="E1624" t="s">
        <v>11</v>
      </c>
      <c r="F1624" t="s">
        <v>12</v>
      </c>
      <c r="G1624" t="s">
        <v>13</v>
      </c>
      <c r="H1624" t="s">
        <v>13</v>
      </c>
      <c r="I1624">
        <v>33</v>
      </c>
      <c r="J1624" t="str">
        <f>IF(ABS((C1624-AVERAGE($C:$C))/_xlfn.STDEV.S(moras[SALARIO]))&gt;1.96,"Atípico","No")</f>
        <v>No</v>
      </c>
      <c r="K1624" t="str">
        <f>IF(ABS((moras[[#This Row],[EDAD]]-AVERAGE($I:$I))/_xlfn.STDEV.S($I:$I))&gt;1.96,"Atípico","No")</f>
        <v>No</v>
      </c>
    </row>
    <row r="1625" spans="1:11" x14ac:dyDescent="0.35">
      <c r="A1625">
        <v>3116</v>
      </c>
      <c r="B1625" t="s">
        <v>9</v>
      </c>
      <c r="C1625">
        <v>247406.29</v>
      </c>
      <c r="D1625" t="s">
        <v>10</v>
      </c>
      <c r="E1625" t="s">
        <v>16</v>
      </c>
      <c r="F1625" t="s">
        <v>12</v>
      </c>
      <c r="G1625" t="s">
        <v>13</v>
      </c>
      <c r="H1625" t="s">
        <v>13</v>
      </c>
      <c r="I1625">
        <v>33</v>
      </c>
      <c r="J1625" t="str">
        <f>IF(ABS((C1625-AVERAGE($C:$C))/_xlfn.STDEV.S(moras[SALARIO]))&gt;1.96,"Atípico","No")</f>
        <v>No</v>
      </c>
      <c r="K1625" t="str">
        <f>IF(ABS((moras[[#This Row],[EDAD]]-AVERAGE($I:$I))/_xlfn.STDEV.S($I:$I))&gt;1.96,"Atípico","No")</f>
        <v>No</v>
      </c>
    </row>
    <row r="1626" spans="1:11" x14ac:dyDescent="0.35">
      <c r="A1626">
        <v>2010</v>
      </c>
      <c r="B1626" t="s">
        <v>15</v>
      </c>
      <c r="C1626">
        <v>233537.36</v>
      </c>
      <c r="D1626" t="s">
        <v>10</v>
      </c>
      <c r="E1626" t="s">
        <v>16</v>
      </c>
      <c r="F1626" t="s">
        <v>12</v>
      </c>
      <c r="G1626" t="s">
        <v>13</v>
      </c>
      <c r="H1626" t="s">
        <v>13</v>
      </c>
      <c r="I1626">
        <v>33</v>
      </c>
      <c r="J1626" t="str">
        <f>IF(ABS((C1626-AVERAGE($C:$C))/_xlfn.STDEV.S(moras[SALARIO]))&gt;1.96,"Atípico","No")</f>
        <v>No</v>
      </c>
      <c r="K1626" t="str">
        <f>IF(ABS((moras[[#This Row],[EDAD]]-AVERAGE($I:$I))/_xlfn.STDEV.S($I:$I))&gt;1.96,"Atípico","No")</f>
        <v>No</v>
      </c>
    </row>
    <row r="1627" spans="1:11" x14ac:dyDescent="0.35">
      <c r="A1627">
        <v>2475</v>
      </c>
      <c r="B1627" t="s">
        <v>9</v>
      </c>
      <c r="C1627">
        <v>205612</v>
      </c>
      <c r="D1627" t="s">
        <v>10</v>
      </c>
      <c r="E1627" t="s">
        <v>16</v>
      </c>
      <c r="F1627" t="s">
        <v>12</v>
      </c>
      <c r="G1627" t="s">
        <v>13</v>
      </c>
      <c r="H1627" t="s">
        <v>13</v>
      </c>
      <c r="I1627">
        <v>33</v>
      </c>
      <c r="J1627" t="str">
        <f>IF(ABS((C1627-AVERAGE($C:$C))/_xlfn.STDEV.S(moras[SALARIO]))&gt;1.96,"Atípico","No")</f>
        <v>No</v>
      </c>
      <c r="K1627" t="str">
        <f>IF(ABS((moras[[#This Row],[EDAD]]-AVERAGE($I:$I))/_xlfn.STDEV.S($I:$I))&gt;1.96,"Atípico","No")</f>
        <v>No</v>
      </c>
    </row>
    <row r="1628" spans="1:11" x14ac:dyDescent="0.35">
      <c r="A1628">
        <v>742</v>
      </c>
      <c r="B1628" t="s">
        <v>15</v>
      </c>
      <c r="C1628">
        <v>194000</v>
      </c>
      <c r="D1628" t="s">
        <v>10</v>
      </c>
      <c r="E1628" t="s">
        <v>16</v>
      </c>
      <c r="F1628" t="s">
        <v>12</v>
      </c>
      <c r="G1628" t="s">
        <v>12</v>
      </c>
      <c r="H1628" t="s">
        <v>13</v>
      </c>
      <c r="I1628">
        <v>33</v>
      </c>
      <c r="J1628" t="str">
        <f>IF(ABS((C1628-AVERAGE($C:$C))/_xlfn.STDEV.S(moras[SALARIO]))&gt;1.96,"Atípico","No")</f>
        <v>No</v>
      </c>
      <c r="K1628" t="str">
        <f>IF(ABS((moras[[#This Row],[EDAD]]-AVERAGE($I:$I))/_xlfn.STDEV.S($I:$I))&gt;1.96,"Atípico","No")</f>
        <v>No</v>
      </c>
    </row>
    <row r="1629" spans="1:11" x14ac:dyDescent="0.35">
      <c r="A1629">
        <v>519</v>
      </c>
      <c r="B1629" t="s">
        <v>15</v>
      </c>
      <c r="C1629">
        <v>177298.8</v>
      </c>
      <c r="D1629" t="s">
        <v>10</v>
      </c>
      <c r="E1629" t="s">
        <v>16</v>
      </c>
      <c r="F1629" t="s">
        <v>12</v>
      </c>
      <c r="G1629" t="s">
        <v>13</v>
      </c>
      <c r="H1629" t="s">
        <v>13</v>
      </c>
      <c r="I1629">
        <v>33</v>
      </c>
      <c r="J1629" t="str">
        <f>IF(ABS((C1629-AVERAGE($C:$C))/_xlfn.STDEV.S(moras[SALARIO]))&gt;1.96,"Atípico","No")</f>
        <v>No</v>
      </c>
      <c r="K1629" t="str">
        <f>IF(ABS((moras[[#This Row],[EDAD]]-AVERAGE($I:$I))/_xlfn.STDEV.S($I:$I))&gt;1.96,"Atípico","No")</f>
        <v>No</v>
      </c>
    </row>
    <row r="1630" spans="1:11" x14ac:dyDescent="0.35">
      <c r="A1630">
        <v>1242</v>
      </c>
      <c r="B1630" t="s">
        <v>15</v>
      </c>
      <c r="C1630">
        <v>139857.5</v>
      </c>
      <c r="D1630" t="s">
        <v>10</v>
      </c>
      <c r="E1630" t="s">
        <v>16</v>
      </c>
      <c r="F1630" t="s">
        <v>12</v>
      </c>
      <c r="G1630" t="s">
        <v>13</v>
      </c>
      <c r="H1630" t="s">
        <v>13</v>
      </c>
      <c r="I1630">
        <v>33</v>
      </c>
      <c r="J1630" t="str">
        <f>IF(ABS((C1630-AVERAGE($C:$C))/_xlfn.STDEV.S(moras[SALARIO]))&gt;1.96,"Atípico","No")</f>
        <v>No</v>
      </c>
      <c r="K1630" t="str">
        <f>IF(ABS((moras[[#This Row],[EDAD]]-AVERAGE($I:$I))/_xlfn.STDEV.S($I:$I))&gt;1.96,"Atípico","No")</f>
        <v>No</v>
      </c>
    </row>
    <row r="1631" spans="1:11" x14ac:dyDescent="0.35">
      <c r="A1631">
        <v>2471</v>
      </c>
      <c r="B1631" t="s">
        <v>15</v>
      </c>
      <c r="C1631">
        <v>130000</v>
      </c>
      <c r="D1631" t="s">
        <v>10</v>
      </c>
      <c r="E1631" t="s">
        <v>16</v>
      </c>
      <c r="F1631" t="s">
        <v>12</v>
      </c>
      <c r="G1631" t="s">
        <v>13</v>
      </c>
      <c r="H1631" t="s">
        <v>12</v>
      </c>
      <c r="I1631">
        <v>33</v>
      </c>
      <c r="J1631" t="str">
        <f>IF(ABS((C1631-AVERAGE($C:$C))/_xlfn.STDEV.S(moras[SALARIO]))&gt;1.96,"Atípico","No")</f>
        <v>No</v>
      </c>
      <c r="K1631" t="str">
        <f>IF(ABS((moras[[#This Row],[EDAD]]-AVERAGE($I:$I))/_xlfn.STDEV.S($I:$I))&gt;1.96,"Atípico","No")</f>
        <v>No</v>
      </c>
    </row>
    <row r="1632" spans="1:11" x14ac:dyDescent="0.35">
      <c r="A1632">
        <v>4733</v>
      </c>
      <c r="B1632" t="s">
        <v>9</v>
      </c>
      <c r="C1632">
        <v>83752.679999999993</v>
      </c>
      <c r="D1632" t="s">
        <v>10</v>
      </c>
      <c r="E1632" t="s">
        <v>16</v>
      </c>
      <c r="F1632" t="s">
        <v>12</v>
      </c>
      <c r="G1632" t="s">
        <v>12</v>
      </c>
      <c r="H1632" t="s">
        <v>13</v>
      </c>
      <c r="I1632">
        <v>33</v>
      </c>
      <c r="J1632" t="str">
        <f>IF(ABS((C1632-AVERAGE($C:$C))/_xlfn.STDEV.S(moras[SALARIO]))&gt;1.96,"Atípico","No")</f>
        <v>No</v>
      </c>
      <c r="K1632" t="str">
        <f>IF(ABS((moras[[#This Row],[EDAD]]-AVERAGE($I:$I))/_xlfn.STDEV.S($I:$I))&gt;1.96,"Atípico","No")</f>
        <v>No</v>
      </c>
    </row>
    <row r="1633" spans="1:11" x14ac:dyDescent="0.35">
      <c r="A1633">
        <v>4080</v>
      </c>
      <c r="B1633" t="s">
        <v>9</v>
      </c>
      <c r="C1633">
        <v>67307.199999999997</v>
      </c>
      <c r="D1633" t="s">
        <v>10</v>
      </c>
      <c r="E1633" t="s">
        <v>16</v>
      </c>
      <c r="F1633" t="s">
        <v>12</v>
      </c>
      <c r="G1633" t="s">
        <v>13</v>
      </c>
      <c r="H1633" t="s">
        <v>13</v>
      </c>
      <c r="I1633">
        <v>33</v>
      </c>
      <c r="J1633" t="str">
        <f>IF(ABS((C1633-AVERAGE($C:$C))/_xlfn.STDEV.S(moras[SALARIO]))&gt;1.96,"Atípico","No")</f>
        <v>No</v>
      </c>
      <c r="K1633" t="str">
        <f>IF(ABS((moras[[#This Row],[EDAD]]-AVERAGE($I:$I))/_xlfn.STDEV.S($I:$I))&gt;1.96,"Atípico","No")</f>
        <v>No</v>
      </c>
    </row>
    <row r="1634" spans="1:11" x14ac:dyDescent="0.35">
      <c r="A1634">
        <v>4225</v>
      </c>
      <c r="B1634" t="s">
        <v>9</v>
      </c>
      <c r="C1634">
        <v>65000</v>
      </c>
      <c r="D1634" t="s">
        <v>10</v>
      </c>
      <c r="E1634" t="s">
        <v>16</v>
      </c>
      <c r="F1634" t="s">
        <v>12</v>
      </c>
      <c r="G1634" t="s">
        <v>12</v>
      </c>
      <c r="H1634" t="s">
        <v>13</v>
      </c>
      <c r="I1634">
        <v>33</v>
      </c>
      <c r="J1634" t="str">
        <f>IF(ABS((C1634-AVERAGE($C:$C))/_xlfn.STDEV.S(moras[SALARIO]))&gt;1.96,"Atípico","No")</f>
        <v>No</v>
      </c>
      <c r="K1634" t="str">
        <f>IF(ABS((moras[[#This Row],[EDAD]]-AVERAGE($I:$I))/_xlfn.STDEV.S($I:$I))&gt;1.96,"Atípico","No")</f>
        <v>No</v>
      </c>
    </row>
    <row r="1635" spans="1:11" x14ac:dyDescent="0.35">
      <c r="A1635">
        <v>726</v>
      </c>
      <c r="B1635" t="s">
        <v>9</v>
      </c>
      <c r="C1635">
        <v>48602</v>
      </c>
      <c r="D1635" t="s">
        <v>10</v>
      </c>
      <c r="E1635" t="s">
        <v>16</v>
      </c>
      <c r="F1635" t="s">
        <v>12</v>
      </c>
      <c r="G1635" t="s">
        <v>13</v>
      </c>
      <c r="H1635" t="s">
        <v>13</v>
      </c>
      <c r="I1635">
        <v>33</v>
      </c>
      <c r="J1635" t="str">
        <f>IF(ABS((C1635-AVERAGE($C:$C))/_xlfn.STDEV.S(moras[SALARIO]))&gt;1.96,"Atípico","No")</f>
        <v>No</v>
      </c>
      <c r="K1635" t="str">
        <f>IF(ABS((moras[[#This Row],[EDAD]]-AVERAGE($I:$I))/_xlfn.STDEV.S($I:$I))&gt;1.96,"Atípico","No")</f>
        <v>No</v>
      </c>
    </row>
    <row r="1636" spans="1:11" x14ac:dyDescent="0.35">
      <c r="A1636">
        <v>711</v>
      </c>
      <c r="B1636" t="s">
        <v>9</v>
      </c>
      <c r="C1636">
        <v>8081401.7800000003</v>
      </c>
      <c r="D1636" t="s">
        <v>10</v>
      </c>
      <c r="E1636" t="s">
        <v>16</v>
      </c>
      <c r="F1636" t="s">
        <v>12</v>
      </c>
      <c r="G1636" t="s">
        <v>13</v>
      </c>
      <c r="H1636" t="s">
        <v>13</v>
      </c>
      <c r="I1636">
        <v>34</v>
      </c>
      <c r="J1636" t="str">
        <f>IF(ABS((C1636-AVERAGE($C:$C))/_xlfn.STDEV.S(moras[SALARIO]))&gt;1.96,"Atípico","No")</f>
        <v>Atípico</v>
      </c>
      <c r="K1636" t="str">
        <f>IF(ABS((moras[[#This Row],[EDAD]]-AVERAGE($I:$I))/_xlfn.STDEV.S($I:$I))&gt;1.96,"Atípico","No")</f>
        <v>No</v>
      </c>
    </row>
    <row r="1637" spans="1:11" x14ac:dyDescent="0.35">
      <c r="A1637">
        <v>3266</v>
      </c>
      <c r="B1637" t="s">
        <v>9</v>
      </c>
      <c r="C1637">
        <v>5412755.4900000002</v>
      </c>
      <c r="D1637" t="s">
        <v>10</v>
      </c>
      <c r="E1637" t="s">
        <v>16</v>
      </c>
      <c r="F1637" t="s">
        <v>12</v>
      </c>
      <c r="G1637" t="s">
        <v>13</v>
      </c>
      <c r="H1637" t="s">
        <v>13</v>
      </c>
      <c r="I1637">
        <v>34</v>
      </c>
      <c r="J1637" t="str">
        <f>IF(ABS((C1637-AVERAGE($C:$C))/_xlfn.STDEV.S(moras[SALARIO]))&gt;1.96,"Atípico","No")</f>
        <v>Atípico</v>
      </c>
      <c r="K1637" t="str">
        <f>IF(ABS((moras[[#This Row],[EDAD]]-AVERAGE($I:$I))/_xlfn.STDEV.S($I:$I))&gt;1.96,"Atípico","No")</f>
        <v>No</v>
      </c>
    </row>
    <row r="1638" spans="1:11" x14ac:dyDescent="0.35">
      <c r="A1638">
        <v>1896</v>
      </c>
      <c r="B1638" t="s">
        <v>15</v>
      </c>
      <c r="C1638">
        <v>4442960.54</v>
      </c>
      <c r="D1638" t="s">
        <v>10</v>
      </c>
      <c r="E1638" t="s">
        <v>16</v>
      </c>
      <c r="F1638" t="s">
        <v>12</v>
      </c>
      <c r="G1638" t="s">
        <v>13</v>
      </c>
      <c r="H1638" t="s">
        <v>13</v>
      </c>
      <c r="I1638">
        <v>34</v>
      </c>
      <c r="J1638" t="str">
        <f>IF(ABS((C1638-AVERAGE($C:$C))/_xlfn.STDEV.S(moras[SALARIO]))&gt;1.96,"Atípico","No")</f>
        <v>Atípico</v>
      </c>
      <c r="K1638" t="str">
        <f>IF(ABS((moras[[#This Row],[EDAD]]-AVERAGE($I:$I))/_xlfn.STDEV.S($I:$I))&gt;1.96,"Atípico","No")</f>
        <v>No</v>
      </c>
    </row>
    <row r="1639" spans="1:11" x14ac:dyDescent="0.35">
      <c r="A1639">
        <v>3568</v>
      </c>
      <c r="B1639" t="s">
        <v>9</v>
      </c>
      <c r="C1639">
        <v>4102647.12</v>
      </c>
      <c r="D1639" t="s">
        <v>10</v>
      </c>
      <c r="E1639" t="s">
        <v>16</v>
      </c>
      <c r="F1639" t="s">
        <v>12</v>
      </c>
      <c r="G1639" t="s">
        <v>13</v>
      </c>
      <c r="H1639" t="s">
        <v>13</v>
      </c>
      <c r="I1639">
        <v>34</v>
      </c>
      <c r="J1639" t="str">
        <f>IF(ABS((C1639-AVERAGE($C:$C))/_xlfn.STDEV.S(moras[SALARIO]))&gt;1.96,"Atípico","No")</f>
        <v>Atípico</v>
      </c>
      <c r="K1639" t="str">
        <f>IF(ABS((moras[[#This Row],[EDAD]]-AVERAGE($I:$I))/_xlfn.STDEV.S($I:$I))&gt;1.96,"Atípico","No")</f>
        <v>No</v>
      </c>
    </row>
    <row r="1640" spans="1:11" x14ac:dyDescent="0.35">
      <c r="A1640">
        <v>1209</v>
      </c>
      <c r="B1640" t="s">
        <v>9</v>
      </c>
      <c r="C1640">
        <v>3355438.16</v>
      </c>
      <c r="D1640" t="s">
        <v>10</v>
      </c>
      <c r="E1640" t="s">
        <v>11</v>
      </c>
      <c r="F1640" t="s">
        <v>12</v>
      </c>
      <c r="G1640" t="s">
        <v>13</v>
      </c>
      <c r="H1640" t="s">
        <v>13</v>
      </c>
      <c r="I1640">
        <v>34</v>
      </c>
      <c r="J1640" t="str">
        <f>IF(ABS((C1640-AVERAGE($C:$C))/_xlfn.STDEV.S(moras[SALARIO]))&gt;1.96,"Atípico","No")</f>
        <v>Atípico</v>
      </c>
      <c r="K1640" t="str">
        <f>IF(ABS((moras[[#This Row],[EDAD]]-AVERAGE($I:$I))/_xlfn.STDEV.S($I:$I))&gt;1.96,"Atípico","No")</f>
        <v>No</v>
      </c>
    </row>
    <row r="1641" spans="1:11" x14ac:dyDescent="0.35">
      <c r="A1641">
        <v>2865</v>
      </c>
      <c r="B1641" t="s">
        <v>9</v>
      </c>
      <c r="C1641">
        <v>2396657.2000000002</v>
      </c>
      <c r="D1641" t="s">
        <v>10</v>
      </c>
      <c r="E1641" t="s">
        <v>16</v>
      </c>
      <c r="F1641" t="s">
        <v>12</v>
      </c>
      <c r="G1641" t="s">
        <v>13</v>
      </c>
      <c r="H1641" t="s">
        <v>13</v>
      </c>
      <c r="I1641">
        <v>34</v>
      </c>
      <c r="J1641" t="str">
        <f>IF(ABS((C1641-AVERAGE($C:$C))/_xlfn.STDEV.S(moras[SALARIO]))&gt;1.96,"Atípico","No")</f>
        <v>Atípico</v>
      </c>
      <c r="K1641" t="str">
        <f>IF(ABS((moras[[#This Row],[EDAD]]-AVERAGE($I:$I))/_xlfn.STDEV.S($I:$I))&gt;1.96,"Atípico","No")</f>
        <v>No</v>
      </c>
    </row>
    <row r="1642" spans="1:11" x14ac:dyDescent="0.35">
      <c r="A1642">
        <v>467</v>
      </c>
      <c r="B1642" t="s">
        <v>9</v>
      </c>
      <c r="C1642">
        <v>2172786.41</v>
      </c>
      <c r="D1642" t="s">
        <v>10</v>
      </c>
      <c r="E1642" t="s">
        <v>11</v>
      </c>
      <c r="F1642" t="s">
        <v>12</v>
      </c>
      <c r="G1642" t="s">
        <v>13</v>
      </c>
      <c r="H1642" t="s">
        <v>13</v>
      </c>
      <c r="I1642">
        <v>34</v>
      </c>
      <c r="J1642" t="str">
        <f>IF(ABS((C1642-AVERAGE($C:$C))/_xlfn.STDEV.S(moras[SALARIO]))&gt;1.96,"Atípico","No")</f>
        <v>No</v>
      </c>
      <c r="K1642" t="str">
        <f>IF(ABS((moras[[#This Row],[EDAD]]-AVERAGE($I:$I))/_xlfn.STDEV.S($I:$I))&gt;1.96,"Atípico","No")</f>
        <v>No</v>
      </c>
    </row>
    <row r="1643" spans="1:11" x14ac:dyDescent="0.35">
      <c r="A1643">
        <v>2090</v>
      </c>
      <c r="B1643" t="s">
        <v>9</v>
      </c>
      <c r="C1643">
        <v>2038867</v>
      </c>
      <c r="D1643" t="s">
        <v>10</v>
      </c>
      <c r="E1643" t="s">
        <v>16</v>
      </c>
      <c r="F1643" t="s">
        <v>12</v>
      </c>
      <c r="G1643" t="s">
        <v>13</v>
      </c>
      <c r="H1643" t="s">
        <v>13</v>
      </c>
      <c r="I1643">
        <v>34</v>
      </c>
      <c r="J1643" t="str">
        <f>IF(ABS((C1643-AVERAGE($C:$C))/_xlfn.STDEV.S(moras[SALARIO]))&gt;1.96,"Atípico","No")</f>
        <v>No</v>
      </c>
      <c r="K1643" t="str">
        <f>IF(ABS((moras[[#This Row],[EDAD]]-AVERAGE($I:$I))/_xlfn.STDEV.S($I:$I))&gt;1.96,"Atípico","No")</f>
        <v>No</v>
      </c>
    </row>
    <row r="1644" spans="1:11" x14ac:dyDescent="0.35">
      <c r="A1644">
        <v>2096</v>
      </c>
      <c r="B1644" t="s">
        <v>9</v>
      </c>
      <c r="C1644">
        <v>1995482.54</v>
      </c>
      <c r="D1644" t="s">
        <v>10</v>
      </c>
      <c r="E1644" t="s">
        <v>11</v>
      </c>
      <c r="F1644" t="s">
        <v>12</v>
      </c>
      <c r="G1644" t="s">
        <v>13</v>
      </c>
      <c r="H1644" t="s">
        <v>13</v>
      </c>
      <c r="I1644">
        <v>34</v>
      </c>
      <c r="J1644" t="str">
        <f>IF(ABS((C1644-AVERAGE($C:$C))/_xlfn.STDEV.S(moras[SALARIO]))&gt;1.96,"Atípico","No")</f>
        <v>No</v>
      </c>
      <c r="K1644" t="str">
        <f>IF(ABS((moras[[#This Row],[EDAD]]-AVERAGE($I:$I))/_xlfn.STDEV.S($I:$I))&gt;1.96,"Atípico","No")</f>
        <v>No</v>
      </c>
    </row>
    <row r="1645" spans="1:11" x14ac:dyDescent="0.35">
      <c r="A1645">
        <v>1498</v>
      </c>
      <c r="B1645" t="s">
        <v>15</v>
      </c>
      <c r="C1645">
        <v>1940476.41</v>
      </c>
      <c r="D1645" t="s">
        <v>10</v>
      </c>
      <c r="E1645" t="s">
        <v>16</v>
      </c>
      <c r="F1645" t="s">
        <v>12</v>
      </c>
      <c r="G1645" t="s">
        <v>13</v>
      </c>
      <c r="H1645" t="s">
        <v>13</v>
      </c>
      <c r="I1645">
        <v>34</v>
      </c>
      <c r="J1645" t="str">
        <f>IF(ABS((C1645-AVERAGE($C:$C))/_xlfn.STDEV.S(moras[SALARIO]))&gt;1.96,"Atípico","No")</f>
        <v>No</v>
      </c>
      <c r="K1645" t="str">
        <f>IF(ABS((moras[[#This Row],[EDAD]]-AVERAGE($I:$I))/_xlfn.STDEV.S($I:$I))&gt;1.96,"Atípico","No")</f>
        <v>No</v>
      </c>
    </row>
    <row r="1646" spans="1:11" x14ac:dyDescent="0.35">
      <c r="A1646">
        <v>326</v>
      </c>
      <c r="B1646" t="s">
        <v>15</v>
      </c>
      <c r="C1646">
        <v>1883093.97</v>
      </c>
      <c r="D1646" t="s">
        <v>10</v>
      </c>
      <c r="E1646" t="s">
        <v>16</v>
      </c>
      <c r="F1646" t="s">
        <v>12</v>
      </c>
      <c r="G1646" t="s">
        <v>13</v>
      </c>
      <c r="H1646" t="s">
        <v>13</v>
      </c>
      <c r="I1646">
        <v>34</v>
      </c>
      <c r="J1646" t="str">
        <f>IF(ABS((C1646-AVERAGE($C:$C))/_xlfn.STDEV.S(moras[SALARIO]))&gt;1.96,"Atípico","No")</f>
        <v>No</v>
      </c>
      <c r="K1646" t="str">
        <f>IF(ABS((moras[[#This Row],[EDAD]]-AVERAGE($I:$I))/_xlfn.STDEV.S($I:$I))&gt;1.96,"Atípico","No")</f>
        <v>No</v>
      </c>
    </row>
    <row r="1647" spans="1:11" x14ac:dyDescent="0.35">
      <c r="A1647">
        <v>2493</v>
      </c>
      <c r="B1647" t="s">
        <v>15</v>
      </c>
      <c r="C1647">
        <v>1864865.72</v>
      </c>
      <c r="D1647" t="s">
        <v>10</v>
      </c>
      <c r="E1647" t="s">
        <v>11</v>
      </c>
      <c r="F1647" t="s">
        <v>12</v>
      </c>
      <c r="G1647" t="s">
        <v>13</v>
      </c>
      <c r="H1647" t="s">
        <v>13</v>
      </c>
      <c r="I1647">
        <v>34</v>
      </c>
      <c r="J1647" t="str">
        <f>IF(ABS((C1647-AVERAGE($C:$C))/_xlfn.STDEV.S(moras[SALARIO]))&gt;1.96,"Atípico","No")</f>
        <v>No</v>
      </c>
      <c r="K1647" t="str">
        <f>IF(ABS((moras[[#This Row],[EDAD]]-AVERAGE($I:$I))/_xlfn.STDEV.S($I:$I))&gt;1.96,"Atípico","No")</f>
        <v>No</v>
      </c>
    </row>
    <row r="1648" spans="1:11" x14ac:dyDescent="0.35">
      <c r="A1648">
        <v>1851</v>
      </c>
      <c r="B1648" t="s">
        <v>9</v>
      </c>
      <c r="C1648">
        <v>1509803.5</v>
      </c>
      <c r="D1648" t="s">
        <v>10</v>
      </c>
      <c r="E1648" t="s">
        <v>11</v>
      </c>
      <c r="F1648" t="s">
        <v>12</v>
      </c>
      <c r="G1648" t="s">
        <v>13</v>
      </c>
      <c r="H1648" t="s">
        <v>13</v>
      </c>
      <c r="I1648">
        <v>34</v>
      </c>
      <c r="J1648" t="str">
        <f>IF(ABS((C1648-AVERAGE($C:$C))/_xlfn.STDEV.S(moras[SALARIO]))&gt;1.96,"Atípico","No")</f>
        <v>No</v>
      </c>
      <c r="K1648" t="str">
        <f>IF(ABS((moras[[#This Row],[EDAD]]-AVERAGE($I:$I))/_xlfn.STDEV.S($I:$I))&gt;1.96,"Atípico","No")</f>
        <v>No</v>
      </c>
    </row>
    <row r="1649" spans="1:11" x14ac:dyDescent="0.35">
      <c r="A1649">
        <v>381</v>
      </c>
      <c r="B1649" t="s">
        <v>9</v>
      </c>
      <c r="C1649">
        <v>1414130.5</v>
      </c>
      <c r="D1649" t="s">
        <v>10</v>
      </c>
      <c r="E1649" t="s">
        <v>11</v>
      </c>
      <c r="F1649" t="s">
        <v>12</v>
      </c>
      <c r="G1649" t="s">
        <v>13</v>
      </c>
      <c r="H1649" t="s">
        <v>13</v>
      </c>
      <c r="I1649">
        <v>34</v>
      </c>
      <c r="J1649" t="str">
        <f>IF(ABS((C1649-AVERAGE($C:$C))/_xlfn.STDEV.S(moras[SALARIO]))&gt;1.96,"Atípico","No")</f>
        <v>No</v>
      </c>
      <c r="K1649" t="str">
        <f>IF(ABS((moras[[#This Row],[EDAD]]-AVERAGE($I:$I))/_xlfn.STDEV.S($I:$I))&gt;1.96,"Atípico","No")</f>
        <v>No</v>
      </c>
    </row>
    <row r="1650" spans="1:11" x14ac:dyDescent="0.35">
      <c r="A1650">
        <v>1595</v>
      </c>
      <c r="B1650" t="s">
        <v>9</v>
      </c>
      <c r="C1650">
        <v>1400000</v>
      </c>
      <c r="D1650" t="s">
        <v>10</v>
      </c>
      <c r="E1650" t="s">
        <v>16</v>
      </c>
      <c r="F1650" t="s">
        <v>12</v>
      </c>
      <c r="G1650" t="s">
        <v>13</v>
      </c>
      <c r="H1650" t="s">
        <v>13</v>
      </c>
      <c r="I1650">
        <v>34</v>
      </c>
      <c r="J1650" t="str">
        <f>IF(ABS((C1650-AVERAGE($C:$C))/_xlfn.STDEV.S(moras[SALARIO]))&gt;1.96,"Atípico","No")</f>
        <v>No</v>
      </c>
      <c r="K1650" t="str">
        <f>IF(ABS((moras[[#This Row],[EDAD]]-AVERAGE($I:$I))/_xlfn.STDEV.S($I:$I))&gt;1.96,"Atípico","No")</f>
        <v>No</v>
      </c>
    </row>
    <row r="1651" spans="1:11" x14ac:dyDescent="0.35">
      <c r="A1651">
        <v>348</v>
      </c>
      <c r="B1651" t="s">
        <v>15</v>
      </c>
      <c r="C1651">
        <v>1320518.73</v>
      </c>
      <c r="D1651" t="s">
        <v>10</v>
      </c>
      <c r="E1651" t="s">
        <v>11</v>
      </c>
      <c r="F1651" t="s">
        <v>12</v>
      </c>
      <c r="G1651" t="s">
        <v>13</v>
      </c>
      <c r="H1651" t="s">
        <v>13</v>
      </c>
      <c r="I1651">
        <v>34</v>
      </c>
      <c r="J1651" t="str">
        <f>IF(ABS((C1651-AVERAGE($C:$C))/_xlfn.STDEV.S(moras[SALARIO]))&gt;1.96,"Atípico","No")</f>
        <v>No</v>
      </c>
      <c r="K1651" t="str">
        <f>IF(ABS((moras[[#This Row],[EDAD]]-AVERAGE($I:$I))/_xlfn.STDEV.S($I:$I))&gt;1.96,"Atípico","No")</f>
        <v>No</v>
      </c>
    </row>
    <row r="1652" spans="1:11" x14ac:dyDescent="0.35">
      <c r="A1652">
        <v>756</v>
      </c>
      <c r="B1652" t="s">
        <v>9</v>
      </c>
      <c r="C1652">
        <v>1271852.72</v>
      </c>
      <c r="D1652" t="s">
        <v>10</v>
      </c>
      <c r="E1652" t="s">
        <v>16</v>
      </c>
      <c r="F1652" t="s">
        <v>12</v>
      </c>
      <c r="G1652" t="s">
        <v>13</v>
      </c>
      <c r="H1652" t="s">
        <v>13</v>
      </c>
      <c r="I1652">
        <v>34</v>
      </c>
      <c r="J1652" t="str">
        <f>IF(ABS((C1652-AVERAGE($C:$C))/_xlfn.STDEV.S(moras[SALARIO]))&gt;1.96,"Atípico","No")</f>
        <v>No</v>
      </c>
      <c r="K1652" t="str">
        <f>IF(ABS((moras[[#This Row],[EDAD]]-AVERAGE($I:$I))/_xlfn.STDEV.S($I:$I))&gt;1.96,"Atípico","No")</f>
        <v>No</v>
      </c>
    </row>
    <row r="1653" spans="1:11" x14ac:dyDescent="0.35">
      <c r="A1653">
        <v>637</v>
      </c>
      <c r="B1653" t="s">
        <v>9</v>
      </c>
      <c r="C1653">
        <v>1253145.82</v>
      </c>
      <c r="D1653" t="s">
        <v>10</v>
      </c>
      <c r="E1653" t="s">
        <v>11</v>
      </c>
      <c r="F1653" t="s">
        <v>12</v>
      </c>
      <c r="G1653" t="s">
        <v>13</v>
      </c>
      <c r="H1653" t="s">
        <v>13</v>
      </c>
      <c r="I1653">
        <v>34</v>
      </c>
      <c r="J1653" t="str">
        <f>IF(ABS((C1653-AVERAGE($C:$C))/_xlfn.STDEV.S(moras[SALARIO]))&gt;1.96,"Atípico","No")</f>
        <v>No</v>
      </c>
      <c r="K1653" t="str">
        <f>IF(ABS((moras[[#This Row],[EDAD]]-AVERAGE($I:$I))/_xlfn.STDEV.S($I:$I))&gt;1.96,"Atípico","No")</f>
        <v>No</v>
      </c>
    </row>
    <row r="1654" spans="1:11" x14ac:dyDescent="0.35">
      <c r="A1654">
        <v>4309</v>
      </c>
      <c r="B1654" t="s">
        <v>15</v>
      </c>
      <c r="C1654">
        <v>1108329</v>
      </c>
      <c r="D1654" t="s">
        <v>10</v>
      </c>
      <c r="E1654" t="s">
        <v>11</v>
      </c>
      <c r="F1654" t="s">
        <v>12</v>
      </c>
      <c r="G1654" t="s">
        <v>13</v>
      </c>
      <c r="H1654" t="s">
        <v>12</v>
      </c>
      <c r="I1654">
        <v>34</v>
      </c>
      <c r="J1654" t="str">
        <f>IF(ABS((C1654-AVERAGE($C:$C))/_xlfn.STDEV.S(moras[SALARIO]))&gt;1.96,"Atípico","No")</f>
        <v>No</v>
      </c>
      <c r="K1654" t="str">
        <f>IF(ABS((moras[[#This Row],[EDAD]]-AVERAGE($I:$I))/_xlfn.STDEV.S($I:$I))&gt;1.96,"Atípico","No")</f>
        <v>No</v>
      </c>
    </row>
    <row r="1655" spans="1:11" x14ac:dyDescent="0.35">
      <c r="A1655">
        <v>4359</v>
      </c>
      <c r="B1655" t="s">
        <v>9</v>
      </c>
      <c r="C1655">
        <v>1100000</v>
      </c>
      <c r="D1655" t="s">
        <v>10</v>
      </c>
      <c r="E1655" t="s">
        <v>16</v>
      </c>
      <c r="F1655" t="s">
        <v>12</v>
      </c>
      <c r="G1655" t="s">
        <v>13</v>
      </c>
      <c r="H1655" t="s">
        <v>13</v>
      </c>
      <c r="I1655">
        <v>34</v>
      </c>
      <c r="J1655" t="str">
        <f>IF(ABS((C1655-AVERAGE($C:$C))/_xlfn.STDEV.S(moras[SALARIO]))&gt;1.96,"Atípico","No")</f>
        <v>No</v>
      </c>
      <c r="K1655" t="str">
        <f>IF(ABS((moras[[#This Row],[EDAD]]-AVERAGE($I:$I))/_xlfn.STDEV.S($I:$I))&gt;1.96,"Atípico","No")</f>
        <v>No</v>
      </c>
    </row>
    <row r="1656" spans="1:11" x14ac:dyDescent="0.35">
      <c r="A1656">
        <v>2425</v>
      </c>
      <c r="B1656" t="s">
        <v>15</v>
      </c>
      <c r="C1656">
        <v>1070560</v>
      </c>
      <c r="D1656" t="s">
        <v>10</v>
      </c>
      <c r="E1656" t="s">
        <v>11</v>
      </c>
      <c r="F1656" t="s">
        <v>12</v>
      </c>
      <c r="G1656" t="s">
        <v>13</v>
      </c>
      <c r="H1656" t="s">
        <v>12</v>
      </c>
      <c r="I1656">
        <v>34</v>
      </c>
      <c r="J1656" t="str">
        <f>IF(ABS((C1656-AVERAGE($C:$C))/_xlfn.STDEV.S(moras[SALARIO]))&gt;1.96,"Atípico","No")</f>
        <v>No</v>
      </c>
      <c r="K1656" t="str">
        <f>IF(ABS((moras[[#This Row],[EDAD]]-AVERAGE($I:$I))/_xlfn.STDEV.S($I:$I))&gt;1.96,"Atípico","No")</f>
        <v>No</v>
      </c>
    </row>
    <row r="1657" spans="1:11" x14ac:dyDescent="0.35">
      <c r="A1657">
        <v>3285</v>
      </c>
      <c r="B1657" t="s">
        <v>15</v>
      </c>
      <c r="C1657">
        <v>996628.96</v>
      </c>
      <c r="D1657" t="s">
        <v>10</v>
      </c>
      <c r="E1657" t="s">
        <v>11</v>
      </c>
      <c r="F1657" t="s">
        <v>12</v>
      </c>
      <c r="G1657" t="s">
        <v>13</v>
      </c>
      <c r="H1657" t="s">
        <v>13</v>
      </c>
      <c r="I1657">
        <v>34</v>
      </c>
      <c r="J1657" t="str">
        <f>IF(ABS((C1657-AVERAGE($C:$C))/_xlfn.STDEV.S(moras[SALARIO]))&gt;1.96,"Atípico","No")</f>
        <v>No</v>
      </c>
      <c r="K1657" t="str">
        <f>IF(ABS((moras[[#This Row],[EDAD]]-AVERAGE($I:$I))/_xlfn.STDEV.S($I:$I))&gt;1.96,"Atípico","No")</f>
        <v>No</v>
      </c>
    </row>
    <row r="1658" spans="1:11" x14ac:dyDescent="0.35">
      <c r="A1658">
        <v>3999</v>
      </c>
      <c r="B1658" t="s">
        <v>15</v>
      </c>
      <c r="C1658">
        <v>981847.5</v>
      </c>
      <c r="D1658" t="s">
        <v>10</v>
      </c>
      <c r="E1658" t="s">
        <v>16</v>
      </c>
      <c r="F1658" t="s">
        <v>12</v>
      </c>
      <c r="G1658" t="s">
        <v>13</v>
      </c>
      <c r="H1658" t="s">
        <v>13</v>
      </c>
      <c r="I1658">
        <v>34</v>
      </c>
      <c r="J1658" t="str">
        <f>IF(ABS((C1658-AVERAGE($C:$C))/_xlfn.STDEV.S(moras[SALARIO]))&gt;1.96,"Atípico","No")</f>
        <v>No</v>
      </c>
      <c r="K1658" t="str">
        <f>IF(ABS((moras[[#This Row],[EDAD]]-AVERAGE($I:$I))/_xlfn.STDEV.S($I:$I))&gt;1.96,"Atípico","No")</f>
        <v>No</v>
      </c>
    </row>
    <row r="1659" spans="1:11" x14ac:dyDescent="0.35">
      <c r="A1659">
        <v>3143</v>
      </c>
      <c r="B1659" t="s">
        <v>9</v>
      </c>
      <c r="C1659">
        <v>980353.5</v>
      </c>
      <c r="D1659" t="s">
        <v>10</v>
      </c>
      <c r="E1659" t="s">
        <v>11</v>
      </c>
      <c r="F1659" t="s">
        <v>12</v>
      </c>
      <c r="G1659" t="s">
        <v>13</v>
      </c>
      <c r="H1659" t="s">
        <v>13</v>
      </c>
      <c r="I1659">
        <v>34</v>
      </c>
      <c r="J1659" t="str">
        <f>IF(ABS((C1659-AVERAGE($C:$C))/_xlfn.STDEV.S(moras[SALARIO]))&gt;1.96,"Atípico","No")</f>
        <v>No</v>
      </c>
      <c r="K1659" t="str">
        <f>IF(ABS((moras[[#This Row],[EDAD]]-AVERAGE($I:$I))/_xlfn.STDEV.S($I:$I))&gt;1.96,"Atípico","No")</f>
        <v>No</v>
      </c>
    </row>
    <row r="1660" spans="1:11" x14ac:dyDescent="0.35">
      <c r="A1660">
        <v>3283</v>
      </c>
      <c r="B1660" t="s">
        <v>9</v>
      </c>
      <c r="C1660">
        <v>939801.74</v>
      </c>
      <c r="D1660" t="s">
        <v>10</v>
      </c>
      <c r="E1660" t="s">
        <v>11</v>
      </c>
      <c r="F1660" t="s">
        <v>12</v>
      </c>
      <c r="G1660" t="s">
        <v>13</v>
      </c>
      <c r="H1660" t="s">
        <v>13</v>
      </c>
      <c r="I1660">
        <v>34</v>
      </c>
      <c r="J1660" t="str">
        <f>IF(ABS((C1660-AVERAGE($C:$C))/_xlfn.STDEV.S(moras[SALARIO]))&gt;1.96,"Atípico","No")</f>
        <v>No</v>
      </c>
      <c r="K1660" t="str">
        <f>IF(ABS((moras[[#This Row],[EDAD]]-AVERAGE($I:$I))/_xlfn.STDEV.S($I:$I))&gt;1.96,"Atípico","No")</f>
        <v>No</v>
      </c>
    </row>
    <row r="1661" spans="1:11" x14ac:dyDescent="0.35">
      <c r="A1661">
        <v>3438</v>
      </c>
      <c r="B1661" t="s">
        <v>9</v>
      </c>
      <c r="C1661">
        <v>934810.14</v>
      </c>
      <c r="D1661" t="s">
        <v>10</v>
      </c>
      <c r="E1661" t="s">
        <v>11</v>
      </c>
      <c r="F1661" t="s">
        <v>12</v>
      </c>
      <c r="G1661" t="s">
        <v>13</v>
      </c>
      <c r="H1661" t="s">
        <v>13</v>
      </c>
      <c r="I1661">
        <v>34</v>
      </c>
      <c r="J1661" t="str">
        <f>IF(ABS((C1661-AVERAGE($C:$C))/_xlfn.STDEV.S(moras[SALARIO]))&gt;1.96,"Atípico","No")</f>
        <v>No</v>
      </c>
      <c r="K1661" t="str">
        <f>IF(ABS((moras[[#This Row],[EDAD]]-AVERAGE($I:$I))/_xlfn.STDEV.S($I:$I))&gt;1.96,"Atípico","No")</f>
        <v>No</v>
      </c>
    </row>
    <row r="1662" spans="1:11" x14ac:dyDescent="0.35">
      <c r="A1662">
        <v>1836</v>
      </c>
      <c r="B1662" t="s">
        <v>9</v>
      </c>
      <c r="C1662">
        <v>903246</v>
      </c>
      <c r="D1662" t="s">
        <v>10</v>
      </c>
      <c r="E1662" t="s">
        <v>11</v>
      </c>
      <c r="F1662" t="s">
        <v>12</v>
      </c>
      <c r="G1662" t="s">
        <v>13</v>
      </c>
      <c r="H1662" t="s">
        <v>13</v>
      </c>
      <c r="I1662">
        <v>34</v>
      </c>
      <c r="J1662" t="str">
        <f>IF(ABS((C1662-AVERAGE($C:$C))/_xlfn.STDEV.S(moras[SALARIO]))&gt;1.96,"Atípico","No")</f>
        <v>No</v>
      </c>
      <c r="K1662" t="str">
        <f>IF(ABS((moras[[#This Row],[EDAD]]-AVERAGE($I:$I))/_xlfn.STDEV.S($I:$I))&gt;1.96,"Atípico","No")</f>
        <v>No</v>
      </c>
    </row>
    <row r="1663" spans="1:11" x14ac:dyDescent="0.35">
      <c r="A1663">
        <v>3192</v>
      </c>
      <c r="B1663" t="s">
        <v>9</v>
      </c>
      <c r="C1663">
        <v>762359.6</v>
      </c>
      <c r="D1663" t="s">
        <v>10</v>
      </c>
      <c r="E1663" t="s">
        <v>16</v>
      </c>
      <c r="F1663" t="s">
        <v>12</v>
      </c>
      <c r="G1663" t="s">
        <v>13</v>
      </c>
      <c r="H1663" t="s">
        <v>13</v>
      </c>
      <c r="I1663">
        <v>34</v>
      </c>
      <c r="J1663" t="str">
        <f>IF(ABS((C1663-AVERAGE($C:$C))/_xlfn.STDEV.S(moras[SALARIO]))&gt;1.96,"Atípico","No")</f>
        <v>No</v>
      </c>
      <c r="K1663" t="str">
        <f>IF(ABS((moras[[#This Row],[EDAD]]-AVERAGE($I:$I))/_xlfn.STDEV.S($I:$I))&gt;1.96,"Atípico","No")</f>
        <v>No</v>
      </c>
    </row>
    <row r="1664" spans="1:11" x14ac:dyDescent="0.35">
      <c r="A1664">
        <v>2768</v>
      </c>
      <c r="B1664" t="s">
        <v>9</v>
      </c>
      <c r="C1664">
        <v>759569.6</v>
      </c>
      <c r="D1664" t="s">
        <v>10</v>
      </c>
      <c r="E1664" t="s">
        <v>11</v>
      </c>
      <c r="F1664" t="s">
        <v>12</v>
      </c>
      <c r="G1664" t="s">
        <v>13</v>
      </c>
      <c r="H1664" t="s">
        <v>13</v>
      </c>
      <c r="I1664">
        <v>34</v>
      </c>
      <c r="J1664" t="str">
        <f>IF(ABS((C1664-AVERAGE($C:$C))/_xlfn.STDEV.S(moras[SALARIO]))&gt;1.96,"Atípico","No")</f>
        <v>No</v>
      </c>
      <c r="K1664" t="str">
        <f>IF(ABS((moras[[#This Row],[EDAD]]-AVERAGE($I:$I))/_xlfn.STDEV.S($I:$I))&gt;1.96,"Atípico","No")</f>
        <v>No</v>
      </c>
    </row>
    <row r="1665" spans="1:11" x14ac:dyDescent="0.35">
      <c r="A1665">
        <v>1012</v>
      </c>
      <c r="B1665" t="s">
        <v>15</v>
      </c>
      <c r="C1665">
        <v>757952.07</v>
      </c>
      <c r="D1665" t="s">
        <v>10</v>
      </c>
      <c r="E1665" t="s">
        <v>11</v>
      </c>
      <c r="F1665" t="s">
        <v>12</v>
      </c>
      <c r="G1665" t="s">
        <v>13</v>
      </c>
      <c r="H1665" t="s">
        <v>13</v>
      </c>
      <c r="I1665">
        <v>34</v>
      </c>
      <c r="J1665" t="str">
        <f>IF(ABS((C1665-AVERAGE($C:$C))/_xlfn.STDEV.S(moras[SALARIO]))&gt;1.96,"Atípico","No")</f>
        <v>No</v>
      </c>
      <c r="K1665" t="str">
        <f>IF(ABS((moras[[#This Row],[EDAD]]-AVERAGE($I:$I))/_xlfn.STDEV.S($I:$I))&gt;1.96,"Atípico","No")</f>
        <v>No</v>
      </c>
    </row>
    <row r="1666" spans="1:11" x14ac:dyDescent="0.35">
      <c r="A1666">
        <v>1518</v>
      </c>
      <c r="B1666" t="s">
        <v>15</v>
      </c>
      <c r="C1666">
        <v>727896.34</v>
      </c>
      <c r="D1666" t="s">
        <v>10</v>
      </c>
      <c r="E1666" t="s">
        <v>11</v>
      </c>
      <c r="F1666" t="s">
        <v>12</v>
      </c>
      <c r="G1666" t="s">
        <v>13</v>
      </c>
      <c r="H1666" t="s">
        <v>13</v>
      </c>
      <c r="I1666">
        <v>34</v>
      </c>
      <c r="J1666" t="str">
        <f>IF(ABS((C1666-AVERAGE($C:$C))/_xlfn.STDEV.S(moras[SALARIO]))&gt;1.96,"Atípico","No")</f>
        <v>No</v>
      </c>
      <c r="K1666" t="str">
        <f>IF(ABS((moras[[#This Row],[EDAD]]-AVERAGE($I:$I))/_xlfn.STDEV.S($I:$I))&gt;1.96,"Atípico","No")</f>
        <v>No</v>
      </c>
    </row>
    <row r="1667" spans="1:11" x14ac:dyDescent="0.35">
      <c r="A1667">
        <v>797</v>
      </c>
      <c r="B1667" t="s">
        <v>15</v>
      </c>
      <c r="C1667">
        <v>720000</v>
      </c>
      <c r="D1667" t="s">
        <v>10</v>
      </c>
      <c r="E1667" t="s">
        <v>16</v>
      </c>
      <c r="F1667" t="s">
        <v>12</v>
      </c>
      <c r="G1667" t="s">
        <v>12</v>
      </c>
      <c r="H1667" t="s">
        <v>13</v>
      </c>
      <c r="I1667">
        <v>34</v>
      </c>
      <c r="J1667" t="str">
        <f>IF(ABS((C1667-AVERAGE($C:$C))/_xlfn.STDEV.S(moras[SALARIO]))&gt;1.96,"Atípico","No")</f>
        <v>No</v>
      </c>
      <c r="K1667" t="str">
        <f>IF(ABS((moras[[#This Row],[EDAD]]-AVERAGE($I:$I))/_xlfn.STDEV.S($I:$I))&gt;1.96,"Atípico","No")</f>
        <v>No</v>
      </c>
    </row>
    <row r="1668" spans="1:11" x14ac:dyDescent="0.35">
      <c r="A1668">
        <v>4488</v>
      </c>
      <c r="B1668" t="s">
        <v>9</v>
      </c>
      <c r="C1668">
        <v>709423.79</v>
      </c>
      <c r="D1668" t="s">
        <v>10</v>
      </c>
      <c r="E1668" t="s">
        <v>16</v>
      </c>
      <c r="F1668" t="s">
        <v>12</v>
      </c>
      <c r="G1668" t="s">
        <v>13</v>
      </c>
      <c r="H1668" t="s">
        <v>13</v>
      </c>
      <c r="I1668">
        <v>34</v>
      </c>
      <c r="J1668" t="str">
        <f>IF(ABS((C1668-AVERAGE($C:$C))/_xlfn.STDEV.S(moras[SALARIO]))&gt;1.96,"Atípico","No")</f>
        <v>No</v>
      </c>
      <c r="K1668" t="str">
        <f>IF(ABS((moras[[#This Row],[EDAD]]-AVERAGE($I:$I))/_xlfn.STDEV.S($I:$I))&gt;1.96,"Atípico","No")</f>
        <v>No</v>
      </c>
    </row>
    <row r="1669" spans="1:11" x14ac:dyDescent="0.35">
      <c r="A1669">
        <v>2887</v>
      </c>
      <c r="B1669" t="s">
        <v>15</v>
      </c>
      <c r="C1669">
        <v>705807.13</v>
      </c>
      <c r="D1669" t="s">
        <v>10</v>
      </c>
      <c r="E1669" t="s">
        <v>11</v>
      </c>
      <c r="F1669" t="s">
        <v>12</v>
      </c>
      <c r="G1669" t="s">
        <v>13</v>
      </c>
      <c r="H1669" t="s">
        <v>13</v>
      </c>
      <c r="I1669">
        <v>34</v>
      </c>
      <c r="J1669" t="str">
        <f>IF(ABS((C1669-AVERAGE($C:$C))/_xlfn.STDEV.S(moras[SALARIO]))&gt;1.96,"Atípico","No")</f>
        <v>No</v>
      </c>
      <c r="K1669" t="str">
        <f>IF(ABS((moras[[#This Row],[EDAD]]-AVERAGE($I:$I))/_xlfn.STDEV.S($I:$I))&gt;1.96,"Atípico","No")</f>
        <v>No</v>
      </c>
    </row>
    <row r="1670" spans="1:11" x14ac:dyDescent="0.35">
      <c r="A1670">
        <v>2458</v>
      </c>
      <c r="B1670" t="s">
        <v>15</v>
      </c>
      <c r="C1670">
        <v>697616.29</v>
      </c>
      <c r="D1670" t="s">
        <v>10</v>
      </c>
      <c r="E1670" t="s">
        <v>16</v>
      </c>
      <c r="F1670" t="s">
        <v>12</v>
      </c>
      <c r="G1670" t="s">
        <v>13</v>
      </c>
      <c r="H1670" t="s">
        <v>13</v>
      </c>
      <c r="I1670">
        <v>34</v>
      </c>
      <c r="J1670" t="str">
        <f>IF(ABS((C1670-AVERAGE($C:$C))/_xlfn.STDEV.S(moras[SALARIO]))&gt;1.96,"Atípico","No")</f>
        <v>No</v>
      </c>
      <c r="K1670" t="str">
        <f>IF(ABS((moras[[#This Row],[EDAD]]-AVERAGE($I:$I))/_xlfn.STDEV.S($I:$I))&gt;1.96,"Atípico","No")</f>
        <v>No</v>
      </c>
    </row>
    <row r="1671" spans="1:11" x14ac:dyDescent="0.35">
      <c r="A1671">
        <v>2787</v>
      </c>
      <c r="B1671" t="s">
        <v>15</v>
      </c>
      <c r="C1671">
        <v>681931.83</v>
      </c>
      <c r="D1671" t="s">
        <v>10</v>
      </c>
      <c r="E1671" t="s">
        <v>16</v>
      </c>
      <c r="F1671" t="s">
        <v>12</v>
      </c>
      <c r="G1671" t="s">
        <v>13</v>
      </c>
      <c r="H1671" t="s">
        <v>13</v>
      </c>
      <c r="I1671">
        <v>34</v>
      </c>
      <c r="J1671" t="str">
        <f>IF(ABS((C1671-AVERAGE($C:$C))/_xlfn.STDEV.S(moras[SALARIO]))&gt;1.96,"Atípico","No")</f>
        <v>No</v>
      </c>
      <c r="K1671" t="str">
        <f>IF(ABS((moras[[#This Row],[EDAD]]-AVERAGE($I:$I))/_xlfn.STDEV.S($I:$I))&gt;1.96,"Atípico","No")</f>
        <v>No</v>
      </c>
    </row>
    <row r="1672" spans="1:11" x14ac:dyDescent="0.35">
      <c r="A1672">
        <v>3637</v>
      </c>
      <c r="B1672" t="s">
        <v>9</v>
      </c>
      <c r="C1672">
        <v>668500</v>
      </c>
      <c r="D1672" t="s">
        <v>10</v>
      </c>
      <c r="E1672" t="s">
        <v>16</v>
      </c>
      <c r="F1672" t="s">
        <v>12</v>
      </c>
      <c r="G1672" t="s">
        <v>13</v>
      </c>
      <c r="H1672" t="s">
        <v>13</v>
      </c>
      <c r="I1672">
        <v>34</v>
      </c>
      <c r="J1672" t="str">
        <f>IF(ABS((C1672-AVERAGE($C:$C))/_xlfn.STDEV.S(moras[SALARIO]))&gt;1.96,"Atípico","No")</f>
        <v>No</v>
      </c>
      <c r="K1672" t="str">
        <f>IF(ABS((moras[[#This Row],[EDAD]]-AVERAGE($I:$I))/_xlfn.STDEV.S($I:$I))&gt;1.96,"Atípico","No")</f>
        <v>No</v>
      </c>
    </row>
    <row r="1673" spans="1:11" x14ac:dyDescent="0.35">
      <c r="A1673">
        <v>2226</v>
      </c>
      <c r="B1673" t="s">
        <v>15</v>
      </c>
      <c r="C1673">
        <v>668166.67000000004</v>
      </c>
      <c r="D1673" t="s">
        <v>10</v>
      </c>
      <c r="E1673" t="s">
        <v>11</v>
      </c>
      <c r="F1673" t="s">
        <v>12</v>
      </c>
      <c r="G1673" t="s">
        <v>13</v>
      </c>
      <c r="H1673" t="s">
        <v>13</v>
      </c>
      <c r="I1673">
        <v>34</v>
      </c>
      <c r="J1673" t="str">
        <f>IF(ABS((C1673-AVERAGE($C:$C))/_xlfn.STDEV.S(moras[SALARIO]))&gt;1.96,"Atípico","No")</f>
        <v>No</v>
      </c>
      <c r="K1673" t="str">
        <f>IF(ABS((moras[[#This Row],[EDAD]]-AVERAGE($I:$I))/_xlfn.STDEV.S($I:$I))&gt;1.96,"Atípico","No")</f>
        <v>No</v>
      </c>
    </row>
    <row r="1674" spans="1:11" x14ac:dyDescent="0.35">
      <c r="A1674">
        <v>1071</v>
      </c>
      <c r="B1674" t="s">
        <v>9</v>
      </c>
      <c r="C1674">
        <v>651535</v>
      </c>
      <c r="D1674" t="s">
        <v>10</v>
      </c>
      <c r="E1674" t="s">
        <v>16</v>
      </c>
      <c r="F1674" t="s">
        <v>12</v>
      </c>
      <c r="G1674" t="s">
        <v>13</v>
      </c>
      <c r="H1674" t="s">
        <v>13</v>
      </c>
      <c r="I1674">
        <v>34</v>
      </c>
      <c r="J1674" t="str">
        <f>IF(ABS((C1674-AVERAGE($C:$C))/_xlfn.STDEV.S(moras[SALARIO]))&gt;1.96,"Atípico","No")</f>
        <v>No</v>
      </c>
      <c r="K1674" t="str">
        <f>IF(ABS((moras[[#This Row],[EDAD]]-AVERAGE($I:$I))/_xlfn.STDEV.S($I:$I))&gt;1.96,"Atípico","No")</f>
        <v>No</v>
      </c>
    </row>
    <row r="1675" spans="1:11" x14ac:dyDescent="0.35">
      <c r="A1675">
        <v>770</v>
      </c>
      <c r="B1675" t="s">
        <v>9</v>
      </c>
      <c r="C1675">
        <v>650078.5</v>
      </c>
      <c r="D1675" t="s">
        <v>10</v>
      </c>
      <c r="E1675" t="s">
        <v>11</v>
      </c>
      <c r="F1675" t="s">
        <v>12</v>
      </c>
      <c r="G1675" t="s">
        <v>13</v>
      </c>
      <c r="H1675" t="s">
        <v>13</v>
      </c>
      <c r="I1675">
        <v>34</v>
      </c>
      <c r="J1675" t="str">
        <f>IF(ABS((C1675-AVERAGE($C:$C))/_xlfn.STDEV.S(moras[SALARIO]))&gt;1.96,"Atípico","No")</f>
        <v>No</v>
      </c>
      <c r="K1675" t="str">
        <f>IF(ABS((moras[[#This Row],[EDAD]]-AVERAGE($I:$I))/_xlfn.STDEV.S($I:$I))&gt;1.96,"Atípico","No")</f>
        <v>No</v>
      </c>
    </row>
    <row r="1676" spans="1:11" x14ac:dyDescent="0.35">
      <c r="A1676">
        <v>695</v>
      </c>
      <c r="B1676" t="s">
        <v>9</v>
      </c>
      <c r="C1676">
        <v>643426.84</v>
      </c>
      <c r="D1676" t="s">
        <v>10</v>
      </c>
      <c r="E1676" t="s">
        <v>11</v>
      </c>
      <c r="F1676" t="s">
        <v>12</v>
      </c>
      <c r="G1676" t="s">
        <v>13</v>
      </c>
      <c r="H1676" t="s">
        <v>13</v>
      </c>
      <c r="I1676">
        <v>34</v>
      </c>
      <c r="J1676" t="str">
        <f>IF(ABS((C1676-AVERAGE($C:$C))/_xlfn.STDEV.S(moras[SALARIO]))&gt;1.96,"Atípico","No")</f>
        <v>No</v>
      </c>
      <c r="K1676" t="str">
        <f>IF(ABS((moras[[#This Row],[EDAD]]-AVERAGE($I:$I))/_xlfn.STDEV.S($I:$I))&gt;1.96,"Atípico","No")</f>
        <v>No</v>
      </c>
    </row>
    <row r="1677" spans="1:11" x14ac:dyDescent="0.35">
      <c r="A1677">
        <v>1815</v>
      </c>
      <c r="B1677" t="s">
        <v>15</v>
      </c>
      <c r="C1677">
        <v>639148</v>
      </c>
      <c r="D1677" t="s">
        <v>18</v>
      </c>
      <c r="E1677" t="s">
        <v>16</v>
      </c>
      <c r="F1677" t="s">
        <v>12</v>
      </c>
      <c r="G1677" t="s">
        <v>13</v>
      </c>
      <c r="H1677" t="s">
        <v>13</v>
      </c>
      <c r="I1677">
        <v>34</v>
      </c>
      <c r="J1677" t="str">
        <f>IF(ABS((C1677-AVERAGE($C:$C))/_xlfn.STDEV.S(moras[SALARIO]))&gt;1.96,"Atípico","No")</f>
        <v>No</v>
      </c>
      <c r="K1677" t="str">
        <f>IF(ABS((moras[[#This Row],[EDAD]]-AVERAGE($I:$I))/_xlfn.STDEV.S($I:$I))&gt;1.96,"Atípico","No")</f>
        <v>No</v>
      </c>
    </row>
    <row r="1678" spans="1:11" x14ac:dyDescent="0.35">
      <c r="A1678">
        <v>2629</v>
      </c>
      <c r="B1678" t="s">
        <v>9</v>
      </c>
      <c r="C1678">
        <v>634725</v>
      </c>
      <c r="D1678" t="s">
        <v>10</v>
      </c>
      <c r="E1678" t="s">
        <v>16</v>
      </c>
      <c r="F1678" t="s">
        <v>12</v>
      </c>
      <c r="G1678" t="s">
        <v>13</v>
      </c>
      <c r="H1678" t="s">
        <v>13</v>
      </c>
      <c r="I1678">
        <v>34</v>
      </c>
      <c r="J1678" t="str">
        <f>IF(ABS((C1678-AVERAGE($C:$C))/_xlfn.STDEV.S(moras[SALARIO]))&gt;1.96,"Atípico","No")</f>
        <v>No</v>
      </c>
      <c r="K1678" t="str">
        <f>IF(ABS((moras[[#This Row],[EDAD]]-AVERAGE($I:$I))/_xlfn.STDEV.S($I:$I))&gt;1.96,"Atípico","No")</f>
        <v>No</v>
      </c>
    </row>
    <row r="1679" spans="1:11" x14ac:dyDescent="0.35">
      <c r="A1679">
        <v>2255</v>
      </c>
      <c r="B1679" t="s">
        <v>15</v>
      </c>
      <c r="C1679">
        <v>619506.39</v>
      </c>
      <c r="D1679" t="s">
        <v>10</v>
      </c>
      <c r="E1679" t="s">
        <v>11</v>
      </c>
      <c r="F1679" t="s">
        <v>12</v>
      </c>
      <c r="G1679" t="s">
        <v>13</v>
      </c>
      <c r="H1679" t="s">
        <v>13</v>
      </c>
      <c r="I1679">
        <v>34</v>
      </c>
      <c r="J1679" t="str">
        <f>IF(ABS((C1679-AVERAGE($C:$C))/_xlfn.STDEV.S(moras[SALARIO]))&gt;1.96,"Atípico","No")</f>
        <v>No</v>
      </c>
      <c r="K1679" t="str">
        <f>IF(ABS((moras[[#This Row],[EDAD]]-AVERAGE($I:$I))/_xlfn.STDEV.S($I:$I))&gt;1.96,"Atípico","No")</f>
        <v>No</v>
      </c>
    </row>
    <row r="1680" spans="1:11" x14ac:dyDescent="0.35">
      <c r="A1680">
        <v>391</v>
      </c>
      <c r="B1680" t="s">
        <v>9</v>
      </c>
      <c r="C1680">
        <v>610513</v>
      </c>
      <c r="D1680" t="s">
        <v>18</v>
      </c>
      <c r="E1680" t="s">
        <v>16</v>
      </c>
      <c r="F1680" t="s">
        <v>12</v>
      </c>
      <c r="G1680" t="s">
        <v>13</v>
      </c>
      <c r="H1680" t="s">
        <v>12</v>
      </c>
      <c r="I1680">
        <v>34</v>
      </c>
      <c r="J1680" t="str">
        <f>IF(ABS((C1680-AVERAGE($C:$C))/_xlfn.STDEV.S(moras[SALARIO]))&gt;1.96,"Atípico","No")</f>
        <v>No</v>
      </c>
      <c r="K1680" t="str">
        <f>IF(ABS((moras[[#This Row],[EDAD]]-AVERAGE($I:$I))/_xlfn.STDEV.S($I:$I))&gt;1.96,"Atípico","No")</f>
        <v>No</v>
      </c>
    </row>
    <row r="1681" spans="1:11" x14ac:dyDescent="0.35">
      <c r="A1681">
        <v>3129</v>
      </c>
      <c r="B1681" t="s">
        <v>9</v>
      </c>
      <c r="C1681">
        <v>594267.31999999995</v>
      </c>
      <c r="D1681" t="s">
        <v>10</v>
      </c>
      <c r="E1681" t="s">
        <v>16</v>
      </c>
      <c r="F1681" t="s">
        <v>12</v>
      </c>
      <c r="G1681" t="s">
        <v>13</v>
      </c>
      <c r="H1681" t="s">
        <v>13</v>
      </c>
      <c r="I1681">
        <v>34</v>
      </c>
      <c r="J1681" t="str">
        <f>IF(ABS((C1681-AVERAGE($C:$C))/_xlfn.STDEV.S(moras[SALARIO]))&gt;1.96,"Atípico","No")</f>
        <v>No</v>
      </c>
      <c r="K1681" t="str">
        <f>IF(ABS((moras[[#This Row],[EDAD]]-AVERAGE($I:$I))/_xlfn.STDEV.S($I:$I))&gt;1.96,"Atípico","No")</f>
        <v>No</v>
      </c>
    </row>
    <row r="1682" spans="1:11" x14ac:dyDescent="0.35">
      <c r="A1682">
        <v>2958</v>
      </c>
      <c r="B1682" t="s">
        <v>9</v>
      </c>
      <c r="C1682">
        <v>590421.69999999995</v>
      </c>
      <c r="D1682" t="s">
        <v>10</v>
      </c>
      <c r="E1682" t="s">
        <v>11</v>
      </c>
      <c r="F1682" t="s">
        <v>12</v>
      </c>
      <c r="G1682" t="s">
        <v>13</v>
      </c>
      <c r="H1682" t="s">
        <v>13</v>
      </c>
      <c r="I1682">
        <v>34</v>
      </c>
      <c r="J1682" t="str">
        <f>IF(ABS((C1682-AVERAGE($C:$C))/_xlfn.STDEV.S(moras[SALARIO]))&gt;1.96,"Atípico","No")</f>
        <v>No</v>
      </c>
      <c r="K1682" t="str">
        <f>IF(ABS((moras[[#This Row],[EDAD]]-AVERAGE($I:$I))/_xlfn.STDEV.S($I:$I))&gt;1.96,"Atípico","No")</f>
        <v>No</v>
      </c>
    </row>
    <row r="1683" spans="1:11" x14ac:dyDescent="0.35">
      <c r="A1683">
        <v>4728</v>
      </c>
      <c r="B1683" t="s">
        <v>9</v>
      </c>
      <c r="C1683">
        <v>584267</v>
      </c>
      <c r="D1683" t="s">
        <v>10</v>
      </c>
      <c r="E1683" t="s">
        <v>16</v>
      </c>
      <c r="F1683" t="s">
        <v>12</v>
      </c>
      <c r="G1683" t="s">
        <v>13</v>
      </c>
      <c r="H1683" t="s">
        <v>13</v>
      </c>
      <c r="I1683">
        <v>34</v>
      </c>
      <c r="J1683" t="str">
        <f>IF(ABS((C1683-AVERAGE($C:$C))/_xlfn.STDEV.S(moras[SALARIO]))&gt;1.96,"Atípico","No")</f>
        <v>No</v>
      </c>
      <c r="K1683" t="str">
        <f>IF(ABS((moras[[#This Row],[EDAD]]-AVERAGE($I:$I))/_xlfn.STDEV.S($I:$I))&gt;1.96,"Atípico","No")</f>
        <v>No</v>
      </c>
    </row>
    <row r="1684" spans="1:11" x14ac:dyDescent="0.35">
      <c r="A1684">
        <v>399</v>
      </c>
      <c r="B1684" t="s">
        <v>15</v>
      </c>
      <c r="C1684">
        <v>577151</v>
      </c>
      <c r="D1684" t="s">
        <v>10</v>
      </c>
      <c r="E1684" t="s">
        <v>11</v>
      </c>
      <c r="F1684" t="s">
        <v>12</v>
      </c>
      <c r="G1684" t="s">
        <v>13</v>
      </c>
      <c r="H1684" t="s">
        <v>13</v>
      </c>
      <c r="I1684">
        <v>34</v>
      </c>
      <c r="J1684" t="str">
        <f>IF(ABS((C1684-AVERAGE($C:$C))/_xlfn.STDEV.S(moras[SALARIO]))&gt;1.96,"Atípico","No")</f>
        <v>No</v>
      </c>
      <c r="K1684" t="str">
        <f>IF(ABS((moras[[#This Row],[EDAD]]-AVERAGE($I:$I))/_xlfn.STDEV.S($I:$I))&gt;1.96,"Atípico","No")</f>
        <v>No</v>
      </c>
    </row>
    <row r="1685" spans="1:11" x14ac:dyDescent="0.35">
      <c r="A1685">
        <v>3215</v>
      </c>
      <c r="B1685" t="s">
        <v>15</v>
      </c>
      <c r="C1685">
        <v>563332</v>
      </c>
      <c r="D1685" t="s">
        <v>10</v>
      </c>
      <c r="E1685" t="s">
        <v>16</v>
      </c>
      <c r="F1685" t="s">
        <v>12</v>
      </c>
      <c r="G1685" t="s">
        <v>13</v>
      </c>
      <c r="H1685" t="s">
        <v>13</v>
      </c>
      <c r="I1685">
        <v>34</v>
      </c>
      <c r="J1685" t="str">
        <f>IF(ABS((C1685-AVERAGE($C:$C))/_xlfn.STDEV.S(moras[SALARIO]))&gt;1.96,"Atípico","No")</f>
        <v>No</v>
      </c>
      <c r="K1685" t="str">
        <f>IF(ABS((moras[[#This Row],[EDAD]]-AVERAGE($I:$I))/_xlfn.STDEV.S($I:$I))&gt;1.96,"Atípico","No")</f>
        <v>No</v>
      </c>
    </row>
    <row r="1686" spans="1:11" x14ac:dyDescent="0.35">
      <c r="A1686">
        <v>2378</v>
      </c>
      <c r="B1686" t="s">
        <v>9</v>
      </c>
      <c r="C1686">
        <v>562493.75</v>
      </c>
      <c r="D1686" t="s">
        <v>10</v>
      </c>
      <c r="E1686" t="s">
        <v>16</v>
      </c>
      <c r="F1686" t="s">
        <v>12</v>
      </c>
      <c r="G1686" t="s">
        <v>13</v>
      </c>
      <c r="H1686" t="s">
        <v>13</v>
      </c>
      <c r="I1686">
        <v>34</v>
      </c>
      <c r="J1686" t="str">
        <f>IF(ABS((C1686-AVERAGE($C:$C))/_xlfn.STDEV.S(moras[SALARIO]))&gt;1.96,"Atípico","No")</f>
        <v>No</v>
      </c>
      <c r="K1686" t="str">
        <f>IF(ABS((moras[[#This Row],[EDAD]]-AVERAGE($I:$I))/_xlfn.STDEV.S($I:$I))&gt;1.96,"Atípico","No")</f>
        <v>No</v>
      </c>
    </row>
    <row r="1687" spans="1:11" x14ac:dyDescent="0.35">
      <c r="A1687">
        <v>4614</v>
      </c>
      <c r="B1687" t="s">
        <v>9</v>
      </c>
      <c r="C1687">
        <v>560465</v>
      </c>
      <c r="D1687" t="s">
        <v>18</v>
      </c>
      <c r="E1687" t="s">
        <v>16</v>
      </c>
      <c r="F1687" t="s">
        <v>12</v>
      </c>
      <c r="G1687" t="s">
        <v>13</v>
      </c>
      <c r="H1687" t="s">
        <v>12</v>
      </c>
      <c r="I1687">
        <v>34</v>
      </c>
      <c r="J1687" t="str">
        <f>IF(ABS((C1687-AVERAGE($C:$C))/_xlfn.STDEV.S(moras[SALARIO]))&gt;1.96,"Atípico","No")</f>
        <v>No</v>
      </c>
      <c r="K1687" t="str">
        <f>IF(ABS((moras[[#This Row],[EDAD]]-AVERAGE($I:$I))/_xlfn.STDEV.S($I:$I))&gt;1.96,"Atípico","No")</f>
        <v>No</v>
      </c>
    </row>
    <row r="1688" spans="1:11" x14ac:dyDescent="0.35">
      <c r="A1688">
        <v>761</v>
      </c>
      <c r="B1688" t="s">
        <v>9</v>
      </c>
      <c r="C1688">
        <v>558635.76</v>
      </c>
      <c r="D1688" t="s">
        <v>10</v>
      </c>
      <c r="E1688" t="s">
        <v>16</v>
      </c>
      <c r="F1688" t="s">
        <v>12</v>
      </c>
      <c r="G1688" t="s">
        <v>13</v>
      </c>
      <c r="H1688" t="s">
        <v>13</v>
      </c>
      <c r="I1688">
        <v>34</v>
      </c>
      <c r="J1688" t="str">
        <f>IF(ABS((C1688-AVERAGE($C:$C))/_xlfn.STDEV.S(moras[SALARIO]))&gt;1.96,"Atípico","No")</f>
        <v>No</v>
      </c>
      <c r="K1688" t="str">
        <f>IF(ABS((moras[[#This Row],[EDAD]]-AVERAGE($I:$I))/_xlfn.STDEV.S($I:$I))&gt;1.96,"Atípico","No")</f>
        <v>No</v>
      </c>
    </row>
    <row r="1689" spans="1:11" x14ac:dyDescent="0.35">
      <c r="A1689">
        <v>302</v>
      </c>
      <c r="B1689" t="s">
        <v>9</v>
      </c>
      <c r="C1689">
        <v>551500</v>
      </c>
      <c r="D1689" t="s">
        <v>10</v>
      </c>
      <c r="E1689" t="s">
        <v>16</v>
      </c>
      <c r="F1689" t="s">
        <v>12</v>
      </c>
      <c r="G1689" t="s">
        <v>13</v>
      </c>
      <c r="H1689" t="s">
        <v>13</v>
      </c>
      <c r="I1689">
        <v>34</v>
      </c>
      <c r="J1689" t="str">
        <f>IF(ABS((C1689-AVERAGE($C:$C))/_xlfn.STDEV.S(moras[SALARIO]))&gt;1.96,"Atípico","No")</f>
        <v>No</v>
      </c>
      <c r="K1689" t="str">
        <f>IF(ABS((moras[[#This Row],[EDAD]]-AVERAGE($I:$I))/_xlfn.STDEV.S($I:$I))&gt;1.96,"Atípico","No")</f>
        <v>No</v>
      </c>
    </row>
    <row r="1690" spans="1:11" x14ac:dyDescent="0.35">
      <c r="A1690">
        <v>4657</v>
      </c>
      <c r="B1690" t="s">
        <v>9</v>
      </c>
      <c r="C1690">
        <v>550000</v>
      </c>
      <c r="D1690" t="s">
        <v>10</v>
      </c>
      <c r="E1690" t="s">
        <v>16</v>
      </c>
      <c r="F1690" t="s">
        <v>12</v>
      </c>
      <c r="G1690" t="s">
        <v>13</v>
      </c>
      <c r="H1690" t="s">
        <v>12</v>
      </c>
      <c r="I1690">
        <v>34</v>
      </c>
      <c r="J1690" t="str">
        <f>IF(ABS((C1690-AVERAGE($C:$C))/_xlfn.STDEV.S(moras[SALARIO]))&gt;1.96,"Atípico","No")</f>
        <v>No</v>
      </c>
      <c r="K1690" t="str">
        <f>IF(ABS((moras[[#This Row],[EDAD]]-AVERAGE($I:$I))/_xlfn.STDEV.S($I:$I))&gt;1.96,"Atípico","No")</f>
        <v>No</v>
      </c>
    </row>
    <row r="1691" spans="1:11" x14ac:dyDescent="0.35">
      <c r="A1691">
        <v>4340</v>
      </c>
      <c r="B1691" t="s">
        <v>9</v>
      </c>
      <c r="C1691">
        <v>514804</v>
      </c>
      <c r="D1691" t="s">
        <v>18</v>
      </c>
      <c r="E1691" t="s">
        <v>16</v>
      </c>
      <c r="F1691" t="s">
        <v>12</v>
      </c>
      <c r="G1691" t="s">
        <v>12</v>
      </c>
      <c r="H1691" t="s">
        <v>12</v>
      </c>
      <c r="I1691">
        <v>34</v>
      </c>
      <c r="J1691" t="str">
        <f>IF(ABS((C1691-AVERAGE($C:$C))/_xlfn.STDEV.S(moras[SALARIO]))&gt;1.96,"Atípico","No")</f>
        <v>No</v>
      </c>
      <c r="K1691" t="str">
        <f>IF(ABS((moras[[#This Row],[EDAD]]-AVERAGE($I:$I))/_xlfn.STDEV.S($I:$I))&gt;1.96,"Atípico","No")</f>
        <v>No</v>
      </c>
    </row>
    <row r="1692" spans="1:11" x14ac:dyDescent="0.35">
      <c r="A1692">
        <v>2737</v>
      </c>
      <c r="B1692" t="s">
        <v>9</v>
      </c>
      <c r="C1692">
        <v>513238.95</v>
      </c>
      <c r="D1692" t="s">
        <v>10</v>
      </c>
      <c r="E1692" t="s">
        <v>16</v>
      </c>
      <c r="F1692" t="s">
        <v>12</v>
      </c>
      <c r="G1692" t="s">
        <v>13</v>
      </c>
      <c r="H1692" t="s">
        <v>13</v>
      </c>
      <c r="I1692">
        <v>34</v>
      </c>
      <c r="J1692" t="str">
        <f>IF(ABS((C1692-AVERAGE($C:$C))/_xlfn.STDEV.S(moras[SALARIO]))&gt;1.96,"Atípico","No")</f>
        <v>No</v>
      </c>
      <c r="K1692" t="str">
        <f>IF(ABS((moras[[#This Row],[EDAD]]-AVERAGE($I:$I))/_xlfn.STDEV.S($I:$I))&gt;1.96,"Atípico","No")</f>
        <v>No</v>
      </c>
    </row>
    <row r="1693" spans="1:11" x14ac:dyDescent="0.35">
      <c r="A1693">
        <v>3956</v>
      </c>
      <c r="B1693" t="s">
        <v>9</v>
      </c>
      <c r="C1693">
        <v>510415.15</v>
      </c>
      <c r="D1693" t="s">
        <v>10</v>
      </c>
      <c r="E1693" t="s">
        <v>16</v>
      </c>
      <c r="F1693" t="s">
        <v>12</v>
      </c>
      <c r="G1693" t="s">
        <v>13</v>
      </c>
      <c r="H1693" t="s">
        <v>13</v>
      </c>
      <c r="I1693">
        <v>34</v>
      </c>
      <c r="J1693" t="str">
        <f>IF(ABS((C1693-AVERAGE($C:$C))/_xlfn.STDEV.S(moras[SALARIO]))&gt;1.96,"Atípico","No")</f>
        <v>No</v>
      </c>
      <c r="K1693" t="str">
        <f>IF(ABS((moras[[#This Row],[EDAD]]-AVERAGE($I:$I))/_xlfn.STDEV.S($I:$I))&gt;1.96,"Atípico","No")</f>
        <v>No</v>
      </c>
    </row>
    <row r="1694" spans="1:11" x14ac:dyDescent="0.35">
      <c r="A1694">
        <v>4868</v>
      </c>
      <c r="B1694" t="s">
        <v>9</v>
      </c>
      <c r="C1694">
        <v>497566.22</v>
      </c>
      <c r="D1694" t="s">
        <v>10</v>
      </c>
      <c r="E1694" t="s">
        <v>16</v>
      </c>
      <c r="F1694" t="s">
        <v>12</v>
      </c>
      <c r="G1694" t="s">
        <v>13</v>
      </c>
      <c r="H1694" t="s">
        <v>13</v>
      </c>
      <c r="I1694">
        <v>34</v>
      </c>
      <c r="J1694" t="str">
        <f>IF(ABS((C1694-AVERAGE($C:$C))/_xlfn.STDEV.S(moras[SALARIO]))&gt;1.96,"Atípico","No")</f>
        <v>No</v>
      </c>
      <c r="K1694" t="str">
        <f>IF(ABS((moras[[#This Row],[EDAD]]-AVERAGE($I:$I))/_xlfn.STDEV.S($I:$I))&gt;1.96,"Atípico","No")</f>
        <v>No</v>
      </c>
    </row>
    <row r="1695" spans="1:11" x14ac:dyDescent="0.35">
      <c r="A1695">
        <v>762</v>
      </c>
      <c r="B1695" t="s">
        <v>9</v>
      </c>
      <c r="C1695">
        <v>489159</v>
      </c>
      <c r="D1695" t="s">
        <v>10</v>
      </c>
      <c r="E1695" t="s">
        <v>16</v>
      </c>
      <c r="F1695" t="s">
        <v>12</v>
      </c>
      <c r="G1695" t="s">
        <v>12</v>
      </c>
      <c r="H1695" t="s">
        <v>13</v>
      </c>
      <c r="I1695">
        <v>34</v>
      </c>
      <c r="J1695" t="str">
        <f>IF(ABS((C1695-AVERAGE($C:$C))/_xlfn.STDEV.S(moras[SALARIO]))&gt;1.96,"Atípico","No")</f>
        <v>No</v>
      </c>
      <c r="K1695" t="str">
        <f>IF(ABS((moras[[#This Row],[EDAD]]-AVERAGE($I:$I))/_xlfn.STDEV.S($I:$I))&gt;1.96,"Atípico","No")</f>
        <v>No</v>
      </c>
    </row>
    <row r="1696" spans="1:11" x14ac:dyDescent="0.35">
      <c r="A1696">
        <v>4763</v>
      </c>
      <c r="B1696" t="s">
        <v>9</v>
      </c>
      <c r="C1696">
        <v>488672.53</v>
      </c>
      <c r="D1696" t="s">
        <v>10</v>
      </c>
      <c r="E1696" t="s">
        <v>16</v>
      </c>
      <c r="F1696" t="s">
        <v>12</v>
      </c>
      <c r="G1696" t="s">
        <v>13</v>
      </c>
      <c r="H1696" t="s">
        <v>13</v>
      </c>
      <c r="I1696">
        <v>34</v>
      </c>
      <c r="J1696" t="str">
        <f>IF(ABS((C1696-AVERAGE($C:$C))/_xlfn.STDEV.S(moras[SALARIO]))&gt;1.96,"Atípico","No")</f>
        <v>No</v>
      </c>
      <c r="K1696" t="str">
        <f>IF(ABS((moras[[#This Row],[EDAD]]-AVERAGE($I:$I))/_xlfn.STDEV.S($I:$I))&gt;1.96,"Atípico","No")</f>
        <v>No</v>
      </c>
    </row>
    <row r="1697" spans="1:11" x14ac:dyDescent="0.35">
      <c r="A1697">
        <v>2433</v>
      </c>
      <c r="B1697" t="s">
        <v>15</v>
      </c>
      <c r="C1697">
        <v>477000</v>
      </c>
      <c r="D1697" t="s">
        <v>10</v>
      </c>
      <c r="E1697" t="s">
        <v>16</v>
      </c>
      <c r="F1697" t="s">
        <v>12</v>
      </c>
      <c r="G1697" t="s">
        <v>13</v>
      </c>
      <c r="H1697" t="s">
        <v>13</v>
      </c>
      <c r="I1697">
        <v>34</v>
      </c>
      <c r="J1697" t="str">
        <f>IF(ABS((C1697-AVERAGE($C:$C))/_xlfn.STDEV.S(moras[SALARIO]))&gt;1.96,"Atípico","No")</f>
        <v>No</v>
      </c>
      <c r="K1697" t="str">
        <f>IF(ABS((moras[[#This Row],[EDAD]]-AVERAGE($I:$I))/_xlfn.STDEV.S($I:$I))&gt;1.96,"Atípico","No")</f>
        <v>No</v>
      </c>
    </row>
    <row r="1698" spans="1:11" x14ac:dyDescent="0.35">
      <c r="A1698">
        <v>2575</v>
      </c>
      <c r="B1698" t="s">
        <v>9</v>
      </c>
      <c r="C1698">
        <v>470823.31</v>
      </c>
      <c r="D1698" t="s">
        <v>10</v>
      </c>
      <c r="E1698" t="s">
        <v>16</v>
      </c>
      <c r="F1698" t="s">
        <v>12</v>
      </c>
      <c r="G1698" t="s">
        <v>13</v>
      </c>
      <c r="H1698" t="s">
        <v>13</v>
      </c>
      <c r="I1698">
        <v>34</v>
      </c>
      <c r="J1698" t="str">
        <f>IF(ABS((C1698-AVERAGE($C:$C))/_xlfn.STDEV.S(moras[SALARIO]))&gt;1.96,"Atípico","No")</f>
        <v>No</v>
      </c>
      <c r="K1698" t="str">
        <f>IF(ABS((moras[[#This Row],[EDAD]]-AVERAGE($I:$I))/_xlfn.STDEV.S($I:$I))&gt;1.96,"Atípico","No")</f>
        <v>No</v>
      </c>
    </row>
    <row r="1699" spans="1:11" x14ac:dyDescent="0.35">
      <c r="A1699">
        <v>1111</v>
      </c>
      <c r="B1699" t="s">
        <v>9</v>
      </c>
      <c r="C1699">
        <v>460742.68</v>
      </c>
      <c r="D1699" t="s">
        <v>10</v>
      </c>
      <c r="E1699" t="s">
        <v>16</v>
      </c>
      <c r="F1699" t="s">
        <v>12</v>
      </c>
      <c r="G1699" t="s">
        <v>13</v>
      </c>
      <c r="H1699" t="s">
        <v>13</v>
      </c>
      <c r="I1699">
        <v>34</v>
      </c>
      <c r="J1699" t="str">
        <f>IF(ABS((C1699-AVERAGE($C:$C))/_xlfn.STDEV.S(moras[SALARIO]))&gt;1.96,"Atípico","No")</f>
        <v>No</v>
      </c>
      <c r="K1699" t="str">
        <f>IF(ABS((moras[[#This Row],[EDAD]]-AVERAGE($I:$I))/_xlfn.STDEV.S($I:$I))&gt;1.96,"Atípico","No")</f>
        <v>No</v>
      </c>
    </row>
    <row r="1700" spans="1:11" x14ac:dyDescent="0.35">
      <c r="A1700">
        <v>343</v>
      </c>
      <c r="B1700" t="s">
        <v>9</v>
      </c>
      <c r="C1700">
        <v>454558.2</v>
      </c>
      <c r="D1700" t="s">
        <v>10</v>
      </c>
      <c r="E1700" t="s">
        <v>11</v>
      </c>
      <c r="F1700" t="s">
        <v>12</v>
      </c>
      <c r="G1700" t="s">
        <v>13</v>
      </c>
      <c r="H1700" t="s">
        <v>13</v>
      </c>
      <c r="I1700">
        <v>34</v>
      </c>
      <c r="J1700" t="str">
        <f>IF(ABS((C1700-AVERAGE($C:$C))/_xlfn.STDEV.S(moras[SALARIO]))&gt;1.96,"Atípico","No")</f>
        <v>No</v>
      </c>
      <c r="K1700" t="str">
        <f>IF(ABS((moras[[#This Row],[EDAD]]-AVERAGE($I:$I))/_xlfn.STDEV.S($I:$I))&gt;1.96,"Atípico","No")</f>
        <v>No</v>
      </c>
    </row>
    <row r="1701" spans="1:11" x14ac:dyDescent="0.35">
      <c r="A1701">
        <v>2677</v>
      </c>
      <c r="B1701" t="s">
        <v>9</v>
      </c>
      <c r="C1701">
        <v>452229</v>
      </c>
      <c r="D1701" t="s">
        <v>18</v>
      </c>
      <c r="E1701" t="s">
        <v>16</v>
      </c>
      <c r="F1701" t="s">
        <v>12</v>
      </c>
      <c r="G1701" t="s">
        <v>13</v>
      </c>
      <c r="H1701" t="s">
        <v>13</v>
      </c>
      <c r="I1701">
        <v>34</v>
      </c>
      <c r="J1701" t="str">
        <f>IF(ABS((C1701-AVERAGE($C:$C))/_xlfn.STDEV.S(moras[SALARIO]))&gt;1.96,"Atípico","No")</f>
        <v>No</v>
      </c>
      <c r="K1701" t="str">
        <f>IF(ABS((moras[[#This Row],[EDAD]]-AVERAGE($I:$I))/_xlfn.STDEV.S($I:$I))&gt;1.96,"Atípico","No")</f>
        <v>No</v>
      </c>
    </row>
    <row r="1702" spans="1:11" x14ac:dyDescent="0.35">
      <c r="A1702">
        <v>1293</v>
      </c>
      <c r="B1702" t="s">
        <v>9</v>
      </c>
      <c r="C1702">
        <v>449243.84</v>
      </c>
      <c r="D1702" t="s">
        <v>10</v>
      </c>
      <c r="E1702" t="s">
        <v>16</v>
      </c>
      <c r="F1702" t="s">
        <v>12</v>
      </c>
      <c r="G1702" t="s">
        <v>13</v>
      </c>
      <c r="H1702" t="s">
        <v>13</v>
      </c>
      <c r="I1702">
        <v>34</v>
      </c>
      <c r="J1702" t="str">
        <f>IF(ABS((C1702-AVERAGE($C:$C))/_xlfn.STDEV.S(moras[SALARIO]))&gt;1.96,"Atípico","No")</f>
        <v>No</v>
      </c>
      <c r="K1702" t="str">
        <f>IF(ABS((moras[[#This Row],[EDAD]]-AVERAGE($I:$I))/_xlfn.STDEV.S($I:$I))&gt;1.96,"Atípico","No")</f>
        <v>No</v>
      </c>
    </row>
    <row r="1703" spans="1:11" x14ac:dyDescent="0.35">
      <c r="A1703">
        <v>1161</v>
      </c>
      <c r="B1703" t="s">
        <v>9</v>
      </c>
      <c r="C1703">
        <v>445799.84</v>
      </c>
      <c r="D1703" t="s">
        <v>10</v>
      </c>
      <c r="E1703" t="s">
        <v>16</v>
      </c>
      <c r="F1703" t="s">
        <v>12</v>
      </c>
      <c r="G1703" t="s">
        <v>12</v>
      </c>
      <c r="H1703" t="s">
        <v>13</v>
      </c>
      <c r="I1703">
        <v>34</v>
      </c>
      <c r="J1703" t="str">
        <f>IF(ABS((C1703-AVERAGE($C:$C))/_xlfn.STDEV.S(moras[SALARIO]))&gt;1.96,"Atípico","No")</f>
        <v>No</v>
      </c>
      <c r="K1703" t="str">
        <f>IF(ABS((moras[[#This Row],[EDAD]]-AVERAGE($I:$I))/_xlfn.STDEV.S($I:$I))&gt;1.96,"Atípico","No")</f>
        <v>No</v>
      </c>
    </row>
    <row r="1704" spans="1:11" x14ac:dyDescent="0.35">
      <c r="A1704">
        <v>4683</v>
      </c>
      <c r="B1704" t="s">
        <v>9</v>
      </c>
      <c r="C1704">
        <v>445000</v>
      </c>
      <c r="D1704" t="s">
        <v>10</v>
      </c>
      <c r="E1704" t="s">
        <v>16</v>
      </c>
      <c r="F1704" t="s">
        <v>12</v>
      </c>
      <c r="G1704" t="s">
        <v>12</v>
      </c>
      <c r="H1704" t="s">
        <v>13</v>
      </c>
      <c r="I1704">
        <v>34</v>
      </c>
      <c r="J1704" t="str">
        <f>IF(ABS((C1704-AVERAGE($C:$C))/_xlfn.STDEV.S(moras[SALARIO]))&gt;1.96,"Atípico","No")</f>
        <v>No</v>
      </c>
      <c r="K1704" t="str">
        <f>IF(ABS((moras[[#This Row],[EDAD]]-AVERAGE($I:$I))/_xlfn.STDEV.S($I:$I))&gt;1.96,"Atípico","No")</f>
        <v>No</v>
      </c>
    </row>
    <row r="1705" spans="1:11" x14ac:dyDescent="0.35">
      <c r="A1705">
        <v>266</v>
      </c>
      <c r="B1705" t="s">
        <v>15</v>
      </c>
      <c r="C1705">
        <v>439400</v>
      </c>
      <c r="D1705" t="s">
        <v>10</v>
      </c>
      <c r="E1705" t="s">
        <v>16</v>
      </c>
      <c r="F1705" t="s">
        <v>12</v>
      </c>
      <c r="G1705" t="s">
        <v>13</v>
      </c>
      <c r="H1705" t="s">
        <v>13</v>
      </c>
      <c r="I1705">
        <v>34</v>
      </c>
      <c r="J1705" t="str">
        <f>IF(ABS((C1705-AVERAGE($C:$C))/_xlfn.STDEV.S(moras[SALARIO]))&gt;1.96,"Atípico","No")</f>
        <v>No</v>
      </c>
      <c r="K1705" t="str">
        <f>IF(ABS((moras[[#This Row],[EDAD]]-AVERAGE($I:$I))/_xlfn.STDEV.S($I:$I))&gt;1.96,"Atípico","No")</f>
        <v>No</v>
      </c>
    </row>
    <row r="1706" spans="1:11" x14ac:dyDescent="0.35">
      <c r="A1706">
        <v>528</v>
      </c>
      <c r="B1706" t="s">
        <v>9</v>
      </c>
      <c r="C1706">
        <v>430371</v>
      </c>
      <c r="D1706" t="s">
        <v>18</v>
      </c>
      <c r="E1706" t="s">
        <v>16</v>
      </c>
      <c r="F1706" t="s">
        <v>12</v>
      </c>
      <c r="G1706" t="s">
        <v>13</v>
      </c>
      <c r="H1706" t="s">
        <v>12</v>
      </c>
      <c r="I1706">
        <v>34</v>
      </c>
      <c r="J1706" t="str">
        <f>IF(ABS((C1706-AVERAGE($C:$C))/_xlfn.STDEV.S(moras[SALARIO]))&gt;1.96,"Atípico","No")</f>
        <v>No</v>
      </c>
      <c r="K1706" t="str">
        <f>IF(ABS((moras[[#This Row],[EDAD]]-AVERAGE($I:$I))/_xlfn.STDEV.S($I:$I))&gt;1.96,"Atípico","No")</f>
        <v>No</v>
      </c>
    </row>
    <row r="1707" spans="1:11" x14ac:dyDescent="0.35">
      <c r="A1707">
        <v>4207</v>
      </c>
      <c r="B1707" t="s">
        <v>9</v>
      </c>
      <c r="C1707">
        <v>428571.43</v>
      </c>
      <c r="D1707" t="s">
        <v>10</v>
      </c>
      <c r="E1707" t="s">
        <v>16</v>
      </c>
      <c r="F1707" t="s">
        <v>12</v>
      </c>
      <c r="G1707" t="s">
        <v>13</v>
      </c>
      <c r="H1707" t="s">
        <v>13</v>
      </c>
      <c r="I1707">
        <v>34</v>
      </c>
      <c r="J1707" t="str">
        <f>IF(ABS((C1707-AVERAGE($C:$C))/_xlfn.STDEV.S(moras[SALARIO]))&gt;1.96,"Atípico","No")</f>
        <v>No</v>
      </c>
      <c r="K1707" t="str">
        <f>IF(ABS((moras[[#This Row],[EDAD]]-AVERAGE($I:$I))/_xlfn.STDEV.S($I:$I))&gt;1.96,"Atípico","No")</f>
        <v>No</v>
      </c>
    </row>
    <row r="1708" spans="1:11" x14ac:dyDescent="0.35">
      <c r="A1708">
        <v>3967</v>
      </c>
      <c r="B1708" t="s">
        <v>9</v>
      </c>
      <c r="C1708">
        <v>420716.74</v>
      </c>
      <c r="D1708" t="s">
        <v>10</v>
      </c>
      <c r="E1708" t="s">
        <v>16</v>
      </c>
      <c r="F1708" t="s">
        <v>12</v>
      </c>
      <c r="G1708" t="s">
        <v>13</v>
      </c>
      <c r="H1708" t="s">
        <v>13</v>
      </c>
      <c r="I1708">
        <v>34</v>
      </c>
      <c r="J1708" t="str">
        <f>IF(ABS((C1708-AVERAGE($C:$C))/_xlfn.STDEV.S(moras[SALARIO]))&gt;1.96,"Atípico","No")</f>
        <v>No</v>
      </c>
      <c r="K1708" t="str">
        <f>IF(ABS((moras[[#This Row],[EDAD]]-AVERAGE($I:$I))/_xlfn.STDEV.S($I:$I))&gt;1.96,"Atípico","No")</f>
        <v>No</v>
      </c>
    </row>
    <row r="1709" spans="1:11" x14ac:dyDescent="0.35">
      <c r="A1709">
        <v>3226</v>
      </c>
      <c r="B1709" t="s">
        <v>15</v>
      </c>
      <c r="C1709">
        <v>420214.94</v>
      </c>
      <c r="D1709" t="s">
        <v>10</v>
      </c>
      <c r="E1709" t="s">
        <v>16</v>
      </c>
      <c r="F1709" t="s">
        <v>12</v>
      </c>
      <c r="G1709" t="s">
        <v>13</v>
      </c>
      <c r="H1709" t="s">
        <v>13</v>
      </c>
      <c r="I1709">
        <v>34</v>
      </c>
      <c r="J1709" t="str">
        <f>IF(ABS((C1709-AVERAGE($C:$C))/_xlfn.STDEV.S(moras[SALARIO]))&gt;1.96,"Atípico","No")</f>
        <v>No</v>
      </c>
      <c r="K1709" t="str">
        <f>IF(ABS((moras[[#This Row],[EDAD]]-AVERAGE($I:$I))/_xlfn.STDEV.S($I:$I))&gt;1.96,"Atípico","No")</f>
        <v>No</v>
      </c>
    </row>
    <row r="1710" spans="1:11" x14ac:dyDescent="0.35">
      <c r="A1710">
        <v>83</v>
      </c>
      <c r="B1710" t="s">
        <v>9</v>
      </c>
      <c r="C1710">
        <v>415861</v>
      </c>
      <c r="D1710" t="s">
        <v>18</v>
      </c>
      <c r="E1710" t="s">
        <v>16</v>
      </c>
      <c r="F1710" t="s">
        <v>12</v>
      </c>
      <c r="G1710" t="s">
        <v>13</v>
      </c>
      <c r="H1710" t="s">
        <v>12</v>
      </c>
      <c r="I1710">
        <v>34</v>
      </c>
      <c r="J1710" t="str">
        <f>IF(ABS((C1710-AVERAGE($C:$C))/_xlfn.STDEV.S(moras[SALARIO]))&gt;1.96,"Atípico","No")</f>
        <v>No</v>
      </c>
      <c r="K1710" t="str">
        <f>IF(ABS((moras[[#This Row],[EDAD]]-AVERAGE($I:$I))/_xlfn.STDEV.S($I:$I))&gt;1.96,"Atípico","No")</f>
        <v>No</v>
      </c>
    </row>
    <row r="1711" spans="1:11" x14ac:dyDescent="0.35">
      <c r="A1711">
        <v>3189</v>
      </c>
      <c r="B1711" t="s">
        <v>9</v>
      </c>
      <c r="C1711">
        <v>409256.03</v>
      </c>
      <c r="D1711" t="s">
        <v>10</v>
      </c>
      <c r="E1711" t="s">
        <v>16</v>
      </c>
      <c r="F1711" t="s">
        <v>12</v>
      </c>
      <c r="G1711" t="s">
        <v>13</v>
      </c>
      <c r="H1711" t="s">
        <v>13</v>
      </c>
      <c r="I1711">
        <v>34</v>
      </c>
      <c r="J1711" t="str">
        <f>IF(ABS((C1711-AVERAGE($C:$C))/_xlfn.STDEV.S(moras[SALARIO]))&gt;1.96,"Atípico","No")</f>
        <v>No</v>
      </c>
      <c r="K1711" t="str">
        <f>IF(ABS((moras[[#This Row],[EDAD]]-AVERAGE($I:$I))/_xlfn.STDEV.S($I:$I))&gt;1.96,"Atípico","No")</f>
        <v>No</v>
      </c>
    </row>
    <row r="1712" spans="1:11" x14ac:dyDescent="0.35">
      <c r="A1712">
        <v>4209</v>
      </c>
      <c r="B1712" t="s">
        <v>9</v>
      </c>
      <c r="C1712">
        <v>407937</v>
      </c>
      <c r="D1712" t="s">
        <v>10</v>
      </c>
      <c r="E1712" t="s">
        <v>16</v>
      </c>
      <c r="F1712" t="s">
        <v>12</v>
      </c>
      <c r="G1712" t="s">
        <v>13</v>
      </c>
      <c r="H1712" t="s">
        <v>13</v>
      </c>
      <c r="I1712">
        <v>34</v>
      </c>
      <c r="J1712" t="str">
        <f>IF(ABS((C1712-AVERAGE($C:$C))/_xlfn.STDEV.S(moras[SALARIO]))&gt;1.96,"Atípico","No")</f>
        <v>No</v>
      </c>
      <c r="K1712" t="str">
        <f>IF(ABS((moras[[#This Row],[EDAD]]-AVERAGE($I:$I))/_xlfn.STDEV.S($I:$I))&gt;1.96,"Atípico","No")</f>
        <v>No</v>
      </c>
    </row>
    <row r="1713" spans="1:11" x14ac:dyDescent="0.35">
      <c r="A1713">
        <v>2523</v>
      </c>
      <c r="B1713" t="s">
        <v>15</v>
      </c>
      <c r="C1713">
        <v>405000</v>
      </c>
      <c r="D1713" t="s">
        <v>10</v>
      </c>
      <c r="E1713" t="s">
        <v>16</v>
      </c>
      <c r="F1713" t="s">
        <v>12</v>
      </c>
      <c r="G1713" t="s">
        <v>13</v>
      </c>
      <c r="H1713" t="s">
        <v>12</v>
      </c>
      <c r="I1713">
        <v>34</v>
      </c>
      <c r="J1713" t="str">
        <f>IF(ABS((C1713-AVERAGE($C:$C))/_xlfn.STDEV.S(moras[SALARIO]))&gt;1.96,"Atípico","No")</f>
        <v>No</v>
      </c>
      <c r="K1713" t="str">
        <f>IF(ABS((moras[[#This Row],[EDAD]]-AVERAGE($I:$I))/_xlfn.STDEV.S($I:$I))&gt;1.96,"Atípico","No")</f>
        <v>No</v>
      </c>
    </row>
    <row r="1714" spans="1:11" x14ac:dyDescent="0.35">
      <c r="A1714">
        <v>368</v>
      </c>
      <c r="B1714" t="s">
        <v>9</v>
      </c>
      <c r="C1714">
        <v>400000</v>
      </c>
      <c r="D1714" t="s">
        <v>10</v>
      </c>
      <c r="E1714" t="s">
        <v>16</v>
      </c>
      <c r="F1714" t="s">
        <v>12</v>
      </c>
      <c r="G1714" t="s">
        <v>12</v>
      </c>
      <c r="H1714" t="s">
        <v>13</v>
      </c>
      <c r="I1714">
        <v>34</v>
      </c>
      <c r="J1714" t="str">
        <f>IF(ABS((C1714-AVERAGE($C:$C))/_xlfn.STDEV.S(moras[SALARIO]))&gt;1.96,"Atípico","No")</f>
        <v>No</v>
      </c>
      <c r="K1714" t="str">
        <f>IF(ABS((moras[[#This Row],[EDAD]]-AVERAGE($I:$I))/_xlfn.STDEV.S($I:$I))&gt;1.96,"Atípico","No")</f>
        <v>No</v>
      </c>
    </row>
    <row r="1715" spans="1:11" x14ac:dyDescent="0.35">
      <c r="A1715">
        <v>4886</v>
      </c>
      <c r="B1715" t="s">
        <v>9</v>
      </c>
      <c r="C1715">
        <v>394319</v>
      </c>
      <c r="D1715" t="s">
        <v>10</v>
      </c>
      <c r="E1715" t="s">
        <v>16</v>
      </c>
      <c r="F1715" t="s">
        <v>12</v>
      </c>
      <c r="G1715" t="s">
        <v>13</v>
      </c>
      <c r="H1715" t="s">
        <v>13</v>
      </c>
      <c r="I1715">
        <v>34</v>
      </c>
      <c r="J1715" t="str">
        <f>IF(ABS((C1715-AVERAGE($C:$C))/_xlfn.STDEV.S(moras[SALARIO]))&gt;1.96,"Atípico","No")</f>
        <v>No</v>
      </c>
      <c r="K1715" t="str">
        <f>IF(ABS((moras[[#This Row],[EDAD]]-AVERAGE($I:$I))/_xlfn.STDEV.S($I:$I))&gt;1.96,"Atípico","No")</f>
        <v>No</v>
      </c>
    </row>
    <row r="1716" spans="1:11" x14ac:dyDescent="0.35">
      <c r="A1716">
        <v>2626</v>
      </c>
      <c r="B1716" t="s">
        <v>15</v>
      </c>
      <c r="C1716">
        <v>378558</v>
      </c>
      <c r="D1716" t="s">
        <v>10</v>
      </c>
      <c r="E1716" t="s">
        <v>11</v>
      </c>
      <c r="F1716" t="s">
        <v>12</v>
      </c>
      <c r="G1716" t="s">
        <v>13</v>
      </c>
      <c r="H1716" t="s">
        <v>12</v>
      </c>
      <c r="I1716">
        <v>34</v>
      </c>
      <c r="J1716" t="str">
        <f>IF(ABS((C1716-AVERAGE($C:$C))/_xlfn.STDEV.S(moras[SALARIO]))&gt;1.96,"Atípico","No")</f>
        <v>No</v>
      </c>
      <c r="K1716" t="str">
        <f>IF(ABS((moras[[#This Row],[EDAD]]-AVERAGE($I:$I))/_xlfn.STDEV.S($I:$I))&gt;1.96,"Atípico","No")</f>
        <v>No</v>
      </c>
    </row>
    <row r="1717" spans="1:11" x14ac:dyDescent="0.35">
      <c r="A1717">
        <v>4266</v>
      </c>
      <c r="B1717" t="s">
        <v>15</v>
      </c>
      <c r="C1717">
        <v>367748</v>
      </c>
      <c r="D1717" t="s">
        <v>18</v>
      </c>
      <c r="E1717" t="s">
        <v>16</v>
      </c>
      <c r="F1717" t="s">
        <v>12</v>
      </c>
      <c r="G1717" t="s">
        <v>13</v>
      </c>
      <c r="H1717" t="s">
        <v>13</v>
      </c>
      <c r="I1717">
        <v>34</v>
      </c>
      <c r="J1717" t="str">
        <f>IF(ABS((C1717-AVERAGE($C:$C))/_xlfn.STDEV.S(moras[SALARIO]))&gt;1.96,"Atípico","No")</f>
        <v>No</v>
      </c>
      <c r="K1717" t="str">
        <f>IF(ABS((moras[[#This Row],[EDAD]]-AVERAGE($I:$I))/_xlfn.STDEV.S($I:$I))&gt;1.96,"Atípico","No")</f>
        <v>No</v>
      </c>
    </row>
    <row r="1718" spans="1:11" x14ac:dyDescent="0.35">
      <c r="A1718">
        <v>1269</v>
      </c>
      <c r="B1718" t="s">
        <v>15</v>
      </c>
      <c r="C1718">
        <v>365528</v>
      </c>
      <c r="D1718" t="s">
        <v>10</v>
      </c>
      <c r="E1718" t="s">
        <v>11</v>
      </c>
      <c r="F1718" t="s">
        <v>12</v>
      </c>
      <c r="G1718" t="s">
        <v>13</v>
      </c>
      <c r="H1718" t="s">
        <v>13</v>
      </c>
      <c r="I1718">
        <v>34</v>
      </c>
      <c r="J1718" t="str">
        <f>IF(ABS((C1718-AVERAGE($C:$C))/_xlfn.STDEV.S(moras[SALARIO]))&gt;1.96,"Atípico","No")</f>
        <v>No</v>
      </c>
      <c r="K1718" t="str">
        <f>IF(ABS((moras[[#This Row],[EDAD]]-AVERAGE($I:$I))/_xlfn.STDEV.S($I:$I))&gt;1.96,"Atípico","No")</f>
        <v>No</v>
      </c>
    </row>
    <row r="1719" spans="1:11" x14ac:dyDescent="0.35">
      <c r="A1719">
        <v>4050</v>
      </c>
      <c r="B1719" t="s">
        <v>9</v>
      </c>
      <c r="C1719">
        <v>350672.26</v>
      </c>
      <c r="D1719" t="s">
        <v>10</v>
      </c>
      <c r="E1719" t="s">
        <v>16</v>
      </c>
      <c r="F1719" t="s">
        <v>12</v>
      </c>
      <c r="G1719" t="s">
        <v>13</v>
      </c>
      <c r="H1719" t="s">
        <v>13</v>
      </c>
      <c r="I1719">
        <v>34</v>
      </c>
      <c r="J1719" t="str">
        <f>IF(ABS((C1719-AVERAGE($C:$C))/_xlfn.STDEV.S(moras[SALARIO]))&gt;1.96,"Atípico","No")</f>
        <v>No</v>
      </c>
      <c r="K1719" t="str">
        <f>IF(ABS((moras[[#This Row],[EDAD]]-AVERAGE($I:$I))/_xlfn.STDEV.S($I:$I))&gt;1.96,"Atípico","No")</f>
        <v>No</v>
      </c>
    </row>
    <row r="1720" spans="1:11" x14ac:dyDescent="0.35">
      <c r="A1720">
        <v>2268</v>
      </c>
      <c r="B1720" t="s">
        <v>9</v>
      </c>
      <c r="C1720">
        <v>349920</v>
      </c>
      <c r="D1720" t="s">
        <v>10</v>
      </c>
      <c r="E1720" t="s">
        <v>16</v>
      </c>
      <c r="F1720" t="s">
        <v>12</v>
      </c>
      <c r="G1720" t="s">
        <v>13</v>
      </c>
      <c r="H1720" t="s">
        <v>13</v>
      </c>
      <c r="I1720">
        <v>34</v>
      </c>
      <c r="J1720" t="str">
        <f>IF(ABS((C1720-AVERAGE($C:$C))/_xlfn.STDEV.S(moras[SALARIO]))&gt;1.96,"Atípico","No")</f>
        <v>No</v>
      </c>
      <c r="K1720" t="str">
        <f>IF(ABS((moras[[#This Row],[EDAD]]-AVERAGE($I:$I))/_xlfn.STDEV.S($I:$I))&gt;1.96,"Atípico","No")</f>
        <v>No</v>
      </c>
    </row>
    <row r="1721" spans="1:11" x14ac:dyDescent="0.35">
      <c r="A1721">
        <v>2224</v>
      </c>
      <c r="B1721" t="s">
        <v>15</v>
      </c>
      <c r="C1721">
        <v>343050</v>
      </c>
      <c r="D1721" t="s">
        <v>10</v>
      </c>
      <c r="E1721" t="s">
        <v>11</v>
      </c>
      <c r="F1721" t="s">
        <v>12</v>
      </c>
      <c r="G1721" t="s">
        <v>13</v>
      </c>
      <c r="H1721" t="s">
        <v>13</v>
      </c>
      <c r="I1721">
        <v>34</v>
      </c>
      <c r="J1721" t="str">
        <f>IF(ABS((C1721-AVERAGE($C:$C))/_xlfn.STDEV.S(moras[SALARIO]))&gt;1.96,"Atípico","No")</f>
        <v>No</v>
      </c>
      <c r="K1721" t="str">
        <f>IF(ABS((moras[[#This Row],[EDAD]]-AVERAGE($I:$I))/_xlfn.STDEV.S($I:$I))&gt;1.96,"Atípico","No")</f>
        <v>No</v>
      </c>
    </row>
    <row r="1722" spans="1:11" x14ac:dyDescent="0.35">
      <c r="A1722">
        <v>2993</v>
      </c>
      <c r="B1722" t="s">
        <v>9</v>
      </c>
      <c r="C1722">
        <v>340000</v>
      </c>
      <c r="D1722" t="s">
        <v>10</v>
      </c>
      <c r="E1722" t="s">
        <v>16</v>
      </c>
      <c r="F1722" t="s">
        <v>12</v>
      </c>
      <c r="G1722" t="s">
        <v>13</v>
      </c>
      <c r="H1722" t="s">
        <v>13</v>
      </c>
      <c r="I1722">
        <v>34</v>
      </c>
      <c r="J1722" t="str">
        <f>IF(ABS((C1722-AVERAGE($C:$C))/_xlfn.STDEV.S(moras[SALARIO]))&gt;1.96,"Atípico","No")</f>
        <v>No</v>
      </c>
      <c r="K1722" t="str">
        <f>IF(ABS((moras[[#This Row],[EDAD]]-AVERAGE($I:$I))/_xlfn.STDEV.S($I:$I))&gt;1.96,"Atípico","No")</f>
        <v>No</v>
      </c>
    </row>
    <row r="1723" spans="1:11" x14ac:dyDescent="0.35">
      <c r="A1723">
        <v>4236</v>
      </c>
      <c r="B1723" t="s">
        <v>15</v>
      </c>
      <c r="C1723">
        <v>326749</v>
      </c>
      <c r="D1723" t="s">
        <v>18</v>
      </c>
      <c r="E1723" t="s">
        <v>16</v>
      </c>
      <c r="F1723" t="s">
        <v>12</v>
      </c>
      <c r="G1723" t="s">
        <v>13</v>
      </c>
      <c r="H1723" t="s">
        <v>12</v>
      </c>
      <c r="I1723">
        <v>34</v>
      </c>
      <c r="J1723" t="str">
        <f>IF(ABS((C1723-AVERAGE($C:$C))/_xlfn.STDEV.S(moras[SALARIO]))&gt;1.96,"Atípico","No")</f>
        <v>No</v>
      </c>
      <c r="K1723" t="str">
        <f>IF(ABS((moras[[#This Row],[EDAD]]-AVERAGE($I:$I))/_xlfn.STDEV.S($I:$I))&gt;1.96,"Atípico","No")</f>
        <v>No</v>
      </c>
    </row>
    <row r="1724" spans="1:11" x14ac:dyDescent="0.35">
      <c r="A1724">
        <v>3394</v>
      </c>
      <c r="B1724" t="s">
        <v>15</v>
      </c>
      <c r="C1724">
        <v>319591</v>
      </c>
      <c r="D1724" t="s">
        <v>10</v>
      </c>
      <c r="E1724" t="s">
        <v>16</v>
      </c>
      <c r="F1724" t="s">
        <v>12</v>
      </c>
      <c r="G1724" t="s">
        <v>12</v>
      </c>
      <c r="H1724" t="s">
        <v>13</v>
      </c>
      <c r="I1724">
        <v>34</v>
      </c>
      <c r="J1724" t="str">
        <f>IF(ABS((C1724-AVERAGE($C:$C))/_xlfn.STDEV.S(moras[SALARIO]))&gt;1.96,"Atípico","No")</f>
        <v>No</v>
      </c>
      <c r="K1724" t="str">
        <f>IF(ABS((moras[[#This Row],[EDAD]]-AVERAGE($I:$I))/_xlfn.STDEV.S($I:$I))&gt;1.96,"Atípico","No")</f>
        <v>No</v>
      </c>
    </row>
    <row r="1725" spans="1:11" x14ac:dyDescent="0.35">
      <c r="A1725">
        <v>3878</v>
      </c>
      <c r="B1725" t="s">
        <v>9</v>
      </c>
      <c r="C1725">
        <v>317719</v>
      </c>
      <c r="D1725" t="s">
        <v>17</v>
      </c>
      <c r="E1725" t="s">
        <v>16</v>
      </c>
      <c r="F1725" t="s">
        <v>12</v>
      </c>
      <c r="G1725" t="s">
        <v>12</v>
      </c>
      <c r="H1725" t="s">
        <v>13</v>
      </c>
      <c r="I1725">
        <v>34</v>
      </c>
      <c r="J1725" t="str">
        <f>IF(ABS((C1725-AVERAGE($C:$C))/_xlfn.STDEV.S(moras[SALARIO]))&gt;1.96,"Atípico","No")</f>
        <v>No</v>
      </c>
      <c r="K1725" t="str">
        <f>IF(ABS((moras[[#This Row],[EDAD]]-AVERAGE($I:$I))/_xlfn.STDEV.S($I:$I))&gt;1.96,"Atípico","No")</f>
        <v>No</v>
      </c>
    </row>
    <row r="1726" spans="1:11" x14ac:dyDescent="0.35">
      <c r="A1726">
        <v>4849</v>
      </c>
      <c r="B1726" t="s">
        <v>9</v>
      </c>
      <c r="C1726">
        <v>316920</v>
      </c>
      <c r="D1726" t="s">
        <v>10</v>
      </c>
      <c r="E1726" t="s">
        <v>16</v>
      </c>
      <c r="F1726" t="s">
        <v>12</v>
      </c>
      <c r="G1726" t="s">
        <v>13</v>
      </c>
      <c r="H1726" t="s">
        <v>13</v>
      </c>
      <c r="I1726">
        <v>34</v>
      </c>
      <c r="J1726" t="str">
        <f>IF(ABS((C1726-AVERAGE($C:$C))/_xlfn.STDEV.S(moras[SALARIO]))&gt;1.96,"Atípico","No")</f>
        <v>No</v>
      </c>
      <c r="K1726" t="str">
        <f>IF(ABS((moras[[#This Row],[EDAD]]-AVERAGE($I:$I))/_xlfn.STDEV.S($I:$I))&gt;1.96,"Atípico","No")</f>
        <v>No</v>
      </c>
    </row>
    <row r="1727" spans="1:11" x14ac:dyDescent="0.35">
      <c r="A1727">
        <v>1549</v>
      </c>
      <c r="B1727" t="s">
        <v>15</v>
      </c>
      <c r="C1727">
        <v>313256</v>
      </c>
      <c r="D1727" t="s">
        <v>10</v>
      </c>
      <c r="E1727" t="s">
        <v>16</v>
      </c>
      <c r="F1727" t="s">
        <v>12</v>
      </c>
      <c r="G1727" t="s">
        <v>12</v>
      </c>
      <c r="H1727" t="s">
        <v>13</v>
      </c>
      <c r="I1727">
        <v>34</v>
      </c>
      <c r="J1727" t="str">
        <f>IF(ABS((C1727-AVERAGE($C:$C))/_xlfn.STDEV.S(moras[SALARIO]))&gt;1.96,"Atípico","No")</f>
        <v>No</v>
      </c>
      <c r="K1727" t="str">
        <f>IF(ABS((moras[[#This Row],[EDAD]]-AVERAGE($I:$I))/_xlfn.STDEV.S($I:$I))&gt;1.96,"Atípico","No")</f>
        <v>No</v>
      </c>
    </row>
    <row r="1728" spans="1:11" x14ac:dyDescent="0.35">
      <c r="A1728">
        <v>218</v>
      </c>
      <c r="B1728" t="s">
        <v>9</v>
      </c>
      <c r="C1728">
        <v>310124</v>
      </c>
      <c r="D1728" t="s">
        <v>18</v>
      </c>
      <c r="E1728" t="s">
        <v>16</v>
      </c>
      <c r="F1728" t="s">
        <v>12</v>
      </c>
      <c r="G1728" t="s">
        <v>13</v>
      </c>
      <c r="H1728" t="s">
        <v>13</v>
      </c>
      <c r="I1728">
        <v>34</v>
      </c>
      <c r="J1728" t="str">
        <f>IF(ABS((C1728-AVERAGE($C:$C))/_xlfn.STDEV.S(moras[SALARIO]))&gt;1.96,"Atípico","No")</f>
        <v>No</v>
      </c>
      <c r="K1728" t="str">
        <f>IF(ABS((moras[[#This Row],[EDAD]]-AVERAGE($I:$I))/_xlfn.STDEV.S($I:$I))&gt;1.96,"Atípico","No")</f>
        <v>No</v>
      </c>
    </row>
    <row r="1729" spans="1:11" x14ac:dyDescent="0.35">
      <c r="A1729">
        <v>4094</v>
      </c>
      <c r="B1729" t="s">
        <v>9</v>
      </c>
      <c r="C1729">
        <v>305704</v>
      </c>
      <c r="D1729" t="s">
        <v>17</v>
      </c>
      <c r="E1729" t="s">
        <v>16</v>
      </c>
      <c r="F1729" t="s">
        <v>12</v>
      </c>
      <c r="G1729" t="s">
        <v>13</v>
      </c>
      <c r="H1729" t="s">
        <v>13</v>
      </c>
      <c r="I1729">
        <v>34</v>
      </c>
      <c r="J1729" t="str">
        <f>IF(ABS((C1729-AVERAGE($C:$C))/_xlfn.STDEV.S(moras[SALARIO]))&gt;1.96,"Atípico","No")</f>
        <v>No</v>
      </c>
      <c r="K1729" t="str">
        <f>IF(ABS((moras[[#This Row],[EDAD]]-AVERAGE($I:$I))/_xlfn.STDEV.S($I:$I))&gt;1.96,"Atípico","No")</f>
        <v>No</v>
      </c>
    </row>
    <row r="1730" spans="1:11" x14ac:dyDescent="0.35">
      <c r="A1730">
        <v>2411</v>
      </c>
      <c r="B1730" t="s">
        <v>9</v>
      </c>
      <c r="C1730">
        <v>302470</v>
      </c>
      <c r="D1730" t="s">
        <v>17</v>
      </c>
      <c r="E1730" t="s">
        <v>16</v>
      </c>
      <c r="F1730" t="s">
        <v>12</v>
      </c>
      <c r="G1730" t="s">
        <v>12</v>
      </c>
      <c r="H1730" t="s">
        <v>13</v>
      </c>
      <c r="I1730">
        <v>34</v>
      </c>
      <c r="J1730" t="str">
        <f>IF(ABS((C1730-AVERAGE($C:$C))/_xlfn.STDEV.S(moras[SALARIO]))&gt;1.96,"Atípico","No")</f>
        <v>No</v>
      </c>
      <c r="K1730" t="str">
        <f>IF(ABS((moras[[#This Row],[EDAD]]-AVERAGE($I:$I))/_xlfn.STDEV.S($I:$I))&gt;1.96,"Atípico","No")</f>
        <v>No</v>
      </c>
    </row>
    <row r="1731" spans="1:11" x14ac:dyDescent="0.35">
      <c r="A1731">
        <v>4117</v>
      </c>
      <c r="B1731" t="s">
        <v>15</v>
      </c>
      <c r="C1731">
        <v>300018</v>
      </c>
      <c r="D1731" t="s">
        <v>17</v>
      </c>
      <c r="E1731" t="s">
        <v>16</v>
      </c>
      <c r="F1731" t="s">
        <v>12</v>
      </c>
      <c r="G1731" t="s">
        <v>13</v>
      </c>
      <c r="H1731" t="s">
        <v>13</v>
      </c>
      <c r="I1731">
        <v>34</v>
      </c>
      <c r="J1731" t="str">
        <f>IF(ABS((C1731-AVERAGE($C:$C))/_xlfn.STDEV.S(moras[SALARIO]))&gt;1.96,"Atípico","No")</f>
        <v>No</v>
      </c>
      <c r="K1731" t="str">
        <f>IF(ABS((moras[[#This Row],[EDAD]]-AVERAGE($I:$I))/_xlfn.STDEV.S($I:$I))&gt;1.96,"Atípico","No")</f>
        <v>No</v>
      </c>
    </row>
    <row r="1732" spans="1:11" x14ac:dyDescent="0.35">
      <c r="A1732">
        <v>3606</v>
      </c>
      <c r="B1732" t="s">
        <v>9</v>
      </c>
      <c r="C1732">
        <v>299441</v>
      </c>
      <c r="D1732" t="s">
        <v>18</v>
      </c>
      <c r="E1732" t="s">
        <v>16</v>
      </c>
      <c r="F1732" t="s">
        <v>12</v>
      </c>
      <c r="G1732" t="s">
        <v>13</v>
      </c>
      <c r="H1732" t="s">
        <v>13</v>
      </c>
      <c r="I1732">
        <v>34</v>
      </c>
      <c r="J1732" t="str">
        <f>IF(ABS((C1732-AVERAGE($C:$C))/_xlfn.STDEV.S(moras[SALARIO]))&gt;1.96,"Atípico","No")</f>
        <v>No</v>
      </c>
      <c r="K1732" t="str">
        <f>IF(ABS((moras[[#This Row],[EDAD]]-AVERAGE($I:$I))/_xlfn.STDEV.S($I:$I))&gt;1.96,"Atípico","No")</f>
        <v>No</v>
      </c>
    </row>
    <row r="1733" spans="1:11" x14ac:dyDescent="0.35">
      <c r="A1733">
        <v>856</v>
      </c>
      <c r="B1733" t="s">
        <v>15</v>
      </c>
      <c r="C1733">
        <v>297046</v>
      </c>
      <c r="D1733" t="s">
        <v>18</v>
      </c>
      <c r="E1733" t="s">
        <v>16</v>
      </c>
      <c r="F1733" t="s">
        <v>12</v>
      </c>
      <c r="G1733" t="s">
        <v>13</v>
      </c>
      <c r="H1733" t="s">
        <v>13</v>
      </c>
      <c r="I1733">
        <v>34</v>
      </c>
      <c r="J1733" t="str">
        <f>IF(ABS((C1733-AVERAGE($C:$C))/_xlfn.STDEV.S(moras[SALARIO]))&gt;1.96,"Atípico","No")</f>
        <v>No</v>
      </c>
      <c r="K1733" t="str">
        <f>IF(ABS((moras[[#This Row],[EDAD]]-AVERAGE($I:$I))/_xlfn.STDEV.S($I:$I))&gt;1.96,"Atípico","No")</f>
        <v>No</v>
      </c>
    </row>
    <row r="1734" spans="1:11" x14ac:dyDescent="0.35">
      <c r="A1734">
        <v>903</v>
      </c>
      <c r="B1734" t="s">
        <v>15</v>
      </c>
      <c r="C1734">
        <v>297046</v>
      </c>
      <c r="D1734" t="s">
        <v>18</v>
      </c>
      <c r="E1734" t="s">
        <v>16</v>
      </c>
      <c r="F1734" t="s">
        <v>12</v>
      </c>
      <c r="G1734" t="s">
        <v>13</v>
      </c>
      <c r="H1734" t="s">
        <v>13</v>
      </c>
      <c r="I1734">
        <v>34</v>
      </c>
      <c r="J1734" t="str">
        <f>IF(ABS((C1734-AVERAGE($C:$C))/_xlfn.STDEV.S(moras[SALARIO]))&gt;1.96,"Atípico","No")</f>
        <v>No</v>
      </c>
      <c r="K1734" t="str">
        <f>IF(ABS((moras[[#This Row],[EDAD]]-AVERAGE($I:$I))/_xlfn.STDEV.S($I:$I))&gt;1.96,"Atípico","No")</f>
        <v>No</v>
      </c>
    </row>
    <row r="1735" spans="1:11" x14ac:dyDescent="0.35">
      <c r="A1735">
        <v>1092</v>
      </c>
      <c r="B1735" t="s">
        <v>15</v>
      </c>
      <c r="C1735">
        <v>297046</v>
      </c>
      <c r="D1735" t="s">
        <v>17</v>
      </c>
      <c r="E1735" t="s">
        <v>16</v>
      </c>
      <c r="F1735" t="s">
        <v>12</v>
      </c>
      <c r="G1735" t="s">
        <v>13</v>
      </c>
      <c r="H1735" t="s">
        <v>13</v>
      </c>
      <c r="I1735">
        <v>34</v>
      </c>
      <c r="J1735" t="str">
        <f>IF(ABS((C1735-AVERAGE($C:$C))/_xlfn.STDEV.S(moras[SALARIO]))&gt;1.96,"Atípico","No")</f>
        <v>No</v>
      </c>
      <c r="K1735" t="str">
        <f>IF(ABS((moras[[#This Row],[EDAD]]-AVERAGE($I:$I))/_xlfn.STDEV.S($I:$I))&gt;1.96,"Atípico","No")</f>
        <v>No</v>
      </c>
    </row>
    <row r="1736" spans="1:11" x14ac:dyDescent="0.35">
      <c r="A1736">
        <v>1782</v>
      </c>
      <c r="B1736" t="s">
        <v>9</v>
      </c>
      <c r="C1736">
        <v>297046</v>
      </c>
      <c r="D1736" t="s">
        <v>18</v>
      </c>
      <c r="E1736" t="s">
        <v>16</v>
      </c>
      <c r="F1736" t="s">
        <v>12</v>
      </c>
      <c r="G1736" t="s">
        <v>13</v>
      </c>
      <c r="H1736" t="s">
        <v>12</v>
      </c>
      <c r="I1736">
        <v>34</v>
      </c>
      <c r="J1736" t="str">
        <f>IF(ABS((C1736-AVERAGE($C:$C))/_xlfn.STDEV.S(moras[SALARIO]))&gt;1.96,"Atípico","No")</f>
        <v>No</v>
      </c>
      <c r="K1736" t="str">
        <f>IF(ABS((moras[[#This Row],[EDAD]]-AVERAGE($I:$I))/_xlfn.STDEV.S($I:$I))&gt;1.96,"Atípico","No")</f>
        <v>No</v>
      </c>
    </row>
    <row r="1737" spans="1:11" x14ac:dyDescent="0.35">
      <c r="A1737">
        <v>2456</v>
      </c>
      <c r="B1737" t="s">
        <v>15</v>
      </c>
      <c r="C1737">
        <v>297046</v>
      </c>
      <c r="D1737" t="s">
        <v>18</v>
      </c>
      <c r="E1737" t="s">
        <v>16</v>
      </c>
      <c r="F1737" t="s">
        <v>12</v>
      </c>
      <c r="G1737" t="s">
        <v>13</v>
      </c>
      <c r="H1737" t="s">
        <v>12</v>
      </c>
      <c r="I1737">
        <v>34</v>
      </c>
      <c r="J1737" t="str">
        <f>IF(ABS((C1737-AVERAGE($C:$C))/_xlfn.STDEV.S(moras[SALARIO]))&gt;1.96,"Atípico","No")</f>
        <v>No</v>
      </c>
      <c r="K1737" t="str">
        <f>IF(ABS((moras[[#This Row],[EDAD]]-AVERAGE($I:$I))/_xlfn.STDEV.S($I:$I))&gt;1.96,"Atípico","No")</f>
        <v>No</v>
      </c>
    </row>
    <row r="1738" spans="1:11" x14ac:dyDescent="0.35">
      <c r="A1738">
        <v>4198</v>
      </c>
      <c r="B1738" t="s">
        <v>9</v>
      </c>
      <c r="C1738">
        <v>297045</v>
      </c>
      <c r="D1738" t="s">
        <v>18</v>
      </c>
      <c r="E1738" t="s">
        <v>16</v>
      </c>
      <c r="F1738" t="s">
        <v>12</v>
      </c>
      <c r="G1738" t="s">
        <v>13</v>
      </c>
      <c r="H1738" t="s">
        <v>13</v>
      </c>
      <c r="I1738">
        <v>34</v>
      </c>
      <c r="J1738" t="str">
        <f>IF(ABS((C1738-AVERAGE($C:$C))/_xlfn.STDEV.S(moras[SALARIO]))&gt;1.96,"Atípico","No")</f>
        <v>No</v>
      </c>
      <c r="K1738" t="str">
        <f>IF(ABS((moras[[#This Row],[EDAD]]-AVERAGE($I:$I))/_xlfn.STDEV.S($I:$I))&gt;1.96,"Atípico","No")</f>
        <v>No</v>
      </c>
    </row>
    <row r="1739" spans="1:11" x14ac:dyDescent="0.35">
      <c r="A1739">
        <v>4898</v>
      </c>
      <c r="B1739" t="s">
        <v>9</v>
      </c>
      <c r="C1739">
        <v>295503</v>
      </c>
      <c r="D1739" t="s">
        <v>10</v>
      </c>
      <c r="E1739" t="s">
        <v>16</v>
      </c>
      <c r="F1739" t="s">
        <v>12</v>
      </c>
      <c r="G1739" t="s">
        <v>13</v>
      </c>
      <c r="H1739" t="s">
        <v>13</v>
      </c>
      <c r="I1739">
        <v>34</v>
      </c>
      <c r="J1739" t="str">
        <f>IF(ABS((C1739-AVERAGE($C:$C))/_xlfn.STDEV.S(moras[SALARIO]))&gt;1.96,"Atípico","No")</f>
        <v>No</v>
      </c>
      <c r="K1739" t="str">
        <f>IF(ABS((moras[[#This Row],[EDAD]]-AVERAGE($I:$I))/_xlfn.STDEV.S($I:$I))&gt;1.96,"Atípico","No")</f>
        <v>No</v>
      </c>
    </row>
    <row r="1740" spans="1:11" x14ac:dyDescent="0.35">
      <c r="A1740">
        <v>3931</v>
      </c>
      <c r="B1740" t="s">
        <v>9</v>
      </c>
      <c r="C1740">
        <v>292400</v>
      </c>
      <c r="D1740" t="s">
        <v>10</v>
      </c>
      <c r="E1740" t="s">
        <v>16</v>
      </c>
      <c r="F1740" t="s">
        <v>12</v>
      </c>
      <c r="G1740" t="s">
        <v>13</v>
      </c>
      <c r="H1740" t="s">
        <v>13</v>
      </c>
      <c r="I1740">
        <v>34</v>
      </c>
      <c r="J1740" t="str">
        <f>IF(ABS((C1740-AVERAGE($C:$C))/_xlfn.STDEV.S(moras[SALARIO]))&gt;1.96,"Atípico","No")</f>
        <v>No</v>
      </c>
      <c r="K1740" t="str">
        <f>IF(ABS((moras[[#This Row],[EDAD]]-AVERAGE($I:$I))/_xlfn.STDEV.S($I:$I))&gt;1.96,"Atípico","No")</f>
        <v>No</v>
      </c>
    </row>
    <row r="1741" spans="1:11" x14ac:dyDescent="0.35">
      <c r="A1741">
        <v>656</v>
      </c>
      <c r="B1741" t="s">
        <v>9</v>
      </c>
      <c r="C1741">
        <v>291178.01</v>
      </c>
      <c r="D1741" t="s">
        <v>10</v>
      </c>
      <c r="E1741" t="s">
        <v>16</v>
      </c>
      <c r="F1741" t="s">
        <v>12</v>
      </c>
      <c r="G1741" t="s">
        <v>13</v>
      </c>
      <c r="H1741" t="s">
        <v>13</v>
      </c>
      <c r="I1741">
        <v>34</v>
      </c>
      <c r="J1741" t="str">
        <f>IF(ABS((C1741-AVERAGE($C:$C))/_xlfn.STDEV.S(moras[SALARIO]))&gt;1.96,"Atípico","No")</f>
        <v>No</v>
      </c>
      <c r="K1741" t="str">
        <f>IF(ABS((moras[[#This Row],[EDAD]]-AVERAGE($I:$I))/_xlfn.STDEV.S($I:$I))&gt;1.96,"Atípico","No")</f>
        <v>No</v>
      </c>
    </row>
    <row r="1742" spans="1:11" x14ac:dyDescent="0.35">
      <c r="A1742">
        <v>890</v>
      </c>
      <c r="B1742" t="s">
        <v>9</v>
      </c>
      <c r="C1742">
        <v>290371</v>
      </c>
      <c r="D1742" t="s">
        <v>18</v>
      </c>
      <c r="E1742" t="s">
        <v>16</v>
      </c>
      <c r="F1742" t="s">
        <v>12</v>
      </c>
      <c r="G1742" t="s">
        <v>13</v>
      </c>
      <c r="H1742" t="s">
        <v>13</v>
      </c>
      <c r="I1742">
        <v>34</v>
      </c>
      <c r="J1742" t="str">
        <f>IF(ABS((C1742-AVERAGE($C:$C))/_xlfn.STDEV.S(moras[SALARIO]))&gt;1.96,"Atípico","No")</f>
        <v>No</v>
      </c>
      <c r="K1742" t="str">
        <f>IF(ABS((moras[[#This Row],[EDAD]]-AVERAGE($I:$I))/_xlfn.STDEV.S($I:$I))&gt;1.96,"Atípico","No")</f>
        <v>No</v>
      </c>
    </row>
    <row r="1743" spans="1:11" x14ac:dyDescent="0.35">
      <c r="A1743">
        <v>4028</v>
      </c>
      <c r="B1743" t="s">
        <v>15</v>
      </c>
      <c r="C1743">
        <v>284460.38</v>
      </c>
      <c r="D1743" t="s">
        <v>10</v>
      </c>
      <c r="E1743" t="s">
        <v>16</v>
      </c>
      <c r="F1743" t="s">
        <v>12</v>
      </c>
      <c r="G1743" t="s">
        <v>13</v>
      </c>
      <c r="H1743" t="s">
        <v>13</v>
      </c>
      <c r="I1743">
        <v>34</v>
      </c>
      <c r="J1743" t="str">
        <f>IF(ABS((C1743-AVERAGE($C:$C))/_xlfn.STDEV.S(moras[SALARIO]))&gt;1.96,"Atípico","No")</f>
        <v>No</v>
      </c>
      <c r="K1743" t="str">
        <f>IF(ABS((moras[[#This Row],[EDAD]]-AVERAGE($I:$I))/_xlfn.STDEV.S($I:$I))&gt;1.96,"Atípico","No")</f>
        <v>No</v>
      </c>
    </row>
    <row r="1744" spans="1:11" x14ac:dyDescent="0.35">
      <c r="A1744">
        <v>1423</v>
      </c>
      <c r="B1744" t="s">
        <v>9</v>
      </c>
      <c r="C1744">
        <v>282305</v>
      </c>
      <c r="D1744" t="s">
        <v>18</v>
      </c>
      <c r="E1744" t="s">
        <v>16</v>
      </c>
      <c r="F1744" t="s">
        <v>12</v>
      </c>
      <c r="G1744" t="s">
        <v>13</v>
      </c>
      <c r="H1744" t="s">
        <v>12</v>
      </c>
      <c r="I1744">
        <v>34</v>
      </c>
      <c r="J1744" t="str">
        <f>IF(ABS((C1744-AVERAGE($C:$C))/_xlfn.STDEV.S(moras[SALARIO]))&gt;1.96,"Atípico","No")</f>
        <v>No</v>
      </c>
      <c r="K1744" t="str">
        <f>IF(ABS((moras[[#This Row],[EDAD]]-AVERAGE($I:$I))/_xlfn.STDEV.S($I:$I))&gt;1.96,"Atípico","No")</f>
        <v>No</v>
      </c>
    </row>
    <row r="1745" spans="1:11" x14ac:dyDescent="0.35">
      <c r="A1745">
        <v>3102</v>
      </c>
      <c r="B1745" t="s">
        <v>9</v>
      </c>
      <c r="C1745">
        <v>278031</v>
      </c>
      <c r="D1745" t="s">
        <v>17</v>
      </c>
      <c r="E1745" t="s">
        <v>16</v>
      </c>
      <c r="F1745" t="s">
        <v>13</v>
      </c>
      <c r="G1745" t="s">
        <v>13</v>
      </c>
      <c r="H1745" t="s">
        <v>13</v>
      </c>
      <c r="I1745">
        <v>34</v>
      </c>
      <c r="J1745" t="str">
        <f>IF(ABS((C1745-AVERAGE($C:$C))/_xlfn.STDEV.S(moras[SALARIO]))&gt;1.96,"Atípico","No")</f>
        <v>No</v>
      </c>
      <c r="K1745" t="str">
        <f>IF(ABS((moras[[#This Row],[EDAD]]-AVERAGE($I:$I))/_xlfn.STDEV.S($I:$I))&gt;1.96,"Atípico","No")</f>
        <v>No</v>
      </c>
    </row>
    <row r="1746" spans="1:11" x14ac:dyDescent="0.35">
      <c r="A1746">
        <v>1460</v>
      </c>
      <c r="B1746" t="s">
        <v>15</v>
      </c>
      <c r="C1746">
        <v>278030.99</v>
      </c>
      <c r="D1746" t="s">
        <v>19</v>
      </c>
      <c r="E1746" t="s">
        <v>16</v>
      </c>
      <c r="F1746" t="s">
        <v>12</v>
      </c>
      <c r="G1746" t="s">
        <v>13</v>
      </c>
      <c r="H1746" t="s">
        <v>13</v>
      </c>
      <c r="I1746">
        <v>34</v>
      </c>
      <c r="J1746" t="str">
        <f>IF(ABS((C1746-AVERAGE($C:$C))/_xlfn.STDEV.S(moras[SALARIO]))&gt;1.96,"Atípico","No")</f>
        <v>No</v>
      </c>
      <c r="K1746" t="str">
        <f>IF(ABS((moras[[#This Row],[EDAD]]-AVERAGE($I:$I))/_xlfn.STDEV.S($I:$I))&gt;1.96,"Atípico","No")</f>
        <v>No</v>
      </c>
    </row>
    <row r="1747" spans="1:11" x14ac:dyDescent="0.35">
      <c r="A1747">
        <v>2583</v>
      </c>
      <c r="B1747" t="s">
        <v>9</v>
      </c>
      <c r="C1747">
        <v>278030</v>
      </c>
      <c r="D1747" t="s">
        <v>17</v>
      </c>
      <c r="E1747" t="s">
        <v>16</v>
      </c>
      <c r="F1747" t="s">
        <v>12</v>
      </c>
      <c r="G1747" t="s">
        <v>12</v>
      </c>
      <c r="H1747" t="s">
        <v>12</v>
      </c>
      <c r="I1747">
        <v>34</v>
      </c>
      <c r="J1747" t="str">
        <f>IF(ABS((C1747-AVERAGE($C:$C))/_xlfn.STDEV.S(moras[SALARIO]))&gt;1.96,"Atípico","No")</f>
        <v>No</v>
      </c>
      <c r="K1747" t="str">
        <f>IF(ABS((moras[[#This Row],[EDAD]]-AVERAGE($I:$I))/_xlfn.STDEV.S($I:$I))&gt;1.96,"Atípico","No")</f>
        <v>No</v>
      </c>
    </row>
    <row r="1748" spans="1:11" x14ac:dyDescent="0.35">
      <c r="A1748">
        <v>3842</v>
      </c>
      <c r="B1748" t="s">
        <v>9</v>
      </c>
      <c r="C1748">
        <v>278030</v>
      </c>
      <c r="D1748" t="s">
        <v>19</v>
      </c>
      <c r="E1748" t="s">
        <v>16</v>
      </c>
      <c r="F1748" t="s">
        <v>12</v>
      </c>
      <c r="G1748" t="s">
        <v>13</v>
      </c>
      <c r="H1748" t="s">
        <v>13</v>
      </c>
      <c r="I1748">
        <v>34</v>
      </c>
      <c r="J1748" t="str">
        <f>IF(ABS((C1748-AVERAGE($C:$C))/_xlfn.STDEV.S(moras[SALARIO]))&gt;1.96,"Atípico","No")</f>
        <v>No</v>
      </c>
      <c r="K1748" t="str">
        <f>IF(ABS((moras[[#This Row],[EDAD]]-AVERAGE($I:$I))/_xlfn.STDEV.S($I:$I))&gt;1.96,"Atípico","No")</f>
        <v>No</v>
      </c>
    </row>
    <row r="1749" spans="1:11" x14ac:dyDescent="0.35">
      <c r="A1749">
        <v>4741</v>
      </c>
      <c r="B1749" t="s">
        <v>15</v>
      </c>
      <c r="C1749">
        <v>278030</v>
      </c>
      <c r="D1749" t="s">
        <v>17</v>
      </c>
      <c r="E1749" t="s">
        <v>16</v>
      </c>
      <c r="F1749" t="s">
        <v>12</v>
      </c>
      <c r="G1749" t="s">
        <v>13</v>
      </c>
      <c r="H1749" t="s">
        <v>13</v>
      </c>
      <c r="I1749">
        <v>34</v>
      </c>
      <c r="J1749" t="str">
        <f>IF(ABS((C1749-AVERAGE($C:$C))/_xlfn.STDEV.S(moras[SALARIO]))&gt;1.96,"Atípico","No")</f>
        <v>No</v>
      </c>
      <c r="K1749" t="str">
        <f>IF(ABS((moras[[#This Row],[EDAD]]-AVERAGE($I:$I))/_xlfn.STDEV.S($I:$I))&gt;1.96,"Atípico","No")</f>
        <v>No</v>
      </c>
    </row>
    <row r="1750" spans="1:11" x14ac:dyDescent="0.35">
      <c r="A1750">
        <v>1866</v>
      </c>
      <c r="B1750" t="s">
        <v>9</v>
      </c>
      <c r="C1750">
        <v>276587</v>
      </c>
      <c r="D1750" t="s">
        <v>10</v>
      </c>
      <c r="E1750" t="s">
        <v>16</v>
      </c>
      <c r="F1750" t="s">
        <v>12</v>
      </c>
      <c r="G1750" t="s">
        <v>13</v>
      </c>
      <c r="H1750" t="s">
        <v>13</v>
      </c>
      <c r="I1750">
        <v>34</v>
      </c>
      <c r="J1750" t="str">
        <f>IF(ABS((C1750-AVERAGE($C:$C))/_xlfn.STDEV.S(moras[SALARIO]))&gt;1.96,"Atípico","No")</f>
        <v>No</v>
      </c>
      <c r="K1750" t="str">
        <f>IF(ABS((moras[[#This Row],[EDAD]]-AVERAGE($I:$I))/_xlfn.STDEV.S($I:$I))&gt;1.96,"Atípico","No")</f>
        <v>No</v>
      </c>
    </row>
    <row r="1751" spans="1:11" x14ac:dyDescent="0.35">
      <c r="A1751">
        <v>4152</v>
      </c>
      <c r="B1751" t="s">
        <v>9</v>
      </c>
      <c r="C1751">
        <v>263305</v>
      </c>
      <c r="D1751" t="s">
        <v>10</v>
      </c>
      <c r="E1751" t="s">
        <v>16</v>
      </c>
      <c r="F1751" t="s">
        <v>12</v>
      </c>
      <c r="G1751" t="s">
        <v>13</v>
      </c>
      <c r="H1751" t="s">
        <v>12</v>
      </c>
      <c r="I1751">
        <v>34</v>
      </c>
      <c r="J1751" t="str">
        <f>IF(ABS((C1751-AVERAGE($C:$C))/_xlfn.STDEV.S(moras[SALARIO]))&gt;1.96,"Atípico","No")</f>
        <v>No</v>
      </c>
      <c r="K1751" t="str">
        <f>IF(ABS((moras[[#This Row],[EDAD]]-AVERAGE($I:$I))/_xlfn.STDEV.S($I:$I))&gt;1.96,"Atípico","No")</f>
        <v>No</v>
      </c>
    </row>
    <row r="1752" spans="1:11" x14ac:dyDescent="0.35">
      <c r="A1752">
        <v>3952</v>
      </c>
      <c r="B1752" t="s">
        <v>9</v>
      </c>
      <c r="C1752">
        <v>255000</v>
      </c>
      <c r="D1752" t="s">
        <v>10</v>
      </c>
      <c r="E1752" t="s">
        <v>16</v>
      </c>
      <c r="F1752" t="s">
        <v>12</v>
      </c>
      <c r="G1752" t="s">
        <v>12</v>
      </c>
      <c r="H1752" t="s">
        <v>13</v>
      </c>
      <c r="I1752">
        <v>34</v>
      </c>
      <c r="J1752" t="str">
        <f>IF(ABS((C1752-AVERAGE($C:$C))/_xlfn.STDEV.S(moras[SALARIO]))&gt;1.96,"Atípico","No")</f>
        <v>No</v>
      </c>
      <c r="K1752" t="str">
        <f>IF(ABS((moras[[#This Row],[EDAD]]-AVERAGE($I:$I))/_xlfn.STDEV.S($I:$I))&gt;1.96,"Atípico","No")</f>
        <v>No</v>
      </c>
    </row>
    <row r="1753" spans="1:11" x14ac:dyDescent="0.35">
      <c r="A1753">
        <v>2322</v>
      </c>
      <c r="B1753" t="s">
        <v>15</v>
      </c>
      <c r="C1753">
        <v>241729.4</v>
      </c>
      <c r="D1753" t="s">
        <v>10</v>
      </c>
      <c r="E1753" t="s">
        <v>16</v>
      </c>
      <c r="F1753" t="s">
        <v>12</v>
      </c>
      <c r="G1753" t="s">
        <v>13</v>
      </c>
      <c r="H1753" t="s">
        <v>13</v>
      </c>
      <c r="I1753">
        <v>34</v>
      </c>
      <c r="J1753" t="str">
        <f>IF(ABS((C1753-AVERAGE($C:$C))/_xlfn.STDEV.S(moras[SALARIO]))&gt;1.96,"Atípico","No")</f>
        <v>No</v>
      </c>
      <c r="K1753" t="str">
        <f>IF(ABS((moras[[#This Row],[EDAD]]-AVERAGE($I:$I))/_xlfn.STDEV.S($I:$I))&gt;1.96,"Atípico","No")</f>
        <v>No</v>
      </c>
    </row>
    <row r="1754" spans="1:11" x14ac:dyDescent="0.35">
      <c r="A1754">
        <v>4713</v>
      </c>
      <c r="B1754" t="s">
        <v>15</v>
      </c>
      <c r="C1754">
        <v>239681</v>
      </c>
      <c r="D1754" t="s">
        <v>10</v>
      </c>
      <c r="E1754" t="s">
        <v>16</v>
      </c>
      <c r="F1754" t="s">
        <v>12</v>
      </c>
      <c r="G1754" t="s">
        <v>13</v>
      </c>
      <c r="H1754" t="s">
        <v>13</v>
      </c>
      <c r="I1754">
        <v>34</v>
      </c>
      <c r="J1754" t="str">
        <f>IF(ABS((C1754-AVERAGE($C:$C))/_xlfn.STDEV.S(moras[SALARIO]))&gt;1.96,"Atípico","No")</f>
        <v>No</v>
      </c>
      <c r="K1754" t="str">
        <f>IF(ABS((moras[[#This Row],[EDAD]]-AVERAGE($I:$I))/_xlfn.STDEV.S($I:$I))&gt;1.96,"Atípico","No")</f>
        <v>No</v>
      </c>
    </row>
    <row r="1755" spans="1:11" x14ac:dyDescent="0.35">
      <c r="A1755">
        <v>473</v>
      </c>
      <c r="B1755" t="s">
        <v>9</v>
      </c>
      <c r="C1755">
        <v>229799.17</v>
      </c>
      <c r="D1755" t="s">
        <v>10</v>
      </c>
      <c r="E1755" t="s">
        <v>16</v>
      </c>
      <c r="F1755" t="s">
        <v>12</v>
      </c>
      <c r="G1755" t="s">
        <v>13</v>
      </c>
      <c r="H1755" t="s">
        <v>13</v>
      </c>
      <c r="I1755">
        <v>34</v>
      </c>
      <c r="J1755" t="str">
        <f>IF(ABS((C1755-AVERAGE($C:$C))/_xlfn.STDEV.S(moras[SALARIO]))&gt;1.96,"Atípico","No")</f>
        <v>No</v>
      </c>
      <c r="K1755" t="str">
        <f>IF(ABS((moras[[#This Row],[EDAD]]-AVERAGE($I:$I))/_xlfn.STDEV.S($I:$I))&gt;1.96,"Atípico","No")</f>
        <v>No</v>
      </c>
    </row>
    <row r="1756" spans="1:11" x14ac:dyDescent="0.35">
      <c r="A1756">
        <v>4590</v>
      </c>
      <c r="B1756" t="s">
        <v>15</v>
      </c>
      <c r="C1756">
        <v>211216</v>
      </c>
      <c r="D1756" t="s">
        <v>10</v>
      </c>
      <c r="E1756" t="s">
        <v>11</v>
      </c>
      <c r="F1756" t="s">
        <v>12</v>
      </c>
      <c r="G1756" t="s">
        <v>13</v>
      </c>
      <c r="H1756" t="s">
        <v>13</v>
      </c>
      <c r="I1756">
        <v>34</v>
      </c>
      <c r="J1756" t="str">
        <f>IF(ABS((C1756-AVERAGE($C:$C))/_xlfn.STDEV.S(moras[SALARIO]))&gt;1.96,"Atípico","No")</f>
        <v>No</v>
      </c>
      <c r="K1756" t="str">
        <f>IF(ABS((moras[[#This Row],[EDAD]]-AVERAGE($I:$I))/_xlfn.STDEV.S($I:$I))&gt;1.96,"Atípico","No")</f>
        <v>No</v>
      </c>
    </row>
    <row r="1757" spans="1:11" x14ac:dyDescent="0.35">
      <c r="A1757">
        <v>4017</v>
      </c>
      <c r="B1757" t="s">
        <v>15</v>
      </c>
      <c r="C1757">
        <v>206000</v>
      </c>
      <c r="D1757" t="s">
        <v>10</v>
      </c>
      <c r="E1757" t="s">
        <v>16</v>
      </c>
      <c r="F1757" t="s">
        <v>12</v>
      </c>
      <c r="G1757" t="s">
        <v>12</v>
      </c>
      <c r="H1757" t="s">
        <v>13</v>
      </c>
      <c r="I1757">
        <v>34</v>
      </c>
      <c r="J1757" t="str">
        <f>IF(ABS((C1757-AVERAGE($C:$C))/_xlfn.STDEV.S(moras[SALARIO]))&gt;1.96,"Atípico","No")</f>
        <v>No</v>
      </c>
      <c r="K1757" t="str">
        <f>IF(ABS((moras[[#This Row],[EDAD]]-AVERAGE($I:$I))/_xlfn.STDEV.S($I:$I))&gt;1.96,"Atípico","No")</f>
        <v>No</v>
      </c>
    </row>
    <row r="1758" spans="1:11" x14ac:dyDescent="0.35">
      <c r="A1758">
        <v>3687</v>
      </c>
      <c r="B1758" t="s">
        <v>9</v>
      </c>
      <c r="C1758">
        <v>200000</v>
      </c>
      <c r="D1758" t="s">
        <v>10</v>
      </c>
      <c r="E1758" t="s">
        <v>16</v>
      </c>
      <c r="F1758" t="s">
        <v>12</v>
      </c>
      <c r="G1758" t="s">
        <v>13</v>
      </c>
      <c r="H1758" t="s">
        <v>12</v>
      </c>
      <c r="I1758">
        <v>34</v>
      </c>
      <c r="J1758" t="str">
        <f>IF(ABS((C1758-AVERAGE($C:$C))/_xlfn.STDEV.S(moras[SALARIO]))&gt;1.96,"Atípico","No")</f>
        <v>No</v>
      </c>
      <c r="K1758" t="str">
        <f>IF(ABS((moras[[#This Row],[EDAD]]-AVERAGE($I:$I))/_xlfn.STDEV.S($I:$I))&gt;1.96,"Atípico","No")</f>
        <v>No</v>
      </c>
    </row>
    <row r="1759" spans="1:11" x14ac:dyDescent="0.35">
      <c r="A1759">
        <v>1581</v>
      </c>
      <c r="B1759" t="s">
        <v>15</v>
      </c>
      <c r="C1759">
        <v>188362.97</v>
      </c>
      <c r="D1759" t="s">
        <v>10</v>
      </c>
      <c r="E1759" t="s">
        <v>16</v>
      </c>
      <c r="F1759" t="s">
        <v>12</v>
      </c>
      <c r="G1759" t="s">
        <v>13</v>
      </c>
      <c r="H1759" t="s">
        <v>13</v>
      </c>
      <c r="I1759">
        <v>34</v>
      </c>
      <c r="J1759" t="str">
        <f>IF(ABS((C1759-AVERAGE($C:$C))/_xlfn.STDEV.S(moras[SALARIO]))&gt;1.96,"Atípico","No")</f>
        <v>No</v>
      </c>
      <c r="K1759" t="str">
        <f>IF(ABS((moras[[#This Row],[EDAD]]-AVERAGE($I:$I))/_xlfn.STDEV.S($I:$I))&gt;1.96,"Atípico","No")</f>
        <v>No</v>
      </c>
    </row>
    <row r="1760" spans="1:11" x14ac:dyDescent="0.35">
      <c r="A1760">
        <v>2012</v>
      </c>
      <c r="B1760" t="s">
        <v>9</v>
      </c>
      <c r="C1760">
        <v>158034.53</v>
      </c>
      <c r="D1760" t="s">
        <v>10</v>
      </c>
      <c r="E1760" t="s">
        <v>16</v>
      </c>
      <c r="F1760" t="s">
        <v>12</v>
      </c>
      <c r="G1760" t="s">
        <v>12</v>
      </c>
      <c r="H1760" t="s">
        <v>12</v>
      </c>
      <c r="I1760">
        <v>34</v>
      </c>
      <c r="J1760" t="str">
        <f>IF(ABS((C1760-AVERAGE($C:$C))/_xlfn.STDEV.S(moras[SALARIO]))&gt;1.96,"Atípico","No")</f>
        <v>No</v>
      </c>
      <c r="K1760" t="str">
        <f>IF(ABS((moras[[#This Row],[EDAD]]-AVERAGE($I:$I))/_xlfn.STDEV.S($I:$I))&gt;1.96,"Atípico","No")</f>
        <v>No</v>
      </c>
    </row>
    <row r="1761" spans="1:11" x14ac:dyDescent="0.35">
      <c r="A1761">
        <v>1142</v>
      </c>
      <c r="B1761" t="s">
        <v>15</v>
      </c>
      <c r="C1761">
        <v>125736.88</v>
      </c>
      <c r="D1761" t="s">
        <v>10</v>
      </c>
      <c r="E1761" t="s">
        <v>11</v>
      </c>
      <c r="F1761" t="s">
        <v>12</v>
      </c>
      <c r="G1761" t="s">
        <v>13</v>
      </c>
      <c r="H1761" t="s">
        <v>13</v>
      </c>
      <c r="I1761">
        <v>34</v>
      </c>
      <c r="J1761" t="str">
        <f>IF(ABS((C1761-AVERAGE($C:$C))/_xlfn.STDEV.S(moras[SALARIO]))&gt;1.96,"Atípico","No")</f>
        <v>No</v>
      </c>
      <c r="K1761" t="str">
        <f>IF(ABS((moras[[#This Row],[EDAD]]-AVERAGE($I:$I))/_xlfn.STDEV.S($I:$I))&gt;1.96,"Atípico","No")</f>
        <v>No</v>
      </c>
    </row>
    <row r="1762" spans="1:11" x14ac:dyDescent="0.35">
      <c r="A1762">
        <v>433</v>
      </c>
      <c r="B1762" t="s">
        <v>9</v>
      </c>
      <c r="C1762">
        <v>107146.67</v>
      </c>
      <c r="D1762" t="s">
        <v>10</v>
      </c>
      <c r="E1762" t="s">
        <v>16</v>
      </c>
      <c r="F1762" t="s">
        <v>12</v>
      </c>
      <c r="G1762" t="s">
        <v>12</v>
      </c>
      <c r="H1762" t="s">
        <v>13</v>
      </c>
      <c r="I1762">
        <v>34</v>
      </c>
      <c r="J1762" t="str">
        <f>IF(ABS((C1762-AVERAGE($C:$C))/_xlfn.STDEV.S(moras[SALARIO]))&gt;1.96,"Atípico","No")</f>
        <v>No</v>
      </c>
      <c r="K1762" t="str">
        <f>IF(ABS((moras[[#This Row],[EDAD]]-AVERAGE($I:$I))/_xlfn.STDEV.S($I:$I))&gt;1.96,"Atípico","No")</f>
        <v>No</v>
      </c>
    </row>
    <row r="1763" spans="1:11" x14ac:dyDescent="0.35">
      <c r="A1763">
        <v>2997</v>
      </c>
      <c r="B1763" t="s">
        <v>15</v>
      </c>
      <c r="C1763">
        <v>89567</v>
      </c>
      <c r="D1763" t="s">
        <v>10</v>
      </c>
      <c r="E1763" t="s">
        <v>11</v>
      </c>
      <c r="F1763" t="s">
        <v>12</v>
      </c>
      <c r="G1763" t="s">
        <v>13</v>
      </c>
      <c r="H1763" t="s">
        <v>13</v>
      </c>
      <c r="I1763">
        <v>34</v>
      </c>
      <c r="J1763" t="str">
        <f>IF(ABS((C1763-AVERAGE($C:$C))/_xlfn.STDEV.S(moras[SALARIO]))&gt;1.96,"Atípico","No")</f>
        <v>No</v>
      </c>
      <c r="K1763" t="str">
        <f>IF(ABS((moras[[#This Row],[EDAD]]-AVERAGE($I:$I))/_xlfn.STDEV.S($I:$I))&gt;1.96,"Atípico","No")</f>
        <v>No</v>
      </c>
    </row>
    <row r="1764" spans="1:11" x14ac:dyDescent="0.35">
      <c r="A1764">
        <v>930</v>
      </c>
      <c r="B1764" t="s">
        <v>15</v>
      </c>
      <c r="C1764">
        <v>74000</v>
      </c>
      <c r="D1764" t="s">
        <v>10</v>
      </c>
      <c r="E1764" t="s">
        <v>16</v>
      </c>
      <c r="F1764" t="s">
        <v>12</v>
      </c>
      <c r="G1764" t="s">
        <v>13</v>
      </c>
      <c r="H1764" t="s">
        <v>13</v>
      </c>
      <c r="I1764">
        <v>34</v>
      </c>
      <c r="J1764" t="str">
        <f>IF(ABS((C1764-AVERAGE($C:$C))/_xlfn.STDEV.S(moras[SALARIO]))&gt;1.96,"Atípico","No")</f>
        <v>No</v>
      </c>
      <c r="K1764" t="str">
        <f>IF(ABS((moras[[#This Row],[EDAD]]-AVERAGE($I:$I))/_xlfn.STDEV.S($I:$I))&gt;1.96,"Atípico","No")</f>
        <v>No</v>
      </c>
    </row>
    <row r="1765" spans="1:11" x14ac:dyDescent="0.35">
      <c r="A1765">
        <v>2203</v>
      </c>
      <c r="B1765" t="s">
        <v>9</v>
      </c>
      <c r="C1765">
        <v>50000</v>
      </c>
      <c r="D1765" t="s">
        <v>10</v>
      </c>
      <c r="E1765" t="s">
        <v>16</v>
      </c>
      <c r="F1765" t="s">
        <v>12</v>
      </c>
      <c r="G1765" t="s">
        <v>12</v>
      </c>
      <c r="H1765" t="s">
        <v>13</v>
      </c>
      <c r="I1765">
        <v>34</v>
      </c>
      <c r="J1765" t="str">
        <f>IF(ABS((C1765-AVERAGE($C:$C))/_xlfn.STDEV.S(moras[SALARIO]))&gt;1.96,"Atípico","No")</f>
        <v>No</v>
      </c>
      <c r="K1765" t="str">
        <f>IF(ABS((moras[[#This Row],[EDAD]]-AVERAGE($I:$I))/_xlfn.STDEV.S($I:$I))&gt;1.96,"Atípico","No")</f>
        <v>No</v>
      </c>
    </row>
    <row r="1766" spans="1:11" x14ac:dyDescent="0.35">
      <c r="A1766">
        <v>2400</v>
      </c>
      <c r="B1766" t="s">
        <v>9</v>
      </c>
      <c r="C1766">
        <v>35000</v>
      </c>
      <c r="D1766" t="s">
        <v>10</v>
      </c>
      <c r="E1766" t="s">
        <v>16</v>
      </c>
      <c r="F1766" t="s">
        <v>12</v>
      </c>
      <c r="G1766" t="s">
        <v>13</v>
      </c>
      <c r="H1766" t="s">
        <v>13</v>
      </c>
      <c r="I1766">
        <v>34</v>
      </c>
      <c r="J1766" t="str">
        <f>IF(ABS((C1766-AVERAGE($C:$C))/_xlfn.STDEV.S(moras[SALARIO]))&gt;1.96,"Atípico","No")</f>
        <v>No</v>
      </c>
      <c r="K1766" t="str">
        <f>IF(ABS((moras[[#This Row],[EDAD]]-AVERAGE($I:$I))/_xlfn.STDEV.S($I:$I))&gt;1.96,"Atípico","No")</f>
        <v>No</v>
      </c>
    </row>
    <row r="1767" spans="1:11" x14ac:dyDescent="0.35">
      <c r="A1767">
        <v>1859</v>
      </c>
      <c r="B1767" t="s">
        <v>9</v>
      </c>
      <c r="C1767">
        <v>30310</v>
      </c>
      <c r="D1767" t="s">
        <v>10</v>
      </c>
      <c r="E1767" t="s">
        <v>16</v>
      </c>
      <c r="F1767" t="s">
        <v>12</v>
      </c>
      <c r="G1767" t="s">
        <v>13</v>
      </c>
      <c r="H1767" t="s">
        <v>12</v>
      </c>
      <c r="I1767">
        <v>34</v>
      </c>
      <c r="J1767" t="str">
        <f>IF(ABS((C1767-AVERAGE($C:$C))/_xlfn.STDEV.S(moras[SALARIO]))&gt;1.96,"Atípico","No")</f>
        <v>No</v>
      </c>
      <c r="K1767" t="str">
        <f>IF(ABS((moras[[#This Row],[EDAD]]-AVERAGE($I:$I))/_xlfn.STDEV.S($I:$I))&gt;1.96,"Atípico","No")</f>
        <v>No</v>
      </c>
    </row>
    <row r="1768" spans="1:11" x14ac:dyDescent="0.35">
      <c r="A1768">
        <v>2180</v>
      </c>
      <c r="B1768" t="s">
        <v>9</v>
      </c>
      <c r="C1768">
        <v>10000</v>
      </c>
      <c r="D1768" t="s">
        <v>10</v>
      </c>
      <c r="E1768" t="s">
        <v>16</v>
      </c>
      <c r="F1768" t="s">
        <v>12</v>
      </c>
      <c r="G1768" t="s">
        <v>12</v>
      </c>
      <c r="H1768" t="s">
        <v>13</v>
      </c>
      <c r="I1768">
        <v>34</v>
      </c>
      <c r="J1768" t="str">
        <f>IF(ABS((C1768-AVERAGE($C:$C))/_xlfn.STDEV.S(moras[SALARIO]))&gt;1.96,"Atípico","No")</f>
        <v>No</v>
      </c>
      <c r="K1768" t="str">
        <f>IF(ABS((moras[[#This Row],[EDAD]]-AVERAGE($I:$I))/_xlfn.STDEV.S($I:$I))&gt;1.96,"Atípico","No")</f>
        <v>No</v>
      </c>
    </row>
    <row r="1769" spans="1:11" x14ac:dyDescent="0.35">
      <c r="A1769">
        <v>2434</v>
      </c>
      <c r="B1769" t="s">
        <v>9</v>
      </c>
      <c r="C1769">
        <v>4164181.77</v>
      </c>
      <c r="D1769" t="s">
        <v>10</v>
      </c>
      <c r="E1769" t="s">
        <v>16</v>
      </c>
      <c r="F1769" t="s">
        <v>12</v>
      </c>
      <c r="G1769" t="s">
        <v>13</v>
      </c>
      <c r="H1769" t="s">
        <v>13</v>
      </c>
      <c r="I1769">
        <v>35</v>
      </c>
      <c r="J1769" t="str">
        <f>IF(ABS((C1769-AVERAGE($C:$C))/_xlfn.STDEV.S(moras[SALARIO]))&gt;1.96,"Atípico","No")</f>
        <v>Atípico</v>
      </c>
      <c r="K1769" t="str">
        <f>IF(ABS((moras[[#This Row],[EDAD]]-AVERAGE($I:$I))/_xlfn.STDEV.S($I:$I))&gt;1.96,"Atípico","No")</f>
        <v>No</v>
      </c>
    </row>
    <row r="1770" spans="1:11" x14ac:dyDescent="0.35">
      <c r="A1770">
        <v>2445</v>
      </c>
      <c r="B1770" t="s">
        <v>15</v>
      </c>
      <c r="C1770">
        <v>3622084.85</v>
      </c>
      <c r="D1770" t="s">
        <v>10</v>
      </c>
      <c r="E1770" t="s">
        <v>16</v>
      </c>
      <c r="F1770" t="s">
        <v>12</v>
      </c>
      <c r="G1770" t="s">
        <v>13</v>
      </c>
      <c r="H1770" t="s">
        <v>13</v>
      </c>
      <c r="I1770">
        <v>35</v>
      </c>
      <c r="J1770" t="str">
        <f>IF(ABS((C1770-AVERAGE($C:$C))/_xlfn.STDEV.S(moras[SALARIO]))&gt;1.96,"Atípico","No")</f>
        <v>Atípico</v>
      </c>
      <c r="K1770" t="str">
        <f>IF(ABS((moras[[#This Row],[EDAD]]-AVERAGE($I:$I))/_xlfn.STDEV.S($I:$I))&gt;1.96,"Atípico","No")</f>
        <v>No</v>
      </c>
    </row>
    <row r="1771" spans="1:11" x14ac:dyDescent="0.35">
      <c r="A1771">
        <v>1566</v>
      </c>
      <c r="B1771" t="s">
        <v>9</v>
      </c>
      <c r="C1771">
        <v>2900000</v>
      </c>
      <c r="D1771" t="s">
        <v>10</v>
      </c>
      <c r="E1771" t="s">
        <v>16</v>
      </c>
      <c r="F1771" t="s">
        <v>12</v>
      </c>
      <c r="G1771" t="s">
        <v>13</v>
      </c>
      <c r="H1771" t="s">
        <v>13</v>
      </c>
      <c r="I1771">
        <v>35</v>
      </c>
      <c r="J1771" t="str">
        <f>IF(ABS((C1771-AVERAGE($C:$C))/_xlfn.STDEV.S(moras[SALARIO]))&gt;1.96,"Atípico","No")</f>
        <v>Atípico</v>
      </c>
      <c r="K1771" t="str">
        <f>IF(ABS((moras[[#This Row],[EDAD]]-AVERAGE($I:$I))/_xlfn.STDEV.S($I:$I))&gt;1.96,"Atípico","No")</f>
        <v>No</v>
      </c>
    </row>
    <row r="1772" spans="1:11" x14ac:dyDescent="0.35">
      <c r="A1772">
        <v>3521</v>
      </c>
      <c r="B1772" t="s">
        <v>15</v>
      </c>
      <c r="C1772">
        <v>1941122</v>
      </c>
      <c r="D1772" t="s">
        <v>10</v>
      </c>
      <c r="E1772" t="s">
        <v>16</v>
      </c>
      <c r="F1772" t="s">
        <v>12</v>
      </c>
      <c r="G1772" t="s">
        <v>13</v>
      </c>
      <c r="H1772" t="s">
        <v>13</v>
      </c>
      <c r="I1772">
        <v>35</v>
      </c>
      <c r="J1772" t="str">
        <f>IF(ABS((C1772-AVERAGE($C:$C))/_xlfn.STDEV.S(moras[SALARIO]))&gt;1.96,"Atípico","No")</f>
        <v>No</v>
      </c>
      <c r="K1772" t="str">
        <f>IF(ABS((moras[[#This Row],[EDAD]]-AVERAGE($I:$I))/_xlfn.STDEV.S($I:$I))&gt;1.96,"Atípico","No")</f>
        <v>No</v>
      </c>
    </row>
    <row r="1773" spans="1:11" x14ac:dyDescent="0.35">
      <c r="A1773">
        <v>1396</v>
      </c>
      <c r="B1773" t="s">
        <v>15</v>
      </c>
      <c r="C1773">
        <v>1815071.5</v>
      </c>
      <c r="D1773" t="s">
        <v>10</v>
      </c>
      <c r="E1773" t="s">
        <v>11</v>
      </c>
      <c r="F1773" t="s">
        <v>12</v>
      </c>
      <c r="G1773" t="s">
        <v>13</v>
      </c>
      <c r="H1773" t="s">
        <v>13</v>
      </c>
      <c r="I1773">
        <v>35</v>
      </c>
      <c r="J1773" t="str">
        <f>IF(ABS((C1773-AVERAGE($C:$C))/_xlfn.STDEV.S(moras[SALARIO]))&gt;1.96,"Atípico","No")</f>
        <v>No</v>
      </c>
      <c r="K1773" t="str">
        <f>IF(ABS((moras[[#This Row],[EDAD]]-AVERAGE($I:$I))/_xlfn.STDEV.S($I:$I))&gt;1.96,"Atípico","No")</f>
        <v>No</v>
      </c>
    </row>
    <row r="1774" spans="1:11" x14ac:dyDescent="0.35">
      <c r="A1774">
        <v>2502</v>
      </c>
      <c r="B1774" t="s">
        <v>9</v>
      </c>
      <c r="C1774">
        <v>1814153</v>
      </c>
      <c r="D1774" t="s">
        <v>10</v>
      </c>
      <c r="E1774" t="s">
        <v>11</v>
      </c>
      <c r="F1774" t="s">
        <v>12</v>
      </c>
      <c r="G1774" t="s">
        <v>13</v>
      </c>
      <c r="H1774" t="s">
        <v>12</v>
      </c>
      <c r="I1774">
        <v>35</v>
      </c>
      <c r="J1774" t="str">
        <f>IF(ABS((C1774-AVERAGE($C:$C))/_xlfn.STDEV.S(moras[SALARIO]))&gt;1.96,"Atípico","No")</f>
        <v>No</v>
      </c>
      <c r="K1774" t="str">
        <f>IF(ABS((moras[[#This Row],[EDAD]]-AVERAGE($I:$I))/_xlfn.STDEV.S($I:$I))&gt;1.96,"Atípico","No")</f>
        <v>No</v>
      </c>
    </row>
    <row r="1775" spans="1:11" x14ac:dyDescent="0.35">
      <c r="A1775">
        <v>2233</v>
      </c>
      <c r="B1775" t="s">
        <v>15</v>
      </c>
      <c r="C1775">
        <v>1813790.96</v>
      </c>
      <c r="D1775" t="s">
        <v>10</v>
      </c>
      <c r="E1775" t="s">
        <v>16</v>
      </c>
      <c r="F1775" t="s">
        <v>12</v>
      </c>
      <c r="G1775" t="s">
        <v>13</v>
      </c>
      <c r="H1775" t="s">
        <v>13</v>
      </c>
      <c r="I1775">
        <v>35</v>
      </c>
      <c r="J1775" t="str">
        <f>IF(ABS((C1775-AVERAGE($C:$C))/_xlfn.STDEV.S(moras[SALARIO]))&gt;1.96,"Atípico","No")</f>
        <v>No</v>
      </c>
      <c r="K1775" t="str">
        <f>IF(ABS((moras[[#This Row],[EDAD]]-AVERAGE($I:$I))/_xlfn.STDEV.S($I:$I))&gt;1.96,"Atípico","No")</f>
        <v>No</v>
      </c>
    </row>
    <row r="1776" spans="1:11" x14ac:dyDescent="0.35">
      <c r="A1776">
        <v>4771</v>
      </c>
      <c r="B1776" t="s">
        <v>9</v>
      </c>
      <c r="C1776">
        <v>1744589.38</v>
      </c>
      <c r="D1776" t="s">
        <v>10</v>
      </c>
      <c r="E1776" t="s">
        <v>11</v>
      </c>
      <c r="F1776" t="s">
        <v>12</v>
      </c>
      <c r="G1776" t="s">
        <v>13</v>
      </c>
      <c r="H1776" t="s">
        <v>13</v>
      </c>
      <c r="I1776">
        <v>35</v>
      </c>
      <c r="J1776" t="str">
        <f>IF(ABS((C1776-AVERAGE($C:$C))/_xlfn.STDEV.S(moras[SALARIO]))&gt;1.96,"Atípico","No")</f>
        <v>No</v>
      </c>
      <c r="K1776" t="str">
        <f>IF(ABS((moras[[#This Row],[EDAD]]-AVERAGE($I:$I))/_xlfn.STDEV.S($I:$I))&gt;1.96,"Atípico","No")</f>
        <v>No</v>
      </c>
    </row>
    <row r="1777" spans="1:11" x14ac:dyDescent="0.35">
      <c r="A1777">
        <v>941</v>
      </c>
      <c r="B1777" t="s">
        <v>9</v>
      </c>
      <c r="C1777">
        <v>1578046.6</v>
      </c>
      <c r="D1777" t="s">
        <v>10</v>
      </c>
      <c r="E1777" t="s">
        <v>16</v>
      </c>
      <c r="F1777" t="s">
        <v>12</v>
      </c>
      <c r="G1777" t="s">
        <v>13</v>
      </c>
      <c r="H1777" t="s">
        <v>13</v>
      </c>
      <c r="I1777">
        <v>35</v>
      </c>
      <c r="J1777" t="str">
        <f>IF(ABS((C1777-AVERAGE($C:$C))/_xlfn.STDEV.S(moras[SALARIO]))&gt;1.96,"Atípico","No")</f>
        <v>No</v>
      </c>
      <c r="K1777" t="str">
        <f>IF(ABS((moras[[#This Row],[EDAD]]-AVERAGE($I:$I))/_xlfn.STDEV.S($I:$I))&gt;1.96,"Atípico","No")</f>
        <v>No</v>
      </c>
    </row>
    <row r="1778" spans="1:11" x14ac:dyDescent="0.35">
      <c r="A1778">
        <v>3000</v>
      </c>
      <c r="B1778" t="s">
        <v>15</v>
      </c>
      <c r="C1778">
        <v>1501649.3</v>
      </c>
      <c r="D1778" t="s">
        <v>10</v>
      </c>
      <c r="E1778" t="s">
        <v>16</v>
      </c>
      <c r="F1778" t="s">
        <v>12</v>
      </c>
      <c r="G1778" t="s">
        <v>12</v>
      </c>
      <c r="H1778" t="s">
        <v>13</v>
      </c>
      <c r="I1778">
        <v>35</v>
      </c>
      <c r="J1778" t="str">
        <f>IF(ABS((C1778-AVERAGE($C:$C))/_xlfn.STDEV.S(moras[SALARIO]))&gt;1.96,"Atípico","No")</f>
        <v>No</v>
      </c>
      <c r="K1778" t="str">
        <f>IF(ABS((moras[[#This Row],[EDAD]]-AVERAGE($I:$I))/_xlfn.STDEV.S($I:$I))&gt;1.96,"Atípico","No")</f>
        <v>No</v>
      </c>
    </row>
    <row r="1779" spans="1:11" x14ac:dyDescent="0.35">
      <c r="A1779">
        <v>3481</v>
      </c>
      <c r="B1779" t="s">
        <v>15</v>
      </c>
      <c r="C1779">
        <v>1314729</v>
      </c>
      <c r="D1779" t="s">
        <v>10</v>
      </c>
      <c r="E1779" t="s">
        <v>11</v>
      </c>
      <c r="F1779" t="s">
        <v>12</v>
      </c>
      <c r="G1779" t="s">
        <v>13</v>
      </c>
      <c r="H1779" t="s">
        <v>13</v>
      </c>
      <c r="I1779">
        <v>35</v>
      </c>
      <c r="J1779" t="str">
        <f>IF(ABS((C1779-AVERAGE($C:$C))/_xlfn.STDEV.S(moras[SALARIO]))&gt;1.96,"Atípico","No")</f>
        <v>No</v>
      </c>
      <c r="K1779" t="str">
        <f>IF(ABS((moras[[#This Row],[EDAD]]-AVERAGE($I:$I))/_xlfn.STDEV.S($I:$I))&gt;1.96,"Atípico","No")</f>
        <v>No</v>
      </c>
    </row>
    <row r="1780" spans="1:11" x14ac:dyDescent="0.35">
      <c r="A1780">
        <v>2186</v>
      </c>
      <c r="B1780" t="s">
        <v>9</v>
      </c>
      <c r="C1780">
        <v>1271336.5</v>
      </c>
      <c r="D1780" t="s">
        <v>10</v>
      </c>
      <c r="E1780" t="s">
        <v>11</v>
      </c>
      <c r="F1780" t="s">
        <v>12</v>
      </c>
      <c r="G1780" t="s">
        <v>13</v>
      </c>
      <c r="H1780" t="s">
        <v>13</v>
      </c>
      <c r="I1780">
        <v>35</v>
      </c>
      <c r="J1780" t="str">
        <f>IF(ABS((C1780-AVERAGE($C:$C))/_xlfn.STDEV.S(moras[SALARIO]))&gt;1.96,"Atípico","No")</f>
        <v>No</v>
      </c>
      <c r="K1780" t="str">
        <f>IF(ABS((moras[[#This Row],[EDAD]]-AVERAGE($I:$I))/_xlfn.STDEV.S($I:$I))&gt;1.96,"Atípico","No")</f>
        <v>No</v>
      </c>
    </row>
    <row r="1781" spans="1:11" x14ac:dyDescent="0.35">
      <c r="A1781">
        <v>1098</v>
      </c>
      <c r="B1781" t="s">
        <v>15</v>
      </c>
      <c r="C1781">
        <v>1267616.3899999999</v>
      </c>
      <c r="D1781" t="s">
        <v>10</v>
      </c>
      <c r="E1781" t="s">
        <v>16</v>
      </c>
      <c r="F1781" t="s">
        <v>12</v>
      </c>
      <c r="G1781" t="s">
        <v>13</v>
      </c>
      <c r="H1781" t="s">
        <v>13</v>
      </c>
      <c r="I1781">
        <v>35</v>
      </c>
      <c r="J1781" t="str">
        <f>IF(ABS((C1781-AVERAGE($C:$C))/_xlfn.STDEV.S(moras[SALARIO]))&gt;1.96,"Atípico","No")</f>
        <v>No</v>
      </c>
      <c r="K1781" t="str">
        <f>IF(ABS((moras[[#This Row],[EDAD]]-AVERAGE($I:$I))/_xlfn.STDEV.S($I:$I))&gt;1.96,"Atípico","No")</f>
        <v>No</v>
      </c>
    </row>
    <row r="1782" spans="1:11" x14ac:dyDescent="0.35">
      <c r="A1782">
        <v>4978</v>
      </c>
      <c r="B1782" t="s">
        <v>15</v>
      </c>
      <c r="C1782">
        <v>1261759.8799999999</v>
      </c>
      <c r="D1782" t="s">
        <v>10</v>
      </c>
      <c r="E1782" t="s">
        <v>11</v>
      </c>
      <c r="F1782" t="s">
        <v>12</v>
      </c>
      <c r="G1782" t="s">
        <v>13</v>
      </c>
      <c r="H1782" t="s">
        <v>13</v>
      </c>
      <c r="I1782">
        <v>35</v>
      </c>
      <c r="J1782" t="str">
        <f>IF(ABS((C1782-AVERAGE($C:$C))/_xlfn.STDEV.S(moras[SALARIO]))&gt;1.96,"Atípico","No")</f>
        <v>No</v>
      </c>
      <c r="K1782" t="str">
        <f>IF(ABS((moras[[#This Row],[EDAD]]-AVERAGE($I:$I))/_xlfn.STDEV.S($I:$I))&gt;1.96,"Atípico","No")</f>
        <v>No</v>
      </c>
    </row>
    <row r="1783" spans="1:11" x14ac:dyDescent="0.35">
      <c r="A1783">
        <v>2968</v>
      </c>
      <c r="B1783" t="s">
        <v>15</v>
      </c>
      <c r="C1783">
        <v>1253343.1200000001</v>
      </c>
      <c r="D1783" t="s">
        <v>10</v>
      </c>
      <c r="E1783" t="s">
        <v>16</v>
      </c>
      <c r="F1783" t="s">
        <v>12</v>
      </c>
      <c r="G1783" t="s">
        <v>13</v>
      </c>
      <c r="H1783" t="s">
        <v>13</v>
      </c>
      <c r="I1783">
        <v>35</v>
      </c>
      <c r="J1783" t="str">
        <f>IF(ABS((C1783-AVERAGE($C:$C))/_xlfn.STDEV.S(moras[SALARIO]))&gt;1.96,"Atípico","No")</f>
        <v>No</v>
      </c>
      <c r="K1783" t="str">
        <f>IF(ABS((moras[[#This Row],[EDAD]]-AVERAGE($I:$I))/_xlfn.STDEV.S($I:$I))&gt;1.96,"Atípico","No")</f>
        <v>No</v>
      </c>
    </row>
    <row r="1784" spans="1:11" x14ac:dyDescent="0.35">
      <c r="A1784">
        <v>3094</v>
      </c>
      <c r="B1784" t="s">
        <v>15</v>
      </c>
      <c r="C1784">
        <v>1248224.55</v>
      </c>
      <c r="D1784" t="s">
        <v>10</v>
      </c>
      <c r="E1784" t="s">
        <v>16</v>
      </c>
      <c r="F1784" t="s">
        <v>12</v>
      </c>
      <c r="G1784" t="s">
        <v>13</v>
      </c>
      <c r="H1784" t="s">
        <v>13</v>
      </c>
      <c r="I1784">
        <v>35</v>
      </c>
      <c r="J1784" t="str">
        <f>IF(ABS((C1784-AVERAGE($C:$C))/_xlfn.STDEV.S(moras[SALARIO]))&gt;1.96,"Atípico","No")</f>
        <v>No</v>
      </c>
      <c r="K1784" t="str">
        <f>IF(ABS((moras[[#This Row],[EDAD]]-AVERAGE($I:$I))/_xlfn.STDEV.S($I:$I))&gt;1.96,"Atípico","No")</f>
        <v>No</v>
      </c>
    </row>
    <row r="1785" spans="1:11" x14ac:dyDescent="0.35">
      <c r="A1785">
        <v>3844</v>
      </c>
      <c r="B1785" t="s">
        <v>15</v>
      </c>
      <c r="C1785">
        <v>1203125</v>
      </c>
      <c r="D1785" t="s">
        <v>10</v>
      </c>
      <c r="E1785" t="s">
        <v>16</v>
      </c>
      <c r="F1785" t="s">
        <v>12</v>
      </c>
      <c r="G1785" t="s">
        <v>13</v>
      </c>
      <c r="H1785" t="s">
        <v>13</v>
      </c>
      <c r="I1785">
        <v>35</v>
      </c>
      <c r="J1785" t="str">
        <f>IF(ABS((C1785-AVERAGE($C:$C))/_xlfn.STDEV.S(moras[SALARIO]))&gt;1.96,"Atípico","No")</f>
        <v>No</v>
      </c>
      <c r="K1785" t="str">
        <f>IF(ABS((moras[[#This Row],[EDAD]]-AVERAGE($I:$I))/_xlfn.STDEV.S($I:$I))&gt;1.96,"Atípico","No")</f>
        <v>No</v>
      </c>
    </row>
    <row r="1786" spans="1:11" x14ac:dyDescent="0.35">
      <c r="A1786">
        <v>1534</v>
      </c>
      <c r="B1786" t="s">
        <v>15</v>
      </c>
      <c r="C1786">
        <v>1161325</v>
      </c>
      <c r="D1786" t="s">
        <v>10</v>
      </c>
      <c r="E1786" t="s">
        <v>16</v>
      </c>
      <c r="F1786" t="s">
        <v>12</v>
      </c>
      <c r="G1786" t="s">
        <v>13</v>
      </c>
      <c r="H1786" t="s">
        <v>13</v>
      </c>
      <c r="I1786">
        <v>35</v>
      </c>
      <c r="J1786" t="str">
        <f>IF(ABS((C1786-AVERAGE($C:$C))/_xlfn.STDEV.S(moras[SALARIO]))&gt;1.96,"Atípico","No")</f>
        <v>No</v>
      </c>
      <c r="K1786" t="str">
        <f>IF(ABS((moras[[#This Row],[EDAD]]-AVERAGE($I:$I))/_xlfn.STDEV.S($I:$I))&gt;1.96,"Atípico","No")</f>
        <v>No</v>
      </c>
    </row>
    <row r="1787" spans="1:11" x14ac:dyDescent="0.35">
      <c r="A1787">
        <v>1516</v>
      </c>
      <c r="B1787" t="s">
        <v>15</v>
      </c>
      <c r="C1787">
        <v>1089100</v>
      </c>
      <c r="D1787" t="s">
        <v>10</v>
      </c>
      <c r="E1787" t="s">
        <v>16</v>
      </c>
      <c r="F1787" t="s">
        <v>12</v>
      </c>
      <c r="G1787" t="s">
        <v>13</v>
      </c>
      <c r="H1787" t="s">
        <v>13</v>
      </c>
      <c r="I1787">
        <v>35</v>
      </c>
      <c r="J1787" t="str">
        <f>IF(ABS((C1787-AVERAGE($C:$C))/_xlfn.STDEV.S(moras[SALARIO]))&gt;1.96,"Atípico","No")</f>
        <v>No</v>
      </c>
      <c r="K1787" t="str">
        <f>IF(ABS((moras[[#This Row],[EDAD]]-AVERAGE($I:$I))/_xlfn.STDEV.S($I:$I))&gt;1.96,"Atípico","No")</f>
        <v>No</v>
      </c>
    </row>
    <row r="1788" spans="1:11" x14ac:dyDescent="0.35">
      <c r="A1788">
        <v>4484</v>
      </c>
      <c r="B1788" t="s">
        <v>15</v>
      </c>
      <c r="C1788">
        <v>1034000</v>
      </c>
      <c r="D1788" t="s">
        <v>10</v>
      </c>
      <c r="E1788" t="s">
        <v>16</v>
      </c>
      <c r="F1788" t="s">
        <v>12</v>
      </c>
      <c r="G1788" t="s">
        <v>13</v>
      </c>
      <c r="H1788" t="s">
        <v>13</v>
      </c>
      <c r="I1788">
        <v>35</v>
      </c>
      <c r="J1788" t="str">
        <f>IF(ABS((C1788-AVERAGE($C:$C))/_xlfn.STDEV.S(moras[SALARIO]))&gt;1.96,"Atípico","No")</f>
        <v>No</v>
      </c>
      <c r="K1788" t="str">
        <f>IF(ABS((moras[[#This Row],[EDAD]]-AVERAGE($I:$I))/_xlfn.STDEV.S($I:$I))&gt;1.96,"Atípico","No")</f>
        <v>No</v>
      </c>
    </row>
    <row r="1789" spans="1:11" x14ac:dyDescent="0.35">
      <c r="A1789">
        <v>4183</v>
      </c>
      <c r="B1789" t="s">
        <v>9</v>
      </c>
      <c r="C1789">
        <v>999555</v>
      </c>
      <c r="D1789" t="s">
        <v>10</v>
      </c>
      <c r="E1789" t="s">
        <v>11</v>
      </c>
      <c r="F1789" t="s">
        <v>12</v>
      </c>
      <c r="G1789" t="s">
        <v>13</v>
      </c>
      <c r="H1789" t="s">
        <v>13</v>
      </c>
      <c r="I1789">
        <v>35</v>
      </c>
      <c r="J1789" t="str">
        <f>IF(ABS((C1789-AVERAGE($C:$C))/_xlfn.STDEV.S(moras[SALARIO]))&gt;1.96,"Atípico","No")</f>
        <v>No</v>
      </c>
      <c r="K1789" t="str">
        <f>IF(ABS((moras[[#This Row],[EDAD]]-AVERAGE($I:$I))/_xlfn.STDEV.S($I:$I))&gt;1.96,"Atípico","No")</f>
        <v>No</v>
      </c>
    </row>
    <row r="1790" spans="1:11" x14ac:dyDescent="0.35">
      <c r="A1790">
        <v>1943</v>
      </c>
      <c r="B1790" t="s">
        <v>15</v>
      </c>
      <c r="C1790">
        <v>995680</v>
      </c>
      <c r="D1790" t="s">
        <v>10</v>
      </c>
      <c r="E1790" t="s">
        <v>11</v>
      </c>
      <c r="F1790" t="s">
        <v>12</v>
      </c>
      <c r="G1790" t="s">
        <v>13</v>
      </c>
      <c r="H1790" t="s">
        <v>13</v>
      </c>
      <c r="I1790">
        <v>35</v>
      </c>
      <c r="J1790" t="str">
        <f>IF(ABS((C1790-AVERAGE($C:$C))/_xlfn.STDEV.S(moras[SALARIO]))&gt;1.96,"Atípico","No")</f>
        <v>No</v>
      </c>
      <c r="K1790" t="str">
        <f>IF(ABS((moras[[#This Row],[EDAD]]-AVERAGE($I:$I))/_xlfn.STDEV.S($I:$I))&gt;1.96,"Atípico","No")</f>
        <v>No</v>
      </c>
    </row>
    <row r="1791" spans="1:11" x14ac:dyDescent="0.35">
      <c r="A1791">
        <v>2557</v>
      </c>
      <c r="B1791" t="s">
        <v>15</v>
      </c>
      <c r="C1791">
        <v>976390</v>
      </c>
      <c r="D1791" t="s">
        <v>10</v>
      </c>
      <c r="E1791" t="s">
        <v>11</v>
      </c>
      <c r="F1791" t="s">
        <v>12</v>
      </c>
      <c r="G1791" t="s">
        <v>13</v>
      </c>
      <c r="H1791" t="s">
        <v>13</v>
      </c>
      <c r="I1791">
        <v>35</v>
      </c>
      <c r="J1791" t="str">
        <f>IF(ABS((C1791-AVERAGE($C:$C))/_xlfn.STDEV.S(moras[SALARIO]))&gt;1.96,"Atípico","No")</f>
        <v>No</v>
      </c>
      <c r="K1791" t="str">
        <f>IF(ABS((moras[[#This Row],[EDAD]]-AVERAGE($I:$I))/_xlfn.STDEV.S($I:$I))&gt;1.96,"Atípico","No")</f>
        <v>No</v>
      </c>
    </row>
    <row r="1792" spans="1:11" x14ac:dyDescent="0.35">
      <c r="A1792">
        <v>3955</v>
      </c>
      <c r="B1792" t="s">
        <v>15</v>
      </c>
      <c r="C1792">
        <v>964738.22</v>
      </c>
      <c r="D1792" t="s">
        <v>10</v>
      </c>
      <c r="E1792" t="s">
        <v>16</v>
      </c>
      <c r="F1792" t="s">
        <v>12</v>
      </c>
      <c r="G1792" t="s">
        <v>13</v>
      </c>
      <c r="H1792" t="s">
        <v>13</v>
      </c>
      <c r="I1792">
        <v>35</v>
      </c>
      <c r="J1792" t="str">
        <f>IF(ABS((C1792-AVERAGE($C:$C))/_xlfn.STDEV.S(moras[SALARIO]))&gt;1.96,"Atípico","No")</f>
        <v>No</v>
      </c>
      <c r="K1792" t="str">
        <f>IF(ABS((moras[[#This Row],[EDAD]]-AVERAGE($I:$I))/_xlfn.STDEV.S($I:$I))&gt;1.96,"Atípico","No")</f>
        <v>No</v>
      </c>
    </row>
    <row r="1793" spans="1:11" x14ac:dyDescent="0.35">
      <c r="A1793">
        <v>817</v>
      </c>
      <c r="B1793" t="s">
        <v>9</v>
      </c>
      <c r="C1793">
        <v>892687.5</v>
      </c>
      <c r="D1793" t="s">
        <v>10</v>
      </c>
      <c r="E1793" t="s">
        <v>16</v>
      </c>
      <c r="F1793" t="s">
        <v>12</v>
      </c>
      <c r="G1793" t="s">
        <v>13</v>
      </c>
      <c r="H1793" t="s">
        <v>13</v>
      </c>
      <c r="I1793">
        <v>35</v>
      </c>
      <c r="J1793" t="str">
        <f>IF(ABS((C1793-AVERAGE($C:$C))/_xlfn.STDEV.S(moras[SALARIO]))&gt;1.96,"Atípico","No")</f>
        <v>No</v>
      </c>
      <c r="K1793" t="str">
        <f>IF(ABS((moras[[#This Row],[EDAD]]-AVERAGE($I:$I))/_xlfn.STDEV.S($I:$I))&gt;1.96,"Atípico","No")</f>
        <v>No</v>
      </c>
    </row>
    <row r="1794" spans="1:11" x14ac:dyDescent="0.35">
      <c r="A1794">
        <v>4188</v>
      </c>
      <c r="B1794" t="s">
        <v>9</v>
      </c>
      <c r="C1794">
        <v>886478.2</v>
      </c>
      <c r="D1794" t="s">
        <v>10</v>
      </c>
      <c r="E1794" t="s">
        <v>11</v>
      </c>
      <c r="F1794" t="s">
        <v>12</v>
      </c>
      <c r="G1794" t="s">
        <v>13</v>
      </c>
      <c r="H1794" t="s">
        <v>13</v>
      </c>
      <c r="I1794">
        <v>35</v>
      </c>
      <c r="J1794" t="str">
        <f>IF(ABS((C1794-AVERAGE($C:$C))/_xlfn.STDEV.S(moras[SALARIO]))&gt;1.96,"Atípico","No")</f>
        <v>No</v>
      </c>
      <c r="K1794" t="str">
        <f>IF(ABS((moras[[#This Row],[EDAD]]-AVERAGE($I:$I))/_xlfn.STDEV.S($I:$I))&gt;1.96,"Atípico","No")</f>
        <v>No</v>
      </c>
    </row>
    <row r="1795" spans="1:11" x14ac:dyDescent="0.35">
      <c r="A1795">
        <v>3574</v>
      </c>
      <c r="B1795" t="s">
        <v>9</v>
      </c>
      <c r="C1795">
        <v>885053.25</v>
      </c>
      <c r="D1795" t="s">
        <v>10</v>
      </c>
      <c r="E1795" t="s">
        <v>11</v>
      </c>
      <c r="F1795" t="s">
        <v>12</v>
      </c>
      <c r="G1795" t="s">
        <v>13</v>
      </c>
      <c r="H1795" t="s">
        <v>13</v>
      </c>
      <c r="I1795">
        <v>35</v>
      </c>
      <c r="J1795" t="str">
        <f>IF(ABS((C1795-AVERAGE($C:$C))/_xlfn.STDEV.S(moras[SALARIO]))&gt;1.96,"Atípico","No")</f>
        <v>No</v>
      </c>
      <c r="K1795" t="str">
        <f>IF(ABS((moras[[#This Row],[EDAD]]-AVERAGE($I:$I))/_xlfn.STDEV.S($I:$I))&gt;1.96,"Atípico","No")</f>
        <v>No</v>
      </c>
    </row>
    <row r="1796" spans="1:11" x14ac:dyDescent="0.35">
      <c r="A1796">
        <v>3559</v>
      </c>
      <c r="B1796" t="s">
        <v>9</v>
      </c>
      <c r="C1796">
        <v>857231</v>
      </c>
      <c r="D1796" t="s">
        <v>10</v>
      </c>
      <c r="E1796" t="s">
        <v>16</v>
      </c>
      <c r="F1796" t="s">
        <v>12</v>
      </c>
      <c r="G1796" t="s">
        <v>13</v>
      </c>
      <c r="H1796" t="s">
        <v>13</v>
      </c>
      <c r="I1796">
        <v>35</v>
      </c>
      <c r="J1796" t="str">
        <f>IF(ABS((C1796-AVERAGE($C:$C))/_xlfn.STDEV.S(moras[SALARIO]))&gt;1.96,"Atípico","No")</f>
        <v>No</v>
      </c>
      <c r="K1796" t="str">
        <f>IF(ABS((moras[[#This Row],[EDAD]]-AVERAGE($I:$I))/_xlfn.STDEV.S($I:$I))&gt;1.96,"Atípico","No")</f>
        <v>No</v>
      </c>
    </row>
    <row r="1797" spans="1:11" x14ac:dyDescent="0.35">
      <c r="A1797">
        <v>4203</v>
      </c>
      <c r="B1797" t="s">
        <v>9</v>
      </c>
      <c r="C1797">
        <v>846723.45</v>
      </c>
      <c r="D1797" t="s">
        <v>10</v>
      </c>
      <c r="E1797" t="s">
        <v>16</v>
      </c>
      <c r="F1797" t="s">
        <v>12</v>
      </c>
      <c r="G1797" t="s">
        <v>13</v>
      </c>
      <c r="H1797" t="s">
        <v>13</v>
      </c>
      <c r="I1797">
        <v>35</v>
      </c>
      <c r="J1797" t="str">
        <f>IF(ABS((C1797-AVERAGE($C:$C))/_xlfn.STDEV.S(moras[SALARIO]))&gt;1.96,"Atípico","No")</f>
        <v>No</v>
      </c>
      <c r="K1797" t="str">
        <f>IF(ABS((moras[[#This Row],[EDAD]]-AVERAGE($I:$I))/_xlfn.STDEV.S($I:$I))&gt;1.96,"Atípico","No")</f>
        <v>No</v>
      </c>
    </row>
    <row r="1798" spans="1:11" x14ac:dyDescent="0.35">
      <c r="A1798">
        <v>3156</v>
      </c>
      <c r="B1798" t="s">
        <v>9</v>
      </c>
      <c r="C1798">
        <v>800000</v>
      </c>
      <c r="D1798" t="s">
        <v>10</v>
      </c>
      <c r="E1798" t="s">
        <v>16</v>
      </c>
      <c r="F1798" t="s">
        <v>12</v>
      </c>
      <c r="G1798" t="s">
        <v>13</v>
      </c>
      <c r="H1798" t="s">
        <v>13</v>
      </c>
      <c r="I1798">
        <v>35</v>
      </c>
      <c r="J1798" t="str">
        <f>IF(ABS((C1798-AVERAGE($C:$C))/_xlfn.STDEV.S(moras[SALARIO]))&gt;1.96,"Atípico","No")</f>
        <v>No</v>
      </c>
      <c r="K1798" t="str">
        <f>IF(ABS((moras[[#This Row],[EDAD]]-AVERAGE($I:$I))/_xlfn.STDEV.S($I:$I))&gt;1.96,"Atípico","No")</f>
        <v>No</v>
      </c>
    </row>
    <row r="1799" spans="1:11" x14ac:dyDescent="0.35">
      <c r="A1799">
        <v>2091</v>
      </c>
      <c r="B1799" t="s">
        <v>15</v>
      </c>
      <c r="C1799">
        <v>793930.98</v>
      </c>
      <c r="D1799" t="s">
        <v>10</v>
      </c>
      <c r="E1799" t="s">
        <v>11</v>
      </c>
      <c r="F1799" t="s">
        <v>12</v>
      </c>
      <c r="G1799" t="s">
        <v>13</v>
      </c>
      <c r="H1799" t="s">
        <v>13</v>
      </c>
      <c r="I1799">
        <v>35</v>
      </c>
      <c r="J1799" t="str">
        <f>IF(ABS((C1799-AVERAGE($C:$C))/_xlfn.STDEV.S(moras[SALARIO]))&gt;1.96,"Atípico","No")</f>
        <v>No</v>
      </c>
      <c r="K1799" t="str">
        <f>IF(ABS((moras[[#This Row],[EDAD]]-AVERAGE($I:$I))/_xlfn.STDEV.S($I:$I))&gt;1.96,"Atípico","No")</f>
        <v>No</v>
      </c>
    </row>
    <row r="1800" spans="1:11" x14ac:dyDescent="0.35">
      <c r="A1800">
        <v>3159</v>
      </c>
      <c r="B1800" t="s">
        <v>9</v>
      </c>
      <c r="C1800">
        <v>784810.69</v>
      </c>
      <c r="D1800" t="s">
        <v>10</v>
      </c>
      <c r="E1800" t="s">
        <v>11</v>
      </c>
      <c r="F1800" t="s">
        <v>12</v>
      </c>
      <c r="G1800" t="s">
        <v>13</v>
      </c>
      <c r="H1800" t="s">
        <v>13</v>
      </c>
      <c r="I1800">
        <v>35</v>
      </c>
      <c r="J1800" t="str">
        <f>IF(ABS((C1800-AVERAGE($C:$C))/_xlfn.STDEV.S(moras[SALARIO]))&gt;1.96,"Atípico","No")</f>
        <v>No</v>
      </c>
      <c r="K1800" t="str">
        <f>IF(ABS((moras[[#This Row],[EDAD]]-AVERAGE($I:$I))/_xlfn.STDEV.S($I:$I))&gt;1.96,"Atípico","No")</f>
        <v>No</v>
      </c>
    </row>
    <row r="1801" spans="1:11" x14ac:dyDescent="0.35">
      <c r="A1801">
        <v>4658</v>
      </c>
      <c r="B1801" t="s">
        <v>15</v>
      </c>
      <c r="C1801">
        <v>763375.1</v>
      </c>
      <c r="D1801" t="s">
        <v>10</v>
      </c>
      <c r="E1801" t="s">
        <v>11</v>
      </c>
      <c r="F1801" t="s">
        <v>12</v>
      </c>
      <c r="G1801" t="s">
        <v>13</v>
      </c>
      <c r="H1801" t="s">
        <v>13</v>
      </c>
      <c r="I1801">
        <v>35</v>
      </c>
      <c r="J1801" t="str">
        <f>IF(ABS((C1801-AVERAGE($C:$C))/_xlfn.STDEV.S(moras[SALARIO]))&gt;1.96,"Atípico","No")</f>
        <v>No</v>
      </c>
      <c r="K1801" t="str">
        <f>IF(ABS((moras[[#This Row],[EDAD]]-AVERAGE($I:$I))/_xlfn.STDEV.S($I:$I))&gt;1.96,"Atípico","No")</f>
        <v>No</v>
      </c>
    </row>
    <row r="1802" spans="1:11" x14ac:dyDescent="0.35">
      <c r="A1802">
        <v>4156</v>
      </c>
      <c r="B1802" t="s">
        <v>15</v>
      </c>
      <c r="C1802">
        <v>750000</v>
      </c>
      <c r="D1802" t="s">
        <v>10</v>
      </c>
      <c r="E1802" t="s">
        <v>16</v>
      </c>
      <c r="F1802" t="s">
        <v>12</v>
      </c>
      <c r="G1802" t="s">
        <v>13</v>
      </c>
      <c r="H1802" t="s">
        <v>13</v>
      </c>
      <c r="I1802">
        <v>35</v>
      </c>
      <c r="J1802" t="str">
        <f>IF(ABS((C1802-AVERAGE($C:$C))/_xlfn.STDEV.S(moras[SALARIO]))&gt;1.96,"Atípico","No")</f>
        <v>No</v>
      </c>
      <c r="K1802" t="str">
        <f>IF(ABS((moras[[#This Row],[EDAD]]-AVERAGE($I:$I))/_xlfn.STDEV.S($I:$I))&gt;1.96,"Atípico","No")</f>
        <v>No</v>
      </c>
    </row>
    <row r="1803" spans="1:11" x14ac:dyDescent="0.35">
      <c r="A1803">
        <v>4063</v>
      </c>
      <c r="B1803" t="s">
        <v>9</v>
      </c>
      <c r="C1803">
        <v>728961.19</v>
      </c>
      <c r="D1803" t="s">
        <v>10</v>
      </c>
      <c r="E1803" t="s">
        <v>16</v>
      </c>
      <c r="F1803" t="s">
        <v>12</v>
      </c>
      <c r="G1803" t="s">
        <v>13</v>
      </c>
      <c r="H1803" t="s">
        <v>13</v>
      </c>
      <c r="I1803">
        <v>35</v>
      </c>
      <c r="J1803" t="str">
        <f>IF(ABS((C1803-AVERAGE($C:$C))/_xlfn.STDEV.S(moras[SALARIO]))&gt;1.96,"Atípico","No")</f>
        <v>No</v>
      </c>
      <c r="K1803" t="str">
        <f>IF(ABS((moras[[#This Row],[EDAD]]-AVERAGE($I:$I))/_xlfn.STDEV.S($I:$I))&gt;1.96,"Atípico","No")</f>
        <v>No</v>
      </c>
    </row>
    <row r="1804" spans="1:11" x14ac:dyDescent="0.35">
      <c r="A1804">
        <v>3732</v>
      </c>
      <c r="B1804" t="s">
        <v>9</v>
      </c>
      <c r="C1804">
        <v>728454.02</v>
      </c>
      <c r="D1804" t="s">
        <v>10</v>
      </c>
      <c r="E1804" t="s">
        <v>16</v>
      </c>
      <c r="F1804" t="s">
        <v>12</v>
      </c>
      <c r="G1804" t="s">
        <v>13</v>
      </c>
      <c r="H1804" t="s">
        <v>13</v>
      </c>
      <c r="I1804">
        <v>35</v>
      </c>
      <c r="J1804" t="str">
        <f>IF(ABS((C1804-AVERAGE($C:$C))/_xlfn.STDEV.S(moras[SALARIO]))&gt;1.96,"Atípico","No")</f>
        <v>No</v>
      </c>
      <c r="K1804" t="str">
        <f>IF(ABS((moras[[#This Row],[EDAD]]-AVERAGE($I:$I))/_xlfn.STDEV.S($I:$I))&gt;1.96,"Atípico","No")</f>
        <v>No</v>
      </c>
    </row>
    <row r="1805" spans="1:11" x14ac:dyDescent="0.35">
      <c r="A1805">
        <v>3511</v>
      </c>
      <c r="B1805" t="s">
        <v>15</v>
      </c>
      <c r="C1805">
        <v>702145.6</v>
      </c>
      <c r="D1805" t="s">
        <v>10</v>
      </c>
      <c r="E1805" t="s">
        <v>11</v>
      </c>
      <c r="F1805" t="s">
        <v>12</v>
      </c>
      <c r="G1805" t="s">
        <v>13</v>
      </c>
      <c r="H1805" t="s">
        <v>13</v>
      </c>
      <c r="I1805">
        <v>35</v>
      </c>
      <c r="J1805" t="str">
        <f>IF(ABS((C1805-AVERAGE($C:$C))/_xlfn.STDEV.S(moras[SALARIO]))&gt;1.96,"Atípico","No")</f>
        <v>No</v>
      </c>
      <c r="K1805" t="str">
        <f>IF(ABS((moras[[#This Row],[EDAD]]-AVERAGE($I:$I))/_xlfn.STDEV.S($I:$I))&gt;1.96,"Atípico","No")</f>
        <v>No</v>
      </c>
    </row>
    <row r="1806" spans="1:11" x14ac:dyDescent="0.35">
      <c r="A1806">
        <v>2685</v>
      </c>
      <c r="B1806" t="s">
        <v>15</v>
      </c>
      <c r="C1806">
        <v>698426.7</v>
      </c>
      <c r="D1806" t="s">
        <v>10</v>
      </c>
      <c r="E1806" t="s">
        <v>11</v>
      </c>
      <c r="F1806" t="s">
        <v>12</v>
      </c>
      <c r="G1806" t="s">
        <v>13</v>
      </c>
      <c r="H1806" t="s">
        <v>13</v>
      </c>
      <c r="I1806">
        <v>35</v>
      </c>
      <c r="J1806" t="str">
        <f>IF(ABS((C1806-AVERAGE($C:$C))/_xlfn.STDEV.S(moras[SALARIO]))&gt;1.96,"Atípico","No")</f>
        <v>No</v>
      </c>
      <c r="K1806" t="str">
        <f>IF(ABS((moras[[#This Row],[EDAD]]-AVERAGE($I:$I))/_xlfn.STDEV.S($I:$I))&gt;1.96,"Atípico","No")</f>
        <v>No</v>
      </c>
    </row>
    <row r="1807" spans="1:11" x14ac:dyDescent="0.35">
      <c r="A1807">
        <v>4642</v>
      </c>
      <c r="B1807" t="s">
        <v>15</v>
      </c>
      <c r="C1807">
        <v>696716</v>
      </c>
      <c r="D1807" t="s">
        <v>10</v>
      </c>
      <c r="E1807" t="s">
        <v>11</v>
      </c>
      <c r="F1807" t="s">
        <v>12</v>
      </c>
      <c r="G1807" t="s">
        <v>13</v>
      </c>
      <c r="H1807" t="s">
        <v>12</v>
      </c>
      <c r="I1807">
        <v>35</v>
      </c>
      <c r="J1807" t="str">
        <f>IF(ABS((C1807-AVERAGE($C:$C))/_xlfn.STDEV.S(moras[SALARIO]))&gt;1.96,"Atípico","No")</f>
        <v>No</v>
      </c>
      <c r="K1807" t="str">
        <f>IF(ABS((moras[[#This Row],[EDAD]]-AVERAGE($I:$I))/_xlfn.STDEV.S($I:$I))&gt;1.96,"Atípico","No")</f>
        <v>No</v>
      </c>
    </row>
    <row r="1808" spans="1:11" x14ac:dyDescent="0.35">
      <c r="A1808">
        <v>3196</v>
      </c>
      <c r="B1808" t="s">
        <v>9</v>
      </c>
      <c r="C1808">
        <v>660746</v>
      </c>
      <c r="D1808" t="s">
        <v>10</v>
      </c>
      <c r="E1808" t="s">
        <v>11</v>
      </c>
      <c r="F1808" t="s">
        <v>12</v>
      </c>
      <c r="G1808" t="s">
        <v>13</v>
      </c>
      <c r="H1808" t="s">
        <v>13</v>
      </c>
      <c r="I1808">
        <v>35</v>
      </c>
      <c r="J1808" t="str">
        <f>IF(ABS((C1808-AVERAGE($C:$C))/_xlfn.STDEV.S(moras[SALARIO]))&gt;1.96,"Atípico","No")</f>
        <v>No</v>
      </c>
      <c r="K1808" t="str">
        <f>IF(ABS((moras[[#This Row],[EDAD]]-AVERAGE($I:$I))/_xlfn.STDEV.S($I:$I))&gt;1.96,"Atípico","No")</f>
        <v>No</v>
      </c>
    </row>
    <row r="1809" spans="1:11" x14ac:dyDescent="0.35">
      <c r="A1809">
        <v>3458</v>
      </c>
      <c r="B1809" t="s">
        <v>15</v>
      </c>
      <c r="C1809">
        <v>647099</v>
      </c>
      <c r="D1809" t="s">
        <v>10</v>
      </c>
      <c r="E1809" t="s">
        <v>11</v>
      </c>
      <c r="F1809" t="s">
        <v>12</v>
      </c>
      <c r="G1809" t="s">
        <v>13</v>
      </c>
      <c r="H1809" t="s">
        <v>13</v>
      </c>
      <c r="I1809">
        <v>35</v>
      </c>
      <c r="J1809" t="str">
        <f>IF(ABS((C1809-AVERAGE($C:$C))/_xlfn.STDEV.S(moras[SALARIO]))&gt;1.96,"Atípico","No")</f>
        <v>No</v>
      </c>
      <c r="K1809" t="str">
        <f>IF(ABS((moras[[#This Row],[EDAD]]-AVERAGE($I:$I))/_xlfn.STDEV.S($I:$I))&gt;1.96,"Atípico","No")</f>
        <v>No</v>
      </c>
    </row>
    <row r="1810" spans="1:11" x14ac:dyDescent="0.35">
      <c r="A1810">
        <v>78</v>
      </c>
      <c r="B1810" t="s">
        <v>15</v>
      </c>
      <c r="C1810">
        <v>643859.19999999995</v>
      </c>
      <c r="D1810" t="s">
        <v>10</v>
      </c>
      <c r="E1810" t="s">
        <v>11</v>
      </c>
      <c r="F1810" t="s">
        <v>12</v>
      </c>
      <c r="G1810" t="s">
        <v>13</v>
      </c>
      <c r="H1810" t="s">
        <v>13</v>
      </c>
      <c r="I1810">
        <v>35</v>
      </c>
      <c r="J1810" t="str">
        <f>IF(ABS((C1810-AVERAGE($C:$C))/_xlfn.STDEV.S(moras[SALARIO]))&gt;1.96,"Atípico","No")</f>
        <v>No</v>
      </c>
      <c r="K1810" t="str">
        <f>IF(ABS((moras[[#This Row],[EDAD]]-AVERAGE($I:$I))/_xlfn.STDEV.S($I:$I))&gt;1.96,"Atípico","No")</f>
        <v>No</v>
      </c>
    </row>
    <row r="1811" spans="1:11" x14ac:dyDescent="0.35">
      <c r="A1811">
        <v>1040</v>
      </c>
      <c r="B1811" t="s">
        <v>15</v>
      </c>
      <c r="C1811">
        <v>632704.4</v>
      </c>
      <c r="D1811" t="s">
        <v>10</v>
      </c>
      <c r="E1811" t="s">
        <v>11</v>
      </c>
      <c r="F1811" t="s">
        <v>12</v>
      </c>
      <c r="G1811" t="s">
        <v>13</v>
      </c>
      <c r="H1811" t="s">
        <v>13</v>
      </c>
      <c r="I1811">
        <v>35</v>
      </c>
      <c r="J1811" t="str">
        <f>IF(ABS((C1811-AVERAGE($C:$C))/_xlfn.STDEV.S(moras[SALARIO]))&gt;1.96,"Atípico","No")</f>
        <v>No</v>
      </c>
      <c r="K1811" t="str">
        <f>IF(ABS((moras[[#This Row],[EDAD]]-AVERAGE($I:$I))/_xlfn.STDEV.S($I:$I))&gt;1.96,"Atípico","No")</f>
        <v>No</v>
      </c>
    </row>
    <row r="1812" spans="1:11" x14ac:dyDescent="0.35">
      <c r="A1812">
        <v>534</v>
      </c>
      <c r="B1812" t="s">
        <v>15</v>
      </c>
      <c r="C1812">
        <v>629752</v>
      </c>
      <c r="D1812" t="s">
        <v>10</v>
      </c>
      <c r="E1812" t="s">
        <v>11</v>
      </c>
      <c r="F1812" t="s">
        <v>12</v>
      </c>
      <c r="G1812" t="s">
        <v>13</v>
      </c>
      <c r="H1812" t="s">
        <v>13</v>
      </c>
      <c r="I1812">
        <v>35</v>
      </c>
      <c r="J1812" t="str">
        <f>IF(ABS((C1812-AVERAGE($C:$C))/_xlfn.STDEV.S(moras[SALARIO]))&gt;1.96,"Atípico","No")</f>
        <v>No</v>
      </c>
      <c r="K1812" t="str">
        <f>IF(ABS((moras[[#This Row],[EDAD]]-AVERAGE($I:$I))/_xlfn.STDEV.S($I:$I))&gt;1.96,"Atípico","No")</f>
        <v>No</v>
      </c>
    </row>
    <row r="1813" spans="1:11" x14ac:dyDescent="0.35">
      <c r="A1813">
        <v>2239</v>
      </c>
      <c r="B1813" t="s">
        <v>15</v>
      </c>
      <c r="C1813">
        <v>627774.12</v>
      </c>
      <c r="D1813" t="s">
        <v>10</v>
      </c>
      <c r="E1813" t="s">
        <v>16</v>
      </c>
      <c r="F1813" t="s">
        <v>12</v>
      </c>
      <c r="G1813" t="s">
        <v>13</v>
      </c>
      <c r="H1813" t="s">
        <v>13</v>
      </c>
      <c r="I1813">
        <v>35</v>
      </c>
      <c r="J1813" t="str">
        <f>IF(ABS((C1813-AVERAGE($C:$C))/_xlfn.STDEV.S(moras[SALARIO]))&gt;1.96,"Atípico","No")</f>
        <v>No</v>
      </c>
      <c r="K1813" t="str">
        <f>IF(ABS((moras[[#This Row],[EDAD]]-AVERAGE($I:$I))/_xlfn.STDEV.S($I:$I))&gt;1.96,"Atípico","No")</f>
        <v>No</v>
      </c>
    </row>
    <row r="1814" spans="1:11" x14ac:dyDescent="0.35">
      <c r="A1814">
        <v>2637</v>
      </c>
      <c r="B1814" t="s">
        <v>9</v>
      </c>
      <c r="C1814">
        <v>623700</v>
      </c>
      <c r="D1814" t="s">
        <v>10</v>
      </c>
      <c r="E1814" t="s">
        <v>16</v>
      </c>
      <c r="F1814" t="s">
        <v>12</v>
      </c>
      <c r="G1814" t="s">
        <v>13</v>
      </c>
      <c r="H1814" t="s">
        <v>13</v>
      </c>
      <c r="I1814">
        <v>35</v>
      </c>
      <c r="J1814" t="str">
        <f>IF(ABS((C1814-AVERAGE($C:$C))/_xlfn.STDEV.S(moras[SALARIO]))&gt;1.96,"Atípico","No")</f>
        <v>No</v>
      </c>
      <c r="K1814" t="str">
        <f>IF(ABS((moras[[#This Row],[EDAD]]-AVERAGE($I:$I))/_xlfn.STDEV.S($I:$I))&gt;1.96,"Atípico","No")</f>
        <v>No</v>
      </c>
    </row>
    <row r="1815" spans="1:11" x14ac:dyDescent="0.35">
      <c r="A1815">
        <v>4688</v>
      </c>
      <c r="B1815" t="s">
        <v>15</v>
      </c>
      <c r="C1815">
        <v>608956</v>
      </c>
      <c r="D1815" t="s">
        <v>10</v>
      </c>
      <c r="E1815" t="s">
        <v>16</v>
      </c>
      <c r="F1815" t="s">
        <v>12</v>
      </c>
      <c r="G1815" t="s">
        <v>13</v>
      </c>
      <c r="H1815" t="s">
        <v>13</v>
      </c>
      <c r="I1815">
        <v>35</v>
      </c>
      <c r="J1815" t="str">
        <f>IF(ABS((C1815-AVERAGE($C:$C))/_xlfn.STDEV.S(moras[SALARIO]))&gt;1.96,"Atípico","No")</f>
        <v>No</v>
      </c>
      <c r="K1815" t="str">
        <f>IF(ABS((moras[[#This Row],[EDAD]]-AVERAGE($I:$I))/_xlfn.STDEV.S($I:$I))&gt;1.96,"Atípico","No")</f>
        <v>No</v>
      </c>
    </row>
    <row r="1816" spans="1:11" x14ac:dyDescent="0.35">
      <c r="A1816">
        <v>2795</v>
      </c>
      <c r="B1816" t="s">
        <v>15</v>
      </c>
      <c r="C1816">
        <v>602634</v>
      </c>
      <c r="D1816" t="s">
        <v>10</v>
      </c>
      <c r="E1816" t="s">
        <v>11</v>
      </c>
      <c r="F1816" t="s">
        <v>12</v>
      </c>
      <c r="G1816" t="s">
        <v>13</v>
      </c>
      <c r="H1816" t="s">
        <v>13</v>
      </c>
      <c r="I1816">
        <v>35</v>
      </c>
      <c r="J1816" t="str">
        <f>IF(ABS((C1816-AVERAGE($C:$C))/_xlfn.STDEV.S(moras[SALARIO]))&gt;1.96,"Atípico","No")</f>
        <v>No</v>
      </c>
      <c r="K1816" t="str">
        <f>IF(ABS((moras[[#This Row],[EDAD]]-AVERAGE($I:$I))/_xlfn.STDEV.S($I:$I))&gt;1.96,"Atípico","No")</f>
        <v>No</v>
      </c>
    </row>
    <row r="1817" spans="1:11" x14ac:dyDescent="0.35">
      <c r="A1817">
        <v>571</v>
      </c>
      <c r="B1817" t="s">
        <v>9</v>
      </c>
      <c r="C1817">
        <v>588210</v>
      </c>
      <c r="D1817" t="s">
        <v>10</v>
      </c>
      <c r="E1817" t="s">
        <v>11</v>
      </c>
      <c r="F1817" t="s">
        <v>12</v>
      </c>
      <c r="G1817" t="s">
        <v>13</v>
      </c>
      <c r="H1817" t="s">
        <v>12</v>
      </c>
      <c r="I1817">
        <v>35</v>
      </c>
      <c r="J1817" t="str">
        <f>IF(ABS((C1817-AVERAGE($C:$C))/_xlfn.STDEV.S(moras[SALARIO]))&gt;1.96,"Atípico","No")</f>
        <v>No</v>
      </c>
      <c r="K1817" t="str">
        <f>IF(ABS((moras[[#This Row],[EDAD]]-AVERAGE($I:$I))/_xlfn.STDEV.S($I:$I))&gt;1.96,"Atípico","No")</f>
        <v>No</v>
      </c>
    </row>
    <row r="1818" spans="1:11" x14ac:dyDescent="0.35">
      <c r="A1818">
        <v>893</v>
      </c>
      <c r="B1818" t="s">
        <v>9</v>
      </c>
      <c r="C1818">
        <v>575032.5</v>
      </c>
      <c r="D1818" t="s">
        <v>10</v>
      </c>
      <c r="E1818" t="s">
        <v>16</v>
      </c>
      <c r="F1818" t="s">
        <v>12</v>
      </c>
      <c r="G1818" t="s">
        <v>13</v>
      </c>
      <c r="H1818" t="s">
        <v>13</v>
      </c>
      <c r="I1818">
        <v>35</v>
      </c>
      <c r="J1818" t="str">
        <f>IF(ABS((C1818-AVERAGE($C:$C))/_xlfn.STDEV.S(moras[SALARIO]))&gt;1.96,"Atípico","No")</f>
        <v>No</v>
      </c>
      <c r="K1818" t="str">
        <f>IF(ABS((moras[[#This Row],[EDAD]]-AVERAGE($I:$I))/_xlfn.STDEV.S($I:$I))&gt;1.96,"Atípico","No")</f>
        <v>No</v>
      </c>
    </row>
    <row r="1819" spans="1:11" x14ac:dyDescent="0.35">
      <c r="A1819">
        <v>3255</v>
      </c>
      <c r="B1819" t="s">
        <v>9</v>
      </c>
      <c r="C1819">
        <v>567425</v>
      </c>
      <c r="D1819" t="s">
        <v>10</v>
      </c>
      <c r="E1819" t="s">
        <v>11</v>
      </c>
      <c r="F1819" t="s">
        <v>12</v>
      </c>
      <c r="G1819" t="s">
        <v>13</v>
      </c>
      <c r="H1819" t="s">
        <v>13</v>
      </c>
      <c r="I1819">
        <v>35</v>
      </c>
      <c r="J1819" t="str">
        <f>IF(ABS((C1819-AVERAGE($C:$C))/_xlfn.STDEV.S(moras[SALARIO]))&gt;1.96,"Atípico","No")</f>
        <v>No</v>
      </c>
      <c r="K1819" t="str">
        <f>IF(ABS((moras[[#This Row],[EDAD]]-AVERAGE($I:$I))/_xlfn.STDEV.S($I:$I))&gt;1.96,"Atípico","No")</f>
        <v>No</v>
      </c>
    </row>
    <row r="1820" spans="1:11" x14ac:dyDescent="0.35">
      <c r="A1820">
        <v>3264</v>
      </c>
      <c r="B1820" t="s">
        <v>9</v>
      </c>
      <c r="C1820">
        <v>549000</v>
      </c>
      <c r="D1820" t="s">
        <v>10</v>
      </c>
      <c r="E1820" t="s">
        <v>16</v>
      </c>
      <c r="F1820" t="s">
        <v>12</v>
      </c>
      <c r="G1820" t="s">
        <v>13</v>
      </c>
      <c r="H1820" t="s">
        <v>13</v>
      </c>
      <c r="I1820">
        <v>35</v>
      </c>
      <c r="J1820" t="str">
        <f>IF(ABS((C1820-AVERAGE($C:$C))/_xlfn.STDEV.S(moras[SALARIO]))&gt;1.96,"Atípico","No")</f>
        <v>No</v>
      </c>
      <c r="K1820" t="str">
        <f>IF(ABS((moras[[#This Row],[EDAD]]-AVERAGE($I:$I))/_xlfn.STDEV.S($I:$I))&gt;1.96,"Atípico","No")</f>
        <v>No</v>
      </c>
    </row>
    <row r="1821" spans="1:11" x14ac:dyDescent="0.35">
      <c r="A1821">
        <v>4685</v>
      </c>
      <c r="B1821" t="s">
        <v>15</v>
      </c>
      <c r="C1821">
        <v>544761.14</v>
      </c>
      <c r="D1821" t="s">
        <v>10</v>
      </c>
      <c r="E1821" t="s">
        <v>16</v>
      </c>
      <c r="F1821" t="s">
        <v>12</v>
      </c>
      <c r="G1821" t="s">
        <v>13</v>
      </c>
      <c r="H1821" t="s">
        <v>13</v>
      </c>
      <c r="I1821">
        <v>35</v>
      </c>
      <c r="J1821" t="str">
        <f>IF(ABS((C1821-AVERAGE($C:$C))/_xlfn.STDEV.S(moras[SALARIO]))&gt;1.96,"Atípico","No")</f>
        <v>No</v>
      </c>
      <c r="K1821" t="str">
        <f>IF(ABS((moras[[#This Row],[EDAD]]-AVERAGE($I:$I))/_xlfn.STDEV.S($I:$I))&gt;1.96,"Atípico","No")</f>
        <v>No</v>
      </c>
    </row>
    <row r="1822" spans="1:11" x14ac:dyDescent="0.35">
      <c r="A1822">
        <v>4699</v>
      </c>
      <c r="B1822" t="s">
        <v>15</v>
      </c>
      <c r="C1822">
        <v>540376</v>
      </c>
      <c r="D1822" t="s">
        <v>10</v>
      </c>
      <c r="E1822" t="s">
        <v>16</v>
      </c>
      <c r="F1822" t="s">
        <v>12</v>
      </c>
      <c r="G1822" t="s">
        <v>13</v>
      </c>
      <c r="H1822" t="s">
        <v>13</v>
      </c>
      <c r="I1822">
        <v>35</v>
      </c>
      <c r="J1822" t="str">
        <f>IF(ABS((C1822-AVERAGE($C:$C))/_xlfn.STDEV.S(moras[SALARIO]))&gt;1.96,"Atípico","No")</f>
        <v>No</v>
      </c>
      <c r="K1822" t="str">
        <f>IF(ABS((moras[[#This Row],[EDAD]]-AVERAGE($I:$I))/_xlfn.STDEV.S($I:$I))&gt;1.96,"Atípico","No")</f>
        <v>No</v>
      </c>
    </row>
    <row r="1823" spans="1:11" x14ac:dyDescent="0.35">
      <c r="A1823">
        <v>3333</v>
      </c>
      <c r="B1823" t="s">
        <v>15</v>
      </c>
      <c r="C1823">
        <v>535736.47</v>
      </c>
      <c r="D1823" t="s">
        <v>10</v>
      </c>
      <c r="E1823" t="s">
        <v>16</v>
      </c>
      <c r="F1823" t="s">
        <v>12</v>
      </c>
      <c r="G1823" t="s">
        <v>13</v>
      </c>
      <c r="H1823" t="s">
        <v>13</v>
      </c>
      <c r="I1823">
        <v>35</v>
      </c>
      <c r="J1823" t="str">
        <f>IF(ABS((C1823-AVERAGE($C:$C))/_xlfn.STDEV.S(moras[SALARIO]))&gt;1.96,"Atípico","No")</f>
        <v>No</v>
      </c>
      <c r="K1823" t="str">
        <f>IF(ABS((moras[[#This Row],[EDAD]]-AVERAGE($I:$I))/_xlfn.STDEV.S($I:$I))&gt;1.96,"Atípico","No")</f>
        <v>No</v>
      </c>
    </row>
    <row r="1824" spans="1:11" x14ac:dyDescent="0.35">
      <c r="A1824">
        <v>3186</v>
      </c>
      <c r="B1824" t="s">
        <v>9</v>
      </c>
      <c r="C1824">
        <v>532896.9</v>
      </c>
      <c r="D1824" t="s">
        <v>10</v>
      </c>
      <c r="E1824" t="s">
        <v>11</v>
      </c>
      <c r="F1824" t="s">
        <v>12</v>
      </c>
      <c r="G1824" t="s">
        <v>13</v>
      </c>
      <c r="H1824" t="s">
        <v>13</v>
      </c>
      <c r="I1824">
        <v>35</v>
      </c>
      <c r="J1824" t="str">
        <f>IF(ABS((C1824-AVERAGE($C:$C))/_xlfn.STDEV.S(moras[SALARIO]))&gt;1.96,"Atípico","No")</f>
        <v>No</v>
      </c>
      <c r="K1824" t="str">
        <f>IF(ABS((moras[[#This Row],[EDAD]]-AVERAGE($I:$I))/_xlfn.STDEV.S($I:$I))&gt;1.96,"Atípico","No")</f>
        <v>No</v>
      </c>
    </row>
    <row r="1825" spans="1:11" x14ac:dyDescent="0.35">
      <c r="A1825">
        <v>4678</v>
      </c>
      <c r="B1825" t="s">
        <v>15</v>
      </c>
      <c r="C1825">
        <v>515840</v>
      </c>
      <c r="D1825" t="s">
        <v>10</v>
      </c>
      <c r="E1825" t="s">
        <v>16</v>
      </c>
      <c r="F1825" t="s">
        <v>12</v>
      </c>
      <c r="G1825" t="s">
        <v>13</v>
      </c>
      <c r="H1825" t="s">
        <v>13</v>
      </c>
      <c r="I1825">
        <v>35</v>
      </c>
      <c r="J1825" t="str">
        <f>IF(ABS((C1825-AVERAGE($C:$C))/_xlfn.STDEV.S(moras[SALARIO]))&gt;1.96,"Atípico","No")</f>
        <v>No</v>
      </c>
      <c r="K1825" t="str">
        <f>IF(ABS((moras[[#This Row],[EDAD]]-AVERAGE($I:$I))/_xlfn.STDEV.S($I:$I))&gt;1.96,"Atípico","No")</f>
        <v>No</v>
      </c>
    </row>
    <row r="1826" spans="1:11" x14ac:dyDescent="0.35">
      <c r="A1826">
        <v>1919</v>
      </c>
      <c r="B1826" t="s">
        <v>15</v>
      </c>
      <c r="C1826">
        <v>512557.9</v>
      </c>
      <c r="D1826" t="s">
        <v>10</v>
      </c>
      <c r="E1826" t="s">
        <v>16</v>
      </c>
      <c r="F1826" t="s">
        <v>12</v>
      </c>
      <c r="G1826" t="s">
        <v>13</v>
      </c>
      <c r="H1826" t="s">
        <v>13</v>
      </c>
      <c r="I1826">
        <v>35</v>
      </c>
      <c r="J1826" t="str">
        <f>IF(ABS((C1826-AVERAGE($C:$C))/_xlfn.STDEV.S(moras[SALARIO]))&gt;1.96,"Atípico","No")</f>
        <v>No</v>
      </c>
      <c r="K1826" t="str">
        <f>IF(ABS((moras[[#This Row],[EDAD]]-AVERAGE($I:$I))/_xlfn.STDEV.S($I:$I))&gt;1.96,"Atípico","No")</f>
        <v>No</v>
      </c>
    </row>
    <row r="1827" spans="1:11" x14ac:dyDescent="0.35">
      <c r="A1827">
        <v>4301</v>
      </c>
      <c r="B1827" t="s">
        <v>9</v>
      </c>
      <c r="C1827">
        <v>512466.67</v>
      </c>
      <c r="D1827" t="s">
        <v>10</v>
      </c>
      <c r="E1827" t="s">
        <v>16</v>
      </c>
      <c r="F1827" t="s">
        <v>12</v>
      </c>
      <c r="G1827" t="s">
        <v>13</v>
      </c>
      <c r="H1827" t="s">
        <v>12</v>
      </c>
      <c r="I1827">
        <v>35</v>
      </c>
      <c r="J1827" t="str">
        <f>IF(ABS((C1827-AVERAGE($C:$C))/_xlfn.STDEV.S(moras[SALARIO]))&gt;1.96,"Atípico","No")</f>
        <v>No</v>
      </c>
      <c r="K1827" t="str">
        <f>IF(ABS((moras[[#This Row],[EDAD]]-AVERAGE($I:$I))/_xlfn.STDEV.S($I:$I))&gt;1.96,"Atípico","No")</f>
        <v>No</v>
      </c>
    </row>
    <row r="1828" spans="1:11" x14ac:dyDescent="0.35">
      <c r="A1828">
        <v>334</v>
      </c>
      <c r="B1828" t="s">
        <v>9</v>
      </c>
      <c r="C1828">
        <v>509509</v>
      </c>
      <c r="D1828" t="s">
        <v>18</v>
      </c>
      <c r="E1828" t="s">
        <v>16</v>
      </c>
      <c r="F1828" t="s">
        <v>12</v>
      </c>
      <c r="G1828" t="s">
        <v>13</v>
      </c>
      <c r="H1828" t="s">
        <v>12</v>
      </c>
      <c r="I1828">
        <v>35</v>
      </c>
      <c r="J1828" t="str">
        <f>IF(ABS((C1828-AVERAGE($C:$C))/_xlfn.STDEV.S(moras[SALARIO]))&gt;1.96,"Atípico","No")</f>
        <v>No</v>
      </c>
      <c r="K1828" t="str">
        <f>IF(ABS((moras[[#This Row],[EDAD]]-AVERAGE($I:$I))/_xlfn.STDEV.S($I:$I))&gt;1.96,"Atípico","No")</f>
        <v>No</v>
      </c>
    </row>
    <row r="1829" spans="1:11" x14ac:dyDescent="0.35">
      <c r="A1829">
        <v>2827</v>
      </c>
      <c r="B1829" t="s">
        <v>9</v>
      </c>
      <c r="C1829">
        <v>504705.31</v>
      </c>
      <c r="D1829" t="s">
        <v>10</v>
      </c>
      <c r="E1829" t="s">
        <v>16</v>
      </c>
      <c r="F1829" t="s">
        <v>12</v>
      </c>
      <c r="G1829" t="s">
        <v>13</v>
      </c>
      <c r="H1829" t="s">
        <v>13</v>
      </c>
      <c r="I1829">
        <v>35</v>
      </c>
      <c r="J1829" t="str">
        <f>IF(ABS((C1829-AVERAGE($C:$C))/_xlfn.STDEV.S(moras[SALARIO]))&gt;1.96,"Atípico","No")</f>
        <v>No</v>
      </c>
      <c r="K1829" t="str">
        <f>IF(ABS((moras[[#This Row],[EDAD]]-AVERAGE($I:$I))/_xlfn.STDEV.S($I:$I))&gt;1.96,"Atípico","No")</f>
        <v>No</v>
      </c>
    </row>
    <row r="1830" spans="1:11" x14ac:dyDescent="0.35">
      <c r="A1830">
        <v>4702</v>
      </c>
      <c r="B1830" t="s">
        <v>9</v>
      </c>
      <c r="C1830">
        <v>500136.83</v>
      </c>
      <c r="D1830" t="s">
        <v>10</v>
      </c>
      <c r="E1830" t="s">
        <v>16</v>
      </c>
      <c r="F1830" t="s">
        <v>12</v>
      </c>
      <c r="G1830" t="s">
        <v>13</v>
      </c>
      <c r="H1830" t="s">
        <v>13</v>
      </c>
      <c r="I1830">
        <v>35</v>
      </c>
      <c r="J1830" t="str">
        <f>IF(ABS((C1830-AVERAGE($C:$C))/_xlfn.STDEV.S(moras[SALARIO]))&gt;1.96,"Atípico","No")</f>
        <v>No</v>
      </c>
      <c r="K1830" t="str">
        <f>IF(ABS((moras[[#This Row],[EDAD]]-AVERAGE($I:$I))/_xlfn.STDEV.S($I:$I))&gt;1.96,"Atípico","No")</f>
        <v>No</v>
      </c>
    </row>
    <row r="1831" spans="1:11" x14ac:dyDescent="0.35">
      <c r="A1831">
        <v>2561</v>
      </c>
      <c r="B1831" t="s">
        <v>9</v>
      </c>
      <c r="C1831">
        <v>486162.3</v>
      </c>
      <c r="D1831" t="s">
        <v>10</v>
      </c>
      <c r="E1831" t="s">
        <v>16</v>
      </c>
      <c r="F1831" t="s">
        <v>12</v>
      </c>
      <c r="G1831" t="s">
        <v>12</v>
      </c>
      <c r="H1831" t="s">
        <v>13</v>
      </c>
      <c r="I1831">
        <v>35</v>
      </c>
      <c r="J1831" t="str">
        <f>IF(ABS((C1831-AVERAGE($C:$C))/_xlfn.STDEV.S(moras[SALARIO]))&gt;1.96,"Atípico","No")</f>
        <v>No</v>
      </c>
      <c r="K1831" t="str">
        <f>IF(ABS((moras[[#This Row],[EDAD]]-AVERAGE($I:$I))/_xlfn.STDEV.S($I:$I))&gt;1.96,"Atípico","No")</f>
        <v>No</v>
      </c>
    </row>
    <row r="1832" spans="1:11" x14ac:dyDescent="0.35">
      <c r="A1832">
        <v>2395</v>
      </c>
      <c r="B1832" t="s">
        <v>15</v>
      </c>
      <c r="C1832">
        <v>466740</v>
      </c>
      <c r="D1832" t="s">
        <v>10</v>
      </c>
      <c r="E1832" t="s">
        <v>11</v>
      </c>
      <c r="F1832" t="s">
        <v>12</v>
      </c>
      <c r="G1832" t="s">
        <v>13</v>
      </c>
      <c r="H1832" t="s">
        <v>12</v>
      </c>
      <c r="I1832">
        <v>35</v>
      </c>
      <c r="J1832" t="str">
        <f>IF(ABS((C1832-AVERAGE($C:$C))/_xlfn.STDEV.S(moras[SALARIO]))&gt;1.96,"Atípico","No")</f>
        <v>No</v>
      </c>
      <c r="K1832" t="str">
        <f>IF(ABS((moras[[#This Row],[EDAD]]-AVERAGE($I:$I))/_xlfn.STDEV.S($I:$I))&gt;1.96,"Atípico","No")</f>
        <v>No</v>
      </c>
    </row>
    <row r="1833" spans="1:11" x14ac:dyDescent="0.35">
      <c r="A1833">
        <v>105</v>
      </c>
      <c r="B1833" t="s">
        <v>9</v>
      </c>
      <c r="C1833">
        <v>462759</v>
      </c>
      <c r="D1833" t="s">
        <v>10</v>
      </c>
      <c r="E1833" t="s">
        <v>16</v>
      </c>
      <c r="F1833" t="s">
        <v>12</v>
      </c>
      <c r="G1833" t="s">
        <v>13</v>
      </c>
      <c r="H1833" t="s">
        <v>13</v>
      </c>
      <c r="I1833">
        <v>35</v>
      </c>
      <c r="J1833" t="str">
        <f>IF(ABS((C1833-AVERAGE($C:$C))/_xlfn.STDEV.S(moras[SALARIO]))&gt;1.96,"Atípico","No")</f>
        <v>No</v>
      </c>
      <c r="K1833" t="str">
        <f>IF(ABS((moras[[#This Row],[EDAD]]-AVERAGE($I:$I))/_xlfn.STDEV.S($I:$I))&gt;1.96,"Atípico","No")</f>
        <v>No</v>
      </c>
    </row>
    <row r="1834" spans="1:11" x14ac:dyDescent="0.35">
      <c r="A1834">
        <v>4729</v>
      </c>
      <c r="B1834" t="s">
        <v>15</v>
      </c>
      <c r="C1834">
        <v>455696</v>
      </c>
      <c r="D1834" t="s">
        <v>10</v>
      </c>
      <c r="E1834" t="s">
        <v>11</v>
      </c>
      <c r="F1834" t="s">
        <v>12</v>
      </c>
      <c r="G1834" t="s">
        <v>13</v>
      </c>
      <c r="H1834" t="s">
        <v>13</v>
      </c>
      <c r="I1834">
        <v>35</v>
      </c>
      <c r="J1834" t="str">
        <f>IF(ABS((C1834-AVERAGE($C:$C))/_xlfn.STDEV.S(moras[SALARIO]))&gt;1.96,"Atípico","No")</f>
        <v>No</v>
      </c>
      <c r="K1834" t="str">
        <f>IF(ABS((moras[[#This Row],[EDAD]]-AVERAGE($I:$I))/_xlfn.STDEV.S($I:$I))&gt;1.96,"Atípico","No")</f>
        <v>No</v>
      </c>
    </row>
    <row r="1835" spans="1:11" x14ac:dyDescent="0.35">
      <c r="A1835">
        <v>3725</v>
      </c>
      <c r="B1835" t="s">
        <v>9</v>
      </c>
      <c r="C1835">
        <v>454518</v>
      </c>
      <c r="D1835" t="s">
        <v>10</v>
      </c>
      <c r="E1835" t="s">
        <v>16</v>
      </c>
      <c r="F1835" t="s">
        <v>12</v>
      </c>
      <c r="G1835" t="s">
        <v>13</v>
      </c>
      <c r="H1835" t="s">
        <v>13</v>
      </c>
      <c r="I1835">
        <v>35</v>
      </c>
      <c r="J1835" t="str">
        <f>IF(ABS((C1835-AVERAGE($C:$C))/_xlfn.STDEV.S(moras[SALARIO]))&gt;1.96,"Atípico","No")</f>
        <v>No</v>
      </c>
      <c r="K1835" t="str">
        <f>IF(ABS((moras[[#This Row],[EDAD]]-AVERAGE($I:$I))/_xlfn.STDEV.S($I:$I))&gt;1.96,"Atípico","No")</f>
        <v>No</v>
      </c>
    </row>
    <row r="1836" spans="1:11" x14ac:dyDescent="0.35">
      <c r="A1836">
        <v>2910</v>
      </c>
      <c r="B1836" t="s">
        <v>9</v>
      </c>
      <c r="C1836">
        <v>445567</v>
      </c>
      <c r="D1836" t="s">
        <v>18</v>
      </c>
      <c r="E1836" t="s">
        <v>16</v>
      </c>
      <c r="F1836" t="s">
        <v>12</v>
      </c>
      <c r="G1836" t="s">
        <v>13</v>
      </c>
      <c r="H1836" t="s">
        <v>12</v>
      </c>
      <c r="I1836">
        <v>35</v>
      </c>
      <c r="J1836" t="str">
        <f>IF(ABS((C1836-AVERAGE($C:$C))/_xlfn.STDEV.S(moras[SALARIO]))&gt;1.96,"Atípico","No")</f>
        <v>No</v>
      </c>
      <c r="K1836" t="str">
        <f>IF(ABS((moras[[#This Row],[EDAD]]-AVERAGE($I:$I))/_xlfn.STDEV.S($I:$I))&gt;1.96,"Atípico","No")</f>
        <v>No</v>
      </c>
    </row>
    <row r="1837" spans="1:11" x14ac:dyDescent="0.35">
      <c r="A1837">
        <v>4828</v>
      </c>
      <c r="B1837" t="s">
        <v>9</v>
      </c>
      <c r="C1837">
        <v>440373</v>
      </c>
      <c r="D1837" t="s">
        <v>10</v>
      </c>
      <c r="E1837" t="s">
        <v>11</v>
      </c>
      <c r="F1837" t="s">
        <v>12</v>
      </c>
      <c r="G1837" t="s">
        <v>13</v>
      </c>
      <c r="H1837" t="s">
        <v>13</v>
      </c>
      <c r="I1837">
        <v>35</v>
      </c>
      <c r="J1837" t="str">
        <f>IF(ABS((C1837-AVERAGE($C:$C))/_xlfn.STDEV.S(moras[SALARIO]))&gt;1.96,"Atípico","No")</f>
        <v>No</v>
      </c>
      <c r="K1837" t="str">
        <f>IF(ABS((moras[[#This Row],[EDAD]]-AVERAGE($I:$I))/_xlfn.STDEV.S($I:$I))&gt;1.96,"Atípico","No")</f>
        <v>No</v>
      </c>
    </row>
    <row r="1838" spans="1:11" x14ac:dyDescent="0.35">
      <c r="A1838">
        <v>4827</v>
      </c>
      <c r="B1838" t="s">
        <v>9</v>
      </c>
      <c r="C1838">
        <v>430371</v>
      </c>
      <c r="D1838" t="s">
        <v>18</v>
      </c>
      <c r="E1838" t="s">
        <v>16</v>
      </c>
      <c r="F1838" t="s">
        <v>12</v>
      </c>
      <c r="G1838" t="s">
        <v>13</v>
      </c>
      <c r="H1838" t="s">
        <v>13</v>
      </c>
      <c r="I1838">
        <v>35</v>
      </c>
      <c r="J1838" t="str">
        <f>IF(ABS((C1838-AVERAGE($C:$C))/_xlfn.STDEV.S(moras[SALARIO]))&gt;1.96,"Atípico","No")</f>
        <v>No</v>
      </c>
      <c r="K1838" t="str">
        <f>IF(ABS((moras[[#This Row],[EDAD]]-AVERAGE($I:$I))/_xlfn.STDEV.S($I:$I))&gt;1.96,"Atípico","No")</f>
        <v>No</v>
      </c>
    </row>
    <row r="1839" spans="1:11" x14ac:dyDescent="0.35">
      <c r="A1839">
        <v>1678</v>
      </c>
      <c r="B1839" t="s">
        <v>9</v>
      </c>
      <c r="C1839">
        <v>424103</v>
      </c>
      <c r="D1839" t="s">
        <v>18</v>
      </c>
      <c r="E1839" t="s">
        <v>16</v>
      </c>
      <c r="F1839" t="s">
        <v>12</v>
      </c>
      <c r="G1839" t="s">
        <v>13</v>
      </c>
      <c r="H1839" t="s">
        <v>12</v>
      </c>
      <c r="I1839">
        <v>35</v>
      </c>
      <c r="J1839" t="str">
        <f>IF(ABS((C1839-AVERAGE($C:$C))/_xlfn.STDEV.S(moras[SALARIO]))&gt;1.96,"Atípico","No")</f>
        <v>No</v>
      </c>
      <c r="K1839" t="str">
        <f>IF(ABS((moras[[#This Row],[EDAD]]-AVERAGE($I:$I))/_xlfn.STDEV.S($I:$I))&gt;1.96,"Atípico","No")</f>
        <v>No</v>
      </c>
    </row>
    <row r="1840" spans="1:11" x14ac:dyDescent="0.35">
      <c r="A1840">
        <v>2925</v>
      </c>
      <c r="B1840" t="s">
        <v>9</v>
      </c>
      <c r="C1840">
        <v>416406.24</v>
      </c>
      <c r="D1840" t="s">
        <v>10</v>
      </c>
      <c r="E1840" t="s">
        <v>16</v>
      </c>
      <c r="F1840" t="s">
        <v>12</v>
      </c>
      <c r="G1840" t="s">
        <v>13</v>
      </c>
      <c r="H1840" t="s">
        <v>13</v>
      </c>
      <c r="I1840">
        <v>35</v>
      </c>
      <c r="J1840" t="str">
        <f>IF(ABS((C1840-AVERAGE($C:$C))/_xlfn.STDEV.S(moras[SALARIO]))&gt;1.96,"Atípico","No")</f>
        <v>No</v>
      </c>
      <c r="K1840" t="str">
        <f>IF(ABS((moras[[#This Row],[EDAD]]-AVERAGE($I:$I))/_xlfn.STDEV.S($I:$I))&gt;1.96,"Atípico","No")</f>
        <v>No</v>
      </c>
    </row>
    <row r="1841" spans="1:11" x14ac:dyDescent="0.35">
      <c r="A1841">
        <v>3569</v>
      </c>
      <c r="B1841" t="s">
        <v>15</v>
      </c>
      <c r="C1841">
        <v>413618.8</v>
      </c>
      <c r="D1841" t="s">
        <v>10</v>
      </c>
      <c r="E1841" t="s">
        <v>16</v>
      </c>
      <c r="F1841" t="s">
        <v>12</v>
      </c>
      <c r="G1841" t="s">
        <v>13</v>
      </c>
      <c r="H1841" t="s">
        <v>13</v>
      </c>
      <c r="I1841">
        <v>35</v>
      </c>
      <c r="J1841" t="str">
        <f>IF(ABS((C1841-AVERAGE($C:$C))/_xlfn.STDEV.S(moras[SALARIO]))&gt;1.96,"Atípico","No")</f>
        <v>No</v>
      </c>
      <c r="K1841" t="str">
        <f>IF(ABS((moras[[#This Row],[EDAD]]-AVERAGE($I:$I))/_xlfn.STDEV.S($I:$I))&gt;1.96,"Atípico","No")</f>
        <v>No</v>
      </c>
    </row>
    <row r="1842" spans="1:11" x14ac:dyDescent="0.35">
      <c r="A1842">
        <v>3802</v>
      </c>
      <c r="B1842" t="s">
        <v>9</v>
      </c>
      <c r="C1842">
        <v>405798</v>
      </c>
      <c r="D1842" t="s">
        <v>17</v>
      </c>
      <c r="E1842" t="s">
        <v>16</v>
      </c>
      <c r="F1842" t="s">
        <v>12</v>
      </c>
      <c r="G1842" t="s">
        <v>13</v>
      </c>
      <c r="H1842" t="s">
        <v>13</v>
      </c>
      <c r="I1842">
        <v>35</v>
      </c>
      <c r="J1842" t="str">
        <f>IF(ABS((C1842-AVERAGE($C:$C))/_xlfn.STDEV.S(moras[SALARIO]))&gt;1.96,"Atípico","No")</f>
        <v>No</v>
      </c>
      <c r="K1842" t="str">
        <f>IF(ABS((moras[[#This Row],[EDAD]]-AVERAGE($I:$I))/_xlfn.STDEV.S($I:$I))&gt;1.96,"Atípico","No")</f>
        <v>No</v>
      </c>
    </row>
    <row r="1843" spans="1:11" x14ac:dyDescent="0.35">
      <c r="A1843">
        <v>4594</v>
      </c>
      <c r="B1843" t="s">
        <v>15</v>
      </c>
      <c r="C1843">
        <v>405464.55</v>
      </c>
      <c r="D1843" t="s">
        <v>10</v>
      </c>
      <c r="E1843" t="s">
        <v>16</v>
      </c>
      <c r="F1843" t="s">
        <v>12</v>
      </c>
      <c r="G1843" t="s">
        <v>13</v>
      </c>
      <c r="H1843" t="s">
        <v>13</v>
      </c>
      <c r="I1843">
        <v>35</v>
      </c>
      <c r="J1843" t="str">
        <f>IF(ABS((C1843-AVERAGE($C:$C))/_xlfn.STDEV.S(moras[SALARIO]))&gt;1.96,"Atípico","No")</f>
        <v>No</v>
      </c>
      <c r="K1843" t="str">
        <f>IF(ABS((moras[[#This Row],[EDAD]]-AVERAGE($I:$I))/_xlfn.STDEV.S($I:$I))&gt;1.96,"Atípico","No")</f>
        <v>No</v>
      </c>
    </row>
    <row r="1844" spans="1:11" x14ac:dyDescent="0.35">
      <c r="A1844">
        <v>468</v>
      </c>
      <c r="B1844" t="s">
        <v>9</v>
      </c>
      <c r="C1844">
        <v>400000</v>
      </c>
      <c r="D1844" t="s">
        <v>10</v>
      </c>
      <c r="E1844" t="s">
        <v>16</v>
      </c>
      <c r="F1844" t="s">
        <v>12</v>
      </c>
      <c r="G1844" t="s">
        <v>13</v>
      </c>
      <c r="H1844" t="s">
        <v>13</v>
      </c>
      <c r="I1844">
        <v>35</v>
      </c>
      <c r="J1844" t="str">
        <f>IF(ABS((C1844-AVERAGE($C:$C))/_xlfn.STDEV.S(moras[SALARIO]))&gt;1.96,"Atípico","No")</f>
        <v>No</v>
      </c>
      <c r="K1844" t="str">
        <f>IF(ABS((moras[[#This Row],[EDAD]]-AVERAGE($I:$I))/_xlfn.STDEV.S($I:$I))&gt;1.96,"Atípico","No")</f>
        <v>No</v>
      </c>
    </row>
    <row r="1845" spans="1:11" x14ac:dyDescent="0.35">
      <c r="A1845">
        <v>2075</v>
      </c>
      <c r="B1845" t="s">
        <v>15</v>
      </c>
      <c r="C1845">
        <v>400000</v>
      </c>
      <c r="D1845" t="s">
        <v>10</v>
      </c>
      <c r="E1845" t="s">
        <v>16</v>
      </c>
      <c r="F1845" t="s">
        <v>12</v>
      </c>
      <c r="G1845" t="s">
        <v>13</v>
      </c>
      <c r="H1845" t="s">
        <v>13</v>
      </c>
      <c r="I1845">
        <v>35</v>
      </c>
      <c r="J1845" t="str">
        <f>IF(ABS((C1845-AVERAGE($C:$C))/_xlfn.STDEV.S(moras[SALARIO]))&gt;1.96,"Atípico","No")</f>
        <v>No</v>
      </c>
      <c r="K1845" t="str">
        <f>IF(ABS((moras[[#This Row],[EDAD]]-AVERAGE($I:$I))/_xlfn.STDEV.S($I:$I))&gt;1.96,"Atípico","No")</f>
        <v>No</v>
      </c>
    </row>
    <row r="1846" spans="1:11" x14ac:dyDescent="0.35">
      <c r="A1846">
        <v>4611</v>
      </c>
      <c r="B1846" t="s">
        <v>9</v>
      </c>
      <c r="C1846">
        <v>390662.05</v>
      </c>
      <c r="D1846" t="s">
        <v>10</v>
      </c>
      <c r="E1846" t="s">
        <v>16</v>
      </c>
      <c r="F1846" t="s">
        <v>12</v>
      </c>
      <c r="G1846" t="s">
        <v>13</v>
      </c>
      <c r="H1846" t="s">
        <v>12</v>
      </c>
      <c r="I1846">
        <v>35</v>
      </c>
      <c r="J1846" t="str">
        <f>IF(ABS((C1846-AVERAGE($C:$C))/_xlfn.STDEV.S(moras[SALARIO]))&gt;1.96,"Atípico","No")</f>
        <v>No</v>
      </c>
      <c r="K1846" t="str">
        <f>IF(ABS((moras[[#This Row],[EDAD]]-AVERAGE($I:$I))/_xlfn.STDEV.S($I:$I))&gt;1.96,"Atípico","No")</f>
        <v>No</v>
      </c>
    </row>
    <row r="1847" spans="1:11" x14ac:dyDescent="0.35">
      <c r="A1847">
        <v>1734</v>
      </c>
      <c r="B1847" t="s">
        <v>9</v>
      </c>
      <c r="C1847">
        <v>387489.4</v>
      </c>
      <c r="D1847" t="s">
        <v>10</v>
      </c>
      <c r="E1847" t="s">
        <v>16</v>
      </c>
      <c r="F1847" t="s">
        <v>12</v>
      </c>
      <c r="G1847" t="s">
        <v>13</v>
      </c>
      <c r="H1847" t="s">
        <v>13</v>
      </c>
      <c r="I1847">
        <v>35</v>
      </c>
      <c r="J1847" t="str">
        <f>IF(ABS((C1847-AVERAGE($C:$C))/_xlfn.STDEV.S(moras[SALARIO]))&gt;1.96,"Atípico","No")</f>
        <v>No</v>
      </c>
      <c r="K1847" t="str">
        <f>IF(ABS((moras[[#This Row],[EDAD]]-AVERAGE($I:$I))/_xlfn.STDEV.S($I:$I))&gt;1.96,"Atípico","No")</f>
        <v>No</v>
      </c>
    </row>
    <row r="1848" spans="1:11" x14ac:dyDescent="0.35">
      <c r="A1848">
        <v>1365</v>
      </c>
      <c r="B1848" t="s">
        <v>15</v>
      </c>
      <c r="C1848">
        <v>387279.29</v>
      </c>
      <c r="D1848" t="s">
        <v>10</v>
      </c>
      <c r="E1848" t="s">
        <v>16</v>
      </c>
      <c r="F1848" t="s">
        <v>12</v>
      </c>
      <c r="G1848" t="s">
        <v>13</v>
      </c>
      <c r="H1848" t="s">
        <v>13</v>
      </c>
      <c r="I1848">
        <v>35</v>
      </c>
      <c r="J1848" t="str">
        <f>IF(ABS((C1848-AVERAGE($C:$C))/_xlfn.STDEV.S(moras[SALARIO]))&gt;1.96,"Atípico","No")</f>
        <v>No</v>
      </c>
      <c r="K1848" t="str">
        <f>IF(ABS((moras[[#This Row],[EDAD]]-AVERAGE($I:$I))/_xlfn.STDEV.S($I:$I))&gt;1.96,"Atípico","No")</f>
        <v>No</v>
      </c>
    </row>
    <row r="1849" spans="1:11" x14ac:dyDescent="0.35">
      <c r="A1849">
        <v>3593</v>
      </c>
      <c r="B1849" t="s">
        <v>9</v>
      </c>
      <c r="C1849">
        <v>385347.22</v>
      </c>
      <c r="D1849" t="s">
        <v>10</v>
      </c>
      <c r="E1849" t="s">
        <v>16</v>
      </c>
      <c r="F1849" t="s">
        <v>12</v>
      </c>
      <c r="G1849" t="s">
        <v>13</v>
      </c>
      <c r="H1849" t="s">
        <v>13</v>
      </c>
      <c r="I1849">
        <v>35</v>
      </c>
      <c r="J1849" t="str">
        <f>IF(ABS((C1849-AVERAGE($C:$C))/_xlfn.STDEV.S(moras[SALARIO]))&gt;1.96,"Atípico","No")</f>
        <v>No</v>
      </c>
      <c r="K1849" t="str">
        <f>IF(ABS((moras[[#This Row],[EDAD]]-AVERAGE($I:$I))/_xlfn.STDEV.S($I:$I))&gt;1.96,"Atípico","No")</f>
        <v>No</v>
      </c>
    </row>
    <row r="1850" spans="1:11" x14ac:dyDescent="0.35">
      <c r="A1850">
        <v>3995</v>
      </c>
      <c r="B1850" t="s">
        <v>15</v>
      </c>
      <c r="C1850">
        <v>382400</v>
      </c>
      <c r="D1850" t="s">
        <v>10</v>
      </c>
      <c r="E1850" t="s">
        <v>16</v>
      </c>
      <c r="F1850" t="s">
        <v>12</v>
      </c>
      <c r="G1850" t="s">
        <v>13</v>
      </c>
      <c r="H1850" t="s">
        <v>13</v>
      </c>
      <c r="I1850">
        <v>35</v>
      </c>
      <c r="J1850" t="str">
        <f>IF(ABS((C1850-AVERAGE($C:$C))/_xlfn.STDEV.S(moras[SALARIO]))&gt;1.96,"Atípico","No")</f>
        <v>No</v>
      </c>
      <c r="K1850" t="str">
        <f>IF(ABS((moras[[#This Row],[EDAD]]-AVERAGE($I:$I))/_xlfn.STDEV.S($I:$I))&gt;1.96,"Atípico","No")</f>
        <v>No</v>
      </c>
    </row>
    <row r="1851" spans="1:11" x14ac:dyDescent="0.35">
      <c r="A1851">
        <v>799</v>
      </c>
      <c r="B1851" t="s">
        <v>15</v>
      </c>
      <c r="C1851">
        <v>382136</v>
      </c>
      <c r="D1851" t="s">
        <v>18</v>
      </c>
      <c r="E1851" t="s">
        <v>16</v>
      </c>
      <c r="F1851" t="s">
        <v>12</v>
      </c>
      <c r="G1851" t="s">
        <v>13</v>
      </c>
      <c r="H1851" t="s">
        <v>12</v>
      </c>
      <c r="I1851">
        <v>35</v>
      </c>
      <c r="J1851" t="str">
        <f>IF(ABS((C1851-AVERAGE($C:$C))/_xlfn.STDEV.S(moras[SALARIO]))&gt;1.96,"Atípico","No")</f>
        <v>No</v>
      </c>
      <c r="K1851" t="str">
        <f>IF(ABS((moras[[#This Row],[EDAD]]-AVERAGE($I:$I))/_xlfn.STDEV.S($I:$I))&gt;1.96,"Atípico","No")</f>
        <v>No</v>
      </c>
    </row>
    <row r="1852" spans="1:11" x14ac:dyDescent="0.35">
      <c r="A1852">
        <v>3603</v>
      </c>
      <c r="B1852" t="s">
        <v>9</v>
      </c>
      <c r="C1852">
        <v>377350.76</v>
      </c>
      <c r="D1852" t="s">
        <v>10</v>
      </c>
      <c r="E1852" t="s">
        <v>16</v>
      </c>
      <c r="F1852" t="s">
        <v>12</v>
      </c>
      <c r="G1852" t="s">
        <v>13</v>
      </c>
      <c r="H1852" t="s">
        <v>13</v>
      </c>
      <c r="I1852">
        <v>35</v>
      </c>
      <c r="J1852" t="str">
        <f>IF(ABS((C1852-AVERAGE($C:$C))/_xlfn.STDEV.S(moras[SALARIO]))&gt;1.96,"Atípico","No")</f>
        <v>No</v>
      </c>
      <c r="K1852" t="str">
        <f>IF(ABS((moras[[#This Row],[EDAD]]-AVERAGE($I:$I))/_xlfn.STDEV.S($I:$I))&gt;1.96,"Atípico","No")</f>
        <v>No</v>
      </c>
    </row>
    <row r="1853" spans="1:11" x14ac:dyDescent="0.35">
      <c r="A1853">
        <v>3065</v>
      </c>
      <c r="B1853" t="s">
        <v>15</v>
      </c>
      <c r="C1853">
        <v>371527</v>
      </c>
      <c r="D1853" t="s">
        <v>10</v>
      </c>
      <c r="E1853" t="s">
        <v>16</v>
      </c>
      <c r="F1853" t="s">
        <v>12</v>
      </c>
      <c r="G1853" t="s">
        <v>13</v>
      </c>
      <c r="H1853" t="s">
        <v>13</v>
      </c>
      <c r="I1853">
        <v>35</v>
      </c>
      <c r="J1853" t="str">
        <f>IF(ABS((C1853-AVERAGE($C:$C))/_xlfn.STDEV.S(moras[SALARIO]))&gt;1.96,"Atípico","No")</f>
        <v>No</v>
      </c>
      <c r="K1853" t="str">
        <f>IF(ABS((moras[[#This Row],[EDAD]]-AVERAGE($I:$I))/_xlfn.STDEV.S($I:$I))&gt;1.96,"Atípico","No")</f>
        <v>No</v>
      </c>
    </row>
    <row r="1854" spans="1:11" x14ac:dyDescent="0.35">
      <c r="A1854">
        <v>613</v>
      </c>
      <c r="B1854" t="s">
        <v>9</v>
      </c>
      <c r="C1854">
        <v>369367.93</v>
      </c>
      <c r="D1854" t="s">
        <v>10</v>
      </c>
      <c r="E1854" t="s">
        <v>11</v>
      </c>
      <c r="F1854" t="s">
        <v>12</v>
      </c>
      <c r="G1854" t="s">
        <v>13</v>
      </c>
      <c r="H1854" t="s">
        <v>13</v>
      </c>
      <c r="I1854">
        <v>35</v>
      </c>
      <c r="J1854" t="str">
        <f>IF(ABS((C1854-AVERAGE($C:$C))/_xlfn.STDEV.S(moras[SALARIO]))&gt;1.96,"Atípico","No")</f>
        <v>No</v>
      </c>
      <c r="K1854" t="str">
        <f>IF(ABS((moras[[#This Row],[EDAD]]-AVERAGE($I:$I))/_xlfn.STDEV.S($I:$I))&gt;1.96,"Atípico","No")</f>
        <v>No</v>
      </c>
    </row>
    <row r="1855" spans="1:11" x14ac:dyDescent="0.35">
      <c r="A1855">
        <v>2863</v>
      </c>
      <c r="B1855" t="s">
        <v>9</v>
      </c>
      <c r="C1855">
        <v>368127</v>
      </c>
      <c r="D1855" t="s">
        <v>18</v>
      </c>
      <c r="E1855" t="s">
        <v>16</v>
      </c>
      <c r="F1855" t="s">
        <v>12</v>
      </c>
      <c r="G1855" t="s">
        <v>13</v>
      </c>
      <c r="H1855" t="s">
        <v>12</v>
      </c>
      <c r="I1855">
        <v>35</v>
      </c>
      <c r="J1855" t="str">
        <f>IF(ABS((C1855-AVERAGE($C:$C))/_xlfn.STDEV.S(moras[SALARIO]))&gt;1.96,"Atípico","No")</f>
        <v>No</v>
      </c>
      <c r="K1855" t="str">
        <f>IF(ABS((moras[[#This Row],[EDAD]]-AVERAGE($I:$I))/_xlfn.STDEV.S($I:$I))&gt;1.96,"Atípico","No")</f>
        <v>No</v>
      </c>
    </row>
    <row r="1856" spans="1:11" x14ac:dyDescent="0.35">
      <c r="A1856">
        <v>3966</v>
      </c>
      <c r="B1856" t="s">
        <v>9</v>
      </c>
      <c r="C1856">
        <v>366350</v>
      </c>
      <c r="D1856" t="s">
        <v>10</v>
      </c>
      <c r="E1856" t="s">
        <v>16</v>
      </c>
      <c r="F1856" t="s">
        <v>12</v>
      </c>
      <c r="G1856" t="s">
        <v>12</v>
      </c>
      <c r="H1856" t="s">
        <v>13</v>
      </c>
      <c r="I1856">
        <v>35</v>
      </c>
      <c r="J1856" t="str">
        <f>IF(ABS((C1856-AVERAGE($C:$C))/_xlfn.STDEV.S(moras[SALARIO]))&gt;1.96,"Atípico","No")</f>
        <v>No</v>
      </c>
      <c r="K1856" t="str">
        <f>IF(ABS((moras[[#This Row],[EDAD]]-AVERAGE($I:$I))/_xlfn.STDEV.S($I:$I))&gt;1.96,"Atípico","No")</f>
        <v>No</v>
      </c>
    </row>
    <row r="1857" spans="1:11" x14ac:dyDescent="0.35">
      <c r="A1857">
        <v>2882</v>
      </c>
      <c r="B1857" t="s">
        <v>9</v>
      </c>
      <c r="C1857">
        <v>362000</v>
      </c>
      <c r="D1857" t="s">
        <v>17</v>
      </c>
      <c r="E1857" t="s">
        <v>16</v>
      </c>
      <c r="F1857" t="s">
        <v>12</v>
      </c>
      <c r="G1857" t="s">
        <v>13</v>
      </c>
      <c r="H1857" t="s">
        <v>13</v>
      </c>
      <c r="I1857">
        <v>35</v>
      </c>
      <c r="J1857" t="str">
        <f>IF(ABS((C1857-AVERAGE($C:$C))/_xlfn.STDEV.S(moras[SALARIO]))&gt;1.96,"Atípico","No")</f>
        <v>No</v>
      </c>
      <c r="K1857" t="str">
        <f>IF(ABS((moras[[#This Row],[EDAD]]-AVERAGE($I:$I))/_xlfn.STDEV.S($I:$I))&gt;1.96,"Atípico","No")</f>
        <v>No</v>
      </c>
    </row>
    <row r="1858" spans="1:11" x14ac:dyDescent="0.35">
      <c r="A1858">
        <v>1356</v>
      </c>
      <c r="B1858" t="s">
        <v>15</v>
      </c>
      <c r="C1858">
        <v>359544.27</v>
      </c>
      <c r="D1858" t="s">
        <v>21</v>
      </c>
      <c r="E1858" t="s">
        <v>16</v>
      </c>
      <c r="F1858" t="s">
        <v>12</v>
      </c>
      <c r="G1858" t="s">
        <v>12</v>
      </c>
      <c r="H1858" t="s">
        <v>13</v>
      </c>
      <c r="I1858">
        <v>35</v>
      </c>
      <c r="J1858" t="str">
        <f>IF(ABS((C1858-AVERAGE($C:$C))/_xlfn.STDEV.S(moras[SALARIO]))&gt;1.96,"Atípico","No")</f>
        <v>No</v>
      </c>
      <c r="K1858" t="str">
        <f>IF(ABS((moras[[#This Row],[EDAD]]-AVERAGE($I:$I))/_xlfn.STDEV.S($I:$I))&gt;1.96,"Atípico","No")</f>
        <v>No</v>
      </c>
    </row>
    <row r="1859" spans="1:11" x14ac:dyDescent="0.35">
      <c r="A1859">
        <v>3553</v>
      </c>
      <c r="B1859" t="s">
        <v>15</v>
      </c>
      <c r="C1859">
        <v>358000</v>
      </c>
      <c r="D1859" t="s">
        <v>10</v>
      </c>
      <c r="E1859" t="s">
        <v>16</v>
      </c>
      <c r="F1859" t="s">
        <v>12</v>
      </c>
      <c r="G1859" t="s">
        <v>13</v>
      </c>
      <c r="H1859" t="s">
        <v>12</v>
      </c>
      <c r="I1859">
        <v>35</v>
      </c>
      <c r="J1859" t="str">
        <f>IF(ABS((C1859-AVERAGE($C:$C))/_xlfn.STDEV.S(moras[SALARIO]))&gt;1.96,"Atípico","No")</f>
        <v>No</v>
      </c>
      <c r="K1859" t="str">
        <f>IF(ABS((moras[[#This Row],[EDAD]]-AVERAGE($I:$I))/_xlfn.STDEV.S($I:$I))&gt;1.96,"Atípico","No")</f>
        <v>No</v>
      </c>
    </row>
    <row r="1860" spans="1:11" x14ac:dyDescent="0.35">
      <c r="A1860">
        <v>1922</v>
      </c>
      <c r="B1860" t="s">
        <v>15</v>
      </c>
      <c r="C1860">
        <v>357576.42</v>
      </c>
      <c r="D1860" t="s">
        <v>10</v>
      </c>
      <c r="E1860" t="s">
        <v>16</v>
      </c>
      <c r="F1860" t="s">
        <v>12</v>
      </c>
      <c r="G1860" t="s">
        <v>13</v>
      </c>
      <c r="H1860" t="s">
        <v>13</v>
      </c>
      <c r="I1860">
        <v>35</v>
      </c>
      <c r="J1860" t="str">
        <f>IF(ABS((C1860-AVERAGE($C:$C))/_xlfn.STDEV.S(moras[SALARIO]))&gt;1.96,"Atípico","No")</f>
        <v>No</v>
      </c>
      <c r="K1860" t="str">
        <f>IF(ABS((moras[[#This Row],[EDAD]]-AVERAGE($I:$I))/_xlfn.STDEV.S($I:$I))&gt;1.96,"Atípico","No")</f>
        <v>No</v>
      </c>
    </row>
    <row r="1861" spans="1:11" x14ac:dyDescent="0.35">
      <c r="A1861">
        <v>4417</v>
      </c>
      <c r="B1861" t="s">
        <v>9</v>
      </c>
      <c r="C1861">
        <v>356455</v>
      </c>
      <c r="D1861" t="s">
        <v>18</v>
      </c>
      <c r="E1861" t="s">
        <v>16</v>
      </c>
      <c r="F1861" t="s">
        <v>12</v>
      </c>
      <c r="G1861" t="s">
        <v>13</v>
      </c>
      <c r="H1861" t="s">
        <v>13</v>
      </c>
      <c r="I1861">
        <v>35</v>
      </c>
      <c r="J1861" t="str">
        <f>IF(ABS((C1861-AVERAGE($C:$C))/_xlfn.STDEV.S(moras[SALARIO]))&gt;1.96,"Atípico","No")</f>
        <v>No</v>
      </c>
      <c r="K1861" t="str">
        <f>IF(ABS((moras[[#This Row],[EDAD]]-AVERAGE($I:$I))/_xlfn.STDEV.S($I:$I))&gt;1.96,"Atípico","No")</f>
        <v>No</v>
      </c>
    </row>
    <row r="1862" spans="1:11" x14ac:dyDescent="0.35">
      <c r="A1862">
        <v>920</v>
      </c>
      <c r="B1862" t="s">
        <v>9</v>
      </c>
      <c r="C1862">
        <v>353240</v>
      </c>
      <c r="D1862" t="s">
        <v>10</v>
      </c>
      <c r="E1862" t="s">
        <v>11</v>
      </c>
      <c r="F1862" t="s">
        <v>12</v>
      </c>
      <c r="G1862" t="s">
        <v>13</v>
      </c>
      <c r="H1862" t="s">
        <v>13</v>
      </c>
      <c r="I1862">
        <v>35</v>
      </c>
      <c r="J1862" t="str">
        <f>IF(ABS((C1862-AVERAGE($C:$C))/_xlfn.STDEV.S(moras[SALARIO]))&gt;1.96,"Atípico","No")</f>
        <v>No</v>
      </c>
      <c r="K1862" t="str">
        <f>IF(ABS((moras[[#This Row],[EDAD]]-AVERAGE($I:$I))/_xlfn.STDEV.S($I:$I))&gt;1.96,"Atípico","No")</f>
        <v>No</v>
      </c>
    </row>
    <row r="1863" spans="1:11" x14ac:dyDescent="0.35">
      <c r="A1863">
        <v>2513</v>
      </c>
      <c r="B1863" t="s">
        <v>9</v>
      </c>
      <c r="C1863">
        <v>352881</v>
      </c>
      <c r="D1863" t="s">
        <v>18</v>
      </c>
      <c r="E1863" t="s">
        <v>16</v>
      </c>
      <c r="F1863" t="s">
        <v>12</v>
      </c>
      <c r="G1863" t="s">
        <v>13</v>
      </c>
      <c r="H1863" t="s">
        <v>12</v>
      </c>
      <c r="I1863">
        <v>35</v>
      </c>
      <c r="J1863" t="str">
        <f>IF(ABS((C1863-AVERAGE($C:$C))/_xlfn.STDEV.S(moras[SALARIO]))&gt;1.96,"Atípico","No")</f>
        <v>No</v>
      </c>
      <c r="K1863" t="str">
        <f>IF(ABS((moras[[#This Row],[EDAD]]-AVERAGE($I:$I))/_xlfn.STDEV.S($I:$I))&gt;1.96,"Atípico","No")</f>
        <v>No</v>
      </c>
    </row>
    <row r="1864" spans="1:11" x14ac:dyDescent="0.35">
      <c r="A1864">
        <v>4803</v>
      </c>
      <c r="B1864" t="s">
        <v>9</v>
      </c>
      <c r="C1864">
        <v>352855</v>
      </c>
      <c r="D1864" t="s">
        <v>10</v>
      </c>
      <c r="E1864" t="s">
        <v>16</v>
      </c>
      <c r="F1864" t="s">
        <v>12</v>
      </c>
      <c r="G1864" t="s">
        <v>13</v>
      </c>
      <c r="H1864" t="s">
        <v>13</v>
      </c>
      <c r="I1864">
        <v>35</v>
      </c>
      <c r="J1864" t="str">
        <f>IF(ABS((C1864-AVERAGE($C:$C))/_xlfn.STDEV.S(moras[SALARIO]))&gt;1.96,"Atípico","No")</f>
        <v>No</v>
      </c>
      <c r="K1864" t="str">
        <f>IF(ABS((moras[[#This Row],[EDAD]]-AVERAGE($I:$I))/_xlfn.STDEV.S($I:$I))&gt;1.96,"Atípico","No")</f>
        <v>No</v>
      </c>
    </row>
    <row r="1865" spans="1:11" x14ac:dyDescent="0.35">
      <c r="A1865">
        <v>4542</v>
      </c>
      <c r="B1865" t="s">
        <v>15</v>
      </c>
      <c r="C1865">
        <v>351531.84</v>
      </c>
      <c r="D1865" t="s">
        <v>10</v>
      </c>
      <c r="E1865" t="s">
        <v>16</v>
      </c>
      <c r="F1865" t="s">
        <v>12</v>
      </c>
      <c r="G1865" t="s">
        <v>13</v>
      </c>
      <c r="H1865" t="s">
        <v>13</v>
      </c>
      <c r="I1865">
        <v>35</v>
      </c>
      <c r="J1865" t="str">
        <f>IF(ABS((C1865-AVERAGE($C:$C))/_xlfn.STDEV.S(moras[SALARIO]))&gt;1.96,"Atípico","No")</f>
        <v>No</v>
      </c>
      <c r="K1865" t="str">
        <f>IF(ABS((moras[[#This Row],[EDAD]]-AVERAGE($I:$I))/_xlfn.STDEV.S($I:$I))&gt;1.96,"Atípico","No")</f>
        <v>No</v>
      </c>
    </row>
    <row r="1866" spans="1:11" x14ac:dyDescent="0.35">
      <c r="A1866">
        <v>1074</v>
      </c>
      <c r="B1866" t="s">
        <v>15</v>
      </c>
      <c r="C1866">
        <v>347520</v>
      </c>
      <c r="D1866" t="s">
        <v>10</v>
      </c>
      <c r="E1866" t="s">
        <v>16</v>
      </c>
      <c r="F1866" t="s">
        <v>12</v>
      </c>
      <c r="G1866" t="s">
        <v>13</v>
      </c>
      <c r="H1866" t="s">
        <v>13</v>
      </c>
      <c r="I1866">
        <v>35</v>
      </c>
      <c r="J1866" t="str">
        <f>IF(ABS((C1866-AVERAGE($C:$C))/_xlfn.STDEV.S(moras[SALARIO]))&gt;1.96,"Atípico","No")</f>
        <v>No</v>
      </c>
      <c r="K1866" t="str">
        <f>IF(ABS((moras[[#This Row],[EDAD]]-AVERAGE($I:$I))/_xlfn.STDEV.S($I:$I))&gt;1.96,"Atípico","No")</f>
        <v>No</v>
      </c>
    </row>
    <row r="1867" spans="1:11" x14ac:dyDescent="0.35">
      <c r="A1867">
        <v>3960</v>
      </c>
      <c r="B1867" t="s">
        <v>15</v>
      </c>
      <c r="C1867">
        <v>344981</v>
      </c>
      <c r="D1867" t="s">
        <v>10</v>
      </c>
      <c r="E1867" t="s">
        <v>16</v>
      </c>
      <c r="F1867" t="s">
        <v>12</v>
      </c>
      <c r="G1867" t="s">
        <v>13</v>
      </c>
      <c r="H1867" t="s">
        <v>13</v>
      </c>
      <c r="I1867">
        <v>35</v>
      </c>
      <c r="J1867" t="str">
        <f>IF(ABS((C1867-AVERAGE($C:$C))/_xlfn.STDEV.S(moras[SALARIO]))&gt;1.96,"Atípico","No")</f>
        <v>No</v>
      </c>
      <c r="K1867" t="str">
        <f>IF(ABS((moras[[#This Row],[EDAD]]-AVERAGE($I:$I))/_xlfn.STDEV.S($I:$I))&gt;1.96,"Atípico","No")</f>
        <v>No</v>
      </c>
    </row>
    <row r="1868" spans="1:11" x14ac:dyDescent="0.35">
      <c r="A1868">
        <v>994</v>
      </c>
      <c r="B1868" t="s">
        <v>9</v>
      </c>
      <c r="C1868">
        <v>342028</v>
      </c>
      <c r="D1868" t="s">
        <v>10</v>
      </c>
      <c r="E1868" t="s">
        <v>16</v>
      </c>
      <c r="F1868" t="s">
        <v>12</v>
      </c>
      <c r="G1868" t="s">
        <v>13</v>
      </c>
      <c r="H1868" t="s">
        <v>13</v>
      </c>
      <c r="I1868">
        <v>35</v>
      </c>
      <c r="J1868" t="str">
        <f>IF(ABS((C1868-AVERAGE($C:$C))/_xlfn.STDEV.S(moras[SALARIO]))&gt;1.96,"Atípico","No")</f>
        <v>No</v>
      </c>
      <c r="K1868" t="str">
        <f>IF(ABS((moras[[#This Row],[EDAD]]-AVERAGE($I:$I))/_xlfn.STDEV.S($I:$I))&gt;1.96,"Atípico","No")</f>
        <v>No</v>
      </c>
    </row>
    <row r="1869" spans="1:11" x14ac:dyDescent="0.35">
      <c r="A1869">
        <v>4991</v>
      </c>
      <c r="B1869" t="s">
        <v>15</v>
      </c>
      <c r="C1869">
        <v>335860.17</v>
      </c>
      <c r="D1869" t="s">
        <v>10</v>
      </c>
      <c r="E1869" t="s">
        <v>11</v>
      </c>
      <c r="F1869" t="s">
        <v>12</v>
      </c>
      <c r="G1869" t="s">
        <v>13</v>
      </c>
      <c r="H1869" t="s">
        <v>13</v>
      </c>
      <c r="I1869">
        <v>35</v>
      </c>
      <c r="J1869" t="str">
        <f>IF(ABS((C1869-AVERAGE($C:$C))/_xlfn.STDEV.S(moras[SALARIO]))&gt;1.96,"Atípico","No")</f>
        <v>No</v>
      </c>
      <c r="K1869" t="str">
        <f>IF(ABS((moras[[#This Row],[EDAD]]-AVERAGE($I:$I))/_xlfn.STDEV.S($I:$I))&gt;1.96,"Atípico","No")</f>
        <v>No</v>
      </c>
    </row>
    <row r="1870" spans="1:11" x14ac:dyDescent="0.35">
      <c r="A1870">
        <v>4283</v>
      </c>
      <c r="B1870" t="s">
        <v>15</v>
      </c>
      <c r="C1870">
        <v>330000</v>
      </c>
      <c r="D1870" t="s">
        <v>10</v>
      </c>
      <c r="E1870" t="s">
        <v>11</v>
      </c>
      <c r="F1870" t="s">
        <v>12</v>
      </c>
      <c r="G1870" t="s">
        <v>13</v>
      </c>
      <c r="H1870" t="s">
        <v>13</v>
      </c>
      <c r="I1870">
        <v>35</v>
      </c>
      <c r="J1870" t="str">
        <f>IF(ABS((C1870-AVERAGE($C:$C))/_xlfn.STDEV.S(moras[SALARIO]))&gt;1.96,"Atípico","No")</f>
        <v>No</v>
      </c>
      <c r="K1870" t="str">
        <f>IF(ABS((moras[[#This Row],[EDAD]]-AVERAGE($I:$I))/_xlfn.STDEV.S($I:$I))&gt;1.96,"Atípico","No")</f>
        <v>No</v>
      </c>
    </row>
    <row r="1871" spans="1:11" x14ac:dyDescent="0.35">
      <c r="A1871">
        <v>2749</v>
      </c>
      <c r="B1871" t="s">
        <v>15</v>
      </c>
      <c r="C1871">
        <v>327400</v>
      </c>
      <c r="D1871" t="s">
        <v>10</v>
      </c>
      <c r="E1871" t="s">
        <v>16</v>
      </c>
      <c r="F1871" t="s">
        <v>12</v>
      </c>
      <c r="G1871" t="s">
        <v>13</v>
      </c>
      <c r="H1871" t="s">
        <v>13</v>
      </c>
      <c r="I1871">
        <v>35</v>
      </c>
      <c r="J1871" t="str">
        <f>IF(ABS((C1871-AVERAGE($C:$C))/_xlfn.STDEV.S(moras[SALARIO]))&gt;1.96,"Atípico","No")</f>
        <v>No</v>
      </c>
      <c r="K1871" t="str">
        <f>IF(ABS((moras[[#This Row],[EDAD]]-AVERAGE($I:$I))/_xlfn.STDEV.S($I:$I))&gt;1.96,"Atípico","No")</f>
        <v>No</v>
      </c>
    </row>
    <row r="1872" spans="1:11" x14ac:dyDescent="0.35">
      <c r="A1872">
        <v>929</v>
      </c>
      <c r="B1872" t="s">
        <v>15</v>
      </c>
      <c r="C1872">
        <v>319590</v>
      </c>
      <c r="D1872" t="s">
        <v>10</v>
      </c>
      <c r="E1872" t="s">
        <v>16</v>
      </c>
      <c r="F1872" t="s">
        <v>12</v>
      </c>
      <c r="G1872" t="s">
        <v>13</v>
      </c>
      <c r="H1872" t="s">
        <v>13</v>
      </c>
      <c r="I1872">
        <v>35</v>
      </c>
      <c r="J1872" t="str">
        <f>IF(ABS((C1872-AVERAGE($C:$C))/_xlfn.STDEV.S(moras[SALARIO]))&gt;1.96,"Atípico","No")</f>
        <v>No</v>
      </c>
      <c r="K1872" t="str">
        <f>IF(ABS((moras[[#This Row],[EDAD]]-AVERAGE($I:$I))/_xlfn.STDEV.S($I:$I))&gt;1.96,"Atípico","No")</f>
        <v>No</v>
      </c>
    </row>
    <row r="1873" spans="1:11" x14ac:dyDescent="0.35">
      <c r="A1873">
        <v>878</v>
      </c>
      <c r="B1873" t="s">
        <v>15</v>
      </c>
      <c r="C1873">
        <v>315617</v>
      </c>
      <c r="D1873" t="s">
        <v>17</v>
      </c>
      <c r="E1873" t="s">
        <v>16</v>
      </c>
      <c r="F1873" t="s">
        <v>12</v>
      </c>
      <c r="G1873" t="s">
        <v>13</v>
      </c>
      <c r="H1873" t="s">
        <v>13</v>
      </c>
      <c r="I1873">
        <v>35</v>
      </c>
      <c r="J1873" t="str">
        <f>IF(ABS((C1873-AVERAGE($C:$C))/_xlfn.STDEV.S(moras[SALARIO]))&gt;1.96,"Atípico","No")</f>
        <v>No</v>
      </c>
      <c r="K1873" t="str">
        <f>IF(ABS((moras[[#This Row],[EDAD]]-AVERAGE($I:$I))/_xlfn.STDEV.S($I:$I))&gt;1.96,"Atípico","No")</f>
        <v>No</v>
      </c>
    </row>
    <row r="1874" spans="1:11" x14ac:dyDescent="0.35">
      <c r="A1874">
        <v>4643</v>
      </c>
      <c r="B1874" t="s">
        <v>9</v>
      </c>
      <c r="C1874">
        <v>312000</v>
      </c>
      <c r="D1874" t="s">
        <v>10</v>
      </c>
      <c r="E1874" t="s">
        <v>16</v>
      </c>
      <c r="F1874" t="s">
        <v>12</v>
      </c>
      <c r="G1874" t="s">
        <v>12</v>
      </c>
      <c r="H1874" t="s">
        <v>13</v>
      </c>
      <c r="I1874">
        <v>35</v>
      </c>
      <c r="J1874" t="str">
        <f>IF(ABS((C1874-AVERAGE($C:$C))/_xlfn.STDEV.S(moras[SALARIO]))&gt;1.96,"Atípico","No")</f>
        <v>No</v>
      </c>
      <c r="K1874" t="str">
        <f>IF(ABS((moras[[#This Row],[EDAD]]-AVERAGE($I:$I))/_xlfn.STDEV.S($I:$I))&gt;1.96,"Atípico","No")</f>
        <v>No</v>
      </c>
    </row>
    <row r="1875" spans="1:11" x14ac:dyDescent="0.35">
      <c r="A1875">
        <v>2263</v>
      </c>
      <c r="B1875" t="s">
        <v>9</v>
      </c>
      <c r="C1875">
        <v>308750</v>
      </c>
      <c r="D1875" t="s">
        <v>10</v>
      </c>
      <c r="E1875" t="s">
        <v>16</v>
      </c>
      <c r="F1875" t="s">
        <v>12</v>
      </c>
      <c r="G1875" t="s">
        <v>13</v>
      </c>
      <c r="H1875" t="s">
        <v>12</v>
      </c>
      <c r="I1875">
        <v>35</v>
      </c>
      <c r="J1875" t="str">
        <f>IF(ABS((C1875-AVERAGE($C:$C))/_xlfn.STDEV.S(moras[SALARIO]))&gt;1.96,"Atípico","No")</f>
        <v>No</v>
      </c>
      <c r="K1875" t="str">
        <f>IF(ABS((moras[[#This Row],[EDAD]]-AVERAGE($I:$I))/_xlfn.STDEV.S($I:$I))&gt;1.96,"Atípico","No")</f>
        <v>No</v>
      </c>
    </row>
    <row r="1876" spans="1:11" x14ac:dyDescent="0.35">
      <c r="A1876">
        <v>2532</v>
      </c>
      <c r="B1876" t="s">
        <v>9</v>
      </c>
      <c r="C1876">
        <v>303386</v>
      </c>
      <c r="D1876" t="s">
        <v>10</v>
      </c>
      <c r="E1876" t="s">
        <v>16</v>
      </c>
      <c r="F1876" t="s">
        <v>12</v>
      </c>
      <c r="G1876" t="s">
        <v>12</v>
      </c>
      <c r="H1876" t="s">
        <v>13</v>
      </c>
      <c r="I1876">
        <v>35</v>
      </c>
      <c r="J1876" t="str">
        <f>IF(ABS((C1876-AVERAGE($C:$C))/_xlfn.STDEV.S(moras[SALARIO]))&gt;1.96,"Atípico","No")</f>
        <v>No</v>
      </c>
      <c r="K1876" t="str">
        <f>IF(ABS((moras[[#This Row],[EDAD]]-AVERAGE($I:$I))/_xlfn.STDEV.S($I:$I))&gt;1.96,"Atípico","No")</f>
        <v>No</v>
      </c>
    </row>
    <row r="1877" spans="1:11" x14ac:dyDescent="0.35">
      <c r="A1877">
        <v>4173</v>
      </c>
      <c r="B1877" t="s">
        <v>9</v>
      </c>
      <c r="C1877">
        <v>299441</v>
      </c>
      <c r="D1877" t="s">
        <v>17</v>
      </c>
      <c r="E1877" t="s">
        <v>16</v>
      </c>
      <c r="F1877" t="s">
        <v>12</v>
      </c>
      <c r="G1877" t="s">
        <v>12</v>
      </c>
      <c r="H1877" t="s">
        <v>13</v>
      </c>
      <c r="I1877">
        <v>35</v>
      </c>
      <c r="J1877" t="str">
        <f>IF(ABS((C1877-AVERAGE($C:$C))/_xlfn.STDEV.S(moras[SALARIO]))&gt;1.96,"Atípico","No")</f>
        <v>No</v>
      </c>
      <c r="K1877" t="str">
        <f>IF(ABS((moras[[#This Row],[EDAD]]-AVERAGE($I:$I))/_xlfn.STDEV.S($I:$I))&gt;1.96,"Atípico","No")</f>
        <v>No</v>
      </c>
    </row>
    <row r="1878" spans="1:11" x14ac:dyDescent="0.35">
      <c r="A1878">
        <v>3607</v>
      </c>
      <c r="B1878" t="s">
        <v>15</v>
      </c>
      <c r="C1878">
        <v>298390</v>
      </c>
      <c r="D1878" t="s">
        <v>17</v>
      </c>
      <c r="E1878" t="s">
        <v>16</v>
      </c>
      <c r="F1878" t="s">
        <v>12</v>
      </c>
      <c r="G1878" t="s">
        <v>13</v>
      </c>
      <c r="H1878" t="s">
        <v>13</v>
      </c>
      <c r="I1878">
        <v>35</v>
      </c>
      <c r="J1878" t="str">
        <f>IF(ABS((C1878-AVERAGE($C:$C))/_xlfn.STDEV.S(moras[SALARIO]))&gt;1.96,"Atípico","No")</f>
        <v>No</v>
      </c>
      <c r="K1878" t="str">
        <f>IF(ABS((moras[[#This Row],[EDAD]]-AVERAGE($I:$I))/_xlfn.STDEV.S($I:$I))&gt;1.96,"Atípico","No")</f>
        <v>No</v>
      </c>
    </row>
    <row r="1879" spans="1:11" x14ac:dyDescent="0.35">
      <c r="A1879">
        <v>1056</v>
      </c>
      <c r="B1879" t="s">
        <v>15</v>
      </c>
      <c r="C1879">
        <v>297110</v>
      </c>
      <c r="D1879" t="s">
        <v>18</v>
      </c>
      <c r="E1879" t="s">
        <v>16</v>
      </c>
      <c r="F1879" t="s">
        <v>12</v>
      </c>
      <c r="G1879" t="s">
        <v>13</v>
      </c>
      <c r="H1879" t="s">
        <v>12</v>
      </c>
      <c r="I1879">
        <v>35</v>
      </c>
      <c r="J1879" t="str">
        <f>IF(ABS((C1879-AVERAGE($C:$C))/_xlfn.STDEV.S(moras[SALARIO]))&gt;1.96,"Atípico","No")</f>
        <v>No</v>
      </c>
      <c r="K1879" t="str">
        <f>IF(ABS((moras[[#This Row],[EDAD]]-AVERAGE($I:$I))/_xlfn.STDEV.S($I:$I))&gt;1.96,"Atípico","No")</f>
        <v>No</v>
      </c>
    </row>
    <row r="1880" spans="1:11" x14ac:dyDescent="0.35">
      <c r="A1880">
        <v>1676</v>
      </c>
      <c r="B1880" t="s">
        <v>9</v>
      </c>
      <c r="C1880">
        <v>297110</v>
      </c>
      <c r="D1880" t="s">
        <v>18</v>
      </c>
      <c r="E1880" t="s">
        <v>16</v>
      </c>
      <c r="F1880" t="s">
        <v>12</v>
      </c>
      <c r="G1880" t="s">
        <v>13</v>
      </c>
      <c r="H1880" t="s">
        <v>12</v>
      </c>
      <c r="I1880">
        <v>35</v>
      </c>
      <c r="J1880" t="str">
        <f>IF(ABS((C1880-AVERAGE($C:$C))/_xlfn.STDEV.S(moras[SALARIO]))&gt;1.96,"Atípico","No")</f>
        <v>No</v>
      </c>
      <c r="K1880" t="str">
        <f>IF(ABS((moras[[#This Row],[EDAD]]-AVERAGE($I:$I))/_xlfn.STDEV.S($I:$I))&gt;1.96,"Atípico","No")</f>
        <v>No</v>
      </c>
    </row>
    <row r="1881" spans="1:11" x14ac:dyDescent="0.35">
      <c r="A1881">
        <v>631</v>
      </c>
      <c r="B1881" t="s">
        <v>15</v>
      </c>
      <c r="C1881">
        <v>297046</v>
      </c>
      <c r="D1881" t="s">
        <v>17</v>
      </c>
      <c r="E1881" t="s">
        <v>16</v>
      </c>
      <c r="F1881" t="s">
        <v>12</v>
      </c>
      <c r="G1881" t="s">
        <v>13</v>
      </c>
      <c r="H1881" t="s">
        <v>12</v>
      </c>
      <c r="I1881">
        <v>35</v>
      </c>
      <c r="J1881" t="str">
        <f>IF(ABS((C1881-AVERAGE($C:$C))/_xlfn.STDEV.S(moras[SALARIO]))&gt;1.96,"Atípico","No")</f>
        <v>No</v>
      </c>
      <c r="K1881" t="str">
        <f>IF(ABS((moras[[#This Row],[EDAD]]-AVERAGE($I:$I))/_xlfn.STDEV.S($I:$I))&gt;1.96,"Atípico","No")</f>
        <v>No</v>
      </c>
    </row>
    <row r="1882" spans="1:11" x14ac:dyDescent="0.35">
      <c r="A1882">
        <v>923</v>
      </c>
      <c r="B1882" t="s">
        <v>9</v>
      </c>
      <c r="C1882">
        <v>297046</v>
      </c>
      <c r="D1882" t="s">
        <v>18</v>
      </c>
      <c r="E1882" t="s">
        <v>16</v>
      </c>
      <c r="F1882" t="s">
        <v>12</v>
      </c>
      <c r="G1882" t="s">
        <v>13</v>
      </c>
      <c r="H1882" t="s">
        <v>13</v>
      </c>
      <c r="I1882">
        <v>35</v>
      </c>
      <c r="J1882" t="str">
        <f>IF(ABS((C1882-AVERAGE($C:$C))/_xlfn.STDEV.S(moras[SALARIO]))&gt;1.96,"Atípico","No")</f>
        <v>No</v>
      </c>
      <c r="K1882" t="str">
        <f>IF(ABS((moras[[#This Row],[EDAD]]-AVERAGE($I:$I))/_xlfn.STDEV.S($I:$I))&gt;1.96,"Atípico","No")</f>
        <v>No</v>
      </c>
    </row>
    <row r="1883" spans="1:11" x14ac:dyDescent="0.35">
      <c r="A1883">
        <v>1542</v>
      </c>
      <c r="B1883" t="s">
        <v>9</v>
      </c>
      <c r="C1883">
        <v>297046</v>
      </c>
      <c r="D1883" t="s">
        <v>18</v>
      </c>
      <c r="E1883" t="s">
        <v>16</v>
      </c>
      <c r="F1883" t="s">
        <v>12</v>
      </c>
      <c r="G1883" t="s">
        <v>12</v>
      </c>
      <c r="H1883" t="s">
        <v>13</v>
      </c>
      <c r="I1883">
        <v>35</v>
      </c>
      <c r="J1883" t="str">
        <f>IF(ABS((C1883-AVERAGE($C:$C))/_xlfn.STDEV.S(moras[SALARIO]))&gt;1.96,"Atípico","No")</f>
        <v>No</v>
      </c>
      <c r="K1883" t="str">
        <f>IF(ABS((moras[[#This Row],[EDAD]]-AVERAGE($I:$I))/_xlfn.STDEV.S($I:$I))&gt;1.96,"Atípico","No")</f>
        <v>No</v>
      </c>
    </row>
    <row r="1884" spans="1:11" x14ac:dyDescent="0.35">
      <c r="A1884">
        <v>2188</v>
      </c>
      <c r="B1884" t="s">
        <v>15</v>
      </c>
      <c r="C1884">
        <v>297046</v>
      </c>
      <c r="D1884" t="s">
        <v>17</v>
      </c>
      <c r="E1884" t="s">
        <v>16</v>
      </c>
      <c r="F1884" t="s">
        <v>12</v>
      </c>
      <c r="G1884" t="s">
        <v>13</v>
      </c>
      <c r="H1884" t="s">
        <v>13</v>
      </c>
      <c r="I1884">
        <v>35</v>
      </c>
      <c r="J1884" t="str">
        <f>IF(ABS((C1884-AVERAGE($C:$C))/_xlfn.STDEV.S(moras[SALARIO]))&gt;1.96,"Atípico","No")</f>
        <v>No</v>
      </c>
      <c r="K1884" t="str">
        <f>IF(ABS((moras[[#This Row],[EDAD]]-AVERAGE($I:$I))/_xlfn.STDEV.S($I:$I))&gt;1.96,"Atípico","No")</f>
        <v>No</v>
      </c>
    </row>
    <row r="1885" spans="1:11" x14ac:dyDescent="0.35">
      <c r="A1885">
        <v>4011</v>
      </c>
      <c r="B1885" t="s">
        <v>9</v>
      </c>
      <c r="C1885">
        <v>297046</v>
      </c>
      <c r="D1885" t="s">
        <v>17</v>
      </c>
      <c r="E1885" t="s">
        <v>16</v>
      </c>
      <c r="F1885" t="s">
        <v>12</v>
      </c>
      <c r="G1885" t="s">
        <v>13</v>
      </c>
      <c r="H1885" t="s">
        <v>13</v>
      </c>
      <c r="I1885">
        <v>35</v>
      </c>
      <c r="J1885" t="str">
        <f>IF(ABS((C1885-AVERAGE($C:$C))/_xlfn.STDEV.S(moras[SALARIO]))&gt;1.96,"Atípico","No")</f>
        <v>No</v>
      </c>
      <c r="K1885" t="str">
        <f>IF(ABS((moras[[#This Row],[EDAD]]-AVERAGE($I:$I))/_xlfn.STDEV.S($I:$I))&gt;1.96,"Atípico","No")</f>
        <v>No</v>
      </c>
    </row>
    <row r="1886" spans="1:11" x14ac:dyDescent="0.35">
      <c r="A1886">
        <v>4240</v>
      </c>
      <c r="B1886" t="s">
        <v>9</v>
      </c>
      <c r="C1886">
        <v>297046</v>
      </c>
      <c r="D1886" t="s">
        <v>18</v>
      </c>
      <c r="E1886" t="s">
        <v>16</v>
      </c>
      <c r="F1886" t="s">
        <v>12</v>
      </c>
      <c r="G1886" t="s">
        <v>13</v>
      </c>
      <c r="H1886" t="s">
        <v>12</v>
      </c>
      <c r="I1886">
        <v>35</v>
      </c>
      <c r="J1886" t="str">
        <f>IF(ABS((C1886-AVERAGE($C:$C))/_xlfn.STDEV.S(moras[SALARIO]))&gt;1.96,"Atípico","No")</f>
        <v>No</v>
      </c>
      <c r="K1886" t="str">
        <f>IF(ABS((moras[[#This Row],[EDAD]]-AVERAGE($I:$I))/_xlfn.STDEV.S($I:$I))&gt;1.96,"Atípico","No")</f>
        <v>No</v>
      </c>
    </row>
    <row r="1887" spans="1:11" x14ac:dyDescent="0.35">
      <c r="A1887">
        <v>1644</v>
      </c>
      <c r="B1887" t="s">
        <v>9</v>
      </c>
      <c r="C1887">
        <v>297045</v>
      </c>
      <c r="D1887" t="s">
        <v>17</v>
      </c>
      <c r="E1887" t="s">
        <v>16</v>
      </c>
      <c r="F1887" t="s">
        <v>12</v>
      </c>
      <c r="G1887" t="s">
        <v>13</v>
      </c>
      <c r="H1887" t="s">
        <v>13</v>
      </c>
      <c r="I1887">
        <v>35</v>
      </c>
      <c r="J1887" t="str">
        <f>IF(ABS((C1887-AVERAGE($C:$C))/_xlfn.STDEV.S(moras[SALARIO]))&gt;1.96,"Atípico","No")</f>
        <v>No</v>
      </c>
      <c r="K1887" t="str">
        <f>IF(ABS((moras[[#This Row],[EDAD]]-AVERAGE($I:$I))/_xlfn.STDEV.S($I:$I))&gt;1.96,"Atípico","No")</f>
        <v>No</v>
      </c>
    </row>
    <row r="1888" spans="1:11" x14ac:dyDescent="0.35">
      <c r="A1888">
        <v>4945</v>
      </c>
      <c r="B1888" t="s">
        <v>15</v>
      </c>
      <c r="C1888">
        <v>297045</v>
      </c>
      <c r="D1888" t="s">
        <v>17</v>
      </c>
      <c r="E1888" t="s">
        <v>16</v>
      </c>
      <c r="F1888" t="s">
        <v>12</v>
      </c>
      <c r="G1888" t="s">
        <v>13</v>
      </c>
      <c r="H1888" t="s">
        <v>13</v>
      </c>
      <c r="I1888">
        <v>35</v>
      </c>
      <c r="J1888" t="str">
        <f>IF(ABS((C1888-AVERAGE($C:$C))/_xlfn.STDEV.S(moras[SALARIO]))&gt;1.96,"Atípico","No")</f>
        <v>No</v>
      </c>
      <c r="K1888" t="str">
        <f>IF(ABS((moras[[#This Row],[EDAD]]-AVERAGE($I:$I))/_xlfn.STDEV.S($I:$I))&gt;1.96,"Atípico","No")</f>
        <v>No</v>
      </c>
    </row>
    <row r="1889" spans="1:11" x14ac:dyDescent="0.35">
      <c r="A1889">
        <v>4645</v>
      </c>
      <c r="B1889" t="s">
        <v>15</v>
      </c>
      <c r="C1889">
        <v>295203</v>
      </c>
      <c r="D1889" t="s">
        <v>18</v>
      </c>
      <c r="E1889" t="s">
        <v>16</v>
      </c>
      <c r="F1889" t="s">
        <v>12</v>
      </c>
      <c r="G1889" t="s">
        <v>12</v>
      </c>
      <c r="H1889" t="s">
        <v>12</v>
      </c>
      <c r="I1889">
        <v>35</v>
      </c>
      <c r="J1889" t="str">
        <f>IF(ABS((C1889-AVERAGE($C:$C))/_xlfn.STDEV.S(moras[SALARIO]))&gt;1.96,"Atípico","No")</f>
        <v>No</v>
      </c>
      <c r="K1889" t="str">
        <f>IF(ABS((moras[[#This Row],[EDAD]]-AVERAGE($I:$I))/_xlfn.STDEV.S($I:$I))&gt;1.96,"Atípico","No")</f>
        <v>No</v>
      </c>
    </row>
    <row r="1890" spans="1:11" x14ac:dyDescent="0.35">
      <c r="A1890">
        <v>1415</v>
      </c>
      <c r="B1890" t="s">
        <v>15</v>
      </c>
      <c r="C1890">
        <v>278030</v>
      </c>
      <c r="D1890" t="s">
        <v>19</v>
      </c>
      <c r="E1890" t="s">
        <v>16</v>
      </c>
      <c r="F1890" t="s">
        <v>12</v>
      </c>
      <c r="G1890" t="s">
        <v>13</v>
      </c>
      <c r="H1890" t="s">
        <v>13</v>
      </c>
      <c r="I1890">
        <v>35</v>
      </c>
      <c r="J1890" t="str">
        <f>IF(ABS((C1890-AVERAGE($C:$C))/_xlfn.STDEV.S(moras[SALARIO]))&gt;1.96,"Atípico","No")</f>
        <v>No</v>
      </c>
      <c r="K1890" t="str">
        <f>IF(ABS((moras[[#This Row],[EDAD]]-AVERAGE($I:$I))/_xlfn.STDEV.S($I:$I))&gt;1.96,"Atípico","No")</f>
        <v>No</v>
      </c>
    </row>
    <row r="1891" spans="1:11" x14ac:dyDescent="0.35">
      <c r="A1891">
        <v>2693</v>
      </c>
      <c r="B1891" t="s">
        <v>9</v>
      </c>
      <c r="C1891">
        <v>278030</v>
      </c>
      <c r="D1891" t="s">
        <v>19</v>
      </c>
      <c r="E1891" t="s">
        <v>16</v>
      </c>
      <c r="F1891" t="s">
        <v>12</v>
      </c>
      <c r="G1891" t="s">
        <v>13</v>
      </c>
      <c r="H1891" t="s">
        <v>13</v>
      </c>
      <c r="I1891">
        <v>35</v>
      </c>
      <c r="J1891" t="str">
        <f>IF(ABS((C1891-AVERAGE($C:$C))/_xlfn.STDEV.S(moras[SALARIO]))&gt;1.96,"Atípico","No")</f>
        <v>No</v>
      </c>
      <c r="K1891" t="str">
        <f>IF(ABS((moras[[#This Row],[EDAD]]-AVERAGE($I:$I))/_xlfn.STDEV.S($I:$I))&gt;1.96,"Atípico","No")</f>
        <v>No</v>
      </c>
    </row>
    <row r="1892" spans="1:11" x14ac:dyDescent="0.35">
      <c r="A1892">
        <v>3180</v>
      </c>
      <c r="B1892" t="s">
        <v>15</v>
      </c>
      <c r="C1892">
        <v>278030</v>
      </c>
      <c r="D1892" t="s">
        <v>19</v>
      </c>
      <c r="E1892" t="s">
        <v>16</v>
      </c>
      <c r="F1892" t="s">
        <v>12</v>
      </c>
      <c r="G1892" t="s">
        <v>13</v>
      </c>
      <c r="H1892" t="s">
        <v>13</v>
      </c>
      <c r="I1892">
        <v>35</v>
      </c>
      <c r="J1892" t="str">
        <f>IF(ABS((C1892-AVERAGE($C:$C))/_xlfn.STDEV.S(moras[SALARIO]))&gt;1.96,"Atípico","No")</f>
        <v>No</v>
      </c>
      <c r="K1892" t="str">
        <f>IF(ABS((moras[[#This Row],[EDAD]]-AVERAGE($I:$I))/_xlfn.STDEV.S($I:$I))&gt;1.96,"Atípico","No")</f>
        <v>No</v>
      </c>
    </row>
    <row r="1893" spans="1:11" x14ac:dyDescent="0.35">
      <c r="A1893">
        <v>3218</v>
      </c>
      <c r="B1893" t="s">
        <v>9</v>
      </c>
      <c r="C1893">
        <v>278030</v>
      </c>
      <c r="D1893" t="s">
        <v>19</v>
      </c>
      <c r="E1893" t="s">
        <v>16</v>
      </c>
      <c r="F1893" t="s">
        <v>12</v>
      </c>
      <c r="G1893" t="s">
        <v>13</v>
      </c>
      <c r="H1893" t="s">
        <v>13</v>
      </c>
      <c r="I1893">
        <v>35</v>
      </c>
      <c r="J1893" t="str">
        <f>IF(ABS((C1893-AVERAGE($C:$C))/_xlfn.STDEV.S(moras[SALARIO]))&gt;1.96,"Atípico","No")</f>
        <v>No</v>
      </c>
      <c r="K1893" t="str">
        <f>IF(ABS((moras[[#This Row],[EDAD]]-AVERAGE($I:$I))/_xlfn.STDEV.S($I:$I))&gt;1.96,"Atípico","No")</f>
        <v>No</v>
      </c>
    </row>
    <row r="1894" spans="1:11" x14ac:dyDescent="0.35">
      <c r="A1894">
        <v>3581</v>
      </c>
      <c r="B1894" t="s">
        <v>9</v>
      </c>
      <c r="C1894">
        <v>278030</v>
      </c>
      <c r="D1894" t="s">
        <v>19</v>
      </c>
      <c r="E1894" t="s">
        <v>16</v>
      </c>
      <c r="F1894" t="s">
        <v>12</v>
      </c>
      <c r="G1894" t="s">
        <v>13</v>
      </c>
      <c r="H1894" t="s">
        <v>13</v>
      </c>
      <c r="I1894">
        <v>35</v>
      </c>
      <c r="J1894" t="str">
        <f>IF(ABS((C1894-AVERAGE($C:$C))/_xlfn.STDEV.S(moras[SALARIO]))&gt;1.96,"Atípico","No")</f>
        <v>No</v>
      </c>
      <c r="K1894" t="str">
        <f>IF(ABS((moras[[#This Row],[EDAD]]-AVERAGE($I:$I))/_xlfn.STDEV.S($I:$I))&gt;1.96,"Atípico","No")</f>
        <v>No</v>
      </c>
    </row>
    <row r="1895" spans="1:11" x14ac:dyDescent="0.35">
      <c r="A1895">
        <v>4465</v>
      </c>
      <c r="B1895" t="s">
        <v>15</v>
      </c>
      <c r="C1895">
        <v>278030</v>
      </c>
      <c r="D1895" t="s">
        <v>17</v>
      </c>
      <c r="E1895" t="s">
        <v>16</v>
      </c>
      <c r="F1895" t="s">
        <v>12</v>
      </c>
      <c r="G1895" t="s">
        <v>12</v>
      </c>
      <c r="H1895" t="s">
        <v>12</v>
      </c>
      <c r="I1895">
        <v>35</v>
      </c>
      <c r="J1895" t="str">
        <f>IF(ABS((C1895-AVERAGE($C:$C))/_xlfn.STDEV.S(moras[SALARIO]))&gt;1.96,"Atípico","No")</f>
        <v>No</v>
      </c>
      <c r="K1895" t="str">
        <f>IF(ABS((moras[[#This Row],[EDAD]]-AVERAGE($I:$I))/_xlfn.STDEV.S($I:$I))&gt;1.96,"Atípico","No")</f>
        <v>No</v>
      </c>
    </row>
    <row r="1896" spans="1:11" x14ac:dyDescent="0.35">
      <c r="A1896">
        <v>4575</v>
      </c>
      <c r="B1896" t="s">
        <v>9</v>
      </c>
      <c r="C1896">
        <v>278030</v>
      </c>
      <c r="D1896" t="s">
        <v>18</v>
      </c>
      <c r="E1896" t="s">
        <v>16</v>
      </c>
      <c r="F1896" t="s">
        <v>12</v>
      </c>
      <c r="G1896" t="s">
        <v>13</v>
      </c>
      <c r="H1896" t="s">
        <v>13</v>
      </c>
      <c r="I1896">
        <v>35</v>
      </c>
      <c r="J1896" t="str">
        <f>IF(ABS((C1896-AVERAGE($C:$C))/_xlfn.STDEV.S(moras[SALARIO]))&gt;1.96,"Atípico","No")</f>
        <v>No</v>
      </c>
      <c r="K1896" t="str">
        <f>IF(ABS((moras[[#This Row],[EDAD]]-AVERAGE($I:$I))/_xlfn.STDEV.S($I:$I))&gt;1.96,"Atípico","No")</f>
        <v>No</v>
      </c>
    </row>
    <row r="1897" spans="1:11" x14ac:dyDescent="0.35">
      <c r="A1897">
        <v>223</v>
      </c>
      <c r="B1897" t="s">
        <v>15</v>
      </c>
      <c r="C1897">
        <v>241000</v>
      </c>
      <c r="D1897" t="s">
        <v>10</v>
      </c>
      <c r="E1897" t="s">
        <v>16</v>
      </c>
      <c r="F1897" t="s">
        <v>12</v>
      </c>
      <c r="G1897" t="s">
        <v>12</v>
      </c>
      <c r="H1897" t="s">
        <v>13</v>
      </c>
      <c r="I1897">
        <v>35</v>
      </c>
      <c r="J1897" t="str">
        <f>IF(ABS((C1897-AVERAGE($C:$C))/_xlfn.STDEV.S(moras[SALARIO]))&gt;1.96,"Atípico","No")</f>
        <v>No</v>
      </c>
      <c r="K1897" t="str">
        <f>IF(ABS((moras[[#This Row],[EDAD]]-AVERAGE($I:$I))/_xlfn.STDEV.S($I:$I))&gt;1.96,"Atípico","No")</f>
        <v>No</v>
      </c>
    </row>
    <row r="1898" spans="1:11" x14ac:dyDescent="0.35">
      <c r="A1898">
        <v>808</v>
      </c>
      <c r="B1898" t="s">
        <v>9</v>
      </c>
      <c r="C1898">
        <v>226500</v>
      </c>
      <c r="D1898" t="s">
        <v>10</v>
      </c>
      <c r="E1898" t="s">
        <v>16</v>
      </c>
      <c r="F1898" t="s">
        <v>12</v>
      </c>
      <c r="G1898" t="s">
        <v>13</v>
      </c>
      <c r="H1898" t="s">
        <v>13</v>
      </c>
      <c r="I1898">
        <v>35</v>
      </c>
      <c r="J1898" t="str">
        <f>IF(ABS((C1898-AVERAGE($C:$C))/_xlfn.STDEV.S(moras[SALARIO]))&gt;1.96,"Atípico","No")</f>
        <v>No</v>
      </c>
      <c r="K1898" t="str">
        <f>IF(ABS((moras[[#This Row],[EDAD]]-AVERAGE($I:$I))/_xlfn.STDEV.S($I:$I))&gt;1.96,"Atípico","No")</f>
        <v>No</v>
      </c>
    </row>
    <row r="1899" spans="1:11" x14ac:dyDescent="0.35">
      <c r="A1899">
        <v>3304</v>
      </c>
      <c r="B1899" t="s">
        <v>9</v>
      </c>
      <c r="C1899">
        <v>184600</v>
      </c>
      <c r="D1899" t="s">
        <v>10</v>
      </c>
      <c r="E1899" t="s">
        <v>16</v>
      </c>
      <c r="F1899" t="s">
        <v>12</v>
      </c>
      <c r="G1899" t="s">
        <v>13</v>
      </c>
      <c r="H1899" t="s">
        <v>13</v>
      </c>
      <c r="I1899">
        <v>35</v>
      </c>
      <c r="J1899" t="str">
        <f>IF(ABS((C1899-AVERAGE($C:$C))/_xlfn.STDEV.S(moras[SALARIO]))&gt;1.96,"Atípico","No")</f>
        <v>No</v>
      </c>
      <c r="K1899" t="str">
        <f>IF(ABS((moras[[#This Row],[EDAD]]-AVERAGE($I:$I))/_xlfn.STDEV.S($I:$I))&gt;1.96,"Atípico","No")</f>
        <v>No</v>
      </c>
    </row>
    <row r="1900" spans="1:11" x14ac:dyDescent="0.35">
      <c r="A1900">
        <v>2058</v>
      </c>
      <c r="B1900" t="s">
        <v>9</v>
      </c>
      <c r="C1900">
        <v>180800</v>
      </c>
      <c r="D1900" t="s">
        <v>10</v>
      </c>
      <c r="E1900" t="s">
        <v>16</v>
      </c>
      <c r="F1900" t="s">
        <v>12</v>
      </c>
      <c r="G1900" t="s">
        <v>13</v>
      </c>
      <c r="H1900" t="s">
        <v>12</v>
      </c>
      <c r="I1900">
        <v>35</v>
      </c>
      <c r="J1900" t="str">
        <f>IF(ABS((C1900-AVERAGE($C:$C))/_xlfn.STDEV.S(moras[SALARIO]))&gt;1.96,"Atípico","No")</f>
        <v>No</v>
      </c>
      <c r="K1900" t="str">
        <f>IF(ABS((moras[[#This Row],[EDAD]]-AVERAGE($I:$I))/_xlfn.STDEV.S($I:$I))&gt;1.96,"Atípico","No")</f>
        <v>No</v>
      </c>
    </row>
    <row r="1901" spans="1:11" x14ac:dyDescent="0.35">
      <c r="A1901">
        <v>4757</v>
      </c>
      <c r="B1901" t="s">
        <v>15</v>
      </c>
      <c r="C1901">
        <v>173160</v>
      </c>
      <c r="D1901" t="s">
        <v>10</v>
      </c>
      <c r="E1901" t="s">
        <v>16</v>
      </c>
      <c r="F1901" t="s">
        <v>12</v>
      </c>
      <c r="G1901" t="s">
        <v>13</v>
      </c>
      <c r="H1901" t="s">
        <v>13</v>
      </c>
      <c r="I1901">
        <v>35</v>
      </c>
      <c r="J1901" t="str">
        <f>IF(ABS((C1901-AVERAGE($C:$C))/_xlfn.STDEV.S(moras[SALARIO]))&gt;1.96,"Atípico","No")</f>
        <v>No</v>
      </c>
      <c r="K1901" t="str">
        <f>IF(ABS((moras[[#This Row],[EDAD]]-AVERAGE($I:$I))/_xlfn.STDEV.S($I:$I))&gt;1.96,"Atípico","No")</f>
        <v>No</v>
      </c>
    </row>
    <row r="1902" spans="1:11" x14ac:dyDescent="0.35">
      <c r="A1902">
        <v>4119</v>
      </c>
      <c r="B1902" t="s">
        <v>9</v>
      </c>
      <c r="C1902">
        <v>144000</v>
      </c>
      <c r="D1902" t="s">
        <v>10</v>
      </c>
      <c r="E1902" t="s">
        <v>16</v>
      </c>
      <c r="F1902" t="s">
        <v>12</v>
      </c>
      <c r="G1902" t="s">
        <v>13</v>
      </c>
      <c r="H1902" t="s">
        <v>13</v>
      </c>
      <c r="I1902">
        <v>35</v>
      </c>
      <c r="J1902" t="str">
        <f>IF(ABS((C1902-AVERAGE($C:$C))/_xlfn.STDEV.S(moras[SALARIO]))&gt;1.96,"Atípico","No")</f>
        <v>No</v>
      </c>
      <c r="K1902" t="str">
        <f>IF(ABS((moras[[#This Row],[EDAD]]-AVERAGE($I:$I))/_xlfn.STDEV.S($I:$I))&gt;1.96,"Atípico","No")</f>
        <v>No</v>
      </c>
    </row>
    <row r="1903" spans="1:11" x14ac:dyDescent="0.35">
      <c r="A1903">
        <v>2756</v>
      </c>
      <c r="B1903" t="s">
        <v>9</v>
      </c>
      <c r="C1903">
        <v>129133.33</v>
      </c>
      <c r="D1903" t="s">
        <v>10</v>
      </c>
      <c r="E1903" t="s">
        <v>16</v>
      </c>
      <c r="F1903" t="s">
        <v>12</v>
      </c>
      <c r="G1903" t="s">
        <v>13</v>
      </c>
      <c r="H1903" t="s">
        <v>13</v>
      </c>
      <c r="I1903">
        <v>35</v>
      </c>
      <c r="J1903" t="str">
        <f>IF(ABS((C1903-AVERAGE($C:$C))/_xlfn.STDEV.S(moras[SALARIO]))&gt;1.96,"Atípico","No")</f>
        <v>No</v>
      </c>
      <c r="K1903" t="str">
        <f>IF(ABS((moras[[#This Row],[EDAD]]-AVERAGE($I:$I))/_xlfn.STDEV.S($I:$I))&gt;1.96,"Atípico","No")</f>
        <v>No</v>
      </c>
    </row>
    <row r="1904" spans="1:11" x14ac:dyDescent="0.35">
      <c r="A1904">
        <v>2623</v>
      </c>
      <c r="B1904" t="s">
        <v>15</v>
      </c>
      <c r="C1904">
        <v>60000</v>
      </c>
      <c r="D1904" t="s">
        <v>10</v>
      </c>
      <c r="E1904" t="s">
        <v>16</v>
      </c>
      <c r="F1904" t="s">
        <v>12</v>
      </c>
      <c r="G1904" t="s">
        <v>12</v>
      </c>
      <c r="H1904" t="s">
        <v>13</v>
      </c>
      <c r="I1904">
        <v>35</v>
      </c>
      <c r="J1904" t="str">
        <f>IF(ABS((C1904-AVERAGE($C:$C))/_xlfn.STDEV.S(moras[SALARIO]))&gt;1.96,"Atípico","No")</f>
        <v>No</v>
      </c>
      <c r="K1904" t="str">
        <f>IF(ABS((moras[[#This Row],[EDAD]]-AVERAGE($I:$I))/_xlfn.STDEV.S($I:$I))&gt;1.96,"Atípico","No")</f>
        <v>No</v>
      </c>
    </row>
    <row r="1905" spans="1:11" x14ac:dyDescent="0.35">
      <c r="A1905">
        <v>1824</v>
      </c>
      <c r="B1905" t="s">
        <v>15</v>
      </c>
      <c r="C1905">
        <v>50000</v>
      </c>
      <c r="D1905" t="s">
        <v>10</v>
      </c>
      <c r="E1905" t="s">
        <v>16</v>
      </c>
      <c r="F1905" t="s">
        <v>12</v>
      </c>
      <c r="G1905" t="s">
        <v>12</v>
      </c>
      <c r="H1905" t="s">
        <v>13</v>
      </c>
      <c r="I1905">
        <v>35</v>
      </c>
      <c r="J1905" t="str">
        <f>IF(ABS((C1905-AVERAGE($C:$C))/_xlfn.STDEV.S(moras[SALARIO]))&gt;1.96,"Atípico","No")</f>
        <v>No</v>
      </c>
      <c r="K1905" t="str">
        <f>IF(ABS((moras[[#This Row],[EDAD]]-AVERAGE($I:$I))/_xlfn.STDEV.S($I:$I))&gt;1.96,"Atípico","No")</f>
        <v>No</v>
      </c>
    </row>
    <row r="1906" spans="1:11" x14ac:dyDescent="0.35">
      <c r="A1906">
        <v>1197</v>
      </c>
      <c r="B1906" t="s">
        <v>9</v>
      </c>
      <c r="C1906">
        <v>24000</v>
      </c>
      <c r="D1906" t="s">
        <v>10</v>
      </c>
      <c r="E1906" t="s">
        <v>16</v>
      </c>
      <c r="F1906" t="s">
        <v>12</v>
      </c>
      <c r="G1906" t="s">
        <v>12</v>
      </c>
      <c r="H1906" t="s">
        <v>13</v>
      </c>
      <c r="I1906">
        <v>35</v>
      </c>
      <c r="J1906" t="str">
        <f>IF(ABS((C1906-AVERAGE($C:$C))/_xlfn.STDEV.S(moras[SALARIO]))&gt;1.96,"Atípico","No")</f>
        <v>No</v>
      </c>
      <c r="K1906" t="str">
        <f>IF(ABS((moras[[#This Row],[EDAD]]-AVERAGE($I:$I))/_xlfn.STDEV.S($I:$I))&gt;1.96,"Atípico","No")</f>
        <v>No</v>
      </c>
    </row>
    <row r="1907" spans="1:11" x14ac:dyDescent="0.35">
      <c r="A1907">
        <v>3987</v>
      </c>
      <c r="B1907" t="s">
        <v>9</v>
      </c>
      <c r="C1907">
        <v>3591705.08</v>
      </c>
      <c r="D1907" t="s">
        <v>10</v>
      </c>
      <c r="E1907" t="s">
        <v>16</v>
      </c>
      <c r="F1907" t="s">
        <v>12</v>
      </c>
      <c r="G1907" t="s">
        <v>13</v>
      </c>
      <c r="H1907" t="s">
        <v>13</v>
      </c>
      <c r="I1907">
        <v>36</v>
      </c>
      <c r="J1907" t="str">
        <f>IF(ABS((C1907-AVERAGE($C:$C))/_xlfn.STDEV.S(moras[SALARIO]))&gt;1.96,"Atípico","No")</f>
        <v>Atípico</v>
      </c>
      <c r="K1907" t="str">
        <f>IF(ABS((moras[[#This Row],[EDAD]]-AVERAGE($I:$I))/_xlfn.STDEV.S($I:$I))&gt;1.96,"Atípico","No")</f>
        <v>No</v>
      </c>
    </row>
    <row r="1908" spans="1:11" x14ac:dyDescent="0.35">
      <c r="A1908">
        <v>2884</v>
      </c>
      <c r="B1908" t="s">
        <v>9</v>
      </c>
      <c r="C1908">
        <v>2414456</v>
      </c>
      <c r="D1908" t="s">
        <v>10</v>
      </c>
      <c r="E1908" t="s">
        <v>16</v>
      </c>
      <c r="F1908" t="s">
        <v>12</v>
      </c>
      <c r="G1908" t="s">
        <v>13</v>
      </c>
      <c r="H1908" t="s">
        <v>13</v>
      </c>
      <c r="I1908">
        <v>36</v>
      </c>
      <c r="J1908" t="str">
        <f>IF(ABS((C1908-AVERAGE($C:$C))/_xlfn.STDEV.S(moras[SALARIO]))&gt;1.96,"Atípico","No")</f>
        <v>Atípico</v>
      </c>
      <c r="K1908" t="str">
        <f>IF(ABS((moras[[#This Row],[EDAD]]-AVERAGE($I:$I))/_xlfn.STDEV.S($I:$I))&gt;1.96,"Atípico","No")</f>
        <v>No</v>
      </c>
    </row>
    <row r="1909" spans="1:11" x14ac:dyDescent="0.35">
      <c r="A1909">
        <v>2125</v>
      </c>
      <c r="B1909" t="s">
        <v>9</v>
      </c>
      <c r="C1909">
        <v>2399117.94</v>
      </c>
      <c r="D1909" t="s">
        <v>10</v>
      </c>
      <c r="E1909" t="s">
        <v>16</v>
      </c>
      <c r="F1909" t="s">
        <v>12</v>
      </c>
      <c r="G1909" t="s">
        <v>13</v>
      </c>
      <c r="H1909" t="s">
        <v>13</v>
      </c>
      <c r="I1909">
        <v>36</v>
      </c>
      <c r="J1909" t="str">
        <f>IF(ABS((C1909-AVERAGE($C:$C))/_xlfn.STDEV.S(moras[SALARIO]))&gt;1.96,"Atípico","No")</f>
        <v>Atípico</v>
      </c>
      <c r="K1909" t="str">
        <f>IF(ABS((moras[[#This Row],[EDAD]]-AVERAGE($I:$I))/_xlfn.STDEV.S($I:$I))&gt;1.96,"Atípico","No")</f>
        <v>No</v>
      </c>
    </row>
    <row r="1910" spans="1:11" x14ac:dyDescent="0.35">
      <c r="A1910">
        <v>3965</v>
      </c>
      <c r="B1910" t="s">
        <v>9</v>
      </c>
      <c r="C1910">
        <v>2380634</v>
      </c>
      <c r="D1910" t="s">
        <v>10</v>
      </c>
      <c r="E1910" t="s">
        <v>16</v>
      </c>
      <c r="F1910" t="s">
        <v>12</v>
      </c>
      <c r="G1910" t="s">
        <v>13</v>
      </c>
      <c r="H1910" t="s">
        <v>13</v>
      </c>
      <c r="I1910">
        <v>36</v>
      </c>
      <c r="J1910" t="str">
        <f>IF(ABS((C1910-AVERAGE($C:$C))/_xlfn.STDEV.S(moras[SALARIO]))&gt;1.96,"Atípico","No")</f>
        <v>Atípico</v>
      </c>
      <c r="K1910" t="str">
        <f>IF(ABS((moras[[#This Row],[EDAD]]-AVERAGE($I:$I))/_xlfn.STDEV.S($I:$I))&gt;1.96,"Atípico","No")</f>
        <v>No</v>
      </c>
    </row>
    <row r="1911" spans="1:11" x14ac:dyDescent="0.35">
      <c r="A1911">
        <v>1655</v>
      </c>
      <c r="B1911" t="s">
        <v>9</v>
      </c>
      <c r="C1911">
        <v>2349011</v>
      </c>
      <c r="D1911" t="s">
        <v>10</v>
      </c>
      <c r="E1911" t="s">
        <v>16</v>
      </c>
      <c r="F1911" t="s">
        <v>12</v>
      </c>
      <c r="G1911" t="s">
        <v>13</v>
      </c>
      <c r="H1911" t="s">
        <v>13</v>
      </c>
      <c r="I1911">
        <v>36</v>
      </c>
      <c r="J1911" t="str">
        <f>IF(ABS((C1911-AVERAGE($C:$C))/_xlfn.STDEV.S(moras[SALARIO]))&gt;1.96,"Atípico","No")</f>
        <v>Atípico</v>
      </c>
      <c r="K1911" t="str">
        <f>IF(ABS((moras[[#This Row],[EDAD]]-AVERAGE($I:$I))/_xlfn.STDEV.S($I:$I))&gt;1.96,"Atípico","No")</f>
        <v>No</v>
      </c>
    </row>
    <row r="1912" spans="1:11" x14ac:dyDescent="0.35">
      <c r="A1912">
        <v>1172</v>
      </c>
      <c r="B1912" t="s">
        <v>9</v>
      </c>
      <c r="C1912">
        <v>2036980.28</v>
      </c>
      <c r="D1912" t="s">
        <v>10</v>
      </c>
      <c r="E1912" t="s">
        <v>16</v>
      </c>
      <c r="F1912" t="s">
        <v>12</v>
      </c>
      <c r="G1912" t="s">
        <v>13</v>
      </c>
      <c r="H1912" t="s">
        <v>13</v>
      </c>
      <c r="I1912">
        <v>36</v>
      </c>
      <c r="J1912" t="str">
        <f>IF(ABS((C1912-AVERAGE($C:$C))/_xlfn.STDEV.S(moras[SALARIO]))&gt;1.96,"Atípico","No")</f>
        <v>No</v>
      </c>
      <c r="K1912" t="str">
        <f>IF(ABS((moras[[#This Row],[EDAD]]-AVERAGE($I:$I))/_xlfn.STDEV.S($I:$I))&gt;1.96,"Atípico","No")</f>
        <v>No</v>
      </c>
    </row>
    <row r="1913" spans="1:11" x14ac:dyDescent="0.35">
      <c r="A1913">
        <v>491</v>
      </c>
      <c r="B1913" t="s">
        <v>9</v>
      </c>
      <c r="C1913">
        <v>2034486</v>
      </c>
      <c r="D1913" t="s">
        <v>10</v>
      </c>
      <c r="E1913" t="s">
        <v>16</v>
      </c>
      <c r="F1913" t="s">
        <v>12</v>
      </c>
      <c r="G1913" t="s">
        <v>13</v>
      </c>
      <c r="H1913" t="s">
        <v>13</v>
      </c>
      <c r="I1913">
        <v>36</v>
      </c>
      <c r="J1913" t="str">
        <f>IF(ABS((C1913-AVERAGE($C:$C))/_xlfn.STDEV.S(moras[SALARIO]))&gt;1.96,"Atípico","No")</f>
        <v>No</v>
      </c>
      <c r="K1913" t="str">
        <f>IF(ABS((moras[[#This Row],[EDAD]]-AVERAGE($I:$I))/_xlfn.STDEV.S($I:$I))&gt;1.96,"Atípico","No")</f>
        <v>No</v>
      </c>
    </row>
    <row r="1914" spans="1:11" x14ac:dyDescent="0.35">
      <c r="A1914">
        <v>337</v>
      </c>
      <c r="B1914" t="s">
        <v>15</v>
      </c>
      <c r="C1914">
        <v>1953183.27</v>
      </c>
      <c r="D1914" t="s">
        <v>10</v>
      </c>
      <c r="E1914" t="s">
        <v>16</v>
      </c>
      <c r="F1914" t="s">
        <v>12</v>
      </c>
      <c r="G1914" t="s">
        <v>13</v>
      </c>
      <c r="H1914" t="s">
        <v>13</v>
      </c>
      <c r="I1914">
        <v>36</v>
      </c>
      <c r="J1914" t="str">
        <f>IF(ABS((C1914-AVERAGE($C:$C))/_xlfn.STDEV.S(moras[SALARIO]))&gt;1.96,"Atípico","No")</f>
        <v>No</v>
      </c>
      <c r="K1914" t="str">
        <f>IF(ABS((moras[[#This Row],[EDAD]]-AVERAGE($I:$I))/_xlfn.STDEV.S($I:$I))&gt;1.96,"Atípico","No")</f>
        <v>No</v>
      </c>
    </row>
    <row r="1915" spans="1:11" x14ac:dyDescent="0.35">
      <c r="A1915">
        <v>1509</v>
      </c>
      <c r="B1915" t="s">
        <v>9</v>
      </c>
      <c r="C1915">
        <v>1858320</v>
      </c>
      <c r="D1915" t="s">
        <v>10</v>
      </c>
      <c r="E1915" t="s">
        <v>16</v>
      </c>
      <c r="F1915" t="s">
        <v>12</v>
      </c>
      <c r="G1915" t="s">
        <v>13</v>
      </c>
      <c r="H1915" t="s">
        <v>13</v>
      </c>
      <c r="I1915">
        <v>36</v>
      </c>
      <c r="J1915" t="str">
        <f>IF(ABS((C1915-AVERAGE($C:$C))/_xlfn.STDEV.S(moras[SALARIO]))&gt;1.96,"Atípico","No")</f>
        <v>No</v>
      </c>
      <c r="K1915" t="str">
        <f>IF(ABS((moras[[#This Row],[EDAD]]-AVERAGE($I:$I))/_xlfn.STDEV.S($I:$I))&gt;1.96,"Atípico","No")</f>
        <v>No</v>
      </c>
    </row>
    <row r="1916" spans="1:11" x14ac:dyDescent="0.35">
      <c r="A1916">
        <v>2657</v>
      </c>
      <c r="B1916" t="s">
        <v>15</v>
      </c>
      <c r="C1916">
        <v>1644679</v>
      </c>
      <c r="D1916" t="s">
        <v>10</v>
      </c>
      <c r="E1916" t="s">
        <v>11</v>
      </c>
      <c r="F1916" t="s">
        <v>12</v>
      </c>
      <c r="G1916" t="s">
        <v>13</v>
      </c>
      <c r="H1916" t="s">
        <v>12</v>
      </c>
      <c r="I1916">
        <v>36</v>
      </c>
      <c r="J1916" t="str">
        <f>IF(ABS((C1916-AVERAGE($C:$C))/_xlfn.STDEV.S(moras[SALARIO]))&gt;1.96,"Atípico","No")</f>
        <v>No</v>
      </c>
      <c r="K1916" t="str">
        <f>IF(ABS((moras[[#This Row],[EDAD]]-AVERAGE($I:$I))/_xlfn.STDEV.S($I:$I))&gt;1.96,"Atípico","No")</f>
        <v>No</v>
      </c>
    </row>
    <row r="1917" spans="1:11" x14ac:dyDescent="0.35">
      <c r="A1917">
        <v>3778</v>
      </c>
      <c r="B1917" t="s">
        <v>15</v>
      </c>
      <c r="C1917">
        <v>1608290</v>
      </c>
      <c r="D1917" t="s">
        <v>10</v>
      </c>
      <c r="E1917" t="s">
        <v>11</v>
      </c>
      <c r="F1917" t="s">
        <v>12</v>
      </c>
      <c r="G1917" t="s">
        <v>13</v>
      </c>
      <c r="H1917" t="s">
        <v>13</v>
      </c>
      <c r="I1917">
        <v>36</v>
      </c>
      <c r="J1917" t="str">
        <f>IF(ABS((C1917-AVERAGE($C:$C))/_xlfn.STDEV.S(moras[SALARIO]))&gt;1.96,"Atípico","No")</f>
        <v>No</v>
      </c>
      <c r="K1917" t="str">
        <f>IF(ABS((moras[[#This Row],[EDAD]]-AVERAGE($I:$I))/_xlfn.STDEV.S($I:$I))&gt;1.96,"Atípico","No")</f>
        <v>No</v>
      </c>
    </row>
    <row r="1918" spans="1:11" x14ac:dyDescent="0.35">
      <c r="A1918">
        <v>4780</v>
      </c>
      <c r="B1918" t="s">
        <v>15</v>
      </c>
      <c r="C1918">
        <v>1602859</v>
      </c>
      <c r="D1918" t="s">
        <v>10</v>
      </c>
      <c r="E1918" t="s">
        <v>11</v>
      </c>
      <c r="F1918" t="s">
        <v>12</v>
      </c>
      <c r="G1918" t="s">
        <v>13</v>
      </c>
      <c r="H1918" t="s">
        <v>12</v>
      </c>
      <c r="I1918">
        <v>36</v>
      </c>
      <c r="J1918" t="str">
        <f>IF(ABS((C1918-AVERAGE($C:$C))/_xlfn.STDEV.S(moras[SALARIO]))&gt;1.96,"Atípico","No")</f>
        <v>No</v>
      </c>
      <c r="K1918" t="str">
        <f>IF(ABS((moras[[#This Row],[EDAD]]-AVERAGE($I:$I))/_xlfn.STDEV.S($I:$I))&gt;1.96,"Atípico","No")</f>
        <v>No</v>
      </c>
    </row>
    <row r="1919" spans="1:11" x14ac:dyDescent="0.35">
      <c r="A1919">
        <v>1842</v>
      </c>
      <c r="B1919" t="s">
        <v>9</v>
      </c>
      <c r="C1919">
        <v>1578511.16</v>
      </c>
      <c r="D1919" t="s">
        <v>10</v>
      </c>
      <c r="E1919" t="s">
        <v>16</v>
      </c>
      <c r="F1919" t="s">
        <v>12</v>
      </c>
      <c r="G1919" t="s">
        <v>13</v>
      </c>
      <c r="H1919" t="s">
        <v>13</v>
      </c>
      <c r="I1919">
        <v>36</v>
      </c>
      <c r="J1919" t="str">
        <f>IF(ABS((C1919-AVERAGE($C:$C))/_xlfn.STDEV.S(moras[SALARIO]))&gt;1.96,"Atípico","No")</f>
        <v>No</v>
      </c>
      <c r="K1919" t="str">
        <f>IF(ABS((moras[[#This Row],[EDAD]]-AVERAGE($I:$I))/_xlfn.STDEV.S($I:$I))&gt;1.96,"Atípico","No")</f>
        <v>No</v>
      </c>
    </row>
    <row r="1920" spans="1:11" x14ac:dyDescent="0.35">
      <c r="A1920">
        <v>2774</v>
      </c>
      <c r="B1920" t="s">
        <v>15</v>
      </c>
      <c r="C1920">
        <v>1511127</v>
      </c>
      <c r="D1920" t="s">
        <v>10</v>
      </c>
      <c r="E1920" t="s">
        <v>11</v>
      </c>
      <c r="F1920" t="s">
        <v>12</v>
      </c>
      <c r="G1920" t="s">
        <v>13</v>
      </c>
      <c r="H1920" t="s">
        <v>13</v>
      </c>
      <c r="I1920">
        <v>36</v>
      </c>
      <c r="J1920" t="str">
        <f>IF(ABS((C1920-AVERAGE($C:$C))/_xlfn.STDEV.S(moras[SALARIO]))&gt;1.96,"Atípico","No")</f>
        <v>No</v>
      </c>
      <c r="K1920" t="str">
        <f>IF(ABS((moras[[#This Row],[EDAD]]-AVERAGE($I:$I))/_xlfn.STDEV.S($I:$I))&gt;1.96,"Atípico","No")</f>
        <v>No</v>
      </c>
    </row>
    <row r="1921" spans="1:11" x14ac:dyDescent="0.35">
      <c r="A1921">
        <v>3830</v>
      </c>
      <c r="B1921" t="s">
        <v>15</v>
      </c>
      <c r="C1921">
        <v>1454350</v>
      </c>
      <c r="D1921" t="s">
        <v>10</v>
      </c>
      <c r="E1921" t="s">
        <v>16</v>
      </c>
      <c r="F1921" t="s">
        <v>12</v>
      </c>
      <c r="G1921" t="s">
        <v>13</v>
      </c>
      <c r="H1921" t="s">
        <v>13</v>
      </c>
      <c r="I1921">
        <v>36</v>
      </c>
      <c r="J1921" t="str">
        <f>IF(ABS((C1921-AVERAGE($C:$C))/_xlfn.STDEV.S(moras[SALARIO]))&gt;1.96,"Atípico","No")</f>
        <v>No</v>
      </c>
      <c r="K1921" t="str">
        <f>IF(ABS((moras[[#This Row],[EDAD]]-AVERAGE($I:$I))/_xlfn.STDEV.S($I:$I))&gt;1.96,"Atípico","No")</f>
        <v>No</v>
      </c>
    </row>
    <row r="1922" spans="1:11" x14ac:dyDescent="0.35">
      <c r="A1922">
        <v>1625</v>
      </c>
      <c r="B1922" t="s">
        <v>9</v>
      </c>
      <c r="C1922">
        <v>1357187.5</v>
      </c>
      <c r="D1922" t="s">
        <v>10</v>
      </c>
      <c r="E1922" t="s">
        <v>16</v>
      </c>
      <c r="F1922" t="s">
        <v>12</v>
      </c>
      <c r="G1922" t="s">
        <v>13</v>
      </c>
      <c r="H1922" t="s">
        <v>13</v>
      </c>
      <c r="I1922">
        <v>36</v>
      </c>
      <c r="J1922" t="str">
        <f>IF(ABS((C1922-AVERAGE($C:$C))/_xlfn.STDEV.S(moras[SALARIO]))&gt;1.96,"Atípico","No")</f>
        <v>No</v>
      </c>
      <c r="K1922" t="str">
        <f>IF(ABS((moras[[#This Row],[EDAD]]-AVERAGE($I:$I))/_xlfn.STDEV.S($I:$I))&gt;1.96,"Atípico","No")</f>
        <v>No</v>
      </c>
    </row>
    <row r="1923" spans="1:11" x14ac:dyDescent="0.35">
      <c r="A1923">
        <v>962</v>
      </c>
      <c r="B1923" t="s">
        <v>9</v>
      </c>
      <c r="C1923">
        <v>1335784.1399999999</v>
      </c>
      <c r="D1923" t="s">
        <v>10</v>
      </c>
      <c r="E1923" t="s">
        <v>16</v>
      </c>
      <c r="F1923" t="s">
        <v>12</v>
      </c>
      <c r="G1923" t="s">
        <v>13</v>
      </c>
      <c r="H1923" t="s">
        <v>13</v>
      </c>
      <c r="I1923">
        <v>36</v>
      </c>
      <c r="J1923" t="str">
        <f>IF(ABS((C1923-AVERAGE($C:$C))/_xlfn.STDEV.S(moras[SALARIO]))&gt;1.96,"Atípico","No")</f>
        <v>No</v>
      </c>
      <c r="K1923" t="str">
        <f>IF(ABS((moras[[#This Row],[EDAD]]-AVERAGE($I:$I))/_xlfn.STDEV.S($I:$I))&gt;1.96,"Atípico","No")</f>
        <v>No</v>
      </c>
    </row>
    <row r="1924" spans="1:11" x14ac:dyDescent="0.35">
      <c r="A1924">
        <v>2823</v>
      </c>
      <c r="B1924" t="s">
        <v>15</v>
      </c>
      <c r="C1924">
        <v>1292336</v>
      </c>
      <c r="D1924" t="s">
        <v>10</v>
      </c>
      <c r="E1924" t="s">
        <v>11</v>
      </c>
      <c r="F1924" t="s">
        <v>12</v>
      </c>
      <c r="G1924" t="s">
        <v>13</v>
      </c>
      <c r="H1924" t="s">
        <v>13</v>
      </c>
      <c r="I1924">
        <v>36</v>
      </c>
      <c r="J1924" t="str">
        <f>IF(ABS((C1924-AVERAGE($C:$C))/_xlfn.STDEV.S(moras[SALARIO]))&gt;1.96,"Atípico","No")</f>
        <v>No</v>
      </c>
      <c r="K1924" t="str">
        <f>IF(ABS((moras[[#This Row],[EDAD]]-AVERAGE($I:$I))/_xlfn.STDEV.S($I:$I))&gt;1.96,"Atípico","No")</f>
        <v>No</v>
      </c>
    </row>
    <row r="1925" spans="1:11" x14ac:dyDescent="0.35">
      <c r="A1925">
        <v>693</v>
      </c>
      <c r="B1925" t="s">
        <v>9</v>
      </c>
      <c r="C1925">
        <v>1256604.3</v>
      </c>
      <c r="D1925" t="s">
        <v>10</v>
      </c>
      <c r="E1925" t="s">
        <v>11</v>
      </c>
      <c r="F1925" t="s">
        <v>12</v>
      </c>
      <c r="G1925" t="s">
        <v>13</v>
      </c>
      <c r="H1925" t="s">
        <v>13</v>
      </c>
      <c r="I1925">
        <v>36</v>
      </c>
      <c r="J1925" t="str">
        <f>IF(ABS((C1925-AVERAGE($C:$C))/_xlfn.STDEV.S(moras[SALARIO]))&gt;1.96,"Atípico","No")</f>
        <v>No</v>
      </c>
      <c r="K1925" t="str">
        <f>IF(ABS((moras[[#This Row],[EDAD]]-AVERAGE($I:$I))/_xlfn.STDEV.S($I:$I))&gt;1.96,"Atípico","No")</f>
        <v>No</v>
      </c>
    </row>
    <row r="1926" spans="1:11" x14ac:dyDescent="0.35">
      <c r="A1926">
        <v>1043</v>
      </c>
      <c r="B1926" t="s">
        <v>15</v>
      </c>
      <c r="C1926">
        <v>1215206.99</v>
      </c>
      <c r="D1926" t="s">
        <v>10</v>
      </c>
      <c r="E1926" t="s">
        <v>16</v>
      </c>
      <c r="F1926" t="s">
        <v>12</v>
      </c>
      <c r="G1926" t="s">
        <v>13</v>
      </c>
      <c r="H1926" t="s">
        <v>13</v>
      </c>
      <c r="I1926">
        <v>36</v>
      </c>
      <c r="J1926" t="str">
        <f>IF(ABS((C1926-AVERAGE($C:$C))/_xlfn.STDEV.S(moras[SALARIO]))&gt;1.96,"Atípico","No")</f>
        <v>No</v>
      </c>
      <c r="K1926" t="str">
        <f>IF(ABS((moras[[#This Row],[EDAD]]-AVERAGE($I:$I))/_xlfn.STDEV.S($I:$I))&gt;1.96,"Atípico","No")</f>
        <v>No</v>
      </c>
    </row>
    <row r="1927" spans="1:11" x14ac:dyDescent="0.35">
      <c r="A1927">
        <v>527</v>
      </c>
      <c r="B1927" t="s">
        <v>9</v>
      </c>
      <c r="C1927">
        <v>1214203</v>
      </c>
      <c r="D1927" t="s">
        <v>10</v>
      </c>
      <c r="E1927" t="s">
        <v>11</v>
      </c>
      <c r="F1927" t="s">
        <v>12</v>
      </c>
      <c r="G1927" t="s">
        <v>13</v>
      </c>
      <c r="H1927" t="s">
        <v>13</v>
      </c>
      <c r="I1927">
        <v>36</v>
      </c>
      <c r="J1927" t="str">
        <f>IF(ABS((C1927-AVERAGE($C:$C))/_xlfn.STDEV.S(moras[SALARIO]))&gt;1.96,"Atípico","No")</f>
        <v>No</v>
      </c>
      <c r="K1927" t="str">
        <f>IF(ABS((moras[[#This Row],[EDAD]]-AVERAGE($I:$I))/_xlfn.STDEV.S($I:$I))&gt;1.96,"Atípico","No")</f>
        <v>No</v>
      </c>
    </row>
    <row r="1928" spans="1:11" x14ac:dyDescent="0.35">
      <c r="A1928">
        <v>1983</v>
      </c>
      <c r="B1928" t="s">
        <v>15</v>
      </c>
      <c r="C1928">
        <v>1178626</v>
      </c>
      <c r="D1928" t="s">
        <v>10</v>
      </c>
      <c r="E1928" t="s">
        <v>11</v>
      </c>
      <c r="F1928" t="s">
        <v>12</v>
      </c>
      <c r="G1928" t="s">
        <v>13</v>
      </c>
      <c r="H1928" t="s">
        <v>13</v>
      </c>
      <c r="I1928">
        <v>36</v>
      </c>
      <c r="J1928" t="str">
        <f>IF(ABS((C1928-AVERAGE($C:$C))/_xlfn.STDEV.S(moras[SALARIO]))&gt;1.96,"Atípico","No")</f>
        <v>No</v>
      </c>
      <c r="K1928" t="str">
        <f>IF(ABS((moras[[#This Row],[EDAD]]-AVERAGE($I:$I))/_xlfn.STDEV.S($I:$I))&gt;1.96,"Atípico","No")</f>
        <v>No</v>
      </c>
    </row>
    <row r="1929" spans="1:11" x14ac:dyDescent="0.35">
      <c r="A1929">
        <v>765</v>
      </c>
      <c r="B1929" t="s">
        <v>15</v>
      </c>
      <c r="C1929">
        <v>1156421</v>
      </c>
      <c r="D1929" t="s">
        <v>10</v>
      </c>
      <c r="E1929" t="s">
        <v>11</v>
      </c>
      <c r="F1929" t="s">
        <v>12</v>
      </c>
      <c r="G1929" t="s">
        <v>13</v>
      </c>
      <c r="H1929" t="s">
        <v>12</v>
      </c>
      <c r="I1929">
        <v>36</v>
      </c>
      <c r="J1929" t="str">
        <f>IF(ABS((C1929-AVERAGE($C:$C))/_xlfn.STDEV.S(moras[SALARIO]))&gt;1.96,"Atípico","No")</f>
        <v>No</v>
      </c>
      <c r="K1929" t="str">
        <f>IF(ABS((moras[[#This Row],[EDAD]]-AVERAGE($I:$I))/_xlfn.STDEV.S($I:$I))&gt;1.96,"Atípico","No")</f>
        <v>No</v>
      </c>
    </row>
    <row r="1930" spans="1:11" x14ac:dyDescent="0.35">
      <c r="A1930">
        <v>25</v>
      </c>
      <c r="B1930" t="s">
        <v>15</v>
      </c>
      <c r="C1930">
        <v>1117489</v>
      </c>
      <c r="D1930" t="s">
        <v>10</v>
      </c>
      <c r="E1930" t="s">
        <v>11</v>
      </c>
      <c r="F1930" t="s">
        <v>12</v>
      </c>
      <c r="G1930" t="s">
        <v>13</v>
      </c>
      <c r="H1930" t="s">
        <v>12</v>
      </c>
      <c r="I1930">
        <v>36</v>
      </c>
      <c r="J1930" t="str">
        <f>IF(ABS((C1930-AVERAGE($C:$C))/_xlfn.STDEV.S(moras[SALARIO]))&gt;1.96,"Atípico","No")</f>
        <v>No</v>
      </c>
      <c r="K1930" t="str">
        <f>IF(ABS((moras[[#This Row],[EDAD]]-AVERAGE($I:$I))/_xlfn.STDEV.S($I:$I))&gt;1.96,"Atípico","No")</f>
        <v>No</v>
      </c>
    </row>
    <row r="1931" spans="1:11" x14ac:dyDescent="0.35">
      <c r="A1931">
        <v>17</v>
      </c>
      <c r="B1931" t="s">
        <v>15</v>
      </c>
      <c r="C1931">
        <v>1108980</v>
      </c>
      <c r="D1931" t="s">
        <v>10</v>
      </c>
      <c r="E1931" t="s">
        <v>11</v>
      </c>
      <c r="F1931" t="s">
        <v>12</v>
      </c>
      <c r="G1931" t="s">
        <v>13</v>
      </c>
      <c r="H1931" t="s">
        <v>12</v>
      </c>
      <c r="I1931">
        <v>36</v>
      </c>
      <c r="J1931" t="str">
        <f>IF(ABS((C1931-AVERAGE($C:$C))/_xlfn.STDEV.S(moras[SALARIO]))&gt;1.96,"Atípico","No")</f>
        <v>No</v>
      </c>
      <c r="K1931" t="str">
        <f>IF(ABS((moras[[#This Row],[EDAD]]-AVERAGE($I:$I))/_xlfn.STDEV.S($I:$I))&gt;1.96,"Atípico","No")</f>
        <v>No</v>
      </c>
    </row>
    <row r="1932" spans="1:11" x14ac:dyDescent="0.35">
      <c r="A1932">
        <v>3251</v>
      </c>
      <c r="B1932" t="s">
        <v>9</v>
      </c>
      <c r="C1932">
        <v>1106966.42</v>
      </c>
      <c r="D1932" t="s">
        <v>10</v>
      </c>
      <c r="E1932" t="s">
        <v>11</v>
      </c>
      <c r="F1932" t="s">
        <v>12</v>
      </c>
      <c r="G1932" t="s">
        <v>13</v>
      </c>
      <c r="H1932" t="s">
        <v>13</v>
      </c>
      <c r="I1932">
        <v>36</v>
      </c>
      <c r="J1932" t="str">
        <f>IF(ABS((C1932-AVERAGE($C:$C))/_xlfn.STDEV.S(moras[SALARIO]))&gt;1.96,"Atípico","No")</f>
        <v>No</v>
      </c>
      <c r="K1932" t="str">
        <f>IF(ABS((moras[[#This Row],[EDAD]]-AVERAGE($I:$I))/_xlfn.STDEV.S($I:$I))&gt;1.96,"Atípico","No")</f>
        <v>No</v>
      </c>
    </row>
    <row r="1933" spans="1:11" x14ac:dyDescent="0.35">
      <c r="A1933">
        <v>958</v>
      </c>
      <c r="B1933" t="s">
        <v>15</v>
      </c>
      <c r="C1933">
        <v>1102583.95</v>
      </c>
      <c r="D1933" t="s">
        <v>10</v>
      </c>
      <c r="E1933" t="s">
        <v>16</v>
      </c>
      <c r="F1933" t="s">
        <v>12</v>
      </c>
      <c r="G1933" t="s">
        <v>13</v>
      </c>
      <c r="H1933" t="s">
        <v>13</v>
      </c>
      <c r="I1933">
        <v>36</v>
      </c>
      <c r="J1933" t="str">
        <f>IF(ABS((C1933-AVERAGE($C:$C))/_xlfn.STDEV.S(moras[SALARIO]))&gt;1.96,"Atípico","No")</f>
        <v>No</v>
      </c>
      <c r="K1933" t="str">
        <f>IF(ABS((moras[[#This Row],[EDAD]]-AVERAGE($I:$I))/_xlfn.STDEV.S($I:$I))&gt;1.96,"Atípico","No")</f>
        <v>No</v>
      </c>
    </row>
    <row r="1934" spans="1:11" x14ac:dyDescent="0.35">
      <c r="A1934">
        <v>3436</v>
      </c>
      <c r="B1934" t="s">
        <v>15</v>
      </c>
      <c r="C1934">
        <v>1088763.67</v>
      </c>
      <c r="D1934" t="s">
        <v>10</v>
      </c>
      <c r="E1934" t="s">
        <v>16</v>
      </c>
      <c r="F1934" t="s">
        <v>12</v>
      </c>
      <c r="G1934" t="s">
        <v>13</v>
      </c>
      <c r="H1934" t="s">
        <v>13</v>
      </c>
      <c r="I1934">
        <v>36</v>
      </c>
      <c r="J1934" t="str">
        <f>IF(ABS((C1934-AVERAGE($C:$C))/_xlfn.STDEV.S(moras[SALARIO]))&gt;1.96,"Atípico","No")</f>
        <v>No</v>
      </c>
      <c r="K1934" t="str">
        <f>IF(ABS((moras[[#This Row],[EDAD]]-AVERAGE($I:$I))/_xlfn.STDEV.S($I:$I))&gt;1.96,"Atípico","No")</f>
        <v>No</v>
      </c>
    </row>
    <row r="1935" spans="1:11" x14ac:dyDescent="0.35">
      <c r="A1935">
        <v>4506</v>
      </c>
      <c r="B1935" t="s">
        <v>15</v>
      </c>
      <c r="C1935">
        <v>1084830.8400000001</v>
      </c>
      <c r="D1935" t="s">
        <v>10</v>
      </c>
      <c r="E1935" t="s">
        <v>11</v>
      </c>
      <c r="F1935" t="s">
        <v>12</v>
      </c>
      <c r="G1935" t="s">
        <v>13</v>
      </c>
      <c r="H1935" t="s">
        <v>13</v>
      </c>
      <c r="I1935">
        <v>36</v>
      </c>
      <c r="J1935" t="str">
        <f>IF(ABS((C1935-AVERAGE($C:$C))/_xlfn.STDEV.S(moras[SALARIO]))&gt;1.96,"Atípico","No")</f>
        <v>No</v>
      </c>
      <c r="K1935" t="str">
        <f>IF(ABS((moras[[#This Row],[EDAD]]-AVERAGE($I:$I))/_xlfn.STDEV.S($I:$I))&gt;1.96,"Atípico","No")</f>
        <v>No</v>
      </c>
    </row>
    <row r="1936" spans="1:11" x14ac:dyDescent="0.35">
      <c r="A1936">
        <v>2079</v>
      </c>
      <c r="B1936" t="s">
        <v>9</v>
      </c>
      <c r="C1936">
        <v>1038456</v>
      </c>
      <c r="D1936" t="s">
        <v>10</v>
      </c>
      <c r="E1936" t="s">
        <v>16</v>
      </c>
      <c r="F1936" t="s">
        <v>12</v>
      </c>
      <c r="G1936" t="s">
        <v>13</v>
      </c>
      <c r="H1936" t="s">
        <v>13</v>
      </c>
      <c r="I1936">
        <v>36</v>
      </c>
      <c r="J1936" t="str">
        <f>IF(ABS((C1936-AVERAGE($C:$C))/_xlfn.STDEV.S(moras[SALARIO]))&gt;1.96,"Atípico","No")</f>
        <v>No</v>
      </c>
      <c r="K1936" t="str">
        <f>IF(ABS((moras[[#This Row],[EDAD]]-AVERAGE($I:$I))/_xlfn.STDEV.S($I:$I))&gt;1.96,"Atípico","No")</f>
        <v>No</v>
      </c>
    </row>
    <row r="1937" spans="1:11" x14ac:dyDescent="0.35">
      <c r="A1937">
        <v>2802</v>
      </c>
      <c r="B1937" t="s">
        <v>9</v>
      </c>
      <c r="C1937">
        <v>1037264</v>
      </c>
      <c r="D1937" t="s">
        <v>10</v>
      </c>
      <c r="E1937" t="s">
        <v>16</v>
      </c>
      <c r="F1937" t="s">
        <v>12</v>
      </c>
      <c r="G1937" t="s">
        <v>13</v>
      </c>
      <c r="H1937" t="s">
        <v>13</v>
      </c>
      <c r="I1937">
        <v>36</v>
      </c>
      <c r="J1937" t="str">
        <f>IF(ABS((C1937-AVERAGE($C:$C))/_xlfn.STDEV.S(moras[SALARIO]))&gt;1.96,"Atípico","No")</f>
        <v>No</v>
      </c>
      <c r="K1937" t="str">
        <f>IF(ABS((moras[[#This Row],[EDAD]]-AVERAGE($I:$I))/_xlfn.STDEV.S($I:$I))&gt;1.96,"Atípico","No")</f>
        <v>No</v>
      </c>
    </row>
    <row r="1938" spans="1:11" x14ac:dyDescent="0.35">
      <c r="A1938">
        <v>4424</v>
      </c>
      <c r="B1938" t="s">
        <v>15</v>
      </c>
      <c r="C1938">
        <v>1021562</v>
      </c>
      <c r="D1938" t="s">
        <v>10</v>
      </c>
      <c r="E1938" t="s">
        <v>11</v>
      </c>
      <c r="F1938" t="s">
        <v>12</v>
      </c>
      <c r="G1938" t="s">
        <v>13</v>
      </c>
      <c r="H1938" t="s">
        <v>13</v>
      </c>
      <c r="I1938">
        <v>36</v>
      </c>
      <c r="J1938" t="str">
        <f>IF(ABS((C1938-AVERAGE($C:$C))/_xlfn.STDEV.S(moras[SALARIO]))&gt;1.96,"Atípico","No")</f>
        <v>No</v>
      </c>
      <c r="K1938" t="str">
        <f>IF(ABS((moras[[#This Row],[EDAD]]-AVERAGE($I:$I))/_xlfn.STDEV.S($I:$I))&gt;1.96,"Atípico","No")</f>
        <v>No</v>
      </c>
    </row>
    <row r="1939" spans="1:11" x14ac:dyDescent="0.35">
      <c r="A1939">
        <v>184</v>
      </c>
      <c r="B1939" t="s">
        <v>15</v>
      </c>
      <c r="C1939">
        <v>987935</v>
      </c>
      <c r="D1939" t="s">
        <v>10</v>
      </c>
      <c r="E1939" t="s">
        <v>11</v>
      </c>
      <c r="F1939" t="s">
        <v>12</v>
      </c>
      <c r="G1939" t="s">
        <v>13</v>
      </c>
      <c r="H1939" t="s">
        <v>13</v>
      </c>
      <c r="I1939">
        <v>36</v>
      </c>
      <c r="J1939" t="str">
        <f>IF(ABS((C1939-AVERAGE($C:$C))/_xlfn.STDEV.S(moras[SALARIO]))&gt;1.96,"Atípico","No")</f>
        <v>No</v>
      </c>
      <c r="K1939" t="str">
        <f>IF(ABS((moras[[#This Row],[EDAD]]-AVERAGE($I:$I))/_xlfn.STDEV.S($I:$I))&gt;1.96,"Atípico","No")</f>
        <v>No</v>
      </c>
    </row>
    <row r="1940" spans="1:11" x14ac:dyDescent="0.35">
      <c r="A1940">
        <v>2585</v>
      </c>
      <c r="B1940" t="s">
        <v>9</v>
      </c>
      <c r="C1940">
        <v>912169</v>
      </c>
      <c r="D1940" t="s">
        <v>10</v>
      </c>
      <c r="E1940" t="s">
        <v>11</v>
      </c>
      <c r="F1940" t="s">
        <v>12</v>
      </c>
      <c r="G1940" t="s">
        <v>13</v>
      </c>
      <c r="H1940" t="s">
        <v>12</v>
      </c>
      <c r="I1940">
        <v>36</v>
      </c>
      <c r="J1940" t="str">
        <f>IF(ABS((C1940-AVERAGE($C:$C))/_xlfn.STDEV.S(moras[SALARIO]))&gt;1.96,"Atípico","No")</f>
        <v>No</v>
      </c>
      <c r="K1940" t="str">
        <f>IF(ABS((moras[[#This Row],[EDAD]]-AVERAGE($I:$I))/_xlfn.STDEV.S($I:$I))&gt;1.96,"Atípico","No")</f>
        <v>No</v>
      </c>
    </row>
    <row r="1941" spans="1:11" x14ac:dyDescent="0.35">
      <c r="A1941">
        <v>3434</v>
      </c>
      <c r="B1941" t="s">
        <v>9</v>
      </c>
      <c r="C1941">
        <v>873081</v>
      </c>
      <c r="D1941" t="s">
        <v>10</v>
      </c>
      <c r="E1941" t="s">
        <v>11</v>
      </c>
      <c r="F1941" t="s">
        <v>12</v>
      </c>
      <c r="G1941" t="s">
        <v>13</v>
      </c>
      <c r="H1941" t="s">
        <v>13</v>
      </c>
      <c r="I1941">
        <v>36</v>
      </c>
      <c r="J1941" t="str">
        <f>IF(ABS((C1941-AVERAGE($C:$C))/_xlfn.STDEV.S(moras[SALARIO]))&gt;1.96,"Atípico","No")</f>
        <v>No</v>
      </c>
      <c r="K1941" t="str">
        <f>IF(ABS((moras[[#This Row],[EDAD]]-AVERAGE($I:$I))/_xlfn.STDEV.S($I:$I))&gt;1.96,"Atípico","No")</f>
        <v>No</v>
      </c>
    </row>
    <row r="1942" spans="1:11" x14ac:dyDescent="0.35">
      <c r="A1942">
        <v>3928</v>
      </c>
      <c r="B1942" t="s">
        <v>15</v>
      </c>
      <c r="C1942">
        <v>856546</v>
      </c>
      <c r="D1942" t="s">
        <v>10</v>
      </c>
      <c r="E1942" t="s">
        <v>11</v>
      </c>
      <c r="F1942" t="s">
        <v>12</v>
      </c>
      <c r="G1942" t="s">
        <v>13</v>
      </c>
      <c r="H1942" t="s">
        <v>13</v>
      </c>
      <c r="I1942">
        <v>36</v>
      </c>
      <c r="J1942" t="str">
        <f>IF(ABS((C1942-AVERAGE($C:$C))/_xlfn.STDEV.S(moras[SALARIO]))&gt;1.96,"Atípico","No")</f>
        <v>No</v>
      </c>
      <c r="K1942" t="str">
        <f>IF(ABS((moras[[#This Row],[EDAD]]-AVERAGE($I:$I))/_xlfn.STDEV.S($I:$I))&gt;1.96,"Atípico","No")</f>
        <v>No</v>
      </c>
    </row>
    <row r="1943" spans="1:11" x14ac:dyDescent="0.35">
      <c r="A1943">
        <v>3046</v>
      </c>
      <c r="B1943" t="s">
        <v>9</v>
      </c>
      <c r="C1943">
        <v>814688</v>
      </c>
      <c r="D1943" t="s">
        <v>10</v>
      </c>
      <c r="E1943" t="s">
        <v>16</v>
      </c>
      <c r="F1943" t="s">
        <v>12</v>
      </c>
      <c r="G1943" t="s">
        <v>13</v>
      </c>
      <c r="H1943" t="s">
        <v>13</v>
      </c>
      <c r="I1943">
        <v>36</v>
      </c>
      <c r="J1943" t="str">
        <f>IF(ABS((C1943-AVERAGE($C:$C))/_xlfn.STDEV.S(moras[SALARIO]))&gt;1.96,"Atípico","No")</f>
        <v>No</v>
      </c>
      <c r="K1943" t="str">
        <f>IF(ABS((moras[[#This Row],[EDAD]]-AVERAGE($I:$I))/_xlfn.STDEV.S($I:$I))&gt;1.96,"Atípico","No")</f>
        <v>No</v>
      </c>
    </row>
    <row r="1944" spans="1:11" x14ac:dyDescent="0.35">
      <c r="A1944">
        <v>698</v>
      </c>
      <c r="B1944" t="s">
        <v>9</v>
      </c>
      <c r="C1944">
        <v>814289.32</v>
      </c>
      <c r="D1944" t="s">
        <v>10</v>
      </c>
      <c r="E1944" t="s">
        <v>16</v>
      </c>
      <c r="F1944" t="s">
        <v>12</v>
      </c>
      <c r="G1944" t="s">
        <v>13</v>
      </c>
      <c r="H1944" t="s">
        <v>13</v>
      </c>
      <c r="I1944">
        <v>36</v>
      </c>
      <c r="J1944" t="str">
        <f>IF(ABS((C1944-AVERAGE($C:$C))/_xlfn.STDEV.S(moras[SALARIO]))&gt;1.96,"Atípico","No")</f>
        <v>No</v>
      </c>
      <c r="K1944" t="str">
        <f>IF(ABS((moras[[#This Row],[EDAD]]-AVERAGE($I:$I))/_xlfn.STDEV.S($I:$I))&gt;1.96,"Atípico","No")</f>
        <v>No</v>
      </c>
    </row>
    <row r="1945" spans="1:11" x14ac:dyDescent="0.35">
      <c r="A1945">
        <v>3833</v>
      </c>
      <c r="B1945" t="s">
        <v>9</v>
      </c>
      <c r="C1945">
        <v>809513.38</v>
      </c>
      <c r="D1945" t="s">
        <v>10</v>
      </c>
      <c r="E1945" t="s">
        <v>16</v>
      </c>
      <c r="F1945" t="s">
        <v>12</v>
      </c>
      <c r="G1945" t="s">
        <v>13</v>
      </c>
      <c r="H1945" t="s">
        <v>13</v>
      </c>
      <c r="I1945">
        <v>36</v>
      </c>
      <c r="J1945" t="str">
        <f>IF(ABS((C1945-AVERAGE($C:$C))/_xlfn.STDEV.S(moras[SALARIO]))&gt;1.96,"Atípico","No")</f>
        <v>No</v>
      </c>
      <c r="K1945" t="str">
        <f>IF(ABS((moras[[#This Row],[EDAD]]-AVERAGE($I:$I))/_xlfn.STDEV.S($I:$I))&gt;1.96,"Atípico","No")</f>
        <v>No</v>
      </c>
    </row>
    <row r="1946" spans="1:11" x14ac:dyDescent="0.35">
      <c r="A1946">
        <v>2220</v>
      </c>
      <c r="B1946" t="s">
        <v>9</v>
      </c>
      <c r="C1946">
        <v>807000</v>
      </c>
      <c r="D1946" t="s">
        <v>10</v>
      </c>
      <c r="E1946" t="s">
        <v>16</v>
      </c>
      <c r="F1946" t="s">
        <v>12</v>
      </c>
      <c r="G1946" t="s">
        <v>13</v>
      </c>
      <c r="H1946" t="s">
        <v>13</v>
      </c>
      <c r="I1946">
        <v>36</v>
      </c>
      <c r="J1946" t="str">
        <f>IF(ABS((C1946-AVERAGE($C:$C))/_xlfn.STDEV.S(moras[SALARIO]))&gt;1.96,"Atípico","No")</f>
        <v>No</v>
      </c>
      <c r="K1946" t="str">
        <f>IF(ABS((moras[[#This Row],[EDAD]]-AVERAGE($I:$I))/_xlfn.STDEV.S($I:$I))&gt;1.96,"Atípico","No")</f>
        <v>No</v>
      </c>
    </row>
    <row r="1947" spans="1:11" x14ac:dyDescent="0.35">
      <c r="A1947">
        <v>1961</v>
      </c>
      <c r="B1947" t="s">
        <v>15</v>
      </c>
      <c r="C1947">
        <v>798237</v>
      </c>
      <c r="D1947" t="s">
        <v>10</v>
      </c>
      <c r="E1947" t="s">
        <v>11</v>
      </c>
      <c r="F1947" t="s">
        <v>12</v>
      </c>
      <c r="G1947" t="s">
        <v>13</v>
      </c>
      <c r="H1947" t="s">
        <v>12</v>
      </c>
      <c r="I1947">
        <v>36</v>
      </c>
      <c r="J1947" t="str">
        <f>IF(ABS((C1947-AVERAGE($C:$C))/_xlfn.STDEV.S(moras[SALARIO]))&gt;1.96,"Atípico","No")</f>
        <v>No</v>
      </c>
      <c r="K1947" t="str">
        <f>IF(ABS((moras[[#This Row],[EDAD]]-AVERAGE($I:$I))/_xlfn.STDEV.S($I:$I))&gt;1.96,"Atípico","No")</f>
        <v>No</v>
      </c>
    </row>
    <row r="1948" spans="1:11" x14ac:dyDescent="0.35">
      <c r="A1948">
        <v>1723</v>
      </c>
      <c r="B1948" t="s">
        <v>9</v>
      </c>
      <c r="C1948">
        <v>796400.95</v>
      </c>
      <c r="D1948" t="s">
        <v>10</v>
      </c>
      <c r="E1948" t="s">
        <v>11</v>
      </c>
      <c r="F1948" t="s">
        <v>12</v>
      </c>
      <c r="G1948" t="s">
        <v>13</v>
      </c>
      <c r="H1948" t="s">
        <v>13</v>
      </c>
      <c r="I1948">
        <v>36</v>
      </c>
      <c r="J1948" t="str">
        <f>IF(ABS((C1948-AVERAGE($C:$C))/_xlfn.STDEV.S(moras[SALARIO]))&gt;1.96,"Atípico","No")</f>
        <v>No</v>
      </c>
      <c r="K1948" t="str">
        <f>IF(ABS((moras[[#This Row],[EDAD]]-AVERAGE($I:$I))/_xlfn.STDEV.S($I:$I))&gt;1.96,"Atípico","No")</f>
        <v>No</v>
      </c>
    </row>
    <row r="1949" spans="1:11" x14ac:dyDescent="0.35">
      <c r="A1949">
        <v>768</v>
      </c>
      <c r="B1949" t="s">
        <v>9</v>
      </c>
      <c r="C1949">
        <v>795801</v>
      </c>
      <c r="D1949" t="s">
        <v>10</v>
      </c>
      <c r="E1949" t="s">
        <v>11</v>
      </c>
      <c r="F1949" t="s">
        <v>12</v>
      </c>
      <c r="G1949" t="s">
        <v>13</v>
      </c>
      <c r="H1949" t="s">
        <v>13</v>
      </c>
      <c r="I1949">
        <v>36</v>
      </c>
      <c r="J1949" t="str">
        <f>IF(ABS((C1949-AVERAGE($C:$C))/_xlfn.STDEV.S(moras[SALARIO]))&gt;1.96,"Atípico","No")</f>
        <v>No</v>
      </c>
      <c r="K1949" t="str">
        <f>IF(ABS((moras[[#This Row],[EDAD]]-AVERAGE($I:$I))/_xlfn.STDEV.S($I:$I))&gt;1.96,"Atípico","No")</f>
        <v>No</v>
      </c>
    </row>
    <row r="1950" spans="1:11" x14ac:dyDescent="0.35">
      <c r="A1950">
        <v>176</v>
      </c>
      <c r="B1950" t="s">
        <v>9</v>
      </c>
      <c r="C1950">
        <v>793801.12</v>
      </c>
      <c r="D1950" t="s">
        <v>10</v>
      </c>
      <c r="E1950" t="s">
        <v>16</v>
      </c>
      <c r="F1950" t="s">
        <v>12</v>
      </c>
      <c r="G1950" t="s">
        <v>12</v>
      </c>
      <c r="H1950" t="s">
        <v>13</v>
      </c>
      <c r="I1950">
        <v>36</v>
      </c>
      <c r="J1950" t="str">
        <f>IF(ABS((C1950-AVERAGE($C:$C))/_xlfn.STDEV.S(moras[SALARIO]))&gt;1.96,"Atípico","No")</f>
        <v>No</v>
      </c>
      <c r="K1950" t="str">
        <f>IF(ABS((moras[[#This Row],[EDAD]]-AVERAGE($I:$I))/_xlfn.STDEV.S($I:$I))&gt;1.96,"Atípico","No")</f>
        <v>No</v>
      </c>
    </row>
    <row r="1951" spans="1:11" x14ac:dyDescent="0.35">
      <c r="A1951">
        <v>2001</v>
      </c>
      <c r="B1951" t="s">
        <v>15</v>
      </c>
      <c r="C1951">
        <v>766198.68</v>
      </c>
      <c r="D1951" t="s">
        <v>10</v>
      </c>
      <c r="E1951" t="s">
        <v>11</v>
      </c>
      <c r="F1951" t="s">
        <v>12</v>
      </c>
      <c r="G1951" t="s">
        <v>12</v>
      </c>
      <c r="H1951" t="s">
        <v>13</v>
      </c>
      <c r="I1951">
        <v>36</v>
      </c>
      <c r="J1951" t="str">
        <f>IF(ABS((C1951-AVERAGE($C:$C))/_xlfn.STDEV.S(moras[SALARIO]))&gt;1.96,"Atípico","No")</f>
        <v>No</v>
      </c>
      <c r="K1951" t="str">
        <f>IF(ABS((moras[[#This Row],[EDAD]]-AVERAGE($I:$I))/_xlfn.STDEV.S($I:$I))&gt;1.96,"Atípico","No")</f>
        <v>No</v>
      </c>
    </row>
    <row r="1952" spans="1:11" x14ac:dyDescent="0.35">
      <c r="A1952">
        <v>1874</v>
      </c>
      <c r="B1952" t="s">
        <v>9</v>
      </c>
      <c r="C1952">
        <v>738540</v>
      </c>
      <c r="D1952" t="s">
        <v>10</v>
      </c>
      <c r="E1952" t="s">
        <v>16</v>
      </c>
      <c r="F1952" t="s">
        <v>12</v>
      </c>
      <c r="G1952" t="s">
        <v>13</v>
      </c>
      <c r="H1952" t="s">
        <v>13</v>
      </c>
      <c r="I1952">
        <v>36</v>
      </c>
      <c r="J1952" t="str">
        <f>IF(ABS((C1952-AVERAGE($C:$C))/_xlfn.STDEV.S(moras[SALARIO]))&gt;1.96,"Atípico","No")</f>
        <v>No</v>
      </c>
      <c r="K1952" t="str">
        <f>IF(ABS((moras[[#This Row],[EDAD]]-AVERAGE($I:$I))/_xlfn.STDEV.S($I:$I))&gt;1.96,"Atípico","No")</f>
        <v>No</v>
      </c>
    </row>
    <row r="1953" spans="1:11" x14ac:dyDescent="0.35">
      <c r="A1953">
        <v>3983</v>
      </c>
      <c r="B1953" t="s">
        <v>9</v>
      </c>
      <c r="C1953">
        <v>736585.85</v>
      </c>
      <c r="D1953" t="s">
        <v>10</v>
      </c>
      <c r="E1953" t="s">
        <v>16</v>
      </c>
      <c r="F1953" t="s">
        <v>12</v>
      </c>
      <c r="G1953" t="s">
        <v>13</v>
      </c>
      <c r="H1953" t="s">
        <v>13</v>
      </c>
      <c r="I1953">
        <v>36</v>
      </c>
      <c r="J1953" t="str">
        <f>IF(ABS((C1953-AVERAGE($C:$C))/_xlfn.STDEV.S(moras[SALARIO]))&gt;1.96,"Atípico","No")</f>
        <v>No</v>
      </c>
      <c r="K1953" t="str">
        <f>IF(ABS((moras[[#This Row],[EDAD]]-AVERAGE($I:$I))/_xlfn.STDEV.S($I:$I))&gt;1.96,"Atípico","No")</f>
        <v>No</v>
      </c>
    </row>
    <row r="1954" spans="1:11" x14ac:dyDescent="0.35">
      <c r="A1954">
        <v>2049</v>
      </c>
      <c r="B1954" t="s">
        <v>15</v>
      </c>
      <c r="C1954">
        <v>731044</v>
      </c>
      <c r="D1954" t="s">
        <v>10</v>
      </c>
      <c r="E1954" t="s">
        <v>11</v>
      </c>
      <c r="F1954" t="s">
        <v>12</v>
      </c>
      <c r="G1954" t="s">
        <v>13</v>
      </c>
      <c r="H1954" t="s">
        <v>12</v>
      </c>
      <c r="I1954">
        <v>36</v>
      </c>
      <c r="J1954" t="str">
        <f>IF(ABS((C1954-AVERAGE($C:$C))/_xlfn.STDEV.S(moras[SALARIO]))&gt;1.96,"Atípico","No")</f>
        <v>No</v>
      </c>
      <c r="K1954" t="str">
        <f>IF(ABS((moras[[#This Row],[EDAD]]-AVERAGE($I:$I))/_xlfn.STDEV.S($I:$I))&gt;1.96,"Atípico","No")</f>
        <v>No</v>
      </c>
    </row>
    <row r="1955" spans="1:11" x14ac:dyDescent="0.35">
      <c r="A1955">
        <v>3575</v>
      </c>
      <c r="B1955" t="s">
        <v>15</v>
      </c>
      <c r="C1955">
        <v>722010.7</v>
      </c>
      <c r="D1955" t="s">
        <v>10</v>
      </c>
      <c r="E1955" t="s">
        <v>11</v>
      </c>
      <c r="F1955" t="s">
        <v>12</v>
      </c>
      <c r="G1955" t="s">
        <v>13</v>
      </c>
      <c r="H1955" t="s">
        <v>13</v>
      </c>
      <c r="I1955">
        <v>36</v>
      </c>
      <c r="J1955" t="str">
        <f>IF(ABS((C1955-AVERAGE($C:$C))/_xlfn.STDEV.S(moras[SALARIO]))&gt;1.96,"Atípico","No")</f>
        <v>No</v>
      </c>
      <c r="K1955" t="str">
        <f>IF(ABS((moras[[#This Row],[EDAD]]-AVERAGE($I:$I))/_xlfn.STDEV.S($I:$I))&gt;1.96,"Atípico","No")</f>
        <v>No</v>
      </c>
    </row>
    <row r="1956" spans="1:11" x14ac:dyDescent="0.35">
      <c r="A1956">
        <v>3544</v>
      </c>
      <c r="B1956" t="s">
        <v>15</v>
      </c>
      <c r="C1956">
        <v>707308.6</v>
      </c>
      <c r="D1956" t="s">
        <v>10</v>
      </c>
      <c r="E1956" t="s">
        <v>16</v>
      </c>
      <c r="F1956" t="s">
        <v>12</v>
      </c>
      <c r="G1956" t="s">
        <v>13</v>
      </c>
      <c r="H1956" t="s">
        <v>13</v>
      </c>
      <c r="I1956">
        <v>36</v>
      </c>
      <c r="J1956" t="str">
        <f>IF(ABS((C1956-AVERAGE($C:$C))/_xlfn.STDEV.S(moras[SALARIO]))&gt;1.96,"Atípico","No")</f>
        <v>No</v>
      </c>
      <c r="K1956" t="str">
        <f>IF(ABS((moras[[#This Row],[EDAD]]-AVERAGE($I:$I))/_xlfn.STDEV.S($I:$I))&gt;1.96,"Atípico","No")</f>
        <v>No</v>
      </c>
    </row>
    <row r="1957" spans="1:11" x14ac:dyDescent="0.35">
      <c r="A1957">
        <v>3177</v>
      </c>
      <c r="B1957" t="s">
        <v>15</v>
      </c>
      <c r="C1957">
        <v>703520.79</v>
      </c>
      <c r="D1957" t="s">
        <v>10</v>
      </c>
      <c r="E1957" t="s">
        <v>16</v>
      </c>
      <c r="F1957" t="s">
        <v>12</v>
      </c>
      <c r="G1957" t="s">
        <v>13</v>
      </c>
      <c r="H1957" t="s">
        <v>13</v>
      </c>
      <c r="I1957">
        <v>36</v>
      </c>
      <c r="J1957" t="str">
        <f>IF(ABS((C1957-AVERAGE($C:$C))/_xlfn.STDEV.S(moras[SALARIO]))&gt;1.96,"Atípico","No")</f>
        <v>No</v>
      </c>
      <c r="K1957" t="str">
        <f>IF(ABS((moras[[#This Row],[EDAD]]-AVERAGE($I:$I))/_xlfn.STDEV.S($I:$I))&gt;1.96,"Atípico","No")</f>
        <v>No</v>
      </c>
    </row>
    <row r="1958" spans="1:11" x14ac:dyDescent="0.35">
      <c r="A1958">
        <v>383</v>
      </c>
      <c r="B1958" t="s">
        <v>9</v>
      </c>
      <c r="C1958">
        <v>695508.19</v>
      </c>
      <c r="D1958" t="s">
        <v>10</v>
      </c>
      <c r="E1958" t="s">
        <v>16</v>
      </c>
      <c r="F1958" t="s">
        <v>12</v>
      </c>
      <c r="G1958" t="s">
        <v>13</v>
      </c>
      <c r="H1958" t="s">
        <v>13</v>
      </c>
      <c r="I1958">
        <v>36</v>
      </c>
      <c r="J1958" t="str">
        <f>IF(ABS((C1958-AVERAGE($C:$C))/_xlfn.STDEV.S(moras[SALARIO]))&gt;1.96,"Atípico","No")</f>
        <v>No</v>
      </c>
      <c r="K1958" t="str">
        <f>IF(ABS((moras[[#This Row],[EDAD]]-AVERAGE($I:$I))/_xlfn.STDEV.S($I:$I))&gt;1.96,"Atípico","No")</f>
        <v>No</v>
      </c>
    </row>
    <row r="1959" spans="1:11" x14ac:dyDescent="0.35">
      <c r="A1959">
        <v>2544</v>
      </c>
      <c r="B1959" t="s">
        <v>15</v>
      </c>
      <c r="C1959">
        <v>688085.2</v>
      </c>
      <c r="D1959" t="s">
        <v>10</v>
      </c>
      <c r="E1959" t="s">
        <v>11</v>
      </c>
      <c r="F1959" t="s">
        <v>12</v>
      </c>
      <c r="G1959" t="s">
        <v>13</v>
      </c>
      <c r="H1959" t="s">
        <v>13</v>
      </c>
      <c r="I1959">
        <v>36</v>
      </c>
      <c r="J1959" t="str">
        <f>IF(ABS((C1959-AVERAGE($C:$C))/_xlfn.STDEV.S(moras[SALARIO]))&gt;1.96,"Atípico","No")</f>
        <v>No</v>
      </c>
      <c r="K1959" t="str">
        <f>IF(ABS((moras[[#This Row],[EDAD]]-AVERAGE($I:$I))/_xlfn.STDEV.S($I:$I))&gt;1.96,"Atípico","No")</f>
        <v>No</v>
      </c>
    </row>
    <row r="1960" spans="1:11" x14ac:dyDescent="0.35">
      <c r="A1960">
        <v>98</v>
      </c>
      <c r="B1960" t="s">
        <v>15</v>
      </c>
      <c r="C1960">
        <v>675720</v>
      </c>
      <c r="D1960" t="s">
        <v>10</v>
      </c>
      <c r="E1960" t="s">
        <v>11</v>
      </c>
      <c r="F1960" t="s">
        <v>12</v>
      </c>
      <c r="G1960" t="s">
        <v>13</v>
      </c>
      <c r="H1960" t="s">
        <v>13</v>
      </c>
      <c r="I1960">
        <v>36</v>
      </c>
      <c r="J1960" t="str">
        <f>IF(ABS((C1960-AVERAGE($C:$C))/_xlfn.STDEV.S(moras[SALARIO]))&gt;1.96,"Atípico","No")</f>
        <v>No</v>
      </c>
      <c r="K1960" t="str">
        <f>IF(ABS((moras[[#This Row],[EDAD]]-AVERAGE($I:$I))/_xlfn.STDEV.S($I:$I))&gt;1.96,"Atípico","No")</f>
        <v>No</v>
      </c>
    </row>
    <row r="1961" spans="1:11" x14ac:dyDescent="0.35">
      <c r="A1961">
        <v>3898</v>
      </c>
      <c r="B1961" t="s">
        <v>15</v>
      </c>
      <c r="C1961">
        <v>658917</v>
      </c>
      <c r="D1961" t="s">
        <v>10</v>
      </c>
      <c r="E1961" t="s">
        <v>11</v>
      </c>
      <c r="F1961" t="s">
        <v>12</v>
      </c>
      <c r="G1961" t="s">
        <v>13</v>
      </c>
      <c r="H1961" t="s">
        <v>12</v>
      </c>
      <c r="I1961">
        <v>36</v>
      </c>
      <c r="J1961" t="str">
        <f>IF(ABS((C1961-AVERAGE($C:$C))/_xlfn.STDEV.S(moras[SALARIO]))&gt;1.96,"Atípico","No")</f>
        <v>No</v>
      </c>
      <c r="K1961" t="str">
        <f>IF(ABS((moras[[#This Row],[EDAD]]-AVERAGE($I:$I))/_xlfn.STDEV.S($I:$I))&gt;1.96,"Atípico","No")</f>
        <v>No</v>
      </c>
    </row>
    <row r="1962" spans="1:11" x14ac:dyDescent="0.35">
      <c r="A1962">
        <v>3025</v>
      </c>
      <c r="B1962" t="s">
        <v>15</v>
      </c>
      <c r="C1962">
        <v>651333.19999999995</v>
      </c>
      <c r="D1962" t="s">
        <v>10</v>
      </c>
      <c r="E1962" t="s">
        <v>11</v>
      </c>
      <c r="F1962" t="s">
        <v>12</v>
      </c>
      <c r="G1962" t="s">
        <v>13</v>
      </c>
      <c r="H1962" t="s">
        <v>13</v>
      </c>
      <c r="I1962">
        <v>36</v>
      </c>
      <c r="J1962" t="str">
        <f>IF(ABS((C1962-AVERAGE($C:$C))/_xlfn.STDEV.S(moras[SALARIO]))&gt;1.96,"Atípico","No")</f>
        <v>No</v>
      </c>
      <c r="K1962" t="str">
        <f>IF(ABS((moras[[#This Row],[EDAD]]-AVERAGE($I:$I))/_xlfn.STDEV.S($I:$I))&gt;1.96,"Atípico","No")</f>
        <v>No</v>
      </c>
    </row>
    <row r="1963" spans="1:11" x14ac:dyDescent="0.35">
      <c r="A1963">
        <v>3866</v>
      </c>
      <c r="B1963" t="s">
        <v>9</v>
      </c>
      <c r="C1963">
        <v>639121.35</v>
      </c>
      <c r="D1963" t="s">
        <v>10</v>
      </c>
      <c r="E1963" t="s">
        <v>16</v>
      </c>
      <c r="F1963" t="s">
        <v>12</v>
      </c>
      <c r="G1963" t="s">
        <v>13</v>
      </c>
      <c r="H1963" t="s">
        <v>13</v>
      </c>
      <c r="I1963">
        <v>36</v>
      </c>
      <c r="J1963" t="str">
        <f>IF(ABS((C1963-AVERAGE($C:$C))/_xlfn.STDEV.S(moras[SALARIO]))&gt;1.96,"Atípico","No")</f>
        <v>No</v>
      </c>
      <c r="K1963" t="str">
        <f>IF(ABS((moras[[#This Row],[EDAD]]-AVERAGE($I:$I))/_xlfn.STDEV.S($I:$I))&gt;1.96,"Atípico","No")</f>
        <v>No</v>
      </c>
    </row>
    <row r="1964" spans="1:11" x14ac:dyDescent="0.35">
      <c r="A1964">
        <v>1241</v>
      </c>
      <c r="B1964" t="s">
        <v>9</v>
      </c>
      <c r="C1964">
        <v>629602.69999999995</v>
      </c>
      <c r="D1964" t="s">
        <v>10</v>
      </c>
      <c r="E1964" t="s">
        <v>16</v>
      </c>
      <c r="F1964" t="s">
        <v>12</v>
      </c>
      <c r="G1964" t="s">
        <v>13</v>
      </c>
      <c r="H1964" t="s">
        <v>13</v>
      </c>
      <c r="I1964">
        <v>36</v>
      </c>
      <c r="J1964" t="str">
        <f>IF(ABS((C1964-AVERAGE($C:$C))/_xlfn.STDEV.S(moras[SALARIO]))&gt;1.96,"Atípico","No")</f>
        <v>No</v>
      </c>
      <c r="K1964" t="str">
        <f>IF(ABS((moras[[#This Row],[EDAD]]-AVERAGE($I:$I))/_xlfn.STDEV.S($I:$I))&gt;1.96,"Atípico","No")</f>
        <v>No</v>
      </c>
    </row>
    <row r="1965" spans="1:11" x14ac:dyDescent="0.35">
      <c r="A1965">
        <v>2851</v>
      </c>
      <c r="B1965" t="s">
        <v>9</v>
      </c>
      <c r="C1965">
        <v>617586</v>
      </c>
      <c r="D1965" t="s">
        <v>10</v>
      </c>
      <c r="E1965" t="s">
        <v>16</v>
      </c>
      <c r="F1965" t="s">
        <v>12</v>
      </c>
      <c r="G1965" t="s">
        <v>13</v>
      </c>
      <c r="H1965" t="s">
        <v>12</v>
      </c>
      <c r="I1965">
        <v>36</v>
      </c>
      <c r="J1965" t="str">
        <f>IF(ABS((C1965-AVERAGE($C:$C))/_xlfn.STDEV.S(moras[SALARIO]))&gt;1.96,"Atípico","No")</f>
        <v>No</v>
      </c>
      <c r="K1965" t="str">
        <f>IF(ABS((moras[[#This Row],[EDAD]]-AVERAGE($I:$I))/_xlfn.STDEV.S($I:$I))&gt;1.96,"Atípico","No")</f>
        <v>No</v>
      </c>
    </row>
    <row r="1966" spans="1:11" x14ac:dyDescent="0.35">
      <c r="A1966">
        <v>3494</v>
      </c>
      <c r="B1966" t="s">
        <v>15</v>
      </c>
      <c r="C1966">
        <v>600000</v>
      </c>
      <c r="D1966" t="s">
        <v>10</v>
      </c>
      <c r="E1966" t="s">
        <v>16</v>
      </c>
      <c r="F1966" t="s">
        <v>12</v>
      </c>
      <c r="G1966" t="s">
        <v>13</v>
      </c>
      <c r="H1966" t="s">
        <v>13</v>
      </c>
      <c r="I1966">
        <v>36</v>
      </c>
      <c r="J1966" t="str">
        <f>IF(ABS((C1966-AVERAGE($C:$C))/_xlfn.STDEV.S(moras[SALARIO]))&gt;1.96,"Atípico","No")</f>
        <v>No</v>
      </c>
      <c r="K1966" t="str">
        <f>IF(ABS((moras[[#This Row],[EDAD]]-AVERAGE($I:$I))/_xlfn.STDEV.S($I:$I))&gt;1.96,"Atípico","No")</f>
        <v>No</v>
      </c>
    </row>
    <row r="1967" spans="1:11" x14ac:dyDescent="0.35">
      <c r="A1967">
        <v>367</v>
      </c>
      <c r="B1967" t="s">
        <v>9</v>
      </c>
      <c r="C1967">
        <v>597379.25</v>
      </c>
      <c r="D1967" t="s">
        <v>10</v>
      </c>
      <c r="E1967" t="s">
        <v>16</v>
      </c>
      <c r="F1967" t="s">
        <v>12</v>
      </c>
      <c r="G1967" t="s">
        <v>13</v>
      </c>
      <c r="H1967" t="s">
        <v>13</v>
      </c>
      <c r="I1967">
        <v>36</v>
      </c>
      <c r="J1967" t="str">
        <f>IF(ABS((C1967-AVERAGE($C:$C))/_xlfn.STDEV.S(moras[SALARIO]))&gt;1.96,"Atípico","No")</f>
        <v>No</v>
      </c>
      <c r="K1967" t="str">
        <f>IF(ABS((moras[[#This Row],[EDAD]]-AVERAGE($I:$I))/_xlfn.STDEV.S($I:$I))&gt;1.96,"Atípico","No")</f>
        <v>No</v>
      </c>
    </row>
    <row r="1968" spans="1:11" x14ac:dyDescent="0.35">
      <c r="A1968">
        <v>1075</v>
      </c>
      <c r="B1968" t="s">
        <v>9</v>
      </c>
      <c r="C1968">
        <v>594640</v>
      </c>
      <c r="D1968" t="s">
        <v>10</v>
      </c>
      <c r="E1968" t="s">
        <v>16</v>
      </c>
      <c r="F1968" t="s">
        <v>12</v>
      </c>
      <c r="G1968" t="s">
        <v>13</v>
      </c>
      <c r="H1968" t="s">
        <v>13</v>
      </c>
      <c r="I1968">
        <v>36</v>
      </c>
      <c r="J1968" t="str">
        <f>IF(ABS((C1968-AVERAGE($C:$C))/_xlfn.STDEV.S(moras[SALARIO]))&gt;1.96,"Atípico","No")</f>
        <v>No</v>
      </c>
      <c r="K1968" t="str">
        <f>IF(ABS((moras[[#This Row],[EDAD]]-AVERAGE($I:$I))/_xlfn.STDEV.S($I:$I))&gt;1.96,"Atípico","No")</f>
        <v>No</v>
      </c>
    </row>
    <row r="1969" spans="1:11" x14ac:dyDescent="0.35">
      <c r="A1969">
        <v>669</v>
      </c>
      <c r="B1969" t="s">
        <v>9</v>
      </c>
      <c r="C1969">
        <v>580000</v>
      </c>
      <c r="D1969" t="s">
        <v>10</v>
      </c>
      <c r="E1969" t="s">
        <v>16</v>
      </c>
      <c r="F1969" t="s">
        <v>12</v>
      </c>
      <c r="G1969" t="s">
        <v>13</v>
      </c>
      <c r="H1969" t="s">
        <v>13</v>
      </c>
      <c r="I1969">
        <v>36</v>
      </c>
      <c r="J1969" t="str">
        <f>IF(ABS((C1969-AVERAGE($C:$C))/_xlfn.STDEV.S(moras[SALARIO]))&gt;1.96,"Atípico","No")</f>
        <v>No</v>
      </c>
      <c r="K1969" t="str">
        <f>IF(ABS((moras[[#This Row],[EDAD]]-AVERAGE($I:$I))/_xlfn.STDEV.S($I:$I))&gt;1.96,"Atípico","No")</f>
        <v>No</v>
      </c>
    </row>
    <row r="1970" spans="1:11" x14ac:dyDescent="0.35">
      <c r="A1970">
        <v>509</v>
      </c>
      <c r="B1970" t="s">
        <v>9</v>
      </c>
      <c r="C1970">
        <v>562770.44999999995</v>
      </c>
      <c r="D1970" t="s">
        <v>10</v>
      </c>
      <c r="E1970" t="s">
        <v>16</v>
      </c>
      <c r="F1970" t="s">
        <v>12</v>
      </c>
      <c r="G1970" t="s">
        <v>13</v>
      </c>
      <c r="H1970" t="s">
        <v>13</v>
      </c>
      <c r="I1970">
        <v>36</v>
      </c>
      <c r="J1970" t="str">
        <f>IF(ABS((C1970-AVERAGE($C:$C))/_xlfn.STDEV.S(moras[SALARIO]))&gt;1.96,"Atípico","No")</f>
        <v>No</v>
      </c>
      <c r="K1970" t="str">
        <f>IF(ABS((moras[[#This Row],[EDAD]]-AVERAGE($I:$I))/_xlfn.STDEV.S($I:$I))&gt;1.96,"Atípico","No")</f>
        <v>No</v>
      </c>
    </row>
    <row r="1971" spans="1:11" x14ac:dyDescent="0.35">
      <c r="A1971">
        <v>948</v>
      </c>
      <c r="B1971" t="s">
        <v>15</v>
      </c>
      <c r="C1971">
        <v>557449.5</v>
      </c>
      <c r="D1971" t="s">
        <v>10</v>
      </c>
      <c r="E1971" t="s">
        <v>11</v>
      </c>
      <c r="F1971" t="s">
        <v>12</v>
      </c>
      <c r="G1971" t="s">
        <v>13</v>
      </c>
      <c r="H1971" t="s">
        <v>13</v>
      </c>
      <c r="I1971">
        <v>36</v>
      </c>
      <c r="J1971" t="str">
        <f>IF(ABS((C1971-AVERAGE($C:$C))/_xlfn.STDEV.S(moras[SALARIO]))&gt;1.96,"Atípico","No")</f>
        <v>No</v>
      </c>
      <c r="K1971" t="str">
        <f>IF(ABS((moras[[#This Row],[EDAD]]-AVERAGE($I:$I))/_xlfn.STDEV.S($I:$I))&gt;1.96,"Atípico","No")</f>
        <v>No</v>
      </c>
    </row>
    <row r="1972" spans="1:11" x14ac:dyDescent="0.35">
      <c r="A1972">
        <v>1275</v>
      </c>
      <c r="B1972" t="s">
        <v>15</v>
      </c>
      <c r="C1972">
        <v>542281.48</v>
      </c>
      <c r="D1972" t="s">
        <v>10</v>
      </c>
      <c r="E1972" t="s">
        <v>16</v>
      </c>
      <c r="F1972" t="s">
        <v>12</v>
      </c>
      <c r="G1972" t="s">
        <v>13</v>
      </c>
      <c r="H1972" t="s">
        <v>13</v>
      </c>
      <c r="I1972">
        <v>36</v>
      </c>
      <c r="J1972" t="str">
        <f>IF(ABS((C1972-AVERAGE($C:$C))/_xlfn.STDEV.S(moras[SALARIO]))&gt;1.96,"Atípico","No")</f>
        <v>No</v>
      </c>
      <c r="K1972" t="str">
        <f>IF(ABS((moras[[#This Row],[EDAD]]-AVERAGE($I:$I))/_xlfn.STDEV.S($I:$I))&gt;1.96,"Atípico","No")</f>
        <v>No</v>
      </c>
    </row>
    <row r="1973" spans="1:11" x14ac:dyDescent="0.35">
      <c r="A1973">
        <v>1903</v>
      </c>
      <c r="B1973" t="s">
        <v>9</v>
      </c>
      <c r="C1973">
        <v>539000</v>
      </c>
      <c r="D1973" t="s">
        <v>10</v>
      </c>
      <c r="E1973" t="s">
        <v>16</v>
      </c>
      <c r="F1973" t="s">
        <v>12</v>
      </c>
      <c r="G1973" t="s">
        <v>12</v>
      </c>
      <c r="H1973" t="s">
        <v>13</v>
      </c>
      <c r="I1973">
        <v>36</v>
      </c>
      <c r="J1973" t="str">
        <f>IF(ABS((C1973-AVERAGE($C:$C))/_xlfn.STDEV.S(moras[SALARIO]))&gt;1.96,"Atípico","No")</f>
        <v>No</v>
      </c>
      <c r="K1973" t="str">
        <f>IF(ABS((moras[[#This Row],[EDAD]]-AVERAGE($I:$I))/_xlfn.STDEV.S($I:$I))&gt;1.96,"Atípico","No")</f>
        <v>No</v>
      </c>
    </row>
    <row r="1974" spans="1:11" x14ac:dyDescent="0.35">
      <c r="A1974">
        <v>1660</v>
      </c>
      <c r="B1974" t="s">
        <v>15</v>
      </c>
      <c r="C1974">
        <v>538738.04</v>
      </c>
      <c r="D1974" t="s">
        <v>10</v>
      </c>
      <c r="E1974" t="s">
        <v>16</v>
      </c>
      <c r="F1974" t="s">
        <v>12</v>
      </c>
      <c r="G1974" t="s">
        <v>13</v>
      </c>
      <c r="H1974" t="s">
        <v>13</v>
      </c>
      <c r="I1974">
        <v>36</v>
      </c>
      <c r="J1974" t="str">
        <f>IF(ABS((C1974-AVERAGE($C:$C))/_xlfn.STDEV.S(moras[SALARIO]))&gt;1.96,"Atípico","No")</f>
        <v>No</v>
      </c>
      <c r="K1974" t="str">
        <f>IF(ABS((moras[[#This Row],[EDAD]]-AVERAGE($I:$I))/_xlfn.STDEV.S($I:$I))&gt;1.96,"Atípico","No")</f>
        <v>No</v>
      </c>
    </row>
    <row r="1975" spans="1:11" x14ac:dyDescent="0.35">
      <c r="A1975">
        <v>1963</v>
      </c>
      <c r="B1975" t="s">
        <v>9</v>
      </c>
      <c r="C1975">
        <v>537540</v>
      </c>
      <c r="D1975" t="s">
        <v>10</v>
      </c>
      <c r="E1975" t="s">
        <v>16</v>
      </c>
      <c r="F1975" t="s">
        <v>12</v>
      </c>
      <c r="G1975" t="s">
        <v>13</v>
      </c>
      <c r="H1975" t="s">
        <v>13</v>
      </c>
      <c r="I1975">
        <v>36</v>
      </c>
      <c r="J1975" t="str">
        <f>IF(ABS((C1975-AVERAGE($C:$C))/_xlfn.STDEV.S(moras[SALARIO]))&gt;1.96,"Atípico","No")</f>
        <v>No</v>
      </c>
      <c r="K1975" t="str">
        <f>IF(ABS((moras[[#This Row],[EDAD]]-AVERAGE($I:$I))/_xlfn.STDEV.S($I:$I))&gt;1.96,"Atípico","No")</f>
        <v>No</v>
      </c>
    </row>
    <row r="1976" spans="1:11" x14ac:dyDescent="0.35">
      <c r="A1976">
        <v>4498</v>
      </c>
      <c r="B1976" t="s">
        <v>9</v>
      </c>
      <c r="C1976">
        <v>535842.93000000005</v>
      </c>
      <c r="D1976" t="s">
        <v>10</v>
      </c>
      <c r="E1976" t="s">
        <v>16</v>
      </c>
      <c r="F1976" t="s">
        <v>12</v>
      </c>
      <c r="G1976" t="s">
        <v>13</v>
      </c>
      <c r="H1976" t="s">
        <v>13</v>
      </c>
      <c r="I1976">
        <v>36</v>
      </c>
      <c r="J1976" t="str">
        <f>IF(ABS((C1976-AVERAGE($C:$C))/_xlfn.STDEV.S(moras[SALARIO]))&gt;1.96,"Atípico","No")</f>
        <v>No</v>
      </c>
      <c r="K1976" t="str">
        <f>IF(ABS((moras[[#This Row],[EDAD]]-AVERAGE($I:$I))/_xlfn.STDEV.S($I:$I))&gt;1.96,"Atípico","No")</f>
        <v>No</v>
      </c>
    </row>
    <row r="1977" spans="1:11" x14ac:dyDescent="0.35">
      <c r="A1977">
        <v>544</v>
      </c>
      <c r="B1977" t="s">
        <v>9</v>
      </c>
      <c r="C1977">
        <v>532934.25</v>
      </c>
      <c r="D1977" t="s">
        <v>10</v>
      </c>
      <c r="E1977" t="s">
        <v>16</v>
      </c>
      <c r="F1977" t="s">
        <v>12</v>
      </c>
      <c r="G1977" t="s">
        <v>13</v>
      </c>
      <c r="H1977" t="s">
        <v>13</v>
      </c>
      <c r="I1977">
        <v>36</v>
      </c>
      <c r="J1977" t="str">
        <f>IF(ABS((C1977-AVERAGE($C:$C))/_xlfn.STDEV.S(moras[SALARIO]))&gt;1.96,"Atípico","No")</f>
        <v>No</v>
      </c>
      <c r="K1977" t="str">
        <f>IF(ABS((moras[[#This Row],[EDAD]]-AVERAGE($I:$I))/_xlfn.STDEV.S($I:$I))&gt;1.96,"Atípico","No")</f>
        <v>No</v>
      </c>
    </row>
    <row r="1978" spans="1:11" x14ac:dyDescent="0.35">
      <c r="A1978">
        <v>1876</v>
      </c>
      <c r="B1978" t="s">
        <v>9</v>
      </c>
      <c r="C1978">
        <v>522287.6</v>
      </c>
      <c r="D1978" t="s">
        <v>10</v>
      </c>
      <c r="E1978" t="s">
        <v>16</v>
      </c>
      <c r="F1978" t="s">
        <v>12</v>
      </c>
      <c r="G1978" t="s">
        <v>13</v>
      </c>
      <c r="H1978" t="s">
        <v>13</v>
      </c>
      <c r="I1978">
        <v>36</v>
      </c>
      <c r="J1978" t="str">
        <f>IF(ABS((C1978-AVERAGE($C:$C))/_xlfn.STDEV.S(moras[SALARIO]))&gt;1.96,"Atípico","No")</f>
        <v>No</v>
      </c>
      <c r="K1978" t="str">
        <f>IF(ABS((moras[[#This Row],[EDAD]]-AVERAGE($I:$I))/_xlfn.STDEV.S($I:$I))&gt;1.96,"Atípico","No")</f>
        <v>No</v>
      </c>
    </row>
    <row r="1979" spans="1:11" x14ac:dyDescent="0.35">
      <c r="A1979">
        <v>3594</v>
      </c>
      <c r="B1979" t="s">
        <v>9</v>
      </c>
      <c r="C1979">
        <v>515000</v>
      </c>
      <c r="D1979" t="s">
        <v>10</v>
      </c>
      <c r="E1979" t="s">
        <v>16</v>
      </c>
      <c r="F1979" t="s">
        <v>12</v>
      </c>
      <c r="G1979" t="s">
        <v>13</v>
      </c>
      <c r="H1979" t="s">
        <v>13</v>
      </c>
      <c r="I1979">
        <v>36</v>
      </c>
      <c r="J1979" t="str">
        <f>IF(ABS((C1979-AVERAGE($C:$C))/_xlfn.STDEV.S(moras[SALARIO]))&gt;1.96,"Atípico","No")</f>
        <v>No</v>
      </c>
      <c r="K1979" t="str">
        <f>IF(ABS((moras[[#This Row],[EDAD]]-AVERAGE($I:$I))/_xlfn.STDEV.S($I:$I))&gt;1.96,"Atípico","No")</f>
        <v>No</v>
      </c>
    </row>
    <row r="1980" spans="1:11" x14ac:dyDescent="0.35">
      <c r="A1980">
        <v>3296</v>
      </c>
      <c r="B1980" t="s">
        <v>15</v>
      </c>
      <c r="C1980">
        <v>509509</v>
      </c>
      <c r="D1980" t="s">
        <v>18</v>
      </c>
      <c r="E1980" t="s">
        <v>16</v>
      </c>
      <c r="F1980" t="s">
        <v>12</v>
      </c>
      <c r="G1980" t="s">
        <v>13</v>
      </c>
      <c r="H1980" t="s">
        <v>12</v>
      </c>
      <c r="I1980">
        <v>36</v>
      </c>
      <c r="J1980" t="str">
        <f>IF(ABS((C1980-AVERAGE($C:$C))/_xlfn.STDEV.S(moras[SALARIO]))&gt;1.96,"Atípico","No")</f>
        <v>No</v>
      </c>
      <c r="K1980" t="str">
        <f>IF(ABS((moras[[#This Row],[EDAD]]-AVERAGE($I:$I))/_xlfn.STDEV.S($I:$I))&gt;1.96,"Atípico","No")</f>
        <v>No</v>
      </c>
    </row>
    <row r="1981" spans="1:11" x14ac:dyDescent="0.35">
      <c r="A1981">
        <v>1389</v>
      </c>
      <c r="B1981" t="s">
        <v>15</v>
      </c>
      <c r="C1981">
        <v>504976</v>
      </c>
      <c r="D1981" t="s">
        <v>18</v>
      </c>
      <c r="E1981" t="s">
        <v>16</v>
      </c>
      <c r="F1981" t="s">
        <v>12</v>
      </c>
      <c r="G1981" t="s">
        <v>13</v>
      </c>
      <c r="H1981" t="s">
        <v>13</v>
      </c>
      <c r="I1981">
        <v>36</v>
      </c>
      <c r="J1981" t="str">
        <f>IF(ABS((C1981-AVERAGE($C:$C))/_xlfn.STDEV.S(moras[SALARIO]))&gt;1.96,"Atípico","No")</f>
        <v>No</v>
      </c>
      <c r="K1981" t="str">
        <f>IF(ABS((moras[[#This Row],[EDAD]]-AVERAGE($I:$I))/_xlfn.STDEV.S($I:$I))&gt;1.96,"Atípico","No")</f>
        <v>No</v>
      </c>
    </row>
    <row r="1982" spans="1:11" x14ac:dyDescent="0.35">
      <c r="A1982">
        <v>1563</v>
      </c>
      <c r="B1982" t="s">
        <v>15</v>
      </c>
      <c r="C1982">
        <v>500383</v>
      </c>
      <c r="D1982" t="s">
        <v>10</v>
      </c>
      <c r="E1982" t="s">
        <v>16</v>
      </c>
      <c r="F1982" t="s">
        <v>12</v>
      </c>
      <c r="G1982" t="s">
        <v>13</v>
      </c>
      <c r="H1982" t="s">
        <v>13</v>
      </c>
      <c r="I1982">
        <v>36</v>
      </c>
      <c r="J1982" t="str">
        <f>IF(ABS((C1982-AVERAGE($C:$C))/_xlfn.STDEV.S(moras[SALARIO]))&gt;1.96,"Atípico","No")</f>
        <v>No</v>
      </c>
      <c r="K1982" t="str">
        <f>IF(ABS((moras[[#This Row],[EDAD]]-AVERAGE($I:$I))/_xlfn.STDEV.S($I:$I))&gt;1.96,"Atípico","No")</f>
        <v>No</v>
      </c>
    </row>
    <row r="1983" spans="1:11" x14ac:dyDescent="0.35">
      <c r="A1983">
        <v>1390</v>
      </c>
      <c r="B1983" t="s">
        <v>9</v>
      </c>
      <c r="C1983">
        <v>482000</v>
      </c>
      <c r="D1983" t="s">
        <v>10</v>
      </c>
      <c r="E1983" t="s">
        <v>16</v>
      </c>
      <c r="F1983" t="s">
        <v>12</v>
      </c>
      <c r="G1983" t="s">
        <v>13</v>
      </c>
      <c r="H1983" t="s">
        <v>12</v>
      </c>
      <c r="I1983">
        <v>36</v>
      </c>
      <c r="J1983" t="str">
        <f>IF(ABS((C1983-AVERAGE($C:$C))/_xlfn.STDEV.S(moras[SALARIO]))&gt;1.96,"Atípico","No")</f>
        <v>No</v>
      </c>
      <c r="K1983" t="str">
        <f>IF(ABS((moras[[#This Row],[EDAD]]-AVERAGE($I:$I))/_xlfn.STDEV.S($I:$I))&gt;1.96,"Atípico","No")</f>
        <v>No</v>
      </c>
    </row>
    <row r="1984" spans="1:11" x14ac:dyDescent="0.35">
      <c r="A1984">
        <v>3984</v>
      </c>
      <c r="B1984" t="s">
        <v>9</v>
      </c>
      <c r="C1984">
        <v>477796.63</v>
      </c>
      <c r="D1984" t="s">
        <v>10</v>
      </c>
      <c r="E1984" t="s">
        <v>11</v>
      </c>
      <c r="F1984" t="s">
        <v>12</v>
      </c>
      <c r="G1984" t="s">
        <v>13</v>
      </c>
      <c r="H1984" t="s">
        <v>13</v>
      </c>
      <c r="I1984">
        <v>36</v>
      </c>
      <c r="J1984" t="str">
        <f>IF(ABS((C1984-AVERAGE($C:$C))/_xlfn.STDEV.S(moras[SALARIO]))&gt;1.96,"Atípico","No")</f>
        <v>No</v>
      </c>
      <c r="K1984" t="str">
        <f>IF(ABS((moras[[#This Row],[EDAD]]-AVERAGE($I:$I))/_xlfn.STDEV.S($I:$I))&gt;1.96,"Atípico","No")</f>
        <v>No</v>
      </c>
    </row>
    <row r="1985" spans="1:11" x14ac:dyDescent="0.35">
      <c r="A1985">
        <v>2630</v>
      </c>
      <c r="B1985" t="s">
        <v>9</v>
      </c>
      <c r="C1985">
        <v>470974.5</v>
      </c>
      <c r="D1985" t="s">
        <v>10</v>
      </c>
      <c r="E1985" t="s">
        <v>16</v>
      </c>
      <c r="F1985" t="s">
        <v>12</v>
      </c>
      <c r="G1985" t="s">
        <v>13</v>
      </c>
      <c r="H1985" t="s">
        <v>13</v>
      </c>
      <c r="I1985">
        <v>36</v>
      </c>
      <c r="J1985" t="str">
        <f>IF(ABS((C1985-AVERAGE($C:$C))/_xlfn.STDEV.S(moras[SALARIO]))&gt;1.96,"Atípico","No")</f>
        <v>No</v>
      </c>
      <c r="K1985" t="str">
        <f>IF(ABS((moras[[#This Row],[EDAD]]-AVERAGE($I:$I))/_xlfn.STDEV.S($I:$I))&gt;1.96,"Atípico","No")</f>
        <v>No</v>
      </c>
    </row>
    <row r="1986" spans="1:11" x14ac:dyDescent="0.35">
      <c r="A1986">
        <v>4135</v>
      </c>
      <c r="B1986" t="s">
        <v>15</v>
      </c>
      <c r="C1986">
        <v>470713.7</v>
      </c>
      <c r="D1986" t="s">
        <v>10</v>
      </c>
      <c r="E1986" t="s">
        <v>16</v>
      </c>
      <c r="F1986" t="s">
        <v>12</v>
      </c>
      <c r="G1986" t="s">
        <v>13</v>
      </c>
      <c r="H1986" t="s">
        <v>12</v>
      </c>
      <c r="I1986">
        <v>36</v>
      </c>
      <c r="J1986" t="str">
        <f>IF(ABS((C1986-AVERAGE($C:$C))/_xlfn.STDEV.S(moras[SALARIO]))&gt;1.96,"Atípico","No")</f>
        <v>No</v>
      </c>
      <c r="K1986" t="str">
        <f>IF(ABS((moras[[#This Row],[EDAD]]-AVERAGE($I:$I))/_xlfn.STDEV.S($I:$I))&gt;1.96,"Atípico","No")</f>
        <v>No</v>
      </c>
    </row>
    <row r="1987" spans="1:11" x14ac:dyDescent="0.35">
      <c r="A1987">
        <v>395</v>
      </c>
      <c r="B1987" t="s">
        <v>9</v>
      </c>
      <c r="C1987">
        <v>466553.21</v>
      </c>
      <c r="D1987" t="s">
        <v>10</v>
      </c>
      <c r="E1987" t="s">
        <v>16</v>
      </c>
      <c r="F1987" t="s">
        <v>12</v>
      </c>
      <c r="G1987" t="s">
        <v>13</v>
      </c>
      <c r="H1987" t="s">
        <v>13</v>
      </c>
      <c r="I1987">
        <v>36</v>
      </c>
      <c r="J1987" t="str">
        <f>IF(ABS((C1987-AVERAGE($C:$C))/_xlfn.STDEV.S(moras[SALARIO]))&gt;1.96,"Atípico","No")</f>
        <v>No</v>
      </c>
      <c r="K1987" t="str">
        <f>IF(ABS((moras[[#This Row],[EDAD]]-AVERAGE($I:$I))/_xlfn.STDEV.S($I:$I))&gt;1.96,"Atípico","No")</f>
        <v>No</v>
      </c>
    </row>
    <row r="1988" spans="1:11" x14ac:dyDescent="0.35">
      <c r="A1988">
        <v>1039</v>
      </c>
      <c r="B1988" t="s">
        <v>15</v>
      </c>
      <c r="C1988">
        <v>465916</v>
      </c>
      <c r="D1988" t="s">
        <v>10</v>
      </c>
      <c r="E1988" t="s">
        <v>11</v>
      </c>
      <c r="F1988" t="s">
        <v>12</v>
      </c>
      <c r="G1988" t="s">
        <v>13</v>
      </c>
      <c r="H1988" t="s">
        <v>13</v>
      </c>
      <c r="I1988">
        <v>36</v>
      </c>
      <c r="J1988" t="str">
        <f>IF(ABS((C1988-AVERAGE($C:$C))/_xlfn.STDEV.S(moras[SALARIO]))&gt;1.96,"Atípico","No")</f>
        <v>No</v>
      </c>
      <c r="K1988" t="str">
        <f>IF(ABS((moras[[#This Row],[EDAD]]-AVERAGE($I:$I))/_xlfn.STDEV.S($I:$I))&gt;1.96,"Atípico","No")</f>
        <v>No</v>
      </c>
    </row>
    <row r="1989" spans="1:11" x14ac:dyDescent="0.35">
      <c r="A1989">
        <v>3897</v>
      </c>
      <c r="B1989" t="s">
        <v>15</v>
      </c>
      <c r="C1989">
        <v>465877</v>
      </c>
      <c r="D1989" t="s">
        <v>10</v>
      </c>
      <c r="E1989" t="s">
        <v>16</v>
      </c>
      <c r="F1989" t="s">
        <v>12</v>
      </c>
      <c r="G1989" t="s">
        <v>13</v>
      </c>
      <c r="H1989" t="s">
        <v>12</v>
      </c>
      <c r="I1989">
        <v>36</v>
      </c>
      <c r="J1989" t="str">
        <f>IF(ABS((C1989-AVERAGE($C:$C))/_xlfn.STDEV.S(moras[SALARIO]))&gt;1.96,"Atípico","No")</f>
        <v>No</v>
      </c>
      <c r="K1989" t="str">
        <f>IF(ABS((moras[[#This Row],[EDAD]]-AVERAGE($I:$I))/_xlfn.STDEV.S($I:$I))&gt;1.96,"Atípico","No")</f>
        <v>No</v>
      </c>
    </row>
    <row r="1990" spans="1:11" x14ac:dyDescent="0.35">
      <c r="A1990">
        <v>1292</v>
      </c>
      <c r="B1990" t="s">
        <v>9</v>
      </c>
      <c r="C1990">
        <v>465239</v>
      </c>
      <c r="D1990" t="s">
        <v>18</v>
      </c>
      <c r="E1990" t="s">
        <v>16</v>
      </c>
      <c r="F1990" t="s">
        <v>12</v>
      </c>
      <c r="G1990" t="s">
        <v>13</v>
      </c>
      <c r="H1990" t="s">
        <v>12</v>
      </c>
      <c r="I1990">
        <v>36</v>
      </c>
      <c r="J1990" t="str">
        <f>IF(ABS((C1990-AVERAGE($C:$C))/_xlfn.STDEV.S(moras[SALARIO]))&gt;1.96,"Atípico","No")</f>
        <v>No</v>
      </c>
      <c r="K1990" t="str">
        <f>IF(ABS((moras[[#This Row],[EDAD]]-AVERAGE($I:$I))/_xlfn.STDEV.S($I:$I))&gt;1.96,"Atípico","No")</f>
        <v>No</v>
      </c>
    </row>
    <row r="1991" spans="1:11" x14ac:dyDescent="0.35">
      <c r="A1991">
        <v>389</v>
      </c>
      <c r="B1991" t="s">
        <v>9</v>
      </c>
      <c r="C1991">
        <v>463313.7</v>
      </c>
      <c r="D1991" t="s">
        <v>10</v>
      </c>
      <c r="E1991" t="s">
        <v>11</v>
      </c>
      <c r="F1991" t="s">
        <v>12</v>
      </c>
      <c r="G1991" t="s">
        <v>13</v>
      </c>
      <c r="H1991" t="s">
        <v>13</v>
      </c>
      <c r="I1991">
        <v>36</v>
      </c>
      <c r="J1991" t="str">
        <f>IF(ABS((C1991-AVERAGE($C:$C))/_xlfn.STDEV.S(moras[SALARIO]))&gt;1.96,"Atípico","No")</f>
        <v>No</v>
      </c>
      <c r="K1991" t="str">
        <f>IF(ABS((moras[[#This Row],[EDAD]]-AVERAGE($I:$I))/_xlfn.STDEV.S($I:$I))&gt;1.96,"Atípico","No")</f>
        <v>No</v>
      </c>
    </row>
    <row r="1992" spans="1:11" x14ac:dyDescent="0.35">
      <c r="A1992">
        <v>1735</v>
      </c>
      <c r="B1992" t="s">
        <v>9</v>
      </c>
      <c r="C1992">
        <v>449596</v>
      </c>
      <c r="D1992" t="s">
        <v>10</v>
      </c>
      <c r="E1992" t="s">
        <v>11</v>
      </c>
      <c r="F1992" t="s">
        <v>12</v>
      </c>
      <c r="G1992" t="s">
        <v>13</v>
      </c>
      <c r="H1992" t="s">
        <v>13</v>
      </c>
      <c r="I1992">
        <v>36</v>
      </c>
      <c r="J1992" t="str">
        <f>IF(ABS((C1992-AVERAGE($C:$C))/_xlfn.STDEV.S(moras[SALARIO]))&gt;1.96,"Atípico","No")</f>
        <v>No</v>
      </c>
      <c r="K1992" t="str">
        <f>IF(ABS((moras[[#This Row],[EDAD]]-AVERAGE($I:$I))/_xlfn.STDEV.S($I:$I))&gt;1.96,"Atípico","No")</f>
        <v>No</v>
      </c>
    </row>
    <row r="1993" spans="1:11" x14ac:dyDescent="0.35">
      <c r="A1993">
        <v>1994</v>
      </c>
      <c r="B1993" t="s">
        <v>9</v>
      </c>
      <c r="C1993">
        <v>444719</v>
      </c>
      <c r="D1993" t="s">
        <v>18</v>
      </c>
      <c r="E1993" t="s">
        <v>16</v>
      </c>
      <c r="F1993" t="s">
        <v>12</v>
      </c>
      <c r="G1993" t="s">
        <v>13</v>
      </c>
      <c r="H1993" t="s">
        <v>12</v>
      </c>
      <c r="I1993">
        <v>36</v>
      </c>
      <c r="J1993" t="str">
        <f>IF(ABS((C1993-AVERAGE($C:$C))/_xlfn.STDEV.S(moras[SALARIO]))&gt;1.96,"Atípico","No")</f>
        <v>No</v>
      </c>
      <c r="K1993" t="str">
        <f>IF(ABS((moras[[#This Row],[EDAD]]-AVERAGE($I:$I))/_xlfn.STDEV.S($I:$I))&gt;1.96,"Atípico","No")</f>
        <v>No</v>
      </c>
    </row>
    <row r="1994" spans="1:11" x14ac:dyDescent="0.35">
      <c r="A1994">
        <v>4967</v>
      </c>
      <c r="B1994" t="s">
        <v>9</v>
      </c>
      <c r="C1994">
        <v>428928.14</v>
      </c>
      <c r="D1994" t="s">
        <v>10</v>
      </c>
      <c r="E1994" t="s">
        <v>16</v>
      </c>
      <c r="F1994" t="s">
        <v>12</v>
      </c>
      <c r="G1994" t="s">
        <v>13</v>
      </c>
      <c r="H1994" t="s">
        <v>13</v>
      </c>
      <c r="I1994">
        <v>36</v>
      </c>
      <c r="J1994" t="str">
        <f>IF(ABS((C1994-AVERAGE($C:$C))/_xlfn.STDEV.S(moras[SALARIO]))&gt;1.96,"Atípico","No")</f>
        <v>No</v>
      </c>
      <c r="K1994" t="str">
        <f>IF(ABS((moras[[#This Row],[EDAD]]-AVERAGE($I:$I))/_xlfn.STDEV.S($I:$I))&gt;1.96,"Atípico","No")</f>
        <v>No</v>
      </c>
    </row>
    <row r="1995" spans="1:11" x14ac:dyDescent="0.35">
      <c r="A1995">
        <v>2501</v>
      </c>
      <c r="B1995" t="s">
        <v>9</v>
      </c>
      <c r="C1995">
        <v>428100</v>
      </c>
      <c r="D1995" t="s">
        <v>10</v>
      </c>
      <c r="E1995" t="s">
        <v>11</v>
      </c>
      <c r="F1995" t="s">
        <v>12</v>
      </c>
      <c r="G1995" t="s">
        <v>13</v>
      </c>
      <c r="H1995" t="s">
        <v>13</v>
      </c>
      <c r="I1995">
        <v>36</v>
      </c>
      <c r="J1995" t="str">
        <f>IF(ABS((C1995-AVERAGE($C:$C))/_xlfn.STDEV.S(moras[SALARIO]))&gt;1.96,"Atípico","No")</f>
        <v>No</v>
      </c>
      <c r="K1995" t="str">
        <f>IF(ABS((moras[[#This Row],[EDAD]]-AVERAGE($I:$I))/_xlfn.STDEV.S($I:$I))&gt;1.96,"Atípico","No")</f>
        <v>No</v>
      </c>
    </row>
    <row r="1996" spans="1:11" x14ac:dyDescent="0.35">
      <c r="A1996">
        <v>1880</v>
      </c>
      <c r="B1996" t="s">
        <v>15</v>
      </c>
      <c r="C1996">
        <v>422091</v>
      </c>
      <c r="D1996" t="s">
        <v>18</v>
      </c>
      <c r="E1996" t="s">
        <v>16</v>
      </c>
      <c r="F1996" t="s">
        <v>12</v>
      </c>
      <c r="G1996" t="s">
        <v>13</v>
      </c>
      <c r="H1996" t="s">
        <v>13</v>
      </c>
      <c r="I1996">
        <v>36</v>
      </c>
      <c r="J1996" t="str">
        <f>IF(ABS((C1996-AVERAGE($C:$C))/_xlfn.STDEV.S(moras[SALARIO]))&gt;1.96,"Atípico","No")</f>
        <v>No</v>
      </c>
      <c r="K1996" t="str">
        <f>IF(ABS((moras[[#This Row],[EDAD]]-AVERAGE($I:$I))/_xlfn.STDEV.S($I:$I))&gt;1.96,"Atípico","No")</f>
        <v>No</v>
      </c>
    </row>
    <row r="1997" spans="1:11" x14ac:dyDescent="0.35">
      <c r="A1997">
        <v>89</v>
      </c>
      <c r="B1997" t="s">
        <v>9</v>
      </c>
      <c r="C1997">
        <v>419292</v>
      </c>
      <c r="D1997" t="s">
        <v>18</v>
      </c>
      <c r="E1997" t="s">
        <v>16</v>
      </c>
      <c r="F1997" t="s">
        <v>12</v>
      </c>
      <c r="G1997" t="s">
        <v>12</v>
      </c>
      <c r="H1997" t="s">
        <v>13</v>
      </c>
      <c r="I1997">
        <v>36</v>
      </c>
      <c r="J1997" t="str">
        <f>IF(ABS((C1997-AVERAGE($C:$C))/_xlfn.STDEV.S(moras[SALARIO]))&gt;1.96,"Atípico","No")</f>
        <v>No</v>
      </c>
      <c r="K1997" t="str">
        <f>IF(ABS((moras[[#This Row],[EDAD]]-AVERAGE($I:$I))/_xlfn.STDEV.S($I:$I))&gt;1.96,"Atípico","No")</f>
        <v>No</v>
      </c>
    </row>
    <row r="1998" spans="1:11" x14ac:dyDescent="0.35">
      <c r="A1998">
        <v>248</v>
      </c>
      <c r="B1998" t="s">
        <v>9</v>
      </c>
      <c r="C1998">
        <v>409154</v>
      </c>
      <c r="D1998" t="s">
        <v>10</v>
      </c>
      <c r="E1998" t="s">
        <v>11</v>
      </c>
      <c r="F1998" t="s">
        <v>12</v>
      </c>
      <c r="G1998" t="s">
        <v>13</v>
      </c>
      <c r="H1998" t="s">
        <v>12</v>
      </c>
      <c r="I1998">
        <v>36</v>
      </c>
      <c r="J1998" t="str">
        <f>IF(ABS((C1998-AVERAGE($C:$C))/_xlfn.STDEV.S(moras[SALARIO]))&gt;1.96,"Atípico","No")</f>
        <v>No</v>
      </c>
      <c r="K1998" t="str">
        <f>IF(ABS((moras[[#This Row],[EDAD]]-AVERAGE($I:$I))/_xlfn.STDEV.S($I:$I))&gt;1.96,"Atípico","No")</f>
        <v>No</v>
      </c>
    </row>
    <row r="1999" spans="1:11" x14ac:dyDescent="0.35">
      <c r="A1999">
        <v>455</v>
      </c>
      <c r="B1999" t="s">
        <v>9</v>
      </c>
      <c r="C1999">
        <v>404950</v>
      </c>
      <c r="D1999" t="s">
        <v>10</v>
      </c>
      <c r="E1999" t="s">
        <v>16</v>
      </c>
      <c r="F1999" t="s">
        <v>12</v>
      </c>
      <c r="G1999" t="s">
        <v>12</v>
      </c>
      <c r="H1999" t="s">
        <v>13</v>
      </c>
      <c r="I1999">
        <v>36</v>
      </c>
      <c r="J1999" t="str">
        <f>IF(ABS((C1999-AVERAGE($C:$C))/_xlfn.STDEV.S(moras[SALARIO]))&gt;1.96,"Atípico","No")</f>
        <v>No</v>
      </c>
      <c r="K1999" t="str">
        <f>IF(ABS((moras[[#This Row],[EDAD]]-AVERAGE($I:$I))/_xlfn.STDEV.S($I:$I))&gt;1.96,"Atípico","No")</f>
        <v>No</v>
      </c>
    </row>
    <row r="2000" spans="1:11" x14ac:dyDescent="0.35">
      <c r="A2000">
        <v>8</v>
      </c>
      <c r="B2000" t="s">
        <v>9</v>
      </c>
      <c r="C2000">
        <v>401000</v>
      </c>
      <c r="D2000" t="s">
        <v>10</v>
      </c>
      <c r="E2000" t="s">
        <v>16</v>
      </c>
      <c r="F2000" t="s">
        <v>12</v>
      </c>
      <c r="G2000" t="s">
        <v>12</v>
      </c>
      <c r="H2000" t="s">
        <v>12</v>
      </c>
      <c r="I2000">
        <v>36</v>
      </c>
      <c r="J2000" t="str">
        <f>IF(ABS((C2000-AVERAGE($C:$C))/_xlfn.STDEV.S(moras[SALARIO]))&gt;1.96,"Atípico","No")</f>
        <v>No</v>
      </c>
      <c r="K2000" t="str">
        <f>IF(ABS((moras[[#This Row],[EDAD]]-AVERAGE($I:$I))/_xlfn.STDEV.S($I:$I))&gt;1.96,"Atípico","No")</f>
        <v>No</v>
      </c>
    </row>
    <row r="2001" spans="1:11" x14ac:dyDescent="0.35">
      <c r="A2001">
        <v>1635</v>
      </c>
      <c r="B2001" t="s">
        <v>15</v>
      </c>
      <c r="C2001">
        <v>400000</v>
      </c>
      <c r="D2001" t="s">
        <v>10</v>
      </c>
      <c r="E2001" t="s">
        <v>16</v>
      </c>
      <c r="F2001" t="s">
        <v>12</v>
      </c>
      <c r="G2001" t="s">
        <v>13</v>
      </c>
      <c r="H2001" t="s">
        <v>13</v>
      </c>
      <c r="I2001">
        <v>36</v>
      </c>
      <c r="J2001" t="str">
        <f>IF(ABS((C2001-AVERAGE($C:$C))/_xlfn.STDEV.S(moras[SALARIO]))&gt;1.96,"Atípico","No")</f>
        <v>No</v>
      </c>
      <c r="K2001" t="str">
        <f>IF(ABS((moras[[#This Row],[EDAD]]-AVERAGE($I:$I))/_xlfn.STDEV.S($I:$I))&gt;1.96,"Atípico","No")</f>
        <v>No</v>
      </c>
    </row>
    <row r="2002" spans="1:11" x14ac:dyDescent="0.35">
      <c r="A2002">
        <v>4115</v>
      </c>
      <c r="B2002" t="s">
        <v>15</v>
      </c>
      <c r="C2002">
        <v>399934</v>
      </c>
      <c r="D2002" t="s">
        <v>10</v>
      </c>
      <c r="E2002" t="s">
        <v>11</v>
      </c>
      <c r="F2002" t="s">
        <v>12</v>
      </c>
      <c r="G2002" t="s">
        <v>13</v>
      </c>
      <c r="H2002" t="s">
        <v>12</v>
      </c>
      <c r="I2002">
        <v>36</v>
      </c>
      <c r="J2002" t="str">
        <f>IF(ABS((C2002-AVERAGE($C:$C))/_xlfn.STDEV.S(moras[SALARIO]))&gt;1.96,"Atípico","No")</f>
        <v>No</v>
      </c>
      <c r="K2002" t="str">
        <f>IF(ABS((moras[[#This Row],[EDAD]]-AVERAGE($I:$I))/_xlfn.STDEV.S($I:$I))&gt;1.96,"Atípico","No")</f>
        <v>No</v>
      </c>
    </row>
    <row r="2003" spans="1:11" x14ac:dyDescent="0.35">
      <c r="A2003">
        <v>4416</v>
      </c>
      <c r="B2003" t="s">
        <v>9</v>
      </c>
      <c r="C2003">
        <v>391000</v>
      </c>
      <c r="D2003" t="s">
        <v>10</v>
      </c>
      <c r="E2003" t="s">
        <v>16</v>
      </c>
      <c r="F2003" t="s">
        <v>12</v>
      </c>
      <c r="G2003" t="s">
        <v>13</v>
      </c>
      <c r="H2003" t="s">
        <v>13</v>
      </c>
      <c r="I2003">
        <v>36</v>
      </c>
      <c r="J2003" t="str">
        <f>IF(ABS((C2003-AVERAGE($C:$C))/_xlfn.STDEV.S(moras[SALARIO]))&gt;1.96,"Atípico","No")</f>
        <v>No</v>
      </c>
      <c r="K2003" t="str">
        <f>IF(ABS((moras[[#This Row],[EDAD]]-AVERAGE($I:$I))/_xlfn.STDEV.S($I:$I))&gt;1.96,"Atípico","No")</f>
        <v>No</v>
      </c>
    </row>
    <row r="2004" spans="1:11" x14ac:dyDescent="0.35">
      <c r="A2004">
        <v>3421</v>
      </c>
      <c r="B2004" t="s">
        <v>9</v>
      </c>
      <c r="C2004">
        <v>389050</v>
      </c>
      <c r="D2004" t="s">
        <v>10</v>
      </c>
      <c r="E2004" t="s">
        <v>16</v>
      </c>
      <c r="F2004" t="s">
        <v>12</v>
      </c>
      <c r="G2004" t="s">
        <v>12</v>
      </c>
      <c r="H2004" t="s">
        <v>12</v>
      </c>
      <c r="I2004">
        <v>36</v>
      </c>
      <c r="J2004" t="str">
        <f>IF(ABS((C2004-AVERAGE($C:$C))/_xlfn.STDEV.S(moras[SALARIO]))&gt;1.96,"Atípico","No")</f>
        <v>No</v>
      </c>
      <c r="K2004" t="str">
        <f>IF(ABS((moras[[#This Row],[EDAD]]-AVERAGE($I:$I))/_xlfn.STDEV.S($I:$I))&gt;1.96,"Atípico","No")</f>
        <v>No</v>
      </c>
    </row>
    <row r="2005" spans="1:11" x14ac:dyDescent="0.35">
      <c r="A2005">
        <v>4821</v>
      </c>
      <c r="B2005" t="s">
        <v>9</v>
      </c>
      <c r="C2005">
        <v>388655.68</v>
      </c>
      <c r="D2005" t="s">
        <v>10</v>
      </c>
      <c r="E2005" t="s">
        <v>16</v>
      </c>
      <c r="F2005" t="s">
        <v>12</v>
      </c>
      <c r="G2005" t="s">
        <v>13</v>
      </c>
      <c r="H2005" t="s">
        <v>13</v>
      </c>
      <c r="I2005">
        <v>36</v>
      </c>
      <c r="J2005" t="str">
        <f>IF(ABS((C2005-AVERAGE($C:$C))/_xlfn.STDEV.S(moras[SALARIO]))&gt;1.96,"Atípico","No")</f>
        <v>No</v>
      </c>
      <c r="K2005" t="str">
        <f>IF(ABS((moras[[#This Row],[EDAD]]-AVERAGE($I:$I))/_xlfn.STDEV.S($I:$I))&gt;1.96,"Atípico","No")</f>
        <v>No</v>
      </c>
    </row>
    <row r="2006" spans="1:11" x14ac:dyDescent="0.35">
      <c r="A2006">
        <v>2495</v>
      </c>
      <c r="B2006" t="s">
        <v>9</v>
      </c>
      <c r="C2006">
        <v>385137</v>
      </c>
      <c r="D2006" t="s">
        <v>18</v>
      </c>
      <c r="E2006" t="s">
        <v>16</v>
      </c>
      <c r="F2006" t="s">
        <v>12</v>
      </c>
      <c r="G2006" t="s">
        <v>13</v>
      </c>
      <c r="H2006" t="s">
        <v>13</v>
      </c>
      <c r="I2006">
        <v>36</v>
      </c>
      <c r="J2006" t="str">
        <f>IF(ABS((C2006-AVERAGE($C:$C))/_xlfn.STDEV.S(moras[SALARIO]))&gt;1.96,"Atípico","No")</f>
        <v>No</v>
      </c>
      <c r="K2006" t="str">
        <f>IF(ABS((moras[[#This Row],[EDAD]]-AVERAGE($I:$I))/_xlfn.STDEV.S($I:$I))&gt;1.96,"Atípico","No")</f>
        <v>No</v>
      </c>
    </row>
    <row r="2007" spans="1:11" x14ac:dyDescent="0.35">
      <c r="A2007">
        <v>3874</v>
      </c>
      <c r="B2007" t="s">
        <v>9</v>
      </c>
      <c r="C2007">
        <v>377729.94</v>
      </c>
      <c r="D2007" t="s">
        <v>10</v>
      </c>
      <c r="E2007" t="s">
        <v>16</v>
      </c>
      <c r="F2007" t="s">
        <v>12</v>
      </c>
      <c r="G2007" t="s">
        <v>13</v>
      </c>
      <c r="H2007" t="s">
        <v>13</v>
      </c>
      <c r="I2007">
        <v>36</v>
      </c>
      <c r="J2007" t="str">
        <f>IF(ABS((C2007-AVERAGE($C:$C))/_xlfn.STDEV.S(moras[SALARIO]))&gt;1.96,"Atípico","No")</f>
        <v>No</v>
      </c>
      <c r="K2007" t="str">
        <f>IF(ABS((moras[[#This Row],[EDAD]]-AVERAGE($I:$I))/_xlfn.STDEV.S($I:$I))&gt;1.96,"Atípico","No")</f>
        <v>No</v>
      </c>
    </row>
    <row r="2008" spans="1:11" x14ac:dyDescent="0.35">
      <c r="A2008">
        <v>727</v>
      </c>
      <c r="B2008" t="s">
        <v>15</v>
      </c>
      <c r="C2008">
        <v>375000</v>
      </c>
      <c r="D2008" t="s">
        <v>10</v>
      </c>
      <c r="E2008" t="s">
        <v>16</v>
      </c>
      <c r="F2008" t="s">
        <v>12</v>
      </c>
      <c r="G2008" t="s">
        <v>13</v>
      </c>
      <c r="H2008" t="s">
        <v>13</v>
      </c>
      <c r="I2008">
        <v>36</v>
      </c>
      <c r="J2008" t="str">
        <f>IF(ABS((C2008-AVERAGE($C:$C))/_xlfn.STDEV.S(moras[SALARIO]))&gt;1.96,"Atípico","No")</f>
        <v>No</v>
      </c>
      <c r="K2008" t="str">
        <f>IF(ABS((moras[[#This Row],[EDAD]]-AVERAGE($I:$I))/_xlfn.STDEV.S($I:$I))&gt;1.96,"Atípico","No")</f>
        <v>No</v>
      </c>
    </row>
    <row r="2009" spans="1:11" x14ac:dyDescent="0.35">
      <c r="A2009">
        <v>4596</v>
      </c>
      <c r="B2009" t="s">
        <v>9</v>
      </c>
      <c r="C2009">
        <v>374731.55</v>
      </c>
      <c r="D2009" t="s">
        <v>10</v>
      </c>
      <c r="E2009" t="s">
        <v>16</v>
      </c>
      <c r="F2009" t="s">
        <v>12</v>
      </c>
      <c r="G2009" t="s">
        <v>12</v>
      </c>
      <c r="H2009" t="s">
        <v>13</v>
      </c>
      <c r="I2009">
        <v>36</v>
      </c>
      <c r="J2009" t="str">
        <f>IF(ABS((C2009-AVERAGE($C:$C))/_xlfn.STDEV.S(moras[SALARIO]))&gt;1.96,"Atípico","No")</f>
        <v>No</v>
      </c>
      <c r="K2009" t="str">
        <f>IF(ABS((moras[[#This Row],[EDAD]]-AVERAGE($I:$I))/_xlfn.STDEV.S($I:$I))&gt;1.96,"Atípico","No")</f>
        <v>No</v>
      </c>
    </row>
    <row r="2010" spans="1:11" x14ac:dyDescent="0.35">
      <c r="A2010">
        <v>1832</v>
      </c>
      <c r="B2010" t="s">
        <v>15</v>
      </c>
      <c r="C2010">
        <v>370275</v>
      </c>
      <c r="D2010" t="s">
        <v>10</v>
      </c>
      <c r="E2010" t="s">
        <v>16</v>
      </c>
      <c r="F2010" t="s">
        <v>12</v>
      </c>
      <c r="G2010" t="s">
        <v>13</v>
      </c>
      <c r="H2010" t="s">
        <v>13</v>
      </c>
      <c r="I2010">
        <v>36</v>
      </c>
      <c r="J2010" t="str">
        <f>IF(ABS((C2010-AVERAGE($C:$C))/_xlfn.STDEV.S(moras[SALARIO]))&gt;1.96,"Atípico","No")</f>
        <v>No</v>
      </c>
      <c r="K2010" t="str">
        <f>IF(ABS((moras[[#This Row],[EDAD]]-AVERAGE($I:$I))/_xlfn.STDEV.S($I:$I))&gt;1.96,"Atípico","No")</f>
        <v>No</v>
      </c>
    </row>
    <row r="2011" spans="1:11" x14ac:dyDescent="0.35">
      <c r="A2011">
        <v>4285</v>
      </c>
      <c r="B2011" t="s">
        <v>15</v>
      </c>
      <c r="C2011">
        <v>362274</v>
      </c>
      <c r="D2011" t="s">
        <v>10</v>
      </c>
      <c r="E2011" t="s">
        <v>11</v>
      </c>
      <c r="F2011" t="s">
        <v>12</v>
      </c>
      <c r="G2011" t="s">
        <v>13</v>
      </c>
      <c r="H2011" t="s">
        <v>13</v>
      </c>
      <c r="I2011">
        <v>36</v>
      </c>
      <c r="J2011" t="str">
        <f>IF(ABS((C2011-AVERAGE($C:$C))/_xlfn.STDEV.S(moras[SALARIO]))&gt;1.96,"Atípico","No")</f>
        <v>No</v>
      </c>
      <c r="K2011" t="str">
        <f>IF(ABS((moras[[#This Row],[EDAD]]-AVERAGE($I:$I))/_xlfn.STDEV.S($I:$I))&gt;1.96,"Atípico","No")</f>
        <v>No</v>
      </c>
    </row>
    <row r="2012" spans="1:11" x14ac:dyDescent="0.35">
      <c r="A2012">
        <v>574</v>
      </c>
      <c r="B2012" t="s">
        <v>9</v>
      </c>
      <c r="C2012">
        <v>360000</v>
      </c>
      <c r="D2012" t="s">
        <v>10</v>
      </c>
      <c r="E2012" t="s">
        <v>16</v>
      </c>
      <c r="F2012" t="s">
        <v>12</v>
      </c>
      <c r="G2012" t="s">
        <v>13</v>
      </c>
      <c r="H2012" t="s">
        <v>13</v>
      </c>
      <c r="I2012">
        <v>36</v>
      </c>
      <c r="J2012" t="str">
        <f>IF(ABS((C2012-AVERAGE($C:$C))/_xlfn.STDEV.S(moras[SALARIO]))&gt;1.96,"Atípico","No")</f>
        <v>No</v>
      </c>
      <c r="K2012" t="str">
        <f>IF(ABS((moras[[#This Row],[EDAD]]-AVERAGE($I:$I))/_xlfn.STDEV.S($I:$I))&gt;1.96,"Atípico","No")</f>
        <v>No</v>
      </c>
    </row>
    <row r="2013" spans="1:11" x14ac:dyDescent="0.35">
      <c r="A2013">
        <v>3164</v>
      </c>
      <c r="B2013" t="s">
        <v>9</v>
      </c>
      <c r="C2013">
        <v>356455</v>
      </c>
      <c r="D2013" t="s">
        <v>18</v>
      </c>
      <c r="E2013" t="s">
        <v>16</v>
      </c>
      <c r="F2013" t="s">
        <v>12</v>
      </c>
      <c r="G2013" t="s">
        <v>13</v>
      </c>
      <c r="H2013" t="s">
        <v>12</v>
      </c>
      <c r="I2013">
        <v>36</v>
      </c>
      <c r="J2013" t="str">
        <f>IF(ABS((C2013-AVERAGE($C:$C))/_xlfn.STDEV.S(moras[SALARIO]))&gt;1.96,"Atípico","No")</f>
        <v>No</v>
      </c>
      <c r="K2013" t="str">
        <f>IF(ABS((moras[[#This Row],[EDAD]]-AVERAGE($I:$I))/_xlfn.STDEV.S($I:$I))&gt;1.96,"Atípico","No")</f>
        <v>No</v>
      </c>
    </row>
    <row r="2014" spans="1:11" x14ac:dyDescent="0.35">
      <c r="A2014">
        <v>4060</v>
      </c>
      <c r="B2014" t="s">
        <v>9</v>
      </c>
      <c r="C2014">
        <v>354060.87</v>
      </c>
      <c r="D2014" t="s">
        <v>10</v>
      </c>
      <c r="E2014" t="s">
        <v>16</v>
      </c>
      <c r="F2014" t="s">
        <v>12</v>
      </c>
      <c r="G2014" t="s">
        <v>13</v>
      </c>
      <c r="H2014" t="s">
        <v>13</v>
      </c>
      <c r="I2014">
        <v>36</v>
      </c>
      <c r="J2014" t="str">
        <f>IF(ABS((C2014-AVERAGE($C:$C))/_xlfn.STDEV.S(moras[SALARIO]))&gt;1.96,"Atípico","No")</f>
        <v>No</v>
      </c>
      <c r="K2014" t="str">
        <f>IF(ABS((moras[[#This Row],[EDAD]]-AVERAGE($I:$I))/_xlfn.STDEV.S($I:$I))&gt;1.96,"Atípico","No")</f>
        <v>No</v>
      </c>
    </row>
    <row r="2015" spans="1:11" x14ac:dyDescent="0.35">
      <c r="A2015">
        <v>812</v>
      </c>
      <c r="B2015" t="s">
        <v>9</v>
      </c>
      <c r="C2015">
        <v>353119.82</v>
      </c>
      <c r="D2015" t="s">
        <v>10</v>
      </c>
      <c r="E2015" t="s">
        <v>16</v>
      </c>
      <c r="F2015" t="s">
        <v>12</v>
      </c>
      <c r="G2015" t="s">
        <v>13</v>
      </c>
      <c r="H2015" t="s">
        <v>13</v>
      </c>
      <c r="I2015">
        <v>36</v>
      </c>
      <c r="J2015" t="str">
        <f>IF(ABS((C2015-AVERAGE($C:$C))/_xlfn.STDEV.S(moras[SALARIO]))&gt;1.96,"Atípico","No")</f>
        <v>No</v>
      </c>
      <c r="K2015" t="str">
        <f>IF(ABS((moras[[#This Row],[EDAD]]-AVERAGE($I:$I))/_xlfn.STDEV.S($I:$I))&gt;1.96,"Atípico","No")</f>
        <v>No</v>
      </c>
    </row>
    <row r="2016" spans="1:11" x14ac:dyDescent="0.35">
      <c r="A2016">
        <v>3788</v>
      </c>
      <c r="B2016" t="s">
        <v>15</v>
      </c>
      <c r="C2016">
        <v>350158.37</v>
      </c>
      <c r="D2016" t="s">
        <v>10</v>
      </c>
      <c r="E2016" t="s">
        <v>16</v>
      </c>
      <c r="F2016" t="s">
        <v>12</v>
      </c>
      <c r="G2016" t="s">
        <v>13</v>
      </c>
      <c r="H2016" t="s">
        <v>13</v>
      </c>
      <c r="I2016">
        <v>36</v>
      </c>
      <c r="J2016" t="str">
        <f>IF(ABS((C2016-AVERAGE($C:$C))/_xlfn.STDEV.S(moras[SALARIO]))&gt;1.96,"Atípico","No")</f>
        <v>No</v>
      </c>
      <c r="K2016" t="str">
        <f>IF(ABS((moras[[#This Row],[EDAD]]-AVERAGE($I:$I))/_xlfn.STDEV.S($I:$I))&gt;1.96,"Atípico","No")</f>
        <v>No</v>
      </c>
    </row>
    <row r="2017" spans="1:11" x14ac:dyDescent="0.35">
      <c r="A2017">
        <v>3355</v>
      </c>
      <c r="B2017" t="s">
        <v>9</v>
      </c>
      <c r="C2017">
        <v>350000</v>
      </c>
      <c r="D2017" t="s">
        <v>10</v>
      </c>
      <c r="E2017" t="s">
        <v>16</v>
      </c>
      <c r="F2017" t="s">
        <v>12</v>
      </c>
      <c r="G2017" t="s">
        <v>13</v>
      </c>
      <c r="H2017" t="s">
        <v>13</v>
      </c>
      <c r="I2017">
        <v>36</v>
      </c>
      <c r="J2017" t="str">
        <f>IF(ABS((C2017-AVERAGE($C:$C))/_xlfn.STDEV.S(moras[SALARIO]))&gt;1.96,"Atípico","No")</f>
        <v>No</v>
      </c>
      <c r="K2017" t="str">
        <f>IF(ABS((moras[[#This Row],[EDAD]]-AVERAGE($I:$I))/_xlfn.STDEV.S($I:$I))&gt;1.96,"Atípico","No")</f>
        <v>No</v>
      </c>
    </row>
    <row r="2018" spans="1:11" x14ac:dyDescent="0.35">
      <c r="A2018">
        <v>4519</v>
      </c>
      <c r="B2018" t="s">
        <v>15</v>
      </c>
      <c r="C2018">
        <v>350000</v>
      </c>
      <c r="D2018" t="s">
        <v>10</v>
      </c>
      <c r="E2018" t="s">
        <v>16</v>
      </c>
      <c r="F2018" t="s">
        <v>12</v>
      </c>
      <c r="G2018" t="s">
        <v>13</v>
      </c>
      <c r="H2018" t="s">
        <v>12</v>
      </c>
      <c r="I2018">
        <v>36</v>
      </c>
      <c r="J2018" t="str">
        <f>IF(ABS((C2018-AVERAGE($C:$C))/_xlfn.STDEV.S(moras[SALARIO]))&gt;1.96,"Atípico","No")</f>
        <v>No</v>
      </c>
      <c r="K2018" t="str">
        <f>IF(ABS((moras[[#This Row],[EDAD]]-AVERAGE($I:$I))/_xlfn.STDEV.S($I:$I))&gt;1.96,"Atípico","No")</f>
        <v>No</v>
      </c>
    </row>
    <row r="2019" spans="1:11" x14ac:dyDescent="0.35">
      <c r="A2019">
        <v>48</v>
      </c>
      <c r="B2019" t="s">
        <v>15</v>
      </c>
      <c r="C2019">
        <v>349000</v>
      </c>
      <c r="D2019" t="s">
        <v>10</v>
      </c>
      <c r="E2019" t="s">
        <v>16</v>
      </c>
      <c r="F2019" t="s">
        <v>12</v>
      </c>
      <c r="G2019" t="s">
        <v>13</v>
      </c>
      <c r="H2019" t="s">
        <v>13</v>
      </c>
      <c r="I2019">
        <v>36</v>
      </c>
      <c r="J2019" t="str">
        <f>IF(ABS((C2019-AVERAGE($C:$C))/_xlfn.STDEV.S(moras[SALARIO]))&gt;1.96,"Atípico","No")</f>
        <v>No</v>
      </c>
      <c r="K2019" t="str">
        <f>IF(ABS((moras[[#This Row],[EDAD]]-AVERAGE($I:$I))/_xlfn.STDEV.S($I:$I))&gt;1.96,"Atípico","No")</f>
        <v>No</v>
      </c>
    </row>
    <row r="2020" spans="1:11" x14ac:dyDescent="0.35">
      <c r="A2020">
        <v>4092</v>
      </c>
      <c r="B2020" t="s">
        <v>15</v>
      </c>
      <c r="C2020">
        <v>347675</v>
      </c>
      <c r="D2020" t="s">
        <v>10</v>
      </c>
      <c r="E2020" t="s">
        <v>16</v>
      </c>
      <c r="F2020" t="s">
        <v>12</v>
      </c>
      <c r="G2020" t="s">
        <v>13</v>
      </c>
      <c r="H2020" t="s">
        <v>13</v>
      </c>
      <c r="I2020">
        <v>36</v>
      </c>
      <c r="J2020" t="str">
        <f>IF(ABS((C2020-AVERAGE($C:$C))/_xlfn.STDEV.S(moras[SALARIO]))&gt;1.96,"Atípico","No")</f>
        <v>No</v>
      </c>
      <c r="K2020" t="str">
        <f>IF(ABS((moras[[#This Row],[EDAD]]-AVERAGE($I:$I))/_xlfn.STDEV.S($I:$I))&gt;1.96,"Atípico","No")</f>
        <v>No</v>
      </c>
    </row>
    <row r="2021" spans="1:11" x14ac:dyDescent="0.35">
      <c r="A2021">
        <v>633</v>
      </c>
      <c r="B2021" t="s">
        <v>15</v>
      </c>
      <c r="C2021">
        <v>347615</v>
      </c>
      <c r="D2021" t="s">
        <v>18</v>
      </c>
      <c r="E2021" t="s">
        <v>16</v>
      </c>
      <c r="F2021" t="s">
        <v>12</v>
      </c>
      <c r="G2021" t="s">
        <v>13</v>
      </c>
      <c r="H2021" t="s">
        <v>13</v>
      </c>
      <c r="I2021">
        <v>36</v>
      </c>
      <c r="J2021" t="str">
        <f>IF(ABS((C2021-AVERAGE($C:$C))/_xlfn.STDEV.S(moras[SALARIO]))&gt;1.96,"Atípico","No")</f>
        <v>No</v>
      </c>
      <c r="K2021" t="str">
        <f>IF(ABS((moras[[#This Row],[EDAD]]-AVERAGE($I:$I))/_xlfn.STDEV.S($I:$I))&gt;1.96,"Atípico","No")</f>
        <v>No</v>
      </c>
    </row>
    <row r="2022" spans="1:11" x14ac:dyDescent="0.35">
      <c r="A2022">
        <v>1283</v>
      </c>
      <c r="B2022" t="s">
        <v>9</v>
      </c>
      <c r="C2022">
        <v>343391.57</v>
      </c>
      <c r="D2022" t="s">
        <v>10</v>
      </c>
      <c r="E2022" t="s">
        <v>16</v>
      </c>
      <c r="F2022" t="s">
        <v>12</v>
      </c>
      <c r="G2022" t="s">
        <v>13</v>
      </c>
      <c r="H2022" t="s">
        <v>13</v>
      </c>
      <c r="I2022">
        <v>36</v>
      </c>
      <c r="J2022" t="str">
        <f>IF(ABS((C2022-AVERAGE($C:$C))/_xlfn.STDEV.S(moras[SALARIO]))&gt;1.96,"Atípico","No")</f>
        <v>No</v>
      </c>
      <c r="K2022" t="str">
        <f>IF(ABS((moras[[#This Row],[EDAD]]-AVERAGE($I:$I))/_xlfn.STDEV.S($I:$I))&gt;1.96,"Atípico","No")</f>
        <v>No</v>
      </c>
    </row>
    <row r="2023" spans="1:11" x14ac:dyDescent="0.35">
      <c r="A2023">
        <v>4867</v>
      </c>
      <c r="B2023" t="s">
        <v>9</v>
      </c>
      <c r="C2023">
        <v>341002</v>
      </c>
      <c r="D2023" t="s">
        <v>10</v>
      </c>
      <c r="E2023" t="s">
        <v>16</v>
      </c>
      <c r="F2023" t="s">
        <v>12</v>
      </c>
      <c r="G2023" t="s">
        <v>13</v>
      </c>
      <c r="H2023" t="s">
        <v>13</v>
      </c>
      <c r="I2023">
        <v>36</v>
      </c>
      <c r="J2023" t="str">
        <f>IF(ABS((C2023-AVERAGE($C:$C))/_xlfn.STDEV.S(moras[SALARIO]))&gt;1.96,"Atípico","No")</f>
        <v>No</v>
      </c>
      <c r="K2023" t="str">
        <f>IF(ABS((moras[[#This Row],[EDAD]]-AVERAGE($I:$I))/_xlfn.STDEV.S($I:$I))&gt;1.96,"Atípico","No")</f>
        <v>No</v>
      </c>
    </row>
    <row r="2024" spans="1:11" x14ac:dyDescent="0.35">
      <c r="A2024">
        <v>784</v>
      </c>
      <c r="B2024" t="s">
        <v>9</v>
      </c>
      <c r="C2024">
        <v>338166</v>
      </c>
      <c r="D2024" t="s">
        <v>18</v>
      </c>
      <c r="E2024" t="s">
        <v>16</v>
      </c>
      <c r="F2024" t="s">
        <v>12</v>
      </c>
      <c r="G2024" t="s">
        <v>13</v>
      </c>
      <c r="H2024" t="s">
        <v>13</v>
      </c>
      <c r="I2024">
        <v>36</v>
      </c>
      <c r="J2024" t="str">
        <f>IF(ABS((C2024-AVERAGE($C:$C))/_xlfn.STDEV.S(moras[SALARIO]))&gt;1.96,"Atípico","No")</f>
        <v>No</v>
      </c>
      <c r="K2024" t="str">
        <f>IF(ABS((moras[[#This Row],[EDAD]]-AVERAGE($I:$I))/_xlfn.STDEV.S($I:$I))&gt;1.96,"Atípico","No")</f>
        <v>No</v>
      </c>
    </row>
    <row r="2025" spans="1:11" x14ac:dyDescent="0.35">
      <c r="A2025">
        <v>2068</v>
      </c>
      <c r="B2025" t="s">
        <v>9</v>
      </c>
      <c r="C2025">
        <v>326749</v>
      </c>
      <c r="D2025" t="s">
        <v>18</v>
      </c>
      <c r="E2025" t="s">
        <v>16</v>
      </c>
      <c r="F2025" t="s">
        <v>12</v>
      </c>
      <c r="G2025" t="s">
        <v>13</v>
      </c>
      <c r="H2025" t="s">
        <v>12</v>
      </c>
      <c r="I2025">
        <v>36</v>
      </c>
      <c r="J2025" t="str">
        <f>IF(ABS((C2025-AVERAGE($C:$C))/_xlfn.STDEV.S(moras[SALARIO]))&gt;1.96,"Atípico","No")</f>
        <v>No</v>
      </c>
      <c r="K2025" t="str">
        <f>IF(ABS((moras[[#This Row],[EDAD]]-AVERAGE($I:$I))/_xlfn.STDEV.S($I:$I))&gt;1.96,"Atípico","No")</f>
        <v>No</v>
      </c>
    </row>
    <row r="2026" spans="1:11" x14ac:dyDescent="0.35">
      <c r="A2026">
        <v>824</v>
      </c>
      <c r="B2026" t="s">
        <v>9</v>
      </c>
      <c r="C2026">
        <v>320283</v>
      </c>
      <c r="D2026" t="s">
        <v>18</v>
      </c>
      <c r="E2026" t="s">
        <v>16</v>
      </c>
      <c r="F2026" t="s">
        <v>12</v>
      </c>
      <c r="G2026" t="s">
        <v>13</v>
      </c>
      <c r="H2026" t="s">
        <v>12</v>
      </c>
      <c r="I2026">
        <v>36</v>
      </c>
      <c r="J2026" t="str">
        <f>IF(ABS((C2026-AVERAGE($C:$C))/_xlfn.STDEV.S(moras[SALARIO]))&gt;1.96,"Atípico","No")</f>
        <v>No</v>
      </c>
      <c r="K2026" t="str">
        <f>IF(ABS((moras[[#This Row],[EDAD]]-AVERAGE($I:$I))/_xlfn.STDEV.S($I:$I))&gt;1.96,"Atípico","No")</f>
        <v>No</v>
      </c>
    </row>
    <row r="2027" spans="1:11" x14ac:dyDescent="0.35">
      <c r="A2027">
        <v>1557</v>
      </c>
      <c r="B2027" t="s">
        <v>15</v>
      </c>
      <c r="C2027">
        <v>310124</v>
      </c>
      <c r="D2027" t="s">
        <v>18</v>
      </c>
      <c r="E2027" t="s">
        <v>16</v>
      </c>
      <c r="F2027" t="s">
        <v>13</v>
      </c>
      <c r="G2027" t="s">
        <v>13</v>
      </c>
      <c r="H2027" t="s">
        <v>13</v>
      </c>
      <c r="I2027">
        <v>36</v>
      </c>
      <c r="J2027" t="str">
        <f>IF(ABS((C2027-AVERAGE($C:$C))/_xlfn.STDEV.S(moras[SALARIO]))&gt;1.96,"Atípico","No")</f>
        <v>No</v>
      </c>
      <c r="K2027" t="str">
        <f>IF(ABS((moras[[#This Row],[EDAD]]-AVERAGE($I:$I))/_xlfn.STDEV.S($I:$I))&gt;1.96,"Atípico","No")</f>
        <v>No</v>
      </c>
    </row>
    <row r="2028" spans="1:11" x14ac:dyDescent="0.35">
      <c r="A2028">
        <v>409</v>
      </c>
      <c r="B2028" t="s">
        <v>9</v>
      </c>
      <c r="C2028">
        <v>302188</v>
      </c>
      <c r="D2028" t="s">
        <v>17</v>
      </c>
      <c r="E2028" t="s">
        <v>16</v>
      </c>
      <c r="F2028" t="s">
        <v>12</v>
      </c>
      <c r="G2028" t="s">
        <v>13</v>
      </c>
      <c r="H2028" t="s">
        <v>13</v>
      </c>
      <c r="I2028">
        <v>36</v>
      </c>
      <c r="J2028" t="str">
        <f>IF(ABS((C2028-AVERAGE($C:$C))/_xlfn.STDEV.S(moras[SALARIO]))&gt;1.96,"Atípico","No")</f>
        <v>No</v>
      </c>
      <c r="K2028" t="str">
        <f>IF(ABS((moras[[#This Row],[EDAD]]-AVERAGE($I:$I))/_xlfn.STDEV.S($I:$I))&gt;1.96,"Atípico","No")</f>
        <v>No</v>
      </c>
    </row>
    <row r="2029" spans="1:11" x14ac:dyDescent="0.35">
      <c r="A2029">
        <v>2977</v>
      </c>
      <c r="B2029" t="s">
        <v>9</v>
      </c>
      <c r="C2029">
        <v>301783</v>
      </c>
      <c r="D2029" t="s">
        <v>10</v>
      </c>
      <c r="E2029" t="s">
        <v>16</v>
      </c>
      <c r="F2029" t="s">
        <v>12</v>
      </c>
      <c r="G2029" t="s">
        <v>13</v>
      </c>
      <c r="H2029" t="s">
        <v>12</v>
      </c>
      <c r="I2029">
        <v>36</v>
      </c>
      <c r="J2029" t="str">
        <f>IF(ABS((C2029-AVERAGE($C:$C))/_xlfn.STDEV.S(moras[SALARIO]))&gt;1.96,"Atípico","No")</f>
        <v>No</v>
      </c>
      <c r="K2029" t="str">
        <f>IF(ABS((moras[[#This Row],[EDAD]]-AVERAGE($I:$I))/_xlfn.STDEV.S($I:$I))&gt;1.96,"Atípico","No")</f>
        <v>No</v>
      </c>
    </row>
    <row r="2030" spans="1:11" x14ac:dyDescent="0.35">
      <c r="A2030">
        <v>1298</v>
      </c>
      <c r="B2030" t="s">
        <v>9</v>
      </c>
      <c r="C2030">
        <v>300000</v>
      </c>
      <c r="D2030" t="s">
        <v>10</v>
      </c>
      <c r="E2030" t="s">
        <v>16</v>
      </c>
      <c r="F2030" t="s">
        <v>12</v>
      </c>
      <c r="G2030" t="s">
        <v>12</v>
      </c>
      <c r="H2030" t="s">
        <v>13</v>
      </c>
      <c r="I2030">
        <v>36</v>
      </c>
      <c r="J2030" t="str">
        <f>IF(ABS((C2030-AVERAGE($C:$C))/_xlfn.STDEV.S(moras[SALARIO]))&gt;1.96,"Atípico","No")</f>
        <v>No</v>
      </c>
      <c r="K2030" t="str">
        <f>IF(ABS((moras[[#This Row],[EDAD]]-AVERAGE($I:$I))/_xlfn.STDEV.S($I:$I))&gt;1.96,"Atípico","No")</f>
        <v>No</v>
      </c>
    </row>
    <row r="2031" spans="1:11" x14ac:dyDescent="0.35">
      <c r="A2031">
        <v>601</v>
      </c>
      <c r="B2031" t="s">
        <v>9</v>
      </c>
      <c r="C2031">
        <v>299825</v>
      </c>
      <c r="D2031" t="s">
        <v>18</v>
      </c>
      <c r="E2031" t="s">
        <v>16</v>
      </c>
      <c r="F2031" t="s">
        <v>12</v>
      </c>
      <c r="G2031" t="s">
        <v>12</v>
      </c>
      <c r="H2031" t="s">
        <v>12</v>
      </c>
      <c r="I2031">
        <v>36</v>
      </c>
      <c r="J2031" t="str">
        <f>IF(ABS((C2031-AVERAGE($C:$C))/_xlfn.STDEV.S(moras[SALARIO]))&gt;1.96,"Atípico","No")</f>
        <v>No</v>
      </c>
      <c r="K2031" t="str">
        <f>IF(ABS((moras[[#This Row],[EDAD]]-AVERAGE($I:$I))/_xlfn.STDEV.S($I:$I))&gt;1.96,"Atípico","No")</f>
        <v>No</v>
      </c>
    </row>
    <row r="2032" spans="1:11" x14ac:dyDescent="0.35">
      <c r="A2032">
        <v>4387</v>
      </c>
      <c r="B2032" t="s">
        <v>9</v>
      </c>
      <c r="C2032">
        <v>299647</v>
      </c>
      <c r="D2032" t="s">
        <v>18</v>
      </c>
      <c r="E2032" t="s">
        <v>16</v>
      </c>
      <c r="F2032" t="s">
        <v>12</v>
      </c>
      <c r="G2032" t="s">
        <v>13</v>
      </c>
      <c r="H2032" t="s">
        <v>12</v>
      </c>
      <c r="I2032">
        <v>36</v>
      </c>
      <c r="J2032" t="str">
        <f>IF(ABS((C2032-AVERAGE($C:$C))/_xlfn.STDEV.S(moras[SALARIO]))&gt;1.96,"Atípico","No")</f>
        <v>No</v>
      </c>
      <c r="K2032" t="str">
        <f>IF(ABS((moras[[#This Row],[EDAD]]-AVERAGE($I:$I))/_xlfn.STDEV.S($I:$I))&gt;1.96,"Atípico","No")</f>
        <v>No</v>
      </c>
    </row>
    <row r="2033" spans="1:11" x14ac:dyDescent="0.35">
      <c r="A2033">
        <v>1890</v>
      </c>
      <c r="B2033" t="s">
        <v>15</v>
      </c>
      <c r="C2033">
        <v>299152.38</v>
      </c>
      <c r="D2033" t="s">
        <v>10</v>
      </c>
      <c r="E2033" t="s">
        <v>11</v>
      </c>
      <c r="F2033" t="s">
        <v>12</v>
      </c>
      <c r="G2033" t="s">
        <v>13</v>
      </c>
      <c r="H2033" t="s">
        <v>13</v>
      </c>
      <c r="I2033">
        <v>36</v>
      </c>
      <c r="J2033" t="str">
        <f>IF(ABS((C2033-AVERAGE($C:$C))/_xlfn.STDEV.S(moras[SALARIO]))&gt;1.96,"Atípico","No")</f>
        <v>No</v>
      </c>
      <c r="K2033" t="str">
        <f>IF(ABS((moras[[#This Row],[EDAD]]-AVERAGE($I:$I))/_xlfn.STDEV.S($I:$I))&gt;1.96,"Atípico","No")</f>
        <v>No</v>
      </c>
    </row>
    <row r="2034" spans="1:11" x14ac:dyDescent="0.35">
      <c r="A2034">
        <v>905</v>
      </c>
      <c r="B2034" t="s">
        <v>9</v>
      </c>
      <c r="C2034">
        <v>299065</v>
      </c>
      <c r="D2034" t="s">
        <v>10</v>
      </c>
      <c r="E2034" t="s">
        <v>16</v>
      </c>
      <c r="F2034" t="s">
        <v>12</v>
      </c>
      <c r="G2034" t="s">
        <v>13</v>
      </c>
      <c r="H2034" t="s">
        <v>13</v>
      </c>
      <c r="I2034">
        <v>36</v>
      </c>
      <c r="J2034" t="str">
        <f>IF(ABS((C2034-AVERAGE($C:$C))/_xlfn.STDEV.S(moras[SALARIO]))&gt;1.96,"Atípico","No")</f>
        <v>No</v>
      </c>
      <c r="K2034" t="str">
        <f>IF(ABS((moras[[#This Row],[EDAD]]-AVERAGE($I:$I))/_xlfn.STDEV.S($I:$I))&gt;1.96,"Atípico","No")</f>
        <v>No</v>
      </c>
    </row>
    <row r="2035" spans="1:11" x14ac:dyDescent="0.35">
      <c r="A2035">
        <v>1194</v>
      </c>
      <c r="B2035" t="s">
        <v>15</v>
      </c>
      <c r="C2035">
        <v>298751</v>
      </c>
      <c r="D2035" t="s">
        <v>18</v>
      </c>
      <c r="E2035" t="s">
        <v>16</v>
      </c>
      <c r="F2035" t="s">
        <v>12</v>
      </c>
      <c r="G2035" t="s">
        <v>13</v>
      </c>
      <c r="H2035" t="s">
        <v>12</v>
      </c>
      <c r="I2035">
        <v>36</v>
      </c>
      <c r="J2035" t="str">
        <f>IF(ABS((C2035-AVERAGE($C:$C))/_xlfn.STDEV.S(moras[SALARIO]))&gt;1.96,"Atípico","No")</f>
        <v>No</v>
      </c>
      <c r="K2035" t="str">
        <f>IF(ABS((moras[[#This Row],[EDAD]]-AVERAGE($I:$I))/_xlfn.STDEV.S($I:$I))&gt;1.96,"Atípico","No")</f>
        <v>No</v>
      </c>
    </row>
    <row r="2036" spans="1:11" x14ac:dyDescent="0.35">
      <c r="A2036">
        <v>629</v>
      </c>
      <c r="B2036" t="s">
        <v>9</v>
      </c>
      <c r="C2036">
        <v>298018</v>
      </c>
      <c r="D2036" t="s">
        <v>17</v>
      </c>
      <c r="E2036" t="s">
        <v>16</v>
      </c>
      <c r="F2036" t="s">
        <v>12</v>
      </c>
      <c r="G2036" t="s">
        <v>13</v>
      </c>
      <c r="H2036" t="s">
        <v>13</v>
      </c>
      <c r="I2036">
        <v>36</v>
      </c>
      <c r="J2036" t="str">
        <f>IF(ABS((C2036-AVERAGE($C:$C))/_xlfn.STDEV.S(moras[SALARIO]))&gt;1.96,"Atípico","No")</f>
        <v>No</v>
      </c>
      <c r="K2036" t="str">
        <f>IF(ABS((moras[[#This Row],[EDAD]]-AVERAGE($I:$I))/_xlfn.STDEV.S($I:$I))&gt;1.96,"Atípico","No")</f>
        <v>No</v>
      </c>
    </row>
    <row r="2037" spans="1:11" x14ac:dyDescent="0.35">
      <c r="A2037">
        <v>2113</v>
      </c>
      <c r="B2037" t="s">
        <v>9</v>
      </c>
      <c r="C2037">
        <v>297139</v>
      </c>
      <c r="D2037" t="s">
        <v>17</v>
      </c>
      <c r="E2037" t="s">
        <v>16</v>
      </c>
      <c r="F2037" t="s">
        <v>12</v>
      </c>
      <c r="G2037" t="s">
        <v>13</v>
      </c>
      <c r="H2037" t="s">
        <v>13</v>
      </c>
      <c r="I2037">
        <v>36</v>
      </c>
      <c r="J2037" t="str">
        <f>IF(ABS((C2037-AVERAGE($C:$C))/_xlfn.STDEV.S(moras[SALARIO]))&gt;1.96,"Atípico","No")</f>
        <v>No</v>
      </c>
      <c r="K2037" t="str">
        <f>IF(ABS((moras[[#This Row],[EDAD]]-AVERAGE($I:$I))/_xlfn.STDEV.S($I:$I))&gt;1.96,"Atípico","No")</f>
        <v>No</v>
      </c>
    </row>
    <row r="2038" spans="1:11" x14ac:dyDescent="0.35">
      <c r="A2038">
        <v>3400</v>
      </c>
      <c r="B2038" t="s">
        <v>15</v>
      </c>
      <c r="C2038">
        <v>297139</v>
      </c>
      <c r="D2038" t="s">
        <v>17</v>
      </c>
      <c r="E2038" t="s">
        <v>16</v>
      </c>
      <c r="F2038" t="s">
        <v>12</v>
      </c>
      <c r="G2038" t="s">
        <v>12</v>
      </c>
      <c r="H2038" t="s">
        <v>13</v>
      </c>
      <c r="I2038">
        <v>36</v>
      </c>
      <c r="J2038" t="str">
        <f>IF(ABS((C2038-AVERAGE($C:$C))/_xlfn.STDEV.S(moras[SALARIO]))&gt;1.96,"Atípico","No")</f>
        <v>No</v>
      </c>
      <c r="K2038" t="str">
        <f>IF(ABS((moras[[#This Row],[EDAD]]-AVERAGE($I:$I))/_xlfn.STDEV.S($I:$I))&gt;1.96,"Atípico","No")</f>
        <v>No</v>
      </c>
    </row>
    <row r="2039" spans="1:11" x14ac:dyDescent="0.35">
      <c r="A2039">
        <v>1413</v>
      </c>
      <c r="B2039" t="s">
        <v>9</v>
      </c>
      <c r="C2039">
        <v>297110</v>
      </c>
      <c r="D2039" t="s">
        <v>17</v>
      </c>
      <c r="E2039" t="s">
        <v>16</v>
      </c>
      <c r="F2039" t="s">
        <v>12</v>
      </c>
      <c r="G2039" t="s">
        <v>13</v>
      </c>
      <c r="H2039" t="s">
        <v>13</v>
      </c>
      <c r="I2039">
        <v>36</v>
      </c>
      <c r="J2039" t="str">
        <f>IF(ABS((C2039-AVERAGE($C:$C))/_xlfn.STDEV.S(moras[SALARIO]))&gt;1.96,"Atípico","No")</f>
        <v>No</v>
      </c>
      <c r="K2039" t="str">
        <f>IF(ABS((moras[[#This Row],[EDAD]]-AVERAGE($I:$I))/_xlfn.STDEV.S($I:$I))&gt;1.96,"Atípico","No")</f>
        <v>No</v>
      </c>
    </row>
    <row r="2040" spans="1:11" x14ac:dyDescent="0.35">
      <c r="A2040">
        <v>86</v>
      </c>
      <c r="B2040" t="s">
        <v>15</v>
      </c>
      <c r="C2040">
        <v>297046</v>
      </c>
      <c r="D2040" t="s">
        <v>17</v>
      </c>
      <c r="E2040" t="s">
        <v>16</v>
      </c>
      <c r="F2040" t="s">
        <v>12</v>
      </c>
      <c r="G2040" t="s">
        <v>13</v>
      </c>
      <c r="H2040" t="s">
        <v>13</v>
      </c>
      <c r="I2040">
        <v>36</v>
      </c>
      <c r="J2040" t="str">
        <f>IF(ABS((C2040-AVERAGE($C:$C))/_xlfn.STDEV.S(moras[SALARIO]))&gt;1.96,"Atípico","No")</f>
        <v>No</v>
      </c>
      <c r="K2040" t="str">
        <f>IF(ABS((moras[[#This Row],[EDAD]]-AVERAGE($I:$I))/_xlfn.STDEV.S($I:$I))&gt;1.96,"Atípico","No")</f>
        <v>No</v>
      </c>
    </row>
    <row r="2041" spans="1:11" x14ac:dyDescent="0.35">
      <c r="A2041">
        <v>494</v>
      </c>
      <c r="B2041" t="s">
        <v>9</v>
      </c>
      <c r="C2041">
        <v>297046</v>
      </c>
      <c r="D2041" t="s">
        <v>17</v>
      </c>
      <c r="E2041" t="s">
        <v>16</v>
      </c>
      <c r="F2041" t="s">
        <v>12</v>
      </c>
      <c r="G2041" t="s">
        <v>12</v>
      </c>
      <c r="H2041" t="s">
        <v>13</v>
      </c>
      <c r="I2041">
        <v>36</v>
      </c>
      <c r="J2041" t="str">
        <f>IF(ABS((C2041-AVERAGE($C:$C))/_xlfn.STDEV.S(moras[SALARIO]))&gt;1.96,"Atípico","No")</f>
        <v>No</v>
      </c>
      <c r="K2041" t="str">
        <f>IF(ABS((moras[[#This Row],[EDAD]]-AVERAGE($I:$I))/_xlfn.STDEV.S($I:$I))&gt;1.96,"Atípico","No")</f>
        <v>No</v>
      </c>
    </row>
    <row r="2042" spans="1:11" x14ac:dyDescent="0.35">
      <c r="A2042">
        <v>2960</v>
      </c>
      <c r="B2042" t="s">
        <v>9</v>
      </c>
      <c r="C2042">
        <v>297046</v>
      </c>
      <c r="D2042" t="s">
        <v>18</v>
      </c>
      <c r="E2042" t="s">
        <v>16</v>
      </c>
      <c r="F2042" t="s">
        <v>12</v>
      </c>
      <c r="G2042" t="s">
        <v>12</v>
      </c>
      <c r="H2042" t="s">
        <v>12</v>
      </c>
      <c r="I2042">
        <v>36</v>
      </c>
      <c r="J2042" t="str">
        <f>IF(ABS((C2042-AVERAGE($C:$C))/_xlfn.STDEV.S(moras[SALARIO]))&gt;1.96,"Atípico","No")</f>
        <v>No</v>
      </c>
      <c r="K2042" t="str">
        <f>IF(ABS((moras[[#This Row],[EDAD]]-AVERAGE($I:$I))/_xlfn.STDEV.S($I:$I))&gt;1.96,"Atípico","No")</f>
        <v>No</v>
      </c>
    </row>
    <row r="2043" spans="1:11" x14ac:dyDescent="0.35">
      <c r="A2043">
        <v>3052</v>
      </c>
      <c r="B2043" t="s">
        <v>15</v>
      </c>
      <c r="C2043">
        <v>297046</v>
      </c>
      <c r="D2043" t="s">
        <v>17</v>
      </c>
      <c r="E2043" t="s">
        <v>16</v>
      </c>
      <c r="F2043" t="s">
        <v>12</v>
      </c>
      <c r="G2043" t="s">
        <v>13</v>
      </c>
      <c r="H2043" t="s">
        <v>12</v>
      </c>
      <c r="I2043">
        <v>36</v>
      </c>
      <c r="J2043" t="str">
        <f>IF(ABS((C2043-AVERAGE($C:$C))/_xlfn.STDEV.S(moras[SALARIO]))&gt;1.96,"Atípico","No")</f>
        <v>No</v>
      </c>
      <c r="K2043" t="str">
        <f>IF(ABS((moras[[#This Row],[EDAD]]-AVERAGE($I:$I))/_xlfn.STDEV.S($I:$I))&gt;1.96,"Atípico","No")</f>
        <v>No</v>
      </c>
    </row>
    <row r="2044" spans="1:11" x14ac:dyDescent="0.35">
      <c r="A2044">
        <v>3175</v>
      </c>
      <c r="B2044" t="s">
        <v>9</v>
      </c>
      <c r="C2044">
        <v>297046</v>
      </c>
      <c r="D2044" t="s">
        <v>18</v>
      </c>
      <c r="E2044" t="s">
        <v>16</v>
      </c>
      <c r="F2044" t="s">
        <v>12</v>
      </c>
      <c r="G2044" t="s">
        <v>12</v>
      </c>
      <c r="H2044" t="s">
        <v>12</v>
      </c>
      <c r="I2044">
        <v>36</v>
      </c>
      <c r="J2044" t="str">
        <f>IF(ABS((C2044-AVERAGE($C:$C))/_xlfn.STDEV.S(moras[SALARIO]))&gt;1.96,"Atípico","No")</f>
        <v>No</v>
      </c>
      <c r="K2044" t="str">
        <f>IF(ABS((moras[[#This Row],[EDAD]]-AVERAGE($I:$I))/_xlfn.STDEV.S($I:$I))&gt;1.96,"Atípico","No")</f>
        <v>No</v>
      </c>
    </row>
    <row r="2045" spans="1:11" x14ac:dyDescent="0.35">
      <c r="A2045">
        <v>3315</v>
      </c>
      <c r="B2045" t="s">
        <v>9</v>
      </c>
      <c r="C2045">
        <v>297046</v>
      </c>
      <c r="D2045" t="s">
        <v>17</v>
      </c>
      <c r="E2045" t="s">
        <v>16</v>
      </c>
      <c r="F2045" t="s">
        <v>12</v>
      </c>
      <c r="G2045" t="s">
        <v>13</v>
      </c>
      <c r="H2045" t="s">
        <v>13</v>
      </c>
      <c r="I2045">
        <v>36</v>
      </c>
      <c r="J2045" t="str">
        <f>IF(ABS((C2045-AVERAGE($C:$C))/_xlfn.STDEV.S(moras[SALARIO]))&gt;1.96,"Atípico","No")</f>
        <v>No</v>
      </c>
      <c r="K2045" t="str">
        <f>IF(ABS((moras[[#This Row],[EDAD]]-AVERAGE($I:$I))/_xlfn.STDEV.S($I:$I))&gt;1.96,"Atípico","No")</f>
        <v>No</v>
      </c>
    </row>
    <row r="2046" spans="1:11" x14ac:dyDescent="0.35">
      <c r="A2046">
        <v>4980</v>
      </c>
      <c r="B2046" t="s">
        <v>9</v>
      </c>
      <c r="C2046">
        <v>297046</v>
      </c>
      <c r="D2046" t="s">
        <v>18</v>
      </c>
      <c r="E2046" t="s">
        <v>16</v>
      </c>
      <c r="F2046" t="s">
        <v>12</v>
      </c>
      <c r="G2046" t="s">
        <v>12</v>
      </c>
      <c r="H2046" t="s">
        <v>12</v>
      </c>
      <c r="I2046">
        <v>36</v>
      </c>
      <c r="J2046" t="str">
        <f>IF(ABS((C2046-AVERAGE($C:$C))/_xlfn.STDEV.S(moras[SALARIO]))&gt;1.96,"Atípico","No")</f>
        <v>No</v>
      </c>
      <c r="K2046" t="str">
        <f>IF(ABS((moras[[#This Row],[EDAD]]-AVERAGE($I:$I))/_xlfn.STDEV.S($I:$I))&gt;1.96,"Atípico","No")</f>
        <v>No</v>
      </c>
    </row>
    <row r="2047" spans="1:11" x14ac:dyDescent="0.35">
      <c r="A2047">
        <v>1442</v>
      </c>
      <c r="B2047" t="s">
        <v>9</v>
      </c>
      <c r="C2047">
        <v>297045</v>
      </c>
      <c r="D2047" t="s">
        <v>17</v>
      </c>
      <c r="E2047" t="s">
        <v>16</v>
      </c>
      <c r="F2047" t="s">
        <v>12</v>
      </c>
      <c r="G2047" t="s">
        <v>13</v>
      </c>
      <c r="H2047" t="s">
        <v>13</v>
      </c>
      <c r="I2047">
        <v>36</v>
      </c>
      <c r="J2047" t="str">
        <f>IF(ABS((C2047-AVERAGE($C:$C))/_xlfn.STDEV.S(moras[SALARIO]))&gt;1.96,"Atípico","No")</f>
        <v>No</v>
      </c>
      <c r="K2047" t="str">
        <f>IF(ABS((moras[[#This Row],[EDAD]]-AVERAGE($I:$I))/_xlfn.STDEV.S($I:$I))&gt;1.96,"Atípico","No")</f>
        <v>No</v>
      </c>
    </row>
    <row r="2048" spans="1:11" x14ac:dyDescent="0.35">
      <c r="A2048">
        <v>3145</v>
      </c>
      <c r="B2048" t="s">
        <v>9</v>
      </c>
      <c r="C2048">
        <v>295505</v>
      </c>
      <c r="D2048" t="s">
        <v>10</v>
      </c>
      <c r="E2048" t="s">
        <v>16</v>
      </c>
      <c r="F2048" t="s">
        <v>12</v>
      </c>
      <c r="G2048" t="s">
        <v>13</v>
      </c>
      <c r="H2048" t="s">
        <v>13</v>
      </c>
      <c r="I2048">
        <v>36</v>
      </c>
      <c r="J2048" t="str">
        <f>IF(ABS((C2048-AVERAGE($C:$C))/_xlfn.STDEV.S(moras[SALARIO]))&gt;1.96,"Atípico","No")</f>
        <v>No</v>
      </c>
      <c r="K2048" t="str">
        <f>IF(ABS((moras[[#This Row],[EDAD]]-AVERAGE($I:$I))/_xlfn.STDEV.S($I:$I))&gt;1.96,"Atípico","No")</f>
        <v>No</v>
      </c>
    </row>
    <row r="2049" spans="1:11" x14ac:dyDescent="0.35">
      <c r="A2049">
        <v>1326</v>
      </c>
      <c r="B2049" t="s">
        <v>9</v>
      </c>
      <c r="C2049">
        <v>278030</v>
      </c>
      <c r="D2049" t="s">
        <v>19</v>
      </c>
      <c r="E2049" t="s">
        <v>16</v>
      </c>
      <c r="F2049" t="s">
        <v>12</v>
      </c>
      <c r="G2049" t="s">
        <v>13</v>
      </c>
      <c r="H2049" t="s">
        <v>13</v>
      </c>
      <c r="I2049">
        <v>36</v>
      </c>
      <c r="J2049" t="str">
        <f>IF(ABS((C2049-AVERAGE($C:$C))/_xlfn.STDEV.S(moras[SALARIO]))&gt;1.96,"Atípico","No")</f>
        <v>No</v>
      </c>
      <c r="K2049" t="str">
        <f>IF(ABS((moras[[#This Row],[EDAD]]-AVERAGE($I:$I))/_xlfn.STDEV.S($I:$I))&gt;1.96,"Atípico","No")</f>
        <v>No</v>
      </c>
    </row>
    <row r="2050" spans="1:11" x14ac:dyDescent="0.35">
      <c r="A2050">
        <v>1691</v>
      </c>
      <c r="B2050" t="s">
        <v>9</v>
      </c>
      <c r="C2050">
        <v>278030</v>
      </c>
      <c r="D2050" t="s">
        <v>19</v>
      </c>
      <c r="E2050" t="s">
        <v>16</v>
      </c>
      <c r="F2050" t="s">
        <v>12</v>
      </c>
      <c r="G2050" t="s">
        <v>13</v>
      </c>
      <c r="H2050" t="s">
        <v>13</v>
      </c>
      <c r="I2050">
        <v>36</v>
      </c>
      <c r="J2050" t="str">
        <f>IF(ABS((C2050-AVERAGE($C:$C))/_xlfn.STDEV.S(moras[SALARIO]))&gt;1.96,"Atípico","No")</f>
        <v>No</v>
      </c>
      <c r="K2050" t="str">
        <f>IF(ABS((moras[[#This Row],[EDAD]]-AVERAGE($I:$I))/_xlfn.STDEV.S($I:$I))&gt;1.96,"Atípico","No")</f>
        <v>No</v>
      </c>
    </row>
    <row r="2051" spans="1:11" x14ac:dyDescent="0.35">
      <c r="A2051">
        <v>4720</v>
      </c>
      <c r="B2051" t="s">
        <v>9</v>
      </c>
      <c r="C2051">
        <v>278030</v>
      </c>
      <c r="D2051" t="s">
        <v>19</v>
      </c>
      <c r="E2051" t="s">
        <v>16</v>
      </c>
      <c r="F2051" t="s">
        <v>12</v>
      </c>
      <c r="G2051" t="s">
        <v>13</v>
      </c>
      <c r="H2051" t="s">
        <v>13</v>
      </c>
      <c r="I2051">
        <v>36</v>
      </c>
      <c r="J2051" t="str">
        <f>IF(ABS((C2051-AVERAGE($C:$C))/_xlfn.STDEV.S(moras[SALARIO]))&gt;1.96,"Atípico","No")</f>
        <v>No</v>
      </c>
      <c r="K2051" t="str">
        <f>IF(ABS((moras[[#This Row],[EDAD]]-AVERAGE($I:$I))/_xlfn.STDEV.S($I:$I))&gt;1.96,"Atípico","No")</f>
        <v>No</v>
      </c>
    </row>
    <row r="2052" spans="1:11" x14ac:dyDescent="0.35">
      <c r="A2052">
        <v>2000</v>
      </c>
      <c r="B2052" t="s">
        <v>9</v>
      </c>
      <c r="C2052">
        <v>266719</v>
      </c>
      <c r="D2052" t="s">
        <v>10</v>
      </c>
      <c r="E2052" t="s">
        <v>16</v>
      </c>
      <c r="F2052" t="s">
        <v>12</v>
      </c>
      <c r="G2052" t="s">
        <v>13</v>
      </c>
      <c r="H2052" t="s">
        <v>13</v>
      </c>
      <c r="I2052">
        <v>36</v>
      </c>
      <c r="J2052" t="str">
        <f>IF(ABS((C2052-AVERAGE($C:$C))/_xlfn.STDEV.S(moras[SALARIO]))&gt;1.96,"Atípico","No")</f>
        <v>No</v>
      </c>
      <c r="K2052" t="str">
        <f>IF(ABS((moras[[#This Row],[EDAD]]-AVERAGE($I:$I))/_xlfn.STDEV.S($I:$I))&gt;1.96,"Atípico","No")</f>
        <v>No</v>
      </c>
    </row>
    <row r="2053" spans="1:11" x14ac:dyDescent="0.35">
      <c r="A2053">
        <v>3527</v>
      </c>
      <c r="B2053" t="s">
        <v>9</v>
      </c>
      <c r="C2053">
        <v>266400</v>
      </c>
      <c r="D2053" t="s">
        <v>10</v>
      </c>
      <c r="E2053" t="s">
        <v>16</v>
      </c>
      <c r="F2053" t="s">
        <v>12</v>
      </c>
      <c r="G2053" t="s">
        <v>13</v>
      </c>
      <c r="H2053" t="s">
        <v>12</v>
      </c>
      <c r="I2053">
        <v>36</v>
      </c>
      <c r="J2053" t="str">
        <f>IF(ABS((C2053-AVERAGE($C:$C))/_xlfn.STDEV.S(moras[SALARIO]))&gt;1.96,"Atípico","No")</f>
        <v>No</v>
      </c>
      <c r="K2053" t="str">
        <f>IF(ABS((moras[[#This Row],[EDAD]]-AVERAGE($I:$I))/_xlfn.STDEV.S($I:$I))&gt;1.96,"Atípico","No")</f>
        <v>No</v>
      </c>
    </row>
    <row r="2054" spans="1:11" x14ac:dyDescent="0.35">
      <c r="A2054">
        <v>3626</v>
      </c>
      <c r="B2054" t="s">
        <v>9</v>
      </c>
      <c r="C2054">
        <v>241993.84</v>
      </c>
      <c r="D2054" t="s">
        <v>10</v>
      </c>
      <c r="E2054" t="s">
        <v>11</v>
      </c>
      <c r="F2054" t="s">
        <v>12</v>
      </c>
      <c r="G2054" t="s">
        <v>13</v>
      </c>
      <c r="H2054" t="s">
        <v>13</v>
      </c>
      <c r="I2054">
        <v>36</v>
      </c>
      <c r="J2054" t="str">
        <f>IF(ABS((C2054-AVERAGE($C:$C))/_xlfn.STDEV.S(moras[SALARIO]))&gt;1.96,"Atípico","No")</f>
        <v>No</v>
      </c>
      <c r="K2054" t="str">
        <f>IF(ABS((moras[[#This Row],[EDAD]]-AVERAGE($I:$I))/_xlfn.STDEV.S($I:$I))&gt;1.96,"Atípico","No")</f>
        <v>No</v>
      </c>
    </row>
    <row r="2055" spans="1:11" x14ac:dyDescent="0.35">
      <c r="A2055">
        <v>3352</v>
      </c>
      <c r="B2055" t="s">
        <v>15</v>
      </c>
      <c r="C2055">
        <v>227197.58</v>
      </c>
      <c r="D2055" t="s">
        <v>10</v>
      </c>
      <c r="E2055" t="s">
        <v>16</v>
      </c>
      <c r="F2055" t="s">
        <v>12</v>
      </c>
      <c r="G2055" t="s">
        <v>13</v>
      </c>
      <c r="H2055" t="s">
        <v>13</v>
      </c>
      <c r="I2055">
        <v>36</v>
      </c>
      <c r="J2055" t="str">
        <f>IF(ABS((C2055-AVERAGE($C:$C))/_xlfn.STDEV.S(moras[SALARIO]))&gt;1.96,"Atípico","No")</f>
        <v>No</v>
      </c>
      <c r="K2055" t="str">
        <f>IF(ABS((moras[[#This Row],[EDAD]]-AVERAGE($I:$I))/_xlfn.STDEV.S($I:$I))&gt;1.96,"Atípico","No")</f>
        <v>No</v>
      </c>
    </row>
    <row r="2056" spans="1:11" x14ac:dyDescent="0.35">
      <c r="A2056">
        <v>1224</v>
      </c>
      <c r="B2056" t="s">
        <v>15</v>
      </c>
      <c r="C2056">
        <v>227097.48</v>
      </c>
      <c r="D2056" t="s">
        <v>10</v>
      </c>
      <c r="E2056" t="s">
        <v>16</v>
      </c>
      <c r="F2056" t="s">
        <v>12</v>
      </c>
      <c r="G2056" t="s">
        <v>13</v>
      </c>
      <c r="H2056" t="s">
        <v>13</v>
      </c>
      <c r="I2056">
        <v>36</v>
      </c>
      <c r="J2056" t="str">
        <f>IF(ABS((C2056-AVERAGE($C:$C))/_xlfn.STDEV.S(moras[SALARIO]))&gt;1.96,"Atípico","No")</f>
        <v>No</v>
      </c>
      <c r="K2056" t="str">
        <f>IF(ABS((moras[[#This Row],[EDAD]]-AVERAGE($I:$I))/_xlfn.STDEV.S($I:$I))&gt;1.96,"Atípico","No")</f>
        <v>No</v>
      </c>
    </row>
    <row r="2057" spans="1:11" x14ac:dyDescent="0.35">
      <c r="A2057">
        <v>3363</v>
      </c>
      <c r="B2057" t="s">
        <v>15</v>
      </c>
      <c r="C2057">
        <v>225000</v>
      </c>
      <c r="D2057" t="s">
        <v>10</v>
      </c>
      <c r="E2057" t="s">
        <v>16</v>
      </c>
      <c r="F2057" t="s">
        <v>12</v>
      </c>
      <c r="G2057" t="s">
        <v>13</v>
      </c>
      <c r="H2057" t="s">
        <v>13</v>
      </c>
      <c r="I2057">
        <v>36</v>
      </c>
      <c r="J2057" t="str">
        <f>IF(ABS((C2057-AVERAGE($C:$C))/_xlfn.STDEV.S(moras[SALARIO]))&gt;1.96,"Atípico","No")</f>
        <v>No</v>
      </c>
      <c r="K2057" t="str">
        <f>IF(ABS((moras[[#This Row],[EDAD]]-AVERAGE($I:$I))/_xlfn.STDEV.S($I:$I))&gt;1.96,"Atípico","No")</f>
        <v>No</v>
      </c>
    </row>
    <row r="2058" spans="1:11" x14ac:dyDescent="0.35">
      <c r="A2058">
        <v>401</v>
      </c>
      <c r="B2058" t="s">
        <v>15</v>
      </c>
      <c r="C2058">
        <v>205048</v>
      </c>
      <c r="D2058" t="s">
        <v>10</v>
      </c>
      <c r="E2058" t="s">
        <v>16</v>
      </c>
      <c r="F2058" t="s">
        <v>12</v>
      </c>
      <c r="G2058" t="s">
        <v>12</v>
      </c>
      <c r="H2058" t="s">
        <v>13</v>
      </c>
      <c r="I2058">
        <v>36</v>
      </c>
      <c r="J2058" t="str">
        <f>IF(ABS((C2058-AVERAGE($C:$C))/_xlfn.STDEV.S(moras[SALARIO]))&gt;1.96,"Atípico","No")</f>
        <v>No</v>
      </c>
      <c r="K2058" t="str">
        <f>IF(ABS((moras[[#This Row],[EDAD]]-AVERAGE($I:$I))/_xlfn.STDEV.S($I:$I))&gt;1.96,"Atípico","No")</f>
        <v>No</v>
      </c>
    </row>
    <row r="2059" spans="1:11" x14ac:dyDescent="0.35">
      <c r="A2059">
        <v>3721</v>
      </c>
      <c r="B2059" t="s">
        <v>9</v>
      </c>
      <c r="C2059">
        <v>202396.55</v>
      </c>
      <c r="D2059" t="s">
        <v>10</v>
      </c>
      <c r="E2059" t="s">
        <v>16</v>
      </c>
      <c r="F2059" t="s">
        <v>12</v>
      </c>
      <c r="G2059" t="s">
        <v>13</v>
      </c>
      <c r="H2059" t="s">
        <v>13</v>
      </c>
      <c r="I2059">
        <v>36</v>
      </c>
      <c r="J2059" t="str">
        <f>IF(ABS((C2059-AVERAGE($C:$C))/_xlfn.STDEV.S(moras[SALARIO]))&gt;1.96,"Atípico","No")</f>
        <v>No</v>
      </c>
      <c r="K2059" t="str">
        <f>IF(ABS((moras[[#This Row],[EDAD]]-AVERAGE($I:$I))/_xlfn.STDEV.S($I:$I))&gt;1.96,"Atípico","No")</f>
        <v>No</v>
      </c>
    </row>
    <row r="2060" spans="1:11" x14ac:dyDescent="0.35">
      <c r="A2060">
        <v>4919</v>
      </c>
      <c r="B2060" t="s">
        <v>9</v>
      </c>
      <c r="C2060">
        <v>195150</v>
      </c>
      <c r="D2060" t="s">
        <v>10</v>
      </c>
      <c r="E2060" t="s">
        <v>16</v>
      </c>
      <c r="F2060" t="s">
        <v>12</v>
      </c>
      <c r="G2060" t="s">
        <v>13</v>
      </c>
      <c r="H2060" t="s">
        <v>13</v>
      </c>
      <c r="I2060">
        <v>36</v>
      </c>
      <c r="J2060" t="str">
        <f>IF(ABS((C2060-AVERAGE($C:$C))/_xlfn.STDEV.S(moras[SALARIO]))&gt;1.96,"Atípico","No")</f>
        <v>No</v>
      </c>
      <c r="K2060" t="str">
        <f>IF(ABS((moras[[#This Row],[EDAD]]-AVERAGE($I:$I))/_xlfn.STDEV.S($I:$I))&gt;1.96,"Atípico","No")</f>
        <v>No</v>
      </c>
    </row>
    <row r="2061" spans="1:11" x14ac:dyDescent="0.35">
      <c r="A2061">
        <v>3035</v>
      </c>
      <c r="B2061" t="s">
        <v>15</v>
      </c>
      <c r="C2061">
        <v>192657.4</v>
      </c>
      <c r="D2061" t="s">
        <v>10</v>
      </c>
      <c r="E2061" t="s">
        <v>11</v>
      </c>
      <c r="F2061" t="s">
        <v>12</v>
      </c>
      <c r="G2061" t="s">
        <v>13</v>
      </c>
      <c r="H2061" t="s">
        <v>13</v>
      </c>
      <c r="I2061">
        <v>36</v>
      </c>
      <c r="J2061" t="str">
        <f>IF(ABS((C2061-AVERAGE($C:$C))/_xlfn.STDEV.S(moras[SALARIO]))&gt;1.96,"Atípico","No")</f>
        <v>No</v>
      </c>
      <c r="K2061" t="str">
        <f>IF(ABS((moras[[#This Row],[EDAD]]-AVERAGE($I:$I))/_xlfn.STDEV.S($I:$I))&gt;1.96,"Atípico","No")</f>
        <v>No</v>
      </c>
    </row>
    <row r="2062" spans="1:11" x14ac:dyDescent="0.35">
      <c r="A2062">
        <v>1889</v>
      </c>
      <c r="B2062" t="s">
        <v>9</v>
      </c>
      <c r="C2062">
        <v>185000</v>
      </c>
      <c r="D2062" t="s">
        <v>10</v>
      </c>
      <c r="E2062" t="s">
        <v>16</v>
      </c>
      <c r="F2062" t="s">
        <v>12</v>
      </c>
      <c r="G2062" t="s">
        <v>13</v>
      </c>
      <c r="H2062" t="s">
        <v>13</v>
      </c>
      <c r="I2062">
        <v>36</v>
      </c>
      <c r="J2062" t="str">
        <f>IF(ABS((C2062-AVERAGE($C:$C))/_xlfn.STDEV.S(moras[SALARIO]))&gt;1.96,"Atípico","No")</f>
        <v>No</v>
      </c>
      <c r="K2062" t="str">
        <f>IF(ABS((moras[[#This Row],[EDAD]]-AVERAGE($I:$I))/_xlfn.STDEV.S($I:$I))&gt;1.96,"Atípico","No")</f>
        <v>No</v>
      </c>
    </row>
    <row r="2063" spans="1:11" x14ac:dyDescent="0.35">
      <c r="A2063">
        <v>3689</v>
      </c>
      <c r="B2063" t="s">
        <v>15</v>
      </c>
      <c r="C2063">
        <v>179772</v>
      </c>
      <c r="D2063" t="s">
        <v>10</v>
      </c>
      <c r="E2063" t="s">
        <v>16</v>
      </c>
      <c r="F2063" t="s">
        <v>12</v>
      </c>
      <c r="G2063" t="s">
        <v>13</v>
      </c>
      <c r="H2063" t="s">
        <v>13</v>
      </c>
      <c r="I2063">
        <v>36</v>
      </c>
      <c r="J2063" t="str">
        <f>IF(ABS((C2063-AVERAGE($C:$C))/_xlfn.STDEV.S(moras[SALARIO]))&gt;1.96,"Atípico","No")</f>
        <v>No</v>
      </c>
      <c r="K2063" t="str">
        <f>IF(ABS((moras[[#This Row],[EDAD]]-AVERAGE($I:$I))/_xlfn.STDEV.S($I:$I))&gt;1.96,"Atípico","No")</f>
        <v>No</v>
      </c>
    </row>
    <row r="2064" spans="1:11" x14ac:dyDescent="0.35">
      <c r="A2064">
        <v>2660</v>
      </c>
      <c r="B2064" t="s">
        <v>9</v>
      </c>
      <c r="C2064">
        <v>175367.76</v>
      </c>
      <c r="D2064" t="s">
        <v>10</v>
      </c>
      <c r="E2064" t="s">
        <v>16</v>
      </c>
      <c r="F2064" t="s">
        <v>12</v>
      </c>
      <c r="G2064" t="s">
        <v>13</v>
      </c>
      <c r="H2064" t="s">
        <v>13</v>
      </c>
      <c r="I2064">
        <v>36</v>
      </c>
      <c r="J2064" t="str">
        <f>IF(ABS((C2064-AVERAGE($C:$C))/_xlfn.STDEV.S(moras[SALARIO]))&gt;1.96,"Atípico","No")</f>
        <v>No</v>
      </c>
      <c r="K2064" t="str">
        <f>IF(ABS((moras[[#This Row],[EDAD]]-AVERAGE($I:$I))/_xlfn.STDEV.S($I:$I))&gt;1.96,"Atípico","No")</f>
        <v>No</v>
      </c>
    </row>
    <row r="2065" spans="1:11" x14ac:dyDescent="0.35">
      <c r="A2065">
        <v>3445</v>
      </c>
      <c r="B2065" t="s">
        <v>9</v>
      </c>
      <c r="C2065">
        <v>175130</v>
      </c>
      <c r="D2065" t="s">
        <v>10</v>
      </c>
      <c r="E2065" t="s">
        <v>11</v>
      </c>
      <c r="F2065" t="s">
        <v>12</v>
      </c>
      <c r="G2065" t="s">
        <v>13</v>
      </c>
      <c r="H2065" t="s">
        <v>13</v>
      </c>
      <c r="I2065">
        <v>36</v>
      </c>
      <c r="J2065" t="str">
        <f>IF(ABS((C2065-AVERAGE($C:$C))/_xlfn.STDEV.S(moras[SALARIO]))&gt;1.96,"Atípico","No")</f>
        <v>No</v>
      </c>
      <c r="K2065" t="str">
        <f>IF(ABS((moras[[#This Row],[EDAD]]-AVERAGE($I:$I))/_xlfn.STDEV.S($I:$I))&gt;1.96,"Atípico","No")</f>
        <v>No</v>
      </c>
    </row>
    <row r="2066" spans="1:11" x14ac:dyDescent="0.35">
      <c r="A2066">
        <v>645</v>
      </c>
      <c r="B2066" t="s">
        <v>15</v>
      </c>
      <c r="C2066">
        <v>159787.23000000001</v>
      </c>
      <c r="D2066" t="s">
        <v>10</v>
      </c>
      <c r="E2066" t="s">
        <v>16</v>
      </c>
      <c r="F2066" t="s">
        <v>12</v>
      </c>
      <c r="G2066" t="s">
        <v>13</v>
      </c>
      <c r="H2066" t="s">
        <v>13</v>
      </c>
      <c r="I2066">
        <v>36</v>
      </c>
      <c r="J2066" t="str">
        <f>IF(ABS((C2066-AVERAGE($C:$C))/_xlfn.STDEV.S(moras[SALARIO]))&gt;1.96,"Atípico","No")</f>
        <v>No</v>
      </c>
      <c r="K2066" t="str">
        <f>IF(ABS((moras[[#This Row],[EDAD]]-AVERAGE($I:$I))/_xlfn.STDEV.S($I:$I))&gt;1.96,"Atípico","No")</f>
        <v>No</v>
      </c>
    </row>
    <row r="2067" spans="1:11" x14ac:dyDescent="0.35">
      <c r="A2067">
        <v>1473</v>
      </c>
      <c r="B2067" t="s">
        <v>9</v>
      </c>
      <c r="C2067">
        <v>155880</v>
      </c>
      <c r="D2067" t="s">
        <v>10</v>
      </c>
      <c r="E2067" t="s">
        <v>16</v>
      </c>
      <c r="F2067" t="s">
        <v>12</v>
      </c>
      <c r="G2067" t="s">
        <v>13</v>
      </c>
      <c r="H2067" t="s">
        <v>13</v>
      </c>
      <c r="I2067">
        <v>36</v>
      </c>
      <c r="J2067" t="str">
        <f>IF(ABS((C2067-AVERAGE($C:$C))/_xlfn.STDEV.S(moras[SALARIO]))&gt;1.96,"Atípico","No")</f>
        <v>No</v>
      </c>
      <c r="K2067" t="str">
        <f>IF(ABS((moras[[#This Row],[EDAD]]-AVERAGE($I:$I))/_xlfn.STDEV.S($I:$I))&gt;1.96,"Atípico","No")</f>
        <v>No</v>
      </c>
    </row>
    <row r="2068" spans="1:11" x14ac:dyDescent="0.35">
      <c r="A2068">
        <v>194</v>
      </c>
      <c r="B2068" t="s">
        <v>15</v>
      </c>
      <c r="C2068">
        <v>155250</v>
      </c>
      <c r="D2068" t="s">
        <v>10</v>
      </c>
      <c r="E2068" t="s">
        <v>16</v>
      </c>
      <c r="F2068" t="s">
        <v>12</v>
      </c>
      <c r="G2068" t="s">
        <v>13</v>
      </c>
      <c r="H2068" t="s">
        <v>13</v>
      </c>
      <c r="I2068">
        <v>36</v>
      </c>
      <c r="J2068" t="str">
        <f>IF(ABS((C2068-AVERAGE($C:$C))/_xlfn.STDEV.S(moras[SALARIO]))&gt;1.96,"Atípico","No")</f>
        <v>No</v>
      </c>
      <c r="K2068" t="str">
        <f>IF(ABS((moras[[#This Row],[EDAD]]-AVERAGE($I:$I))/_xlfn.STDEV.S($I:$I))&gt;1.96,"Atípico","No")</f>
        <v>No</v>
      </c>
    </row>
    <row r="2069" spans="1:11" x14ac:dyDescent="0.35">
      <c r="A2069">
        <v>4284</v>
      </c>
      <c r="B2069" t="s">
        <v>9</v>
      </c>
      <c r="C2069">
        <v>150000</v>
      </c>
      <c r="D2069" t="s">
        <v>10</v>
      </c>
      <c r="E2069" t="s">
        <v>16</v>
      </c>
      <c r="F2069" t="s">
        <v>12</v>
      </c>
      <c r="G2069" t="s">
        <v>13</v>
      </c>
      <c r="H2069" t="s">
        <v>13</v>
      </c>
      <c r="I2069">
        <v>36</v>
      </c>
      <c r="J2069" t="str">
        <f>IF(ABS((C2069-AVERAGE($C:$C))/_xlfn.STDEV.S(moras[SALARIO]))&gt;1.96,"Atípico","No")</f>
        <v>No</v>
      </c>
      <c r="K2069" t="str">
        <f>IF(ABS((moras[[#This Row],[EDAD]]-AVERAGE($I:$I))/_xlfn.STDEV.S($I:$I))&gt;1.96,"Atípico","No")</f>
        <v>No</v>
      </c>
    </row>
    <row r="2070" spans="1:11" x14ac:dyDescent="0.35">
      <c r="A2070">
        <v>3101</v>
      </c>
      <c r="B2070" t="s">
        <v>15</v>
      </c>
      <c r="C2070">
        <v>146988</v>
      </c>
      <c r="D2070" t="s">
        <v>10</v>
      </c>
      <c r="E2070" t="s">
        <v>16</v>
      </c>
      <c r="F2070" t="s">
        <v>12</v>
      </c>
      <c r="G2070" t="s">
        <v>13</v>
      </c>
      <c r="H2070" t="s">
        <v>13</v>
      </c>
      <c r="I2070">
        <v>36</v>
      </c>
      <c r="J2070" t="str">
        <f>IF(ABS((C2070-AVERAGE($C:$C))/_xlfn.STDEV.S(moras[SALARIO]))&gt;1.96,"Atípico","No")</f>
        <v>No</v>
      </c>
      <c r="K2070" t="str">
        <f>IF(ABS((moras[[#This Row],[EDAD]]-AVERAGE($I:$I))/_xlfn.STDEV.S($I:$I))&gt;1.96,"Atípico","No")</f>
        <v>No</v>
      </c>
    </row>
    <row r="2071" spans="1:11" x14ac:dyDescent="0.35">
      <c r="A2071">
        <v>935</v>
      </c>
      <c r="B2071" t="s">
        <v>15</v>
      </c>
      <c r="C2071">
        <v>146600</v>
      </c>
      <c r="D2071" t="s">
        <v>10</v>
      </c>
      <c r="E2071" t="s">
        <v>16</v>
      </c>
      <c r="F2071" t="s">
        <v>12</v>
      </c>
      <c r="G2071" t="s">
        <v>13</v>
      </c>
      <c r="H2071" t="s">
        <v>13</v>
      </c>
      <c r="I2071">
        <v>36</v>
      </c>
      <c r="J2071" t="str">
        <f>IF(ABS((C2071-AVERAGE($C:$C))/_xlfn.STDEV.S(moras[SALARIO]))&gt;1.96,"Atípico","No")</f>
        <v>No</v>
      </c>
      <c r="K2071" t="str">
        <f>IF(ABS((moras[[#This Row],[EDAD]]-AVERAGE($I:$I))/_xlfn.STDEV.S($I:$I))&gt;1.96,"Atípico","No")</f>
        <v>No</v>
      </c>
    </row>
    <row r="2072" spans="1:11" x14ac:dyDescent="0.35">
      <c r="A2072">
        <v>3443</v>
      </c>
      <c r="B2072" t="s">
        <v>9</v>
      </c>
      <c r="C2072">
        <v>106848</v>
      </c>
      <c r="D2072" t="s">
        <v>10</v>
      </c>
      <c r="E2072" t="s">
        <v>16</v>
      </c>
      <c r="F2072" t="s">
        <v>12</v>
      </c>
      <c r="G2072" t="s">
        <v>12</v>
      </c>
      <c r="H2072" t="s">
        <v>13</v>
      </c>
      <c r="I2072">
        <v>36</v>
      </c>
      <c r="J2072" t="str">
        <f>IF(ABS((C2072-AVERAGE($C:$C))/_xlfn.STDEV.S(moras[SALARIO]))&gt;1.96,"Atípico","No")</f>
        <v>No</v>
      </c>
      <c r="K2072" t="str">
        <f>IF(ABS((moras[[#This Row],[EDAD]]-AVERAGE($I:$I))/_xlfn.STDEV.S($I:$I))&gt;1.96,"Atípico","No")</f>
        <v>No</v>
      </c>
    </row>
    <row r="2073" spans="1:11" x14ac:dyDescent="0.35">
      <c r="A2073">
        <v>4377</v>
      </c>
      <c r="B2073" t="s">
        <v>9</v>
      </c>
      <c r="C2073">
        <v>100000</v>
      </c>
      <c r="D2073" t="s">
        <v>10</v>
      </c>
      <c r="E2073" t="s">
        <v>16</v>
      </c>
      <c r="F2073" t="s">
        <v>12</v>
      </c>
      <c r="G2073" t="s">
        <v>12</v>
      </c>
      <c r="H2073" t="s">
        <v>12</v>
      </c>
      <c r="I2073">
        <v>36</v>
      </c>
      <c r="J2073" t="str">
        <f>IF(ABS((C2073-AVERAGE($C:$C))/_xlfn.STDEV.S(moras[SALARIO]))&gt;1.96,"Atípico","No")</f>
        <v>No</v>
      </c>
      <c r="K2073" t="str">
        <f>IF(ABS((moras[[#This Row],[EDAD]]-AVERAGE($I:$I))/_xlfn.STDEV.S($I:$I))&gt;1.96,"Atípico","No")</f>
        <v>No</v>
      </c>
    </row>
    <row r="2074" spans="1:11" x14ac:dyDescent="0.35">
      <c r="A2074">
        <v>2498</v>
      </c>
      <c r="B2074" t="s">
        <v>9</v>
      </c>
      <c r="C2074">
        <v>33865.5</v>
      </c>
      <c r="D2074" t="s">
        <v>10</v>
      </c>
      <c r="E2074" t="s">
        <v>16</v>
      </c>
      <c r="F2074" t="s">
        <v>12</v>
      </c>
      <c r="G2074" t="s">
        <v>13</v>
      </c>
      <c r="H2074" t="s">
        <v>13</v>
      </c>
      <c r="I2074">
        <v>36</v>
      </c>
      <c r="J2074" t="str">
        <f>IF(ABS((C2074-AVERAGE($C:$C))/_xlfn.STDEV.S(moras[SALARIO]))&gt;1.96,"Atípico","No")</f>
        <v>No</v>
      </c>
      <c r="K2074" t="str">
        <f>IF(ABS((moras[[#This Row],[EDAD]]-AVERAGE($I:$I))/_xlfn.STDEV.S($I:$I))&gt;1.96,"Atípico","No")</f>
        <v>No</v>
      </c>
    </row>
    <row r="2075" spans="1:11" x14ac:dyDescent="0.35">
      <c r="A2075">
        <v>4533</v>
      </c>
      <c r="B2075" t="s">
        <v>9</v>
      </c>
      <c r="C2075">
        <v>31927.439999999999</v>
      </c>
      <c r="D2075" t="s">
        <v>10</v>
      </c>
      <c r="E2075" t="s">
        <v>16</v>
      </c>
      <c r="F2075" t="s">
        <v>12</v>
      </c>
      <c r="G2075" t="s">
        <v>12</v>
      </c>
      <c r="H2075" t="s">
        <v>13</v>
      </c>
      <c r="I2075">
        <v>36</v>
      </c>
      <c r="J2075" t="str">
        <f>IF(ABS((C2075-AVERAGE($C:$C))/_xlfn.STDEV.S(moras[SALARIO]))&gt;1.96,"Atípico","No")</f>
        <v>No</v>
      </c>
      <c r="K2075" t="str">
        <f>IF(ABS((moras[[#This Row],[EDAD]]-AVERAGE($I:$I))/_xlfn.STDEV.S($I:$I))&gt;1.96,"Atípico","No")</f>
        <v>No</v>
      </c>
    </row>
    <row r="2076" spans="1:11" x14ac:dyDescent="0.35">
      <c r="A2076">
        <v>4334</v>
      </c>
      <c r="B2076" t="s">
        <v>15</v>
      </c>
      <c r="C2076">
        <v>9437618.4600000009</v>
      </c>
      <c r="D2076" t="s">
        <v>10</v>
      </c>
      <c r="E2076" t="s">
        <v>16</v>
      </c>
      <c r="F2076" t="s">
        <v>12</v>
      </c>
      <c r="G2076" t="s">
        <v>13</v>
      </c>
      <c r="H2076" t="s">
        <v>13</v>
      </c>
      <c r="I2076">
        <v>37</v>
      </c>
      <c r="J2076" t="str">
        <f>IF(ABS((C2076-AVERAGE($C:$C))/_xlfn.STDEV.S(moras[SALARIO]))&gt;1.96,"Atípico","No")</f>
        <v>Atípico</v>
      </c>
      <c r="K2076" t="str">
        <f>IF(ABS((moras[[#This Row],[EDAD]]-AVERAGE($I:$I))/_xlfn.STDEV.S($I:$I))&gt;1.96,"Atípico","No")</f>
        <v>No</v>
      </c>
    </row>
    <row r="2077" spans="1:11" x14ac:dyDescent="0.35">
      <c r="A2077">
        <v>450</v>
      </c>
      <c r="B2077" t="s">
        <v>9</v>
      </c>
      <c r="C2077">
        <v>5712732</v>
      </c>
      <c r="D2077" t="s">
        <v>10</v>
      </c>
      <c r="E2077" t="s">
        <v>16</v>
      </c>
      <c r="F2077" t="s">
        <v>12</v>
      </c>
      <c r="G2077" t="s">
        <v>13</v>
      </c>
      <c r="H2077" t="s">
        <v>13</v>
      </c>
      <c r="I2077">
        <v>37</v>
      </c>
      <c r="J2077" t="str">
        <f>IF(ABS((C2077-AVERAGE($C:$C))/_xlfn.STDEV.S(moras[SALARIO]))&gt;1.96,"Atípico","No")</f>
        <v>Atípico</v>
      </c>
      <c r="K2077" t="str">
        <f>IF(ABS((moras[[#This Row],[EDAD]]-AVERAGE($I:$I))/_xlfn.STDEV.S($I:$I))&gt;1.96,"Atípico","No")</f>
        <v>No</v>
      </c>
    </row>
    <row r="2078" spans="1:11" x14ac:dyDescent="0.35">
      <c r="A2078">
        <v>1022</v>
      </c>
      <c r="B2078" t="s">
        <v>9</v>
      </c>
      <c r="C2078">
        <v>4644820.8</v>
      </c>
      <c r="D2078" t="s">
        <v>10</v>
      </c>
      <c r="E2078" t="s">
        <v>11</v>
      </c>
      <c r="F2078" t="s">
        <v>12</v>
      </c>
      <c r="G2078" t="s">
        <v>13</v>
      </c>
      <c r="H2078" t="s">
        <v>13</v>
      </c>
      <c r="I2078">
        <v>37</v>
      </c>
      <c r="J2078" t="str">
        <f>IF(ABS((C2078-AVERAGE($C:$C))/_xlfn.STDEV.S(moras[SALARIO]))&gt;1.96,"Atípico","No")</f>
        <v>Atípico</v>
      </c>
      <c r="K2078" t="str">
        <f>IF(ABS((moras[[#This Row],[EDAD]]-AVERAGE($I:$I))/_xlfn.STDEV.S($I:$I))&gt;1.96,"Atípico","No")</f>
        <v>No</v>
      </c>
    </row>
    <row r="2079" spans="1:11" x14ac:dyDescent="0.35">
      <c r="A2079">
        <v>1699</v>
      </c>
      <c r="B2079" t="s">
        <v>15</v>
      </c>
      <c r="C2079">
        <v>3108698.61</v>
      </c>
      <c r="D2079" t="s">
        <v>10</v>
      </c>
      <c r="E2079" t="s">
        <v>16</v>
      </c>
      <c r="F2079" t="s">
        <v>12</v>
      </c>
      <c r="G2079" t="s">
        <v>13</v>
      </c>
      <c r="H2079" t="s">
        <v>13</v>
      </c>
      <c r="I2079">
        <v>37</v>
      </c>
      <c r="J2079" t="str">
        <f>IF(ABS((C2079-AVERAGE($C:$C))/_xlfn.STDEV.S(moras[SALARIO]))&gt;1.96,"Atípico","No")</f>
        <v>Atípico</v>
      </c>
      <c r="K2079" t="str">
        <f>IF(ABS((moras[[#This Row],[EDAD]]-AVERAGE($I:$I))/_xlfn.STDEV.S($I:$I))&gt;1.96,"Atípico","No")</f>
        <v>No</v>
      </c>
    </row>
    <row r="2080" spans="1:11" x14ac:dyDescent="0.35">
      <c r="A2080">
        <v>4637</v>
      </c>
      <c r="B2080" t="s">
        <v>9</v>
      </c>
      <c r="C2080">
        <v>2766444.9</v>
      </c>
      <c r="D2080" t="s">
        <v>10</v>
      </c>
      <c r="E2080" t="s">
        <v>16</v>
      </c>
      <c r="F2080" t="s">
        <v>12</v>
      </c>
      <c r="G2080" t="s">
        <v>13</v>
      </c>
      <c r="H2080" t="s">
        <v>13</v>
      </c>
      <c r="I2080">
        <v>37</v>
      </c>
      <c r="J2080" t="str">
        <f>IF(ABS((C2080-AVERAGE($C:$C))/_xlfn.STDEV.S(moras[SALARIO]))&gt;1.96,"Atípico","No")</f>
        <v>Atípico</v>
      </c>
      <c r="K2080" t="str">
        <f>IF(ABS((moras[[#This Row],[EDAD]]-AVERAGE($I:$I))/_xlfn.STDEV.S($I:$I))&gt;1.96,"Atípico","No")</f>
        <v>No</v>
      </c>
    </row>
    <row r="2081" spans="1:11" x14ac:dyDescent="0.35">
      <c r="A2081">
        <v>1519</v>
      </c>
      <c r="B2081" t="s">
        <v>9</v>
      </c>
      <c r="C2081">
        <v>2577656.4700000002</v>
      </c>
      <c r="D2081" t="s">
        <v>10</v>
      </c>
      <c r="E2081" t="s">
        <v>11</v>
      </c>
      <c r="F2081" t="s">
        <v>12</v>
      </c>
      <c r="G2081" t="s">
        <v>13</v>
      </c>
      <c r="H2081" t="s">
        <v>13</v>
      </c>
      <c r="I2081">
        <v>37</v>
      </c>
      <c r="J2081" t="str">
        <f>IF(ABS((C2081-AVERAGE($C:$C))/_xlfn.STDEV.S(moras[SALARIO]))&gt;1.96,"Atípico","No")</f>
        <v>Atípico</v>
      </c>
      <c r="K2081" t="str">
        <f>IF(ABS((moras[[#This Row],[EDAD]]-AVERAGE($I:$I))/_xlfn.STDEV.S($I:$I))&gt;1.96,"Atípico","No")</f>
        <v>No</v>
      </c>
    </row>
    <row r="2082" spans="1:11" x14ac:dyDescent="0.35">
      <c r="A2082">
        <v>754</v>
      </c>
      <c r="B2082" t="s">
        <v>9</v>
      </c>
      <c r="C2082">
        <v>2244669.12</v>
      </c>
      <c r="D2082" t="s">
        <v>10</v>
      </c>
      <c r="E2082" t="s">
        <v>16</v>
      </c>
      <c r="F2082" t="s">
        <v>12</v>
      </c>
      <c r="G2082" t="s">
        <v>13</v>
      </c>
      <c r="H2082" t="s">
        <v>13</v>
      </c>
      <c r="I2082">
        <v>37</v>
      </c>
      <c r="J2082" t="str">
        <f>IF(ABS((C2082-AVERAGE($C:$C))/_xlfn.STDEV.S(moras[SALARIO]))&gt;1.96,"Atípico","No")</f>
        <v>No</v>
      </c>
      <c r="K2082" t="str">
        <f>IF(ABS((moras[[#This Row],[EDAD]]-AVERAGE($I:$I))/_xlfn.STDEV.S($I:$I))&gt;1.96,"Atípico","No")</f>
        <v>No</v>
      </c>
    </row>
    <row r="2083" spans="1:11" x14ac:dyDescent="0.35">
      <c r="A2083">
        <v>2619</v>
      </c>
      <c r="B2083" t="s">
        <v>15</v>
      </c>
      <c r="C2083">
        <v>2128000</v>
      </c>
      <c r="D2083" t="s">
        <v>10</v>
      </c>
      <c r="E2083" t="s">
        <v>16</v>
      </c>
      <c r="F2083" t="s">
        <v>12</v>
      </c>
      <c r="G2083" t="s">
        <v>13</v>
      </c>
      <c r="H2083" t="s">
        <v>13</v>
      </c>
      <c r="I2083">
        <v>37</v>
      </c>
      <c r="J2083" t="str">
        <f>IF(ABS((C2083-AVERAGE($C:$C))/_xlfn.STDEV.S(moras[SALARIO]))&gt;1.96,"Atípico","No")</f>
        <v>No</v>
      </c>
      <c r="K2083" t="str">
        <f>IF(ABS((moras[[#This Row],[EDAD]]-AVERAGE($I:$I))/_xlfn.STDEV.S($I:$I))&gt;1.96,"Atípico","No")</f>
        <v>No</v>
      </c>
    </row>
    <row r="2084" spans="1:11" x14ac:dyDescent="0.35">
      <c r="A2084">
        <v>3724</v>
      </c>
      <c r="B2084" t="s">
        <v>15</v>
      </c>
      <c r="C2084">
        <v>2036556.25</v>
      </c>
      <c r="D2084" t="s">
        <v>10</v>
      </c>
      <c r="E2084" t="s">
        <v>16</v>
      </c>
      <c r="F2084" t="s">
        <v>12</v>
      </c>
      <c r="G2084" t="s">
        <v>13</v>
      </c>
      <c r="H2084" t="s">
        <v>13</v>
      </c>
      <c r="I2084">
        <v>37</v>
      </c>
      <c r="J2084" t="str">
        <f>IF(ABS((C2084-AVERAGE($C:$C))/_xlfn.STDEV.S(moras[SALARIO]))&gt;1.96,"Atípico","No")</f>
        <v>No</v>
      </c>
      <c r="K2084" t="str">
        <f>IF(ABS((moras[[#This Row],[EDAD]]-AVERAGE($I:$I))/_xlfn.STDEV.S($I:$I))&gt;1.96,"Atípico","No")</f>
        <v>No</v>
      </c>
    </row>
    <row r="2085" spans="1:11" x14ac:dyDescent="0.35">
      <c r="A2085">
        <v>3943</v>
      </c>
      <c r="B2085" t="s">
        <v>15</v>
      </c>
      <c r="C2085">
        <v>1955324</v>
      </c>
      <c r="D2085" t="s">
        <v>10</v>
      </c>
      <c r="E2085" t="s">
        <v>11</v>
      </c>
      <c r="F2085" t="s">
        <v>12</v>
      </c>
      <c r="G2085" t="s">
        <v>13</v>
      </c>
      <c r="H2085" t="s">
        <v>12</v>
      </c>
      <c r="I2085">
        <v>37</v>
      </c>
      <c r="J2085" t="str">
        <f>IF(ABS((C2085-AVERAGE($C:$C))/_xlfn.STDEV.S(moras[SALARIO]))&gt;1.96,"Atípico","No")</f>
        <v>No</v>
      </c>
      <c r="K2085" t="str">
        <f>IF(ABS((moras[[#This Row],[EDAD]]-AVERAGE($I:$I))/_xlfn.STDEV.S($I:$I))&gt;1.96,"Atípico","No")</f>
        <v>No</v>
      </c>
    </row>
    <row r="2086" spans="1:11" x14ac:dyDescent="0.35">
      <c r="A2086">
        <v>3168</v>
      </c>
      <c r="B2086" t="s">
        <v>9</v>
      </c>
      <c r="C2086">
        <v>1872119</v>
      </c>
      <c r="D2086" t="s">
        <v>10</v>
      </c>
      <c r="E2086" t="s">
        <v>11</v>
      </c>
      <c r="F2086" t="s">
        <v>12</v>
      </c>
      <c r="G2086" t="s">
        <v>13</v>
      </c>
      <c r="H2086" t="s">
        <v>13</v>
      </c>
      <c r="I2086">
        <v>37</v>
      </c>
      <c r="J2086" t="str">
        <f>IF(ABS((C2086-AVERAGE($C:$C))/_xlfn.STDEV.S(moras[SALARIO]))&gt;1.96,"Atípico","No")</f>
        <v>No</v>
      </c>
      <c r="K2086" t="str">
        <f>IF(ABS((moras[[#This Row],[EDAD]]-AVERAGE($I:$I))/_xlfn.STDEV.S($I:$I))&gt;1.96,"Atípico","No")</f>
        <v>No</v>
      </c>
    </row>
    <row r="2087" spans="1:11" x14ac:dyDescent="0.35">
      <c r="A2087">
        <v>226</v>
      </c>
      <c r="B2087" t="s">
        <v>9</v>
      </c>
      <c r="C2087">
        <v>1845300</v>
      </c>
      <c r="D2087" t="s">
        <v>10</v>
      </c>
      <c r="E2087" t="s">
        <v>16</v>
      </c>
      <c r="F2087" t="s">
        <v>12</v>
      </c>
      <c r="G2087" t="s">
        <v>13</v>
      </c>
      <c r="H2087" t="s">
        <v>13</v>
      </c>
      <c r="I2087">
        <v>37</v>
      </c>
      <c r="J2087" t="str">
        <f>IF(ABS((C2087-AVERAGE($C:$C))/_xlfn.STDEV.S(moras[SALARIO]))&gt;1.96,"Atípico","No")</f>
        <v>No</v>
      </c>
      <c r="K2087" t="str">
        <f>IF(ABS((moras[[#This Row],[EDAD]]-AVERAGE($I:$I))/_xlfn.STDEV.S($I:$I))&gt;1.96,"Atípico","No")</f>
        <v>No</v>
      </c>
    </row>
    <row r="2088" spans="1:11" x14ac:dyDescent="0.35">
      <c r="A2088">
        <v>1008</v>
      </c>
      <c r="B2088" t="s">
        <v>9</v>
      </c>
      <c r="C2088">
        <v>1656666.67</v>
      </c>
      <c r="D2088" t="s">
        <v>10</v>
      </c>
      <c r="E2088" t="s">
        <v>16</v>
      </c>
      <c r="F2088" t="s">
        <v>12</v>
      </c>
      <c r="G2088" t="s">
        <v>13</v>
      </c>
      <c r="H2088" t="s">
        <v>13</v>
      </c>
      <c r="I2088">
        <v>37</v>
      </c>
      <c r="J2088" t="str">
        <f>IF(ABS((C2088-AVERAGE($C:$C))/_xlfn.STDEV.S(moras[SALARIO]))&gt;1.96,"Atípico","No")</f>
        <v>No</v>
      </c>
      <c r="K2088" t="str">
        <f>IF(ABS((moras[[#This Row],[EDAD]]-AVERAGE($I:$I))/_xlfn.STDEV.S($I:$I))&gt;1.96,"Atípico","No")</f>
        <v>No</v>
      </c>
    </row>
    <row r="2089" spans="1:11" x14ac:dyDescent="0.35">
      <c r="A2089">
        <v>1096</v>
      </c>
      <c r="B2089" t="s">
        <v>9</v>
      </c>
      <c r="C2089">
        <v>1615550.07</v>
      </c>
      <c r="D2089" t="s">
        <v>10</v>
      </c>
      <c r="E2089" t="s">
        <v>16</v>
      </c>
      <c r="F2089" t="s">
        <v>12</v>
      </c>
      <c r="G2089" t="s">
        <v>13</v>
      </c>
      <c r="H2089" t="s">
        <v>12</v>
      </c>
      <c r="I2089">
        <v>37</v>
      </c>
      <c r="J2089" t="str">
        <f>IF(ABS((C2089-AVERAGE($C:$C))/_xlfn.STDEV.S(moras[SALARIO]))&gt;1.96,"Atípico","No")</f>
        <v>No</v>
      </c>
      <c r="K2089" t="str">
        <f>IF(ABS((moras[[#This Row],[EDAD]]-AVERAGE($I:$I))/_xlfn.STDEV.S($I:$I))&gt;1.96,"Atípico","No")</f>
        <v>No</v>
      </c>
    </row>
    <row r="2090" spans="1:11" x14ac:dyDescent="0.35">
      <c r="A2090">
        <v>1965</v>
      </c>
      <c r="B2090" t="s">
        <v>9</v>
      </c>
      <c r="C2090">
        <v>1500808.75</v>
      </c>
      <c r="D2090" t="s">
        <v>10</v>
      </c>
      <c r="E2090" t="s">
        <v>16</v>
      </c>
      <c r="F2090" t="s">
        <v>12</v>
      </c>
      <c r="G2090" t="s">
        <v>13</v>
      </c>
      <c r="H2090" t="s">
        <v>13</v>
      </c>
      <c r="I2090">
        <v>37</v>
      </c>
      <c r="J2090" t="str">
        <f>IF(ABS((C2090-AVERAGE($C:$C))/_xlfn.STDEV.S(moras[SALARIO]))&gt;1.96,"Atípico","No")</f>
        <v>No</v>
      </c>
      <c r="K2090" t="str">
        <f>IF(ABS((moras[[#This Row],[EDAD]]-AVERAGE($I:$I))/_xlfn.STDEV.S($I:$I))&gt;1.96,"Atípico","No")</f>
        <v>No</v>
      </c>
    </row>
    <row r="2091" spans="1:11" x14ac:dyDescent="0.35">
      <c r="A2091">
        <v>3063</v>
      </c>
      <c r="B2091" t="s">
        <v>9</v>
      </c>
      <c r="C2091">
        <v>1492800.6</v>
      </c>
      <c r="D2091" t="s">
        <v>10</v>
      </c>
      <c r="E2091" t="s">
        <v>11</v>
      </c>
      <c r="F2091" t="s">
        <v>12</v>
      </c>
      <c r="G2091" t="s">
        <v>13</v>
      </c>
      <c r="H2091" t="s">
        <v>13</v>
      </c>
      <c r="I2091">
        <v>37</v>
      </c>
      <c r="J2091" t="str">
        <f>IF(ABS((C2091-AVERAGE($C:$C))/_xlfn.STDEV.S(moras[SALARIO]))&gt;1.96,"Atípico","No")</f>
        <v>No</v>
      </c>
      <c r="K2091" t="str">
        <f>IF(ABS((moras[[#This Row],[EDAD]]-AVERAGE($I:$I))/_xlfn.STDEV.S($I:$I))&gt;1.96,"Atípico","No")</f>
        <v>No</v>
      </c>
    </row>
    <row r="2092" spans="1:11" x14ac:dyDescent="0.35">
      <c r="A2092">
        <v>4214</v>
      </c>
      <c r="B2092" t="s">
        <v>15</v>
      </c>
      <c r="C2092">
        <v>1482778.51</v>
      </c>
      <c r="D2092" t="s">
        <v>10</v>
      </c>
      <c r="E2092" t="s">
        <v>16</v>
      </c>
      <c r="F2092" t="s">
        <v>12</v>
      </c>
      <c r="G2092" t="s">
        <v>13</v>
      </c>
      <c r="H2092" t="s">
        <v>12</v>
      </c>
      <c r="I2092">
        <v>37</v>
      </c>
      <c r="J2092" t="str">
        <f>IF(ABS((C2092-AVERAGE($C:$C))/_xlfn.STDEV.S(moras[SALARIO]))&gt;1.96,"Atípico","No")</f>
        <v>No</v>
      </c>
      <c r="K2092" t="str">
        <f>IF(ABS((moras[[#This Row],[EDAD]]-AVERAGE($I:$I))/_xlfn.STDEV.S($I:$I))&gt;1.96,"Atípico","No")</f>
        <v>No</v>
      </c>
    </row>
    <row r="2093" spans="1:11" x14ac:dyDescent="0.35">
      <c r="A2093">
        <v>2126</v>
      </c>
      <c r="B2093" t="s">
        <v>9</v>
      </c>
      <c r="C2093">
        <v>1431680.32</v>
      </c>
      <c r="D2093" t="s">
        <v>10</v>
      </c>
      <c r="E2093" t="s">
        <v>11</v>
      </c>
      <c r="F2093" t="s">
        <v>12</v>
      </c>
      <c r="G2093" t="s">
        <v>13</v>
      </c>
      <c r="H2093" t="s">
        <v>13</v>
      </c>
      <c r="I2093">
        <v>37</v>
      </c>
      <c r="J2093" t="str">
        <f>IF(ABS((C2093-AVERAGE($C:$C))/_xlfn.STDEV.S(moras[SALARIO]))&gt;1.96,"Atípico","No")</f>
        <v>No</v>
      </c>
      <c r="K2093" t="str">
        <f>IF(ABS((moras[[#This Row],[EDAD]]-AVERAGE($I:$I))/_xlfn.STDEV.S($I:$I))&gt;1.96,"Atípico","No")</f>
        <v>No</v>
      </c>
    </row>
    <row r="2094" spans="1:11" x14ac:dyDescent="0.35">
      <c r="A2094">
        <v>1789</v>
      </c>
      <c r="B2094" t="s">
        <v>15</v>
      </c>
      <c r="C2094">
        <v>1431628</v>
      </c>
      <c r="D2094" t="s">
        <v>10</v>
      </c>
      <c r="E2094" t="s">
        <v>11</v>
      </c>
      <c r="F2094" t="s">
        <v>12</v>
      </c>
      <c r="G2094" t="s">
        <v>13</v>
      </c>
      <c r="H2094" t="s">
        <v>12</v>
      </c>
      <c r="I2094">
        <v>37</v>
      </c>
      <c r="J2094" t="str">
        <f>IF(ABS((C2094-AVERAGE($C:$C))/_xlfn.STDEV.S(moras[SALARIO]))&gt;1.96,"Atípico","No")</f>
        <v>No</v>
      </c>
      <c r="K2094" t="str">
        <f>IF(ABS((moras[[#This Row],[EDAD]]-AVERAGE($I:$I))/_xlfn.STDEV.S($I:$I))&gt;1.96,"Atípico","No")</f>
        <v>No</v>
      </c>
    </row>
    <row r="2095" spans="1:11" x14ac:dyDescent="0.35">
      <c r="A2095">
        <v>1344</v>
      </c>
      <c r="B2095" t="s">
        <v>15</v>
      </c>
      <c r="C2095">
        <v>1408126</v>
      </c>
      <c r="D2095" t="s">
        <v>10</v>
      </c>
      <c r="E2095" t="s">
        <v>11</v>
      </c>
      <c r="F2095" t="s">
        <v>12</v>
      </c>
      <c r="G2095" t="s">
        <v>13</v>
      </c>
      <c r="H2095" t="s">
        <v>13</v>
      </c>
      <c r="I2095">
        <v>37</v>
      </c>
      <c r="J2095" t="str">
        <f>IF(ABS((C2095-AVERAGE($C:$C))/_xlfn.STDEV.S(moras[SALARIO]))&gt;1.96,"Atípico","No")</f>
        <v>No</v>
      </c>
      <c r="K2095" t="str">
        <f>IF(ABS((moras[[#This Row],[EDAD]]-AVERAGE($I:$I))/_xlfn.STDEV.S($I:$I))&gt;1.96,"Atípico","No")</f>
        <v>No</v>
      </c>
    </row>
    <row r="2096" spans="1:11" x14ac:dyDescent="0.35">
      <c r="A2096">
        <v>3335</v>
      </c>
      <c r="B2096" t="s">
        <v>9</v>
      </c>
      <c r="C2096">
        <v>1374999.99</v>
      </c>
      <c r="D2096" t="s">
        <v>10</v>
      </c>
      <c r="E2096" t="s">
        <v>16</v>
      </c>
      <c r="F2096" t="s">
        <v>12</v>
      </c>
      <c r="G2096" t="s">
        <v>12</v>
      </c>
      <c r="H2096" t="s">
        <v>13</v>
      </c>
      <c r="I2096">
        <v>37</v>
      </c>
      <c r="J2096" t="str">
        <f>IF(ABS((C2096-AVERAGE($C:$C))/_xlfn.STDEV.S(moras[SALARIO]))&gt;1.96,"Atípico","No")</f>
        <v>No</v>
      </c>
      <c r="K2096" t="str">
        <f>IF(ABS((moras[[#This Row],[EDAD]]-AVERAGE($I:$I))/_xlfn.STDEV.S($I:$I))&gt;1.96,"Atípico","No")</f>
        <v>No</v>
      </c>
    </row>
    <row r="2097" spans="1:11" x14ac:dyDescent="0.35">
      <c r="A2097">
        <v>2430</v>
      </c>
      <c r="B2097" t="s">
        <v>15</v>
      </c>
      <c r="C2097">
        <v>1373096</v>
      </c>
      <c r="D2097" t="s">
        <v>10</v>
      </c>
      <c r="E2097" t="s">
        <v>11</v>
      </c>
      <c r="F2097" t="s">
        <v>12</v>
      </c>
      <c r="G2097" t="s">
        <v>13</v>
      </c>
      <c r="H2097" t="s">
        <v>13</v>
      </c>
      <c r="I2097">
        <v>37</v>
      </c>
      <c r="J2097" t="str">
        <f>IF(ABS((C2097-AVERAGE($C:$C))/_xlfn.STDEV.S(moras[SALARIO]))&gt;1.96,"Atípico","No")</f>
        <v>No</v>
      </c>
      <c r="K2097" t="str">
        <f>IF(ABS((moras[[#This Row],[EDAD]]-AVERAGE($I:$I))/_xlfn.STDEV.S($I:$I))&gt;1.96,"Atípico","No")</f>
        <v>No</v>
      </c>
    </row>
    <row r="2098" spans="1:11" x14ac:dyDescent="0.35">
      <c r="A2098">
        <v>386</v>
      </c>
      <c r="B2098" t="s">
        <v>15</v>
      </c>
      <c r="C2098">
        <v>1314924.8600000001</v>
      </c>
      <c r="D2098" t="s">
        <v>10</v>
      </c>
      <c r="E2098" t="s">
        <v>16</v>
      </c>
      <c r="F2098" t="s">
        <v>12</v>
      </c>
      <c r="G2098" t="s">
        <v>13</v>
      </c>
      <c r="H2098" t="s">
        <v>13</v>
      </c>
      <c r="I2098">
        <v>37</v>
      </c>
      <c r="J2098" t="str">
        <f>IF(ABS((C2098-AVERAGE($C:$C))/_xlfn.STDEV.S(moras[SALARIO]))&gt;1.96,"Atípico","No")</f>
        <v>No</v>
      </c>
      <c r="K2098" t="str">
        <f>IF(ABS((moras[[#This Row],[EDAD]]-AVERAGE($I:$I))/_xlfn.STDEV.S($I:$I))&gt;1.96,"Atípico","No")</f>
        <v>No</v>
      </c>
    </row>
    <row r="2099" spans="1:11" x14ac:dyDescent="0.35">
      <c r="A2099">
        <v>2366</v>
      </c>
      <c r="B2099" t="s">
        <v>15</v>
      </c>
      <c r="C2099">
        <v>1287284</v>
      </c>
      <c r="D2099" t="s">
        <v>10</v>
      </c>
      <c r="E2099" t="s">
        <v>11</v>
      </c>
      <c r="F2099" t="s">
        <v>12</v>
      </c>
      <c r="G2099" t="s">
        <v>13</v>
      </c>
      <c r="H2099" t="s">
        <v>13</v>
      </c>
      <c r="I2099">
        <v>37</v>
      </c>
      <c r="J2099" t="str">
        <f>IF(ABS((C2099-AVERAGE($C:$C))/_xlfn.STDEV.S(moras[SALARIO]))&gt;1.96,"Atípico","No")</f>
        <v>No</v>
      </c>
      <c r="K2099" t="str">
        <f>IF(ABS((moras[[#This Row],[EDAD]]-AVERAGE($I:$I))/_xlfn.STDEV.S($I:$I))&gt;1.96,"Atípico","No")</f>
        <v>No</v>
      </c>
    </row>
    <row r="2100" spans="1:11" x14ac:dyDescent="0.35">
      <c r="A2100">
        <v>3688</v>
      </c>
      <c r="B2100" t="s">
        <v>15</v>
      </c>
      <c r="C2100">
        <v>1203138</v>
      </c>
      <c r="D2100" t="s">
        <v>10</v>
      </c>
      <c r="E2100" t="s">
        <v>11</v>
      </c>
      <c r="F2100" t="s">
        <v>12</v>
      </c>
      <c r="G2100" t="s">
        <v>13</v>
      </c>
      <c r="H2100" t="s">
        <v>12</v>
      </c>
      <c r="I2100">
        <v>37</v>
      </c>
      <c r="J2100" t="str">
        <f>IF(ABS((C2100-AVERAGE($C:$C))/_xlfn.STDEV.S(moras[SALARIO]))&gt;1.96,"Atípico","No")</f>
        <v>No</v>
      </c>
      <c r="K2100" t="str">
        <f>IF(ABS((moras[[#This Row],[EDAD]]-AVERAGE($I:$I))/_xlfn.STDEV.S($I:$I))&gt;1.96,"Atípico","No")</f>
        <v>No</v>
      </c>
    </row>
    <row r="2101" spans="1:11" x14ac:dyDescent="0.35">
      <c r="A2101">
        <v>3582</v>
      </c>
      <c r="B2101" t="s">
        <v>9</v>
      </c>
      <c r="C2101">
        <v>1184243</v>
      </c>
      <c r="D2101" t="s">
        <v>10</v>
      </c>
      <c r="E2101" t="s">
        <v>11</v>
      </c>
      <c r="F2101" t="s">
        <v>12</v>
      </c>
      <c r="G2101" t="s">
        <v>13</v>
      </c>
      <c r="H2101" t="s">
        <v>12</v>
      </c>
      <c r="I2101">
        <v>37</v>
      </c>
      <c r="J2101" t="str">
        <f>IF(ABS((C2101-AVERAGE($C:$C))/_xlfn.STDEV.S(moras[SALARIO]))&gt;1.96,"Atípico","No")</f>
        <v>No</v>
      </c>
      <c r="K2101" t="str">
        <f>IF(ABS((moras[[#This Row],[EDAD]]-AVERAGE($I:$I))/_xlfn.STDEV.S($I:$I))&gt;1.96,"Atípico","No")</f>
        <v>No</v>
      </c>
    </row>
    <row r="2102" spans="1:11" x14ac:dyDescent="0.35">
      <c r="A2102">
        <v>594</v>
      </c>
      <c r="B2102" t="s">
        <v>9</v>
      </c>
      <c r="C2102">
        <v>1150000</v>
      </c>
      <c r="D2102" t="s">
        <v>10</v>
      </c>
      <c r="E2102" t="s">
        <v>16</v>
      </c>
      <c r="F2102" t="s">
        <v>12</v>
      </c>
      <c r="G2102" t="s">
        <v>13</v>
      </c>
      <c r="H2102" t="s">
        <v>13</v>
      </c>
      <c r="I2102">
        <v>37</v>
      </c>
      <c r="J2102" t="str">
        <f>IF(ABS((C2102-AVERAGE($C:$C))/_xlfn.STDEV.S(moras[SALARIO]))&gt;1.96,"Atípico","No")</f>
        <v>No</v>
      </c>
      <c r="K2102" t="str">
        <f>IF(ABS((moras[[#This Row],[EDAD]]-AVERAGE($I:$I))/_xlfn.STDEV.S($I:$I))&gt;1.96,"Atípico","No")</f>
        <v>No</v>
      </c>
    </row>
    <row r="2103" spans="1:11" x14ac:dyDescent="0.35">
      <c r="A2103">
        <v>887</v>
      </c>
      <c r="B2103" t="s">
        <v>9</v>
      </c>
      <c r="C2103">
        <v>1142714</v>
      </c>
      <c r="D2103" t="s">
        <v>10</v>
      </c>
      <c r="E2103" t="s">
        <v>16</v>
      </c>
      <c r="F2103" t="s">
        <v>12</v>
      </c>
      <c r="G2103" t="s">
        <v>13</v>
      </c>
      <c r="H2103" t="s">
        <v>13</v>
      </c>
      <c r="I2103">
        <v>37</v>
      </c>
      <c r="J2103" t="str">
        <f>IF(ABS((C2103-AVERAGE($C:$C))/_xlfn.STDEV.S(moras[SALARIO]))&gt;1.96,"Atípico","No")</f>
        <v>No</v>
      </c>
      <c r="K2103" t="str">
        <f>IF(ABS((moras[[#This Row],[EDAD]]-AVERAGE($I:$I))/_xlfn.STDEV.S($I:$I))&gt;1.96,"Atípico","No")</f>
        <v>No</v>
      </c>
    </row>
    <row r="2104" spans="1:11" x14ac:dyDescent="0.35">
      <c r="A2104">
        <v>2403</v>
      </c>
      <c r="B2104" t="s">
        <v>15</v>
      </c>
      <c r="C2104">
        <v>1095589</v>
      </c>
      <c r="D2104" t="s">
        <v>10</v>
      </c>
      <c r="E2104" t="s">
        <v>11</v>
      </c>
      <c r="F2104" t="s">
        <v>12</v>
      </c>
      <c r="G2104" t="s">
        <v>13</v>
      </c>
      <c r="H2104" t="s">
        <v>12</v>
      </c>
      <c r="I2104">
        <v>37</v>
      </c>
      <c r="J2104" t="str">
        <f>IF(ABS((C2104-AVERAGE($C:$C))/_xlfn.STDEV.S(moras[SALARIO]))&gt;1.96,"Atípico","No")</f>
        <v>No</v>
      </c>
      <c r="K2104" t="str">
        <f>IF(ABS((moras[[#This Row],[EDAD]]-AVERAGE($I:$I))/_xlfn.STDEV.S($I:$I))&gt;1.96,"Atípico","No")</f>
        <v>No</v>
      </c>
    </row>
    <row r="2105" spans="1:11" x14ac:dyDescent="0.35">
      <c r="A2105">
        <v>2235</v>
      </c>
      <c r="B2105" t="s">
        <v>9</v>
      </c>
      <c r="C2105">
        <v>1080638</v>
      </c>
      <c r="D2105" t="s">
        <v>10</v>
      </c>
      <c r="E2105" t="s">
        <v>11</v>
      </c>
      <c r="F2105" t="s">
        <v>12</v>
      </c>
      <c r="G2105" t="s">
        <v>13</v>
      </c>
      <c r="H2105" t="s">
        <v>13</v>
      </c>
      <c r="I2105">
        <v>37</v>
      </c>
      <c r="J2105" t="str">
        <f>IF(ABS((C2105-AVERAGE($C:$C))/_xlfn.STDEV.S(moras[SALARIO]))&gt;1.96,"Atípico","No")</f>
        <v>No</v>
      </c>
      <c r="K2105" t="str">
        <f>IF(ABS((moras[[#This Row],[EDAD]]-AVERAGE($I:$I))/_xlfn.STDEV.S($I:$I))&gt;1.96,"Atípico","No")</f>
        <v>No</v>
      </c>
    </row>
    <row r="2106" spans="1:11" x14ac:dyDescent="0.35">
      <c r="A2106">
        <v>2289</v>
      </c>
      <c r="B2106" t="s">
        <v>9</v>
      </c>
      <c r="C2106">
        <v>1080496.5</v>
      </c>
      <c r="D2106" t="s">
        <v>10</v>
      </c>
      <c r="E2106" t="s">
        <v>16</v>
      </c>
      <c r="F2106" t="s">
        <v>12</v>
      </c>
      <c r="G2106" t="s">
        <v>13</v>
      </c>
      <c r="H2106" t="s">
        <v>13</v>
      </c>
      <c r="I2106">
        <v>37</v>
      </c>
      <c r="J2106" t="str">
        <f>IF(ABS((C2106-AVERAGE($C:$C))/_xlfn.STDEV.S(moras[SALARIO]))&gt;1.96,"Atípico","No")</f>
        <v>No</v>
      </c>
      <c r="K2106" t="str">
        <f>IF(ABS((moras[[#This Row],[EDAD]]-AVERAGE($I:$I))/_xlfn.STDEV.S($I:$I))&gt;1.96,"Atípico","No")</f>
        <v>No</v>
      </c>
    </row>
    <row r="2107" spans="1:11" x14ac:dyDescent="0.35">
      <c r="A2107">
        <v>986</v>
      </c>
      <c r="B2107" t="s">
        <v>15</v>
      </c>
      <c r="C2107">
        <v>1079349.94</v>
      </c>
      <c r="D2107" t="s">
        <v>10</v>
      </c>
      <c r="E2107" t="s">
        <v>16</v>
      </c>
      <c r="F2107" t="s">
        <v>12</v>
      </c>
      <c r="G2107" t="s">
        <v>13</v>
      </c>
      <c r="H2107" t="s">
        <v>13</v>
      </c>
      <c r="I2107">
        <v>37</v>
      </c>
      <c r="J2107" t="str">
        <f>IF(ABS((C2107-AVERAGE($C:$C))/_xlfn.STDEV.S(moras[SALARIO]))&gt;1.96,"Atípico","No")</f>
        <v>No</v>
      </c>
      <c r="K2107" t="str">
        <f>IF(ABS((moras[[#This Row],[EDAD]]-AVERAGE($I:$I))/_xlfn.STDEV.S($I:$I))&gt;1.96,"Atípico","No")</f>
        <v>No</v>
      </c>
    </row>
    <row r="2108" spans="1:11" x14ac:dyDescent="0.35">
      <c r="A2108">
        <v>1467</v>
      </c>
      <c r="B2108" t="s">
        <v>9</v>
      </c>
      <c r="C2108">
        <v>1049700.32</v>
      </c>
      <c r="D2108" t="s">
        <v>10</v>
      </c>
      <c r="E2108" t="s">
        <v>16</v>
      </c>
      <c r="F2108" t="s">
        <v>12</v>
      </c>
      <c r="G2108" t="s">
        <v>13</v>
      </c>
      <c r="H2108" t="s">
        <v>13</v>
      </c>
      <c r="I2108">
        <v>37</v>
      </c>
      <c r="J2108" t="str">
        <f>IF(ABS((C2108-AVERAGE($C:$C))/_xlfn.STDEV.S(moras[SALARIO]))&gt;1.96,"Atípico","No")</f>
        <v>No</v>
      </c>
      <c r="K2108" t="str">
        <f>IF(ABS((moras[[#This Row],[EDAD]]-AVERAGE($I:$I))/_xlfn.STDEV.S($I:$I))&gt;1.96,"Atípico","No")</f>
        <v>No</v>
      </c>
    </row>
    <row r="2109" spans="1:11" x14ac:dyDescent="0.35">
      <c r="A2109">
        <v>3072</v>
      </c>
      <c r="B2109" t="s">
        <v>15</v>
      </c>
      <c r="C2109">
        <v>1044634.5</v>
      </c>
      <c r="D2109" t="s">
        <v>10</v>
      </c>
      <c r="E2109" t="s">
        <v>11</v>
      </c>
      <c r="F2109" t="s">
        <v>12</v>
      </c>
      <c r="G2109" t="s">
        <v>13</v>
      </c>
      <c r="H2109" t="s">
        <v>13</v>
      </c>
      <c r="I2109">
        <v>37</v>
      </c>
      <c r="J2109" t="str">
        <f>IF(ABS((C2109-AVERAGE($C:$C))/_xlfn.STDEV.S(moras[SALARIO]))&gt;1.96,"Atípico","No")</f>
        <v>No</v>
      </c>
      <c r="K2109" t="str">
        <f>IF(ABS((moras[[#This Row],[EDAD]]-AVERAGE($I:$I))/_xlfn.STDEV.S($I:$I))&gt;1.96,"Atípico","No")</f>
        <v>No</v>
      </c>
    </row>
    <row r="2110" spans="1:11" x14ac:dyDescent="0.35">
      <c r="A2110">
        <v>3674</v>
      </c>
      <c r="B2110" t="s">
        <v>15</v>
      </c>
      <c r="C2110">
        <v>1041733</v>
      </c>
      <c r="D2110" t="s">
        <v>10</v>
      </c>
      <c r="E2110" t="s">
        <v>11</v>
      </c>
      <c r="F2110" t="s">
        <v>12</v>
      </c>
      <c r="G2110" t="s">
        <v>13</v>
      </c>
      <c r="H2110" t="s">
        <v>12</v>
      </c>
      <c r="I2110">
        <v>37</v>
      </c>
      <c r="J2110" t="str">
        <f>IF(ABS((C2110-AVERAGE($C:$C))/_xlfn.STDEV.S(moras[SALARIO]))&gt;1.96,"Atípico","No")</f>
        <v>No</v>
      </c>
      <c r="K2110" t="str">
        <f>IF(ABS((moras[[#This Row],[EDAD]]-AVERAGE($I:$I))/_xlfn.STDEV.S($I:$I))&gt;1.96,"Atípico","No")</f>
        <v>No</v>
      </c>
    </row>
    <row r="2111" spans="1:11" x14ac:dyDescent="0.35">
      <c r="A2111">
        <v>2230</v>
      </c>
      <c r="B2111" t="s">
        <v>9</v>
      </c>
      <c r="C2111">
        <v>1038228.44</v>
      </c>
      <c r="D2111" t="s">
        <v>10</v>
      </c>
      <c r="E2111" t="s">
        <v>11</v>
      </c>
      <c r="F2111" t="s">
        <v>12</v>
      </c>
      <c r="G2111" t="s">
        <v>13</v>
      </c>
      <c r="H2111" t="s">
        <v>13</v>
      </c>
      <c r="I2111">
        <v>37</v>
      </c>
      <c r="J2111" t="str">
        <f>IF(ABS((C2111-AVERAGE($C:$C))/_xlfn.STDEV.S(moras[SALARIO]))&gt;1.96,"Atípico","No")</f>
        <v>No</v>
      </c>
      <c r="K2111" t="str">
        <f>IF(ABS((moras[[#This Row],[EDAD]]-AVERAGE($I:$I))/_xlfn.STDEV.S($I:$I))&gt;1.96,"Atípico","No")</f>
        <v>No</v>
      </c>
    </row>
    <row r="2112" spans="1:11" x14ac:dyDescent="0.35">
      <c r="A2112">
        <v>4974</v>
      </c>
      <c r="B2112" t="s">
        <v>15</v>
      </c>
      <c r="C2112">
        <v>1000000</v>
      </c>
      <c r="D2112" t="s">
        <v>10</v>
      </c>
      <c r="E2112" t="s">
        <v>16</v>
      </c>
      <c r="F2112" t="s">
        <v>12</v>
      </c>
      <c r="G2112" t="s">
        <v>13</v>
      </c>
      <c r="H2112" t="s">
        <v>13</v>
      </c>
      <c r="I2112">
        <v>37</v>
      </c>
      <c r="J2112" t="str">
        <f>IF(ABS((C2112-AVERAGE($C:$C))/_xlfn.STDEV.S(moras[SALARIO]))&gt;1.96,"Atípico","No")</f>
        <v>No</v>
      </c>
      <c r="K2112" t="str">
        <f>IF(ABS((moras[[#This Row],[EDAD]]-AVERAGE($I:$I))/_xlfn.STDEV.S($I:$I))&gt;1.96,"Atípico","No")</f>
        <v>No</v>
      </c>
    </row>
    <row r="2113" spans="1:11" x14ac:dyDescent="0.35">
      <c r="A2113">
        <v>3428</v>
      </c>
      <c r="B2113" t="s">
        <v>9</v>
      </c>
      <c r="C2113">
        <v>995069.79</v>
      </c>
      <c r="D2113" t="s">
        <v>10</v>
      </c>
      <c r="E2113" t="s">
        <v>16</v>
      </c>
      <c r="F2113" t="s">
        <v>12</v>
      </c>
      <c r="G2113" t="s">
        <v>13</v>
      </c>
      <c r="H2113" t="s">
        <v>13</v>
      </c>
      <c r="I2113">
        <v>37</v>
      </c>
      <c r="J2113" t="str">
        <f>IF(ABS((C2113-AVERAGE($C:$C))/_xlfn.STDEV.S(moras[SALARIO]))&gt;1.96,"Atípico","No")</f>
        <v>No</v>
      </c>
      <c r="K2113" t="str">
        <f>IF(ABS((moras[[#This Row],[EDAD]]-AVERAGE($I:$I))/_xlfn.STDEV.S($I:$I))&gt;1.96,"Atípico","No")</f>
        <v>No</v>
      </c>
    </row>
    <row r="2114" spans="1:11" x14ac:dyDescent="0.35">
      <c r="A2114">
        <v>2976</v>
      </c>
      <c r="B2114" t="s">
        <v>15</v>
      </c>
      <c r="C2114">
        <v>976868.32</v>
      </c>
      <c r="D2114" t="s">
        <v>10</v>
      </c>
      <c r="E2114" t="s">
        <v>16</v>
      </c>
      <c r="F2114" t="s">
        <v>12</v>
      </c>
      <c r="G2114" t="s">
        <v>13</v>
      </c>
      <c r="H2114" t="s">
        <v>13</v>
      </c>
      <c r="I2114">
        <v>37</v>
      </c>
      <c r="J2114" t="str">
        <f>IF(ABS((C2114-AVERAGE($C:$C))/_xlfn.STDEV.S(moras[SALARIO]))&gt;1.96,"Atípico","No")</f>
        <v>No</v>
      </c>
      <c r="K2114" t="str">
        <f>IF(ABS((moras[[#This Row],[EDAD]]-AVERAGE($I:$I))/_xlfn.STDEV.S($I:$I))&gt;1.96,"Atípico","No")</f>
        <v>No</v>
      </c>
    </row>
    <row r="2115" spans="1:11" x14ac:dyDescent="0.35">
      <c r="A2115">
        <v>2020</v>
      </c>
      <c r="B2115" t="s">
        <v>15</v>
      </c>
      <c r="C2115">
        <v>970529.5</v>
      </c>
      <c r="D2115" t="s">
        <v>10</v>
      </c>
      <c r="E2115" t="s">
        <v>11</v>
      </c>
      <c r="F2115" t="s">
        <v>12</v>
      </c>
      <c r="G2115" t="s">
        <v>13</v>
      </c>
      <c r="H2115" t="s">
        <v>13</v>
      </c>
      <c r="I2115">
        <v>37</v>
      </c>
      <c r="J2115" t="str">
        <f>IF(ABS((C2115-AVERAGE($C:$C))/_xlfn.STDEV.S(moras[SALARIO]))&gt;1.96,"Atípico","No")</f>
        <v>No</v>
      </c>
      <c r="K2115" t="str">
        <f>IF(ABS((moras[[#This Row],[EDAD]]-AVERAGE($I:$I))/_xlfn.STDEV.S($I:$I))&gt;1.96,"Atípico","No")</f>
        <v>No</v>
      </c>
    </row>
    <row r="2116" spans="1:11" x14ac:dyDescent="0.35">
      <c r="A2116">
        <v>3774</v>
      </c>
      <c r="B2116" t="s">
        <v>9</v>
      </c>
      <c r="C2116">
        <v>927301.89</v>
      </c>
      <c r="D2116" t="s">
        <v>10</v>
      </c>
      <c r="E2116" t="s">
        <v>11</v>
      </c>
      <c r="F2116" t="s">
        <v>12</v>
      </c>
      <c r="G2116" t="s">
        <v>13</v>
      </c>
      <c r="H2116" t="s">
        <v>13</v>
      </c>
      <c r="I2116">
        <v>37</v>
      </c>
      <c r="J2116" t="str">
        <f>IF(ABS((C2116-AVERAGE($C:$C))/_xlfn.STDEV.S(moras[SALARIO]))&gt;1.96,"Atípico","No")</f>
        <v>No</v>
      </c>
      <c r="K2116" t="str">
        <f>IF(ABS((moras[[#This Row],[EDAD]]-AVERAGE($I:$I))/_xlfn.STDEV.S($I:$I))&gt;1.96,"Atípico","No")</f>
        <v>No</v>
      </c>
    </row>
    <row r="2117" spans="1:11" x14ac:dyDescent="0.35">
      <c r="A2117">
        <v>3506</v>
      </c>
      <c r="B2117" t="s">
        <v>9</v>
      </c>
      <c r="C2117">
        <v>915119.76</v>
      </c>
      <c r="D2117" t="s">
        <v>10</v>
      </c>
      <c r="E2117" t="s">
        <v>16</v>
      </c>
      <c r="F2117" t="s">
        <v>12</v>
      </c>
      <c r="G2117" t="s">
        <v>13</v>
      </c>
      <c r="H2117" t="s">
        <v>13</v>
      </c>
      <c r="I2117">
        <v>37</v>
      </c>
      <c r="J2117" t="str">
        <f>IF(ABS((C2117-AVERAGE($C:$C))/_xlfn.STDEV.S(moras[SALARIO]))&gt;1.96,"Atípico","No")</f>
        <v>No</v>
      </c>
      <c r="K2117" t="str">
        <f>IF(ABS((moras[[#This Row],[EDAD]]-AVERAGE($I:$I))/_xlfn.STDEV.S($I:$I))&gt;1.96,"Atípico","No")</f>
        <v>No</v>
      </c>
    </row>
    <row r="2118" spans="1:11" x14ac:dyDescent="0.35">
      <c r="A2118">
        <v>2528</v>
      </c>
      <c r="B2118" t="s">
        <v>9</v>
      </c>
      <c r="C2118">
        <v>907355.22</v>
      </c>
      <c r="D2118" t="s">
        <v>10</v>
      </c>
      <c r="E2118" t="s">
        <v>16</v>
      </c>
      <c r="F2118" t="s">
        <v>12</v>
      </c>
      <c r="G2118" t="s">
        <v>13</v>
      </c>
      <c r="H2118" t="s">
        <v>13</v>
      </c>
      <c r="I2118">
        <v>37</v>
      </c>
      <c r="J2118" t="str">
        <f>IF(ABS((C2118-AVERAGE($C:$C))/_xlfn.STDEV.S(moras[SALARIO]))&gt;1.96,"Atípico","No")</f>
        <v>No</v>
      </c>
      <c r="K2118" t="str">
        <f>IF(ABS((moras[[#This Row],[EDAD]]-AVERAGE($I:$I))/_xlfn.STDEV.S($I:$I))&gt;1.96,"Atípico","No")</f>
        <v>No</v>
      </c>
    </row>
    <row r="2119" spans="1:11" x14ac:dyDescent="0.35">
      <c r="A2119">
        <v>3556</v>
      </c>
      <c r="B2119" t="s">
        <v>15</v>
      </c>
      <c r="C2119">
        <v>862543.82</v>
      </c>
      <c r="D2119" t="s">
        <v>10</v>
      </c>
      <c r="E2119" t="s">
        <v>11</v>
      </c>
      <c r="F2119" t="s">
        <v>12</v>
      </c>
      <c r="G2119" t="s">
        <v>13</v>
      </c>
      <c r="H2119" t="s">
        <v>13</v>
      </c>
      <c r="I2119">
        <v>37</v>
      </c>
      <c r="J2119" t="str">
        <f>IF(ABS((C2119-AVERAGE($C:$C))/_xlfn.STDEV.S(moras[SALARIO]))&gt;1.96,"Atípico","No")</f>
        <v>No</v>
      </c>
      <c r="K2119" t="str">
        <f>IF(ABS((moras[[#This Row],[EDAD]]-AVERAGE($I:$I))/_xlfn.STDEV.S($I:$I))&gt;1.96,"Atípico","No")</f>
        <v>No</v>
      </c>
    </row>
    <row r="2120" spans="1:11" x14ac:dyDescent="0.35">
      <c r="A2120">
        <v>1648</v>
      </c>
      <c r="B2120" t="s">
        <v>15</v>
      </c>
      <c r="C2120">
        <v>790843.09</v>
      </c>
      <c r="D2120" t="s">
        <v>10</v>
      </c>
      <c r="E2120" t="s">
        <v>16</v>
      </c>
      <c r="F2120" t="s">
        <v>12</v>
      </c>
      <c r="G2120" t="s">
        <v>13</v>
      </c>
      <c r="H2120" t="s">
        <v>13</v>
      </c>
      <c r="I2120">
        <v>37</v>
      </c>
      <c r="J2120" t="str">
        <f>IF(ABS((C2120-AVERAGE($C:$C))/_xlfn.STDEV.S(moras[SALARIO]))&gt;1.96,"Atípico","No")</f>
        <v>No</v>
      </c>
      <c r="K2120" t="str">
        <f>IF(ABS((moras[[#This Row],[EDAD]]-AVERAGE($I:$I))/_xlfn.STDEV.S($I:$I))&gt;1.96,"Atípico","No")</f>
        <v>No</v>
      </c>
    </row>
    <row r="2121" spans="1:11" x14ac:dyDescent="0.35">
      <c r="A2121">
        <v>548</v>
      </c>
      <c r="B2121" t="s">
        <v>15</v>
      </c>
      <c r="C2121">
        <v>772981.75</v>
      </c>
      <c r="D2121" t="s">
        <v>10</v>
      </c>
      <c r="E2121" t="s">
        <v>16</v>
      </c>
      <c r="F2121" t="s">
        <v>12</v>
      </c>
      <c r="G2121" t="s">
        <v>13</v>
      </c>
      <c r="H2121" t="s">
        <v>13</v>
      </c>
      <c r="I2121">
        <v>37</v>
      </c>
      <c r="J2121" t="str">
        <f>IF(ABS((C2121-AVERAGE($C:$C))/_xlfn.STDEV.S(moras[SALARIO]))&gt;1.96,"Atípico","No")</f>
        <v>No</v>
      </c>
      <c r="K2121" t="str">
        <f>IF(ABS((moras[[#This Row],[EDAD]]-AVERAGE($I:$I))/_xlfn.STDEV.S($I:$I))&gt;1.96,"Atípico","No")</f>
        <v>No</v>
      </c>
    </row>
    <row r="2122" spans="1:11" x14ac:dyDescent="0.35">
      <c r="A2122">
        <v>1158</v>
      </c>
      <c r="B2122" t="s">
        <v>9</v>
      </c>
      <c r="C2122">
        <v>767326.7</v>
      </c>
      <c r="D2122" t="s">
        <v>10</v>
      </c>
      <c r="E2122" t="s">
        <v>11</v>
      </c>
      <c r="F2122" t="s">
        <v>12</v>
      </c>
      <c r="G2122" t="s">
        <v>13</v>
      </c>
      <c r="H2122" t="s">
        <v>13</v>
      </c>
      <c r="I2122">
        <v>37</v>
      </c>
      <c r="J2122" t="str">
        <f>IF(ABS((C2122-AVERAGE($C:$C))/_xlfn.STDEV.S(moras[SALARIO]))&gt;1.96,"Atípico","No")</f>
        <v>No</v>
      </c>
      <c r="K2122" t="str">
        <f>IF(ABS((moras[[#This Row],[EDAD]]-AVERAGE($I:$I))/_xlfn.STDEV.S($I:$I))&gt;1.96,"Atípico","No")</f>
        <v>No</v>
      </c>
    </row>
    <row r="2123" spans="1:11" x14ac:dyDescent="0.35">
      <c r="A2123">
        <v>1808</v>
      </c>
      <c r="B2123" t="s">
        <v>9</v>
      </c>
      <c r="C2123">
        <v>746380.68</v>
      </c>
      <c r="D2123" t="s">
        <v>10</v>
      </c>
      <c r="E2123" t="s">
        <v>16</v>
      </c>
      <c r="F2123" t="s">
        <v>12</v>
      </c>
      <c r="G2123" t="s">
        <v>13</v>
      </c>
      <c r="H2123" t="s">
        <v>13</v>
      </c>
      <c r="I2123">
        <v>37</v>
      </c>
      <c r="J2123" t="str">
        <f>IF(ABS((C2123-AVERAGE($C:$C))/_xlfn.STDEV.S(moras[SALARIO]))&gt;1.96,"Atípico","No")</f>
        <v>No</v>
      </c>
      <c r="K2123" t="str">
        <f>IF(ABS((moras[[#This Row],[EDAD]]-AVERAGE($I:$I))/_xlfn.STDEV.S($I:$I))&gt;1.96,"Atípico","No")</f>
        <v>No</v>
      </c>
    </row>
    <row r="2124" spans="1:11" x14ac:dyDescent="0.35">
      <c r="A2124">
        <v>2920</v>
      </c>
      <c r="B2124" t="s">
        <v>9</v>
      </c>
      <c r="C2124">
        <v>723495</v>
      </c>
      <c r="D2124" t="s">
        <v>10</v>
      </c>
      <c r="E2124" t="s">
        <v>11</v>
      </c>
      <c r="F2124" t="s">
        <v>12</v>
      </c>
      <c r="G2124" t="s">
        <v>13</v>
      </c>
      <c r="H2124" t="s">
        <v>13</v>
      </c>
      <c r="I2124">
        <v>37</v>
      </c>
      <c r="J2124" t="str">
        <f>IF(ABS((C2124-AVERAGE($C:$C))/_xlfn.STDEV.S(moras[SALARIO]))&gt;1.96,"Atípico","No")</f>
        <v>No</v>
      </c>
      <c r="K2124" t="str">
        <f>IF(ABS((moras[[#This Row],[EDAD]]-AVERAGE($I:$I))/_xlfn.STDEV.S($I:$I))&gt;1.96,"Atípico","No")</f>
        <v>No</v>
      </c>
    </row>
    <row r="2125" spans="1:11" x14ac:dyDescent="0.35">
      <c r="A2125">
        <v>2828</v>
      </c>
      <c r="B2125" t="s">
        <v>9</v>
      </c>
      <c r="C2125">
        <v>714074</v>
      </c>
      <c r="D2125" t="s">
        <v>10</v>
      </c>
      <c r="E2125" t="s">
        <v>16</v>
      </c>
      <c r="F2125" t="s">
        <v>12</v>
      </c>
      <c r="G2125" t="s">
        <v>13</v>
      </c>
      <c r="H2125" t="s">
        <v>13</v>
      </c>
      <c r="I2125">
        <v>37</v>
      </c>
      <c r="J2125" t="str">
        <f>IF(ABS((C2125-AVERAGE($C:$C))/_xlfn.STDEV.S(moras[SALARIO]))&gt;1.96,"Atípico","No")</f>
        <v>No</v>
      </c>
      <c r="K2125" t="str">
        <f>IF(ABS((moras[[#This Row],[EDAD]]-AVERAGE($I:$I))/_xlfn.STDEV.S($I:$I))&gt;1.96,"Atípico","No")</f>
        <v>No</v>
      </c>
    </row>
    <row r="2126" spans="1:11" x14ac:dyDescent="0.35">
      <c r="A2126">
        <v>3497</v>
      </c>
      <c r="B2126" t="s">
        <v>15</v>
      </c>
      <c r="C2126">
        <v>689218.5</v>
      </c>
      <c r="D2126" t="s">
        <v>10</v>
      </c>
      <c r="E2126" t="s">
        <v>11</v>
      </c>
      <c r="F2126" t="s">
        <v>12</v>
      </c>
      <c r="G2126" t="s">
        <v>13</v>
      </c>
      <c r="H2126" t="s">
        <v>13</v>
      </c>
      <c r="I2126">
        <v>37</v>
      </c>
      <c r="J2126" t="str">
        <f>IF(ABS((C2126-AVERAGE($C:$C))/_xlfn.STDEV.S(moras[SALARIO]))&gt;1.96,"Atípico","No")</f>
        <v>No</v>
      </c>
      <c r="K2126" t="str">
        <f>IF(ABS((moras[[#This Row],[EDAD]]-AVERAGE($I:$I))/_xlfn.STDEV.S($I:$I))&gt;1.96,"Atípico","No")</f>
        <v>No</v>
      </c>
    </row>
    <row r="2127" spans="1:11" x14ac:dyDescent="0.35">
      <c r="A2127">
        <v>4749</v>
      </c>
      <c r="B2127" t="s">
        <v>15</v>
      </c>
      <c r="C2127">
        <v>686166</v>
      </c>
      <c r="D2127" t="s">
        <v>18</v>
      </c>
      <c r="E2127" t="s">
        <v>16</v>
      </c>
      <c r="F2127" t="s">
        <v>12</v>
      </c>
      <c r="G2127" t="s">
        <v>13</v>
      </c>
      <c r="H2127" t="s">
        <v>13</v>
      </c>
      <c r="I2127">
        <v>37</v>
      </c>
      <c r="J2127" t="str">
        <f>IF(ABS((C2127-AVERAGE($C:$C))/_xlfn.STDEV.S(moras[SALARIO]))&gt;1.96,"Atípico","No")</f>
        <v>No</v>
      </c>
      <c r="K2127" t="str">
        <f>IF(ABS((moras[[#This Row],[EDAD]]-AVERAGE($I:$I))/_xlfn.STDEV.S($I:$I))&gt;1.96,"Atípico","No")</f>
        <v>No</v>
      </c>
    </row>
    <row r="2128" spans="1:11" x14ac:dyDescent="0.35">
      <c r="A2128">
        <v>145</v>
      </c>
      <c r="B2128" t="s">
        <v>9</v>
      </c>
      <c r="C2128">
        <v>680668.64</v>
      </c>
      <c r="D2128" t="s">
        <v>10</v>
      </c>
      <c r="E2128" t="s">
        <v>16</v>
      </c>
      <c r="F2128" t="s">
        <v>12</v>
      </c>
      <c r="G2128" t="s">
        <v>13</v>
      </c>
      <c r="H2128" t="s">
        <v>13</v>
      </c>
      <c r="I2128">
        <v>37</v>
      </c>
      <c r="J2128" t="str">
        <f>IF(ABS((C2128-AVERAGE($C:$C))/_xlfn.STDEV.S(moras[SALARIO]))&gt;1.96,"Atípico","No")</f>
        <v>No</v>
      </c>
      <c r="K2128" t="str">
        <f>IF(ABS((moras[[#This Row],[EDAD]]-AVERAGE($I:$I))/_xlfn.STDEV.S($I:$I))&gt;1.96,"Atípico","No")</f>
        <v>No</v>
      </c>
    </row>
    <row r="2129" spans="1:11" x14ac:dyDescent="0.35">
      <c r="A2129">
        <v>4618</v>
      </c>
      <c r="B2129" t="s">
        <v>15</v>
      </c>
      <c r="C2129">
        <v>674375</v>
      </c>
      <c r="D2129" t="s">
        <v>10</v>
      </c>
      <c r="E2129" t="s">
        <v>16</v>
      </c>
      <c r="F2129" t="s">
        <v>12</v>
      </c>
      <c r="G2129" t="s">
        <v>13</v>
      </c>
      <c r="H2129" t="s">
        <v>13</v>
      </c>
      <c r="I2129">
        <v>37</v>
      </c>
      <c r="J2129" t="str">
        <f>IF(ABS((C2129-AVERAGE($C:$C))/_xlfn.STDEV.S(moras[SALARIO]))&gt;1.96,"Atípico","No")</f>
        <v>No</v>
      </c>
      <c r="K2129" t="str">
        <f>IF(ABS((moras[[#This Row],[EDAD]]-AVERAGE($I:$I))/_xlfn.STDEV.S($I:$I))&gt;1.96,"Atípico","No")</f>
        <v>No</v>
      </c>
    </row>
    <row r="2130" spans="1:11" x14ac:dyDescent="0.35">
      <c r="A2130">
        <v>4788</v>
      </c>
      <c r="B2130" t="s">
        <v>9</v>
      </c>
      <c r="C2130">
        <v>666625.48</v>
      </c>
      <c r="D2130" t="s">
        <v>10</v>
      </c>
      <c r="E2130" t="s">
        <v>11</v>
      </c>
      <c r="F2130" t="s">
        <v>12</v>
      </c>
      <c r="G2130" t="s">
        <v>13</v>
      </c>
      <c r="H2130" t="s">
        <v>13</v>
      </c>
      <c r="I2130">
        <v>37</v>
      </c>
      <c r="J2130" t="str">
        <f>IF(ABS((C2130-AVERAGE($C:$C))/_xlfn.STDEV.S(moras[SALARIO]))&gt;1.96,"Atípico","No")</f>
        <v>No</v>
      </c>
      <c r="K2130" t="str">
        <f>IF(ABS((moras[[#This Row],[EDAD]]-AVERAGE($I:$I))/_xlfn.STDEV.S($I:$I))&gt;1.96,"Atípico","No")</f>
        <v>No</v>
      </c>
    </row>
    <row r="2131" spans="1:11" x14ac:dyDescent="0.35">
      <c r="A2131">
        <v>4435</v>
      </c>
      <c r="B2131" t="s">
        <v>9</v>
      </c>
      <c r="C2131">
        <v>644894.4</v>
      </c>
      <c r="D2131" t="s">
        <v>10</v>
      </c>
      <c r="E2131" t="s">
        <v>16</v>
      </c>
      <c r="F2131" t="s">
        <v>12</v>
      </c>
      <c r="G2131" t="s">
        <v>13</v>
      </c>
      <c r="H2131" t="s">
        <v>13</v>
      </c>
      <c r="I2131">
        <v>37</v>
      </c>
      <c r="J2131" t="str">
        <f>IF(ABS((C2131-AVERAGE($C:$C))/_xlfn.STDEV.S(moras[SALARIO]))&gt;1.96,"Atípico","No")</f>
        <v>No</v>
      </c>
      <c r="K2131" t="str">
        <f>IF(ABS((moras[[#This Row],[EDAD]]-AVERAGE($I:$I))/_xlfn.STDEV.S($I:$I))&gt;1.96,"Atípico","No")</f>
        <v>No</v>
      </c>
    </row>
    <row r="2132" spans="1:11" x14ac:dyDescent="0.35">
      <c r="A2132">
        <v>4651</v>
      </c>
      <c r="B2132" t="s">
        <v>9</v>
      </c>
      <c r="C2132">
        <v>640424.22</v>
      </c>
      <c r="D2132" t="s">
        <v>10</v>
      </c>
      <c r="E2132" t="s">
        <v>16</v>
      </c>
      <c r="F2132" t="s">
        <v>12</v>
      </c>
      <c r="G2132" t="s">
        <v>13</v>
      </c>
      <c r="H2132" t="s">
        <v>13</v>
      </c>
      <c r="I2132">
        <v>37</v>
      </c>
      <c r="J2132" t="str">
        <f>IF(ABS((C2132-AVERAGE($C:$C))/_xlfn.STDEV.S(moras[SALARIO]))&gt;1.96,"Atípico","No")</f>
        <v>No</v>
      </c>
      <c r="K2132" t="str">
        <f>IF(ABS((moras[[#This Row],[EDAD]]-AVERAGE($I:$I))/_xlfn.STDEV.S($I:$I))&gt;1.96,"Atípico","No")</f>
        <v>No</v>
      </c>
    </row>
    <row r="2133" spans="1:11" x14ac:dyDescent="0.35">
      <c r="A2133">
        <v>244</v>
      </c>
      <c r="B2133" t="s">
        <v>9</v>
      </c>
      <c r="C2133">
        <v>636770</v>
      </c>
      <c r="D2133" t="s">
        <v>10</v>
      </c>
      <c r="E2133" t="s">
        <v>16</v>
      </c>
      <c r="F2133" t="s">
        <v>12</v>
      </c>
      <c r="G2133" t="s">
        <v>13</v>
      </c>
      <c r="H2133" t="s">
        <v>13</v>
      </c>
      <c r="I2133">
        <v>37</v>
      </c>
      <c r="J2133" t="str">
        <f>IF(ABS((C2133-AVERAGE($C:$C))/_xlfn.STDEV.S(moras[SALARIO]))&gt;1.96,"Atípico","No")</f>
        <v>No</v>
      </c>
      <c r="K2133" t="str">
        <f>IF(ABS((moras[[#This Row],[EDAD]]-AVERAGE($I:$I))/_xlfn.STDEV.S($I:$I))&gt;1.96,"Atípico","No")</f>
        <v>No</v>
      </c>
    </row>
    <row r="2134" spans="1:11" x14ac:dyDescent="0.35">
      <c r="A2134">
        <v>3907</v>
      </c>
      <c r="B2134" t="s">
        <v>15</v>
      </c>
      <c r="C2134">
        <v>634458.85</v>
      </c>
      <c r="D2134" t="s">
        <v>10</v>
      </c>
      <c r="E2134" t="s">
        <v>11</v>
      </c>
      <c r="F2134" t="s">
        <v>12</v>
      </c>
      <c r="G2134" t="s">
        <v>13</v>
      </c>
      <c r="H2134" t="s">
        <v>13</v>
      </c>
      <c r="I2134">
        <v>37</v>
      </c>
      <c r="J2134" t="str">
        <f>IF(ABS((C2134-AVERAGE($C:$C))/_xlfn.STDEV.S(moras[SALARIO]))&gt;1.96,"Atípico","No")</f>
        <v>No</v>
      </c>
      <c r="K2134" t="str">
        <f>IF(ABS((moras[[#This Row],[EDAD]]-AVERAGE($I:$I))/_xlfn.STDEV.S($I:$I))&gt;1.96,"Atípico","No")</f>
        <v>No</v>
      </c>
    </row>
    <row r="2135" spans="1:11" x14ac:dyDescent="0.35">
      <c r="A2135">
        <v>4894</v>
      </c>
      <c r="B2135" t="s">
        <v>9</v>
      </c>
      <c r="C2135">
        <v>633542.55000000005</v>
      </c>
      <c r="D2135" t="s">
        <v>10</v>
      </c>
      <c r="E2135" t="s">
        <v>16</v>
      </c>
      <c r="F2135" t="s">
        <v>12</v>
      </c>
      <c r="G2135" t="s">
        <v>13</v>
      </c>
      <c r="H2135" t="s">
        <v>13</v>
      </c>
      <c r="I2135">
        <v>37</v>
      </c>
      <c r="J2135" t="str">
        <f>IF(ABS((C2135-AVERAGE($C:$C))/_xlfn.STDEV.S(moras[SALARIO]))&gt;1.96,"Atípico","No")</f>
        <v>No</v>
      </c>
      <c r="K2135" t="str">
        <f>IF(ABS((moras[[#This Row],[EDAD]]-AVERAGE($I:$I))/_xlfn.STDEV.S($I:$I))&gt;1.96,"Atípico","No")</f>
        <v>No</v>
      </c>
    </row>
    <row r="2136" spans="1:11" x14ac:dyDescent="0.35">
      <c r="A2136">
        <v>919</v>
      </c>
      <c r="B2136" t="s">
        <v>9</v>
      </c>
      <c r="C2136">
        <v>620245</v>
      </c>
      <c r="D2136" t="s">
        <v>18</v>
      </c>
      <c r="E2136" t="s">
        <v>16</v>
      </c>
      <c r="F2136" t="s">
        <v>12</v>
      </c>
      <c r="G2136" t="s">
        <v>13</v>
      </c>
      <c r="H2136" t="s">
        <v>12</v>
      </c>
      <c r="I2136">
        <v>37</v>
      </c>
      <c r="J2136" t="str">
        <f>IF(ABS((C2136-AVERAGE($C:$C))/_xlfn.STDEV.S(moras[SALARIO]))&gt;1.96,"Atípico","No")</f>
        <v>No</v>
      </c>
      <c r="K2136" t="str">
        <f>IF(ABS((moras[[#This Row],[EDAD]]-AVERAGE($I:$I))/_xlfn.STDEV.S($I:$I))&gt;1.96,"Atípico","No")</f>
        <v>No</v>
      </c>
    </row>
    <row r="2137" spans="1:11" x14ac:dyDescent="0.35">
      <c r="A2137">
        <v>1662</v>
      </c>
      <c r="B2137" t="s">
        <v>15</v>
      </c>
      <c r="C2137">
        <v>619489</v>
      </c>
      <c r="D2137" t="s">
        <v>10</v>
      </c>
      <c r="E2137" t="s">
        <v>11</v>
      </c>
      <c r="F2137" t="s">
        <v>12</v>
      </c>
      <c r="G2137" t="s">
        <v>13</v>
      </c>
      <c r="H2137" t="s">
        <v>13</v>
      </c>
      <c r="I2137">
        <v>37</v>
      </c>
      <c r="J2137" t="str">
        <f>IF(ABS((C2137-AVERAGE($C:$C))/_xlfn.STDEV.S(moras[SALARIO]))&gt;1.96,"Atípico","No")</f>
        <v>No</v>
      </c>
      <c r="K2137" t="str">
        <f>IF(ABS((moras[[#This Row],[EDAD]]-AVERAGE($I:$I))/_xlfn.STDEV.S($I:$I))&gt;1.96,"Atípico","No")</f>
        <v>No</v>
      </c>
    </row>
    <row r="2138" spans="1:11" x14ac:dyDescent="0.35">
      <c r="A2138">
        <v>500</v>
      </c>
      <c r="B2138" t="s">
        <v>15</v>
      </c>
      <c r="C2138">
        <v>600000</v>
      </c>
      <c r="D2138" t="s">
        <v>10</v>
      </c>
      <c r="E2138" t="s">
        <v>16</v>
      </c>
      <c r="F2138" t="s">
        <v>12</v>
      </c>
      <c r="G2138" t="s">
        <v>13</v>
      </c>
      <c r="H2138" t="s">
        <v>13</v>
      </c>
      <c r="I2138">
        <v>37</v>
      </c>
      <c r="J2138" t="str">
        <f>IF(ABS((C2138-AVERAGE($C:$C))/_xlfn.STDEV.S(moras[SALARIO]))&gt;1.96,"Atípico","No")</f>
        <v>No</v>
      </c>
      <c r="K2138" t="str">
        <f>IF(ABS((moras[[#This Row],[EDAD]]-AVERAGE($I:$I))/_xlfn.STDEV.S($I:$I))&gt;1.96,"Atípico","No")</f>
        <v>No</v>
      </c>
    </row>
    <row r="2139" spans="1:11" x14ac:dyDescent="0.35">
      <c r="A2139">
        <v>1016</v>
      </c>
      <c r="B2139" t="s">
        <v>15</v>
      </c>
      <c r="C2139">
        <v>592970</v>
      </c>
      <c r="D2139" t="s">
        <v>10</v>
      </c>
      <c r="E2139" t="s">
        <v>11</v>
      </c>
      <c r="F2139" t="s">
        <v>12</v>
      </c>
      <c r="G2139" t="s">
        <v>13</v>
      </c>
      <c r="H2139" t="s">
        <v>12</v>
      </c>
      <c r="I2139">
        <v>37</v>
      </c>
      <c r="J2139" t="str">
        <f>IF(ABS((C2139-AVERAGE($C:$C))/_xlfn.STDEV.S(moras[SALARIO]))&gt;1.96,"Atípico","No")</f>
        <v>No</v>
      </c>
      <c r="K2139" t="str">
        <f>IF(ABS((moras[[#This Row],[EDAD]]-AVERAGE($I:$I))/_xlfn.STDEV.S($I:$I))&gt;1.96,"Atípico","No")</f>
        <v>No</v>
      </c>
    </row>
    <row r="2140" spans="1:11" x14ac:dyDescent="0.35">
      <c r="A2140">
        <v>1105</v>
      </c>
      <c r="B2140" t="s">
        <v>9</v>
      </c>
      <c r="C2140">
        <v>580840.93999999994</v>
      </c>
      <c r="D2140" t="s">
        <v>10</v>
      </c>
      <c r="E2140" t="s">
        <v>16</v>
      </c>
      <c r="F2140" t="s">
        <v>12</v>
      </c>
      <c r="G2140" t="s">
        <v>13</v>
      </c>
      <c r="H2140" t="s">
        <v>13</v>
      </c>
      <c r="I2140">
        <v>37</v>
      </c>
      <c r="J2140" t="str">
        <f>IF(ABS((C2140-AVERAGE($C:$C))/_xlfn.STDEV.S(moras[SALARIO]))&gt;1.96,"Atípico","No")</f>
        <v>No</v>
      </c>
      <c r="K2140" t="str">
        <f>IF(ABS((moras[[#This Row],[EDAD]]-AVERAGE($I:$I))/_xlfn.STDEV.S($I:$I))&gt;1.96,"Atípico","No")</f>
        <v>No</v>
      </c>
    </row>
    <row r="2141" spans="1:11" x14ac:dyDescent="0.35">
      <c r="A2141">
        <v>2431</v>
      </c>
      <c r="B2141" t="s">
        <v>15</v>
      </c>
      <c r="C2141">
        <v>574611.66</v>
      </c>
      <c r="D2141" t="s">
        <v>10</v>
      </c>
      <c r="E2141" t="s">
        <v>16</v>
      </c>
      <c r="F2141" t="s">
        <v>12</v>
      </c>
      <c r="G2141" t="s">
        <v>13</v>
      </c>
      <c r="H2141" t="s">
        <v>13</v>
      </c>
      <c r="I2141">
        <v>37</v>
      </c>
      <c r="J2141" t="str">
        <f>IF(ABS((C2141-AVERAGE($C:$C))/_xlfn.STDEV.S(moras[SALARIO]))&gt;1.96,"Atípico","No")</f>
        <v>No</v>
      </c>
      <c r="K2141" t="str">
        <f>IF(ABS((moras[[#This Row],[EDAD]]-AVERAGE($I:$I))/_xlfn.STDEV.S($I:$I))&gt;1.96,"Atípico","No")</f>
        <v>No</v>
      </c>
    </row>
    <row r="2142" spans="1:11" x14ac:dyDescent="0.35">
      <c r="A2142">
        <v>2358</v>
      </c>
      <c r="B2142" t="s">
        <v>9</v>
      </c>
      <c r="C2142">
        <v>563202</v>
      </c>
      <c r="D2142" t="s">
        <v>10</v>
      </c>
      <c r="E2142" t="s">
        <v>16</v>
      </c>
      <c r="F2142" t="s">
        <v>12</v>
      </c>
      <c r="G2142" t="s">
        <v>13</v>
      </c>
      <c r="H2142" t="s">
        <v>13</v>
      </c>
      <c r="I2142">
        <v>37</v>
      </c>
      <c r="J2142" t="str">
        <f>IF(ABS((C2142-AVERAGE($C:$C))/_xlfn.STDEV.S(moras[SALARIO]))&gt;1.96,"Atípico","No")</f>
        <v>No</v>
      </c>
      <c r="K2142" t="str">
        <f>IF(ABS((moras[[#This Row],[EDAD]]-AVERAGE($I:$I))/_xlfn.STDEV.S($I:$I))&gt;1.96,"Atípico","No")</f>
        <v>No</v>
      </c>
    </row>
    <row r="2143" spans="1:11" x14ac:dyDescent="0.35">
      <c r="A2143">
        <v>4151</v>
      </c>
      <c r="B2143" t="s">
        <v>9</v>
      </c>
      <c r="C2143">
        <v>534683</v>
      </c>
      <c r="D2143" t="s">
        <v>18</v>
      </c>
      <c r="E2143" t="s">
        <v>16</v>
      </c>
      <c r="F2143" t="s">
        <v>12</v>
      </c>
      <c r="G2143" t="s">
        <v>12</v>
      </c>
      <c r="H2143" t="s">
        <v>12</v>
      </c>
      <c r="I2143">
        <v>37</v>
      </c>
      <c r="J2143" t="str">
        <f>IF(ABS((C2143-AVERAGE($C:$C))/_xlfn.STDEV.S(moras[SALARIO]))&gt;1.96,"Atípico","No")</f>
        <v>No</v>
      </c>
      <c r="K2143" t="str">
        <f>IF(ABS((moras[[#This Row],[EDAD]]-AVERAGE($I:$I))/_xlfn.STDEV.S($I:$I))&gt;1.96,"Atípico","No")</f>
        <v>No</v>
      </c>
    </row>
    <row r="2144" spans="1:11" x14ac:dyDescent="0.35">
      <c r="A2144">
        <v>4141</v>
      </c>
      <c r="B2144" t="s">
        <v>15</v>
      </c>
      <c r="C2144">
        <v>526107.13</v>
      </c>
      <c r="D2144" t="s">
        <v>10</v>
      </c>
      <c r="E2144" t="s">
        <v>11</v>
      </c>
      <c r="F2144" t="s">
        <v>12</v>
      </c>
      <c r="G2144" t="s">
        <v>13</v>
      </c>
      <c r="H2144" t="s">
        <v>13</v>
      </c>
      <c r="I2144">
        <v>37</v>
      </c>
      <c r="J2144" t="str">
        <f>IF(ABS((C2144-AVERAGE($C:$C))/_xlfn.STDEV.S(moras[SALARIO]))&gt;1.96,"Atípico","No")</f>
        <v>No</v>
      </c>
      <c r="K2144" t="str">
        <f>IF(ABS((moras[[#This Row],[EDAD]]-AVERAGE($I:$I))/_xlfn.STDEV.S($I:$I))&gt;1.96,"Atípico","No")</f>
        <v>No</v>
      </c>
    </row>
    <row r="2145" spans="1:11" x14ac:dyDescent="0.35">
      <c r="A2145">
        <v>2661</v>
      </c>
      <c r="B2145" t="s">
        <v>15</v>
      </c>
      <c r="C2145">
        <v>522906.95</v>
      </c>
      <c r="D2145" t="s">
        <v>10</v>
      </c>
      <c r="E2145" t="s">
        <v>16</v>
      </c>
      <c r="F2145" t="s">
        <v>12</v>
      </c>
      <c r="G2145" t="s">
        <v>12</v>
      </c>
      <c r="H2145" t="s">
        <v>13</v>
      </c>
      <c r="I2145">
        <v>37</v>
      </c>
      <c r="J2145" t="str">
        <f>IF(ABS((C2145-AVERAGE($C:$C))/_xlfn.STDEV.S(moras[SALARIO]))&gt;1.96,"Atípico","No")</f>
        <v>No</v>
      </c>
      <c r="K2145" t="str">
        <f>IF(ABS((moras[[#This Row],[EDAD]]-AVERAGE($I:$I))/_xlfn.STDEV.S($I:$I))&gt;1.96,"Atípico","No")</f>
        <v>No</v>
      </c>
    </row>
    <row r="2146" spans="1:11" x14ac:dyDescent="0.35">
      <c r="A2146">
        <v>2844</v>
      </c>
      <c r="B2146" t="s">
        <v>9</v>
      </c>
      <c r="C2146">
        <v>519483.5</v>
      </c>
      <c r="D2146" t="s">
        <v>10</v>
      </c>
      <c r="E2146" t="s">
        <v>16</v>
      </c>
      <c r="F2146" t="s">
        <v>12</v>
      </c>
      <c r="G2146" t="s">
        <v>12</v>
      </c>
      <c r="H2146" t="s">
        <v>12</v>
      </c>
      <c r="I2146">
        <v>37</v>
      </c>
      <c r="J2146" t="str">
        <f>IF(ABS((C2146-AVERAGE($C:$C))/_xlfn.STDEV.S(moras[SALARIO]))&gt;1.96,"Atípico","No")</f>
        <v>No</v>
      </c>
      <c r="K2146" t="str">
        <f>IF(ABS((moras[[#This Row],[EDAD]]-AVERAGE($I:$I))/_xlfn.STDEV.S($I:$I))&gt;1.96,"Atípico","No")</f>
        <v>No</v>
      </c>
    </row>
    <row r="2147" spans="1:11" x14ac:dyDescent="0.35">
      <c r="A2147">
        <v>2855</v>
      </c>
      <c r="B2147" t="s">
        <v>9</v>
      </c>
      <c r="C2147">
        <v>509509</v>
      </c>
      <c r="D2147" t="s">
        <v>18</v>
      </c>
      <c r="E2147" t="s">
        <v>16</v>
      </c>
      <c r="F2147" t="s">
        <v>12</v>
      </c>
      <c r="G2147" t="s">
        <v>13</v>
      </c>
      <c r="H2147" t="s">
        <v>12</v>
      </c>
      <c r="I2147">
        <v>37</v>
      </c>
      <c r="J2147" t="str">
        <f>IF(ABS((C2147-AVERAGE($C:$C))/_xlfn.STDEV.S(moras[SALARIO]))&gt;1.96,"Atípico","No")</f>
        <v>No</v>
      </c>
      <c r="K2147" t="str">
        <f>IF(ABS((moras[[#This Row],[EDAD]]-AVERAGE($I:$I))/_xlfn.STDEV.S($I:$I))&gt;1.96,"Atípico","No")</f>
        <v>No</v>
      </c>
    </row>
    <row r="2148" spans="1:11" x14ac:dyDescent="0.35">
      <c r="A2148">
        <v>2418</v>
      </c>
      <c r="B2148" t="s">
        <v>9</v>
      </c>
      <c r="C2148">
        <v>501467</v>
      </c>
      <c r="D2148" t="s">
        <v>18</v>
      </c>
      <c r="E2148" t="s">
        <v>16</v>
      </c>
      <c r="F2148" t="s">
        <v>12</v>
      </c>
      <c r="G2148" t="s">
        <v>13</v>
      </c>
      <c r="H2148" t="s">
        <v>13</v>
      </c>
      <c r="I2148">
        <v>37</v>
      </c>
      <c r="J2148" t="str">
        <f>IF(ABS((C2148-AVERAGE($C:$C))/_xlfn.STDEV.S(moras[SALARIO]))&gt;1.96,"Atípico","No")</f>
        <v>No</v>
      </c>
      <c r="K2148" t="str">
        <f>IF(ABS((moras[[#This Row],[EDAD]]-AVERAGE($I:$I))/_xlfn.STDEV.S($I:$I))&gt;1.96,"Atípico","No")</f>
        <v>No</v>
      </c>
    </row>
    <row r="2149" spans="1:11" x14ac:dyDescent="0.35">
      <c r="A2149">
        <v>3895</v>
      </c>
      <c r="B2149" t="s">
        <v>9</v>
      </c>
      <c r="C2149">
        <v>459260</v>
      </c>
      <c r="D2149" t="s">
        <v>10</v>
      </c>
      <c r="E2149" t="s">
        <v>16</v>
      </c>
      <c r="F2149" t="s">
        <v>12</v>
      </c>
      <c r="G2149" t="s">
        <v>13</v>
      </c>
      <c r="H2149" t="s">
        <v>13</v>
      </c>
      <c r="I2149">
        <v>37</v>
      </c>
      <c r="J2149" t="str">
        <f>IF(ABS((C2149-AVERAGE($C:$C))/_xlfn.STDEV.S(moras[SALARIO]))&gt;1.96,"Atípico","No")</f>
        <v>No</v>
      </c>
      <c r="K2149" t="str">
        <f>IF(ABS((moras[[#This Row],[EDAD]]-AVERAGE($I:$I))/_xlfn.STDEV.S($I:$I))&gt;1.96,"Atípico","No")</f>
        <v>No</v>
      </c>
    </row>
    <row r="2150" spans="1:11" x14ac:dyDescent="0.35">
      <c r="A2150">
        <v>2428</v>
      </c>
      <c r="B2150" t="s">
        <v>9</v>
      </c>
      <c r="C2150">
        <v>447250</v>
      </c>
      <c r="D2150" t="s">
        <v>10</v>
      </c>
      <c r="E2150" t="s">
        <v>16</v>
      </c>
      <c r="F2150" t="s">
        <v>12</v>
      </c>
      <c r="G2150" t="s">
        <v>13</v>
      </c>
      <c r="H2150" t="s">
        <v>13</v>
      </c>
      <c r="I2150">
        <v>37</v>
      </c>
      <c r="J2150" t="str">
        <f>IF(ABS((C2150-AVERAGE($C:$C))/_xlfn.STDEV.S(moras[SALARIO]))&gt;1.96,"Atípico","No")</f>
        <v>No</v>
      </c>
      <c r="K2150" t="str">
        <f>IF(ABS((moras[[#This Row],[EDAD]]-AVERAGE($I:$I))/_xlfn.STDEV.S($I:$I))&gt;1.96,"Atípico","No")</f>
        <v>No</v>
      </c>
    </row>
    <row r="2151" spans="1:11" x14ac:dyDescent="0.35">
      <c r="A2151">
        <v>1755</v>
      </c>
      <c r="B2151" t="s">
        <v>15</v>
      </c>
      <c r="C2151">
        <v>436448</v>
      </c>
      <c r="D2151" t="s">
        <v>18</v>
      </c>
      <c r="E2151" t="s">
        <v>16</v>
      </c>
      <c r="F2151" t="s">
        <v>12</v>
      </c>
      <c r="G2151" t="s">
        <v>13</v>
      </c>
      <c r="H2151" t="s">
        <v>13</v>
      </c>
      <c r="I2151">
        <v>37</v>
      </c>
      <c r="J2151" t="str">
        <f>IF(ABS((C2151-AVERAGE($C:$C))/_xlfn.STDEV.S(moras[SALARIO]))&gt;1.96,"Atípico","No")</f>
        <v>No</v>
      </c>
      <c r="K2151" t="str">
        <f>IF(ABS((moras[[#This Row],[EDAD]]-AVERAGE($I:$I))/_xlfn.STDEV.S($I:$I))&gt;1.96,"Atípico","No")</f>
        <v>No</v>
      </c>
    </row>
    <row r="2152" spans="1:11" x14ac:dyDescent="0.35">
      <c r="A2152">
        <v>2658</v>
      </c>
      <c r="B2152" t="s">
        <v>9</v>
      </c>
      <c r="C2152">
        <v>421650.26</v>
      </c>
      <c r="D2152" t="s">
        <v>10</v>
      </c>
      <c r="E2152" t="s">
        <v>16</v>
      </c>
      <c r="F2152" t="s">
        <v>12</v>
      </c>
      <c r="G2152" t="s">
        <v>13</v>
      </c>
      <c r="H2152" t="s">
        <v>13</v>
      </c>
      <c r="I2152">
        <v>37</v>
      </c>
      <c r="J2152" t="str">
        <f>IF(ABS((C2152-AVERAGE($C:$C))/_xlfn.STDEV.S(moras[SALARIO]))&gt;1.96,"Atípico","No")</f>
        <v>No</v>
      </c>
      <c r="K2152" t="str">
        <f>IF(ABS((moras[[#This Row],[EDAD]]-AVERAGE($I:$I))/_xlfn.STDEV.S($I:$I))&gt;1.96,"Atípico","No")</f>
        <v>No</v>
      </c>
    </row>
    <row r="2153" spans="1:11" x14ac:dyDescent="0.35">
      <c r="A2153">
        <v>4850</v>
      </c>
      <c r="B2153" t="s">
        <v>9</v>
      </c>
      <c r="C2153">
        <v>417792.18</v>
      </c>
      <c r="D2153" t="s">
        <v>10</v>
      </c>
      <c r="E2153" t="s">
        <v>16</v>
      </c>
      <c r="F2153" t="s">
        <v>12</v>
      </c>
      <c r="G2153" t="s">
        <v>13</v>
      </c>
      <c r="H2153" t="s">
        <v>13</v>
      </c>
      <c r="I2153">
        <v>37</v>
      </c>
      <c r="J2153" t="str">
        <f>IF(ABS((C2153-AVERAGE($C:$C))/_xlfn.STDEV.S(moras[SALARIO]))&gt;1.96,"Atípico","No")</f>
        <v>No</v>
      </c>
      <c r="K2153" t="str">
        <f>IF(ABS((moras[[#This Row],[EDAD]]-AVERAGE($I:$I))/_xlfn.STDEV.S($I:$I))&gt;1.96,"Atípico","No")</f>
        <v>No</v>
      </c>
    </row>
    <row r="2154" spans="1:11" x14ac:dyDescent="0.35">
      <c r="A2154">
        <v>1888</v>
      </c>
      <c r="B2154" t="s">
        <v>9</v>
      </c>
      <c r="C2154">
        <v>406966.63</v>
      </c>
      <c r="D2154" t="s">
        <v>10</v>
      </c>
      <c r="E2154" t="s">
        <v>16</v>
      </c>
      <c r="F2154" t="s">
        <v>12</v>
      </c>
      <c r="G2154" t="s">
        <v>13</v>
      </c>
      <c r="H2154" t="s">
        <v>13</v>
      </c>
      <c r="I2154">
        <v>37</v>
      </c>
      <c r="J2154" t="str">
        <f>IF(ABS((C2154-AVERAGE($C:$C))/_xlfn.STDEV.S(moras[SALARIO]))&gt;1.96,"Atípico","No")</f>
        <v>No</v>
      </c>
      <c r="K2154" t="str">
        <f>IF(ABS((moras[[#This Row],[EDAD]]-AVERAGE($I:$I))/_xlfn.STDEV.S($I:$I))&gt;1.96,"Atípico","No")</f>
        <v>No</v>
      </c>
    </row>
    <row r="2155" spans="1:11" x14ac:dyDescent="0.35">
      <c r="A2155">
        <v>3510</v>
      </c>
      <c r="B2155" t="s">
        <v>9</v>
      </c>
      <c r="C2155">
        <v>403612.34</v>
      </c>
      <c r="D2155" t="s">
        <v>10</v>
      </c>
      <c r="E2155" t="s">
        <v>16</v>
      </c>
      <c r="F2155" t="s">
        <v>12</v>
      </c>
      <c r="G2155" t="s">
        <v>13</v>
      </c>
      <c r="H2155" t="s">
        <v>13</v>
      </c>
      <c r="I2155">
        <v>37</v>
      </c>
      <c r="J2155" t="str">
        <f>IF(ABS((C2155-AVERAGE($C:$C))/_xlfn.STDEV.S(moras[SALARIO]))&gt;1.96,"Atípico","No")</f>
        <v>No</v>
      </c>
      <c r="K2155" t="str">
        <f>IF(ABS((moras[[#This Row],[EDAD]]-AVERAGE($I:$I))/_xlfn.STDEV.S($I:$I))&gt;1.96,"Atípico","No")</f>
        <v>No</v>
      </c>
    </row>
    <row r="2156" spans="1:11" x14ac:dyDescent="0.35">
      <c r="A2156">
        <v>1160</v>
      </c>
      <c r="B2156" t="s">
        <v>15</v>
      </c>
      <c r="C2156">
        <v>400000</v>
      </c>
      <c r="D2156" t="s">
        <v>10</v>
      </c>
      <c r="E2156" t="s">
        <v>16</v>
      </c>
      <c r="F2156" t="s">
        <v>12</v>
      </c>
      <c r="G2156" t="s">
        <v>13</v>
      </c>
      <c r="H2156" t="s">
        <v>12</v>
      </c>
      <c r="I2156">
        <v>37</v>
      </c>
      <c r="J2156" t="str">
        <f>IF(ABS((C2156-AVERAGE($C:$C))/_xlfn.STDEV.S(moras[SALARIO]))&gt;1.96,"Atípico","No")</f>
        <v>No</v>
      </c>
      <c r="K2156" t="str">
        <f>IF(ABS((moras[[#This Row],[EDAD]]-AVERAGE($I:$I))/_xlfn.STDEV.S($I:$I))&gt;1.96,"Atípico","No")</f>
        <v>No</v>
      </c>
    </row>
    <row r="2157" spans="1:11" x14ac:dyDescent="0.35">
      <c r="A2157">
        <v>3854</v>
      </c>
      <c r="B2157" t="s">
        <v>9</v>
      </c>
      <c r="C2157">
        <v>396286</v>
      </c>
      <c r="D2157" t="s">
        <v>10</v>
      </c>
      <c r="E2157" t="s">
        <v>16</v>
      </c>
      <c r="F2157" t="s">
        <v>12</v>
      </c>
      <c r="G2157" t="s">
        <v>13</v>
      </c>
      <c r="H2157" t="s">
        <v>13</v>
      </c>
      <c r="I2157">
        <v>37</v>
      </c>
      <c r="J2157" t="str">
        <f>IF(ABS((C2157-AVERAGE($C:$C))/_xlfn.STDEV.S(moras[SALARIO]))&gt;1.96,"Atípico","No")</f>
        <v>No</v>
      </c>
      <c r="K2157" t="str">
        <f>IF(ABS((moras[[#This Row],[EDAD]]-AVERAGE($I:$I))/_xlfn.STDEV.S($I:$I))&gt;1.96,"Atípico","No")</f>
        <v>No</v>
      </c>
    </row>
    <row r="2158" spans="1:11" x14ac:dyDescent="0.35">
      <c r="A2158">
        <v>2511</v>
      </c>
      <c r="B2158" t="s">
        <v>9</v>
      </c>
      <c r="C2158">
        <v>394755.25</v>
      </c>
      <c r="D2158" t="s">
        <v>10</v>
      </c>
      <c r="E2158" t="s">
        <v>16</v>
      </c>
      <c r="F2158" t="s">
        <v>12</v>
      </c>
      <c r="G2158" t="s">
        <v>13</v>
      </c>
      <c r="H2158" t="s">
        <v>13</v>
      </c>
      <c r="I2158">
        <v>37</v>
      </c>
      <c r="J2158" t="str">
        <f>IF(ABS((C2158-AVERAGE($C:$C))/_xlfn.STDEV.S(moras[SALARIO]))&gt;1.96,"Atípico","No")</f>
        <v>No</v>
      </c>
      <c r="K2158" t="str">
        <f>IF(ABS((moras[[#This Row],[EDAD]]-AVERAGE($I:$I))/_xlfn.STDEV.S($I:$I))&gt;1.96,"Atípico","No")</f>
        <v>No</v>
      </c>
    </row>
    <row r="2159" spans="1:11" x14ac:dyDescent="0.35">
      <c r="A2159">
        <v>3083</v>
      </c>
      <c r="B2159" t="s">
        <v>15</v>
      </c>
      <c r="C2159">
        <v>385548</v>
      </c>
      <c r="D2159" t="s">
        <v>18</v>
      </c>
      <c r="E2159" t="s">
        <v>16</v>
      </c>
      <c r="F2159" t="s">
        <v>12</v>
      </c>
      <c r="G2159" t="s">
        <v>13</v>
      </c>
      <c r="H2159" t="s">
        <v>12</v>
      </c>
      <c r="I2159">
        <v>37</v>
      </c>
      <c r="J2159" t="str">
        <f>IF(ABS((C2159-AVERAGE($C:$C))/_xlfn.STDEV.S(moras[SALARIO]))&gt;1.96,"Atípico","No")</f>
        <v>No</v>
      </c>
      <c r="K2159" t="str">
        <f>IF(ABS((moras[[#This Row],[EDAD]]-AVERAGE($I:$I))/_xlfn.STDEV.S($I:$I))&gt;1.96,"Atípico","No")</f>
        <v>No</v>
      </c>
    </row>
    <row r="2160" spans="1:11" x14ac:dyDescent="0.35">
      <c r="A2160">
        <v>1099</v>
      </c>
      <c r="B2160" t="s">
        <v>9</v>
      </c>
      <c r="C2160">
        <v>377999</v>
      </c>
      <c r="D2160" t="s">
        <v>18</v>
      </c>
      <c r="E2160" t="s">
        <v>16</v>
      </c>
      <c r="F2160" t="s">
        <v>12</v>
      </c>
      <c r="G2160" t="s">
        <v>13</v>
      </c>
      <c r="H2160" t="s">
        <v>12</v>
      </c>
      <c r="I2160">
        <v>37</v>
      </c>
      <c r="J2160" t="str">
        <f>IF(ABS((C2160-AVERAGE($C:$C))/_xlfn.STDEV.S(moras[SALARIO]))&gt;1.96,"Atípico","No")</f>
        <v>No</v>
      </c>
      <c r="K2160" t="str">
        <f>IF(ABS((moras[[#This Row],[EDAD]]-AVERAGE($I:$I))/_xlfn.STDEV.S($I:$I))&gt;1.96,"Atípico","No")</f>
        <v>No</v>
      </c>
    </row>
    <row r="2161" spans="1:11" x14ac:dyDescent="0.35">
      <c r="A2161">
        <v>2262</v>
      </c>
      <c r="B2161" t="s">
        <v>9</v>
      </c>
      <c r="C2161">
        <v>377498</v>
      </c>
      <c r="D2161" t="s">
        <v>18</v>
      </c>
      <c r="E2161" t="s">
        <v>16</v>
      </c>
      <c r="F2161" t="s">
        <v>12</v>
      </c>
      <c r="G2161" t="s">
        <v>13</v>
      </c>
      <c r="H2161" t="s">
        <v>13</v>
      </c>
      <c r="I2161">
        <v>37</v>
      </c>
      <c r="J2161" t="str">
        <f>IF(ABS((C2161-AVERAGE($C:$C))/_xlfn.STDEV.S(moras[SALARIO]))&gt;1.96,"Atípico","No")</f>
        <v>No</v>
      </c>
      <c r="K2161" t="str">
        <f>IF(ABS((moras[[#This Row],[EDAD]]-AVERAGE($I:$I))/_xlfn.STDEV.S($I:$I))&gt;1.96,"Atípico","No")</f>
        <v>No</v>
      </c>
    </row>
    <row r="2162" spans="1:11" x14ac:dyDescent="0.35">
      <c r="A2162">
        <v>1462</v>
      </c>
      <c r="B2162" t="s">
        <v>9</v>
      </c>
      <c r="C2162">
        <v>371304</v>
      </c>
      <c r="D2162" t="s">
        <v>18</v>
      </c>
      <c r="E2162" t="s">
        <v>16</v>
      </c>
      <c r="F2162" t="s">
        <v>12</v>
      </c>
      <c r="G2162" t="s">
        <v>13</v>
      </c>
      <c r="H2162" t="s">
        <v>12</v>
      </c>
      <c r="I2162">
        <v>37</v>
      </c>
      <c r="J2162" t="str">
        <f>IF(ABS((C2162-AVERAGE($C:$C))/_xlfn.STDEV.S(moras[SALARIO]))&gt;1.96,"Atípico","No")</f>
        <v>No</v>
      </c>
      <c r="K2162" t="str">
        <f>IF(ABS((moras[[#This Row],[EDAD]]-AVERAGE($I:$I))/_xlfn.STDEV.S($I:$I))&gt;1.96,"Atípico","No")</f>
        <v>No</v>
      </c>
    </row>
    <row r="2163" spans="1:11" x14ac:dyDescent="0.35">
      <c r="A2163">
        <v>4224</v>
      </c>
      <c r="B2163" t="s">
        <v>15</v>
      </c>
      <c r="C2163">
        <v>368052.97</v>
      </c>
      <c r="D2163" t="s">
        <v>10</v>
      </c>
      <c r="E2163" t="s">
        <v>16</v>
      </c>
      <c r="F2163" t="s">
        <v>12</v>
      </c>
      <c r="G2163" t="s">
        <v>13</v>
      </c>
      <c r="H2163" t="s">
        <v>13</v>
      </c>
      <c r="I2163">
        <v>37</v>
      </c>
      <c r="J2163" t="str">
        <f>IF(ABS((C2163-AVERAGE($C:$C))/_xlfn.STDEV.S(moras[SALARIO]))&gt;1.96,"Atípico","No")</f>
        <v>No</v>
      </c>
      <c r="K2163" t="str">
        <f>IF(ABS((moras[[#This Row],[EDAD]]-AVERAGE($I:$I))/_xlfn.STDEV.S($I:$I))&gt;1.96,"Atípico","No")</f>
        <v>No</v>
      </c>
    </row>
    <row r="2164" spans="1:11" x14ac:dyDescent="0.35">
      <c r="A2164">
        <v>3368</v>
      </c>
      <c r="B2164" t="s">
        <v>15</v>
      </c>
      <c r="C2164">
        <v>366740.15</v>
      </c>
      <c r="D2164" t="s">
        <v>10</v>
      </c>
      <c r="E2164" t="s">
        <v>16</v>
      </c>
      <c r="F2164" t="s">
        <v>12</v>
      </c>
      <c r="G2164" t="s">
        <v>13</v>
      </c>
      <c r="H2164" t="s">
        <v>13</v>
      </c>
      <c r="I2164">
        <v>37</v>
      </c>
      <c r="J2164" t="str">
        <f>IF(ABS((C2164-AVERAGE($C:$C))/_xlfn.STDEV.S(moras[SALARIO]))&gt;1.96,"Atípico","No")</f>
        <v>No</v>
      </c>
      <c r="K2164" t="str">
        <f>IF(ABS((moras[[#This Row],[EDAD]]-AVERAGE($I:$I))/_xlfn.STDEV.S($I:$I))&gt;1.96,"Atípico","No")</f>
        <v>No</v>
      </c>
    </row>
    <row r="2165" spans="1:11" x14ac:dyDescent="0.35">
      <c r="A2165">
        <v>2545</v>
      </c>
      <c r="B2165" t="s">
        <v>9</v>
      </c>
      <c r="C2165">
        <v>361666.7</v>
      </c>
      <c r="D2165" t="s">
        <v>10</v>
      </c>
      <c r="E2165" t="s">
        <v>16</v>
      </c>
      <c r="F2165" t="s">
        <v>12</v>
      </c>
      <c r="G2165" t="s">
        <v>12</v>
      </c>
      <c r="H2165" t="s">
        <v>13</v>
      </c>
      <c r="I2165">
        <v>37</v>
      </c>
      <c r="J2165" t="str">
        <f>IF(ABS((C2165-AVERAGE($C:$C))/_xlfn.STDEV.S(moras[SALARIO]))&gt;1.96,"Atípico","No")</f>
        <v>No</v>
      </c>
      <c r="K2165" t="str">
        <f>IF(ABS((moras[[#This Row],[EDAD]]-AVERAGE($I:$I))/_xlfn.STDEV.S($I:$I))&gt;1.96,"Atípico","No")</f>
        <v>No</v>
      </c>
    </row>
    <row r="2166" spans="1:11" x14ac:dyDescent="0.35">
      <c r="A2166">
        <v>2446</v>
      </c>
      <c r="B2166" t="s">
        <v>9</v>
      </c>
      <c r="C2166">
        <v>360000</v>
      </c>
      <c r="D2166" t="s">
        <v>10</v>
      </c>
      <c r="E2166" t="s">
        <v>16</v>
      </c>
      <c r="F2166" t="s">
        <v>12</v>
      </c>
      <c r="G2166" t="s">
        <v>13</v>
      </c>
      <c r="H2166" t="s">
        <v>13</v>
      </c>
      <c r="I2166">
        <v>37</v>
      </c>
      <c r="J2166" t="str">
        <f>IF(ABS((C2166-AVERAGE($C:$C))/_xlfn.STDEV.S(moras[SALARIO]))&gt;1.96,"Atípico","No")</f>
        <v>No</v>
      </c>
      <c r="K2166" t="str">
        <f>IF(ABS((moras[[#This Row],[EDAD]]-AVERAGE($I:$I))/_xlfn.STDEV.S($I:$I))&gt;1.96,"Atípico","No")</f>
        <v>No</v>
      </c>
    </row>
    <row r="2167" spans="1:11" x14ac:dyDescent="0.35">
      <c r="A2167">
        <v>3298</v>
      </c>
      <c r="B2167" t="s">
        <v>15</v>
      </c>
      <c r="C2167">
        <v>355022.46</v>
      </c>
      <c r="D2167" t="s">
        <v>10</v>
      </c>
      <c r="E2167" t="s">
        <v>16</v>
      </c>
      <c r="F2167" t="s">
        <v>12</v>
      </c>
      <c r="G2167" t="s">
        <v>13</v>
      </c>
      <c r="H2167" t="s">
        <v>13</v>
      </c>
      <c r="I2167">
        <v>37</v>
      </c>
      <c r="J2167" t="str">
        <f>IF(ABS((C2167-AVERAGE($C:$C))/_xlfn.STDEV.S(moras[SALARIO]))&gt;1.96,"Atípico","No")</f>
        <v>No</v>
      </c>
      <c r="K2167" t="str">
        <f>IF(ABS((moras[[#This Row],[EDAD]]-AVERAGE($I:$I))/_xlfn.STDEV.S($I:$I))&gt;1.96,"Atípico","No")</f>
        <v>No</v>
      </c>
    </row>
    <row r="2168" spans="1:11" x14ac:dyDescent="0.35">
      <c r="A2168">
        <v>3132</v>
      </c>
      <c r="B2168" t="s">
        <v>9</v>
      </c>
      <c r="C2168">
        <v>352314</v>
      </c>
      <c r="D2168" t="s">
        <v>18</v>
      </c>
      <c r="E2168" t="s">
        <v>16</v>
      </c>
      <c r="F2168" t="s">
        <v>12</v>
      </c>
      <c r="G2168" t="s">
        <v>13</v>
      </c>
      <c r="H2168" t="s">
        <v>12</v>
      </c>
      <c r="I2168">
        <v>37</v>
      </c>
      <c r="J2168" t="str">
        <f>IF(ABS((C2168-AVERAGE($C:$C))/_xlfn.STDEV.S(moras[SALARIO]))&gt;1.96,"Atípico","No")</f>
        <v>No</v>
      </c>
      <c r="K2168" t="str">
        <f>IF(ABS((moras[[#This Row],[EDAD]]-AVERAGE($I:$I))/_xlfn.STDEV.S($I:$I))&gt;1.96,"Atípico","No")</f>
        <v>No</v>
      </c>
    </row>
    <row r="2169" spans="1:11" x14ac:dyDescent="0.35">
      <c r="A2169">
        <v>2143</v>
      </c>
      <c r="B2169" t="s">
        <v>9</v>
      </c>
      <c r="C2169">
        <v>350000</v>
      </c>
      <c r="D2169" t="s">
        <v>10</v>
      </c>
      <c r="E2169" t="s">
        <v>16</v>
      </c>
      <c r="F2169" t="s">
        <v>12</v>
      </c>
      <c r="G2169" t="s">
        <v>13</v>
      </c>
      <c r="H2169" t="s">
        <v>13</v>
      </c>
      <c r="I2169">
        <v>37</v>
      </c>
      <c r="J2169" t="str">
        <f>IF(ABS((C2169-AVERAGE($C:$C))/_xlfn.STDEV.S(moras[SALARIO]))&gt;1.96,"Atípico","No")</f>
        <v>No</v>
      </c>
      <c r="K2169" t="str">
        <f>IF(ABS((moras[[#This Row],[EDAD]]-AVERAGE($I:$I))/_xlfn.STDEV.S($I:$I))&gt;1.96,"Atípico","No")</f>
        <v>No</v>
      </c>
    </row>
    <row r="2170" spans="1:11" x14ac:dyDescent="0.35">
      <c r="A2170">
        <v>2129</v>
      </c>
      <c r="B2170" t="s">
        <v>9</v>
      </c>
      <c r="C2170">
        <v>347510</v>
      </c>
      <c r="D2170" t="s">
        <v>10</v>
      </c>
      <c r="E2170" t="s">
        <v>16</v>
      </c>
      <c r="F2170" t="s">
        <v>12</v>
      </c>
      <c r="G2170" t="s">
        <v>13</v>
      </c>
      <c r="H2170" t="s">
        <v>13</v>
      </c>
      <c r="I2170">
        <v>37</v>
      </c>
      <c r="J2170" t="str">
        <f>IF(ABS((C2170-AVERAGE($C:$C))/_xlfn.STDEV.S(moras[SALARIO]))&gt;1.96,"Atípico","No")</f>
        <v>No</v>
      </c>
      <c r="K2170" t="str">
        <f>IF(ABS((moras[[#This Row],[EDAD]]-AVERAGE($I:$I))/_xlfn.STDEV.S($I:$I))&gt;1.96,"Atípico","No")</f>
        <v>No</v>
      </c>
    </row>
    <row r="2171" spans="1:11" x14ac:dyDescent="0.35">
      <c r="A2171">
        <v>3300</v>
      </c>
      <c r="B2171" t="s">
        <v>9</v>
      </c>
      <c r="C2171">
        <v>343393</v>
      </c>
      <c r="D2171" t="s">
        <v>10</v>
      </c>
      <c r="E2171" t="s">
        <v>16</v>
      </c>
      <c r="F2171" t="s">
        <v>12</v>
      </c>
      <c r="G2171" t="s">
        <v>13</v>
      </c>
      <c r="H2171" t="s">
        <v>13</v>
      </c>
      <c r="I2171">
        <v>37</v>
      </c>
      <c r="J2171" t="str">
        <f>IF(ABS((C2171-AVERAGE($C:$C))/_xlfn.STDEV.S(moras[SALARIO]))&gt;1.96,"Atípico","No")</f>
        <v>No</v>
      </c>
      <c r="K2171" t="str">
        <f>IF(ABS((moras[[#This Row],[EDAD]]-AVERAGE($I:$I))/_xlfn.STDEV.S($I:$I))&gt;1.96,"Atípico","No")</f>
        <v>No</v>
      </c>
    </row>
    <row r="2172" spans="1:11" x14ac:dyDescent="0.35">
      <c r="A2172">
        <v>2614</v>
      </c>
      <c r="B2172" t="s">
        <v>9</v>
      </c>
      <c r="C2172">
        <v>342027</v>
      </c>
      <c r="D2172" t="s">
        <v>10</v>
      </c>
      <c r="E2172" t="s">
        <v>16</v>
      </c>
      <c r="F2172" t="s">
        <v>12</v>
      </c>
      <c r="G2172" t="s">
        <v>13</v>
      </c>
      <c r="H2172" t="s">
        <v>13</v>
      </c>
      <c r="I2172">
        <v>37</v>
      </c>
      <c r="J2172" t="str">
        <f>IF(ABS((C2172-AVERAGE($C:$C))/_xlfn.STDEV.S(moras[SALARIO]))&gt;1.96,"Atípico","No")</f>
        <v>No</v>
      </c>
      <c r="K2172" t="str">
        <f>IF(ABS((moras[[#This Row],[EDAD]]-AVERAGE($I:$I))/_xlfn.STDEV.S($I:$I))&gt;1.96,"Atípico","No")</f>
        <v>No</v>
      </c>
    </row>
    <row r="2173" spans="1:11" x14ac:dyDescent="0.35">
      <c r="A2173">
        <v>4911</v>
      </c>
      <c r="B2173" t="s">
        <v>9</v>
      </c>
      <c r="C2173">
        <v>335206</v>
      </c>
      <c r="D2173" t="s">
        <v>10</v>
      </c>
      <c r="E2173" t="s">
        <v>16</v>
      </c>
      <c r="F2173" t="s">
        <v>12</v>
      </c>
      <c r="G2173" t="s">
        <v>13</v>
      </c>
      <c r="H2173" t="s">
        <v>13</v>
      </c>
      <c r="I2173">
        <v>37</v>
      </c>
      <c r="J2173" t="str">
        <f>IF(ABS((C2173-AVERAGE($C:$C))/_xlfn.STDEV.S(moras[SALARIO]))&gt;1.96,"Atípico","No")</f>
        <v>No</v>
      </c>
      <c r="K2173" t="str">
        <f>IF(ABS((moras[[#This Row],[EDAD]]-AVERAGE($I:$I))/_xlfn.STDEV.S($I:$I))&gt;1.96,"Atípico","No")</f>
        <v>No</v>
      </c>
    </row>
    <row r="2174" spans="1:11" x14ac:dyDescent="0.35">
      <c r="A2174">
        <v>4652</v>
      </c>
      <c r="B2174" t="s">
        <v>9</v>
      </c>
      <c r="C2174">
        <v>332791</v>
      </c>
      <c r="D2174" t="s">
        <v>10</v>
      </c>
      <c r="E2174" t="s">
        <v>16</v>
      </c>
      <c r="F2174" t="s">
        <v>12</v>
      </c>
      <c r="G2174" t="s">
        <v>13</v>
      </c>
      <c r="H2174" t="s">
        <v>12</v>
      </c>
      <c r="I2174">
        <v>37</v>
      </c>
      <c r="J2174" t="str">
        <f>IF(ABS((C2174-AVERAGE($C:$C))/_xlfn.STDEV.S(moras[SALARIO]))&gt;1.96,"Atípico","No")</f>
        <v>No</v>
      </c>
      <c r="K2174" t="str">
        <f>IF(ABS((moras[[#This Row],[EDAD]]-AVERAGE($I:$I))/_xlfn.STDEV.S($I:$I))&gt;1.96,"Atípico","No")</f>
        <v>No</v>
      </c>
    </row>
    <row r="2175" spans="1:11" x14ac:dyDescent="0.35">
      <c r="A2175">
        <v>2642</v>
      </c>
      <c r="B2175" t="s">
        <v>15</v>
      </c>
      <c r="C2175">
        <v>330722.57</v>
      </c>
      <c r="D2175" t="s">
        <v>10</v>
      </c>
      <c r="E2175" t="s">
        <v>16</v>
      </c>
      <c r="F2175" t="s">
        <v>12</v>
      </c>
      <c r="G2175" t="s">
        <v>13</v>
      </c>
      <c r="H2175" t="s">
        <v>13</v>
      </c>
      <c r="I2175">
        <v>37</v>
      </c>
      <c r="J2175" t="str">
        <f>IF(ABS((C2175-AVERAGE($C:$C))/_xlfn.STDEV.S(moras[SALARIO]))&gt;1.96,"Atípico","No")</f>
        <v>No</v>
      </c>
      <c r="K2175" t="str">
        <f>IF(ABS((moras[[#This Row],[EDAD]]-AVERAGE($I:$I))/_xlfn.STDEV.S($I:$I))&gt;1.96,"Atípico","No")</f>
        <v>No</v>
      </c>
    </row>
    <row r="2176" spans="1:11" x14ac:dyDescent="0.35">
      <c r="A2176">
        <v>4912</v>
      </c>
      <c r="B2176" t="s">
        <v>9</v>
      </c>
      <c r="C2176">
        <v>328196</v>
      </c>
      <c r="D2176" t="s">
        <v>18</v>
      </c>
      <c r="E2176" t="s">
        <v>16</v>
      </c>
      <c r="F2176" t="s">
        <v>12</v>
      </c>
      <c r="G2176" t="s">
        <v>12</v>
      </c>
      <c r="H2176" t="s">
        <v>12</v>
      </c>
      <c r="I2176">
        <v>37</v>
      </c>
      <c r="J2176" t="str">
        <f>IF(ABS((C2176-AVERAGE($C:$C))/_xlfn.STDEV.S(moras[SALARIO]))&gt;1.96,"Atípico","No")</f>
        <v>No</v>
      </c>
      <c r="K2176" t="str">
        <f>IF(ABS((moras[[#This Row],[EDAD]]-AVERAGE($I:$I))/_xlfn.STDEV.S($I:$I))&gt;1.96,"Atípico","No")</f>
        <v>No</v>
      </c>
    </row>
    <row r="2177" spans="1:11" x14ac:dyDescent="0.35">
      <c r="A2177">
        <v>886</v>
      </c>
      <c r="B2177" t="s">
        <v>9</v>
      </c>
      <c r="C2177">
        <v>325000</v>
      </c>
      <c r="D2177" t="s">
        <v>10</v>
      </c>
      <c r="E2177" t="s">
        <v>16</v>
      </c>
      <c r="F2177" t="s">
        <v>12</v>
      </c>
      <c r="G2177" t="s">
        <v>13</v>
      </c>
      <c r="H2177" t="s">
        <v>13</v>
      </c>
      <c r="I2177">
        <v>37</v>
      </c>
      <c r="J2177" t="str">
        <f>IF(ABS((C2177-AVERAGE($C:$C))/_xlfn.STDEV.S(moras[SALARIO]))&gt;1.96,"Atípico","No")</f>
        <v>No</v>
      </c>
      <c r="K2177" t="str">
        <f>IF(ABS((moras[[#This Row],[EDAD]]-AVERAGE($I:$I))/_xlfn.STDEV.S($I:$I))&gt;1.96,"Atípico","No")</f>
        <v>No</v>
      </c>
    </row>
    <row r="2178" spans="1:11" x14ac:dyDescent="0.35">
      <c r="A2178">
        <v>3470</v>
      </c>
      <c r="B2178" t="s">
        <v>9</v>
      </c>
      <c r="C2178">
        <v>324880</v>
      </c>
      <c r="D2178" t="s">
        <v>10</v>
      </c>
      <c r="E2178" t="s">
        <v>16</v>
      </c>
      <c r="F2178" t="s">
        <v>12</v>
      </c>
      <c r="G2178" t="s">
        <v>13</v>
      </c>
      <c r="H2178" t="s">
        <v>13</v>
      </c>
      <c r="I2178">
        <v>37</v>
      </c>
      <c r="J2178" t="str">
        <f>IF(ABS((C2178-AVERAGE($C:$C))/_xlfn.STDEV.S(moras[SALARIO]))&gt;1.96,"Atípico","No")</f>
        <v>No</v>
      </c>
      <c r="K2178" t="str">
        <f>IF(ABS((moras[[#This Row],[EDAD]]-AVERAGE($I:$I))/_xlfn.STDEV.S($I:$I))&gt;1.96,"Atípico","No")</f>
        <v>No</v>
      </c>
    </row>
    <row r="2179" spans="1:11" x14ac:dyDescent="0.35">
      <c r="A2179">
        <v>4521</v>
      </c>
      <c r="B2179" t="s">
        <v>9</v>
      </c>
      <c r="C2179">
        <v>323500</v>
      </c>
      <c r="D2179" t="s">
        <v>10</v>
      </c>
      <c r="E2179" t="s">
        <v>16</v>
      </c>
      <c r="F2179" t="s">
        <v>12</v>
      </c>
      <c r="G2179" t="s">
        <v>13</v>
      </c>
      <c r="H2179" t="s">
        <v>13</v>
      </c>
      <c r="I2179">
        <v>37</v>
      </c>
      <c r="J2179" t="str">
        <f>IF(ABS((C2179-AVERAGE($C:$C))/_xlfn.STDEV.S(moras[SALARIO]))&gt;1.96,"Atípico","No")</f>
        <v>No</v>
      </c>
      <c r="K2179" t="str">
        <f>IF(ABS((moras[[#This Row],[EDAD]]-AVERAGE($I:$I))/_xlfn.STDEV.S($I:$I))&gt;1.96,"Atípico","No")</f>
        <v>No</v>
      </c>
    </row>
    <row r="2180" spans="1:11" x14ac:dyDescent="0.35">
      <c r="A2180">
        <v>4512</v>
      </c>
      <c r="B2180" t="s">
        <v>15</v>
      </c>
      <c r="C2180">
        <v>321509.09000000003</v>
      </c>
      <c r="D2180" t="s">
        <v>10</v>
      </c>
      <c r="E2180" t="s">
        <v>16</v>
      </c>
      <c r="F2180" t="s">
        <v>12</v>
      </c>
      <c r="G2180" t="s">
        <v>13</v>
      </c>
      <c r="H2180" t="s">
        <v>13</v>
      </c>
      <c r="I2180">
        <v>37</v>
      </c>
      <c r="J2180" t="str">
        <f>IF(ABS((C2180-AVERAGE($C:$C))/_xlfn.STDEV.S(moras[SALARIO]))&gt;1.96,"Atípico","No")</f>
        <v>No</v>
      </c>
      <c r="K2180" t="str">
        <f>IF(ABS((moras[[#This Row],[EDAD]]-AVERAGE($I:$I))/_xlfn.STDEV.S($I:$I))&gt;1.96,"Atípico","No")</f>
        <v>No</v>
      </c>
    </row>
    <row r="2181" spans="1:11" x14ac:dyDescent="0.35">
      <c r="A2181">
        <v>688</v>
      </c>
      <c r="B2181" t="s">
        <v>9</v>
      </c>
      <c r="C2181">
        <v>311895</v>
      </c>
      <c r="D2181" t="s">
        <v>18</v>
      </c>
      <c r="E2181" t="s">
        <v>16</v>
      </c>
      <c r="F2181" t="s">
        <v>12</v>
      </c>
      <c r="G2181" t="s">
        <v>13</v>
      </c>
      <c r="H2181" t="s">
        <v>12</v>
      </c>
      <c r="I2181">
        <v>37</v>
      </c>
      <c r="J2181" t="str">
        <f>IF(ABS((C2181-AVERAGE($C:$C))/_xlfn.STDEV.S(moras[SALARIO]))&gt;1.96,"Atípico","No")</f>
        <v>No</v>
      </c>
      <c r="K2181" t="str">
        <f>IF(ABS((moras[[#This Row],[EDAD]]-AVERAGE($I:$I))/_xlfn.STDEV.S($I:$I))&gt;1.96,"Atípico","No")</f>
        <v>No</v>
      </c>
    </row>
    <row r="2182" spans="1:11" x14ac:dyDescent="0.35">
      <c r="A2182">
        <v>1337</v>
      </c>
      <c r="B2182" t="s">
        <v>9</v>
      </c>
      <c r="C2182">
        <v>305000</v>
      </c>
      <c r="D2182" t="s">
        <v>10</v>
      </c>
      <c r="E2182" t="s">
        <v>16</v>
      </c>
      <c r="F2182" t="s">
        <v>12</v>
      </c>
      <c r="G2182" t="s">
        <v>12</v>
      </c>
      <c r="H2182" t="s">
        <v>13</v>
      </c>
      <c r="I2182">
        <v>37</v>
      </c>
      <c r="J2182" t="str">
        <f>IF(ABS((C2182-AVERAGE($C:$C))/_xlfn.STDEV.S(moras[SALARIO]))&gt;1.96,"Atípico","No")</f>
        <v>No</v>
      </c>
      <c r="K2182" t="str">
        <f>IF(ABS((moras[[#This Row],[EDAD]]-AVERAGE($I:$I))/_xlfn.STDEV.S($I:$I))&gt;1.96,"Atípico","No")</f>
        <v>No</v>
      </c>
    </row>
    <row r="2183" spans="1:11" x14ac:dyDescent="0.35">
      <c r="A2183">
        <v>1318</v>
      </c>
      <c r="B2183" t="s">
        <v>15</v>
      </c>
      <c r="C2183">
        <v>300000</v>
      </c>
      <c r="D2183" t="s">
        <v>10</v>
      </c>
      <c r="E2183" t="s">
        <v>16</v>
      </c>
      <c r="F2183" t="s">
        <v>12</v>
      </c>
      <c r="G2183" t="s">
        <v>12</v>
      </c>
      <c r="H2183" t="s">
        <v>13</v>
      </c>
      <c r="I2183">
        <v>37</v>
      </c>
      <c r="J2183" t="str">
        <f>IF(ABS((C2183-AVERAGE($C:$C))/_xlfn.STDEV.S(moras[SALARIO]))&gt;1.96,"Atípico","No")</f>
        <v>No</v>
      </c>
      <c r="K2183" t="str">
        <f>IF(ABS((moras[[#This Row],[EDAD]]-AVERAGE($I:$I))/_xlfn.STDEV.S($I:$I))&gt;1.96,"Atípico","No")</f>
        <v>No</v>
      </c>
    </row>
    <row r="2184" spans="1:11" x14ac:dyDescent="0.35">
      <c r="A2184">
        <v>2529</v>
      </c>
      <c r="B2184" t="s">
        <v>9</v>
      </c>
      <c r="C2184">
        <v>299744</v>
      </c>
      <c r="D2184" t="s">
        <v>18</v>
      </c>
      <c r="E2184" t="s">
        <v>16</v>
      </c>
      <c r="F2184" t="s">
        <v>12</v>
      </c>
      <c r="G2184" t="s">
        <v>13</v>
      </c>
      <c r="H2184" t="s">
        <v>12</v>
      </c>
      <c r="I2184">
        <v>37</v>
      </c>
      <c r="J2184" t="str">
        <f>IF(ABS((C2184-AVERAGE($C:$C))/_xlfn.STDEV.S(moras[SALARIO]))&gt;1.96,"Atípico","No")</f>
        <v>No</v>
      </c>
      <c r="K2184" t="str">
        <f>IF(ABS((moras[[#This Row],[EDAD]]-AVERAGE($I:$I))/_xlfn.STDEV.S($I:$I))&gt;1.96,"Atípico","No")</f>
        <v>No</v>
      </c>
    </row>
    <row r="2185" spans="1:11" x14ac:dyDescent="0.35">
      <c r="A2185">
        <v>2097</v>
      </c>
      <c r="B2185" t="s">
        <v>9</v>
      </c>
      <c r="C2185">
        <v>297949</v>
      </c>
      <c r="D2185" t="s">
        <v>17</v>
      </c>
      <c r="E2185" t="s">
        <v>16</v>
      </c>
      <c r="F2185" t="s">
        <v>12</v>
      </c>
      <c r="G2185" t="s">
        <v>13</v>
      </c>
      <c r="H2185" t="s">
        <v>13</v>
      </c>
      <c r="I2185">
        <v>37</v>
      </c>
      <c r="J2185" t="str">
        <f>IF(ABS((C2185-AVERAGE($C:$C))/_xlfn.STDEV.S(moras[SALARIO]))&gt;1.96,"Atípico","No")</f>
        <v>No</v>
      </c>
      <c r="K2185" t="str">
        <f>IF(ABS((moras[[#This Row],[EDAD]]-AVERAGE($I:$I))/_xlfn.STDEV.S($I:$I))&gt;1.96,"Atípico","No")</f>
        <v>No</v>
      </c>
    </row>
    <row r="2186" spans="1:11" x14ac:dyDescent="0.35">
      <c r="A2186">
        <v>4455</v>
      </c>
      <c r="B2186" t="s">
        <v>9</v>
      </c>
      <c r="C2186">
        <v>297719</v>
      </c>
      <c r="D2186" t="s">
        <v>17</v>
      </c>
      <c r="E2186" t="s">
        <v>16</v>
      </c>
      <c r="F2186" t="s">
        <v>12</v>
      </c>
      <c r="G2186" t="s">
        <v>13</v>
      </c>
      <c r="H2186" t="s">
        <v>13</v>
      </c>
      <c r="I2186">
        <v>37</v>
      </c>
      <c r="J2186" t="str">
        <f>IF(ABS((C2186-AVERAGE($C:$C))/_xlfn.STDEV.S(moras[SALARIO]))&gt;1.96,"Atípico","No")</f>
        <v>No</v>
      </c>
      <c r="K2186" t="str">
        <f>IF(ABS((moras[[#This Row],[EDAD]]-AVERAGE($I:$I))/_xlfn.STDEV.S($I:$I))&gt;1.96,"Atípico","No")</f>
        <v>No</v>
      </c>
    </row>
    <row r="2187" spans="1:11" x14ac:dyDescent="0.35">
      <c r="A2187">
        <v>3989</v>
      </c>
      <c r="B2187" t="s">
        <v>9</v>
      </c>
      <c r="C2187">
        <v>297163</v>
      </c>
      <c r="D2187" t="s">
        <v>17</v>
      </c>
      <c r="E2187" t="s">
        <v>16</v>
      </c>
      <c r="F2187" t="s">
        <v>12</v>
      </c>
      <c r="G2187" t="s">
        <v>13</v>
      </c>
      <c r="H2187" t="s">
        <v>13</v>
      </c>
      <c r="I2187">
        <v>37</v>
      </c>
      <c r="J2187" t="str">
        <f>IF(ABS((C2187-AVERAGE($C:$C))/_xlfn.STDEV.S(moras[SALARIO]))&gt;1.96,"Atípico","No")</f>
        <v>No</v>
      </c>
      <c r="K2187" t="str">
        <f>IF(ABS((moras[[#This Row],[EDAD]]-AVERAGE($I:$I))/_xlfn.STDEV.S($I:$I))&gt;1.96,"Atípico","No")</f>
        <v>No</v>
      </c>
    </row>
    <row r="2188" spans="1:11" x14ac:dyDescent="0.35">
      <c r="A2188">
        <v>874</v>
      </c>
      <c r="B2188" t="s">
        <v>9</v>
      </c>
      <c r="C2188">
        <v>297050</v>
      </c>
      <c r="D2188" t="s">
        <v>17</v>
      </c>
      <c r="E2188" t="s">
        <v>16</v>
      </c>
      <c r="F2188" t="s">
        <v>12</v>
      </c>
      <c r="G2188" t="s">
        <v>13</v>
      </c>
      <c r="H2188" t="s">
        <v>12</v>
      </c>
      <c r="I2188">
        <v>37</v>
      </c>
      <c r="J2188" t="str">
        <f>IF(ABS((C2188-AVERAGE($C:$C))/_xlfn.STDEV.S(moras[SALARIO]))&gt;1.96,"Atípico","No")</f>
        <v>No</v>
      </c>
      <c r="K2188" t="str">
        <f>IF(ABS((moras[[#This Row],[EDAD]]-AVERAGE($I:$I))/_xlfn.STDEV.S($I:$I))&gt;1.96,"Atípico","No")</f>
        <v>No</v>
      </c>
    </row>
    <row r="2189" spans="1:11" x14ac:dyDescent="0.35">
      <c r="A2189">
        <v>120</v>
      </c>
      <c r="B2189" t="s">
        <v>15</v>
      </c>
      <c r="C2189">
        <v>297046</v>
      </c>
      <c r="D2189" t="s">
        <v>17</v>
      </c>
      <c r="E2189" t="s">
        <v>16</v>
      </c>
      <c r="F2189" t="s">
        <v>12</v>
      </c>
      <c r="G2189" t="s">
        <v>12</v>
      </c>
      <c r="H2189" t="s">
        <v>12</v>
      </c>
      <c r="I2189">
        <v>37</v>
      </c>
      <c r="J2189" t="str">
        <f>IF(ABS((C2189-AVERAGE($C:$C))/_xlfn.STDEV.S(moras[SALARIO]))&gt;1.96,"Atípico","No")</f>
        <v>No</v>
      </c>
      <c r="K2189" t="str">
        <f>IF(ABS((moras[[#This Row],[EDAD]]-AVERAGE($I:$I))/_xlfn.STDEV.S($I:$I))&gt;1.96,"Atípico","No")</f>
        <v>No</v>
      </c>
    </row>
    <row r="2190" spans="1:11" x14ac:dyDescent="0.35">
      <c r="A2190">
        <v>2201</v>
      </c>
      <c r="B2190" t="s">
        <v>9</v>
      </c>
      <c r="C2190">
        <v>297046</v>
      </c>
      <c r="D2190" t="s">
        <v>17</v>
      </c>
      <c r="E2190" t="s">
        <v>16</v>
      </c>
      <c r="F2190" t="s">
        <v>12</v>
      </c>
      <c r="G2190" t="s">
        <v>12</v>
      </c>
      <c r="H2190" t="s">
        <v>12</v>
      </c>
      <c r="I2190">
        <v>37</v>
      </c>
      <c r="J2190" t="str">
        <f>IF(ABS((C2190-AVERAGE($C:$C))/_xlfn.STDEV.S(moras[SALARIO]))&gt;1.96,"Atípico","No")</f>
        <v>No</v>
      </c>
      <c r="K2190" t="str">
        <f>IF(ABS((moras[[#This Row],[EDAD]]-AVERAGE($I:$I))/_xlfn.STDEV.S($I:$I))&gt;1.96,"Atípico","No")</f>
        <v>No</v>
      </c>
    </row>
    <row r="2191" spans="1:11" x14ac:dyDescent="0.35">
      <c r="A2191">
        <v>4958</v>
      </c>
      <c r="B2191" t="s">
        <v>9</v>
      </c>
      <c r="C2191">
        <v>290000</v>
      </c>
      <c r="D2191" t="s">
        <v>10</v>
      </c>
      <c r="E2191" t="s">
        <v>16</v>
      </c>
      <c r="F2191" t="s">
        <v>12</v>
      </c>
      <c r="G2191" t="s">
        <v>12</v>
      </c>
      <c r="H2191" t="s">
        <v>13</v>
      </c>
      <c r="I2191">
        <v>37</v>
      </c>
      <c r="J2191" t="str">
        <f>IF(ABS((C2191-AVERAGE($C:$C))/_xlfn.STDEV.S(moras[SALARIO]))&gt;1.96,"Atípico","No")</f>
        <v>No</v>
      </c>
      <c r="K2191" t="str">
        <f>IF(ABS((moras[[#This Row],[EDAD]]-AVERAGE($I:$I))/_xlfn.STDEV.S($I:$I))&gt;1.96,"Atípico","No")</f>
        <v>No</v>
      </c>
    </row>
    <row r="2192" spans="1:11" x14ac:dyDescent="0.35">
      <c r="A2192">
        <v>3566</v>
      </c>
      <c r="B2192" t="s">
        <v>9</v>
      </c>
      <c r="C2192">
        <v>279985.18</v>
      </c>
      <c r="D2192" t="s">
        <v>10</v>
      </c>
      <c r="E2192" t="s">
        <v>16</v>
      </c>
      <c r="F2192" t="s">
        <v>12</v>
      </c>
      <c r="G2192" t="s">
        <v>13</v>
      </c>
      <c r="H2192" t="s">
        <v>13</v>
      </c>
      <c r="I2192">
        <v>37</v>
      </c>
      <c r="J2192" t="str">
        <f>IF(ABS((C2192-AVERAGE($C:$C))/_xlfn.STDEV.S(moras[SALARIO]))&gt;1.96,"Atípico","No")</f>
        <v>No</v>
      </c>
      <c r="K2192" t="str">
        <f>IF(ABS((moras[[#This Row],[EDAD]]-AVERAGE($I:$I))/_xlfn.STDEV.S($I:$I))&gt;1.96,"Atípico","No")</f>
        <v>No</v>
      </c>
    </row>
    <row r="2193" spans="1:11" x14ac:dyDescent="0.35">
      <c r="A2193">
        <v>1883</v>
      </c>
      <c r="B2193" t="s">
        <v>9</v>
      </c>
      <c r="C2193">
        <v>278030.99</v>
      </c>
      <c r="D2193" t="s">
        <v>19</v>
      </c>
      <c r="E2193" t="s">
        <v>16</v>
      </c>
      <c r="F2193" t="s">
        <v>12</v>
      </c>
      <c r="G2193" t="s">
        <v>13</v>
      </c>
      <c r="H2193" t="s">
        <v>13</v>
      </c>
      <c r="I2193">
        <v>37</v>
      </c>
      <c r="J2193" t="str">
        <f>IF(ABS((C2193-AVERAGE($C:$C))/_xlfn.STDEV.S(moras[SALARIO]))&gt;1.96,"Atípico","No")</f>
        <v>No</v>
      </c>
      <c r="K2193" t="str">
        <f>IF(ABS((moras[[#This Row],[EDAD]]-AVERAGE($I:$I))/_xlfn.STDEV.S($I:$I))&gt;1.96,"Atípico","No")</f>
        <v>No</v>
      </c>
    </row>
    <row r="2194" spans="1:11" x14ac:dyDescent="0.35">
      <c r="A2194">
        <v>234</v>
      </c>
      <c r="B2194" t="s">
        <v>9</v>
      </c>
      <c r="C2194">
        <v>278030</v>
      </c>
      <c r="D2194" t="s">
        <v>19</v>
      </c>
      <c r="E2194" t="s">
        <v>16</v>
      </c>
      <c r="F2194" t="s">
        <v>12</v>
      </c>
      <c r="G2194" t="s">
        <v>13</v>
      </c>
      <c r="H2194" t="s">
        <v>13</v>
      </c>
      <c r="I2194">
        <v>37</v>
      </c>
      <c r="J2194" t="str">
        <f>IF(ABS((C2194-AVERAGE($C:$C))/_xlfn.STDEV.S(moras[SALARIO]))&gt;1.96,"Atípico","No")</f>
        <v>No</v>
      </c>
      <c r="K2194" t="str">
        <f>IF(ABS((moras[[#This Row],[EDAD]]-AVERAGE($I:$I))/_xlfn.STDEV.S($I:$I))&gt;1.96,"Atípico","No")</f>
        <v>No</v>
      </c>
    </row>
    <row r="2195" spans="1:11" x14ac:dyDescent="0.35">
      <c r="A2195">
        <v>1329</v>
      </c>
      <c r="B2195" t="s">
        <v>9</v>
      </c>
      <c r="C2195">
        <v>278030</v>
      </c>
      <c r="D2195" t="s">
        <v>19</v>
      </c>
      <c r="E2195" t="s">
        <v>16</v>
      </c>
      <c r="F2195" t="s">
        <v>12</v>
      </c>
      <c r="G2195" t="s">
        <v>12</v>
      </c>
      <c r="H2195" t="s">
        <v>13</v>
      </c>
      <c r="I2195">
        <v>37</v>
      </c>
      <c r="J2195" t="str">
        <f>IF(ABS((C2195-AVERAGE($C:$C))/_xlfn.STDEV.S(moras[SALARIO]))&gt;1.96,"Atípico","No")</f>
        <v>No</v>
      </c>
      <c r="K2195" t="str">
        <f>IF(ABS((moras[[#This Row],[EDAD]]-AVERAGE($I:$I))/_xlfn.STDEV.S($I:$I))&gt;1.96,"Atípico","No")</f>
        <v>No</v>
      </c>
    </row>
    <row r="2196" spans="1:11" x14ac:dyDescent="0.35">
      <c r="A2196">
        <v>1852</v>
      </c>
      <c r="B2196" t="s">
        <v>15</v>
      </c>
      <c r="C2196">
        <v>278030</v>
      </c>
      <c r="D2196" t="s">
        <v>17</v>
      </c>
      <c r="E2196" t="s">
        <v>16</v>
      </c>
      <c r="F2196" t="s">
        <v>12</v>
      </c>
      <c r="G2196" t="s">
        <v>13</v>
      </c>
      <c r="H2196" t="s">
        <v>13</v>
      </c>
      <c r="I2196">
        <v>37</v>
      </c>
      <c r="J2196" t="str">
        <f>IF(ABS((C2196-AVERAGE($C:$C))/_xlfn.STDEV.S(moras[SALARIO]))&gt;1.96,"Atípico","No")</f>
        <v>No</v>
      </c>
      <c r="K2196" t="str">
        <f>IF(ABS((moras[[#This Row],[EDAD]]-AVERAGE($I:$I))/_xlfn.STDEV.S($I:$I))&gt;1.96,"Atípico","No")</f>
        <v>No</v>
      </c>
    </row>
    <row r="2197" spans="1:11" x14ac:dyDescent="0.35">
      <c r="A2197">
        <v>2632</v>
      </c>
      <c r="B2197" t="s">
        <v>9</v>
      </c>
      <c r="C2197">
        <v>278030</v>
      </c>
      <c r="D2197" t="s">
        <v>19</v>
      </c>
      <c r="E2197" t="s">
        <v>16</v>
      </c>
      <c r="F2197" t="s">
        <v>12</v>
      </c>
      <c r="G2197" t="s">
        <v>13</v>
      </c>
      <c r="H2197" t="s">
        <v>13</v>
      </c>
      <c r="I2197">
        <v>37</v>
      </c>
      <c r="J2197" t="str">
        <f>IF(ABS((C2197-AVERAGE($C:$C))/_xlfn.STDEV.S(moras[SALARIO]))&gt;1.96,"Atípico","No")</f>
        <v>No</v>
      </c>
      <c r="K2197" t="str">
        <f>IF(ABS((moras[[#This Row],[EDAD]]-AVERAGE($I:$I))/_xlfn.STDEV.S($I:$I))&gt;1.96,"Atípico","No")</f>
        <v>No</v>
      </c>
    </row>
    <row r="2198" spans="1:11" x14ac:dyDescent="0.35">
      <c r="A2198">
        <v>4946</v>
      </c>
      <c r="B2198" t="s">
        <v>9</v>
      </c>
      <c r="C2198">
        <v>278030</v>
      </c>
      <c r="D2198" t="s">
        <v>19</v>
      </c>
      <c r="E2198" t="s">
        <v>16</v>
      </c>
      <c r="F2198" t="s">
        <v>12</v>
      </c>
      <c r="G2198" t="s">
        <v>13</v>
      </c>
      <c r="H2198" t="s">
        <v>13</v>
      </c>
      <c r="I2198">
        <v>37</v>
      </c>
      <c r="J2198" t="str">
        <f>IF(ABS((C2198-AVERAGE($C:$C))/_xlfn.STDEV.S(moras[SALARIO]))&gt;1.96,"Atípico","No")</f>
        <v>No</v>
      </c>
      <c r="K2198" t="str">
        <f>IF(ABS((moras[[#This Row],[EDAD]]-AVERAGE($I:$I))/_xlfn.STDEV.S($I:$I))&gt;1.96,"Atípico","No")</f>
        <v>No</v>
      </c>
    </row>
    <row r="2199" spans="1:11" x14ac:dyDescent="0.35">
      <c r="A2199">
        <v>3617</v>
      </c>
      <c r="B2199" t="s">
        <v>9</v>
      </c>
      <c r="C2199">
        <v>278000</v>
      </c>
      <c r="D2199" t="s">
        <v>10</v>
      </c>
      <c r="E2199" t="s">
        <v>16</v>
      </c>
      <c r="F2199" t="s">
        <v>12</v>
      </c>
      <c r="G2199" t="s">
        <v>12</v>
      </c>
      <c r="H2199" t="s">
        <v>12</v>
      </c>
      <c r="I2199">
        <v>37</v>
      </c>
      <c r="J2199" t="str">
        <f>IF(ABS((C2199-AVERAGE($C:$C))/_xlfn.STDEV.S(moras[SALARIO]))&gt;1.96,"Atípico","No")</f>
        <v>No</v>
      </c>
      <c r="K2199" t="str">
        <f>IF(ABS((moras[[#This Row],[EDAD]]-AVERAGE($I:$I))/_xlfn.STDEV.S($I:$I))&gt;1.96,"Atípico","No")</f>
        <v>No</v>
      </c>
    </row>
    <row r="2200" spans="1:11" x14ac:dyDescent="0.35">
      <c r="A2200">
        <v>860</v>
      </c>
      <c r="B2200" t="s">
        <v>15</v>
      </c>
      <c r="C2200">
        <v>260000</v>
      </c>
      <c r="D2200" t="s">
        <v>10</v>
      </c>
      <c r="E2200" t="s">
        <v>16</v>
      </c>
      <c r="F2200" t="s">
        <v>12</v>
      </c>
      <c r="G2200" t="s">
        <v>13</v>
      </c>
      <c r="H2200" t="s">
        <v>12</v>
      </c>
      <c r="I2200">
        <v>37</v>
      </c>
      <c r="J2200" t="str">
        <f>IF(ABS((C2200-AVERAGE($C:$C))/_xlfn.STDEV.S(moras[SALARIO]))&gt;1.96,"Atípico","No")</f>
        <v>No</v>
      </c>
      <c r="K2200" t="str">
        <f>IF(ABS((moras[[#This Row],[EDAD]]-AVERAGE($I:$I))/_xlfn.STDEV.S($I:$I))&gt;1.96,"Atípico","No")</f>
        <v>No</v>
      </c>
    </row>
    <row r="2201" spans="1:11" x14ac:dyDescent="0.35">
      <c r="A2201">
        <v>2101</v>
      </c>
      <c r="B2201" t="s">
        <v>9</v>
      </c>
      <c r="C2201">
        <v>260000</v>
      </c>
      <c r="D2201" t="s">
        <v>10</v>
      </c>
      <c r="E2201" t="s">
        <v>16</v>
      </c>
      <c r="F2201" t="s">
        <v>12</v>
      </c>
      <c r="G2201" t="s">
        <v>13</v>
      </c>
      <c r="H2201" t="s">
        <v>12</v>
      </c>
      <c r="I2201">
        <v>37</v>
      </c>
      <c r="J2201" t="str">
        <f>IF(ABS((C2201-AVERAGE($C:$C))/_xlfn.STDEV.S(moras[SALARIO]))&gt;1.96,"Atípico","No")</f>
        <v>No</v>
      </c>
      <c r="K2201" t="str">
        <f>IF(ABS((moras[[#This Row],[EDAD]]-AVERAGE($I:$I))/_xlfn.STDEV.S($I:$I))&gt;1.96,"Atípico","No")</f>
        <v>No</v>
      </c>
    </row>
    <row r="2202" spans="1:11" x14ac:dyDescent="0.35">
      <c r="A2202">
        <v>3722</v>
      </c>
      <c r="B2202" t="s">
        <v>9</v>
      </c>
      <c r="C2202">
        <v>260000</v>
      </c>
      <c r="D2202" t="s">
        <v>10</v>
      </c>
      <c r="E2202" t="s">
        <v>16</v>
      </c>
      <c r="F2202" t="s">
        <v>12</v>
      </c>
      <c r="G2202" t="s">
        <v>13</v>
      </c>
      <c r="H2202" t="s">
        <v>12</v>
      </c>
      <c r="I2202">
        <v>37</v>
      </c>
      <c r="J2202" t="str">
        <f>IF(ABS((C2202-AVERAGE($C:$C))/_xlfn.STDEV.S(moras[SALARIO]))&gt;1.96,"Atípico","No")</f>
        <v>No</v>
      </c>
      <c r="K2202" t="str">
        <f>IF(ABS((moras[[#This Row],[EDAD]]-AVERAGE($I:$I))/_xlfn.STDEV.S($I:$I))&gt;1.96,"Atípico","No")</f>
        <v>No</v>
      </c>
    </row>
    <row r="2203" spans="1:11" x14ac:dyDescent="0.35">
      <c r="A2203">
        <v>788</v>
      </c>
      <c r="B2203" t="s">
        <v>15</v>
      </c>
      <c r="C2203">
        <v>250000</v>
      </c>
      <c r="D2203" t="s">
        <v>10</v>
      </c>
      <c r="E2203" t="s">
        <v>16</v>
      </c>
      <c r="F2203" t="s">
        <v>12</v>
      </c>
      <c r="G2203" t="s">
        <v>13</v>
      </c>
      <c r="H2203" t="s">
        <v>13</v>
      </c>
      <c r="I2203">
        <v>37</v>
      </c>
      <c r="J2203" t="str">
        <f>IF(ABS((C2203-AVERAGE($C:$C))/_xlfn.STDEV.S(moras[SALARIO]))&gt;1.96,"Atípico","No")</f>
        <v>No</v>
      </c>
      <c r="K2203" t="str">
        <f>IF(ABS((moras[[#This Row],[EDAD]]-AVERAGE($I:$I))/_xlfn.STDEV.S($I:$I))&gt;1.96,"Atípico","No")</f>
        <v>No</v>
      </c>
    </row>
    <row r="2204" spans="1:11" x14ac:dyDescent="0.35">
      <c r="A2204">
        <v>1351</v>
      </c>
      <c r="B2204" t="s">
        <v>9</v>
      </c>
      <c r="C2204">
        <v>182669.09</v>
      </c>
      <c r="D2204" t="s">
        <v>10</v>
      </c>
      <c r="E2204" t="s">
        <v>11</v>
      </c>
      <c r="F2204" t="s">
        <v>12</v>
      </c>
      <c r="G2204" t="s">
        <v>13</v>
      </c>
      <c r="H2204" t="s">
        <v>13</v>
      </c>
      <c r="I2204">
        <v>37</v>
      </c>
      <c r="J2204" t="str">
        <f>IF(ABS((C2204-AVERAGE($C:$C))/_xlfn.STDEV.S(moras[SALARIO]))&gt;1.96,"Atípico","No")</f>
        <v>No</v>
      </c>
      <c r="K2204" t="str">
        <f>IF(ABS((moras[[#This Row],[EDAD]]-AVERAGE($I:$I))/_xlfn.STDEV.S($I:$I))&gt;1.96,"Atípico","No")</f>
        <v>No</v>
      </c>
    </row>
    <row r="2205" spans="1:11" x14ac:dyDescent="0.35">
      <c r="A2205">
        <v>1215</v>
      </c>
      <c r="B2205" t="s">
        <v>9</v>
      </c>
      <c r="C2205">
        <v>159780</v>
      </c>
      <c r="D2205" t="s">
        <v>10</v>
      </c>
      <c r="E2205" t="s">
        <v>16</v>
      </c>
      <c r="F2205" t="s">
        <v>12</v>
      </c>
      <c r="G2205" t="s">
        <v>12</v>
      </c>
      <c r="H2205" t="s">
        <v>12</v>
      </c>
      <c r="I2205">
        <v>37</v>
      </c>
      <c r="J2205" t="str">
        <f>IF(ABS((C2205-AVERAGE($C:$C))/_xlfn.STDEV.S(moras[SALARIO]))&gt;1.96,"Atípico","No")</f>
        <v>No</v>
      </c>
      <c r="K2205" t="str">
        <f>IF(ABS((moras[[#This Row],[EDAD]]-AVERAGE($I:$I))/_xlfn.STDEV.S($I:$I))&gt;1.96,"Atípico","No")</f>
        <v>No</v>
      </c>
    </row>
    <row r="2206" spans="1:11" x14ac:dyDescent="0.35">
      <c r="A2206">
        <v>2740</v>
      </c>
      <c r="B2206" t="s">
        <v>15</v>
      </c>
      <c r="C2206">
        <v>135000</v>
      </c>
      <c r="D2206" t="s">
        <v>10</v>
      </c>
      <c r="E2206" t="s">
        <v>16</v>
      </c>
      <c r="F2206" t="s">
        <v>12</v>
      </c>
      <c r="G2206" t="s">
        <v>13</v>
      </c>
      <c r="H2206" t="s">
        <v>12</v>
      </c>
      <c r="I2206">
        <v>37</v>
      </c>
      <c r="J2206" t="str">
        <f>IF(ABS((C2206-AVERAGE($C:$C))/_xlfn.STDEV.S(moras[SALARIO]))&gt;1.96,"Atípico","No")</f>
        <v>No</v>
      </c>
      <c r="K2206" t="str">
        <f>IF(ABS((moras[[#This Row],[EDAD]]-AVERAGE($I:$I))/_xlfn.STDEV.S($I:$I))&gt;1.96,"Atípico","No")</f>
        <v>No</v>
      </c>
    </row>
    <row r="2207" spans="1:11" x14ac:dyDescent="0.35">
      <c r="A2207">
        <v>3529</v>
      </c>
      <c r="B2207" t="s">
        <v>9</v>
      </c>
      <c r="C2207">
        <v>103000</v>
      </c>
      <c r="D2207" t="s">
        <v>10</v>
      </c>
      <c r="E2207" t="s">
        <v>16</v>
      </c>
      <c r="F2207" t="s">
        <v>12</v>
      </c>
      <c r="G2207" t="s">
        <v>12</v>
      </c>
      <c r="H2207" t="s">
        <v>12</v>
      </c>
      <c r="I2207">
        <v>37</v>
      </c>
      <c r="J2207" t="str">
        <f>IF(ABS((C2207-AVERAGE($C:$C))/_xlfn.STDEV.S(moras[SALARIO]))&gt;1.96,"Atípico","No")</f>
        <v>No</v>
      </c>
      <c r="K2207" t="str">
        <f>IF(ABS((moras[[#This Row],[EDAD]]-AVERAGE($I:$I))/_xlfn.STDEV.S($I:$I))&gt;1.96,"Atípico","No")</f>
        <v>No</v>
      </c>
    </row>
    <row r="2208" spans="1:11" x14ac:dyDescent="0.35">
      <c r="A2208">
        <v>3704</v>
      </c>
      <c r="B2208" t="s">
        <v>9</v>
      </c>
      <c r="C2208">
        <v>101489</v>
      </c>
      <c r="D2208" t="s">
        <v>10</v>
      </c>
      <c r="E2208" t="s">
        <v>16</v>
      </c>
      <c r="F2208" t="s">
        <v>12</v>
      </c>
      <c r="G2208" t="s">
        <v>13</v>
      </c>
      <c r="H2208" t="s">
        <v>13</v>
      </c>
      <c r="I2208">
        <v>37</v>
      </c>
      <c r="J2208" t="str">
        <f>IF(ABS((C2208-AVERAGE($C:$C))/_xlfn.STDEV.S(moras[SALARIO]))&gt;1.96,"Atípico","No")</f>
        <v>No</v>
      </c>
      <c r="K2208" t="str">
        <f>IF(ABS((moras[[#This Row],[EDAD]]-AVERAGE($I:$I))/_xlfn.STDEV.S($I:$I))&gt;1.96,"Atípico","No")</f>
        <v>No</v>
      </c>
    </row>
    <row r="2209" spans="1:11" x14ac:dyDescent="0.35">
      <c r="A2209">
        <v>4376</v>
      </c>
      <c r="B2209" t="s">
        <v>9</v>
      </c>
      <c r="C2209">
        <v>100000</v>
      </c>
      <c r="D2209" t="s">
        <v>10</v>
      </c>
      <c r="E2209" t="s">
        <v>16</v>
      </c>
      <c r="F2209" t="s">
        <v>12</v>
      </c>
      <c r="G2209" t="s">
        <v>13</v>
      </c>
      <c r="H2209" t="s">
        <v>12</v>
      </c>
      <c r="I2209">
        <v>37</v>
      </c>
      <c r="J2209" t="str">
        <f>IF(ABS((C2209-AVERAGE($C:$C))/_xlfn.STDEV.S(moras[SALARIO]))&gt;1.96,"Atípico","No")</f>
        <v>No</v>
      </c>
      <c r="K2209" t="str">
        <f>IF(ABS((moras[[#This Row],[EDAD]]-AVERAGE($I:$I))/_xlfn.STDEV.S($I:$I))&gt;1.96,"Atípico","No")</f>
        <v>No</v>
      </c>
    </row>
    <row r="2210" spans="1:11" x14ac:dyDescent="0.35">
      <c r="A2210">
        <v>1911</v>
      </c>
      <c r="B2210" t="s">
        <v>9</v>
      </c>
      <c r="C2210">
        <v>51833.33</v>
      </c>
      <c r="D2210" t="s">
        <v>10</v>
      </c>
      <c r="E2210" t="s">
        <v>16</v>
      </c>
      <c r="F2210" t="s">
        <v>12</v>
      </c>
      <c r="G2210" t="s">
        <v>13</v>
      </c>
      <c r="H2210" t="s">
        <v>13</v>
      </c>
      <c r="I2210">
        <v>37</v>
      </c>
      <c r="J2210" t="str">
        <f>IF(ABS((C2210-AVERAGE($C:$C))/_xlfn.STDEV.S(moras[SALARIO]))&gt;1.96,"Atípico","No")</f>
        <v>No</v>
      </c>
      <c r="K2210" t="str">
        <f>IF(ABS((moras[[#This Row],[EDAD]]-AVERAGE($I:$I))/_xlfn.STDEV.S($I:$I))&gt;1.96,"Atípico","No")</f>
        <v>No</v>
      </c>
    </row>
    <row r="2211" spans="1:11" x14ac:dyDescent="0.35">
      <c r="A2211">
        <v>4554</v>
      </c>
      <c r="B2211" t="s">
        <v>9</v>
      </c>
      <c r="C2211">
        <v>35530</v>
      </c>
      <c r="D2211" t="s">
        <v>10</v>
      </c>
      <c r="E2211" t="s">
        <v>16</v>
      </c>
      <c r="F2211" t="s">
        <v>12</v>
      </c>
      <c r="G2211" t="s">
        <v>12</v>
      </c>
      <c r="H2211" t="s">
        <v>13</v>
      </c>
      <c r="I2211">
        <v>37</v>
      </c>
      <c r="J2211" t="str">
        <f>IF(ABS((C2211-AVERAGE($C:$C))/_xlfn.STDEV.S(moras[SALARIO]))&gt;1.96,"Atípico","No")</f>
        <v>No</v>
      </c>
      <c r="K2211" t="str">
        <f>IF(ABS((moras[[#This Row],[EDAD]]-AVERAGE($I:$I))/_xlfn.STDEV.S($I:$I))&gt;1.96,"Atípico","No")</f>
        <v>No</v>
      </c>
    </row>
    <row r="2212" spans="1:11" x14ac:dyDescent="0.35">
      <c r="A2212">
        <v>3592</v>
      </c>
      <c r="B2212" t="s">
        <v>9</v>
      </c>
      <c r="C2212">
        <v>9720000</v>
      </c>
      <c r="D2212" t="s">
        <v>10</v>
      </c>
      <c r="E2212" t="s">
        <v>16</v>
      </c>
      <c r="F2212" t="s">
        <v>12</v>
      </c>
      <c r="G2212" t="s">
        <v>12</v>
      </c>
      <c r="H2212" t="s">
        <v>13</v>
      </c>
      <c r="I2212">
        <v>38</v>
      </c>
      <c r="J2212" t="str">
        <f>IF(ABS((C2212-AVERAGE($C:$C))/_xlfn.STDEV.S(moras[SALARIO]))&gt;1.96,"Atípico","No")</f>
        <v>Atípico</v>
      </c>
      <c r="K2212" t="str">
        <f>IF(ABS((moras[[#This Row],[EDAD]]-AVERAGE($I:$I))/_xlfn.STDEV.S($I:$I))&gt;1.96,"Atípico","No")</f>
        <v>No</v>
      </c>
    </row>
    <row r="2213" spans="1:11" x14ac:dyDescent="0.35">
      <c r="A2213">
        <v>3653</v>
      </c>
      <c r="B2213" t="s">
        <v>9</v>
      </c>
      <c r="C2213">
        <v>3394970.65</v>
      </c>
      <c r="D2213" t="s">
        <v>10</v>
      </c>
      <c r="E2213" t="s">
        <v>16</v>
      </c>
      <c r="F2213" t="s">
        <v>12</v>
      </c>
      <c r="G2213" t="s">
        <v>13</v>
      </c>
      <c r="H2213" t="s">
        <v>13</v>
      </c>
      <c r="I2213">
        <v>38</v>
      </c>
      <c r="J2213" t="str">
        <f>IF(ABS((C2213-AVERAGE($C:$C))/_xlfn.STDEV.S(moras[SALARIO]))&gt;1.96,"Atípico","No")</f>
        <v>Atípico</v>
      </c>
      <c r="K2213" t="str">
        <f>IF(ABS((moras[[#This Row],[EDAD]]-AVERAGE($I:$I))/_xlfn.STDEV.S($I:$I))&gt;1.96,"Atípico","No")</f>
        <v>No</v>
      </c>
    </row>
    <row r="2214" spans="1:11" x14ac:dyDescent="0.35">
      <c r="A2214">
        <v>1654</v>
      </c>
      <c r="B2214" t="s">
        <v>9</v>
      </c>
      <c r="C2214">
        <v>3350588.86</v>
      </c>
      <c r="D2214" t="s">
        <v>10</v>
      </c>
      <c r="E2214" t="s">
        <v>16</v>
      </c>
      <c r="F2214" t="s">
        <v>12</v>
      </c>
      <c r="G2214" t="s">
        <v>13</v>
      </c>
      <c r="H2214" t="s">
        <v>13</v>
      </c>
      <c r="I2214">
        <v>38</v>
      </c>
      <c r="J2214" t="str">
        <f>IF(ABS((C2214-AVERAGE($C:$C))/_xlfn.STDEV.S(moras[SALARIO]))&gt;1.96,"Atípico","No")</f>
        <v>Atípico</v>
      </c>
      <c r="K2214" t="str">
        <f>IF(ABS((moras[[#This Row],[EDAD]]-AVERAGE($I:$I))/_xlfn.STDEV.S($I:$I))&gt;1.96,"Atípico","No")</f>
        <v>No</v>
      </c>
    </row>
    <row r="2215" spans="1:11" x14ac:dyDescent="0.35">
      <c r="A2215">
        <v>1812</v>
      </c>
      <c r="B2215" t="s">
        <v>9</v>
      </c>
      <c r="C2215">
        <v>2921803.69</v>
      </c>
      <c r="D2215" t="s">
        <v>10</v>
      </c>
      <c r="E2215" t="s">
        <v>16</v>
      </c>
      <c r="F2215" t="s">
        <v>12</v>
      </c>
      <c r="G2215" t="s">
        <v>13</v>
      </c>
      <c r="H2215" t="s">
        <v>13</v>
      </c>
      <c r="I2215">
        <v>38</v>
      </c>
      <c r="J2215" t="str">
        <f>IF(ABS((C2215-AVERAGE($C:$C))/_xlfn.STDEV.S(moras[SALARIO]))&gt;1.96,"Atípico","No")</f>
        <v>Atípico</v>
      </c>
      <c r="K2215" t="str">
        <f>IF(ABS((moras[[#This Row],[EDAD]]-AVERAGE($I:$I))/_xlfn.STDEV.S($I:$I))&gt;1.96,"Atípico","No")</f>
        <v>No</v>
      </c>
    </row>
    <row r="2216" spans="1:11" x14ac:dyDescent="0.35">
      <c r="A2216">
        <v>1792</v>
      </c>
      <c r="B2216" t="s">
        <v>9</v>
      </c>
      <c r="C2216">
        <v>2534444.9500000002</v>
      </c>
      <c r="D2216" t="s">
        <v>10</v>
      </c>
      <c r="E2216" t="s">
        <v>11</v>
      </c>
      <c r="F2216" t="s">
        <v>12</v>
      </c>
      <c r="G2216" t="s">
        <v>13</v>
      </c>
      <c r="H2216" t="s">
        <v>13</v>
      </c>
      <c r="I2216">
        <v>38</v>
      </c>
      <c r="J2216" t="str">
        <f>IF(ABS((C2216-AVERAGE($C:$C))/_xlfn.STDEV.S(moras[SALARIO]))&gt;1.96,"Atípico","No")</f>
        <v>Atípico</v>
      </c>
      <c r="K2216" t="str">
        <f>IF(ABS((moras[[#This Row],[EDAD]]-AVERAGE($I:$I))/_xlfn.STDEV.S($I:$I))&gt;1.96,"Atípico","No")</f>
        <v>No</v>
      </c>
    </row>
    <row r="2217" spans="1:11" x14ac:dyDescent="0.35">
      <c r="A2217">
        <v>757</v>
      </c>
      <c r="B2217" t="s">
        <v>15</v>
      </c>
      <c r="C2217">
        <v>2058548.97</v>
      </c>
      <c r="D2217" t="s">
        <v>10</v>
      </c>
      <c r="E2217" t="s">
        <v>11</v>
      </c>
      <c r="F2217" t="s">
        <v>12</v>
      </c>
      <c r="G2217" t="s">
        <v>13</v>
      </c>
      <c r="H2217" t="s">
        <v>13</v>
      </c>
      <c r="I2217">
        <v>38</v>
      </c>
      <c r="J2217" t="str">
        <f>IF(ABS((C2217-AVERAGE($C:$C))/_xlfn.STDEV.S(moras[SALARIO]))&gt;1.96,"Atípico","No")</f>
        <v>No</v>
      </c>
      <c r="K2217" t="str">
        <f>IF(ABS((moras[[#This Row],[EDAD]]-AVERAGE($I:$I))/_xlfn.STDEV.S($I:$I))&gt;1.96,"Atípico","No")</f>
        <v>No</v>
      </c>
    </row>
    <row r="2218" spans="1:11" x14ac:dyDescent="0.35">
      <c r="A2218">
        <v>504</v>
      </c>
      <c r="B2218" t="s">
        <v>9</v>
      </c>
      <c r="C2218">
        <v>2029285.16</v>
      </c>
      <c r="D2218" t="s">
        <v>10</v>
      </c>
      <c r="E2218" t="s">
        <v>16</v>
      </c>
      <c r="F2218" t="s">
        <v>12</v>
      </c>
      <c r="G2218" t="s">
        <v>13</v>
      </c>
      <c r="H2218" t="s">
        <v>13</v>
      </c>
      <c r="I2218">
        <v>38</v>
      </c>
      <c r="J2218" t="str">
        <f>IF(ABS((C2218-AVERAGE($C:$C))/_xlfn.STDEV.S(moras[SALARIO]))&gt;1.96,"Atípico","No")</f>
        <v>No</v>
      </c>
      <c r="K2218" t="str">
        <f>IF(ABS((moras[[#This Row],[EDAD]]-AVERAGE($I:$I))/_xlfn.STDEV.S($I:$I))&gt;1.96,"Atípico","No")</f>
        <v>No</v>
      </c>
    </row>
    <row r="2219" spans="1:11" x14ac:dyDescent="0.35">
      <c r="A2219">
        <v>4914</v>
      </c>
      <c r="B2219" t="s">
        <v>15</v>
      </c>
      <c r="C2219">
        <v>2021471.57</v>
      </c>
      <c r="D2219" t="s">
        <v>10</v>
      </c>
      <c r="E2219" t="s">
        <v>11</v>
      </c>
      <c r="F2219" t="s">
        <v>12</v>
      </c>
      <c r="G2219" t="s">
        <v>13</v>
      </c>
      <c r="H2219" t="s">
        <v>13</v>
      </c>
      <c r="I2219">
        <v>38</v>
      </c>
      <c r="J2219" t="str">
        <f>IF(ABS((C2219-AVERAGE($C:$C))/_xlfn.STDEV.S(moras[SALARIO]))&gt;1.96,"Atípico","No")</f>
        <v>No</v>
      </c>
      <c r="K2219" t="str">
        <f>IF(ABS((moras[[#This Row],[EDAD]]-AVERAGE($I:$I))/_xlfn.STDEV.S($I:$I))&gt;1.96,"Atípico","No")</f>
        <v>No</v>
      </c>
    </row>
    <row r="2220" spans="1:11" x14ac:dyDescent="0.35">
      <c r="A2220">
        <v>1239</v>
      </c>
      <c r="B2220" t="s">
        <v>15</v>
      </c>
      <c r="C2220">
        <v>1990669.08</v>
      </c>
      <c r="D2220" t="s">
        <v>10</v>
      </c>
      <c r="E2220" t="s">
        <v>11</v>
      </c>
      <c r="F2220" t="s">
        <v>12</v>
      </c>
      <c r="G2220" t="s">
        <v>13</v>
      </c>
      <c r="H2220" t="s">
        <v>13</v>
      </c>
      <c r="I2220">
        <v>38</v>
      </c>
      <c r="J2220" t="str">
        <f>IF(ABS((C2220-AVERAGE($C:$C))/_xlfn.STDEV.S(moras[SALARIO]))&gt;1.96,"Atípico","No")</f>
        <v>No</v>
      </c>
      <c r="K2220" t="str">
        <f>IF(ABS((moras[[#This Row],[EDAD]]-AVERAGE($I:$I))/_xlfn.STDEV.S($I:$I))&gt;1.96,"Atípico","No")</f>
        <v>No</v>
      </c>
    </row>
    <row r="2221" spans="1:11" x14ac:dyDescent="0.35">
      <c r="A2221">
        <v>258</v>
      </c>
      <c r="B2221" t="s">
        <v>15</v>
      </c>
      <c r="C2221">
        <v>1819625.78</v>
      </c>
      <c r="D2221" t="s">
        <v>10</v>
      </c>
      <c r="E2221" t="s">
        <v>16</v>
      </c>
      <c r="F2221" t="s">
        <v>12</v>
      </c>
      <c r="G2221" t="s">
        <v>13</v>
      </c>
      <c r="H2221" t="s">
        <v>13</v>
      </c>
      <c r="I2221">
        <v>38</v>
      </c>
      <c r="J2221" t="str">
        <f>IF(ABS((C2221-AVERAGE($C:$C))/_xlfn.STDEV.S(moras[SALARIO]))&gt;1.96,"Atípico","No")</f>
        <v>No</v>
      </c>
      <c r="K2221" t="str">
        <f>IF(ABS((moras[[#This Row],[EDAD]]-AVERAGE($I:$I))/_xlfn.STDEV.S($I:$I))&gt;1.96,"Atípico","No")</f>
        <v>No</v>
      </c>
    </row>
    <row r="2222" spans="1:11" x14ac:dyDescent="0.35">
      <c r="A2222">
        <v>4046</v>
      </c>
      <c r="B2222" t="s">
        <v>15</v>
      </c>
      <c r="C2222">
        <v>1739889.52</v>
      </c>
      <c r="D2222" t="s">
        <v>10</v>
      </c>
      <c r="E2222" t="s">
        <v>11</v>
      </c>
      <c r="F2222" t="s">
        <v>12</v>
      </c>
      <c r="G2222" t="s">
        <v>13</v>
      </c>
      <c r="H2222" t="s">
        <v>13</v>
      </c>
      <c r="I2222">
        <v>38</v>
      </c>
      <c r="J2222" t="str">
        <f>IF(ABS((C2222-AVERAGE($C:$C))/_xlfn.STDEV.S(moras[SALARIO]))&gt;1.96,"Atípico","No")</f>
        <v>No</v>
      </c>
      <c r="K2222" t="str">
        <f>IF(ABS((moras[[#This Row],[EDAD]]-AVERAGE($I:$I))/_xlfn.STDEV.S($I:$I))&gt;1.96,"Atípico","No")</f>
        <v>No</v>
      </c>
    </row>
    <row r="2223" spans="1:11" x14ac:dyDescent="0.35">
      <c r="A2223">
        <v>4550</v>
      </c>
      <c r="B2223" t="s">
        <v>9</v>
      </c>
      <c r="C2223">
        <v>1624745.95</v>
      </c>
      <c r="D2223" t="s">
        <v>10</v>
      </c>
      <c r="E2223" t="s">
        <v>16</v>
      </c>
      <c r="F2223" t="s">
        <v>12</v>
      </c>
      <c r="G2223" t="s">
        <v>13</v>
      </c>
      <c r="H2223" t="s">
        <v>13</v>
      </c>
      <c r="I2223">
        <v>38</v>
      </c>
      <c r="J2223" t="str">
        <f>IF(ABS((C2223-AVERAGE($C:$C))/_xlfn.STDEV.S(moras[SALARIO]))&gt;1.96,"Atípico","No")</f>
        <v>No</v>
      </c>
      <c r="K2223" t="str">
        <f>IF(ABS((moras[[#This Row],[EDAD]]-AVERAGE($I:$I))/_xlfn.STDEV.S($I:$I))&gt;1.96,"Atípico","No")</f>
        <v>No</v>
      </c>
    </row>
    <row r="2224" spans="1:11" x14ac:dyDescent="0.35">
      <c r="A2224">
        <v>3875</v>
      </c>
      <c r="B2224" t="s">
        <v>15</v>
      </c>
      <c r="C2224">
        <v>1605450</v>
      </c>
      <c r="D2224" t="s">
        <v>10</v>
      </c>
      <c r="E2224" t="s">
        <v>16</v>
      </c>
      <c r="F2224" t="s">
        <v>12</v>
      </c>
      <c r="G2224" t="s">
        <v>13</v>
      </c>
      <c r="H2224" t="s">
        <v>13</v>
      </c>
      <c r="I2224">
        <v>38</v>
      </c>
      <c r="J2224" t="str">
        <f>IF(ABS((C2224-AVERAGE($C:$C))/_xlfn.STDEV.S(moras[SALARIO]))&gt;1.96,"Atípico","No")</f>
        <v>No</v>
      </c>
      <c r="K2224" t="str">
        <f>IF(ABS((moras[[#This Row],[EDAD]]-AVERAGE($I:$I))/_xlfn.STDEV.S($I:$I))&gt;1.96,"Atípico","No")</f>
        <v>No</v>
      </c>
    </row>
    <row r="2225" spans="1:11" x14ac:dyDescent="0.35">
      <c r="A2225">
        <v>1345</v>
      </c>
      <c r="B2225" t="s">
        <v>9</v>
      </c>
      <c r="C2225">
        <v>1575682</v>
      </c>
      <c r="D2225" t="s">
        <v>10</v>
      </c>
      <c r="E2225" t="s">
        <v>11</v>
      </c>
      <c r="F2225" t="s">
        <v>12</v>
      </c>
      <c r="G2225" t="s">
        <v>13</v>
      </c>
      <c r="H2225" t="s">
        <v>13</v>
      </c>
      <c r="I2225">
        <v>38</v>
      </c>
      <c r="J2225" t="str">
        <f>IF(ABS((C2225-AVERAGE($C:$C))/_xlfn.STDEV.S(moras[SALARIO]))&gt;1.96,"Atípico","No")</f>
        <v>No</v>
      </c>
      <c r="K2225" t="str">
        <f>IF(ABS((moras[[#This Row],[EDAD]]-AVERAGE($I:$I))/_xlfn.STDEV.S($I:$I))&gt;1.96,"Atípico","No")</f>
        <v>No</v>
      </c>
    </row>
    <row r="2226" spans="1:11" x14ac:dyDescent="0.35">
      <c r="A2226">
        <v>1610</v>
      </c>
      <c r="B2226" t="s">
        <v>9</v>
      </c>
      <c r="C2226">
        <v>1552521</v>
      </c>
      <c r="D2226" t="s">
        <v>10</v>
      </c>
      <c r="E2226" t="s">
        <v>11</v>
      </c>
      <c r="F2226" t="s">
        <v>12</v>
      </c>
      <c r="G2226" t="s">
        <v>13</v>
      </c>
      <c r="H2226" t="s">
        <v>12</v>
      </c>
      <c r="I2226">
        <v>38</v>
      </c>
      <c r="J2226" t="str">
        <f>IF(ABS((C2226-AVERAGE($C:$C))/_xlfn.STDEV.S(moras[SALARIO]))&gt;1.96,"Atípico","No")</f>
        <v>No</v>
      </c>
      <c r="K2226" t="str">
        <f>IF(ABS((moras[[#This Row],[EDAD]]-AVERAGE($I:$I))/_xlfn.STDEV.S($I:$I))&gt;1.96,"Atípico","No")</f>
        <v>No</v>
      </c>
    </row>
    <row r="2227" spans="1:11" x14ac:dyDescent="0.35">
      <c r="A2227">
        <v>4525</v>
      </c>
      <c r="B2227" t="s">
        <v>9</v>
      </c>
      <c r="C2227">
        <v>1523214</v>
      </c>
      <c r="D2227" t="s">
        <v>10</v>
      </c>
      <c r="E2227" t="s">
        <v>11</v>
      </c>
      <c r="F2227" t="s">
        <v>12</v>
      </c>
      <c r="G2227" t="s">
        <v>13</v>
      </c>
      <c r="H2227" t="s">
        <v>13</v>
      </c>
      <c r="I2227">
        <v>38</v>
      </c>
      <c r="J2227" t="str">
        <f>IF(ABS((C2227-AVERAGE($C:$C))/_xlfn.STDEV.S(moras[SALARIO]))&gt;1.96,"Atípico","No")</f>
        <v>No</v>
      </c>
      <c r="K2227" t="str">
        <f>IF(ABS((moras[[#This Row],[EDAD]]-AVERAGE($I:$I))/_xlfn.STDEV.S($I:$I))&gt;1.96,"Atípico","No")</f>
        <v>No</v>
      </c>
    </row>
    <row r="2228" spans="1:11" x14ac:dyDescent="0.35">
      <c r="A2228">
        <v>879</v>
      </c>
      <c r="B2228" t="s">
        <v>9</v>
      </c>
      <c r="C2228">
        <v>1455906.15</v>
      </c>
      <c r="D2228" t="s">
        <v>19</v>
      </c>
      <c r="E2228" t="s">
        <v>16</v>
      </c>
      <c r="F2228" t="s">
        <v>12</v>
      </c>
      <c r="G2228" t="s">
        <v>13</v>
      </c>
      <c r="H2228" t="s">
        <v>13</v>
      </c>
      <c r="I2228">
        <v>38</v>
      </c>
      <c r="J2228" t="str">
        <f>IF(ABS((C2228-AVERAGE($C:$C))/_xlfn.STDEV.S(moras[SALARIO]))&gt;1.96,"Atípico","No")</f>
        <v>No</v>
      </c>
      <c r="K2228" t="str">
        <f>IF(ABS((moras[[#This Row],[EDAD]]-AVERAGE($I:$I))/_xlfn.STDEV.S($I:$I))&gt;1.96,"Atípico","No")</f>
        <v>No</v>
      </c>
    </row>
    <row r="2229" spans="1:11" x14ac:dyDescent="0.35">
      <c r="A2229">
        <v>3037</v>
      </c>
      <c r="B2229" t="s">
        <v>9</v>
      </c>
      <c r="C2229">
        <v>1346208.75</v>
      </c>
      <c r="D2229" t="s">
        <v>10</v>
      </c>
      <c r="E2229" t="s">
        <v>16</v>
      </c>
      <c r="F2229" t="s">
        <v>12</v>
      </c>
      <c r="G2229" t="s">
        <v>13</v>
      </c>
      <c r="H2229" t="s">
        <v>13</v>
      </c>
      <c r="I2229">
        <v>38</v>
      </c>
      <c r="J2229" t="str">
        <f>IF(ABS((C2229-AVERAGE($C:$C))/_xlfn.STDEV.S(moras[SALARIO]))&gt;1.96,"Atípico","No")</f>
        <v>No</v>
      </c>
      <c r="K2229" t="str">
        <f>IF(ABS((moras[[#This Row],[EDAD]]-AVERAGE($I:$I))/_xlfn.STDEV.S($I:$I))&gt;1.96,"Atípico","No")</f>
        <v>No</v>
      </c>
    </row>
    <row r="2230" spans="1:11" x14ac:dyDescent="0.35">
      <c r="A2230">
        <v>2520</v>
      </c>
      <c r="B2230" t="s">
        <v>15</v>
      </c>
      <c r="C2230">
        <v>1341415.6399999999</v>
      </c>
      <c r="D2230" t="s">
        <v>10</v>
      </c>
      <c r="E2230" t="s">
        <v>16</v>
      </c>
      <c r="F2230" t="s">
        <v>12</v>
      </c>
      <c r="G2230" t="s">
        <v>13</v>
      </c>
      <c r="H2230" t="s">
        <v>13</v>
      </c>
      <c r="I2230">
        <v>38</v>
      </c>
      <c r="J2230" t="str">
        <f>IF(ABS((C2230-AVERAGE($C:$C))/_xlfn.STDEV.S(moras[SALARIO]))&gt;1.96,"Atípico","No")</f>
        <v>No</v>
      </c>
      <c r="K2230" t="str">
        <f>IF(ABS((moras[[#This Row],[EDAD]]-AVERAGE($I:$I))/_xlfn.STDEV.S($I:$I))&gt;1.96,"Atípico","No")</f>
        <v>No</v>
      </c>
    </row>
    <row r="2231" spans="1:11" x14ac:dyDescent="0.35">
      <c r="A2231">
        <v>971</v>
      </c>
      <c r="B2231" t="s">
        <v>9</v>
      </c>
      <c r="C2231">
        <v>1326988.8</v>
      </c>
      <c r="D2231" t="s">
        <v>10</v>
      </c>
      <c r="E2231" t="s">
        <v>11</v>
      </c>
      <c r="F2231" t="s">
        <v>12</v>
      </c>
      <c r="G2231" t="s">
        <v>13</v>
      </c>
      <c r="H2231" t="s">
        <v>13</v>
      </c>
      <c r="I2231">
        <v>38</v>
      </c>
      <c r="J2231" t="str">
        <f>IF(ABS((C2231-AVERAGE($C:$C))/_xlfn.STDEV.S(moras[SALARIO]))&gt;1.96,"Atípico","No")</f>
        <v>No</v>
      </c>
      <c r="K2231" t="str">
        <f>IF(ABS((moras[[#This Row],[EDAD]]-AVERAGE($I:$I))/_xlfn.STDEV.S($I:$I))&gt;1.96,"Atípico","No")</f>
        <v>No</v>
      </c>
    </row>
    <row r="2232" spans="1:11" x14ac:dyDescent="0.35">
      <c r="A2232">
        <v>3573</v>
      </c>
      <c r="B2232" t="s">
        <v>15</v>
      </c>
      <c r="C2232">
        <v>1260977.05</v>
      </c>
      <c r="D2232" t="s">
        <v>10</v>
      </c>
      <c r="E2232" t="s">
        <v>11</v>
      </c>
      <c r="F2232" t="s">
        <v>12</v>
      </c>
      <c r="G2232" t="s">
        <v>13</v>
      </c>
      <c r="H2232" t="s">
        <v>13</v>
      </c>
      <c r="I2232">
        <v>38</v>
      </c>
      <c r="J2232" t="str">
        <f>IF(ABS((C2232-AVERAGE($C:$C))/_xlfn.STDEV.S(moras[SALARIO]))&gt;1.96,"Atípico","No")</f>
        <v>No</v>
      </c>
      <c r="K2232" t="str">
        <f>IF(ABS((moras[[#This Row],[EDAD]]-AVERAGE($I:$I))/_xlfn.STDEV.S($I:$I))&gt;1.96,"Atípico","No")</f>
        <v>No</v>
      </c>
    </row>
    <row r="2233" spans="1:11" x14ac:dyDescent="0.35">
      <c r="A2233">
        <v>2912</v>
      </c>
      <c r="B2233" t="s">
        <v>15</v>
      </c>
      <c r="C2233">
        <v>1165110</v>
      </c>
      <c r="D2233" t="s">
        <v>10</v>
      </c>
      <c r="E2233" t="s">
        <v>11</v>
      </c>
      <c r="F2233" t="s">
        <v>12</v>
      </c>
      <c r="G2233" t="s">
        <v>13</v>
      </c>
      <c r="H2233" t="s">
        <v>12</v>
      </c>
      <c r="I2233">
        <v>38</v>
      </c>
      <c r="J2233" t="str">
        <f>IF(ABS((C2233-AVERAGE($C:$C))/_xlfn.STDEV.S(moras[SALARIO]))&gt;1.96,"Atípico","No")</f>
        <v>No</v>
      </c>
      <c r="K2233" t="str">
        <f>IF(ABS((moras[[#This Row],[EDAD]]-AVERAGE($I:$I))/_xlfn.STDEV.S($I:$I))&gt;1.96,"Atípico","No")</f>
        <v>No</v>
      </c>
    </row>
    <row r="2234" spans="1:11" x14ac:dyDescent="0.35">
      <c r="A2234">
        <v>4631</v>
      </c>
      <c r="B2234" t="s">
        <v>9</v>
      </c>
      <c r="C2234">
        <v>1162023.5</v>
      </c>
      <c r="D2234" t="s">
        <v>10</v>
      </c>
      <c r="E2234" t="s">
        <v>11</v>
      </c>
      <c r="F2234" t="s">
        <v>12</v>
      </c>
      <c r="G2234" t="s">
        <v>13</v>
      </c>
      <c r="H2234" t="s">
        <v>13</v>
      </c>
      <c r="I2234">
        <v>38</v>
      </c>
      <c r="J2234" t="str">
        <f>IF(ABS((C2234-AVERAGE($C:$C))/_xlfn.STDEV.S(moras[SALARIO]))&gt;1.96,"Atípico","No")</f>
        <v>No</v>
      </c>
      <c r="K2234" t="str">
        <f>IF(ABS((moras[[#This Row],[EDAD]]-AVERAGE($I:$I))/_xlfn.STDEV.S($I:$I))&gt;1.96,"Atípico","No")</f>
        <v>No</v>
      </c>
    </row>
    <row r="2235" spans="1:11" x14ac:dyDescent="0.35">
      <c r="A2235">
        <v>552</v>
      </c>
      <c r="B2235" t="s">
        <v>9</v>
      </c>
      <c r="C2235">
        <v>1088603.02</v>
      </c>
      <c r="D2235" t="s">
        <v>10</v>
      </c>
      <c r="E2235" t="s">
        <v>16</v>
      </c>
      <c r="F2235" t="s">
        <v>12</v>
      </c>
      <c r="G2235" t="s">
        <v>13</v>
      </c>
      <c r="H2235" t="s">
        <v>13</v>
      </c>
      <c r="I2235">
        <v>38</v>
      </c>
      <c r="J2235" t="str">
        <f>IF(ABS((C2235-AVERAGE($C:$C))/_xlfn.STDEV.S(moras[SALARIO]))&gt;1.96,"Atípico","No")</f>
        <v>No</v>
      </c>
      <c r="K2235" t="str">
        <f>IF(ABS((moras[[#This Row],[EDAD]]-AVERAGE($I:$I))/_xlfn.STDEV.S($I:$I))&gt;1.96,"Atípico","No")</f>
        <v>No</v>
      </c>
    </row>
    <row r="2236" spans="1:11" x14ac:dyDescent="0.35">
      <c r="A2236">
        <v>2163</v>
      </c>
      <c r="B2236" t="s">
        <v>15</v>
      </c>
      <c r="C2236">
        <v>1057538</v>
      </c>
      <c r="D2236" t="s">
        <v>10</v>
      </c>
      <c r="E2236" t="s">
        <v>11</v>
      </c>
      <c r="F2236" t="s">
        <v>12</v>
      </c>
      <c r="G2236" t="s">
        <v>13</v>
      </c>
      <c r="H2236" t="s">
        <v>12</v>
      </c>
      <c r="I2236">
        <v>38</v>
      </c>
      <c r="J2236" t="str">
        <f>IF(ABS((C2236-AVERAGE($C:$C))/_xlfn.STDEV.S(moras[SALARIO]))&gt;1.96,"Atípico","No")</f>
        <v>No</v>
      </c>
      <c r="K2236" t="str">
        <f>IF(ABS((moras[[#This Row],[EDAD]]-AVERAGE($I:$I))/_xlfn.STDEV.S($I:$I))&gt;1.96,"Atípico","No")</f>
        <v>No</v>
      </c>
    </row>
    <row r="2237" spans="1:11" x14ac:dyDescent="0.35">
      <c r="A2237">
        <v>2217</v>
      </c>
      <c r="B2237" t="s">
        <v>15</v>
      </c>
      <c r="C2237">
        <v>1029228</v>
      </c>
      <c r="D2237" t="s">
        <v>10</v>
      </c>
      <c r="E2237" t="s">
        <v>11</v>
      </c>
      <c r="F2237" t="s">
        <v>12</v>
      </c>
      <c r="G2237" t="s">
        <v>13</v>
      </c>
      <c r="H2237" t="s">
        <v>13</v>
      </c>
      <c r="I2237">
        <v>38</v>
      </c>
      <c r="J2237" t="str">
        <f>IF(ABS((C2237-AVERAGE($C:$C))/_xlfn.STDEV.S(moras[SALARIO]))&gt;1.96,"Atípico","No")</f>
        <v>No</v>
      </c>
      <c r="K2237" t="str">
        <f>IF(ABS((moras[[#This Row],[EDAD]]-AVERAGE($I:$I))/_xlfn.STDEV.S($I:$I))&gt;1.96,"Atípico","No")</f>
        <v>No</v>
      </c>
    </row>
    <row r="2238" spans="1:11" x14ac:dyDescent="0.35">
      <c r="A2238">
        <v>553</v>
      </c>
      <c r="B2238" t="s">
        <v>9</v>
      </c>
      <c r="C2238">
        <v>1024300.76</v>
      </c>
      <c r="D2238" t="s">
        <v>10</v>
      </c>
      <c r="E2238" t="s">
        <v>16</v>
      </c>
      <c r="F2238" t="s">
        <v>12</v>
      </c>
      <c r="G2238" t="s">
        <v>13</v>
      </c>
      <c r="H2238" t="s">
        <v>13</v>
      </c>
      <c r="I2238">
        <v>38</v>
      </c>
      <c r="J2238" t="str">
        <f>IF(ABS((C2238-AVERAGE($C:$C))/_xlfn.STDEV.S(moras[SALARIO]))&gt;1.96,"Atípico","No")</f>
        <v>No</v>
      </c>
      <c r="K2238" t="str">
        <f>IF(ABS((moras[[#This Row],[EDAD]]-AVERAGE($I:$I))/_xlfn.STDEV.S($I:$I))&gt;1.96,"Atípico","No")</f>
        <v>No</v>
      </c>
    </row>
    <row r="2239" spans="1:11" x14ac:dyDescent="0.35">
      <c r="A2239">
        <v>4995</v>
      </c>
      <c r="B2239" t="s">
        <v>15</v>
      </c>
      <c r="C2239">
        <v>958367.36</v>
      </c>
      <c r="D2239" t="s">
        <v>10</v>
      </c>
      <c r="E2239" t="s">
        <v>11</v>
      </c>
      <c r="F2239" t="s">
        <v>12</v>
      </c>
      <c r="G2239" t="s">
        <v>13</v>
      </c>
      <c r="H2239" t="s">
        <v>13</v>
      </c>
      <c r="I2239">
        <v>38</v>
      </c>
      <c r="J2239" t="str">
        <f>IF(ABS((C2239-AVERAGE($C:$C))/_xlfn.STDEV.S(moras[SALARIO]))&gt;1.96,"Atípico","No")</f>
        <v>No</v>
      </c>
      <c r="K2239" t="str">
        <f>IF(ABS((moras[[#This Row],[EDAD]]-AVERAGE($I:$I))/_xlfn.STDEV.S($I:$I))&gt;1.96,"Atípico","No")</f>
        <v>No</v>
      </c>
    </row>
    <row r="2240" spans="1:11" x14ac:dyDescent="0.35">
      <c r="A2240">
        <v>4220</v>
      </c>
      <c r="B2240" t="s">
        <v>15</v>
      </c>
      <c r="C2240">
        <v>955676</v>
      </c>
      <c r="D2240" t="s">
        <v>18</v>
      </c>
      <c r="E2240" t="s">
        <v>16</v>
      </c>
      <c r="F2240" t="s">
        <v>12</v>
      </c>
      <c r="G2240" t="s">
        <v>13</v>
      </c>
      <c r="H2240" t="s">
        <v>13</v>
      </c>
      <c r="I2240">
        <v>38</v>
      </c>
      <c r="J2240" t="str">
        <f>IF(ABS((C2240-AVERAGE($C:$C))/_xlfn.STDEV.S(moras[SALARIO]))&gt;1.96,"Atípico","No")</f>
        <v>No</v>
      </c>
      <c r="K2240" t="str">
        <f>IF(ABS((moras[[#This Row],[EDAD]]-AVERAGE($I:$I))/_xlfn.STDEV.S($I:$I))&gt;1.96,"Atípico","No")</f>
        <v>No</v>
      </c>
    </row>
    <row r="2241" spans="1:11" x14ac:dyDescent="0.35">
      <c r="A2241">
        <v>392</v>
      </c>
      <c r="B2241" t="s">
        <v>15</v>
      </c>
      <c r="C2241">
        <v>950292</v>
      </c>
      <c r="D2241" t="s">
        <v>10</v>
      </c>
      <c r="E2241" t="s">
        <v>16</v>
      </c>
      <c r="F2241" t="s">
        <v>12</v>
      </c>
      <c r="G2241" t="s">
        <v>13</v>
      </c>
      <c r="H2241" t="s">
        <v>13</v>
      </c>
      <c r="I2241">
        <v>38</v>
      </c>
      <c r="J2241" t="str">
        <f>IF(ABS((C2241-AVERAGE($C:$C))/_xlfn.STDEV.S(moras[SALARIO]))&gt;1.96,"Atípico","No")</f>
        <v>No</v>
      </c>
      <c r="K2241" t="str">
        <f>IF(ABS((moras[[#This Row],[EDAD]]-AVERAGE($I:$I))/_xlfn.STDEV.S($I:$I))&gt;1.96,"Atípico","No")</f>
        <v>No</v>
      </c>
    </row>
    <row r="2242" spans="1:11" x14ac:dyDescent="0.35">
      <c r="A2242">
        <v>379</v>
      </c>
      <c r="B2242" t="s">
        <v>15</v>
      </c>
      <c r="C2242">
        <v>943396.65</v>
      </c>
      <c r="D2242" t="s">
        <v>10</v>
      </c>
      <c r="E2242" t="s">
        <v>11</v>
      </c>
      <c r="F2242" t="s">
        <v>12</v>
      </c>
      <c r="G2242" t="s">
        <v>13</v>
      </c>
      <c r="H2242" t="s">
        <v>13</v>
      </c>
      <c r="I2242">
        <v>38</v>
      </c>
      <c r="J2242" t="str">
        <f>IF(ABS((C2242-AVERAGE($C:$C))/_xlfn.STDEV.S(moras[SALARIO]))&gt;1.96,"Atípico","No")</f>
        <v>No</v>
      </c>
      <c r="K2242" t="str">
        <f>IF(ABS((moras[[#This Row],[EDAD]]-AVERAGE($I:$I))/_xlfn.STDEV.S($I:$I))&gt;1.96,"Atípico","No")</f>
        <v>No</v>
      </c>
    </row>
    <row r="2243" spans="1:11" x14ac:dyDescent="0.35">
      <c r="A2243">
        <v>1609</v>
      </c>
      <c r="B2243" t="s">
        <v>9</v>
      </c>
      <c r="C2243">
        <v>933004.5</v>
      </c>
      <c r="D2243" t="s">
        <v>10</v>
      </c>
      <c r="E2243" t="s">
        <v>11</v>
      </c>
      <c r="F2243" t="s">
        <v>12</v>
      </c>
      <c r="G2243" t="s">
        <v>13</v>
      </c>
      <c r="H2243" t="s">
        <v>13</v>
      </c>
      <c r="I2243">
        <v>38</v>
      </c>
      <c r="J2243" t="str">
        <f>IF(ABS((C2243-AVERAGE($C:$C))/_xlfn.STDEV.S(moras[SALARIO]))&gt;1.96,"Atípico","No")</f>
        <v>No</v>
      </c>
      <c r="K2243" t="str">
        <f>IF(ABS((moras[[#This Row],[EDAD]]-AVERAGE($I:$I))/_xlfn.STDEV.S($I:$I))&gt;1.96,"Atípico","No")</f>
        <v>No</v>
      </c>
    </row>
    <row r="2244" spans="1:11" x14ac:dyDescent="0.35">
      <c r="A2244">
        <v>3042</v>
      </c>
      <c r="B2244" t="s">
        <v>15</v>
      </c>
      <c r="C2244">
        <v>929129</v>
      </c>
      <c r="D2244" t="s">
        <v>10</v>
      </c>
      <c r="E2244" t="s">
        <v>11</v>
      </c>
      <c r="F2244" t="s">
        <v>12</v>
      </c>
      <c r="G2244" t="s">
        <v>13</v>
      </c>
      <c r="H2244" t="s">
        <v>13</v>
      </c>
      <c r="I2244">
        <v>38</v>
      </c>
      <c r="J2244" t="str">
        <f>IF(ABS((C2244-AVERAGE($C:$C))/_xlfn.STDEV.S(moras[SALARIO]))&gt;1.96,"Atípico","No")</f>
        <v>No</v>
      </c>
      <c r="K2244" t="str">
        <f>IF(ABS((moras[[#This Row],[EDAD]]-AVERAGE($I:$I))/_xlfn.STDEV.S($I:$I))&gt;1.96,"Atípico","No")</f>
        <v>No</v>
      </c>
    </row>
    <row r="2245" spans="1:11" x14ac:dyDescent="0.35">
      <c r="A2245">
        <v>1341</v>
      </c>
      <c r="B2245" t="s">
        <v>15</v>
      </c>
      <c r="C2245">
        <v>896802.93</v>
      </c>
      <c r="D2245" t="s">
        <v>10</v>
      </c>
      <c r="E2245" t="s">
        <v>11</v>
      </c>
      <c r="F2245" t="s">
        <v>12</v>
      </c>
      <c r="G2245" t="s">
        <v>13</v>
      </c>
      <c r="H2245" t="s">
        <v>13</v>
      </c>
      <c r="I2245">
        <v>38</v>
      </c>
      <c r="J2245" t="str">
        <f>IF(ABS((C2245-AVERAGE($C:$C))/_xlfn.STDEV.S(moras[SALARIO]))&gt;1.96,"Atípico","No")</f>
        <v>No</v>
      </c>
      <c r="K2245" t="str">
        <f>IF(ABS((moras[[#This Row],[EDAD]]-AVERAGE($I:$I))/_xlfn.STDEV.S($I:$I))&gt;1.96,"Atípico","No")</f>
        <v>No</v>
      </c>
    </row>
    <row r="2246" spans="1:11" x14ac:dyDescent="0.35">
      <c r="A2246">
        <v>4989</v>
      </c>
      <c r="B2246" t="s">
        <v>9</v>
      </c>
      <c r="C2246">
        <v>882417.74</v>
      </c>
      <c r="D2246" t="s">
        <v>10</v>
      </c>
      <c r="E2246" t="s">
        <v>16</v>
      </c>
      <c r="F2246" t="s">
        <v>12</v>
      </c>
      <c r="G2246" t="s">
        <v>13</v>
      </c>
      <c r="H2246" t="s">
        <v>13</v>
      </c>
      <c r="I2246">
        <v>38</v>
      </c>
      <c r="J2246" t="str">
        <f>IF(ABS((C2246-AVERAGE($C:$C))/_xlfn.STDEV.S(moras[SALARIO]))&gt;1.96,"Atípico","No")</f>
        <v>No</v>
      </c>
      <c r="K2246" t="str">
        <f>IF(ABS((moras[[#This Row],[EDAD]]-AVERAGE($I:$I))/_xlfn.STDEV.S($I:$I))&gt;1.96,"Atípico","No")</f>
        <v>No</v>
      </c>
    </row>
    <row r="2247" spans="1:11" x14ac:dyDescent="0.35">
      <c r="A2247">
        <v>7</v>
      </c>
      <c r="B2247" t="s">
        <v>9</v>
      </c>
      <c r="C2247">
        <v>854712</v>
      </c>
      <c r="D2247" t="s">
        <v>10</v>
      </c>
      <c r="E2247" t="s">
        <v>16</v>
      </c>
      <c r="F2247" t="s">
        <v>12</v>
      </c>
      <c r="G2247" t="s">
        <v>13</v>
      </c>
      <c r="H2247" t="s">
        <v>13</v>
      </c>
      <c r="I2247">
        <v>38</v>
      </c>
      <c r="J2247" t="str">
        <f>IF(ABS((C2247-AVERAGE($C:$C))/_xlfn.STDEV.S(moras[SALARIO]))&gt;1.96,"Atípico","No")</f>
        <v>No</v>
      </c>
      <c r="K2247" t="str">
        <f>IF(ABS((moras[[#This Row],[EDAD]]-AVERAGE($I:$I))/_xlfn.STDEV.S($I:$I))&gt;1.96,"Atípico","No")</f>
        <v>No</v>
      </c>
    </row>
    <row r="2248" spans="1:11" x14ac:dyDescent="0.35">
      <c r="A2248">
        <v>1106</v>
      </c>
      <c r="B2248" t="s">
        <v>15</v>
      </c>
      <c r="C2248">
        <v>850000</v>
      </c>
      <c r="D2248" t="s">
        <v>10</v>
      </c>
      <c r="E2248" t="s">
        <v>16</v>
      </c>
      <c r="F2248" t="s">
        <v>12</v>
      </c>
      <c r="G2248" t="s">
        <v>13</v>
      </c>
      <c r="H2248" t="s">
        <v>13</v>
      </c>
      <c r="I2248">
        <v>38</v>
      </c>
      <c r="J2248" t="str">
        <f>IF(ABS((C2248-AVERAGE($C:$C))/_xlfn.STDEV.S(moras[SALARIO]))&gt;1.96,"Atípico","No")</f>
        <v>No</v>
      </c>
      <c r="K2248" t="str">
        <f>IF(ABS((moras[[#This Row],[EDAD]]-AVERAGE($I:$I))/_xlfn.STDEV.S($I:$I))&gt;1.96,"Atípico","No")</f>
        <v>No</v>
      </c>
    </row>
    <row r="2249" spans="1:11" x14ac:dyDescent="0.35">
      <c r="A2249">
        <v>670</v>
      </c>
      <c r="B2249" t="s">
        <v>15</v>
      </c>
      <c r="C2249">
        <v>817600</v>
      </c>
      <c r="D2249" t="s">
        <v>10</v>
      </c>
      <c r="E2249" t="s">
        <v>16</v>
      </c>
      <c r="F2249" t="s">
        <v>12</v>
      </c>
      <c r="G2249" t="s">
        <v>13</v>
      </c>
      <c r="H2249" t="s">
        <v>13</v>
      </c>
      <c r="I2249">
        <v>38</v>
      </c>
      <c r="J2249" t="str">
        <f>IF(ABS((C2249-AVERAGE($C:$C))/_xlfn.STDEV.S(moras[SALARIO]))&gt;1.96,"Atípico","No")</f>
        <v>No</v>
      </c>
      <c r="K2249" t="str">
        <f>IF(ABS((moras[[#This Row],[EDAD]]-AVERAGE($I:$I))/_xlfn.STDEV.S($I:$I))&gt;1.96,"Atípico","No")</f>
        <v>No</v>
      </c>
    </row>
    <row r="2250" spans="1:11" x14ac:dyDescent="0.35">
      <c r="A2250">
        <v>4663</v>
      </c>
      <c r="B2250" t="s">
        <v>9</v>
      </c>
      <c r="C2250">
        <v>796069</v>
      </c>
      <c r="D2250" t="s">
        <v>10</v>
      </c>
      <c r="E2250" t="s">
        <v>11</v>
      </c>
      <c r="F2250" t="s">
        <v>12</v>
      </c>
      <c r="G2250" t="s">
        <v>13</v>
      </c>
      <c r="H2250" t="s">
        <v>13</v>
      </c>
      <c r="I2250">
        <v>38</v>
      </c>
      <c r="J2250" t="str">
        <f>IF(ABS((C2250-AVERAGE($C:$C))/_xlfn.STDEV.S(moras[SALARIO]))&gt;1.96,"Atípico","No")</f>
        <v>No</v>
      </c>
      <c r="K2250" t="str">
        <f>IF(ABS((moras[[#This Row],[EDAD]]-AVERAGE($I:$I))/_xlfn.STDEV.S($I:$I))&gt;1.96,"Atípico","No")</f>
        <v>No</v>
      </c>
    </row>
    <row r="2251" spans="1:11" x14ac:dyDescent="0.35">
      <c r="A2251">
        <v>2707</v>
      </c>
      <c r="B2251" t="s">
        <v>9</v>
      </c>
      <c r="C2251">
        <v>795975.32</v>
      </c>
      <c r="D2251" t="s">
        <v>10</v>
      </c>
      <c r="E2251" t="s">
        <v>11</v>
      </c>
      <c r="F2251" t="s">
        <v>12</v>
      </c>
      <c r="G2251" t="s">
        <v>13</v>
      </c>
      <c r="H2251" t="s">
        <v>13</v>
      </c>
      <c r="I2251">
        <v>38</v>
      </c>
      <c r="J2251" t="str">
        <f>IF(ABS((C2251-AVERAGE($C:$C))/_xlfn.STDEV.S(moras[SALARIO]))&gt;1.96,"Atípico","No")</f>
        <v>No</v>
      </c>
      <c r="K2251" t="str">
        <f>IF(ABS((moras[[#This Row],[EDAD]]-AVERAGE($I:$I))/_xlfn.STDEV.S($I:$I))&gt;1.96,"Atípico","No")</f>
        <v>No</v>
      </c>
    </row>
    <row r="2252" spans="1:11" x14ac:dyDescent="0.35">
      <c r="A2252">
        <v>1278</v>
      </c>
      <c r="B2252" t="s">
        <v>9</v>
      </c>
      <c r="C2252">
        <v>762500</v>
      </c>
      <c r="D2252" t="s">
        <v>10</v>
      </c>
      <c r="E2252" t="s">
        <v>16</v>
      </c>
      <c r="F2252" t="s">
        <v>12</v>
      </c>
      <c r="G2252" t="s">
        <v>13</v>
      </c>
      <c r="H2252" t="s">
        <v>13</v>
      </c>
      <c r="I2252">
        <v>38</v>
      </c>
      <c r="J2252" t="str">
        <f>IF(ABS((C2252-AVERAGE($C:$C))/_xlfn.STDEV.S(moras[SALARIO]))&gt;1.96,"Atípico","No")</f>
        <v>No</v>
      </c>
      <c r="K2252" t="str">
        <f>IF(ABS((moras[[#This Row],[EDAD]]-AVERAGE($I:$I))/_xlfn.STDEV.S($I:$I))&gt;1.96,"Atípico","No")</f>
        <v>No</v>
      </c>
    </row>
    <row r="2253" spans="1:11" x14ac:dyDescent="0.35">
      <c r="A2253">
        <v>1176</v>
      </c>
      <c r="B2253" t="s">
        <v>9</v>
      </c>
      <c r="C2253">
        <v>729689.4</v>
      </c>
      <c r="D2253" t="s">
        <v>10</v>
      </c>
      <c r="E2253" t="s">
        <v>16</v>
      </c>
      <c r="F2253" t="s">
        <v>12</v>
      </c>
      <c r="G2253" t="s">
        <v>12</v>
      </c>
      <c r="H2253" t="s">
        <v>13</v>
      </c>
      <c r="I2253">
        <v>38</v>
      </c>
      <c r="J2253" t="str">
        <f>IF(ABS((C2253-AVERAGE($C:$C))/_xlfn.STDEV.S(moras[SALARIO]))&gt;1.96,"Atípico","No")</f>
        <v>No</v>
      </c>
      <c r="K2253" t="str">
        <f>IF(ABS((moras[[#This Row],[EDAD]]-AVERAGE($I:$I))/_xlfn.STDEV.S($I:$I))&gt;1.96,"Atípico","No")</f>
        <v>No</v>
      </c>
    </row>
    <row r="2254" spans="1:11" x14ac:dyDescent="0.35">
      <c r="A2254">
        <v>3953</v>
      </c>
      <c r="B2254" t="s">
        <v>9</v>
      </c>
      <c r="C2254">
        <v>728571.8</v>
      </c>
      <c r="D2254" t="s">
        <v>10</v>
      </c>
      <c r="E2254" t="s">
        <v>11</v>
      </c>
      <c r="F2254" t="s">
        <v>12</v>
      </c>
      <c r="G2254" t="s">
        <v>13</v>
      </c>
      <c r="H2254" t="s">
        <v>13</v>
      </c>
      <c r="I2254">
        <v>38</v>
      </c>
      <c r="J2254" t="str">
        <f>IF(ABS((C2254-AVERAGE($C:$C))/_xlfn.STDEV.S(moras[SALARIO]))&gt;1.96,"Atípico","No")</f>
        <v>No</v>
      </c>
      <c r="K2254" t="str">
        <f>IF(ABS((moras[[#This Row],[EDAD]]-AVERAGE($I:$I))/_xlfn.STDEV.S($I:$I))&gt;1.96,"Atípico","No")</f>
        <v>No</v>
      </c>
    </row>
    <row r="2255" spans="1:11" x14ac:dyDescent="0.35">
      <c r="A2255">
        <v>4082</v>
      </c>
      <c r="B2255" t="s">
        <v>9</v>
      </c>
      <c r="C2255">
        <v>701516.48</v>
      </c>
      <c r="D2255" t="s">
        <v>10</v>
      </c>
      <c r="E2255" t="s">
        <v>16</v>
      </c>
      <c r="F2255" t="s">
        <v>12</v>
      </c>
      <c r="G2255" t="s">
        <v>13</v>
      </c>
      <c r="H2255" t="s">
        <v>13</v>
      </c>
      <c r="I2255">
        <v>38</v>
      </c>
      <c r="J2255" t="str">
        <f>IF(ABS((C2255-AVERAGE($C:$C))/_xlfn.STDEV.S(moras[SALARIO]))&gt;1.96,"Atípico","No")</f>
        <v>No</v>
      </c>
      <c r="K2255" t="str">
        <f>IF(ABS((moras[[#This Row],[EDAD]]-AVERAGE($I:$I))/_xlfn.STDEV.S($I:$I))&gt;1.96,"Atípico","No")</f>
        <v>No</v>
      </c>
    </row>
    <row r="2256" spans="1:11" x14ac:dyDescent="0.35">
      <c r="A2256">
        <v>2313</v>
      </c>
      <c r="B2256" t="s">
        <v>9</v>
      </c>
      <c r="C2256">
        <v>690952.85</v>
      </c>
      <c r="D2256" t="s">
        <v>10</v>
      </c>
      <c r="E2256" t="s">
        <v>16</v>
      </c>
      <c r="F2256" t="s">
        <v>12</v>
      </c>
      <c r="G2256" t="s">
        <v>13</v>
      </c>
      <c r="H2256" t="s">
        <v>13</v>
      </c>
      <c r="I2256">
        <v>38</v>
      </c>
      <c r="J2256" t="str">
        <f>IF(ABS((C2256-AVERAGE($C:$C))/_xlfn.STDEV.S(moras[SALARIO]))&gt;1.96,"Atípico","No")</f>
        <v>No</v>
      </c>
      <c r="K2256" t="str">
        <f>IF(ABS((moras[[#This Row],[EDAD]]-AVERAGE($I:$I))/_xlfn.STDEV.S($I:$I))&gt;1.96,"Atípico","No")</f>
        <v>No</v>
      </c>
    </row>
    <row r="2257" spans="1:11" x14ac:dyDescent="0.35">
      <c r="A2257">
        <v>3320</v>
      </c>
      <c r="B2257" t="s">
        <v>9</v>
      </c>
      <c r="C2257">
        <v>689245.69</v>
      </c>
      <c r="D2257" t="s">
        <v>10</v>
      </c>
      <c r="E2257" t="s">
        <v>16</v>
      </c>
      <c r="F2257" t="s">
        <v>12</v>
      </c>
      <c r="G2257" t="s">
        <v>13</v>
      </c>
      <c r="H2257" t="s">
        <v>13</v>
      </c>
      <c r="I2257">
        <v>38</v>
      </c>
      <c r="J2257" t="str">
        <f>IF(ABS((C2257-AVERAGE($C:$C))/_xlfn.STDEV.S(moras[SALARIO]))&gt;1.96,"Atípico","No")</f>
        <v>No</v>
      </c>
      <c r="K2257" t="str">
        <f>IF(ABS((moras[[#This Row],[EDAD]]-AVERAGE($I:$I))/_xlfn.STDEV.S($I:$I))&gt;1.96,"Atípico","No")</f>
        <v>No</v>
      </c>
    </row>
    <row r="2258" spans="1:11" x14ac:dyDescent="0.35">
      <c r="A2258">
        <v>4831</v>
      </c>
      <c r="B2258" t="s">
        <v>15</v>
      </c>
      <c r="C2258">
        <v>686170</v>
      </c>
      <c r="D2258" t="s">
        <v>18</v>
      </c>
      <c r="E2258" t="s">
        <v>16</v>
      </c>
      <c r="F2258" t="s">
        <v>12</v>
      </c>
      <c r="G2258" t="s">
        <v>13</v>
      </c>
      <c r="H2258" t="s">
        <v>12</v>
      </c>
      <c r="I2258">
        <v>38</v>
      </c>
      <c r="J2258" t="str">
        <f>IF(ABS((C2258-AVERAGE($C:$C))/_xlfn.STDEV.S(moras[SALARIO]))&gt;1.96,"Atípico","No")</f>
        <v>No</v>
      </c>
      <c r="K2258" t="str">
        <f>IF(ABS((moras[[#This Row],[EDAD]]-AVERAGE($I:$I))/_xlfn.STDEV.S($I:$I))&gt;1.96,"Atípico","No")</f>
        <v>No</v>
      </c>
    </row>
    <row r="2259" spans="1:11" x14ac:dyDescent="0.35">
      <c r="A2259">
        <v>1370</v>
      </c>
      <c r="B2259" t="s">
        <v>9</v>
      </c>
      <c r="C2259">
        <v>683000</v>
      </c>
      <c r="D2259" t="s">
        <v>10</v>
      </c>
      <c r="E2259" t="s">
        <v>16</v>
      </c>
      <c r="F2259" t="s">
        <v>12</v>
      </c>
      <c r="G2259" t="s">
        <v>13</v>
      </c>
      <c r="H2259" t="s">
        <v>13</v>
      </c>
      <c r="I2259">
        <v>38</v>
      </c>
      <c r="J2259" t="str">
        <f>IF(ABS((C2259-AVERAGE($C:$C))/_xlfn.STDEV.S(moras[SALARIO]))&gt;1.96,"Atípico","No")</f>
        <v>No</v>
      </c>
      <c r="K2259" t="str">
        <f>IF(ABS((moras[[#This Row],[EDAD]]-AVERAGE($I:$I))/_xlfn.STDEV.S($I:$I))&gt;1.96,"Atípico","No")</f>
        <v>No</v>
      </c>
    </row>
    <row r="2260" spans="1:11" x14ac:dyDescent="0.35">
      <c r="A2260">
        <v>1636</v>
      </c>
      <c r="B2260" t="s">
        <v>9</v>
      </c>
      <c r="C2260">
        <v>676443.1</v>
      </c>
      <c r="D2260" t="s">
        <v>10</v>
      </c>
      <c r="E2260" t="s">
        <v>16</v>
      </c>
      <c r="F2260" t="s">
        <v>12</v>
      </c>
      <c r="G2260" t="s">
        <v>13</v>
      </c>
      <c r="H2260" t="s">
        <v>13</v>
      </c>
      <c r="I2260">
        <v>38</v>
      </c>
      <c r="J2260" t="str">
        <f>IF(ABS((C2260-AVERAGE($C:$C))/_xlfn.STDEV.S(moras[SALARIO]))&gt;1.96,"Atípico","No")</f>
        <v>No</v>
      </c>
      <c r="K2260" t="str">
        <f>IF(ABS((moras[[#This Row],[EDAD]]-AVERAGE($I:$I))/_xlfn.STDEV.S($I:$I))&gt;1.96,"Atípico","No")</f>
        <v>No</v>
      </c>
    </row>
    <row r="2261" spans="1:11" x14ac:dyDescent="0.35">
      <c r="A2261">
        <v>169</v>
      </c>
      <c r="B2261" t="s">
        <v>15</v>
      </c>
      <c r="C2261">
        <v>672365.54</v>
      </c>
      <c r="D2261" t="s">
        <v>10</v>
      </c>
      <c r="E2261" t="s">
        <v>16</v>
      </c>
      <c r="F2261" t="s">
        <v>12</v>
      </c>
      <c r="G2261" t="s">
        <v>13</v>
      </c>
      <c r="H2261" t="s">
        <v>13</v>
      </c>
      <c r="I2261">
        <v>38</v>
      </c>
      <c r="J2261" t="str">
        <f>IF(ABS((C2261-AVERAGE($C:$C))/_xlfn.STDEV.S(moras[SALARIO]))&gt;1.96,"Atípico","No")</f>
        <v>No</v>
      </c>
      <c r="K2261" t="str">
        <f>IF(ABS((moras[[#This Row],[EDAD]]-AVERAGE($I:$I))/_xlfn.STDEV.S($I:$I))&gt;1.96,"Atípico","No")</f>
        <v>No</v>
      </c>
    </row>
    <row r="2262" spans="1:11" x14ac:dyDescent="0.35">
      <c r="A2262">
        <v>3345</v>
      </c>
      <c r="B2262" t="s">
        <v>9</v>
      </c>
      <c r="C2262">
        <v>664950.56000000006</v>
      </c>
      <c r="D2262" t="s">
        <v>10</v>
      </c>
      <c r="E2262" t="s">
        <v>16</v>
      </c>
      <c r="F2262" t="s">
        <v>12</v>
      </c>
      <c r="G2262" t="s">
        <v>12</v>
      </c>
      <c r="H2262" t="s">
        <v>13</v>
      </c>
      <c r="I2262">
        <v>38</v>
      </c>
      <c r="J2262" t="str">
        <f>IF(ABS((C2262-AVERAGE($C:$C))/_xlfn.STDEV.S(moras[SALARIO]))&gt;1.96,"Atípico","No")</f>
        <v>No</v>
      </c>
      <c r="K2262" t="str">
        <f>IF(ABS((moras[[#This Row],[EDAD]]-AVERAGE($I:$I))/_xlfn.STDEV.S($I:$I))&gt;1.96,"Atípico","No")</f>
        <v>No</v>
      </c>
    </row>
    <row r="2263" spans="1:11" x14ac:dyDescent="0.35">
      <c r="A2263">
        <v>4275</v>
      </c>
      <c r="B2263" t="s">
        <v>15</v>
      </c>
      <c r="C2263">
        <v>657814.80000000005</v>
      </c>
      <c r="D2263" t="s">
        <v>10</v>
      </c>
      <c r="E2263" t="s">
        <v>16</v>
      </c>
      <c r="F2263" t="s">
        <v>12</v>
      </c>
      <c r="G2263" t="s">
        <v>13</v>
      </c>
      <c r="H2263" t="s">
        <v>13</v>
      </c>
      <c r="I2263">
        <v>38</v>
      </c>
      <c r="J2263" t="str">
        <f>IF(ABS((C2263-AVERAGE($C:$C))/_xlfn.STDEV.S(moras[SALARIO]))&gt;1.96,"Atípico","No")</f>
        <v>No</v>
      </c>
      <c r="K2263" t="str">
        <f>IF(ABS((moras[[#This Row],[EDAD]]-AVERAGE($I:$I))/_xlfn.STDEV.S($I:$I))&gt;1.96,"Atípico","No")</f>
        <v>No</v>
      </c>
    </row>
    <row r="2264" spans="1:11" x14ac:dyDescent="0.35">
      <c r="A2264">
        <v>1410</v>
      </c>
      <c r="B2264" t="s">
        <v>9</v>
      </c>
      <c r="C2264">
        <v>650897.42000000004</v>
      </c>
      <c r="D2264" t="s">
        <v>10</v>
      </c>
      <c r="E2264" t="s">
        <v>16</v>
      </c>
      <c r="F2264" t="s">
        <v>12</v>
      </c>
      <c r="G2264" t="s">
        <v>13</v>
      </c>
      <c r="H2264" t="s">
        <v>13</v>
      </c>
      <c r="I2264">
        <v>38</v>
      </c>
      <c r="J2264" t="str">
        <f>IF(ABS((C2264-AVERAGE($C:$C))/_xlfn.STDEV.S(moras[SALARIO]))&gt;1.96,"Atípico","No")</f>
        <v>No</v>
      </c>
      <c r="K2264" t="str">
        <f>IF(ABS((moras[[#This Row],[EDAD]]-AVERAGE($I:$I))/_xlfn.STDEV.S($I:$I))&gt;1.96,"Atípico","No")</f>
        <v>No</v>
      </c>
    </row>
    <row r="2265" spans="1:11" x14ac:dyDescent="0.35">
      <c r="A2265">
        <v>2530</v>
      </c>
      <c r="B2265" t="s">
        <v>9</v>
      </c>
      <c r="C2265">
        <v>650779.6</v>
      </c>
      <c r="D2265" t="s">
        <v>10</v>
      </c>
      <c r="E2265" t="s">
        <v>16</v>
      </c>
      <c r="F2265" t="s">
        <v>12</v>
      </c>
      <c r="G2265" t="s">
        <v>13</v>
      </c>
      <c r="H2265" t="s">
        <v>13</v>
      </c>
      <c r="I2265">
        <v>38</v>
      </c>
      <c r="J2265" t="str">
        <f>IF(ABS((C2265-AVERAGE($C:$C))/_xlfn.STDEV.S(moras[SALARIO]))&gt;1.96,"Atípico","No")</f>
        <v>No</v>
      </c>
      <c r="K2265" t="str">
        <f>IF(ABS((moras[[#This Row],[EDAD]]-AVERAGE($I:$I))/_xlfn.STDEV.S($I:$I))&gt;1.96,"Atípico","No")</f>
        <v>No</v>
      </c>
    </row>
    <row r="2266" spans="1:11" x14ac:dyDescent="0.35">
      <c r="A2266">
        <v>2514</v>
      </c>
      <c r="B2266" t="s">
        <v>9</v>
      </c>
      <c r="C2266">
        <v>639148</v>
      </c>
      <c r="D2266" t="s">
        <v>18</v>
      </c>
      <c r="E2266" t="s">
        <v>16</v>
      </c>
      <c r="F2266" t="s">
        <v>12</v>
      </c>
      <c r="G2266" t="s">
        <v>13</v>
      </c>
      <c r="H2266" t="s">
        <v>12</v>
      </c>
      <c r="I2266">
        <v>38</v>
      </c>
      <c r="J2266" t="str">
        <f>IF(ABS((C2266-AVERAGE($C:$C))/_xlfn.STDEV.S(moras[SALARIO]))&gt;1.96,"Atípico","No")</f>
        <v>No</v>
      </c>
      <c r="K2266" t="str">
        <f>IF(ABS((moras[[#This Row],[EDAD]]-AVERAGE($I:$I))/_xlfn.STDEV.S($I:$I))&gt;1.96,"Atípico","No")</f>
        <v>No</v>
      </c>
    </row>
    <row r="2267" spans="1:11" x14ac:dyDescent="0.35">
      <c r="A2267">
        <v>4290</v>
      </c>
      <c r="B2267" t="s">
        <v>9</v>
      </c>
      <c r="C2267">
        <v>634480</v>
      </c>
      <c r="D2267" t="s">
        <v>10</v>
      </c>
      <c r="E2267" t="s">
        <v>16</v>
      </c>
      <c r="F2267" t="s">
        <v>12</v>
      </c>
      <c r="G2267" t="s">
        <v>13</v>
      </c>
      <c r="H2267" t="s">
        <v>13</v>
      </c>
      <c r="I2267">
        <v>38</v>
      </c>
      <c r="J2267" t="str">
        <f>IF(ABS((C2267-AVERAGE($C:$C))/_xlfn.STDEV.S(moras[SALARIO]))&gt;1.96,"Atípico","No")</f>
        <v>No</v>
      </c>
      <c r="K2267" t="str">
        <f>IF(ABS((moras[[#This Row],[EDAD]]-AVERAGE($I:$I))/_xlfn.STDEV.S($I:$I))&gt;1.96,"Atípico","No")</f>
        <v>No</v>
      </c>
    </row>
    <row r="2268" spans="1:11" x14ac:dyDescent="0.35">
      <c r="A2268">
        <v>1078</v>
      </c>
      <c r="B2268" t="s">
        <v>9</v>
      </c>
      <c r="C2268">
        <v>631550.63</v>
      </c>
      <c r="D2268" t="s">
        <v>10</v>
      </c>
      <c r="E2268" t="s">
        <v>16</v>
      </c>
      <c r="F2268" t="s">
        <v>12</v>
      </c>
      <c r="G2268" t="s">
        <v>13</v>
      </c>
      <c r="H2268" t="s">
        <v>13</v>
      </c>
      <c r="I2268">
        <v>38</v>
      </c>
      <c r="J2268" t="str">
        <f>IF(ABS((C2268-AVERAGE($C:$C))/_xlfn.STDEV.S(moras[SALARIO]))&gt;1.96,"Atípico","No")</f>
        <v>No</v>
      </c>
      <c r="K2268" t="str">
        <f>IF(ABS((moras[[#This Row],[EDAD]]-AVERAGE($I:$I))/_xlfn.STDEV.S($I:$I))&gt;1.96,"Atípico","No")</f>
        <v>No</v>
      </c>
    </row>
    <row r="2269" spans="1:11" x14ac:dyDescent="0.35">
      <c r="A2269">
        <v>406</v>
      </c>
      <c r="B2269" t="s">
        <v>9</v>
      </c>
      <c r="C2269">
        <v>614527</v>
      </c>
      <c r="D2269" t="s">
        <v>10</v>
      </c>
      <c r="E2269" t="s">
        <v>16</v>
      </c>
      <c r="F2269" t="s">
        <v>12</v>
      </c>
      <c r="G2269" t="s">
        <v>13</v>
      </c>
      <c r="H2269" t="s">
        <v>13</v>
      </c>
      <c r="I2269">
        <v>38</v>
      </c>
      <c r="J2269" t="str">
        <f>IF(ABS((C2269-AVERAGE($C:$C))/_xlfn.STDEV.S(moras[SALARIO]))&gt;1.96,"Atípico","No")</f>
        <v>No</v>
      </c>
      <c r="K2269" t="str">
        <f>IF(ABS((moras[[#This Row],[EDAD]]-AVERAGE($I:$I))/_xlfn.STDEV.S($I:$I))&gt;1.96,"Atípico","No")</f>
        <v>No</v>
      </c>
    </row>
    <row r="2270" spans="1:11" x14ac:dyDescent="0.35">
      <c r="A2270">
        <v>2620</v>
      </c>
      <c r="B2270" t="s">
        <v>9</v>
      </c>
      <c r="C2270">
        <v>608414.30000000005</v>
      </c>
      <c r="D2270" t="s">
        <v>10</v>
      </c>
      <c r="E2270" t="s">
        <v>11</v>
      </c>
      <c r="F2270" t="s">
        <v>12</v>
      </c>
      <c r="G2270" t="s">
        <v>13</v>
      </c>
      <c r="H2270" t="s">
        <v>13</v>
      </c>
      <c r="I2270">
        <v>38</v>
      </c>
      <c r="J2270" t="str">
        <f>IF(ABS((C2270-AVERAGE($C:$C))/_xlfn.STDEV.S(moras[SALARIO]))&gt;1.96,"Atípico","No")</f>
        <v>No</v>
      </c>
      <c r="K2270" t="str">
        <f>IF(ABS((moras[[#This Row],[EDAD]]-AVERAGE($I:$I))/_xlfn.STDEV.S($I:$I))&gt;1.96,"Atípico","No")</f>
        <v>No</v>
      </c>
    </row>
    <row r="2271" spans="1:11" x14ac:dyDescent="0.35">
      <c r="A2271">
        <v>3545</v>
      </c>
      <c r="B2271" t="s">
        <v>9</v>
      </c>
      <c r="C2271">
        <v>573826</v>
      </c>
      <c r="D2271" t="s">
        <v>17</v>
      </c>
      <c r="E2271" t="s">
        <v>16</v>
      </c>
      <c r="F2271" t="s">
        <v>12</v>
      </c>
      <c r="G2271" t="s">
        <v>12</v>
      </c>
      <c r="H2271" t="s">
        <v>13</v>
      </c>
      <c r="I2271">
        <v>38</v>
      </c>
      <c r="J2271" t="str">
        <f>IF(ABS((C2271-AVERAGE($C:$C))/_xlfn.STDEV.S(moras[SALARIO]))&gt;1.96,"Atípico","No")</f>
        <v>No</v>
      </c>
      <c r="K2271" t="str">
        <f>IF(ABS((moras[[#This Row],[EDAD]]-AVERAGE($I:$I))/_xlfn.STDEV.S($I:$I))&gt;1.96,"Atípico","No")</f>
        <v>No</v>
      </c>
    </row>
    <row r="2272" spans="1:11" x14ac:dyDescent="0.35">
      <c r="A2272">
        <v>2257</v>
      </c>
      <c r="B2272" t="s">
        <v>9</v>
      </c>
      <c r="C2272">
        <v>562152.61</v>
      </c>
      <c r="D2272" t="s">
        <v>10</v>
      </c>
      <c r="E2272" t="s">
        <v>11</v>
      </c>
      <c r="F2272" t="s">
        <v>12</v>
      </c>
      <c r="G2272" t="s">
        <v>13</v>
      </c>
      <c r="H2272" t="s">
        <v>13</v>
      </c>
      <c r="I2272">
        <v>38</v>
      </c>
      <c r="J2272" t="str">
        <f>IF(ABS((C2272-AVERAGE($C:$C))/_xlfn.STDEV.S(moras[SALARIO]))&gt;1.96,"Atípico","No")</f>
        <v>No</v>
      </c>
      <c r="K2272" t="str">
        <f>IF(ABS((moras[[#This Row],[EDAD]]-AVERAGE($I:$I))/_xlfn.STDEV.S($I:$I))&gt;1.96,"Atípico","No")</f>
        <v>No</v>
      </c>
    </row>
    <row r="2273" spans="1:11" x14ac:dyDescent="0.35">
      <c r="A2273">
        <v>3776</v>
      </c>
      <c r="B2273" t="s">
        <v>9</v>
      </c>
      <c r="C2273">
        <v>559022.46</v>
      </c>
      <c r="D2273" t="s">
        <v>10</v>
      </c>
      <c r="E2273" t="s">
        <v>16</v>
      </c>
      <c r="F2273" t="s">
        <v>12</v>
      </c>
      <c r="G2273" t="s">
        <v>13</v>
      </c>
      <c r="H2273" t="s">
        <v>13</v>
      </c>
      <c r="I2273">
        <v>38</v>
      </c>
      <c r="J2273" t="str">
        <f>IF(ABS((C2273-AVERAGE($C:$C))/_xlfn.STDEV.S(moras[SALARIO]))&gt;1.96,"Atípico","No")</f>
        <v>No</v>
      </c>
      <c r="K2273" t="str">
        <f>IF(ABS((moras[[#This Row],[EDAD]]-AVERAGE($I:$I))/_xlfn.STDEV.S($I:$I))&gt;1.96,"Atípico","No")</f>
        <v>No</v>
      </c>
    </row>
    <row r="2274" spans="1:11" x14ac:dyDescent="0.35">
      <c r="A2274">
        <v>3729</v>
      </c>
      <c r="B2274" t="s">
        <v>9</v>
      </c>
      <c r="C2274">
        <v>551468.9</v>
      </c>
      <c r="D2274" t="s">
        <v>10</v>
      </c>
      <c r="E2274" t="s">
        <v>16</v>
      </c>
      <c r="F2274" t="s">
        <v>12</v>
      </c>
      <c r="G2274" t="s">
        <v>13</v>
      </c>
      <c r="H2274" t="s">
        <v>13</v>
      </c>
      <c r="I2274">
        <v>38</v>
      </c>
      <c r="J2274" t="str">
        <f>IF(ABS((C2274-AVERAGE($C:$C))/_xlfn.STDEV.S(moras[SALARIO]))&gt;1.96,"Atípico","No")</f>
        <v>No</v>
      </c>
      <c r="K2274" t="str">
        <f>IF(ABS((moras[[#This Row],[EDAD]]-AVERAGE($I:$I))/_xlfn.STDEV.S($I:$I))&gt;1.96,"Atípico","No")</f>
        <v>No</v>
      </c>
    </row>
    <row r="2275" spans="1:11" x14ac:dyDescent="0.35">
      <c r="A2275">
        <v>3371</v>
      </c>
      <c r="B2275" t="s">
        <v>9</v>
      </c>
      <c r="C2275">
        <v>541286.99</v>
      </c>
      <c r="D2275" t="s">
        <v>10</v>
      </c>
      <c r="E2275" t="s">
        <v>16</v>
      </c>
      <c r="F2275" t="s">
        <v>12</v>
      </c>
      <c r="G2275" t="s">
        <v>13</v>
      </c>
      <c r="H2275" t="s">
        <v>13</v>
      </c>
      <c r="I2275">
        <v>38</v>
      </c>
      <c r="J2275" t="str">
        <f>IF(ABS((C2275-AVERAGE($C:$C))/_xlfn.STDEV.S(moras[SALARIO]))&gt;1.96,"Atípico","No")</f>
        <v>No</v>
      </c>
      <c r="K2275" t="str">
        <f>IF(ABS((moras[[#This Row],[EDAD]]-AVERAGE($I:$I))/_xlfn.STDEV.S($I:$I))&gt;1.96,"Atípico","No")</f>
        <v>No</v>
      </c>
    </row>
    <row r="2276" spans="1:11" x14ac:dyDescent="0.35">
      <c r="A2276">
        <v>443</v>
      </c>
      <c r="B2276" t="s">
        <v>9</v>
      </c>
      <c r="C2276">
        <v>539324</v>
      </c>
      <c r="D2276" t="s">
        <v>10</v>
      </c>
      <c r="E2276" t="s">
        <v>11</v>
      </c>
      <c r="F2276" t="s">
        <v>12</v>
      </c>
      <c r="G2276" t="s">
        <v>13</v>
      </c>
      <c r="H2276" t="s">
        <v>13</v>
      </c>
      <c r="I2276">
        <v>38</v>
      </c>
      <c r="J2276" t="str">
        <f>IF(ABS((C2276-AVERAGE($C:$C))/_xlfn.STDEV.S(moras[SALARIO]))&gt;1.96,"Atípico","No")</f>
        <v>No</v>
      </c>
      <c r="K2276" t="str">
        <f>IF(ABS((moras[[#This Row],[EDAD]]-AVERAGE($I:$I))/_xlfn.STDEV.S($I:$I))&gt;1.96,"Atípico","No")</f>
        <v>No</v>
      </c>
    </row>
    <row r="2277" spans="1:11" x14ac:dyDescent="0.35">
      <c r="A2277">
        <v>921</v>
      </c>
      <c r="B2277" t="s">
        <v>9</v>
      </c>
      <c r="C2277">
        <v>523001.59999999998</v>
      </c>
      <c r="D2277" t="s">
        <v>10</v>
      </c>
      <c r="E2277" t="s">
        <v>16</v>
      </c>
      <c r="F2277" t="s">
        <v>12</v>
      </c>
      <c r="G2277" t="s">
        <v>13</v>
      </c>
      <c r="H2277" t="s">
        <v>13</v>
      </c>
      <c r="I2277">
        <v>38</v>
      </c>
      <c r="J2277" t="str">
        <f>IF(ABS((C2277-AVERAGE($C:$C))/_xlfn.STDEV.S(moras[SALARIO]))&gt;1.96,"Atípico","No")</f>
        <v>No</v>
      </c>
      <c r="K2277" t="str">
        <f>IF(ABS((moras[[#This Row],[EDAD]]-AVERAGE($I:$I))/_xlfn.STDEV.S($I:$I))&gt;1.96,"Atípico","No")</f>
        <v>No</v>
      </c>
    </row>
    <row r="2278" spans="1:11" x14ac:dyDescent="0.35">
      <c r="A2278">
        <v>2600</v>
      </c>
      <c r="B2278" t="s">
        <v>9</v>
      </c>
      <c r="C2278">
        <v>517494</v>
      </c>
      <c r="D2278" t="s">
        <v>18</v>
      </c>
      <c r="E2278" t="s">
        <v>16</v>
      </c>
      <c r="F2278" t="s">
        <v>12</v>
      </c>
      <c r="G2278" t="s">
        <v>13</v>
      </c>
      <c r="H2278" t="s">
        <v>12</v>
      </c>
      <c r="I2278">
        <v>38</v>
      </c>
      <c r="J2278" t="str">
        <f>IF(ABS((C2278-AVERAGE($C:$C))/_xlfn.STDEV.S(moras[SALARIO]))&gt;1.96,"Atípico","No")</f>
        <v>No</v>
      </c>
      <c r="K2278" t="str">
        <f>IF(ABS((moras[[#This Row],[EDAD]]-AVERAGE($I:$I))/_xlfn.STDEV.S($I:$I))&gt;1.96,"Atípico","No")</f>
        <v>No</v>
      </c>
    </row>
    <row r="2279" spans="1:11" x14ac:dyDescent="0.35">
      <c r="A2279">
        <v>3269</v>
      </c>
      <c r="B2279" t="s">
        <v>9</v>
      </c>
      <c r="C2279">
        <v>516873</v>
      </c>
      <c r="D2279" t="s">
        <v>18</v>
      </c>
      <c r="E2279" t="s">
        <v>16</v>
      </c>
      <c r="F2279" t="s">
        <v>12</v>
      </c>
      <c r="G2279" t="s">
        <v>13</v>
      </c>
      <c r="H2279" t="s">
        <v>13</v>
      </c>
      <c r="I2279">
        <v>38</v>
      </c>
      <c r="J2279" t="str">
        <f>IF(ABS((C2279-AVERAGE($C:$C))/_xlfn.STDEV.S(moras[SALARIO]))&gt;1.96,"Atípico","No")</f>
        <v>No</v>
      </c>
      <c r="K2279" t="str">
        <f>IF(ABS((moras[[#This Row],[EDAD]]-AVERAGE($I:$I))/_xlfn.STDEV.S($I:$I))&gt;1.96,"Atípico","No")</f>
        <v>No</v>
      </c>
    </row>
    <row r="2280" spans="1:11" x14ac:dyDescent="0.35">
      <c r="A2280">
        <v>4029</v>
      </c>
      <c r="B2280" t="s">
        <v>9</v>
      </c>
      <c r="C2280">
        <v>510949.44</v>
      </c>
      <c r="D2280" t="s">
        <v>10</v>
      </c>
      <c r="E2280" t="s">
        <v>16</v>
      </c>
      <c r="F2280" t="s">
        <v>12</v>
      </c>
      <c r="G2280" t="s">
        <v>13</v>
      </c>
      <c r="H2280" t="s">
        <v>13</v>
      </c>
      <c r="I2280">
        <v>38</v>
      </c>
      <c r="J2280" t="str">
        <f>IF(ABS((C2280-AVERAGE($C:$C))/_xlfn.STDEV.S(moras[SALARIO]))&gt;1.96,"Atípico","No")</f>
        <v>No</v>
      </c>
      <c r="K2280" t="str">
        <f>IF(ABS((moras[[#This Row],[EDAD]]-AVERAGE($I:$I))/_xlfn.STDEV.S($I:$I))&gt;1.96,"Atípico","No")</f>
        <v>No</v>
      </c>
    </row>
    <row r="2281" spans="1:11" x14ac:dyDescent="0.35">
      <c r="A2281">
        <v>1638</v>
      </c>
      <c r="B2281" t="s">
        <v>9</v>
      </c>
      <c r="C2281">
        <v>509509</v>
      </c>
      <c r="D2281" t="s">
        <v>18</v>
      </c>
      <c r="E2281" t="s">
        <v>16</v>
      </c>
      <c r="F2281" t="s">
        <v>12</v>
      </c>
      <c r="G2281" t="s">
        <v>12</v>
      </c>
      <c r="H2281" t="s">
        <v>12</v>
      </c>
      <c r="I2281">
        <v>38</v>
      </c>
      <c r="J2281" t="str">
        <f>IF(ABS((C2281-AVERAGE($C:$C))/_xlfn.STDEV.S(moras[SALARIO]))&gt;1.96,"Atípico","No")</f>
        <v>No</v>
      </c>
      <c r="K2281" t="str">
        <f>IF(ABS((moras[[#This Row],[EDAD]]-AVERAGE($I:$I))/_xlfn.STDEV.S($I:$I))&gt;1.96,"Atípico","No")</f>
        <v>No</v>
      </c>
    </row>
    <row r="2282" spans="1:11" x14ac:dyDescent="0.35">
      <c r="A2282">
        <v>4022</v>
      </c>
      <c r="B2282" t="s">
        <v>9</v>
      </c>
      <c r="C2282">
        <v>500000</v>
      </c>
      <c r="D2282" t="s">
        <v>10</v>
      </c>
      <c r="E2282" t="s">
        <v>16</v>
      </c>
      <c r="F2282" t="s">
        <v>12</v>
      </c>
      <c r="G2282" t="s">
        <v>12</v>
      </c>
      <c r="H2282" t="s">
        <v>13</v>
      </c>
      <c r="I2282">
        <v>38</v>
      </c>
      <c r="J2282" t="str">
        <f>IF(ABS((C2282-AVERAGE($C:$C))/_xlfn.STDEV.S(moras[SALARIO]))&gt;1.96,"Atípico","No")</f>
        <v>No</v>
      </c>
      <c r="K2282" t="str">
        <f>IF(ABS((moras[[#This Row],[EDAD]]-AVERAGE($I:$I))/_xlfn.STDEV.S($I:$I))&gt;1.96,"Atípico","No")</f>
        <v>No</v>
      </c>
    </row>
    <row r="2283" spans="1:11" x14ac:dyDescent="0.35">
      <c r="A2283">
        <v>4467</v>
      </c>
      <c r="B2283" t="s">
        <v>9</v>
      </c>
      <c r="C2283">
        <v>410480.22</v>
      </c>
      <c r="D2283" t="s">
        <v>10</v>
      </c>
      <c r="E2283" t="s">
        <v>16</v>
      </c>
      <c r="F2283" t="s">
        <v>12</v>
      </c>
      <c r="G2283" t="s">
        <v>13</v>
      </c>
      <c r="H2283" t="s">
        <v>13</v>
      </c>
      <c r="I2283">
        <v>38</v>
      </c>
      <c r="J2283" t="str">
        <f>IF(ABS((C2283-AVERAGE($C:$C))/_xlfn.STDEV.S(moras[SALARIO]))&gt;1.96,"Atípico","No")</f>
        <v>No</v>
      </c>
      <c r="K2283" t="str">
        <f>IF(ABS((moras[[#This Row],[EDAD]]-AVERAGE($I:$I))/_xlfn.STDEV.S($I:$I))&gt;1.96,"Atípico","No")</f>
        <v>No</v>
      </c>
    </row>
    <row r="2284" spans="1:11" x14ac:dyDescent="0.35">
      <c r="A2284">
        <v>3162</v>
      </c>
      <c r="B2284" t="s">
        <v>15</v>
      </c>
      <c r="C2284">
        <v>410367</v>
      </c>
      <c r="D2284" t="s">
        <v>10</v>
      </c>
      <c r="E2284" t="s">
        <v>16</v>
      </c>
      <c r="F2284" t="s">
        <v>12</v>
      </c>
      <c r="G2284" t="s">
        <v>13</v>
      </c>
      <c r="H2284" t="s">
        <v>13</v>
      </c>
      <c r="I2284">
        <v>38</v>
      </c>
      <c r="J2284" t="str">
        <f>IF(ABS((C2284-AVERAGE($C:$C))/_xlfn.STDEV.S(moras[SALARIO]))&gt;1.96,"Atípico","No")</f>
        <v>No</v>
      </c>
      <c r="K2284" t="str">
        <f>IF(ABS((moras[[#This Row],[EDAD]]-AVERAGE($I:$I))/_xlfn.STDEV.S($I:$I))&gt;1.96,"Atípico","No")</f>
        <v>No</v>
      </c>
    </row>
    <row r="2285" spans="1:11" x14ac:dyDescent="0.35">
      <c r="A2285">
        <v>449</v>
      </c>
      <c r="B2285" t="s">
        <v>15</v>
      </c>
      <c r="C2285">
        <v>404463</v>
      </c>
      <c r="D2285" t="s">
        <v>18</v>
      </c>
      <c r="E2285" t="s">
        <v>16</v>
      </c>
      <c r="F2285" t="s">
        <v>12</v>
      </c>
      <c r="G2285" t="s">
        <v>13</v>
      </c>
      <c r="H2285" t="s">
        <v>12</v>
      </c>
      <c r="I2285">
        <v>38</v>
      </c>
      <c r="J2285" t="str">
        <f>IF(ABS((C2285-AVERAGE($C:$C))/_xlfn.STDEV.S(moras[SALARIO]))&gt;1.96,"Atípico","No")</f>
        <v>No</v>
      </c>
      <c r="K2285" t="str">
        <f>IF(ABS((moras[[#This Row],[EDAD]]-AVERAGE($I:$I))/_xlfn.STDEV.S($I:$I))&gt;1.96,"Atípico","No")</f>
        <v>No</v>
      </c>
    </row>
    <row r="2286" spans="1:11" x14ac:dyDescent="0.35">
      <c r="A2286">
        <v>3013</v>
      </c>
      <c r="B2286" t="s">
        <v>9</v>
      </c>
      <c r="C2286">
        <v>398401.34</v>
      </c>
      <c r="D2286" t="s">
        <v>10</v>
      </c>
      <c r="E2286" t="s">
        <v>16</v>
      </c>
      <c r="F2286" t="s">
        <v>12</v>
      </c>
      <c r="G2286" t="s">
        <v>13</v>
      </c>
      <c r="H2286" t="s">
        <v>13</v>
      </c>
      <c r="I2286">
        <v>38</v>
      </c>
      <c r="J2286" t="str">
        <f>IF(ABS((C2286-AVERAGE($C:$C))/_xlfn.STDEV.S(moras[SALARIO]))&gt;1.96,"Atípico","No")</f>
        <v>No</v>
      </c>
      <c r="K2286" t="str">
        <f>IF(ABS((moras[[#This Row],[EDAD]]-AVERAGE($I:$I))/_xlfn.STDEV.S($I:$I))&gt;1.96,"Atípico","No")</f>
        <v>No</v>
      </c>
    </row>
    <row r="2287" spans="1:11" x14ac:dyDescent="0.35">
      <c r="A2287">
        <v>1567</v>
      </c>
      <c r="B2287" t="s">
        <v>9</v>
      </c>
      <c r="C2287">
        <v>398327.08</v>
      </c>
      <c r="D2287" t="s">
        <v>10</v>
      </c>
      <c r="E2287" t="s">
        <v>16</v>
      </c>
      <c r="F2287" t="s">
        <v>12</v>
      </c>
      <c r="G2287" t="s">
        <v>13</v>
      </c>
      <c r="H2287" t="s">
        <v>13</v>
      </c>
      <c r="I2287">
        <v>38</v>
      </c>
      <c r="J2287" t="str">
        <f>IF(ABS((C2287-AVERAGE($C:$C))/_xlfn.STDEV.S(moras[SALARIO]))&gt;1.96,"Atípico","No")</f>
        <v>No</v>
      </c>
      <c r="K2287" t="str">
        <f>IF(ABS((moras[[#This Row],[EDAD]]-AVERAGE($I:$I))/_xlfn.STDEV.S($I:$I))&gt;1.96,"Atípico","No")</f>
        <v>No</v>
      </c>
    </row>
    <row r="2288" spans="1:11" x14ac:dyDescent="0.35">
      <c r="A2288">
        <v>30</v>
      </c>
      <c r="B2288" t="s">
        <v>9</v>
      </c>
      <c r="C2288">
        <v>398125</v>
      </c>
      <c r="D2288" t="s">
        <v>10</v>
      </c>
      <c r="E2288" t="s">
        <v>16</v>
      </c>
      <c r="F2288" t="s">
        <v>12</v>
      </c>
      <c r="G2288" t="s">
        <v>13</v>
      </c>
      <c r="H2288" t="s">
        <v>13</v>
      </c>
      <c r="I2288">
        <v>38</v>
      </c>
      <c r="J2288" t="str">
        <f>IF(ABS((C2288-AVERAGE($C:$C))/_xlfn.STDEV.S(moras[SALARIO]))&gt;1.96,"Atípico","No")</f>
        <v>No</v>
      </c>
      <c r="K2288" t="str">
        <f>IF(ABS((moras[[#This Row],[EDAD]]-AVERAGE($I:$I))/_xlfn.STDEV.S($I:$I))&gt;1.96,"Atípico","No")</f>
        <v>No</v>
      </c>
    </row>
    <row r="2289" spans="1:11" x14ac:dyDescent="0.35">
      <c r="A2289">
        <v>826</v>
      </c>
      <c r="B2289" t="s">
        <v>15</v>
      </c>
      <c r="C2289">
        <v>387500</v>
      </c>
      <c r="D2289" t="s">
        <v>10</v>
      </c>
      <c r="E2289" t="s">
        <v>16</v>
      </c>
      <c r="F2289" t="s">
        <v>12</v>
      </c>
      <c r="G2289" t="s">
        <v>13</v>
      </c>
      <c r="H2289" t="s">
        <v>13</v>
      </c>
      <c r="I2289">
        <v>38</v>
      </c>
      <c r="J2289" t="str">
        <f>IF(ABS((C2289-AVERAGE($C:$C))/_xlfn.STDEV.S(moras[SALARIO]))&gt;1.96,"Atípico","No")</f>
        <v>No</v>
      </c>
      <c r="K2289" t="str">
        <f>IF(ABS((moras[[#This Row],[EDAD]]-AVERAGE($I:$I))/_xlfn.STDEV.S($I:$I))&gt;1.96,"Atípico","No")</f>
        <v>No</v>
      </c>
    </row>
    <row r="2290" spans="1:11" x14ac:dyDescent="0.35">
      <c r="A2290">
        <v>203</v>
      </c>
      <c r="B2290" t="s">
        <v>9</v>
      </c>
      <c r="C2290">
        <v>378684</v>
      </c>
      <c r="D2290" t="s">
        <v>18</v>
      </c>
      <c r="E2290" t="s">
        <v>16</v>
      </c>
      <c r="F2290" t="s">
        <v>12</v>
      </c>
      <c r="G2290" t="s">
        <v>13</v>
      </c>
      <c r="H2290" t="s">
        <v>12</v>
      </c>
      <c r="I2290">
        <v>38</v>
      </c>
      <c r="J2290" t="str">
        <f>IF(ABS((C2290-AVERAGE($C:$C))/_xlfn.STDEV.S(moras[SALARIO]))&gt;1.96,"Atípico","No")</f>
        <v>No</v>
      </c>
      <c r="K2290" t="str">
        <f>IF(ABS((moras[[#This Row],[EDAD]]-AVERAGE($I:$I))/_xlfn.STDEV.S($I:$I))&gt;1.96,"Atípico","No")</f>
        <v>No</v>
      </c>
    </row>
    <row r="2291" spans="1:11" x14ac:dyDescent="0.35">
      <c r="A2291">
        <v>1908</v>
      </c>
      <c r="B2291" t="s">
        <v>9</v>
      </c>
      <c r="C2291">
        <v>374003.1</v>
      </c>
      <c r="D2291" t="s">
        <v>10</v>
      </c>
      <c r="E2291" t="s">
        <v>16</v>
      </c>
      <c r="F2291" t="s">
        <v>12</v>
      </c>
      <c r="G2291" t="s">
        <v>13</v>
      </c>
      <c r="H2291" t="s">
        <v>13</v>
      </c>
      <c r="I2291">
        <v>38</v>
      </c>
      <c r="J2291" t="str">
        <f>IF(ABS((C2291-AVERAGE($C:$C))/_xlfn.STDEV.S(moras[SALARIO]))&gt;1.96,"Atípico","No")</f>
        <v>No</v>
      </c>
      <c r="K2291" t="str">
        <f>IF(ABS((moras[[#This Row],[EDAD]]-AVERAGE($I:$I))/_xlfn.STDEV.S($I:$I))&gt;1.96,"Atípico","No")</f>
        <v>No</v>
      </c>
    </row>
    <row r="2292" spans="1:11" x14ac:dyDescent="0.35">
      <c r="A2292">
        <v>4405</v>
      </c>
      <c r="B2292" t="s">
        <v>9</v>
      </c>
      <c r="C2292">
        <v>360960</v>
      </c>
      <c r="D2292" t="s">
        <v>10</v>
      </c>
      <c r="E2292" t="s">
        <v>16</v>
      </c>
      <c r="F2292" t="s">
        <v>12</v>
      </c>
      <c r="G2292" t="s">
        <v>13</v>
      </c>
      <c r="H2292" t="s">
        <v>13</v>
      </c>
      <c r="I2292">
        <v>38</v>
      </c>
      <c r="J2292" t="str">
        <f>IF(ABS((C2292-AVERAGE($C:$C))/_xlfn.STDEV.S(moras[SALARIO]))&gt;1.96,"Atípico","No")</f>
        <v>No</v>
      </c>
      <c r="K2292" t="str">
        <f>IF(ABS((moras[[#This Row],[EDAD]]-AVERAGE($I:$I))/_xlfn.STDEV.S($I:$I))&gt;1.96,"Atípico","No")</f>
        <v>No</v>
      </c>
    </row>
    <row r="2293" spans="1:11" x14ac:dyDescent="0.35">
      <c r="A2293">
        <v>2891</v>
      </c>
      <c r="B2293" t="s">
        <v>15</v>
      </c>
      <c r="C2293">
        <v>359544.27</v>
      </c>
      <c r="D2293" t="s">
        <v>21</v>
      </c>
      <c r="E2293" t="s">
        <v>16</v>
      </c>
      <c r="F2293" t="s">
        <v>12</v>
      </c>
      <c r="G2293" t="s">
        <v>12</v>
      </c>
      <c r="H2293" t="s">
        <v>13</v>
      </c>
      <c r="I2293">
        <v>38</v>
      </c>
      <c r="J2293" t="str">
        <f>IF(ABS((C2293-AVERAGE($C:$C))/_xlfn.STDEV.S(moras[SALARIO]))&gt;1.96,"Atípico","No")</f>
        <v>No</v>
      </c>
      <c r="K2293" t="str">
        <f>IF(ABS((moras[[#This Row],[EDAD]]-AVERAGE($I:$I))/_xlfn.STDEV.S($I:$I))&gt;1.96,"Atípico","No")</f>
        <v>No</v>
      </c>
    </row>
    <row r="2294" spans="1:11" x14ac:dyDescent="0.35">
      <c r="A2294">
        <v>4200</v>
      </c>
      <c r="B2294" t="s">
        <v>9</v>
      </c>
      <c r="C2294">
        <v>359544.27</v>
      </c>
      <c r="D2294" t="s">
        <v>21</v>
      </c>
      <c r="E2294" t="s">
        <v>16</v>
      </c>
      <c r="F2294" t="s">
        <v>12</v>
      </c>
      <c r="G2294" t="s">
        <v>12</v>
      </c>
      <c r="H2294" t="s">
        <v>13</v>
      </c>
      <c r="I2294">
        <v>38</v>
      </c>
      <c r="J2294" t="str">
        <f>IF(ABS((C2294-AVERAGE($C:$C))/_xlfn.STDEV.S(moras[SALARIO]))&gt;1.96,"Atípico","No")</f>
        <v>No</v>
      </c>
      <c r="K2294" t="str">
        <f>IF(ABS((moras[[#This Row],[EDAD]]-AVERAGE($I:$I))/_xlfn.STDEV.S($I:$I))&gt;1.96,"Atípico","No")</f>
        <v>No</v>
      </c>
    </row>
    <row r="2295" spans="1:11" x14ac:dyDescent="0.35">
      <c r="A2295">
        <v>2703</v>
      </c>
      <c r="B2295" t="s">
        <v>15</v>
      </c>
      <c r="C2295">
        <v>358838</v>
      </c>
      <c r="D2295" t="s">
        <v>10</v>
      </c>
      <c r="E2295" t="s">
        <v>11</v>
      </c>
      <c r="F2295" t="s">
        <v>12</v>
      </c>
      <c r="G2295" t="s">
        <v>13</v>
      </c>
      <c r="H2295" t="s">
        <v>13</v>
      </c>
      <c r="I2295">
        <v>38</v>
      </c>
      <c r="J2295" t="str">
        <f>IF(ABS((C2295-AVERAGE($C:$C))/_xlfn.STDEV.S(moras[SALARIO]))&gt;1.96,"Atípico","No")</f>
        <v>No</v>
      </c>
      <c r="K2295" t="str">
        <f>IF(ABS((moras[[#This Row],[EDAD]]-AVERAGE($I:$I))/_xlfn.STDEV.S($I:$I))&gt;1.96,"Atípico","No")</f>
        <v>No</v>
      </c>
    </row>
    <row r="2296" spans="1:11" x14ac:dyDescent="0.35">
      <c r="A2296">
        <v>2670</v>
      </c>
      <c r="B2296" t="s">
        <v>9</v>
      </c>
      <c r="C2296">
        <v>356686.25</v>
      </c>
      <c r="D2296" t="s">
        <v>10</v>
      </c>
      <c r="E2296" t="s">
        <v>16</v>
      </c>
      <c r="F2296" t="s">
        <v>12</v>
      </c>
      <c r="G2296" t="s">
        <v>13</v>
      </c>
      <c r="H2296" t="s">
        <v>13</v>
      </c>
      <c r="I2296">
        <v>38</v>
      </c>
      <c r="J2296" t="str">
        <f>IF(ABS((C2296-AVERAGE($C:$C))/_xlfn.STDEV.S(moras[SALARIO]))&gt;1.96,"Atípico","No")</f>
        <v>No</v>
      </c>
      <c r="K2296" t="str">
        <f>IF(ABS((moras[[#This Row],[EDAD]]-AVERAGE($I:$I))/_xlfn.STDEV.S($I:$I))&gt;1.96,"Atípico","No")</f>
        <v>No</v>
      </c>
    </row>
    <row r="2297" spans="1:11" x14ac:dyDescent="0.35">
      <c r="A2297">
        <v>2989</v>
      </c>
      <c r="B2297" t="s">
        <v>15</v>
      </c>
      <c r="C2297">
        <v>351531.84</v>
      </c>
      <c r="D2297" t="s">
        <v>10</v>
      </c>
      <c r="E2297" t="s">
        <v>16</v>
      </c>
      <c r="F2297" t="s">
        <v>12</v>
      </c>
      <c r="G2297" t="s">
        <v>13</v>
      </c>
      <c r="H2297" t="s">
        <v>13</v>
      </c>
      <c r="I2297">
        <v>38</v>
      </c>
      <c r="J2297" t="str">
        <f>IF(ABS((C2297-AVERAGE($C:$C))/_xlfn.STDEV.S(moras[SALARIO]))&gt;1.96,"Atípico","No")</f>
        <v>No</v>
      </c>
      <c r="K2297" t="str">
        <f>IF(ABS((moras[[#This Row],[EDAD]]-AVERAGE($I:$I))/_xlfn.STDEV.S($I:$I))&gt;1.96,"Atípico","No")</f>
        <v>No</v>
      </c>
    </row>
    <row r="2298" spans="1:11" x14ac:dyDescent="0.35">
      <c r="A2298">
        <v>1959</v>
      </c>
      <c r="B2298" t="s">
        <v>15</v>
      </c>
      <c r="C2298">
        <v>350899.48</v>
      </c>
      <c r="D2298" t="s">
        <v>10</v>
      </c>
      <c r="E2298" t="s">
        <v>16</v>
      </c>
      <c r="F2298" t="s">
        <v>12</v>
      </c>
      <c r="G2298" t="s">
        <v>12</v>
      </c>
      <c r="H2298" t="s">
        <v>13</v>
      </c>
      <c r="I2298">
        <v>38</v>
      </c>
      <c r="J2298" t="str">
        <f>IF(ABS((C2298-AVERAGE($C:$C))/_xlfn.STDEV.S(moras[SALARIO]))&gt;1.96,"Atípico","No")</f>
        <v>No</v>
      </c>
      <c r="K2298" t="str">
        <f>IF(ABS((moras[[#This Row],[EDAD]]-AVERAGE($I:$I))/_xlfn.STDEV.S($I:$I))&gt;1.96,"Atípico","No")</f>
        <v>No</v>
      </c>
    </row>
    <row r="2299" spans="1:11" x14ac:dyDescent="0.35">
      <c r="A2299">
        <v>785</v>
      </c>
      <c r="B2299" t="s">
        <v>9</v>
      </c>
      <c r="C2299">
        <v>350000</v>
      </c>
      <c r="D2299" t="s">
        <v>10</v>
      </c>
      <c r="E2299" t="s">
        <v>16</v>
      </c>
      <c r="F2299" t="s">
        <v>12</v>
      </c>
      <c r="G2299" t="s">
        <v>12</v>
      </c>
      <c r="H2299" t="s">
        <v>13</v>
      </c>
      <c r="I2299">
        <v>38</v>
      </c>
      <c r="J2299" t="str">
        <f>IF(ABS((C2299-AVERAGE($C:$C))/_xlfn.STDEV.S(moras[SALARIO]))&gt;1.96,"Atípico","No")</f>
        <v>No</v>
      </c>
      <c r="K2299" t="str">
        <f>IF(ABS((moras[[#This Row],[EDAD]]-AVERAGE($I:$I))/_xlfn.STDEV.S($I:$I))&gt;1.96,"Atípico","No")</f>
        <v>No</v>
      </c>
    </row>
    <row r="2300" spans="1:11" x14ac:dyDescent="0.35">
      <c r="A2300">
        <v>1246</v>
      </c>
      <c r="B2300" t="s">
        <v>9</v>
      </c>
      <c r="C2300">
        <v>350000</v>
      </c>
      <c r="D2300" t="s">
        <v>10</v>
      </c>
      <c r="E2300" t="s">
        <v>16</v>
      </c>
      <c r="F2300" t="s">
        <v>12</v>
      </c>
      <c r="G2300" t="s">
        <v>13</v>
      </c>
      <c r="H2300" t="s">
        <v>13</v>
      </c>
      <c r="I2300">
        <v>38</v>
      </c>
      <c r="J2300" t="str">
        <f>IF(ABS((C2300-AVERAGE($C:$C))/_xlfn.STDEV.S(moras[SALARIO]))&gt;1.96,"Atípico","No")</f>
        <v>No</v>
      </c>
      <c r="K2300" t="str">
        <f>IF(ABS((moras[[#This Row],[EDAD]]-AVERAGE($I:$I))/_xlfn.STDEV.S($I:$I))&gt;1.96,"Atípico","No")</f>
        <v>No</v>
      </c>
    </row>
    <row r="2301" spans="1:11" x14ac:dyDescent="0.35">
      <c r="A2301">
        <v>87</v>
      </c>
      <c r="B2301" t="s">
        <v>9</v>
      </c>
      <c r="C2301">
        <v>347356.26</v>
      </c>
      <c r="D2301" t="s">
        <v>10</v>
      </c>
      <c r="E2301" t="s">
        <v>16</v>
      </c>
      <c r="F2301" t="s">
        <v>12</v>
      </c>
      <c r="G2301" t="s">
        <v>13</v>
      </c>
      <c r="H2301" t="s">
        <v>13</v>
      </c>
      <c r="I2301">
        <v>38</v>
      </c>
      <c r="J2301" t="str">
        <f>IF(ABS((C2301-AVERAGE($C:$C))/_xlfn.STDEV.S(moras[SALARIO]))&gt;1.96,"Atípico","No")</f>
        <v>No</v>
      </c>
      <c r="K2301" t="str">
        <f>IF(ABS((moras[[#This Row],[EDAD]]-AVERAGE($I:$I))/_xlfn.STDEV.S($I:$I))&gt;1.96,"Atípico","No")</f>
        <v>No</v>
      </c>
    </row>
    <row r="2302" spans="1:11" x14ac:dyDescent="0.35">
      <c r="A2302">
        <v>3238</v>
      </c>
      <c r="B2302" t="s">
        <v>15</v>
      </c>
      <c r="C2302">
        <v>346666.67</v>
      </c>
      <c r="D2302" t="s">
        <v>10</v>
      </c>
      <c r="E2302" t="s">
        <v>16</v>
      </c>
      <c r="F2302" t="s">
        <v>12</v>
      </c>
      <c r="G2302" t="s">
        <v>13</v>
      </c>
      <c r="H2302" t="s">
        <v>13</v>
      </c>
      <c r="I2302">
        <v>38</v>
      </c>
      <c r="J2302" t="str">
        <f>IF(ABS((C2302-AVERAGE($C:$C))/_xlfn.STDEV.S(moras[SALARIO]))&gt;1.96,"Atípico","No")</f>
        <v>No</v>
      </c>
      <c r="K2302" t="str">
        <f>IF(ABS((moras[[#This Row],[EDAD]]-AVERAGE($I:$I))/_xlfn.STDEV.S($I:$I))&gt;1.96,"Atípico","No")</f>
        <v>No</v>
      </c>
    </row>
    <row r="2303" spans="1:11" x14ac:dyDescent="0.35">
      <c r="A2303">
        <v>3031</v>
      </c>
      <c r="B2303" t="s">
        <v>9</v>
      </c>
      <c r="C2303">
        <v>341207</v>
      </c>
      <c r="D2303" t="s">
        <v>10</v>
      </c>
      <c r="E2303" t="s">
        <v>16</v>
      </c>
      <c r="F2303" t="s">
        <v>12</v>
      </c>
      <c r="G2303" t="s">
        <v>13</v>
      </c>
      <c r="H2303" t="s">
        <v>12</v>
      </c>
      <c r="I2303">
        <v>38</v>
      </c>
      <c r="J2303" t="str">
        <f>IF(ABS((C2303-AVERAGE($C:$C))/_xlfn.STDEV.S(moras[SALARIO]))&gt;1.96,"Atípico","No")</f>
        <v>No</v>
      </c>
      <c r="K2303" t="str">
        <f>IF(ABS((moras[[#This Row],[EDAD]]-AVERAGE($I:$I))/_xlfn.STDEV.S($I:$I))&gt;1.96,"Atípico","No")</f>
        <v>No</v>
      </c>
    </row>
    <row r="2304" spans="1:11" x14ac:dyDescent="0.35">
      <c r="A2304">
        <v>790</v>
      </c>
      <c r="B2304" t="s">
        <v>9</v>
      </c>
      <c r="C2304">
        <v>337254.54</v>
      </c>
      <c r="D2304" t="s">
        <v>10</v>
      </c>
      <c r="E2304" t="s">
        <v>16</v>
      </c>
      <c r="F2304" t="s">
        <v>12</v>
      </c>
      <c r="G2304" t="s">
        <v>13</v>
      </c>
      <c r="H2304" t="s">
        <v>13</v>
      </c>
      <c r="I2304">
        <v>38</v>
      </c>
      <c r="J2304" t="str">
        <f>IF(ABS((C2304-AVERAGE($C:$C))/_xlfn.STDEV.S(moras[SALARIO]))&gt;1.96,"Atípico","No")</f>
        <v>No</v>
      </c>
      <c r="K2304" t="str">
        <f>IF(ABS((moras[[#This Row],[EDAD]]-AVERAGE($I:$I))/_xlfn.STDEV.S($I:$I))&gt;1.96,"Atípico","No")</f>
        <v>No</v>
      </c>
    </row>
    <row r="2305" spans="1:11" x14ac:dyDescent="0.35">
      <c r="A2305">
        <v>2059</v>
      </c>
      <c r="B2305" t="s">
        <v>9</v>
      </c>
      <c r="C2305">
        <v>334141</v>
      </c>
      <c r="D2305" t="s">
        <v>18</v>
      </c>
      <c r="E2305" t="s">
        <v>16</v>
      </c>
      <c r="F2305" t="s">
        <v>12</v>
      </c>
      <c r="G2305" t="s">
        <v>13</v>
      </c>
      <c r="H2305" t="s">
        <v>12</v>
      </c>
      <c r="I2305">
        <v>38</v>
      </c>
      <c r="J2305" t="str">
        <f>IF(ABS((C2305-AVERAGE($C:$C))/_xlfn.STDEV.S(moras[SALARIO]))&gt;1.96,"Atípico","No")</f>
        <v>No</v>
      </c>
      <c r="K2305" t="str">
        <f>IF(ABS((moras[[#This Row],[EDAD]]-AVERAGE($I:$I))/_xlfn.STDEV.S($I:$I))&gt;1.96,"Atípico","No")</f>
        <v>No</v>
      </c>
    </row>
    <row r="2306" spans="1:11" x14ac:dyDescent="0.35">
      <c r="A2306">
        <v>3710</v>
      </c>
      <c r="B2306" t="s">
        <v>9</v>
      </c>
      <c r="C2306">
        <v>325000</v>
      </c>
      <c r="D2306" t="s">
        <v>10</v>
      </c>
      <c r="E2306" t="s">
        <v>16</v>
      </c>
      <c r="F2306" t="s">
        <v>12</v>
      </c>
      <c r="G2306" t="s">
        <v>13</v>
      </c>
      <c r="H2306" t="s">
        <v>13</v>
      </c>
      <c r="I2306">
        <v>38</v>
      </c>
      <c r="J2306" t="str">
        <f>IF(ABS((C2306-AVERAGE($C:$C))/_xlfn.STDEV.S(moras[SALARIO]))&gt;1.96,"Atípico","No")</f>
        <v>No</v>
      </c>
      <c r="K2306" t="str">
        <f>IF(ABS((moras[[#This Row],[EDAD]]-AVERAGE($I:$I))/_xlfn.STDEV.S($I:$I))&gt;1.96,"Atípico","No")</f>
        <v>No</v>
      </c>
    </row>
    <row r="2307" spans="1:11" x14ac:dyDescent="0.35">
      <c r="A2307">
        <v>4983</v>
      </c>
      <c r="B2307" t="s">
        <v>15</v>
      </c>
      <c r="C2307">
        <v>324345.28000000003</v>
      </c>
      <c r="D2307" t="s">
        <v>10</v>
      </c>
      <c r="E2307" t="s">
        <v>16</v>
      </c>
      <c r="F2307" t="s">
        <v>12</v>
      </c>
      <c r="G2307" t="s">
        <v>13</v>
      </c>
      <c r="H2307" t="s">
        <v>13</v>
      </c>
      <c r="I2307">
        <v>38</v>
      </c>
      <c r="J2307" t="str">
        <f>IF(ABS((C2307-AVERAGE($C:$C))/_xlfn.STDEV.S(moras[SALARIO]))&gt;1.96,"Atípico","No")</f>
        <v>No</v>
      </c>
      <c r="K2307" t="str">
        <f>IF(ABS((moras[[#This Row],[EDAD]]-AVERAGE($I:$I))/_xlfn.STDEV.S($I:$I))&gt;1.96,"Atípico","No")</f>
        <v>No</v>
      </c>
    </row>
    <row r="2308" spans="1:11" x14ac:dyDescent="0.35">
      <c r="A2308">
        <v>2402</v>
      </c>
      <c r="B2308" t="s">
        <v>15</v>
      </c>
      <c r="C2308">
        <v>323562</v>
      </c>
      <c r="D2308" t="s">
        <v>18</v>
      </c>
      <c r="E2308" t="s">
        <v>16</v>
      </c>
      <c r="F2308" t="s">
        <v>12</v>
      </c>
      <c r="G2308" t="s">
        <v>13</v>
      </c>
      <c r="H2308" t="s">
        <v>12</v>
      </c>
      <c r="I2308">
        <v>38</v>
      </c>
      <c r="J2308" t="str">
        <f>IF(ABS((C2308-AVERAGE($C:$C))/_xlfn.STDEV.S(moras[SALARIO]))&gt;1.96,"Atípico","No")</f>
        <v>No</v>
      </c>
      <c r="K2308" t="str">
        <f>IF(ABS((moras[[#This Row],[EDAD]]-AVERAGE($I:$I))/_xlfn.STDEV.S($I:$I))&gt;1.96,"Atípico","No")</f>
        <v>No</v>
      </c>
    </row>
    <row r="2309" spans="1:11" x14ac:dyDescent="0.35">
      <c r="A2309">
        <v>2937</v>
      </c>
      <c r="B2309" t="s">
        <v>15</v>
      </c>
      <c r="C2309">
        <v>323296</v>
      </c>
      <c r="D2309" t="s">
        <v>17</v>
      </c>
      <c r="E2309" t="s">
        <v>16</v>
      </c>
      <c r="F2309" t="s">
        <v>12</v>
      </c>
      <c r="G2309" t="s">
        <v>12</v>
      </c>
      <c r="H2309" t="s">
        <v>13</v>
      </c>
      <c r="I2309">
        <v>38</v>
      </c>
      <c r="J2309" t="str">
        <f>IF(ABS((C2309-AVERAGE($C:$C))/_xlfn.STDEV.S(moras[SALARIO]))&gt;1.96,"Atípico","No")</f>
        <v>No</v>
      </c>
      <c r="K2309" t="str">
        <f>IF(ABS((moras[[#This Row],[EDAD]]-AVERAGE($I:$I))/_xlfn.STDEV.S($I:$I))&gt;1.96,"Atípico","No")</f>
        <v>No</v>
      </c>
    </row>
    <row r="2310" spans="1:11" x14ac:dyDescent="0.35">
      <c r="A2310">
        <v>4482</v>
      </c>
      <c r="B2310" t="s">
        <v>15</v>
      </c>
      <c r="C2310">
        <v>320000</v>
      </c>
      <c r="D2310" t="s">
        <v>10</v>
      </c>
      <c r="E2310" t="s">
        <v>16</v>
      </c>
      <c r="F2310" t="s">
        <v>12</v>
      </c>
      <c r="G2310" t="s">
        <v>12</v>
      </c>
      <c r="H2310" t="s">
        <v>12</v>
      </c>
      <c r="I2310">
        <v>38</v>
      </c>
      <c r="J2310" t="str">
        <f>IF(ABS((C2310-AVERAGE($C:$C))/_xlfn.STDEV.S(moras[SALARIO]))&gt;1.96,"Atípico","No")</f>
        <v>No</v>
      </c>
      <c r="K2310" t="str">
        <f>IF(ABS((moras[[#This Row],[EDAD]]-AVERAGE($I:$I))/_xlfn.STDEV.S($I:$I))&gt;1.96,"Atípico","No")</f>
        <v>No</v>
      </c>
    </row>
    <row r="2311" spans="1:11" x14ac:dyDescent="0.35">
      <c r="A2311">
        <v>1342</v>
      </c>
      <c r="B2311" t="s">
        <v>9</v>
      </c>
      <c r="C2311">
        <v>319572</v>
      </c>
      <c r="D2311" t="s">
        <v>10</v>
      </c>
      <c r="E2311" t="s">
        <v>16</v>
      </c>
      <c r="F2311" t="s">
        <v>12</v>
      </c>
      <c r="G2311" t="s">
        <v>13</v>
      </c>
      <c r="H2311" t="s">
        <v>12</v>
      </c>
      <c r="I2311">
        <v>38</v>
      </c>
      <c r="J2311" t="str">
        <f>IF(ABS((C2311-AVERAGE($C:$C))/_xlfn.STDEV.S(moras[SALARIO]))&gt;1.96,"Atípico","No")</f>
        <v>No</v>
      </c>
      <c r="K2311" t="str">
        <f>IF(ABS((moras[[#This Row],[EDAD]]-AVERAGE($I:$I))/_xlfn.STDEV.S($I:$I))&gt;1.96,"Atípico","No")</f>
        <v>No</v>
      </c>
    </row>
    <row r="2312" spans="1:11" x14ac:dyDescent="0.35">
      <c r="A2312">
        <v>1762</v>
      </c>
      <c r="B2312" t="s">
        <v>15</v>
      </c>
      <c r="C2312">
        <v>318064</v>
      </c>
      <c r="D2312" t="s">
        <v>18</v>
      </c>
      <c r="E2312" t="s">
        <v>16</v>
      </c>
      <c r="F2312" t="s">
        <v>12</v>
      </c>
      <c r="G2312" t="s">
        <v>13</v>
      </c>
      <c r="H2312" t="s">
        <v>12</v>
      </c>
      <c r="I2312">
        <v>38</v>
      </c>
      <c r="J2312" t="str">
        <f>IF(ABS((C2312-AVERAGE($C:$C))/_xlfn.STDEV.S(moras[SALARIO]))&gt;1.96,"Atípico","No")</f>
        <v>No</v>
      </c>
      <c r="K2312" t="str">
        <f>IF(ABS((moras[[#This Row],[EDAD]]-AVERAGE($I:$I))/_xlfn.STDEV.S($I:$I))&gt;1.96,"Atípico","No")</f>
        <v>No</v>
      </c>
    </row>
    <row r="2313" spans="1:11" x14ac:dyDescent="0.35">
      <c r="A2313">
        <v>4058</v>
      </c>
      <c r="B2313" t="s">
        <v>15</v>
      </c>
      <c r="C2313">
        <v>312500</v>
      </c>
      <c r="D2313" t="s">
        <v>10</v>
      </c>
      <c r="E2313" t="s">
        <v>16</v>
      </c>
      <c r="F2313" t="s">
        <v>12</v>
      </c>
      <c r="G2313" t="s">
        <v>13</v>
      </c>
      <c r="H2313" t="s">
        <v>13</v>
      </c>
      <c r="I2313">
        <v>38</v>
      </c>
      <c r="J2313" t="str">
        <f>IF(ABS((C2313-AVERAGE($C:$C))/_xlfn.STDEV.S(moras[SALARIO]))&gt;1.96,"Atípico","No")</f>
        <v>No</v>
      </c>
      <c r="K2313" t="str">
        <f>IF(ABS((moras[[#This Row],[EDAD]]-AVERAGE($I:$I))/_xlfn.STDEV.S($I:$I))&gt;1.96,"Atípico","No")</f>
        <v>No</v>
      </c>
    </row>
    <row r="2314" spans="1:11" x14ac:dyDescent="0.35">
      <c r="A2314">
        <v>1490</v>
      </c>
      <c r="B2314" t="s">
        <v>9</v>
      </c>
      <c r="C2314">
        <v>303333</v>
      </c>
      <c r="D2314" t="s">
        <v>10</v>
      </c>
      <c r="E2314" t="s">
        <v>16</v>
      </c>
      <c r="F2314" t="s">
        <v>12</v>
      </c>
      <c r="G2314" t="s">
        <v>12</v>
      </c>
      <c r="H2314" t="s">
        <v>13</v>
      </c>
      <c r="I2314">
        <v>38</v>
      </c>
      <c r="J2314" t="str">
        <f>IF(ABS((C2314-AVERAGE($C:$C))/_xlfn.STDEV.S(moras[SALARIO]))&gt;1.96,"Atípico","No")</f>
        <v>No</v>
      </c>
      <c r="K2314" t="str">
        <f>IF(ABS((moras[[#This Row],[EDAD]]-AVERAGE($I:$I))/_xlfn.STDEV.S($I:$I))&gt;1.96,"Atípico","No")</f>
        <v>No</v>
      </c>
    </row>
    <row r="2315" spans="1:11" x14ac:dyDescent="0.35">
      <c r="A2315">
        <v>2525</v>
      </c>
      <c r="B2315" t="s">
        <v>15</v>
      </c>
      <c r="C2315">
        <v>301260</v>
      </c>
      <c r="D2315" t="s">
        <v>17</v>
      </c>
      <c r="E2315" t="s">
        <v>16</v>
      </c>
      <c r="F2315" t="s">
        <v>12</v>
      </c>
      <c r="G2315" t="s">
        <v>13</v>
      </c>
      <c r="H2315" t="s">
        <v>13</v>
      </c>
      <c r="I2315">
        <v>38</v>
      </c>
      <c r="J2315" t="str">
        <f>IF(ABS((C2315-AVERAGE($C:$C))/_xlfn.STDEV.S(moras[SALARIO]))&gt;1.96,"Atípico","No")</f>
        <v>No</v>
      </c>
      <c r="K2315" t="str">
        <f>IF(ABS((moras[[#This Row],[EDAD]]-AVERAGE($I:$I))/_xlfn.STDEV.S($I:$I))&gt;1.96,"Atípico","No")</f>
        <v>No</v>
      </c>
    </row>
    <row r="2316" spans="1:11" x14ac:dyDescent="0.35">
      <c r="A2316">
        <v>710</v>
      </c>
      <c r="B2316" t="s">
        <v>15</v>
      </c>
      <c r="C2316">
        <v>300018</v>
      </c>
      <c r="D2316" t="s">
        <v>18</v>
      </c>
      <c r="E2316" t="s">
        <v>16</v>
      </c>
      <c r="F2316" t="s">
        <v>12</v>
      </c>
      <c r="G2316" t="s">
        <v>12</v>
      </c>
      <c r="H2316" t="s">
        <v>12</v>
      </c>
      <c r="I2316">
        <v>38</v>
      </c>
      <c r="J2316" t="str">
        <f>IF(ABS((C2316-AVERAGE($C:$C))/_xlfn.STDEV.S(moras[SALARIO]))&gt;1.96,"Atípico","No")</f>
        <v>No</v>
      </c>
      <c r="K2316" t="str">
        <f>IF(ABS((moras[[#This Row],[EDAD]]-AVERAGE($I:$I))/_xlfn.STDEV.S($I:$I))&gt;1.96,"Atípico","No")</f>
        <v>No</v>
      </c>
    </row>
    <row r="2317" spans="1:11" x14ac:dyDescent="0.35">
      <c r="A2317">
        <v>4235</v>
      </c>
      <c r="B2317" t="s">
        <v>9</v>
      </c>
      <c r="C2317">
        <v>300018</v>
      </c>
      <c r="D2317" t="s">
        <v>18</v>
      </c>
      <c r="E2317" t="s">
        <v>16</v>
      </c>
      <c r="F2317" t="s">
        <v>12</v>
      </c>
      <c r="G2317" t="s">
        <v>13</v>
      </c>
      <c r="H2317" t="s">
        <v>13</v>
      </c>
      <c r="I2317">
        <v>38</v>
      </c>
      <c r="J2317" t="str">
        <f>IF(ABS((C2317-AVERAGE($C:$C))/_xlfn.STDEV.S(moras[SALARIO]))&gt;1.96,"Atípico","No")</f>
        <v>No</v>
      </c>
      <c r="K2317" t="str">
        <f>IF(ABS((moras[[#This Row],[EDAD]]-AVERAGE($I:$I))/_xlfn.STDEV.S($I:$I))&gt;1.96,"Atípico","No")</f>
        <v>No</v>
      </c>
    </row>
    <row r="2318" spans="1:11" x14ac:dyDescent="0.35">
      <c r="A2318">
        <v>1996</v>
      </c>
      <c r="B2318" t="s">
        <v>9</v>
      </c>
      <c r="C2318">
        <v>299647</v>
      </c>
      <c r="D2318" t="s">
        <v>18</v>
      </c>
      <c r="E2318" t="s">
        <v>16</v>
      </c>
      <c r="F2318" t="s">
        <v>12</v>
      </c>
      <c r="G2318" t="s">
        <v>13</v>
      </c>
      <c r="H2318" t="s">
        <v>12</v>
      </c>
      <c r="I2318">
        <v>38</v>
      </c>
      <c r="J2318" t="str">
        <f>IF(ABS((C2318-AVERAGE($C:$C))/_xlfn.STDEV.S(moras[SALARIO]))&gt;1.96,"Atípico","No")</f>
        <v>No</v>
      </c>
      <c r="K2318" t="str">
        <f>IF(ABS((moras[[#This Row],[EDAD]]-AVERAGE($I:$I))/_xlfn.STDEV.S($I:$I))&gt;1.96,"Atípico","No")</f>
        <v>No</v>
      </c>
    </row>
    <row r="2319" spans="1:11" x14ac:dyDescent="0.35">
      <c r="A2319">
        <v>1550</v>
      </c>
      <c r="B2319" t="s">
        <v>15</v>
      </c>
      <c r="C2319">
        <v>299152</v>
      </c>
      <c r="D2319" t="s">
        <v>10</v>
      </c>
      <c r="E2319" t="s">
        <v>11</v>
      </c>
      <c r="F2319" t="s">
        <v>12</v>
      </c>
      <c r="G2319" t="s">
        <v>13</v>
      </c>
      <c r="H2319" t="s">
        <v>13</v>
      </c>
      <c r="I2319">
        <v>38</v>
      </c>
      <c r="J2319" t="str">
        <f>IF(ABS((C2319-AVERAGE($C:$C))/_xlfn.STDEV.S(moras[SALARIO]))&gt;1.96,"Atípico","No")</f>
        <v>No</v>
      </c>
      <c r="K2319" t="str">
        <f>IF(ABS((moras[[#This Row],[EDAD]]-AVERAGE($I:$I))/_xlfn.STDEV.S($I:$I))&gt;1.96,"Atípico","No")</f>
        <v>No</v>
      </c>
    </row>
    <row r="2320" spans="1:11" x14ac:dyDescent="0.35">
      <c r="A2320">
        <v>4168</v>
      </c>
      <c r="B2320" t="s">
        <v>15</v>
      </c>
      <c r="C2320">
        <v>297429</v>
      </c>
      <c r="D2320" t="s">
        <v>17</v>
      </c>
      <c r="E2320" t="s">
        <v>16</v>
      </c>
      <c r="F2320" t="s">
        <v>12</v>
      </c>
      <c r="G2320" t="s">
        <v>12</v>
      </c>
      <c r="H2320" t="s">
        <v>12</v>
      </c>
      <c r="I2320">
        <v>38</v>
      </c>
      <c r="J2320" t="str">
        <f>IF(ABS((C2320-AVERAGE($C:$C))/_xlfn.STDEV.S(moras[SALARIO]))&gt;1.96,"Atípico","No")</f>
        <v>No</v>
      </c>
      <c r="K2320" t="str">
        <f>IF(ABS((moras[[#This Row],[EDAD]]-AVERAGE($I:$I))/_xlfn.STDEV.S($I:$I))&gt;1.96,"Atípico","No")</f>
        <v>No</v>
      </c>
    </row>
    <row r="2321" spans="1:11" x14ac:dyDescent="0.35">
      <c r="A2321">
        <v>1212</v>
      </c>
      <c r="B2321" t="s">
        <v>9</v>
      </c>
      <c r="C2321">
        <v>297046</v>
      </c>
      <c r="D2321" t="s">
        <v>18</v>
      </c>
      <c r="E2321" t="s">
        <v>16</v>
      </c>
      <c r="F2321" t="s">
        <v>12</v>
      </c>
      <c r="G2321" t="s">
        <v>13</v>
      </c>
      <c r="H2321" t="s">
        <v>13</v>
      </c>
      <c r="I2321">
        <v>38</v>
      </c>
      <c r="J2321" t="str">
        <f>IF(ABS((C2321-AVERAGE($C:$C))/_xlfn.STDEV.S(moras[SALARIO]))&gt;1.96,"Atípico","No")</f>
        <v>No</v>
      </c>
      <c r="K2321" t="str">
        <f>IF(ABS((moras[[#This Row],[EDAD]]-AVERAGE($I:$I))/_xlfn.STDEV.S($I:$I))&gt;1.96,"Atípico","No")</f>
        <v>No</v>
      </c>
    </row>
    <row r="2322" spans="1:11" x14ac:dyDescent="0.35">
      <c r="A2322">
        <v>1673</v>
      </c>
      <c r="B2322" t="s">
        <v>15</v>
      </c>
      <c r="C2322">
        <v>297046</v>
      </c>
      <c r="D2322" t="s">
        <v>17</v>
      </c>
      <c r="E2322" t="s">
        <v>16</v>
      </c>
      <c r="F2322" t="s">
        <v>12</v>
      </c>
      <c r="G2322" t="s">
        <v>13</v>
      </c>
      <c r="H2322" t="s">
        <v>13</v>
      </c>
      <c r="I2322">
        <v>38</v>
      </c>
      <c r="J2322" t="str">
        <f>IF(ABS((C2322-AVERAGE($C:$C))/_xlfn.STDEV.S(moras[SALARIO]))&gt;1.96,"Atípico","No")</f>
        <v>No</v>
      </c>
      <c r="K2322" t="str">
        <f>IF(ABS((moras[[#This Row],[EDAD]]-AVERAGE($I:$I))/_xlfn.STDEV.S($I:$I))&gt;1.96,"Atípico","No")</f>
        <v>No</v>
      </c>
    </row>
    <row r="2323" spans="1:11" x14ac:dyDescent="0.35">
      <c r="A2323">
        <v>1971</v>
      </c>
      <c r="B2323" t="s">
        <v>9</v>
      </c>
      <c r="C2323">
        <v>297046</v>
      </c>
      <c r="D2323" t="s">
        <v>18</v>
      </c>
      <c r="E2323" t="s">
        <v>16</v>
      </c>
      <c r="F2323" t="s">
        <v>12</v>
      </c>
      <c r="G2323" t="s">
        <v>13</v>
      </c>
      <c r="H2323" t="s">
        <v>12</v>
      </c>
      <c r="I2323">
        <v>38</v>
      </c>
      <c r="J2323" t="str">
        <f>IF(ABS((C2323-AVERAGE($C:$C))/_xlfn.STDEV.S(moras[SALARIO]))&gt;1.96,"Atípico","No")</f>
        <v>No</v>
      </c>
      <c r="K2323" t="str">
        <f>IF(ABS((moras[[#This Row],[EDAD]]-AVERAGE($I:$I))/_xlfn.STDEV.S($I:$I))&gt;1.96,"Atípico","No")</f>
        <v>No</v>
      </c>
    </row>
    <row r="2324" spans="1:11" x14ac:dyDescent="0.35">
      <c r="A2324">
        <v>2965</v>
      </c>
      <c r="B2324" t="s">
        <v>15</v>
      </c>
      <c r="C2324">
        <v>297046</v>
      </c>
      <c r="D2324" t="s">
        <v>18</v>
      </c>
      <c r="E2324" t="s">
        <v>16</v>
      </c>
      <c r="F2324" t="s">
        <v>12</v>
      </c>
      <c r="G2324" t="s">
        <v>13</v>
      </c>
      <c r="H2324" t="s">
        <v>12</v>
      </c>
      <c r="I2324">
        <v>38</v>
      </c>
      <c r="J2324" t="str">
        <f>IF(ABS((C2324-AVERAGE($C:$C))/_xlfn.STDEV.S(moras[SALARIO]))&gt;1.96,"Atípico","No")</f>
        <v>No</v>
      </c>
      <c r="K2324" t="str">
        <f>IF(ABS((moras[[#This Row],[EDAD]]-AVERAGE($I:$I))/_xlfn.STDEV.S($I:$I))&gt;1.96,"Atípico","No")</f>
        <v>No</v>
      </c>
    </row>
    <row r="2325" spans="1:11" x14ac:dyDescent="0.35">
      <c r="A2325">
        <v>3374</v>
      </c>
      <c r="B2325" t="s">
        <v>9</v>
      </c>
      <c r="C2325">
        <v>297046</v>
      </c>
      <c r="D2325" t="s">
        <v>17</v>
      </c>
      <c r="E2325" t="s">
        <v>16</v>
      </c>
      <c r="F2325" t="s">
        <v>12</v>
      </c>
      <c r="G2325" t="s">
        <v>12</v>
      </c>
      <c r="H2325" t="s">
        <v>13</v>
      </c>
      <c r="I2325">
        <v>38</v>
      </c>
      <c r="J2325" t="str">
        <f>IF(ABS((C2325-AVERAGE($C:$C))/_xlfn.STDEV.S(moras[SALARIO]))&gt;1.96,"Atípico","No")</f>
        <v>No</v>
      </c>
      <c r="K2325" t="str">
        <f>IF(ABS((moras[[#This Row],[EDAD]]-AVERAGE($I:$I))/_xlfn.STDEV.S($I:$I))&gt;1.96,"Atípico","No")</f>
        <v>No</v>
      </c>
    </row>
    <row r="2326" spans="1:11" x14ac:dyDescent="0.35">
      <c r="A2326">
        <v>3604</v>
      </c>
      <c r="B2326" t="s">
        <v>15</v>
      </c>
      <c r="C2326">
        <v>297046</v>
      </c>
      <c r="D2326" t="s">
        <v>18</v>
      </c>
      <c r="E2326" t="s">
        <v>16</v>
      </c>
      <c r="F2326" t="s">
        <v>12</v>
      </c>
      <c r="G2326" t="s">
        <v>13</v>
      </c>
      <c r="H2326" t="s">
        <v>12</v>
      </c>
      <c r="I2326">
        <v>38</v>
      </c>
      <c r="J2326" t="str">
        <f>IF(ABS((C2326-AVERAGE($C:$C))/_xlfn.STDEV.S(moras[SALARIO]))&gt;1.96,"Atípico","No")</f>
        <v>No</v>
      </c>
      <c r="K2326" t="str">
        <f>IF(ABS((moras[[#This Row],[EDAD]]-AVERAGE($I:$I))/_xlfn.STDEV.S($I:$I))&gt;1.96,"Atípico","No")</f>
        <v>No</v>
      </c>
    </row>
    <row r="2327" spans="1:11" x14ac:dyDescent="0.35">
      <c r="A2327">
        <v>4556</v>
      </c>
      <c r="B2327" t="s">
        <v>15</v>
      </c>
      <c r="C2327">
        <v>297046</v>
      </c>
      <c r="D2327" t="s">
        <v>17</v>
      </c>
      <c r="E2327" t="s">
        <v>16</v>
      </c>
      <c r="F2327" t="s">
        <v>12</v>
      </c>
      <c r="G2327" t="s">
        <v>12</v>
      </c>
      <c r="H2327" t="s">
        <v>13</v>
      </c>
      <c r="I2327">
        <v>38</v>
      </c>
      <c r="J2327" t="str">
        <f>IF(ABS((C2327-AVERAGE($C:$C))/_xlfn.STDEV.S(moras[SALARIO]))&gt;1.96,"Atípico","No")</f>
        <v>No</v>
      </c>
      <c r="K2327" t="str">
        <f>IF(ABS((moras[[#This Row],[EDAD]]-AVERAGE($I:$I))/_xlfn.STDEV.S($I:$I))&gt;1.96,"Atípico","No")</f>
        <v>No</v>
      </c>
    </row>
    <row r="2328" spans="1:11" x14ac:dyDescent="0.35">
      <c r="A2328">
        <v>189</v>
      </c>
      <c r="B2328" t="s">
        <v>15</v>
      </c>
      <c r="C2328">
        <v>297045</v>
      </c>
      <c r="D2328" t="s">
        <v>18</v>
      </c>
      <c r="E2328" t="s">
        <v>16</v>
      </c>
      <c r="F2328" t="s">
        <v>12</v>
      </c>
      <c r="G2328" t="s">
        <v>13</v>
      </c>
      <c r="H2328" t="s">
        <v>12</v>
      </c>
      <c r="I2328">
        <v>38</v>
      </c>
      <c r="J2328" t="str">
        <f>IF(ABS((C2328-AVERAGE($C:$C))/_xlfn.STDEV.S(moras[SALARIO]))&gt;1.96,"Atípico","No")</f>
        <v>No</v>
      </c>
      <c r="K2328" t="str">
        <f>IF(ABS((moras[[#This Row],[EDAD]]-AVERAGE($I:$I))/_xlfn.STDEV.S($I:$I))&gt;1.96,"Atípico","No")</f>
        <v>No</v>
      </c>
    </row>
    <row r="2329" spans="1:11" x14ac:dyDescent="0.35">
      <c r="A2329">
        <v>1688</v>
      </c>
      <c r="B2329" t="s">
        <v>15</v>
      </c>
      <c r="C2329">
        <v>296265.63</v>
      </c>
      <c r="D2329" t="s">
        <v>10</v>
      </c>
      <c r="E2329" t="s">
        <v>16</v>
      </c>
      <c r="F2329" t="s">
        <v>12</v>
      </c>
      <c r="G2329" t="s">
        <v>13</v>
      </c>
      <c r="H2329" t="s">
        <v>12</v>
      </c>
      <c r="I2329">
        <v>38</v>
      </c>
      <c r="J2329" t="str">
        <f>IF(ABS((C2329-AVERAGE($C:$C))/_xlfn.STDEV.S(moras[SALARIO]))&gt;1.96,"Atípico","No")</f>
        <v>No</v>
      </c>
      <c r="K2329" t="str">
        <f>IF(ABS((moras[[#This Row],[EDAD]]-AVERAGE($I:$I))/_xlfn.STDEV.S($I:$I))&gt;1.96,"Atípico","No")</f>
        <v>No</v>
      </c>
    </row>
    <row r="2330" spans="1:11" x14ac:dyDescent="0.35">
      <c r="A2330">
        <v>415</v>
      </c>
      <c r="B2330" t="s">
        <v>9</v>
      </c>
      <c r="C2330">
        <v>293000</v>
      </c>
      <c r="D2330" t="s">
        <v>10</v>
      </c>
      <c r="E2330" t="s">
        <v>16</v>
      </c>
      <c r="F2330" t="s">
        <v>12</v>
      </c>
      <c r="G2330" t="s">
        <v>13</v>
      </c>
      <c r="H2330" t="s">
        <v>13</v>
      </c>
      <c r="I2330">
        <v>38</v>
      </c>
      <c r="J2330" t="str">
        <f>IF(ABS((C2330-AVERAGE($C:$C))/_xlfn.STDEV.S(moras[SALARIO]))&gt;1.96,"Atípico","No")</f>
        <v>No</v>
      </c>
      <c r="K2330" t="str">
        <f>IF(ABS((moras[[#This Row],[EDAD]]-AVERAGE($I:$I))/_xlfn.STDEV.S($I:$I))&gt;1.96,"Atípico","No")</f>
        <v>No</v>
      </c>
    </row>
    <row r="2331" spans="1:11" x14ac:dyDescent="0.35">
      <c r="A2331">
        <v>2627</v>
      </c>
      <c r="B2331" t="s">
        <v>9</v>
      </c>
      <c r="C2331">
        <v>290000</v>
      </c>
      <c r="D2331" t="s">
        <v>10</v>
      </c>
      <c r="E2331" t="s">
        <v>16</v>
      </c>
      <c r="F2331" t="s">
        <v>12</v>
      </c>
      <c r="G2331" t="s">
        <v>13</v>
      </c>
      <c r="H2331" t="s">
        <v>13</v>
      </c>
      <c r="I2331">
        <v>38</v>
      </c>
      <c r="J2331" t="str">
        <f>IF(ABS((C2331-AVERAGE($C:$C))/_xlfn.STDEV.S(moras[SALARIO]))&gt;1.96,"Atípico","No")</f>
        <v>No</v>
      </c>
      <c r="K2331" t="str">
        <f>IF(ABS((moras[[#This Row],[EDAD]]-AVERAGE($I:$I))/_xlfn.STDEV.S($I:$I))&gt;1.96,"Atípico","No")</f>
        <v>No</v>
      </c>
    </row>
    <row r="2332" spans="1:11" x14ac:dyDescent="0.35">
      <c r="A2332">
        <v>3537</v>
      </c>
      <c r="B2332" t="s">
        <v>15</v>
      </c>
      <c r="C2332">
        <v>283144</v>
      </c>
      <c r="D2332" t="s">
        <v>10</v>
      </c>
      <c r="E2332" t="s">
        <v>16</v>
      </c>
      <c r="F2332" t="s">
        <v>12</v>
      </c>
      <c r="G2332" t="s">
        <v>13</v>
      </c>
      <c r="H2332" t="s">
        <v>13</v>
      </c>
      <c r="I2332">
        <v>38</v>
      </c>
      <c r="J2332" t="str">
        <f>IF(ABS((C2332-AVERAGE($C:$C))/_xlfn.STDEV.S(moras[SALARIO]))&gt;1.96,"Atípico","No")</f>
        <v>No</v>
      </c>
      <c r="K2332" t="str">
        <f>IF(ABS((moras[[#This Row],[EDAD]]-AVERAGE($I:$I))/_xlfn.STDEV.S($I:$I))&gt;1.96,"Atípico","No")</f>
        <v>No</v>
      </c>
    </row>
    <row r="2333" spans="1:11" x14ac:dyDescent="0.35">
      <c r="A2333">
        <v>1916</v>
      </c>
      <c r="B2333" t="s">
        <v>15</v>
      </c>
      <c r="C2333">
        <v>280000</v>
      </c>
      <c r="D2333" t="s">
        <v>10</v>
      </c>
      <c r="E2333" t="s">
        <v>16</v>
      </c>
      <c r="F2333" t="s">
        <v>12</v>
      </c>
      <c r="G2333" t="s">
        <v>13</v>
      </c>
      <c r="H2333" t="s">
        <v>13</v>
      </c>
      <c r="I2333">
        <v>38</v>
      </c>
      <c r="J2333" t="str">
        <f>IF(ABS((C2333-AVERAGE($C:$C))/_xlfn.STDEV.S(moras[SALARIO]))&gt;1.96,"Atípico","No")</f>
        <v>No</v>
      </c>
      <c r="K2333" t="str">
        <f>IF(ABS((moras[[#This Row],[EDAD]]-AVERAGE($I:$I))/_xlfn.STDEV.S($I:$I))&gt;1.96,"Atípico","No")</f>
        <v>No</v>
      </c>
    </row>
    <row r="2334" spans="1:11" x14ac:dyDescent="0.35">
      <c r="A2334">
        <v>655</v>
      </c>
      <c r="B2334" t="s">
        <v>9</v>
      </c>
      <c r="C2334">
        <v>278030</v>
      </c>
      <c r="D2334" t="s">
        <v>19</v>
      </c>
      <c r="E2334" t="s">
        <v>16</v>
      </c>
      <c r="F2334" t="s">
        <v>12</v>
      </c>
      <c r="G2334" t="s">
        <v>12</v>
      </c>
      <c r="H2334" t="s">
        <v>13</v>
      </c>
      <c r="I2334">
        <v>38</v>
      </c>
      <c r="J2334" t="str">
        <f>IF(ABS((C2334-AVERAGE($C:$C))/_xlfn.STDEV.S(moras[SALARIO]))&gt;1.96,"Atípico","No")</f>
        <v>No</v>
      </c>
      <c r="K2334" t="str">
        <f>IF(ABS((moras[[#This Row],[EDAD]]-AVERAGE($I:$I))/_xlfn.STDEV.S($I:$I))&gt;1.96,"Atípico","No")</f>
        <v>No</v>
      </c>
    </row>
    <row r="2335" spans="1:11" x14ac:dyDescent="0.35">
      <c r="A2335">
        <v>1151</v>
      </c>
      <c r="B2335" t="s">
        <v>9</v>
      </c>
      <c r="C2335">
        <v>278030</v>
      </c>
      <c r="D2335" t="s">
        <v>19</v>
      </c>
      <c r="E2335" t="s">
        <v>16</v>
      </c>
      <c r="F2335" t="s">
        <v>12</v>
      </c>
      <c r="G2335" t="s">
        <v>13</v>
      </c>
      <c r="H2335" t="s">
        <v>13</v>
      </c>
      <c r="I2335">
        <v>38</v>
      </c>
      <c r="J2335" t="str">
        <f>IF(ABS((C2335-AVERAGE($C:$C))/_xlfn.STDEV.S(moras[SALARIO]))&gt;1.96,"Atípico","No")</f>
        <v>No</v>
      </c>
      <c r="K2335" t="str">
        <f>IF(ABS((moras[[#This Row],[EDAD]]-AVERAGE($I:$I))/_xlfn.STDEV.S($I:$I))&gt;1.96,"Atípico","No")</f>
        <v>No</v>
      </c>
    </row>
    <row r="2336" spans="1:11" x14ac:dyDescent="0.35">
      <c r="A2336">
        <v>2436</v>
      </c>
      <c r="B2336" t="s">
        <v>9</v>
      </c>
      <c r="C2336">
        <v>278030</v>
      </c>
      <c r="D2336" t="s">
        <v>18</v>
      </c>
      <c r="E2336" t="s">
        <v>16</v>
      </c>
      <c r="F2336" t="s">
        <v>12</v>
      </c>
      <c r="G2336" t="s">
        <v>13</v>
      </c>
      <c r="H2336" t="s">
        <v>13</v>
      </c>
      <c r="I2336">
        <v>38</v>
      </c>
      <c r="J2336" t="str">
        <f>IF(ABS((C2336-AVERAGE($C:$C))/_xlfn.STDEV.S(moras[SALARIO]))&gt;1.96,"Atípico","No")</f>
        <v>No</v>
      </c>
      <c r="K2336" t="str">
        <f>IF(ABS((moras[[#This Row],[EDAD]]-AVERAGE($I:$I))/_xlfn.STDEV.S($I:$I))&gt;1.96,"Atípico","No")</f>
        <v>No</v>
      </c>
    </row>
    <row r="2337" spans="1:11" x14ac:dyDescent="0.35">
      <c r="A2337">
        <v>1853</v>
      </c>
      <c r="B2337" t="s">
        <v>15</v>
      </c>
      <c r="C2337">
        <v>259800</v>
      </c>
      <c r="D2337" t="s">
        <v>10</v>
      </c>
      <c r="E2337" t="s">
        <v>16</v>
      </c>
      <c r="F2337" t="s">
        <v>12</v>
      </c>
      <c r="G2337" t="s">
        <v>13</v>
      </c>
      <c r="H2337" t="s">
        <v>13</v>
      </c>
      <c r="I2337">
        <v>38</v>
      </c>
      <c r="J2337" t="str">
        <f>IF(ABS((C2337-AVERAGE($C:$C))/_xlfn.STDEV.S(moras[SALARIO]))&gt;1.96,"Atípico","No")</f>
        <v>No</v>
      </c>
      <c r="K2337" t="str">
        <f>IF(ABS((moras[[#This Row],[EDAD]]-AVERAGE($I:$I))/_xlfn.STDEV.S($I:$I))&gt;1.96,"Atípico","No")</f>
        <v>No</v>
      </c>
    </row>
    <row r="2338" spans="1:11" x14ac:dyDescent="0.35">
      <c r="A2338">
        <v>3485</v>
      </c>
      <c r="B2338" t="s">
        <v>9</v>
      </c>
      <c r="C2338">
        <v>246000</v>
      </c>
      <c r="D2338" t="s">
        <v>10</v>
      </c>
      <c r="E2338" t="s">
        <v>16</v>
      </c>
      <c r="F2338" t="s">
        <v>12</v>
      </c>
      <c r="G2338" t="s">
        <v>13</v>
      </c>
      <c r="H2338" t="s">
        <v>13</v>
      </c>
      <c r="I2338">
        <v>38</v>
      </c>
      <c r="J2338" t="str">
        <f>IF(ABS((C2338-AVERAGE($C:$C))/_xlfn.STDEV.S(moras[SALARIO]))&gt;1.96,"Atípico","No")</f>
        <v>No</v>
      </c>
      <c r="K2338" t="str">
        <f>IF(ABS((moras[[#This Row],[EDAD]]-AVERAGE($I:$I))/_xlfn.STDEV.S($I:$I))&gt;1.96,"Atípico","No")</f>
        <v>No</v>
      </c>
    </row>
    <row r="2339" spans="1:11" x14ac:dyDescent="0.35">
      <c r="A2339">
        <v>3601</v>
      </c>
      <c r="B2339" t="s">
        <v>15</v>
      </c>
      <c r="C2339">
        <v>239683.08</v>
      </c>
      <c r="D2339" t="s">
        <v>10</v>
      </c>
      <c r="E2339" t="s">
        <v>16</v>
      </c>
      <c r="F2339" t="s">
        <v>12</v>
      </c>
      <c r="G2339" t="s">
        <v>13</v>
      </c>
      <c r="H2339" t="s">
        <v>13</v>
      </c>
      <c r="I2339">
        <v>38</v>
      </c>
      <c r="J2339" t="str">
        <f>IF(ABS((C2339-AVERAGE($C:$C))/_xlfn.STDEV.S(moras[SALARIO]))&gt;1.96,"Atípico","No")</f>
        <v>No</v>
      </c>
      <c r="K2339" t="str">
        <f>IF(ABS((moras[[#This Row],[EDAD]]-AVERAGE($I:$I))/_xlfn.STDEV.S($I:$I))&gt;1.96,"Atípico","No")</f>
        <v>No</v>
      </c>
    </row>
    <row r="2340" spans="1:11" x14ac:dyDescent="0.35">
      <c r="A2340">
        <v>1378</v>
      </c>
      <c r="B2340" t="s">
        <v>15</v>
      </c>
      <c r="C2340">
        <v>210000</v>
      </c>
      <c r="D2340" t="s">
        <v>10</v>
      </c>
      <c r="E2340" t="s">
        <v>16</v>
      </c>
      <c r="F2340" t="s">
        <v>12</v>
      </c>
      <c r="G2340" t="s">
        <v>12</v>
      </c>
      <c r="H2340" t="s">
        <v>13</v>
      </c>
      <c r="I2340">
        <v>38</v>
      </c>
      <c r="J2340" t="str">
        <f>IF(ABS((C2340-AVERAGE($C:$C))/_xlfn.STDEV.S(moras[SALARIO]))&gt;1.96,"Atípico","No")</f>
        <v>No</v>
      </c>
      <c r="K2340" t="str">
        <f>IF(ABS((moras[[#This Row],[EDAD]]-AVERAGE($I:$I))/_xlfn.STDEV.S($I:$I))&gt;1.96,"Atípico","No")</f>
        <v>No</v>
      </c>
    </row>
    <row r="2341" spans="1:11" x14ac:dyDescent="0.35">
      <c r="A2341">
        <v>4116</v>
      </c>
      <c r="B2341" t="s">
        <v>9</v>
      </c>
      <c r="C2341">
        <v>205570</v>
      </c>
      <c r="D2341" t="s">
        <v>10</v>
      </c>
      <c r="E2341" t="s">
        <v>16</v>
      </c>
      <c r="F2341" t="s">
        <v>12</v>
      </c>
      <c r="G2341" t="s">
        <v>13</v>
      </c>
      <c r="H2341" t="s">
        <v>13</v>
      </c>
      <c r="I2341">
        <v>38</v>
      </c>
      <c r="J2341" t="str">
        <f>IF(ABS((C2341-AVERAGE($C:$C))/_xlfn.STDEV.S(moras[SALARIO]))&gt;1.96,"Atípico","No")</f>
        <v>No</v>
      </c>
      <c r="K2341" t="str">
        <f>IF(ABS((moras[[#This Row],[EDAD]]-AVERAGE($I:$I))/_xlfn.STDEV.S($I:$I))&gt;1.96,"Atípico","No")</f>
        <v>No</v>
      </c>
    </row>
    <row r="2342" spans="1:11" x14ac:dyDescent="0.35">
      <c r="A2342">
        <v>800</v>
      </c>
      <c r="B2342" t="s">
        <v>9</v>
      </c>
      <c r="C2342">
        <v>200000</v>
      </c>
      <c r="D2342" t="s">
        <v>10</v>
      </c>
      <c r="E2342" t="s">
        <v>16</v>
      </c>
      <c r="F2342" t="s">
        <v>12</v>
      </c>
      <c r="G2342" t="s">
        <v>13</v>
      </c>
      <c r="H2342" t="s">
        <v>13</v>
      </c>
      <c r="I2342">
        <v>38</v>
      </c>
      <c r="J2342" t="str">
        <f>IF(ABS((C2342-AVERAGE($C:$C))/_xlfn.STDEV.S(moras[SALARIO]))&gt;1.96,"Atípico","No")</f>
        <v>No</v>
      </c>
      <c r="K2342" t="str">
        <f>IF(ABS((moras[[#This Row],[EDAD]]-AVERAGE($I:$I))/_xlfn.STDEV.S($I:$I))&gt;1.96,"Atípico","No")</f>
        <v>No</v>
      </c>
    </row>
    <row r="2343" spans="1:11" x14ac:dyDescent="0.35">
      <c r="A2343">
        <v>1036</v>
      </c>
      <c r="B2343" t="s">
        <v>15</v>
      </c>
      <c r="C2343">
        <v>196106.25</v>
      </c>
      <c r="D2343" t="s">
        <v>10</v>
      </c>
      <c r="E2343" t="s">
        <v>11</v>
      </c>
      <c r="F2343" t="s">
        <v>12</v>
      </c>
      <c r="G2343" t="s">
        <v>13</v>
      </c>
      <c r="H2343" t="s">
        <v>13</v>
      </c>
      <c r="I2343">
        <v>38</v>
      </c>
      <c r="J2343" t="str">
        <f>IF(ABS((C2343-AVERAGE($C:$C))/_xlfn.STDEV.S(moras[SALARIO]))&gt;1.96,"Atípico","No")</f>
        <v>No</v>
      </c>
      <c r="K2343" t="str">
        <f>IF(ABS((moras[[#This Row],[EDAD]]-AVERAGE($I:$I))/_xlfn.STDEV.S($I:$I))&gt;1.96,"Atípico","No")</f>
        <v>No</v>
      </c>
    </row>
    <row r="2344" spans="1:11" x14ac:dyDescent="0.35">
      <c r="A2344">
        <v>2371</v>
      </c>
      <c r="B2344" t="s">
        <v>9</v>
      </c>
      <c r="C2344">
        <v>175874.58</v>
      </c>
      <c r="D2344" t="s">
        <v>10</v>
      </c>
      <c r="E2344" t="s">
        <v>16</v>
      </c>
      <c r="F2344" t="s">
        <v>12</v>
      </c>
      <c r="G2344" t="s">
        <v>13</v>
      </c>
      <c r="H2344" t="s">
        <v>12</v>
      </c>
      <c r="I2344">
        <v>38</v>
      </c>
      <c r="J2344" t="str">
        <f>IF(ABS((C2344-AVERAGE($C:$C))/_xlfn.STDEV.S(moras[SALARIO]))&gt;1.96,"Atípico","No")</f>
        <v>No</v>
      </c>
      <c r="K2344" t="str">
        <f>IF(ABS((moras[[#This Row],[EDAD]]-AVERAGE($I:$I))/_xlfn.STDEV.S($I:$I))&gt;1.96,"Atípico","No")</f>
        <v>No</v>
      </c>
    </row>
    <row r="2345" spans="1:11" x14ac:dyDescent="0.35">
      <c r="A2345">
        <v>1687</v>
      </c>
      <c r="B2345" t="s">
        <v>9</v>
      </c>
      <c r="C2345">
        <v>165000</v>
      </c>
      <c r="D2345" t="s">
        <v>10</v>
      </c>
      <c r="E2345" t="s">
        <v>16</v>
      </c>
      <c r="F2345" t="s">
        <v>12</v>
      </c>
      <c r="G2345" t="s">
        <v>13</v>
      </c>
      <c r="H2345" t="s">
        <v>13</v>
      </c>
      <c r="I2345">
        <v>38</v>
      </c>
      <c r="J2345" t="str">
        <f>IF(ABS((C2345-AVERAGE($C:$C))/_xlfn.STDEV.S(moras[SALARIO]))&gt;1.96,"Atípico","No")</f>
        <v>No</v>
      </c>
      <c r="K2345" t="str">
        <f>IF(ABS((moras[[#This Row],[EDAD]]-AVERAGE($I:$I))/_xlfn.STDEV.S($I:$I))&gt;1.96,"Atípico","No")</f>
        <v>No</v>
      </c>
    </row>
    <row r="2346" spans="1:11" x14ac:dyDescent="0.35">
      <c r="A2346">
        <v>3783</v>
      </c>
      <c r="B2346" t="s">
        <v>9</v>
      </c>
      <c r="C2346">
        <v>113333</v>
      </c>
      <c r="D2346" t="s">
        <v>10</v>
      </c>
      <c r="E2346" t="s">
        <v>16</v>
      </c>
      <c r="F2346" t="s">
        <v>12</v>
      </c>
      <c r="G2346" t="s">
        <v>13</v>
      </c>
      <c r="H2346" t="s">
        <v>13</v>
      </c>
      <c r="I2346">
        <v>38</v>
      </c>
      <c r="J2346" t="str">
        <f>IF(ABS((C2346-AVERAGE($C:$C))/_xlfn.STDEV.S(moras[SALARIO]))&gt;1.96,"Atípico","No")</f>
        <v>No</v>
      </c>
      <c r="K2346" t="str">
        <f>IF(ABS((moras[[#This Row],[EDAD]]-AVERAGE($I:$I))/_xlfn.STDEV.S($I:$I))&gt;1.96,"Atípico","No")</f>
        <v>No</v>
      </c>
    </row>
    <row r="2347" spans="1:11" x14ac:dyDescent="0.35">
      <c r="A2347">
        <v>4866</v>
      </c>
      <c r="B2347" t="s">
        <v>9</v>
      </c>
      <c r="C2347">
        <v>105750</v>
      </c>
      <c r="D2347" t="s">
        <v>10</v>
      </c>
      <c r="E2347" t="s">
        <v>16</v>
      </c>
      <c r="F2347" t="s">
        <v>12</v>
      </c>
      <c r="G2347" t="s">
        <v>13</v>
      </c>
      <c r="H2347" t="s">
        <v>13</v>
      </c>
      <c r="I2347">
        <v>38</v>
      </c>
      <c r="J2347" t="str">
        <f>IF(ABS((C2347-AVERAGE($C:$C))/_xlfn.STDEV.S(moras[SALARIO]))&gt;1.96,"Atípico","No")</f>
        <v>No</v>
      </c>
      <c r="K2347" t="str">
        <f>IF(ABS((moras[[#This Row],[EDAD]]-AVERAGE($I:$I))/_xlfn.STDEV.S($I:$I))&gt;1.96,"Atípico","No")</f>
        <v>No</v>
      </c>
    </row>
    <row r="2348" spans="1:11" x14ac:dyDescent="0.35">
      <c r="A2348">
        <v>786</v>
      </c>
      <c r="B2348" t="s">
        <v>9</v>
      </c>
      <c r="C2348">
        <v>85000</v>
      </c>
      <c r="D2348" t="s">
        <v>10</v>
      </c>
      <c r="E2348" t="s">
        <v>16</v>
      </c>
      <c r="F2348" t="s">
        <v>12</v>
      </c>
      <c r="G2348" t="s">
        <v>12</v>
      </c>
      <c r="H2348" t="s">
        <v>12</v>
      </c>
      <c r="I2348">
        <v>38</v>
      </c>
      <c r="J2348" t="str">
        <f>IF(ABS((C2348-AVERAGE($C:$C))/_xlfn.STDEV.S(moras[SALARIO]))&gt;1.96,"Atípico","No")</f>
        <v>No</v>
      </c>
      <c r="K2348" t="str">
        <f>IF(ABS((moras[[#This Row],[EDAD]]-AVERAGE($I:$I))/_xlfn.STDEV.S($I:$I))&gt;1.96,"Atípico","No")</f>
        <v>No</v>
      </c>
    </row>
    <row r="2349" spans="1:11" x14ac:dyDescent="0.35">
      <c r="A2349">
        <v>27</v>
      </c>
      <c r="B2349" t="s">
        <v>9</v>
      </c>
      <c r="C2349">
        <v>66700</v>
      </c>
      <c r="D2349" t="s">
        <v>10</v>
      </c>
      <c r="E2349" t="s">
        <v>16</v>
      </c>
      <c r="F2349" t="s">
        <v>12</v>
      </c>
      <c r="G2349" t="s">
        <v>13</v>
      </c>
      <c r="H2349" t="s">
        <v>13</v>
      </c>
      <c r="I2349">
        <v>38</v>
      </c>
      <c r="J2349" t="str">
        <f>IF(ABS((C2349-AVERAGE($C:$C))/_xlfn.STDEV.S(moras[SALARIO]))&gt;1.96,"Atípico","No")</f>
        <v>No</v>
      </c>
      <c r="K2349" t="str">
        <f>IF(ABS((moras[[#This Row],[EDAD]]-AVERAGE($I:$I))/_xlfn.STDEV.S($I:$I))&gt;1.96,"Atípico","No")</f>
        <v>No</v>
      </c>
    </row>
    <row r="2350" spans="1:11" x14ac:dyDescent="0.35">
      <c r="A2350">
        <v>2494</v>
      </c>
      <c r="B2350" t="s">
        <v>9</v>
      </c>
      <c r="C2350">
        <v>60000</v>
      </c>
      <c r="D2350" t="s">
        <v>10</v>
      </c>
      <c r="E2350" t="s">
        <v>16</v>
      </c>
      <c r="F2350" t="s">
        <v>12</v>
      </c>
      <c r="G2350" t="s">
        <v>12</v>
      </c>
      <c r="H2350" t="s">
        <v>13</v>
      </c>
      <c r="I2350">
        <v>38</v>
      </c>
      <c r="J2350" t="str">
        <f>IF(ABS((C2350-AVERAGE($C:$C))/_xlfn.STDEV.S(moras[SALARIO]))&gt;1.96,"Atípico","No")</f>
        <v>No</v>
      </c>
      <c r="K2350" t="str">
        <f>IF(ABS((moras[[#This Row],[EDAD]]-AVERAGE($I:$I))/_xlfn.STDEV.S($I:$I))&gt;1.96,"Atípico","No")</f>
        <v>No</v>
      </c>
    </row>
    <row r="2351" spans="1:11" x14ac:dyDescent="0.35">
      <c r="A2351">
        <v>4629</v>
      </c>
      <c r="B2351" t="s">
        <v>9</v>
      </c>
      <c r="C2351">
        <v>13780</v>
      </c>
      <c r="D2351" t="s">
        <v>10</v>
      </c>
      <c r="E2351" t="s">
        <v>16</v>
      </c>
      <c r="F2351" t="s">
        <v>12</v>
      </c>
      <c r="G2351" t="s">
        <v>13</v>
      </c>
      <c r="H2351" t="s">
        <v>13</v>
      </c>
      <c r="I2351">
        <v>38</v>
      </c>
      <c r="J2351" t="str">
        <f>IF(ABS((C2351-AVERAGE($C:$C))/_xlfn.STDEV.S(moras[SALARIO]))&gt;1.96,"Atípico","No")</f>
        <v>No</v>
      </c>
      <c r="K2351" t="str">
        <f>IF(ABS((moras[[#This Row],[EDAD]]-AVERAGE($I:$I))/_xlfn.STDEV.S($I:$I))&gt;1.96,"Atípico","No")</f>
        <v>No</v>
      </c>
    </row>
    <row r="2352" spans="1:11" x14ac:dyDescent="0.35">
      <c r="A2352">
        <v>3839</v>
      </c>
      <c r="B2352" t="s">
        <v>15</v>
      </c>
      <c r="C2352">
        <v>4364464.75</v>
      </c>
      <c r="D2352" t="s">
        <v>10</v>
      </c>
      <c r="E2352" t="s">
        <v>11</v>
      </c>
      <c r="F2352" t="s">
        <v>12</v>
      </c>
      <c r="G2352" t="s">
        <v>13</v>
      </c>
      <c r="H2352" t="s">
        <v>13</v>
      </c>
      <c r="I2352">
        <v>39</v>
      </c>
      <c r="J2352" t="str">
        <f>IF(ABS((C2352-AVERAGE($C:$C))/_xlfn.STDEV.S(moras[SALARIO]))&gt;1.96,"Atípico","No")</f>
        <v>Atípico</v>
      </c>
      <c r="K2352" t="str">
        <f>IF(ABS((moras[[#This Row],[EDAD]]-AVERAGE($I:$I))/_xlfn.STDEV.S($I:$I))&gt;1.96,"Atípico","No")</f>
        <v>No</v>
      </c>
    </row>
    <row r="2353" spans="1:11" x14ac:dyDescent="0.35">
      <c r="A2353">
        <v>454</v>
      </c>
      <c r="B2353" t="s">
        <v>15</v>
      </c>
      <c r="C2353">
        <v>3263393.64</v>
      </c>
      <c r="D2353" t="s">
        <v>10</v>
      </c>
      <c r="E2353" t="s">
        <v>11</v>
      </c>
      <c r="F2353" t="s">
        <v>12</v>
      </c>
      <c r="G2353" t="s">
        <v>13</v>
      </c>
      <c r="H2353" t="s">
        <v>13</v>
      </c>
      <c r="I2353">
        <v>39</v>
      </c>
      <c r="J2353" t="str">
        <f>IF(ABS((C2353-AVERAGE($C:$C))/_xlfn.STDEV.S(moras[SALARIO]))&gt;1.96,"Atípico","No")</f>
        <v>Atípico</v>
      </c>
      <c r="K2353" t="str">
        <f>IF(ABS((moras[[#This Row],[EDAD]]-AVERAGE($I:$I))/_xlfn.STDEV.S($I:$I))&gt;1.96,"Atípico","No")</f>
        <v>No</v>
      </c>
    </row>
    <row r="2354" spans="1:11" x14ac:dyDescent="0.35">
      <c r="A2354">
        <v>4841</v>
      </c>
      <c r="B2354" t="s">
        <v>15</v>
      </c>
      <c r="C2354">
        <v>2186234</v>
      </c>
      <c r="D2354" t="s">
        <v>10</v>
      </c>
      <c r="E2354" t="s">
        <v>16</v>
      </c>
      <c r="F2354" t="s">
        <v>12</v>
      </c>
      <c r="G2354" t="s">
        <v>13</v>
      </c>
      <c r="H2354" t="s">
        <v>13</v>
      </c>
      <c r="I2354">
        <v>39</v>
      </c>
      <c r="J2354" t="str">
        <f>IF(ABS((C2354-AVERAGE($C:$C))/_xlfn.STDEV.S(moras[SALARIO]))&gt;1.96,"Atípico","No")</f>
        <v>No</v>
      </c>
      <c r="K2354" t="str">
        <f>IF(ABS((moras[[#This Row],[EDAD]]-AVERAGE($I:$I))/_xlfn.STDEV.S($I:$I))&gt;1.96,"Atípico","No")</f>
        <v>No</v>
      </c>
    </row>
    <row r="2355" spans="1:11" x14ac:dyDescent="0.35">
      <c r="A2355">
        <v>4185</v>
      </c>
      <c r="B2355" t="s">
        <v>9</v>
      </c>
      <c r="C2355">
        <v>2000000</v>
      </c>
      <c r="D2355" t="s">
        <v>10</v>
      </c>
      <c r="E2355" t="s">
        <v>16</v>
      </c>
      <c r="F2355" t="s">
        <v>12</v>
      </c>
      <c r="G2355" t="s">
        <v>13</v>
      </c>
      <c r="H2355" t="s">
        <v>13</v>
      </c>
      <c r="I2355">
        <v>39</v>
      </c>
      <c r="J2355" t="str">
        <f>IF(ABS((C2355-AVERAGE($C:$C))/_xlfn.STDEV.S(moras[SALARIO]))&gt;1.96,"Atípico","No")</f>
        <v>No</v>
      </c>
      <c r="K2355" t="str">
        <f>IF(ABS((moras[[#This Row],[EDAD]]-AVERAGE($I:$I))/_xlfn.STDEV.S($I:$I))&gt;1.96,"Atípico","No")</f>
        <v>No</v>
      </c>
    </row>
    <row r="2356" spans="1:11" x14ac:dyDescent="0.35">
      <c r="A2356">
        <v>4829</v>
      </c>
      <c r="B2356" t="s">
        <v>9</v>
      </c>
      <c r="C2356">
        <v>1871180.58</v>
      </c>
      <c r="D2356" t="s">
        <v>10</v>
      </c>
      <c r="E2356" t="s">
        <v>16</v>
      </c>
      <c r="F2356" t="s">
        <v>12</v>
      </c>
      <c r="G2356" t="s">
        <v>13</v>
      </c>
      <c r="H2356" t="s">
        <v>13</v>
      </c>
      <c r="I2356">
        <v>39</v>
      </c>
      <c r="J2356" t="str">
        <f>IF(ABS((C2356-AVERAGE($C:$C))/_xlfn.STDEV.S(moras[SALARIO]))&gt;1.96,"Atípico","No")</f>
        <v>No</v>
      </c>
      <c r="K2356" t="str">
        <f>IF(ABS((moras[[#This Row],[EDAD]]-AVERAGE($I:$I))/_xlfn.STDEV.S($I:$I))&gt;1.96,"Atípico","No")</f>
        <v>No</v>
      </c>
    </row>
    <row r="2357" spans="1:11" x14ac:dyDescent="0.35">
      <c r="A2357">
        <v>901</v>
      </c>
      <c r="B2357" t="s">
        <v>15</v>
      </c>
      <c r="C2357">
        <v>1807234</v>
      </c>
      <c r="D2357" t="s">
        <v>10</v>
      </c>
      <c r="E2357" t="s">
        <v>16</v>
      </c>
      <c r="F2357" t="s">
        <v>12</v>
      </c>
      <c r="G2357" t="s">
        <v>13</v>
      </c>
      <c r="H2357" t="s">
        <v>13</v>
      </c>
      <c r="I2357">
        <v>39</v>
      </c>
      <c r="J2357" t="str">
        <f>IF(ABS((C2357-AVERAGE($C:$C))/_xlfn.STDEV.S(moras[SALARIO]))&gt;1.96,"Atípico","No")</f>
        <v>No</v>
      </c>
      <c r="K2357" t="str">
        <f>IF(ABS((moras[[#This Row],[EDAD]]-AVERAGE($I:$I))/_xlfn.STDEV.S($I:$I))&gt;1.96,"Atípico","No")</f>
        <v>No</v>
      </c>
    </row>
    <row r="2358" spans="1:11" x14ac:dyDescent="0.35">
      <c r="A2358">
        <v>4287</v>
      </c>
      <c r="B2358" t="s">
        <v>15</v>
      </c>
      <c r="C2358">
        <v>1777096.7</v>
      </c>
      <c r="D2358" t="s">
        <v>10</v>
      </c>
      <c r="E2358" t="s">
        <v>11</v>
      </c>
      <c r="F2358" t="s">
        <v>12</v>
      </c>
      <c r="G2358" t="s">
        <v>13</v>
      </c>
      <c r="H2358" t="s">
        <v>13</v>
      </c>
      <c r="I2358">
        <v>39</v>
      </c>
      <c r="J2358" t="str">
        <f>IF(ABS((C2358-AVERAGE($C:$C))/_xlfn.STDEV.S(moras[SALARIO]))&gt;1.96,"Atípico","No")</f>
        <v>No</v>
      </c>
      <c r="K2358" t="str">
        <f>IF(ABS((moras[[#This Row],[EDAD]]-AVERAGE($I:$I))/_xlfn.STDEV.S($I:$I))&gt;1.96,"Atípico","No")</f>
        <v>No</v>
      </c>
    </row>
    <row r="2359" spans="1:11" x14ac:dyDescent="0.35">
      <c r="A2359">
        <v>605</v>
      </c>
      <c r="B2359" t="s">
        <v>15</v>
      </c>
      <c r="C2359">
        <v>1742394.77</v>
      </c>
      <c r="D2359" t="s">
        <v>10</v>
      </c>
      <c r="E2359" t="s">
        <v>16</v>
      </c>
      <c r="F2359" t="s">
        <v>12</v>
      </c>
      <c r="G2359" t="s">
        <v>13</v>
      </c>
      <c r="H2359" t="s">
        <v>13</v>
      </c>
      <c r="I2359">
        <v>39</v>
      </c>
      <c r="J2359" t="str">
        <f>IF(ABS((C2359-AVERAGE($C:$C))/_xlfn.STDEV.S(moras[SALARIO]))&gt;1.96,"Atípico","No")</f>
        <v>No</v>
      </c>
      <c r="K2359" t="str">
        <f>IF(ABS((moras[[#This Row],[EDAD]]-AVERAGE($I:$I))/_xlfn.STDEV.S($I:$I))&gt;1.96,"Atípico","No")</f>
        <v>No</v>
      </c>
    </row>
    <row r="2360" spans="1:11" x14ac:dyDescent="0.35">
      <c r="A2360">
        <v>3805</v>
      </c>
      <c r="B2360" t="s">
        <v>15</v>
      </c>
      <c r="C2360">
        <v>1586316</v>
      </c>
      <c r="D2360" t="s">
        <v>10</v>
      </c>
      <c r="E2360" t="s">
        <v>11</v>
      </c>
      <c r="F2360" t="s">
        <v>12</v>
      </c>
      <c r="G2360" t="s">
        <v>13</v>
      </c>
      <c r="H2360" t="s">
        <v>12</v>
      </c>
      <c r="I2360">
        <v>39</v>
      </c>
      <c r="J2360" t="str">
        <f>IF(ABS((C2360-AVERAGE($C:$C))/_xlfn.STDEV.S(moras[SALARIO]))&gt;1.96,"Atípico","No")</f>
        <v>No</v>
      </c>
      <c r="K2360" t="str">
        <f>IF(ABS((moras[[#This Row],[EDAD]]-AVERAGE($I:$I))/_xlfn.STDEV.S($I:$I))&gt;1.96,"Atípico","No")</f>
        <v>No</v>
      </c>
    </row>
    <row r="2361" spans="1:11" x14ac:dyDescent="0.35">
      <c r="A2361">
        <v>4319</v>
      </c>
      <c r="B2361" t="s">
        <v>15</v>
      </c>
      <c r="C2361">
        <v>1584055</v>
      </c>
      <c r="D2361" t="s">
        <v>10</v>
      </c>
      <c r="E2361" t="s">
        <v>11</v>
      </c>
      <c r="F2361" t="s">
        <v>12</v>
      </c>
      <c r="G2361" t="s">
        <v>13</v>
      </c>
      <c r="H2361" t="s">
        <v>13</v>
      </c>
      <c r="I2361">
        <v>39</v>
      </c>
      <c r="J2361" t="str">
        <f>IF(ABS((C2361-AVERAGE($C:$C))/_xlfn.STDEV.S(moras[SALARIO]))&gt;1.96,"Atípico","No")</f>
        <v>No</v>
      </c>
      <c r="K2361" t="str">
        <f>IF(ABS((moras[[#This Row],[EDAD]]-AVERAGE($I:$I))/_xlfn.STDEV.S($I:$I))&gt;1.96,"Atípico","No")</f>
        <v>No</v>
      </c>
    </row>
    <row r="2362" spans="1:11" x14ac:dyDescent="0.35">
      <c r="A2362">
        <v>456</v>
      </c>
      <c r="B2362" t="s">
        <v>9</v>
      </c>
      <c r="C2362">
        <v>1549936.32</v>
      </c>
      <c r="D2362" t="s">
        <v>10</v>
      </c>
      <c r="E2362" t="s">
        <v>16</v>
      </c>
      <c r="F2362" t="s">
        <v>12</v>
      </c>
      <c r="G2362" t="s">
        <v>13</v>
      </c>
      <c r="H2362" t="s">
        <v>13</v>
      </c>
      <c r="I2362">
        <v>39</v>
      </c>
      <c r="J2362" t="str">
        <f>IF(ABS((C2362-AVERAGE($C:$C))/_xlfn.STDEV.S(moras[SALARIO]))&gt;1.96,"Atípico","No")</f>
        <v>No</v>
      </c>
      <c r="K2362" t="str">
        <f>IF(ABS((moras[[#This Row],[EDAD]]-AVERAGE($I:$I))/_xlfn.STDEV.S($I:$I))&gt;1.96,"Atípico","No")</f>
        <v>No</v>
      </c>
    </row>
    <row r="2363" spans="1:11" x14ac:dyDescent="0.35">
      <c r="A2363">
        <v>3717</v>
      </c>
      <c r="B2363" t="s">
        <v>15</v>
      </c>
      <c r="C2363">
        <v>1333402</v>
      </c>
      <c r="D2363" t="s">
        <v>10</v>
      </c>
      <c r="E2363" t="s">
        <v>11</v>
      </c>
      <c r="F2363" t="s">
        <v>12</v>
      </c>
      <c r="G2363" t="s">
        <v>13</v>
      </c>
      <c r="H2363" t="s">
        <v>13</v>
      </c>
      <c r="I2363">
        <v>39</v>
      </c>
      <c r="J2363" t="str">
        <f>IF(ABS((C2363-AVERAGE($C:$C))/_xlfn.STDEV.S(moras[SALARIO]))&gt;1.96,"Atípico","No")</f>
        <v>No</v>
      </c>
      <c r="K2363" t="str">
        <f>IF(ABS((moras[[#This Row],[EDAD]]-AVERAGE($I:$I))/_xlfn.STDEV.S($I:$I))&gt;1.96,"Atípico","No")</f>
        <v>No</v>
      </c>
    </row>
    <row r="2364" spans="1:11" x14ac:dyDescent="0.35">
      <c r="A2364">
        <v>1593</v>
      </c>
      <c r="B2364" t="s">
        <v>9</v>
      </c>
      <c r="C2364">
        <v>1316155</v>
      </c>
      <c r="D2364" t="s">
        <v>10</v>
      </c>
      <c r="E2364" t="s">
        <v>16</v>
      </c>
      <c r="F2364" t="s">
        <v>12</v>
      </c>
      <c r="G2364" t="s">
        <v>12</v>
      </c>
      <c r="H2364" t="s">
        <v>13</v>
      </c>
      <c r="I2364">
        <v>39</v>
      </c>
      <c r="J2364" t="str">
        <f>IF(ABS((C2364-AVERAGE($C:$C))/_xlfn.STDEV.S(moras[SALARIO]))&gt;1.96,"Atípico","No")</f>
        <v>No</v>
      </c>
      <c r="K2364" t="str">
        <f>IF(ABS((moras[[#This Row],[EDAD]]-AVERAGE($I:$I))/_xlfn.STDEV.S($I:$I))&gt;1.96,"Atípico","No")</f>
        <v>No</v>
      </c>
    </row>
    <row r="2365" spans="1:11" x14ac:dyDescent="0.35">
      <c r="A2365">
        <v>1143</v>
      </c>
      <c r="B2365" t="s">
        <v>9</v>
      </c>
      <c r="C2365">
        <v>1279854.5</v>
      </c>
      <c r="D2365" t="s">
        <v>10</v>
      </c>
      <c r="E2365" t="s">
        <v>11</v>
      </c>
      <c r="F2365" t="s">
        <v>12</v>
      </c>
      <c r="G2365" t="s">
        <v>13</v>
      </c>
      <c r="H2365" t="s">
        <v>13</v>
      </c>
      <c r="I2365">
        <v>39</v>
      </c>
      <c r="J2365" t="str">
        <f>IF(ABS((C2365-AVERAGE($C:$C))/_xlfn.STDEV.S(moras[SALARIO]))&gt;1.96,"Atípico","No")</f>
        <v>No</v>
      </c>
      <c r="K2365" t="str">
        <f>IF(ABS((moras[[#This Row],[EDAD]]-AVERAGE($I:$I))/_xlfn.STDEV.S($I:$I))&gt;1.96,"Atípico","No")</f>
        <v>No</v>
      </c>
    </row>
    <row r="2366" spans="1:11" x14ac:dyDescent="0.35">
      <c r="A2366">
        <v>2790</v>
      </c>
      <c r="B2366" t="s">
        <v>9</v>
      </c>
      <c r="C2366">
        <v>1213114.5</v>
      </c>
      <c r="D2366" t="s">
        <v>10</v>
      </c>
      <c r="E2366" t="s">
        <v>11</v>
      </c>
      <c r="F2366" t="s">
        <v>12</v>
      </c>
      <c r="G2366" t="s">
        <v>13</v>
      </c>
      <c r="H2366" t="s">
        <v>13</v>
      </c>
      <c r="I2366">
        <v>39</v>
      </c>
      <c r="J2366" t="str">
        <f>IF(ABS((C2366-AVERAGE($C:$C))/_xlfn.STDEV.S(moras[SALARIO]))&gt;1.96,"Atípico","No")</f>
        <v>No</v>
      </c>
      <c r="K2366" t="str">
        <f>IF(ABS((moras[[#This Row],[EDAD]]-AVERAGE($I:$I))/_xlfn.STDEV.S($I:$I))&gt;1.96,"Atípico","No")</f>
        <v>No</v>
      </c>
    </row>
    <row r="2367" spans="1:11" x14ac:dyDescent="0.35">
      <c r="A2367">
        <v>1374</v>
      </c>
      <c r="B2367" t="s">
        <v>9</v>
      </c>
      <c r="C2367">
        <v>1202466.6200000001</v>
      </c>
      <c r="D2367" t="s">
        <v>10</v>
      </c>
      <c r="E2367" t="s">
        <v>16</v>
      </c>
      <c r="F2367" t="s">
        <v>12</v>
      </c>
      <c r="G2367" t="s">
        <v>13</v>
      </c>
      <c r="H2367" t="s">
        <v>13</v>
      </c>
      <c r="I2367">
        <v>39</v>
      </c>
      <c r="J2367" t="str">
        <f>IF(ABS((C2367-AVERAGE($C:$C))/_xlfn.STDEV.S(moras[SALARIO]))&gt;1.96,"Atípico","No")</f>
        <v>No</v>
      </c>
      <c r="K2367" t="str">
        <f>IF(ABS((moras[[#This Row],[EDAD]]-AVERAGE($I:$I))/_xlfn.STDEV.S($I:$I))&gt;1.96,"Atípico","No")</f>
        <v>No</v>
      </c>
    </row>
    <row r="2368" spans="1:11" x14ac:dyDescent="0.35">
      <c r="A2368">
        <v>4947</v>
      </c>
      <c r="B2368" t="s">
        <v>15</v>
      </c>
      <c r="C2368">
        <v>1158417</v>
      </c>
      <c r="D2368" t="s">
        <v>10</v>
      </c>
      <c r="E2368" t="s">
        <v>11</v>
      </c>
      <c r="F2368" t="s">
        <v>12</v>
      </c>
      <c r="G2368" t="s">
        <v>13</v>
      </c>
      <c r="H2368" t="s">
        <v>13</v>
      </c>
      <c r="I2368">
        <v>39</v>
      </c>
      <c r="J2368" t="str">
        <f>IF(ABS((C2368-AVERAGE($C:$C))/_xlfn.STDEV.S(moras[SALARIO]))&gt;1.96,"Atípico","No")</f>
        <v>No</v>
      </c>
      <c r="K2368" t="str">
        <f>IF(ABS((moras[[#This Row],[EDAD]]-AVERAGE($I:$I))/_xlfn.STDEV.S($I:$I))&gt;1.96,"Atípico","No")</f>
        <v>No</v>
      </c>
    </row>
    <row r="2369" spans="1:11" x14ac:dyDescent="0.35">
      <c r="A2369">
        <v>4505</v>
      </c>
      <c r="B2369" t="s">
        <v>9</v>
      </c>
      <c r="C2369">
        <v>1045500</v>
      </c>
      <c r="D2369" t="s">
        <v>10</v>
      </c>
      <c r="E2369" t="s">
        <v>16</v>
      </c>
      <c r="F2369" t="s">
        <v>12</v>
      </c>
      <c r="G2369" t="s">
        <v>13</v>
      </c>
      <c r="H2369" t="s">
        <v>13</v>
      </c>
      <c r="I2369">
        <v>39</v>
      </c>
      <c r="J2369" t="str">
        <f>IF(ABS((C2369-AVERAGE($C:$C))/_xlfn.STDEV.S(moras[SALARIO]))&gt;1.96,"Atípico","No")</f>
        <v>No</v>
      </c>
      <c r="K2369" t="str">
        <f>IF(ABS((moras[[#This Row],[EDAD]]-AVERAGE($I:$I))/_xlfn.STDEV.S($I:$I))&gt;1.96,"Atípico","No")</f>
        <v>No</v>
      </c>
    </row>
    <row r="2370" spans="1:11" x14ac:dyDescent="0.35">
      <c r="A2370">
        <v>955</v>
      </c>
      <c r="B2370" t="s">
        <v>9</v>
      </c>
      <c r="C2370">
        <v>943684.2</v>
      </c>
      <c r="D2370" t="s">
        <v>10</v>
      </c>
      <c r="E2370" t="s">
        <v>11</v>
      </c>
      <c r="F2370" t="s">
        <v>12</v>
      </c>
      <c r="G2370" t="s">
        <v>13</v>
      </c>
      <c r="H2370" t="s">
        <v>13</v>
      </c>
      <c r="I2370">
        <v>39</v>
      </c>
      <c r="J2370" t="str">
        <f>IF(ABS((C2370-AVERAGE($C:$C))/_xlfn.STDEV.S(moras[SALARIO]))&gt;1.96,"Atípico","No")</f>
        <v>No</v>
      </c>
      <c r="K2370" t="str">
        <f>IF(ABS((moras[[#This Row],[EDAD]]-AVERAGE($I:$I))/_xlfn.STDEV.S($I:$I))&gt;1.96,"Atípico","No")</f>
        <v>No</v>
      </c>
    </row>
    <row r="2371" spans="1:11" x14ac:dyDescent="0.35">
      <c r="A2371">
        <v>4759</v>
      </c>
      <c r="B2371" t="s">
        <v>9</v>
      </c>
      <c r="C2371">
        <v>904989</v>
      </c>
      <c r="D2371" t="s">
        <v>10</v>
      </c>
      <c r="E2371" t="s">
        <v>11</v>
      </c>
      <c r="F2371" t="s">
        <v>12</v>
      </c>
      <c r="G2371" t="s">
        <v>13</v>
      </c>
      <c r="H2371" t="s">
        <v>13</v>
      </c>
      <c r="I2371">
        <v>39</v>
      </c>
      <c r="J2371" t="str">
        <f>IF(ABS((C2371-AVERAGE($C:$C))/_xlfn.STDEV.S(moras[SALARIO]))&gt;1.96,"Atípico","No")</f>
        <v>No</v>
      </c>
      <c r="K2371" t="str">
        <f>IF(ABS((moras[[#This Row],[EDAD]]-AVERAGE($I:$I))/_xlfn.STDEV.S($I:$I))&gt;1.96,"Atípico","No")</f>
        <v>No</v>
      </c>
    </row>
    <row r="2372" spans="1:11" x14ac:dyDescent="0.35">
      <c r="A2372">
        <v>237</v>
      </c>
      <c r="B2372" t="s">
        <v>9</v>
      </c>
      <c r="C2372">
        <v>904595.72</v>
      </c>
      <c r="D2372" t="s">
        <v>10</v>
      </c>
      <c r="E2372" t="s">
        <v>16</v>
      </c>
      <c r="F2372" t="s">
        <v>12</v>
      </c>
      <c r="G2372" t="s">
        <v>13</v>
      </c>
      <c r="H2372" t="s">
        <v>13</v>
      </c>
      <c r="I2372">
        <v>39</v>
      </c>
      <c r="J2372" t="str">
        <f>IF(ABS((C2372-AVERAGE($C:$C))/_xlfn.STDEV.S(moras[SALARIO]))&gt;1.96,"Atípico","No")</f>
        <v>No</v>
      </c>
      <c r="K2372" t="str">
        <f>IF(ABS((moras[[#This Row],[EDAD]]-AVERAGE($I:$I))/_xlfn.STDEV.S($I:$I))&gt;1.96,"Atípico","No")</f>
        <v>No</v>
      </c>
    </row>
    <row r="2373" spans="1:11" x14ac:dyDescent="0.35">
      <c r="A2373">
        <v>704</v>
      </c>
      <c r="B2373" t="s">
        <v>15</v>
      </c>
      <c r="C2373">
        <v>890323</v>
      </c>
      <c r="D2373" t="s">
        <v>10</v>
      </c>
      <c r="E2373" t="s">
        <v>11</v>
      </c>
      <c r="F2373" t="s">
        <v>12</v>
      </c>
      <c r="G2373" t="s">
        <v>13</v>
      </c>
      <c r="H2373" t="s">
        <v>13</v>
      </c>
      <c r="I2373">
        <v>39</v>
      </c>
      <c r="J2373" t="str">
        <f>IF(ABS((C2373-AVERAGE($C:$C))/_xlfn.STDEV.S(moras[SALARIO]))&gt;1.96,"Atípico","No")</f>
        <v>No</v>
      </c>
      <c r="K2373" t="str">
        <f>IF(ABS((moras[[#This Row],[EDAD]]-AVERAGE($I:$I))/_xlfn.STDEV.S($I:$I))&gt;1.96,"Atípico","No")</f>
        <v>No</v>
      </c>
    </row>
    <row r="2374" spans="1:11" x14ac:dyDescent="0.35">
      <c r="A2374">
        <v>2469</v>
      </c>
      <c r="B2374" t="s">
        <v>15</v>
      </c>
      <c r="C2374">
        <v>888615.5</v>
      </c>
      <c r="D2374" t="s">
        <v>10</v>
      </c>
      <c r="E2374" t="s">
        <v>16</v>
      </c>
      <c r="F2374" t="s">
        <v>12</v>
      </c>
      <c r="G2374" t="s">
        <v>13</v>
      </c>
      <c r="H2374" t="s">
        <v>13</v>
      </c>
      <c r="I2374">
        <v>39</v>
      </c>
      <c r="J2374" t="str">
        <f>IF(ABS((C2374-AVERAGE($C:$C))/_xlfn.STDEV.S(moras[SALARIO]))&gt;1.96,"Atípico","No")</f>
        <v>No</v>
      </c>
      <c r="K2374" t="str">
        <f>IF(ABS((moras[[#This Row],[EDAD]]-AVERAGE($I:$I))/_xlfn.STDEV.S($I:$I))&gt;1.96,"Atípico","No")</f>
        <v>No</v>
      </c>
    </row>
    <row r="2375" spans="1:11" x14ac:dyDescent="0.35">
      <c r="A2375">
        <v>1409</v>
      </c>
      <c r="B2375" t="s">
        <v>15</v>
      </c>
      <c r="C2375">
        <v>830543</v>
      </c>
      <c r="D2375" t="s">
        <v>10</v>
      </c>
      <c r="E2375" t="s">
        <v>11</v>
      </c>
      <c r="F2375" t="s">
        <v>12</v>
      </c>
      <c r="G2375" t="s">
        <v>13</v>
      </c>
      <c r="H2375" t="s">
        <v>12</v>
      </c>
      <c r="I2375">
        <v>39</v>
      </c>
      <c r="J2375" t="str">
        <f>IF(ABS((C2375-AVERAGE($C:$C))/_xlfn.STDEV.S(moras[SALARIO]))&gt;1.96,"Atípico","No")</f>
        <v>No</v>
      </c>
      <c r="K2375" t="str">
        <f>IF(ABS((moras[[#This Row],[EDAD]]-AVERAGE($I:$I))/_xlfn.STDEV.S($I:$I))&gt;1.96,"Atípico","No")</f>
        <v>No</v>
      </c>
    </row>
    <row r="2376" spans="1:11" x14ac:dyDescent="0.35">
      <c r="A2376">
        <v>2745</v>
      </c>
      <c r="B2376" t="s">
        <v>9</v>
      </c>
      <c r="C2376">
        <v>802400</v>
      </c>
      <c r="D2376" t="s">
        <v>10</v>
      </c>
      <c r="E2376" t="s">
        <v>16</v>
      </c>
      <c r="F2376" t="s">
        <v>12</v>
      </c>
      <c r="G2376" t="s">
        <v>13</v>
      </c>
      <c r="H2376" t="s">
        <v>13</v>
      </c>
      <c r="I2376">
        <v>39</v>
      </c>
      <c r="J2376" t="str">
        <f>IF(ABS((C2376-AVERAGE($C:$C))/_xlfn.STDEV.S(moras[SALARIO]))&gt;1.96,"Atípico","No")</f>
        <v>No</v>
      </c>
      <c r="K2376" t="str">
        <f>IF(ABS((moras[[#This Row],[EDAD]]-AVERAGE($I:$I))/_xlfn.STDEV.S($I:$I))&gt;1.96,"Atípico","No")</f>
        <v>No</v>
      </c>
    </row>
    <row r="2377" spans="1:11" x14ac:dyDescent="0.35">
      <c r="A2377">
        <v>393</v>
      </c>
      <c r="B2377" t="s">
        <v>9</v>
      </c>
      <c r="C2377">
        <v>798210</v>
      </c>
      <c r="D2377" t="s">
        <v>10</v>
      </c>
      <c r="E2377" t="s">
        <v>11</v>
      </c>
      <c r="F2377" t="s">
        <v>12</v>
      </c>
      <c r="G2377" t="s">
        <v>13</v>
      </c>
      <c r="H2377" t="s">
        <v>13</v>
      </c>
      <c r="I2377">
        <v>39</v>
      </c>
      <c r="J2377" t="str">
        <f>IF(ABS((C2377-AVERAGE($C:$C))/_xlfn.STDEV.S(moras[SALARIO]))&gt;1.96,"Atípico","No")</f>
        <v>No</v>
      </c>
      <c r="K2377" t="str">
        <f>IF(ABS((moras[[#This Row],[EDAD]]-AVERAGE($I:$I))/_xlfn.STDEV.S($I:$I))&gt;1.96,"Atípico","No")</f>
        <v>No</v>
      </c>
    </row>
    <row r="2378" spans="1:11" x14ac:dyDescent="0.35">
      <c r="A2378">
        <v>4064</v>
      </c>
      <c r="B2378" t="s">
        <v>9</v>
      </c>
      <c r="C2378">
        <v>787001</v>
      </c>
      <c r="D2378" t="s">
        <v>10</v>
      </c>
      <c r="E2378" t="s">
        <v>16</v>
      </c>
      <c r="F2378" t="s">
        <v>12</v>
      </c>
      <c r="G2378" t="s">
        <v>13</v>
      </c>
      <c r="H2378" t="s">
        <v>13</v>
      </c>
      <c r="I2378">
        <v>39</v>
      </c>
      <c r="J2378" t="str">
        <f>IF(ABS((C2378-AVERAGE($C:$C))/_xlfn.STDEV.S(moras[SALARIO]))&gt;1.96,"Atípico","No")</f>
        <v>No</v>
      </c>
      <c r="K2378" t="str">
        <f>IF(ABS((moras[[#This Row],[EDAD]]-AVERAGE($I:$I))/_xlfn.STDEV.S($I:$I))&gt;1.96,"Atípico","No")</f>
        <v>No</v>
      </c>
    </row>
    <row r="2379" spans="1:11" x14ac:dyDescent="0.35">
      <c r="A2379">
        <v>3459</v>
      </c>
      <c r="B2379" t="s">
        <v>9</v>
      </c>
      <c r="C2379">
        <v>762280</v>
      </c>
      <c r="D2379" t="s">
        <v>10</v>
      </c>
      <c r="E2379" t="s">
        <v>16</v>
      </c>
      <c r="F2379" t="s">
        <v>12</v>
      </c>
      <c r="G2379" t="s">
        <v>13</v>
      </c>
      <c r="H2379" t="s">
        <v>13</v>
      </c>
      <c r="I2379">
        <v>39</v>
      </c>
      <c r="J2379" t="str">
        <f>IF(ABS((C2379-AVERAGE($C:$C))/_xlfn.STDEV.S(moras[SALARIO]))&gt;1.96,"Atípico","No")</f>
        <v>No</v>
      </c>
      <c r="K2379" t="str">
        <f>IF(ABS((moras[[#This Row],[EDAD]]-AVERAGE($I:$I))/_xlfn.STDEV.S($I:$I))&gt;1.96,"Atípico","No")</f>
        <v>No</v>
      </c>
    </row>
    <row r="2380" spans="1:11" x14ac:dyDescent="0.35">
      <c r="A2380">
        <v>4971</v>
      </c>
      <c r="B2380" t="s">
        <v>9</v>
      </c>
      <c r="C2380">
        <v>742053.13</v>
      </c>
      <c r="D2380" t="s">
        <v>10</v>
      </c>
      <c r="E2380" t="s">
        <v>11</v>
      </c>
      <c r="F2380" t="s">
        <v>12</v>
      </c>
      <c r="G2380" t="s">
        <v>13</v>
      </c>
      <c r="H2380" t="s">
        <v>13</v>
      </c>
      <c r="I2380">
        <v>39</v>
      </c>
      <c r="J2380" t="str">
        <f>IF(ABS((C2380-AVERAGE($C:$C))/_xlfn.STDEV.S(moras[SALARIO]))&gt;1.96,"Atípico","No")</f>
        <v>No</v>
      </c>
      <c r="K2380" t="str">
        <f>IF(ABS((moras[[#This Row],[EDAD]]-AVERAGE($I:$I))/_xlfn.STDEV.S($I:$I))&gt;1.96,"Atípico","No")</f>
        <v>No</v>
      </c>
    </row>
    <row r="2381" spans="1:11" x14ac:dyDescent="0.35">
      <c r="A2381">
        <v>324</v>
      </c>
      <c r="B2381" t="s">
        <v>9</v>
      </c>
      <c r="C2381">
        <v>719752.5</v>
      </c>
      <c r="D2381" t="s">
        <v>10</v>
      </c>
      <c r="E2381" t="s">
        <v>11</v>
      </c>
      <c r="F2381" t="s">
        <v>12</v>
      </c>
      <c r="G2381" t="s">
        <v>13</v>
      </c>
      <c r="H2381" t="s">
        <v>13</v>
      </c>
      <c r="I2381">
        <v>39</v>
      </c>
      <c r="J2381" t="str">
        <f>IF(ABS((C2381-AVERAGE($C:$C))/_xlfn.STDEV.S(moras[SALARIO]))&gt;1.96,"Atípico","No")</f>
        <v>No</v>
      </c>
      <c r="K2381" t="str">
        <f>IF(ABS((moras[[#This Row],[EDAD]]-AVERAGE($I:$I))/_xlfn.STDEV.S($I:$I))&gt;1.96,"Atípico","No")</f>
        <v>No</v>
      </c>
    </row>
    <row r="2382" spans="1:11" x14ac:dyDescent="0.35">
      <c r="A2382">
        <v>49</v>
      </c>
      <c r="B2382" t="s">
        <v>9</v>
      </c>
      <c r="C2382">
        <v>675069.69</v>
      </c>
      <c r="D2382" t="s">
        <v>10</v>
      </c>
      <c r="E2382" t="s">
        <v>16</v>
      </c>
      <c r="F2382" t="s">
        <v>12</v>
      </c>
      <c r="G2382" t="s">
        <v>13</v>
      </c>
      <c r="H2382" t="s">
        <v>13</v>
      </c>
      <c r="I2382">
        <v>39</v>
      </c>
      <c r="J2382" t="str">
        <f>IF(ABS((C2382-AVERAGE($C:$C))/_xlfn.STDEV.S(moras[SALARIO]))&gt;1.96,"Atípico","No")</f>
        <v>No</v>
      </c>
      <c r="K2382" t="str">
        <f>IF(ABS((moras[[#This Row],[EDAD]]-AVERAGE($I:$I))/_xlfn.STDEV.S($I:$I))&gt;1.96,"Atípico","No")</f>
        <v>No</v>
      </c>
    </row>
    <row r="2383" spans="1:11" x14ac:dyDescent="0.35">
      <c r="A2383">
        <v>3442</v>
      </c>
      <c r="B2383" t="s">
        <v>15</v>
      </c>
      <c r="C2383">
        <v>655560</v>
      </c>
      <c r="D2383" t="s">
        <v>10</v>
      </c>
      <c r="E2383" t="s">
        <v>11</v>
      </c>
      <c r="F2383" t="s">
        <v>12</v>
      </c>
      <c r="G2383" t="s">
        <v>13</v>
      </c>
      <c r="H2383" t="s">
        <v>13</v>
      </c>
      <c r="I2383">
        <v>39</v>
      </c>
      <c r="J2383" t="str">
        <f>IF(ABS((C2383-AVERAGE($C:$C))/_xlfn.STDEV.S(moras[SALARIO]))&gt;1.96,"Atípico","No")</f>
        <v>No</v>
      </c>
      <c r="K2383" t="str">
        <f>IF(ABS((moras[[#This Row],[EDAD]]-AVERAGE($I:$I))/_xlfn.STDEV.S($I:$I))&gt;1.96,"Atípico","No")</f>
        <v>No</v>
      </c>
    </row>
    <row r="2384" spans="1:11" x14ac:dyDescent="0.35">
      <c r="A2384">
        <v>429</v>
      </c>
      <c r="B2384" t="s">
        <v>15</v>
      </c>
      <c r="C2384">
        <v>651555</v>
      </c>
      <c r="D2384" t="s">
        <v>10</v>
      </c>
      <c r="E2384" t="s">
        <v>16</v>
      </c>
      <c r="F2384" t="s">
        <v>12</v>
      </c>
      <c r="G2384" t="s">
        <v>13</v>
      </c>
      <c r="H2384" t="s">
        <v>13</v>
      </c>
      <c r="I2384">
        <v>39</v>
      </c>
      <c r="J2384" t="str">
        <f>IF(ABS((C2384-AVERAGE($C:$C))/_xlfn.STDEV.S(moras[SALARIO]))&gt;1.96,"Atípico","No")</f>
        <v>No</v>
      </c>
      <c r="K2384" t="str">
        <f>IF(ABS((moras[[#This Row],[EDAD]]-AVERAGE($I:$I))/_xlfn.STDEV.S($I:$I))&gt;1.96,"Atípico","No")</f>
        <v>No</v>
      </c>
    </row>
    <row r="2385" spans="1:11" x14ac:dyDescent="0.35">
      <c r="A2385">
        <v>730</v>
      </c>
      <c r="B2385" t="s">
        <v>15</v>
      </c>
      <c r="C2385">
        <v>650000</v>
      </c>
      <c r="D2385" t="s">
        <v>10</v>
      </c>
      <c r="E2385" t="s">
        <v>16</v>
      </c>
      <c r="F2385" t="s">
        <v>12</v>
      </c>
      <c r="G2385" t="s">
        <v>13</v>
      </c>
      <c r="H2385" t="s">
        <v>13</v>
      </c>
      <c r="I2385">
        <v>39</v>
      </c>
      <c r="J2385" t="str">
        <f>IF(ABS((C2385-AVERAGE($C:$C))/_xlfn.STDEV.S(moras[SALARIO]))&gt;1.96,"Atípico","No")</f>
        <v>No</v>
      </c>
      <c r="K2385" t="str">
        <f>IF(ABS((moras[[#This Row],[EDAD]]-AVERAGE($I:$I))/_xlfn.STDEV.S($I:$I))&gt;1.96,"Atípico","No")</f>
        <v>No</v>
      </c>
    </row>
    <row r="2386" spans="1:11" x14ac:dyDescent="0.35">
      <c r="A2386">
        <v>1235</v>
      </c>
      <c r="B2386" t="s">
        <v>15</v>
      </c>
      <c r="C2386">
        <v>650000</v>
      </c>
      <c r="D2386" t="s">
        <v>10</v>
      </c>
      <c r="E2386" t="s">
        <v>16</v>
      </c>
      <c r="F2386" t="s">
        <v>12</v>
      </c>
      <c r="G2386" t="s">
        <v>13</v>
      </c>
      <c r="H2386" t="s">
        <v>13</v>
      </c>
      <c r="I2386">
        <v>39</v>
      </c>
      <c r="J2386" t="str">
        <f>IF(ABS((C2386-AVERAGE($C:$C))/_xlfn.STDEV.S(moras[SALARIO]))&gt;1.96,"Atípico","No")</f>
        <v>No</v>
      </c>
      <c r="K2386" t="str">
        <f>IF(ABS((moras[[#This Row],[EDAD]]-AVERAGE($I:$I))/_xlfn.STDEV.S($I:$I))&gt;1.96,"Atípico","No")</f>
        <v>No</v>
      </c>
    </row>
    <row r="2387" spans="1:11" x14ac:dyDescent="0.35">
      <c r="A2387">
        <v>743</v>
      </c>
      <c r="B2387" t="s">
        <v>9</v>
      </c>
      <c r="C2387">
        <v>639148</v>
      </c>
      <c r="D2387" t="s">
        <v>18</v>
      </c>
      <c r="E2387" t="s">
        <v>16</v>
      </c>
      <c r="F2387" t="s">
        <v>12</v>
      </c>
      <c r="G2387" t="s">
        <v>13</v>
      </c>
      <c r="H2387" t="s">
        <v>12</v>
      </c>
      <c r="I2387">
        <v>39</v>
      </c>
      <c r="J2387" t="str">
        <f>IF(ABS((C2387-AVERAGE($C:$C))/_xlfn.STDEV.S(moras[SALARIO]))&gt;1.96,"Atípico","No")</f>
        <v>No</v>
      </c>
      <c r="K2387" t="str">
        <f>IF(ABS((moras[[#This Row],[EDAD]]-AVERAGE($I:$I))/_xlfn.STDEV.S($I:$I))&gt;1.96,"Atípico","No")</f>
        <v>No</v>
      </c>
    </row>
    <row r="2388" spans="1:11" x14ac:dyDescent="0.35">
      <c r="A2388">
        <v>4638</v>
      </c>
      <c r="B2388" t="s">
        <v>15</v>
      </c>
      <c r="C2388">
        <v>634886.40000000002</v>
      </c>
      <c r="D2388" t="s">
        <v>10</v>
      </c>
      <c r="E2388" t="s">
        <v>11</v>
      </c>
      <c r="F2388" t="s">
        <v>12</v>
      </c>
      <c r="G2388" t="s">
        <v>13</v>
      </c>
      <c r="H2388" t="s">
        <v>13</v>
      </c>
      <c r="I2388">
        <v>39</v>
      </c>
      <c r="J2388" t="str">
        <f>IF(ABS((C2388-AVERAGE($C:$C))/_xlfn.STDEV.S(moras[SALARIO]))&gt;1.96,"Atípico","No")</f>
        <v>No</v>
      </c>
      <c r="K2388" t="str">
        <f>IF(ABS((moras[[#This Row],[EDAD]]-AVERAGE($I:$I))/_xlfn.STDEV.S($I:$I))&gt;1.96,"Atípico","No")</f>
        <v>No</v>
      </c>
    </row>
    <row r="2389" spans="1:11" x14ac:dyDescent="0.35">
      <c r="A2389">
        <v>92</v>
      </c>
      <c r="B2389" t="s">
        <v>9</v>
      </c>
      <c r="C2389">
        <v>609320.69999999995</v>
      </c>
      <c r="D2389" t="s">
        <v>10</v>
      </c>
      <c r="E2389" t="s">
        <v>11</v>
      </c>
      <c r="F2389" t="s">
        <v>12</v>
      </c>
      <c r="G2389" t="s">
        <v>13</v>
      </c>
      <c r="H2389" t="s">
        <v>13</v>
      </c>
      <c r="I2389">
        <v>39</v>
      </c>
      <c r="J2389" t="str">
        <f>IF(ABS((C2389-AVERAGE($C:$C))/_xlfn.STDEV.S(moras[SALARIO]))&gt;1.96,"Atípico","No")</f>
        <v>No</v>
      </c>
      <c r="K2389" t="str">
        <f>IF(ABS((moras[[#This Row],[EDAD]]-AVERAGE($I:$I))/_xlfn.STDEV.S($I:$I))&gt;1.96,"Atípico","No")</f>
        <v>No</v>
      </c>
    </row>
    <row r="2390" spans="1:11" x14ac:dyDescent="0.35">
      <c r="A2390">
        <v>31</v>
      </c>
      <c r="B2390" t="s">
        <v>9</v>
      </c>
      <c r="C2390">
        <v>606763.96</v>
      </c>
      <c r="D2390" t="s">
        <v>10</v>
      </c>
      <c r="E2390" t="s">
        <v>16</v>
      </c>
      <c r="F2390" t="s">
        <v>12</v>
      </c>
      <c r="G2390" t="s">
        <v>13</v>
      </c>
      <c r="H2390" t="s">
        <v>13</v>
      </c>
      <c r="I2390">
        <v>39</v>
      </c>
      <c r="J2390" t="str">
        <f>IF(ABS((C2390-AVERAGE($C:$C))/_xlfn.STDEV.S(moras[SALARIO]))&gt;1.96,"Atípico","No")</f>
        <v>No</v>
      </c>
      <c r="K2390" t="str">
        <f>IF(ABS((moras[[#This Row],[EDAD]]-AVERAGE($I:$I))/_xlfn.STDEV.S($I:$I))&gt;1.96,"Atípico","No")</f>
        <v>No</v>
      </c>
    </row>
    <row r="2391" spans="1:11" x14ac:dyDescent="0.35">
      <c r="A2391">
        <v>3239</v>
      </c>
      <c r="B2391" t="s">
        <v>9</v>
      </c>
      <c r="C2391">
        <v>594092</v>
      </c>
      <c r="D2391" t="s">
        <v>18</v>
      </c>
      <c r="E2391" t="s">
        <v>16</v>
      </c>
      <c r="F2391" t="s">
        <v>12</v>
      </c>
      <c r="G2391" t="s">
        <v>13</v>
      </c>
      <c r="H2391" t="s">
        <v>12</v>
      </c>
      <c r="I2391">
        <v>39</v>
      </c>
      <c r="J2391" t="str">
        <f>IF(ABS((C2391-AVERAGE($C:$C))/_xlfn.STDEV.S(moras[SALARIO]))&gt;1.96,"Atípico","No")</f>
        <v>No</v>
      </c>
      <c r="K2391" t="str">
        <f>IF(ABS((moras[[#This Row],[EDAD]]-AVERAGE($I:$I))/_xlfn.STDEV.S($I:$I))&gt;1.96,"Atípico","No")</f>
        <v>No</v>
      </c>
    </row>
    <row r="2392" spans="1:11" x14ac:dyDescent="0.35">
      <c r="A2392">
        <v>4709</v>
      </c>
      <c r="B2392" t="s">
        <v>9</v>
      </c>
      <c r="C2392">
        <v>550000</v>
      </c>
      <c r="D2392" t="s">
        <v>10</v>
      </c>
      <c r="E2392" t="s">
        <v>16</v>
      </c>
      <c r="F2392" t="s">
        <v>12</v>
      </c>
      <c r="G2392" t="s">
        <v>13</v>
      </c>
      <c r="H2392" t="s">
        <v>13</v>
      </c>
      <c r="I2392">
        <v>39</v>
      </c>
      <c r="J2392" t="str">
        <f>IF(ABS((C2392-AVERAGE($C:$C))/_xlfn.STDEV.S(moras[SALARIO]))&gt;1.96,"Atípico","No")</f>
        <v>No</v>
      </c>
      <c r="K2392" t="str">
        <f>IF(ABS((moras[[#This Row],[EDAD]]-AVERAGE($I:$I))/_xlfn.STDEV.S($I:$I))&gt;1.96,"Atípico","No")</f>
        <v>No</v>
      </c>
    </row>
    <row r="2393" spans="1:11" x14ac:dyDescent="0.35">
      <c r="A2393">
        <v>2397</v>
      </c>
      <c r="B2393" t="s">
        <v>9</v>
      </c>
      <c r="C2393">
        <v>545579.25</v>
      </c>
      <c r="D2393" t="s">
        <v>10</v>
      </c>
      <c r="E2393" t="s">
        <v>16</v>
      </c>
      <c r="F2393" t="s">
        <v>12</v>
      </c>
      <c r="G2393" t="s">
        <v>13</v>
      </c>
      <c r="H2393" t="s">
        <v>13</v>
      </c>
      <c r="I2393">
        <v>39</v>
      </c>
      <c r="J2393" t="str">
        <f>IF(ABS((C2393-AVERAGE($C:$C))/_xlfn.STDEV.S(moras[SALARIO]))&gt;1.96,"Atípico","No")</f>
        <v>No</v>
      </c>
      <c r="K2393" t="str">
        <f>IF(ABS((moras[[#This Row],[EDAD]]-AVERAGE($I:$I))/_xlfn.STDEV.S($I:$I))&gt;1.96,"Atípico","No")</f>
        <v>No</v>
      </c>
    </row>
    <row r="2394" spans="1:11" x14ac:dyDescent="0.35">
      <c r="A2394">
        <v>1011</v>
      </c>
      <c r="B2394" t="s">
        <v>9</v>
      </c>
      <c r="C2394">
        <v>544648</v>
      </c>
      <c r="D2394" t="s">
        <v>18</v>
      </c>
      <c r="E2394" t="s">
        <v>16</v>
      </c>
      <c r="F2394" t="s">
        <v>12</v>
      </c>
      <c r="G2394" t="s">
        <v>13</v>
      </c>
      <c r="H2394" t="s">
        <v>13</v>
      </c>
      <c r="I2394">
        <v>39</v>
      </c>
      <c r="J2394" t="str">
        <f>IF(ABS((C2394-AVERAGE($C:$C))/_xlfn.STDEV.S(moras[SALARIO]))&gt;1.96,"Atípico","No")</f>
        <v>No</v>
      </c>
      <c r="K2394" t="str">
        <f>IF(ABS((moras[[#This Row],[EDAD]]-AVERAGE($I:$I))/_xlfn.STDEV.S($I:$I))&gt;1.96,"Atípico","No")</f>
        <v>No</v>
      </c>
    </row>
    <row r="2395" spans="1:11" x14ac:dyDescent="0.35">
      <c r="A2395">
        <v>4959</v>
      </c>
      <c r="B2395" t="s">
        <v>9</v>
      </c>
      <c r="C2395">
        <v>543612.26</v>
      </c>
      <c r="D2395" t="s">
        <v>10</v>
      </c>
      <c r="E2395" t="s">
        <v>11</v>
      </c>
      <c r="F2395" t="s">
        <v>12</v>
      </c>
      <c r="G2395" t="s">
        <v>13</v>
      </c>
      <c r="H2395" t="s">
        <v>13</v>
      </c>
      <c r="I2395">
        <v>39</v>
      </c>
      <c r="J2395" t="str">
        <f>IF(ABS((C2395-AVERAGE($C:$C))/_xlfn.STDEV.S(moras[SALARIO]))&gt;1.96,"Atípico","No")</f>
        <v>No</v>
      </c>
      <c r="K2395" t="str">
        <f>IF(ABS((moras[[#This Row],[EDAD]]-AVERAGE($I:$I))/_xlfn.STDEV.S($I:$I))&gt;1.96,"Atípico","No")</f>
        <v>No</v>
      </c>
    </row>
    <row r="2396" spans="1:11" x14ac:dyDescent="0.35">
      <c r="A2396">
        <v>4463</v>
      </c>
      <c r="B2396" t="s">
        <v>15</v>
      </c>
      <c r="C2396">
        <v>514285.71</v>
      </c>
      <c r="D2396" t="s">
        <v>10</v>
      </c>
      <c r="E2396" t="s">
        <v>16</v>
      </c>
      <c r="F2396" t="s">
        <v>12</v>
      </c>
      <c r="G2396" t="s">
        <v>13</v>
      </c>
      <c r="H2396" t="s">
        <v>13</v>
      </c>
      <c r="I2396">
        <v>39</v>
      </c>
      <c r="J2396" t="str">
        <f>IF(ABS((C2396-AVERAGE($C:$C))/_xlfn.STDEV.S(moras[SALARIO]))&gt;1.96,"Atípico","No")</f>
        <v>No</v>
      </c>
      <c r="K2396" t="str">
        <f>IF(ABS((moras[[#This Row],[EDAD]]-AVERAGE($I:$I))/_xlfn.STDEV.S($I:$I))&gt;1.96,"Atípico","No")</f>
        <v>No</v>
      </c>
    </row>
    <row r="2397" spans="1:11" x14ac:dyDescent="0.35">
      <c r="A2397">
        <v>3534</v>
      </c>
      <c r="B2397" t="s">
        <v>15</v>
      </c>
      <c r="C2397">
        <v>510544</v>
      </c>
      <c r="D2397" t="s">
        <v>10</v>
      </c>
      <c r="E2397" t="s">
        <v>16</v>
      </c>
      <c r="F2397" t="s">
        <v>12</v>
      </c>
      <c r="G2397" t="s">
        <v>13</v>
      </c>
      <c r="H2397" t="s">
        <v>13</v>
      </c>
      <c r="I2397">
        <v>39</v>
      </c>
      <c r="J2397" t="str">
        <f>IF(ABS((C2397-AVERAGE($C:$C))/_xlfn.STDEV.S(moras[SALARIO]))&gt;1.96,"Atípico","No")</f>
        <v>No</v>
      </c>
      <c r="K2397" t="str">
        <f>IF(ABS((moras[[#This Row],[EDAD]]-AVERAGE($I:$I))/_xlfn.STDEV.S($I:$I))&gt;1.96,"Atípico","No")</f>
        <v>No</v>
      </c>
    </row>
    <row r="2398" spans="1:11" x14ac:dyDescent="0.35">
      <c r="A2398">
        <v>658</v>
      </c>
      <c r="B2398" t="s">
        <v>9</v>
      </c>
      <c r="C2398">
        <v>494539.06</v>
      </c>
      <c r="D2398" t="s">
        <v>10</v>
      </c>
      <c r="E2398" t="s">
        <v>16</v>
      </c>
      <c r="F2398" t="s">
        <v>12</v>
      </c>
      <c r="G2398" t="s">
        <v>12</v>
      </c>
      <c r="H2398" t="s">
        <v>13</v>
      </c>
      <c r="I2398">
        <v>39</v>
      </c>
      <c r="J2398" t="str">
        <f>IF(ABS((C2398-AVERAGE($C:$C))/_xlfn.STDEV.S(moras[SALARIO]))&gt;1.96,"Atípico","No")</f>
        <v>No</v>
      </c>
      <c r="K2398" t="str">
        <f>IF(ABS((moras[[#This Row],[EDAD]]-AVERAGE($I:$I))/_xlfn.STDEV.S($I:$I))&gt;1.96,"Atípico","No")</f>
        <v>No</v>
      </c>
    </row>
    <row r="2399" spans="1:11" x14ac:dyDescent="0.35">
      <c r="A2399">
        <v>3618</v>
      </c>
      <c r="B2399" t="s">
        <v>9</v>
      </c>
      <c r="C2399">
        <v>492250.24</v>
      </c>
      <c r="D2399" t="s">
        <v>10</v>
      </c>
      <c r="E2399" t="s">
        <v>16</v>
      </c>
      <c r="F2399" t="s">
        <v>12</v>
      </c>
      <c r="G2399" t="s">
        <v>13</v>
      </c>
      <c r="H2399" t="s">
        <v>13</v>
      </c>
      <c r="I2399">
        <v>39</v>
      </c>
      <c r="J2399" t="str">
        <f>IF(ABS((C2399-AVERAGE($C:$C))/_xlfn.STDEV.S(moras[SALARIO]))&gt;1.96,"Atípico","No")</f>
        <v>No</v>
      </c>
      <c r="K2399" t="str">
        <f>IF(ABS((moras[[#This Row],[EDAD]]-AVERAGE($I:$I))/_xlfn.STDEV.S($I:$I))&gt;1.96,"Atípico","No")</f>
        <v>No</v>
      </c>
    </row>
    <row r="2400" spans="1:11" x14ac:dyDescent="0.35">
      <c r="A2400">
        <v>4199</v>
      </c>
      <c r="B2400" t="s">
        <v>9</v>
      </c>
      <c r="C2400">
        <v>486648.56</v>
      </c>
      <c r="D2400" t="s">
        <v>10</v>
      </c>
      <c r="E2400" t="s">
        <v>16</v>
      </c>
      <c r="F2400" t="s">
        <v>12</v>
      </c>
      <c r="G2400" t="s">
        <v>13</v>
      </c>
      <c r="H2400" t="s">
        <v>13</v>
      </c>
      <c r="I2400">
        <v>39</v>
      </c>
      <c r="J2400" t="str">
        <f>IF(ABS((C2400-AVERAGE($C:$C))/_xlfn.STDEV.S(moras[SALARIO]))&gt;1.96,"Atípico","No")</f>
        <v>No</v>
      </c>
      <c r="K2400" t="str">
        <f>IF(ABS((moras[[#This Row],[EDAD]]-AVERAGE($I:$I))/_xlfn.STDEV.S($I:$I))&gt;1.96,"Atípico","No")</f>
        <v>No</v>
      </c>
    </row>
    <row r="2401" spans="1:11" x14ac:dyDescent="0.35">
      <c r="A2401">
        <v>3061</v>
      </c>
      <c r="B2401" t="s">
        <v>15</v>
      </c>
      <c r="C2401">
        <v>485000</v>
      </c>
      <c r="D2401" t="s">
        <v>10</v>
      </c>
      <c r="E2401" t="s">
        <v>16</v>
      </c>
      <c r="F2401" t="s">
        <v>12</v>
      </c>
      <c r="G2401" t="s">
        <v>13</v>
      </c>
      <c r="H2401" t="s">
        <v>13</v>
      </c>
      <c r="I2401">
        <v>39</v>
      </c>
      <c r="J2401" t="str">
        <f>IF(ABS((C2401-AVERAGE($C:$C))/_xlfn.STDEV.S(moras[SALARIO]))&gt;1.96,"Atípico","No")</f>
        <v>No</v>
      </c>
      <c r="K2401" t="str">
        <f>IF(ABS((moras[[#This Row],[EDAD]]-AVERAGE($I:$I))/_xlfn.STDEV.S($I:$I))&gt;1.96,"Atípico","No")</f>
        <v>No</v>
      </c>
    </row>
    <row r="2402" spans="1:11" x14ac:dyDescent="0.35">
      <c r="A2402">
        <v>3514</v>
      </c>
      <c r="B2402" t="s">
        <v>9</v>
      </c>
      <c r="C2402">
        <v>470000</v>
      </c>
      <c r="D2402" t="s">
        <v>10</v>
      </c>
      <c r="E2402" t="s">
        <v>16</v>
      </c>
      <c r="F2402" t="s">
        <v>12</v>
      </c>
      <c r="G2402" t="s">
        <v>13</v>
      </c>
      <c r="H2402" t="s">
        <v>13</v>
      </c>
      <c r="I2402">
        <v>39</v>
      </c>
      <c r="J2402" t="str">
        <f>IF(ABS((C2402-AVERAGE($C:$C))/_xlfn.STDEV.S(moras[SALARIO]))&gt;1.96,"Atípico","No")</f>
        <v>No</v>
      </c>
      <c r="K2402" t="str">
        <f>IF(ABS((moras[[#This Row],[EDAD]]-AVERAGE($I:$I))/_xlfn.STDEV.S($I:$I))&gt;1.96,"Atípico","No")</f>
        <v>No</v>
      </c>
    </row>
    <row r="2403" spans="1:11" x14ac:dyDescent="0.35">
      <c r="A2403">
        <v>3538</v>
      </c>
      <c r="B2403" t="s">
        <v>9</v>
      </c>
      <c r="C2403">
        <v>468729</v>
      </c>
      <c r="D2403" t="s">
        <v>10</v>
      </c>
      <c r="E2403" t="s">
        <v>11</v>
      </c>
      <c r="F2403" t="s">
        <v>12</v>
      </c>
      <c r="G2403" t="s">
        <v>13</v>
      </c>
      <c r="H2403" t="s">
        <v>13</v>
      </c>
      <c r="I2403">
        <v>39</v>
      </c>
      <c r="J2403" t="str">
        <f>IF(ABS((C2403-AVERAGE($C:$C))/_xlfn.STDEV.S(moras[SALARIO]))&gt;1.96,"Atípico","No")</f>
        <v>No</v>
      </c>
      <c r="K2403" t="str">
        <f>IF(ABS((moras[[#This Row],[EDAD]]-AVERAGE($I:$I))/_xlfn.STDEV.S($I:$I))&gt;1.96,"Atípico","No")</f>
        <v>No</v>
      </c>
    </row>
    <row r="2404" spans="1:11" x14ac:dyDescent="0.35">
      <c r="A2404">
        <v>2256</v>
      </c>
      <c r="B2404" t="s">
        <v>15</v>
      </c>
      <c r="C2404">
        <v>465179.89</v>
      </c>
      <c r="D2404" t="s">
        <v>10</v>
      </c>
      <c r="E2404" t="s">
        <v>16</v>
      </c>
      <c r="F2404" t="s">
        <v>12</v>
      </c>
      <c r="G2404" t="s">
        <v>13</v>
      </c>
      <c r="H2404" t="s">
        <v>13</v>
      </c>
      <c r="I2404">
        <v>39</v>
      </c>
      <c r="J2404" t="str">
        <f>IF(ABS((C2404-AVERAGE($C:$C))/_xlfn.STDEV.S(moras[SALARIO]))&gt;1.96,"Atípico","No")</f>
        <v>No</v>
      </c>
      <c r="K2404" t="str">
        <f>IF(ABS((moras[[#This Row],[EDAD]]-AVERAGE($I:$I))/_xlfn.STDEV.S($I:$I))&gt;1.96,"Atípico","No")</f>
        <v>No</v>
      </c>
    </row>
    <row r="2405" spans="1:11" x14ac:dyDescent="0.35">
      <c r="A2405">
        <v>1987</v>
      </c>
      <c r="B2405" t="s">
        <v>15</v>
      </c>
      <c r="C2405">
        <v>454673.58</v>
      </c>
      <c r="D2405" t="s">
        <v>10</v>
      </c>
      <c r="E2405" t="s">
        <v>16</v>
      </c>
      <c r="F2405" t="s">
        <v>12</v>
      </c>
      <c r="G2405" t="s">
        <v>13</v>
      </c>
      <c r="H2405" t="s">
        <v>13</v>
      </c>
      <c r="I2405">
        <v>39</v>
      </c>
      <c r="J2405" t="str">
        <f>IF(ABS((C2405-AVERAGE($C:$C))/_xlfn.STDEV.S(moras[SALARIO]))&gt;1.96,"Atípico","No")</f>
        <v>No</v>
      </c>
      <c r="K2405" t="str">
        <f>IF(ABS((moras[[#This Row],[EDAD]]-AVERAGE($I:$I))/_xlfn.STDEV.S($I:$I))&gt;1.96,"Atípico","No")</f>
        <v>No</v>
      </c>
    </row>
    <row r="2406" spans="1:11" x14ac:dyDescent="0.35">
      <c r="A2406">
        <v>3872</v>
      </c>
      <c r="B2406" t="s">
        <v>9</v>
      </c>
      <c r="C2406">
        <v>450513.01</v>
      </c>
      <c r="D2406" t="s">
        <v>10</v>
      </c>
      <c r="E2406" t="s">
        <v>11</v>
      </c>
      <c r="F2406" t="s">
        <v>12</v>
      </c>
      <c r="G2406" t="s">
        <v>13</v>
      </c>
      <c r="H2406" t="s">
        <v>13</v>
      </c>
      <c r="I2406">
        <v>39</v>
      </c>
      <c r="J2406" t="str">
        <f>IF(ABS((C2406-AVERAGE($C:$C))/_xlfn.STDEV.S(moras[SALARIO]))&gt;1.96,"Atípico","No")</f>
        <v>No</v>
      </c>
      <c r="K2406" t="str">
        <f>IF(ABS((moras[[#This Row],[EDAD]]-AVERAGE($I:$I))/_xlfn.STDEV.S($I:$I))&gt;1.96,"Atípico","No")</f>
        <v>No</v>
      </c>
    </row>
    <row r="2407" spans="1:11" x14ac:dyDescent="0.35">
      <c r="A2407">
        <v>4042</v>
      </c>
      <c r="B2407" t="s">
        <v>9</v>
      </c>
      <c r="C2407">
        <v>450000</v>
      </c>
      <c r="D2407" t="s">
        <v>10</v>
      </c>
      <c r="E2407" t="s">
        <v>16</v>
      </c>
      <c r="F2407" t="s">
        <v>12</v>
      </c>
      <c r="G2407" t="s">
        <v>12</v>
      </c>
      <c r="H2407" t="s">
        <v>13</v>
      </c>
      <c r="I2407">
        <v>39</v>
      </c>
      <c r="J2407" t="str">
        <f>IF(ABS((C2407-AVERAGE($C:$C))/_xlfn.STDEV.S(moras[SALARIO]))&gt;1.96,"Atípico","No")</f>
        <v>No</v>
      </c>
      <c r="K2407" t="str">
        <f>IF(ABS((moras[[#This Row],[EDAD]]-AVERAGE($I:$I))/_xlfn.STDEV.S($I:$I))&gt;1.96,"Atípico","No")</f>
        <v>No</v>
      </c>
    </row>
    <row r="2408" spans="1:11" x14ac:dyDescent="0.35">
      <c r="A2408">
        <v>2133</v>
      </c>
      <c r="B2408" t="s">
        <v>15</v>
      </c>
      <c r="C2408">
        <v>445821</v>
      </c>
      <c r="D2408" t="s">
        <v>18</v>
      </c>
      <c r="E2408" t="s">
        <v>16</v>
      </c>
      <c r="F2408" t="s">
        <v>12</v>
      </c>
      <c r="G2408" t="s">
        <v>13</v>
      </c>
      <c r="H2408" t="s">
        <v>13</v>
      </c>
      <c r="I2408">
        <v>39</v>
      </c>
      <c r="J2408" t="str">
        <f>IF(ABS((C2408-AVERAGE($C:$C))/_xlfn.STDEV.S(moras[SALARIO]))&gt;1.96,"Atípico","No")</f>
        <v>No</v>
      </c>
      <c r="K2408" t="str">
        <f>IF(ABS((moras[[#This Row],[EDAD]]-AVERAGE($I:$I))/_xlfn.STDEV.S($I:$I))&gt;1.96,"Atípico","No")</f>
        <v>No</v>
      </c>
    </row>
    <row r="2409" spans="1:11" x14ac:dyDescent="0.35">
      <c r="A2409">
        <v>837</v>
      </c>
      <c r="B2409" t="s">
        <v>15</v>
      </c>
      <c r="C2409">
        <v>440000</v>
      </c>
      <c r="D2409" t="s">
        <v>10</v>
      </c>
      <c r="E2409" t="s">
        <v>16</v>
      </c>
      <c r="F2409" t="s">
        <v>12</v>
      </c>
      <c r="G2409" t="s">
        <v>12</v>
      </c>
      <c r="H2409" t="s">
        <v>13</v>
      </c>
      <c r="I2409">
        <v>39</v>
      </c>
      <c r="J2409" t="str">
        <f>IF(ABS((C2409-AVERAGE($C:$C))/_xlfn.STDEV.S(moras[SALARIO]))&gt;1.96,"Atípico","No")</f>
        <v>No</v>
      </c>
      <c r="K2409" t="str">
        <f>IF(ABS((moras[[#This Row],[EDAD]]-AVERAGE($I:$I))/_xlfn.STDEV.S($I:$I))&gt;1.96,"Atípico","No")</f>
        <v>No</v>
      </c>
    </row>
    <row r="2410" spans="1:11" x14ac:dyDescent="0.35">
      <c r="A2410">
        <v>4129</v>
      </c>
      <c r="B2410" t="s">
        <v>9</v>
      </c>
      <c r="C2410">
        <v>437896</v>
      </c>
      <c r="D2410" t="s">
        <v>18</v>
      </c>
      <c r="E2410" t="s">
        <v>16</v>
      </c>
      <c r="F2410" t="s">
        <v>12</v>
      </c>
      <c r="G2410" t="s">
        <v>13</v>
      </c>
      <c r="H2410" t="s">
        <v>13</v>
      </c>
      <c r="I2410">
        <v>39</v>
      </c>
      <c r="J2410" t="str">
        <f>IF(ABS((C2410-AVERAGE($C:$C))/_xlfn.STDEV.S(moras[SALARIO]))&gt;1.96,"Atípico","No")</f>
        <v>No</v>
      </c>
      <c r="K2410" t="str">
        <f>IF(ABS((moras[[#This Row],[EDAD]]-AVERAGE($I:$I))/_xlfn.STDEV.S($I:$I))&gt;1.96,"Atípico","No")</f>
        <v>No</v>
      </c>
    </row>
    <row r="2411" spans="1:11" x14ac:dyDescent="0.35">
      <c r="A2411">
        <v>1750</v>
      </c>
      <c r="B2411" t="s">
        <v>9</v>
      </c>
      <c r="C2411">
        <v>430000</v>
      </c>
      <c r="D2411" t="s">
        <v>10</v>
      </c>
      <c r="E2411" t="s">
        <v>16</v>
      </c>
      <c r="F2411" t="s">
        <v>12</v>
      </c>
      <c r="G2411" t="s">
        <v>13</v>
      </c>
      <c r="H2411" t="s">
        <v>13</v>
      </c>
      <c r="I2411">
        <v>39</v>
      </c>
      <c r="J2411" t="str">
        <f>IF(ABS((C2411-AVERAGE($C:$C))/_xlfn.STDEV.S(moras[SALARIO]))&gt;1.96,"Atípico","No")</f>
        <v>No</v>
      </c>
      <c r="K2411" t="str">
        <f>IF(ABS((moras[[#This Row],[EDAD]]-AVERAGE($I:$I))/_xlfn.STDEV.S($I:$I))&gt;1.96,"Atípico","No")</f>
        <v>No</v>
      </c>
    </row>
    <row r="2412" spans="1:11" x14ac:dyDescent="0.35">
      <c r="A2412">
        <v>2249</v>
      </c>
      <c r="B2412" t="s">
        <v>9</v>
      </c>
      <c r="C2412">
        <v>408800</v>
      </c>
      <c r="D2412" t="s">
        <v>10</v>
      </c>
      <c r="E2412" t="s">
        <v>16</v>
      </c>
      <c r="F2412" t="s">
        <v>12</v>
      </c>
      <c r="G2412" t="s">
        <v>13</v>
      </c>
      <c r="H2412" t="s">
        <v>13</v>
      </c>
      <c r="I2412">
        <v>39</v>
      </c>
      <c r="J2412" t="str">
        <f>IF(ABS((C2412-AVERAGE($C:$C))/_xlfn.STDEV.S(moras[SALARIO]))&gt;1.96,"Atípico","No")</f>
        <v>No</v>
      </c>
      <c r="K2412" t="str">
        <f>IF(ABS((moras[[#This Row],[EDAD]]-AVERAGE($I:$I))/_xlfn.STDEV.S($I:$I))&gt;1.96,"Atípico","No")</f>
        <v>No</v>
      </c>
    </row>
    <row r="2413" spans="1:11" x14ac:dyDescent="0.35">
      <c r="A2413">
        <v>565</v>
      </c>
      <c r="B2413" t="s">
        <v>9</v>
      </c>
      <c r="C2413">
        <v>402139.4</v>
      </c>
      <c r="D2413" t="s">
        <v>10</v>
      </c>
      <c r="E2413" t="s">
        <v>16</v>
      </c>
      <c r="F2413" t="s">
        <v>12</v>
      </c>
      <c r="G2413" t="s">
        <v>13</v>
      </c>
      <c r="H2413" t="s">
        <v>13</v>
      </c>
      <c r="I2413">
        <v>39</v>
      </c>
      <c r="J2413" t="str">
        <f>IF(ABS((C2413-AVERAGE($C:$C))/_xlfn.STDEV.S(moras[SALARIO]))&gt;1.96,"Atípico","No")</f>
        <v>No</v>
      </c>
      <c r="K2413" t="str">
        <f>IF(ABS((moras[[#This Row],[EDAD]]-AVERAGE($I:$I))/_xlfn.STDEV.S($I:$I))&gt;1.96,"Atípico","No")</f>
        <v>No</v>
      </c>
    </row>
    <row r="2414" spans="1:11" x14ac:dyDescent="0.35">
      <c r="A2414">
        <v>2714</v>
      </c>
      <c r="B2414" t="s">
        <v>9</v>
      </c>
      <c r="C2414">
        <v>389232</v>
      </c>
      <c r="D2414" t="s">
        <v>10</v>
      </c>
      <c r="E2414" t="s">
        <v>16</v>
      </c>
      <c r="F2414" t="s">
        <v>12</v>
      </c>
      <c r="G2414" t="s">
        <v>13</v>
      </c>
      <c r="H2414" t="s">
        <v>13</v>
      </c>
      <c r="I2414">
        <v>39</v>
      </c>
      <c r="J2414" t="str">
        <f>IF(ABS((C2414-AVERAGE($C:$C))/_xlfn.STDEV.S(moras[SALARIO]))&gt;1.96,"Atípico","No")</f>
        <v>No</v>
      </c>
      <c r="K2414" t="str">
        <f>IF(ABS((moras[[#This Row],[EDAD]]-AVERAGE($I:$I))/_xlfn.STDEV.S($I:$I))&gt;1.96,"Atípico","No")</f>
        <v>No</v>
      </c>
    </row>
    <row r="2415" spans="1:11" x14ac:dyDescent="0.35">
      <c r="A2415">
        <v>705</v>
      </c>
      <c r="B2415" t="s">
        <v>9</v>
      </c>
      <c r="C2415">
        <v>387953</v>
      </c>
      <c r="D2415" t="s">
        <v>18</v>
      </c>
      <c r="E2415" t="s">
        <v>16</v>
      </c>
      <c r="F2415" t="s">
        <v>12</v>
      </c>
      <c r="G2415" t="s">
        <v>12</v>
      </c>
      <c r="H2415" t="s">
        <v>12</v>
      </c>
      <c r="I2415">
        <v>39</v>
      </c>
      <c r="J2415" t="str">
        <f>IF(ABS((C2415-AVERAGE($C:$C))/_xlfn.STDEV.S(moras[SALARIO]))&gt;1.96,"Atípico","No")</f>
        <v>No</v>
      </c>
      <c r="K2415" t="str">
        <f>IF(ABS((moras[[#This Row],[EDAD]]-AVERAGE($I:$I))/_xlfn.STDEV.S($I:$I))&gt;1.96,"Atípico","No")</f>
        <v>No</v>
      </c>
    </row>
    <row r="2416" spans="1:11" x14ac:dyDescent="0.35">
      <c r="A2416">
        <v>4981</v>
      </c>
      <c r="B2416" t="s">
        <v>9</v>
      </c>
      <c r="C2416">
        <v>385702</v>
      </c>
      <c r="D2416" t="s">
        <v>18</v>
      </c>
      <c r="E2416" t="s">
        <v>16</v>
      </c>
      <c r="F2416" t="s">
        <v>12</v>
      </c>
      <c r="G2416" t="s">
        <v>13</v>
      </c>
      <c r="H2416" t="s">
        <v>12</v>
      </c>
      <c r="I2416">
        <v>39</v>
      </c>
      <c r="J2416" t="str">
        <f>IF(ABS((C2416-AVERAGE($C:$C))/_xlfn.STDEV.S(moras[SALARIO]))&gt;1.96,"Atípico","No")</f>
        <v>No</v>
      </c>
      <c r="K2416" t="str">
        <f>IF(ABS((moras[[#This Row],[EDAD]]-AVERAGE($I:$I))/_xlfn.STDEV.S($I:$I))&gt;1.96,"Atípico","No")</f>
        <v>No</v>
      </c>
    </row>
    <row r="2417" spans="1:11" x14ac:dyDescent="0.35">
      <c r="A2417">
        <v>2005</v>
      </c>
      <c r="B2417" t="s">
        <v>9</v>
      </c>
      <c r="C2417">
        <v>379361</v>
      </c>
      <c r="D2417" t="s">
        <v>10</v>
      </c>
      <c r="E2417" t="s">
        <v>16</v>
      </c>
      <c r="F2417" t="s">
        <v>12</v>
      </c>
      <c r="G2417" t="s">
        <v>13</v>
      </c>
      <c r="H2417" t="s">
        <v>13</v>
      </c>
      <c r="I2417">
        <v>39</v>
      </c>
      <c r="J2417" t="str">
        <f>IF(ABS((C2417-AVERAGE($C:$C))/_xlfn.STDEV.S(moras[SALARIO]))&gt;1.96,"Atípico","No")</f>
        <v>No</v>
      </c>
      <c r="K2417" t="str">
        <f>IF(ABS((moras[[#This Row],[EDAD]]-AVERAGE($I:$I))/_xlfn.STDEV.S($I:$I))&gt;1.96,"Atípico","No")</f>
        <v>No</v>
      </c>
    </row>
    <row r="2418" spans="1:11" x14ac:dyDescent="0.35">
      <c r="A2418">
        <v>2953</v>
      </c>
      <c r="B2418" t="s">
        <v>9</v>
      </c>
      <c r="C2418">
        <v>377164.37</v>
      </c>
      <c r="D2418" t="s">
        <v>10</v>
      </c>
      <c r="E2418" t="s">
        <v>16</v>
      </c>
      <c r="F2418" t="s">
        <v>12</v>
      </c>
      <c r="G2418" t="s">
        <v>13</v>
      </c>
      <c r="H2418" t="s">
        <v>13</v>
      </c>
      <c r="I2418">
        <v>39</v>
      </c>
      <c r="J2418" t="str">
        <f>IF(ABS((C2418-AVERAGE($C:$C))/_xlfn.STDEV.S(moras[SALARIO]))&gt;1.96,"Atípico","No")</f>
        <v>No</v>
      </c>
      <c r="K2418" t="str">
        <f>IF(ABS((moras[[#This Row],[EDAD]]-AVERAGE($I:$I))/_xlfn.STDEV.S($I:$I))&gt;1.96,"Atípico","No")</f>
        <v>No</v>
      </c>
    </row>
    <row r="2419" spans="1:11" x14ac:dyDescent="0.35">
      <c r="A2419">
        <v>2251</v>
      </c>
      <c r="B2419" t="s">
        <v>15</v>
      </c>
      <c r="C2419">
        <v>376344</v>
      </c>
      <c r="D2419" t="s">
        <v>10</v>
      </c>
      <c r="E2419" t="s">
        <v>16</v>
      </c>
      <c r="F2419" t="s">
        <v>12</v>
      </c>
      <c r="G2419" t="s">
        <v>13</v>
      </c>
      <c r="H2419" t="s">
        <v>13</v>
      </c>
      <c r="I2419">
        <v>39</v>
      </c>
      <c r="J2419" t="str">
        <f>IF(ABS((C2419-AVERAGE($C:$C))/_xlfn.STDEV.S(moras[SALARIO]))&gt;1.96,"Atípico","No")</f>
        <v>No</v>
      </c>
      <c r="K2419" t="str">
        <f>IF(ABS((moras[[#This Row],[EDAD]]-AVERAGE($I:$I))/_xlfn.STDEV.S($I:$I))&gt;1.96,"Atípico","No")</f>
        <v>No</v>
      </c>
    </row>
    <row r="2420" spans="1:11" x14ac:dyDescent="0.35">
      <c r="A2420">
        <v>185</v>
      </c>
      <c r="B2420" t="s">
        <v>9</v>
      </c>
      <c r="C2420">
        <v>373465.3</v>
      </c>
      <c r="D2420" t="s">
        <v>10</v>
      </c>
      <c r="E2420" t="s">
        <v>16</v>
      </c>
      <c r="F2420" t="s">
        <v>12</v>
      </c>
      <c r="G2420" t="s">
        <v>13</v>
      </c>
      <c r="H2420" t="s">
        <v>13</v>
      </c>
      <c r="I2420">
        <v>39</v>
      </c>
      <c r="J2420" t="str">
        <f>IF(ABS((C2420-AVERAGE($C:$C))/_xlfn.STDEV.S(moras[SALARIO]))&gt;1.96,"Atípico","No")</f>
        <v>No</v>
      </c>
      <c r="K2420" t="str">
        <f>IF(ABS((moras[[#This Row],[EDAD]]-AVERAGE($I:$I))/_xlfn.STDEV.S($I:$I))&gt;1.96,"Atípico","No")</f>
        <v>No</v>
      </c>
    </row>
    <row r="2421" spans="1:11" x14ac:dyDescent="0.35">
      <c r="A2421">
        <v>758</v>
      </c>
      <c r="B2421" t="s">
        <v>15</v>
      </c>
      <c r="C2421">
        <v>352379</v>
      </c>
      <c r="D2421" t="s">
        <v>10</v>
      </c>
      <c r="E2421" t="s">
        <v>16</v>
      </c>
      <c r="F2421" t="s">
        <v>12</v>
      </c>
      <c r="G2421" t="s">
        <v>13</v>
      </c>
      <c r="H2421" t="s">
        <v>13</v>
      </c>
      <c r="I2421">
        <v>39</v>
      </c>
      <c r="J2421" t="str">
        <f>IF(ABS((C2421-AVERAGE($C:$C))/_xlfn.STDEV.S(moras[SALARIO]))&gt;1.96,"Atípico","No")</f>
        <v>No</v>
      </c>
      <c r="K2421" t="str">
        <f>IF(ABS((moras[[#This Row],[EDAD]]-AVERAGE($I:$I))/_xlfn.STDEV.S($I:$I))&gt;1.96,"Atípico","No")</f>
        <v>No</v>
      </c>
    </row>
    <row r="2422" spans="1:11" x14ac:dyDescent="0.35">
      <c r="A2422">
        <v>1721</v>
      </c>
      <c r="B2422" t="s">
        <v>9</v>
      </c>
      <c r="C2422">
        <v>341319</v>
      </c>
      <c r="D2422" t="s">
        <v>10</v>
      </c>
      <c r="E2422" t="s">
        <v>16</v>
      </c>
      <c r="F2422" t="s">
        <v>12</v>
      </c>
      <c r="G2422" t="s">
        <v>13</v>
      </c>
      <c r="H2422" t="s">
        <v>13</v>
      </c>
      <c r="I2422">
        <v>39</v>
      </c>
      <c r="J2422" t="str">
        <f>IF(ABS((C2422-AVERAGE($C:$C))/_xlfn.STDEV.S(moras[SALARIO]))&gt;1.96,"Atípico","No")</f>
        <v>No</v>
      </c>
      <c r="K2422" t="str">
        <f>IF(ABS((moras[[#This Row],[EDAD]]-AVERAGE($I:$I))/_xlfn.STDEV.S($I:$I))&gt;1.96,"Atípico","No")</f>
        <v>No</v>
      </c>
    </row>
    <row r="2423" spans="1:11" x14ac:dyDescent="0.35">
      <c r="A2423">
        <v>2391</v>
      </c>
      <c r="B2423" t="s">
        <v>9</v>
      </c>
      <c r="C2423">
        <v>338629</v>
      </c>
      <c r="D2423" t="s">
        <v>18</v>
      </c>
      <c r="E2423" t="s">
        <v>16</v>
      </c>
      <c r="F2423" t="s">
        <v>12</v>
      </c>
      <c r="G2423" t="s">
        <v>13</v>
      </c>
      <c r="H2423" t="s">
        <v>12</v>
      </c>
      <c r="I2423">
        <v>39</v>
      </c>
      <c r="J2423" t="str">
        <f>IF(ABS((C2423-AVERAGE($C:$C))/_xlfn.STDEV.S(moras[SALARIO]))&gt;1.96,"Atípico","No")</f>
        <v>No</v>
      </c>
      <c r="K2423" t="str">
        <f>IF(ABS((moras[[#This Row],[EDAD]]-AVERAGE($I:$I))/_xlfn.STDEV.S($I:$I))&gt;1.96,"Atípico","No")</f>
        <v>No</v>
      </c>
    </row>
    <row r="2424" spans="1:11" x14ac:dyDescent="0.35">
      <c r="A2424">
        <v>3230</v>
      </c>
      <c r="B2424" t="s">
        <v>9</v>
      </c>
      <c r="C2424">
        <v>336000</v>
      </c>
      <c r="D2424" t="s">
        <v>10</v>
      </c>
      <c r="E2424" t="s">
        <v>16</v>
      </c>
      <c r="F2424" t="s">
        <v>12</v>
      </c>
      <c r="G2424" t="s">
        <v>13</v>
      </c>
      <c r="H2424" t="s">
        <v>12</v>
      </c>
      <c r="I2424">
        <v>39</v>
      </c>
      <c r="J2424" t="str">
        <f>IF(ABS((C2424-AVERAGE($C:$C))/_xlfn.STDEV.S(moras[SALARIO]))&gt;1.96,"Atípico","No")</f>
        <v>No</v>
      </c>
      <c r="K2424" t="str">
        <f>IF(ABS((moras[[#This Row],[EDAD]]-AVERAGE($I:$I))/_xlfn.STDEV.S($I:$I))&gt;1.96,"Atípico","No")</f>
        <v>No</v>
      </c>
    </row>
    <row r="2425" spans="1:11" x14ac:dyDescent="0.35">
      <c r="A2425">
        <v>4102</v>
      </c>
      <c r="B2425" t="s">
        <v>9</v>
      </c>
      <c r="C2425">
        <v>322916.59999999998</v>
      </c>
      <c r="D2425" t="s">
        <v>10</v>
      </c>
      <c r="E2425" t="s">
        <v>16</v>
      </c>
      <c r="F2425" t="s">
        <v>12</v>
      </c>
      <c r="G2425" t="s">
        <v>13</v>
      </c>
      <c r="H2425" t="s">
        <v>12</v>
      </c>
      <c r="I2425">
        <v>39</v>
      </c>
      <c r="J2425" t="str">
        <f>IF(ABS((C2425-AVERAGE($C:$C))/_xlfn.STDEV.S(moras[SALARIO]))&gt;1.96,"Atípico","No")</f>
        <v>No</v>
      </c>
      <c r="K2425" t="str">
        <f>IF(ABS((moras[[#This Row],[EDAD]]-AVERAGE($I:$I))/_xlfn.STDEV.S($I:$I))&gt;1.96,"Atípico","No")</f>
        <v>No</v>
      </c>
    </row>
    <row r="2426" spans="1:11" x14ac:dyDescent="0.35">
      <c r="A2426">
        <v>612</v>
      </c>
      <c r="B2426" t="s">
        <v>15</v>
      </c>
      <c r="C2426">
        <v>317000</v>
      </c>
      <c r="D2426" t="s">
        <v>10</v>
      </c>
      <c r="E2426" t="s">
        <v>16</v>
      </c>
      <c r="F2426" t="s">
        <v>12</v>
      </c>
      <c r="G2426" t="s">
        <v>13</v>
      </c>
      <c r="H2426" t="s">
        <v>12</v>
      </c>
      <c r="I2426">
        <v>39</v>
      </c>
      <c r="J2426" t="str">
        <f>IF(ABS((C2426-AVERAGE($C:$C))/_xlfn.STDEV.S(moras[SALARIO]))&gt;1.96,"Atípico","No")</f>
        <v>No</v>
      </c>
      <c r="K2426" t="str">
        <f>IF(ABS((moras[[#This Row],[EDAD]]-AVERAGE($I:$I))/_xlfn.STDEV.S($I:$I))&gt;1.96,"Atípico","No")</f>
        <v>No</v>
      </c>
    </row>
    <row r="2427" spans="1:11" x14ac:dyDescent="0.35">
      <c r="A2427">
        <v>3531</v>
      </c>
      <c r="B2427" t="s">
        <v>9</v>
      </c>
      <c r="C2427">
        <v>312000</v>
      </c>
      <c r="D2427" t="s">
        <v>10</v>
      </c>
      <c r="E2427" t="s">
        <v>16</v>
      </c>
      <c r="F2427" t="s">
        <v>12</v>
      </c>
      <c r="G2427" t="s">
        <v>13</v>
      </c>
      <c r="H2427" t="s">
        <v>12</v>
      </c>
      <c r="I2427">
        <v>39</v>
      </c>
      <c r="J2427" t="str">
        <f>IF(ABS((C2427-AVERAGE($C:$C))/_xlfn.STDEV.S(moras[SALARIO]))&gt;1.96,"Atípico","No")</f>
        <v>No</v>
      </c>
      <c r="K2427" t="str">
        <f>IF(ABS((moras[[#This Row],[EDAD]]-AVERAGE($I:$I))/_xlfn.STDEV.S($I:$I))&gt;1.96,"Atípico","No")</f>
        <v>No</v>
      </c>
    </row>
    <row r="2428" spans="1:11" x14ac:dyDescent="0.35">
      <c r="A2428">
        <v>4045</v>
      </c>
      <c r="B2428" t="s">
        <v>9</v>
      </c>
      <c r="C2428">
        <v>310740</v>
      </c>
      <c r="D2428" t="s">
        <v>10</v>
      </c>
      <c r="E2428" t="s">
        <v>16</v>
      </c>
      <c r="F2428" t="s">
        <v>12</v>
      </c>
      <c r="G2428" t="s">
        <v>13</v>
      </c>
      <c r="H2428" t="s">
        <v>13</v>
      </c>
      <c r="I2428">
        <v>39</v>
      </c>
      <c r="J2428" t="str">
        <f>IF(ABS((C2428-AVERAGE($C:$C))/_xlfn.STDEV.S(moras[SALARIO]))&gt;1.96,"Atípico","No")</f>
        <v>No</v>
      </c>
      <c r="K2428" t="str">
        <f>IF(ABS((moras[[#This Row],[EDAD]]-AVERAGE($I:$I))/_xlfn.STDEV.S($I:$I))&gt;1.96,"Atípico","No")</f>
        <v>No</v>
      </c>
    </row>
    <row r="2429" spans="1:11" x14ac:dyDescent="0.35">
      <c r="A2429">
        <v>2848</v>
      </c>
      <c r="B2429" t="s">
        <v>9</v>
      </c>
      <c r="C2429">
        <v>309288</v>
      </c>
      <c r="D2429" t="s">
        <v>10</v>
      </c>
      <c r="E2429" t="s">
        <v>16</v>
      </c>
      <c r="F2429" t="s">
        <v>12</v>
      </c>
      <c r="G2429" t="s">
        <v>13</v>
      </c>
      <c r="H2429" t="s">
        <v>13</v>
      </c>
      <c r="I2429">
        <v>39</v>
      </c>
      <c r="J2429" t="str">
        <f>IF(ABS((C2429-AVERAGE($C:$C))/_xlfn.STDEV.S(moras[SALARIO]))&gt;1.96,"Atípico","No")</f>
        <v>No</v>
      </c>
      <c r="K2429" t="str">
        <f>IF(ABS((moras[[#This Row],[EDAD]]-AVERAGE($I:$I))/_xlfn.STDEV.S($I:$I))&gt;1.96,"Atípico","No")</f>
        <v>No</v>
      </c>
    </row>
    <row r="2430" spans="1:11" x14ac:dyDescent="0.35">
      <c r="A2430">
        <v>3865</v>
      </c>
      <c r="B2430" t="s">
        <v>15</v>
      </c>
      <c r="C2430">
        <v>306545</v>
      </c>
      <c r="D2430" t="s">
        <v>10</v>
      </c>
      <c r="E2430" t="s">
        <v>11</v>
      </c>
      <c r="F2430" t="s">
        <v>12</v>
      </c>
      <c r="G2430" t="s">
        <v>13</v>
      </c>
      <c r="H2430" t="s">
        <v>12</v>
      </c>
      <c r="I2430">
        <v>39</v>
      </c>
      <c r="J2430" t="str">
        <f>IF(ABS((C2430-AVERAGE($C:$C))/_xlfn.STDEV.S(moras[SALARIO]))&gt;1.96,"Atípico","No")</f>
        <v>No</v>
      </c>
      <c r="K2430" t="str">
        <f>IF(ABS((moras[[#This Row],[EDAD]]-AVERAGE($I:$I))/_xlfn.STDEV.S($I:$I))&gt;1.96,"Atípico","No")</f>
        <v>No</v>
      </c>
    </row>
    <row r="2431" spans="1:11" x14ac:dyDescent="0.35">
      <c r="A2431">
        <v>2041</v>
      </c>
      <c r="B2431" t="s">
        <v>9</v>
      </c>
      <c r="C2431">
        <v>300277.90000000002</v>
      </c>
      <c r="D2431" t="s">
        <v>10</v>
      </c>
      <c r="E2431" t="s">
        <v>16</v>
      </c>
      <c r="F2431" t="s">
        <v>12</v>
      </c>
      <c r="G2431" t="s">
        <v>12</v>
      </c>
      <c r="H2431" t="s">
        <v>13</v>
      </c>
      <c r="I2431">
        <v>39</v>
      </c>
      <c r="J2431" t="str">
        <f>IF(ABS((C2431-AVERAGE($C:$C))/_xlfn.STDEV.S(moras[SALARIO]))&gt;1.96,"Atípico","No")</f>
        <v>No</v>
      </c>
      <c r="K2431" t="str">
        <f>IF(ABS((moras[[#This Row],[EDAD]]-AVERAGE($I:$I))/_xlfn.STDEV.S($I:$I))&gt;1.96,"Atípico","No")</f>
        <v>No</v>
      </c>
    </row>
    <row r="2432" spans="1:11" x14ac:dyDescent="0.35">
      <c r="A2432">
        <v>2705</v>
      </c>
      <c r="B2432" t="s">
        <v>9</v>
      </c>
      <c r="C2432">
        <v>300018</v>
      </c>
      <c r="D2432" t="s">
        <v>18</v>
      </c>
      <c r="E2432" t="s">
        <v>16</v>
      </c>
      <c r="F2432" t="s">
        <v>12</v>
      </c>
      <c r="G2432" t="s">
        <v>13</v>
      </c>
      <c r="H2432" t="s">
        <v>13</v>
      </c>
      <c r="I2432">
        <v>39</v>
      </c>
      <c r="J2432" t="str">
        <f>IF(ABS((C2432-AVERAGE($C:$C))/_xlfn.STDEV.S(moras[SALARIO]))&gt;1.96,"Atípico","No")</f>
        <v>No</v>
      </c>
      <c r="K2432" t="str">
        <f>IF(ABS((moras[[#This Row],[EDAD]]-AVERAGE($I:$I))/_xlfn.STDEV.S($I:$I))&gt;1.96,"Atípico","No")</f>
        <v>No</v>
      </c>
    </row>
    <row r="2433" spans="1:11" x14ac:dyDescent="0.35">
      <c r="A2433">
        <v>4564</v>
      </c>
      <c r="B2433" t="s">
        <v>9</v>
      </c>
      <c r="C2433">
        <v>299784</v>
      </c>
      <c r="D2433" t="s">
        <v>18</v>
      </c>
      <c r="E2433" t="s">
        <v>16</v>
      </c>
      <c r="F2433" t="s">
        <v>12</v>
      </c>
      <c r="G2433" t="s">
        <v>13</v>
      </c>
      <c r="H2433" t="s">
        <v>13</v>
      </c>
      <c r="I2433">
        <v>39</v>
      </c>
      <c r="J2433" t="str">
        <f>IF(ABS((C2433-AVERAGE($C:$C))/_xlfn.STDEV.S(moras[SALARIO]))&gt;1.96,"Atípico","No")</f>
        <v>No</v>
      </c>
      <c r="K2433" t="str">
        <f>IF(ABS((moras[[#This Row],[EDAD]]-AVERAGE($I:$I))/_xlfn.STDEV.S($I:$I))&gt;1.96,"Atípico","No")</f>
        <v>No</v>
      </c>
    </row>
    <row r="2434" spans="1:11" x14ac:dyDescent="0.35">
      <c r="A2434">
        <v>4103</v>
      </c>
      <c r="B2434" t="s">
        <v>15</v>
      </c>
      <c r="C2434">
        <v>299206</v>
      </c>
      <c r="D2434" t="s">
        <v>10</v>
      </c>
      <c r="E2434" t="s">
        <v>16</v>
      </c>
      <c r="F2434" t="s">
        <v>12</v>
      </c>
      <c r="G2434" t="s">
        <v>13</v>
      </c>
      <c r="H2434" t="s">
        <v>13</v>
      </c>
      <c r="I2434">
        <v>39</v>
      </c>
      <c r="J2434" t="str">
        <f>IF(ABS((C2434-AVERAGE($C:$C))/_xlfn.STDEV.S(moras[SALARIO]))&gt;1.96,"Atípico","No")</f>
        <v>No</v>
      </c>
      <c r="K2434" t="str">
        <f>IF(ABS((moras[[#This Row],[EDAD]]-AVERAGE($I:$I))/_xlfn.STDEV.S($I:$I))&gt;1.96,"Atípico","No")</f>
        <v>No</v>
      </c>
    </row>
    <row r="2435" spans="1:11" x14ac:dyDescent="0.35">
      <c r="A2435">
        <v>328</v>
      </c>
      <c r="B2435" t="s">
        <v>9</v>
      </c>
      <c r="C2435">
        <v>298155</v>
      </c>
      <c r="D2435" t="s">
        <v>18</v>
      </c>
      <c r="E2435" t="s">
        <v>16</v>
      </c>
      <c r="F2435" t="s">
        <v>12</v>
      </c>
      <c r="G2435" t="s">
        <v>13</v>
      </c>
      <c r="H2435" t="s">
        <v>12</v>
      </c>
      <c r="I2435">
        <v>39</v>
      </c>
      <c r="J2435" t="str">
        <f>IF(ABS((C2435-AVERAGE($C:$C))/_xlfn.STDEV.S(moras[SALARIO]))&gt;1.96,"Atípico","No")</f>
        <v>No</v>
      </c>
      <c r="K2435" t="str">
        <f>IF(ABS((moras[[#This Row],[EDAD]]-AVERAGE($I:$I))/_xlfn.STDEV.S($I:$I))&gt;1.96,"Atípico","No")</f>
        <v>No</v>
      </c>
    </row>
    <row r="2436" spans="1:11" x14ac:dyDescent="0.35">
      <c r="A2436">
        <v>1664</v>
      </c>
      <c r="B2436" t="s">
        <v>15</v>
      </c>
      <c r="C2436">
        <v>297650</v>
      </c>
      <c r="D2436" t="s">
        <v>10</v>
      </c>
      <c r="E2436" t="s">
        <v>16</v>
      </c>
      <c r="F2436" t="s">
        <v>12</v>
      </c>
      <c r="G2436" t="s">
        <v>12</v>
      </c>
      <c r="H2436" t="s">
        <v>12</v>
      </c>
      <c r="I2436">
        <v>39</v>
      </c>
      <c r="J2436" t="str">
        <f>IF(ABS((C2436-AVERAGE($C:$C))/_xlfn.STDEV.S(moras[SALARIO]))&gt;1.96,"Atípico","No")</f>
        <v>No</v>
      </c>
      <c r="K2436" t="str">
        <f>IF(ABS((moras[[#This Row],[EDAD]]-AVERAGE($I:$I))/_xlfn.STDEV.S($I:$I))&gt;1.96,"Atípico","No")</f>
        <v>No</v>
      </c>
    </row>
    <row r="2437" spans="1:11" x14ac:dyDescent="0.35">
      <c r="A2437">
        <v>356</v>
      </c>
      <c r="B2437" t="s">
        <v>9</v>
      </c>
      <c r="C2437">
        <v>297046</v>
      </c>
      <c r="D2437" t="s">
        <v>18</v>
      </c>
      <c r="E2437" t="s">
        <v>16</v>
      </c>
      <c r="F2437" t="s">
        <v>12</v>
      </c>
      <c r="G2437" t="s">
        <v>13</v>
      </c>
      <c r="H2437" t="s">
        <v>12</v>
      </c>
      <c r="I2437">
        <v>39</v>
      </c>
      <c r="J2437" t="str">
        <f>IF(ABS((C2437-AVERAGE($C:$C))/_xlfn.STDEV.S(moras[SALARIO]))&gt;1.96,"Atípico","No")</f>
        <v>No</v>
      </c>
      <c r="K2437" t="str">
        <f>IF(ABS((moras[[#This Row],[EDAD]]-AVERAGE($I:$I))/_xlfn.STDEV.S($I:$I))&gt;1.96,"Atípico","No")</f>
        <v>No</v>
      </c>
    </row>
    <row r="2438" spans="1:11" x14ac:dyDescent="0.35">
      <c r="A2438">
        <v>514</v>
      </c>
      <c r="B2438" t="s">
        <v>9</v>
      </c>
      <c r="C2438">
        <v>297046</v>
      </c>
      <c r="D2438" t="s">
        <v>17</v>
      </c>
      <c r="E2438" t="s">
        <v>16</v>
      </c>
      <c r="F2438" t="s">
        <v>12</v>
      </c>
      <c r="G2438" t="s">
        <v>13</v>
      </c>
      <c r="H2438" t="s">
        <v>13</v>
      </c>
      <c r="I2438">
        <v>39</v>
      </c>
      <c r="J2438" t="str">
        <f>IF(ABS((C2438-AVERAGE($C:$C))/_xlfn.STDEV.S(moras[SALARIO]))&gt;1.96,"Atípico","No")</f>
        <v>No</v>
      </c>
      <c r="K2438" t="str">
        <f>IF(ABS((moras[[#This Row],[EDAD]]-AVERAGE($I:$I))/_xlfn.STDEV.S($I:$I))&gt;1.96,"Atípico","No")</f>
        <v>No</v>
      </c>
    </row>
    <row r="2439" spans="1:11" x14ac:dyDescent="0.35">
      <c r="A2439">
        <v>632</v>
      </c>
      <c r="B2439" t="s">
        <v>9</v>
      </c>
      <c r="C2439">
        <v>297046</v>
      </c>
      <c r="D2439" t="s">
        <v>17</v>
      </c>
      <c r="E2439" t="s">
        <v>16</v>
      </c>
      <c r="F2439" t="s">
        <v>12</v>
      </c>
      <c r="G2439" t="s">
        <v>13</v>
      </c>
      <c r="H2439" t="s">
        <v>13</v>
      </c>
      <c r="I2439">
        <v>39</v>
      </c>
      <c r="J2439" t="str">
        <f>IF(ABS((C2439-AVERAGE($C:$C))/_xlfn.STDEV.S(moras[SALARIO]))&gt;1.96,"Atípico","No")</f>
        <v>No</v>
      </c>
      <c r="K2439" t="str">
        <f>IF(ABS((moras[[#This Row],[EDAD]]-AVERAGE($I:$I))/_xlfn.STDEV.S($I:$I))&gt;1.96,"Atípico","No")</f>
        <v>No</v>
      </c>
    </row>
    <row r="2440" spans="1:11" x14ac:dyDescent="0.35">
      <c r="A2440">
        <v>752</v>
      </c>
      <c r="B2440" t="s">
        <v>15</v>
      </c>
      <c r="C2440">
        <v>297046</v>
      </c>
      <c r="D2440" t="s">
        <v>17</v>
      </c>
      <c r="E2440" t="s">
        <v>16</v>
      </c>
      <c r="F2440" t="s">
        <v>12</v>
      </c>
      <c r="G2440" t="s">
        <v>13</v>
      </c>
      <c r="H2440" t="s">
        <v>13</v>
      </c>
      <c r="I2440">
        <v>39</v>
      </c>
      <c r="J2440" t="str">
        <f>IF(ABS((C2440-AVERAGE($C:$C))/_xlfn.STDEV.S(moras[SALARIO]))&gt;1.96,"Atípico","No")</f>
        <v>No</v>
      </c>
      <c r="K2440" t="str">
        <f>IF(ABS((moras[[#This Row],[EDAD]]-AVERAGE($I:$I))/_xlfn.STDEV.S($I:$I))&gt;1.96,"Atípico","No")</f>
        <v>No</v>
      </c>
    </row>
    <row r="2441" spans="1:11" x14ac:dyDescent="0.35">
      <c r="A2441">
        <v>1729</v>
      </c>
      <c r="B2441" t="s">
        <v>15</v>
      </c>
      <c r="C2441">
        <v>297046</v>
      </c>
      <c r="D2441" t="s">
        <v>17</v>
      </c>
      <c r="E2441" t="s">
        <v>16</v>
      </c>
      <c r="F2441" t="s">
        <v>12</v>
      </c>
      <c r="G2441" t="s">
        <v>13</v>
      </c>
      <c r="H2441" t="s">
        <v>13</v>
      </c>
      <c r="I2441">
        <v>39</v>
      </c>
      <c r="J2441" t="str">
        <f>IF(ABS((C2441-AVERAGE($C:$C))/_xlfn.STDEV.S(moras[SALARIO]))&gt;1.96,"Atípico","No")</f>
        <v>No</v>
      </c>
      <c r="K2441" t="str">
        <f>IF(ABS((moras[[#This Row],[EDAD]]-AVERAGE($I:$I))/_xlfn.STDEV.S($I:$I))&gt;1.96,"Atípico","No")</f>
        <v>No</v>
      </c>
    </row>
    <row r="2442" spans="1:11" x14ac:dyDescent="0.35">
      <c r="A2442">
        <v>2807</v>
      </c>
      <c r="B2442" t="s">
        <v>9</v>
      </c>
      <c r="C2442">
        <v>297046</v>
      </c>
      <c r="D2442" t="s">
        <v>18</v>
      </c>
      <c r="E2442" t="s">
        <v>16</v>
      </c>
      <c r="F2442" t="s">
        <v>12</v>
      </c>
      <c r="G2442" t="s">
        <v>13</v>
      </c>
      <c r="H2442" t="s">
        <v>12</v>
      </c>
      <c r="I2442">
        <v>39</v>
      </c>
      <c r="J2442" t="str">
        <f>IF(ABS((C2442-AVERAGE($C:$C))/_xlfn.STDEV.S(moras[SALARIO]))&gt;1.96,"Atípico","No")</f>
        <v>No</v>
      </c>
      <c r="K2442" t="str">
        <f>IF(ABS((moras[[#This Row],[EDAD]]-AVERAGE($I:$I))/_xlfn.STDEV.S($I:$I))&gt;1.96,"Atípico","No")</f>
        <v>No</v>
      </c>
    </row>
    <row r="2443" spans="1:11" x14ac:dyDescent="0.35">
      <c r="A2443">
        <v>3713</v>
      </c>
      <c r="B2443" t="s">
        <v>9</v>
      </c>
      <c r="C2443">
        <v>297046</v>
      </c>
      <c r="D2443" t="s">
        <v>18</v>
      </c>
      <c r="E2443" t="s">
        <v>16</v>
      </c>
      <c r="F2443" t="s">
        <v>12</v>
      </c>
      <c r="G2443" t="s">
        <v>13</v>
      </c>
      <c r="H2443" t="s">
        <v>13</v>
      </c>
      <c r="I2443">
        <v>39</v>
      </c>
      <c r="J2443" t="str">
        <f>IF(ABS((C2443-AVERAGE($C:$C))/_xlfn.STDEV.S(moras[SALARIO]))&gt;1.96,"Atípico","No")</f>
        <v>No</v>
      </c>
      <c r="K2443" t="str">
        <f>IF(ABS((moras[[#This Row],[EDAD]]-AVERAGE($I:$I))/_xlfn.STDEV.S($I:$I))&gt;1.96,"Atípico","No")</f>
        <v>No</v>
      </c>
    </row>
    <row r="2444" spans="1:11" x14ac:dyDescent="0.35">
      <c r="A2444">
        <v>3767</v>
      </c>
      <c r="B2444" t="s">
        <v>15</v>
      </c>
      <c r="C2444">
        <v>297046</v>
      </c>
      <c r="D2444" t="s">
        <v>18</v>
      </c>
      <c r="E2444" t="s">
        <v>16</v>
      </c>
      <c r="F2444" t="s">
        <v>12</v>
      </c>
      <c r="G2444" t="s">
        <v>13</v>
      </c>
      <c r="H2444" t="s">
        <v>12</v>
      </c>
      <c r="I2444">
        <v>39</v>
      </c>
      <c r="J2444" t="str">
        <f>IF(ABS((C2444-AVERAGE($C:$C))/_xlfn.STDEV.S(moras[SALARIO]))&gt;1.96,"Atípico","No")</f>
        <v>No</v>
      </c>
      <c r="K2444" t="str">
        <f>IF(ABS((moras[[#This Row],[EDAD]]-AVERAGE($I:$I))/_xlfn.STDEV.S($I:$I))&gt;1.96,"Atípico","No")</f>
        <v>No</v>
      </c>
    </row>
    <row r="2445" spans="1:11" x14ac:dyDescent="0.35">
      <c r="A2445">
        <v>4906</v>
      </c>
      <c r="B2445" t="s">
        <v>15</v>
      </c>
      <c r="C2445">
        <v>297046</v>
      </c>
      <c r="D2445" t="s">
        <v>17</v>
      </c>
      <c r="E2445" t="s">
        <v>16</v>
      </c>
      <c r="F2445" t="s">
        <v>12</v>
      </c>
      <c r="G2445" t="s">
        <v>12</v>
      </c>
      <c r="H2445" t="s">
        <v>13</v>
      </c>
      <c r="I2445">
        <v>39</v>
      </c>
      <c r="J2445" t="str">
        <f>IF(ABS((C2445-AVERAGE($C:$C))/_xlfn.STDEV.S(moras[SALARIO]))&gt;1.96,"Atípico","No")</f>
        <v>No</v>
      </c>
      <c r="K2445" t="str">
        <f>IF(ABS((moras[[#This Row],[EDAD]]-AVERAGE($I:$I))/_xlfn.STDEV.S($I:$I))&gt;1.96,"Atípico","No")</f>
        <v>No</v>
      </c>
    </row>
    <row r="2446" spans="1:11" x14ac:dyDescent="0.35">
      <c r="A2446">
        <v>3190</v>
      </c>
      <c r="B2446" t="s">
        <v>15</v>
      </c>
      <c r="C2446">
        <v>297045</v>
      </c>
      <c r="D2446" t="s">
        <v>18</v>
      </c>
      <c r="E2446" t="s">
        <v>16</v>
      </c>
      <c r="F2446" t="s">
        <v>12</v>
      </c>
      <c r="G2446" t="s">
        <v>13</v>
      </c>
      <c r="H2446" t="s">
        <v>13</v>
      </c>
      <c r="I2446">
        <v>39</v>
      </c>
      <c r="J2446" t="str">
        <f>IF(ABS((C2446-AVERAGE($C:$C))/_xlfn.STDEV.S(moras[SALARIO]))&gt;1.96,"Atípico","No")</f>
        <v>No</v>
      </c>
      <c r="K2446" t="str">
        <f>IF(ABS((moras[[#This Row],[EDAD]]-AVERAGE($I:$I))/_xlfn.STDEV.S($I:$I))&gt;1.96,"Atípico","No")</f>
        <v>No</v>
      </c>
    </row>
    <row r="2447" spans="1:11" x14ac:dyDescent="0.35">
      <c r="A2447">
        <v>4093</v>
      </c>
      <c r="B2447" t="s">
        <v>15</v>
      </c>
      <c r="C2447">
        <v>297045</v>
      </c>
      <c r="D2447" t="s">
        <v>17</v>
      </c>
      <c r="E2447" t="s">
        <v>16</v>
      </c>
      <c r="F2447" t="s">
        <v>12</v>
      </c>
      <c r="G2447" t="s">
        <v>12</v>
      </c>
      <c r="H2447" t="s">
        <v>13</v>
      </c>
      <c r="I2447">
        <v>39</v>
      </c>
      <c r="J2447" t="str">
        <f>IF(ABS((C2447-AVERAGE($C:$C))/_xlfn.STDEV.S(moras[SALARIO]))&gt;1.96,"Atípico","No")</f>
        <v>No</v>
      </c>
      <c r="K2447" t="str">
        <f>IF(ABS((moras[[#This Row],[EDAD]]-AVERAGE($I:$I))/_xlfn.STDEV.S($I:$I))&gt;1.96,"Atípico","No")</f>
        <v>No</v>
      </c>
    </row>
    <row r="2448" spans="1:11" x14ac:dyDescent="0.35">
      <c r="A2448">
        <v>2991</v>
      </c>
      <c r="B2448" t="s">
        <v>15</v>
      </c>
      <c r="C2448">
        <v>278031</v>
      </c>
      <c r="D2448" t="s">
        <v>17</v>
      </c>
      <c r="E2448" t="s">
        <v>16</v>
      </c>
      <c r="F2448" t="s">
        <v>12</v>
      </c>
      <c r="G2448" t="s">
        <v>13</v>
      </c>
      <c r="H2448" t="s">
        <v>13</v>
      </c>
      <c r="I2448">
        <v>39</v>
      </c>
      <c r="J2448" t="str">
        <f>IF(ABS((C2448-AVERAGE($C:$C))/_xlfn.STDEV.S(moras[SALARIO]))&gt;1.96,"Atípico","No")</f>
        <v>No</v>
      </c>
      <c r="K2448" t="str">
        <f>IF(ABS((moras[[#This Row],[EDAD]]-AVERAGE($I:$I))/_xlfn.STDEV.S($I:$I))&gt;1.96,"Atípico","No")</f>
        <v>No</v>
      </c>
    </row>
    <row r="2449" spans="1:11" x14ac:dyDescent="0.35">
      <c r="A2449">
        <v>4773</v>
      </c>
      <c r="B2449" t="s">
        <v>9</v>
      </c>
      <c r="C2449">
        <v>278031</v>
      </c>
      <c r="D2449" t="s">
        <v>17</v>
      </c>
      <c r="E2449" t="s">
        <v>16</v>
      </c>
      <c r="F2449" t="s">
        <v>12</v>
      </c>
      <c r="G2449" t="s">
        <v>13</v>
      </c>
      <c r="H2449" t="s">
        <v>13</v>
      </c>
      <c r="I2449">
        <v>39</v>
      </c>
      <c r="J2449" t="str">
        <f>IF(ABS((C2449-AVERAGE($C:$C))/_xlfn.STDEV.S(moras[SALARIO]))&gt;1.96,"Atípico","No")</f>
        <v>No</v>
      </c>
      <c r="K2449" t="str">
        <f>IF(ABS((moras[[#This Row],[EDAD]]-AVERAGE($I:$I))/_xlfn.STDEV.S($I:$I))&gt;1.96,"Atípico","No")</f>
        <v>No</v>
      </c>
    </row>
    <row r="2450" spans="1:11" x14ac:dyDescent="0.35">
      <c r="A2450">
        <v>1133</v>
      </c>
      <c r="B2450" t="s">
        <v>9</v>
      </c>
      <c r="C2450">
        <v>278030</v>
      </c>
      <c r="D2450" t="s">
        <v>19</v>
      </c>
      <c r="E2450" t="s">
        <v>16</v>
      </c>
      <c r="F2450" t="s">
        <v>12</v>
      </c>
      <c r="G2450" t="s">
        <v>12</v>
      </c>
      <c r="H2450" t="s">
        <v>13</v>
      </c>
      <c r="I2450">
        <v>39</v>
      </c>
      <c r="J2450" t="str">
        <f>IF(ABS((C2450-AVERAGE($C:$C))/_xlfn.STDEV.S(moras[SALARIO]))&gt;1.96,"Atípico","No")</f>
        <v>No</v>
      </c>
      <c r="K2450" t="str">
        <f>IF(ABS((moras[[#This Row],[EDAD]]-AVERAGE($I:$I))/_xlfn.STDEV.S($I:$I))&gt;1.96,"Atípico","No")</f>
        <v>No</v>
      </c>
    </row>
    <row r="2451" spans="1:11" x14ac:dyDescent="0.35">
      <c r="A2451">
        <v>2347</v>
      </c>
      <c r="B2451" t="s">
        <v>9</v>
      </c>
      <c r="C2451">
        <v>278030</v>
      </c>
      <c r="D2451" t="s">
        <v>18</v>
      </c>
      <c r="E2451" t="s">
        <v>16</v>
      </c>
      <c r="F2451" t="s">
        <v>12</v>
      </c>
      <c r="G2451" t="s">
        <v>13</v>
      </c>
      <c r="H2451" t="s">
        <v>12</v>
      </c>
      <c r="I2451">
        <v>39</v>
      </c>
      <c r="J2451" t="str">
        <f>IF(ABS((C2451-AVERAGE($C:$C))/_xlfn.STDEV.S(moras[SALARIO]))&gt;1.96,"Atípico","No")</f>
        <v>No</v>
      </c>
      <c r="K2451" t="str">
        <f>IF(ABS((moras[[#This Row],[EDAD]]-AVERAGE($I:$I))/_xlfn.STDEV.S($I:$I))&gt;1.96,"Atípico","No")</f>
        <v>No</v>
      </c>
    </row>
    <row r="2452" spans="1:11" x14ac:dyDescent="0.35">
      <c r="A2452">
        <v>2440</v>
      </c>
      <c r="B2452" t="s">
        <v>15</v>
      </c>
      <c r="C2452">
        <v>278030</v>
      </c>
      <c r="D2452" t="s">
        <v>19</v>
      </c>
      <c r="E2452" t="s">
        <v>16</v>
      </c>
      <c r="F2452" t="s">
        <v>12</v>
      </c>
      <c r="G2452" t="s">
        <v>13</v>
      </c>
      <c r="H2452" t="s">
        <v>13</v>
      </c>
      <c r="I2452">
        <v>39</v>
      </c>
      <c r="J2452" t="str">
        <f>IF(ABS((C2452-AVERAGE($C:$C))/_xlfn.STDEV.S(moras[SALARIO]))&gt;1.96,"Atípico","No")</f>
        <v>No</v>
      </c>
      <c r="K2452" t="str">
        <f>IF(ABS((moras[[#This Row],[EDAD]]-AVERAGE($I:$I))/_xlfn.STDEV.S($I:$I))&gt;1.96,"Atípico","No")</f>
        <v>No</v>
      </c>
    </row>
    <row r="2453" spans="1:11" x14ac:dyDescent="0.35">
      <c r="A2453">
        <v>602</v>
      </c>
      <c r="B2453" t="s">
        <v>15</v>
      </c>
      <c r="C2453">
        <v>273601</v>
      </c>
      <c r="D2453" t="s">
        <v>10</v>
      </c>
      <c r="E2453" t="s">
        <v>16</v>
      </c>
      <c r="F2453" t="s">
        <v>12</v>
      </c>
      <c r="G2453" t="s">
        <v>12</v>
      </c>
      <c r="H2453" t="s">
        <v>13</v>
      </c>
      <c r="I2453">
        <v>39</v>
      </c>
      <c r="J2453" t="str">
        <f>IF(ABS((C2453-AVERAGE($C:$C))/_xlfn.STDEV.S(moras[SALARIO]))&gt;1.96,"Atípico","No")</f>
        <v>No</v>
      </c>
      <c r="K2453" t="str">
        <f>IF(ABS((moras[[#This Row],[EDAD]]-AVERAGE($I:$I))/_xlfn.STDEV.S($I:$I))&gt;1.96,"Atípico","No")</f>
        <v>No</v>
      </c>
    </row>
    <row r="2454" spans="1:11" x14ac:dyDescent="0.35">
      <c r="A2454">
        <v>2385</v>
      </c>
      <c r="B2454" t="s">
        <v>15</v>
      </c>
      <c r="C2454">
        <v>260000</v>
      </c>
      <c r="D2454" t="s">
        <v>10</v>
      </c>
      <c r="E2454" t="s">
        <v>16</v>
      </c>
      <c r="F2454" t="s">
        <v>12</v>
      </c>
      <c r="G2454" t="s">
        <v>13</v>
      </c>
      <c r="H2454" t="s">
        <v>12</v>
      </c>
      <c r="I2454">
        <v>39</v>
      </c>
      <c r="J2454" t="str">
        <f>IF(ABS((C2454-AVERAGE($C:$C))/_xlfn.STDEV.S(moras[SALARIO]))&gt;1.96,"Atípico","No")</f>
        <v>No</v>
      </c>
      <c r="K2454" t="str">
        <f>IF(ABS((moras[[#This Row],[EDAD]]-AVERAGE($I:$I))/_xlfn.STDEV.S($I:$I))&gt;1.96,"Atípico","No")</f>
        <v>No</v>
      </c>
    </row>
    <row r="2455" spans="1:11" x14ac:dyDescent="0.35">
      <c r="A2455">
        <v>1935</v>
      </c>
      <c r="B2455" t="s">
        <v>9</v>
      </c>
      <c r="C2455">
        <v>240000</v>
      </c>
      <c r="D2455" t="s">
        <v>10</v>
      </c>
      <c r="E2455" t="s">
        <v>16</v>
      </c>
      <c r="F2455" t="s">
        <v>12</v>
      </c>
      <c r="G2455" t="s">
        <v>13</v>
      </c>
      <c r="H2455" t="s">
        <v>13</v>
      </c>
      <c r="I2455">
        <v>39</v>
      </c>
      <c r="J2455" t="str">
        <f>IF(ABS((C2455-AVERAGE($C:$C))/_xlfn.STDEV.S(moras[SALARIO]))&gt;1.96,"Atípico","No")</f>
        <v>No</v>
      </c>
      <c r="K2455" t="str">
        <f>IF(ABS((moras[[#This Row],[EDAD]]-AVERAGE($I:$I))/_xlfn.STDEV.S($I:$I))&gt;1.96,"Atípico","No")</f>
        <v>No</v>
      </c>
    </row>
    <row r="2456" spans="1:11" x14ac:dyDescent="0.35">
      <c r="A2456">
        <v>1302</v>
      </c>
      <c r="B2456" t="s">
        <v>15</v>
      </c>
      <c r="C2456">
        <v>195143</v>
      </c>
      <c r="D2456" t="s">
        <v>10</v>
      </c>
      <c r="E2456" t="s">
        <v>11</v>
      </c>
      <c r="F2456" t="s">
        <v>12</v>
      </c>
      <c r="G2456" t="s">
        <v>13</v>
      </c>
      <c r="H2456" t="s">
        <v>13</v>
      </c>
      <c r="I2456">
        <v>39</v>
      </c>
      <c r="J2456" t="str">
        <f>IF(ABS((C2456-AVERAGE($C:$C))/_xlfn.STDEV.S(moras[SALARIO]))&gt;1.96,"Atípico","No")</f>
        <v>No</v>
      </c>
      <c r="K2456" t="str">
        <f>IF(ABS((moras[[#This Row],[EDAD]]-AVERAGE($I:$I))/_xlfn.STDEV.S($I:$I))&gt;1.96,"Atípico","No")</f>
        <v>No</v>
      </c>
    </row>
    <row r="2457" spans="1:11" x14ac:dyDescent="0.35">
      <c r="A2457">
        <v>2015</v>
      </c>
      <c r="B2457" t="s">
        <v>9</v>
      </c>
      <c r="C2457">
        <v>175000</v>
      </c>
      <c r="D2457" t="s">
        <v>10</v>
      </c>
      <c r="E2457" t="s">
        <v>16</v>
      </c>
      <c r="F2457" t="s">
        <v>12</v>
      </c>
      <c r="G2457" t="s">
        <v>13</v>
      </c>
      <c r="H2457" t="s">
        <v>13</v>
      </c>
      <c r="I2457">
        <v>39</v>
      </c>
      <c r="J2457" t="str">
        <f>IF(ABS((C2457-AVERAGE($C:$C))/_xlfn.STDEV.S(moras[SALARIO]))&gt;1.96,"Atípico","No")</f>
        <v>No</v>
      </c>
      <c r="K2457" t="str">
        <f>IF(ABS((moras[[#This Row],[EDAD]]-AVERAGE($I:$I))/_xlfn.STDEV.S($I:$I))&gt;1.96,"Atípico","No")</f>
        <v>No</v>
      </c>
    </row>
    <row r="2458" spans="1:11" x14ac:dyDescent="0.35">
      <c r="A2458">
        <v>2078</v>
      </c>
      <c r="B2458" t="s">
        <v>15</v>
      </c>
      <c r="C2458">
        <v>161550</v>
      </c>
      <c r="D2458" t="s">
        <v>10</v>
      </c>
      <c r="E2458" t="s">
        <v>16</v>
      </c>
      <c r="F2458" t="s">
        <v>12</v>
      </c>
      <c r="G2458" t="s">
        <v>13</v>
      </c>
      <c r="H2458" t="s">
        <v>13</v>
      </c>
      <c r="I2458">
        <v>39</v>
      </c>
      <c r="J2458" t="str">
        <f>IF(ABS((C2458-AVERAGE($C:$C))/_xlfn.STDEV.S(moras[SALARIO]))&gt;1.96,"Atípico","No")</f>
        <v>No</v>
      </c>
      <c r="K2458" t="str">
        <f>IF(ABS((moras[[#This Row],[EDAD]]-AVERAGE($I:$I))/_xlfn.STDEV.S($I:$I))&gt;1.96,"Atípico","No")</f>
        <v>No</v>
      </c>
    </row>
    <row r="2459" spans="1:11" x14ac:dyDescent="0.35">
      <c r="A2459">
        <v>3765</v>
      </c>
      <c r="B2459" t="s">
        <v>15</v>
      </c>
      <c r="C2459">
        <v>158920</v>
      </c>
      <c r="D2459" t="s">
        <v>10</v>
      </c>
      <c r="E2459" t="s">
        <v>16</v>
      </c>
      <c r="F2459" t="s">
        <v>12</v>
      </c>
      <c r="G2459" t="s">
        <v>13</v>
      </c>
      <c r="H2459" t="s">
        <v>13</v>
      </c>
      <c r="I2459">
        <v>39</v>
      </c>
      <c r="J2459" t="str">
        <f>IF(ABS((C2459-AVERAGE($C:$C))/_xlfn.STDEV.S(moras[SALARIO]))&gt;1.96,"Atípico","No")</f>
        <v>No</v>
      </c>
      <c r="K2459" t="str">
        <f>IF(ABS((moras[[#This Row],[EDAD]]-AVERAGE($I:$I))/_xlfn.STDEV.S($I:$I))&gt;1.96,"Atípico","No")</f>
        <v>No</v>
      </c>
    </row>
    <row r="2460" spans="1:11" x14ac:dyDescent="0.35">
      <c r="A2460">
        <v>441</v>
      </c>
      <c r="B2460" t="s">
        <v>15</v>
      </c>
      <c r="C2460">
        <v>140000</v>
      </c>
      <c r="D2460" t="s">
        <v>10</v>
      </c>
      <c r="E2460" t="s">
        <v>16</v>
      </c>
      <c r="F2460" t="s">
        <v>12</v>
      </c>
      <c r="G2460" t="s">
        <v>12</v>
      </c>
      <c r="H2460" t="s">
        <v>13</v>
      </c>
      <c r="I2460">
        <v>39</v>
      </c>
      <c r="J2460" t="str">
        <f>IF(ABS((C2460-AVERAGE($C:$C))/_xlfn.STDEV.S(moras[SALARIO]))&gt;1.96,"Atípico","No")</f>
        <v>No</v>
      </c>
      <c r="K2460" t="str">
        <f>IF(ABS((moras[[#This Row],[EDAD]]-AVERAGE($I:$I))/_xlfn.STDEV.S($I:$I))&gt;1.96,"Atípico","No")</f>
        <v>No</v>
      </c>
    </row>
    <row r="2461" spans="1:11" x14ac:dyDescent="0.35">
      <c r="A2461">
        <v>18</v>
      </c>
      <c r="B2461" t="s">
        <v>15</v>
      </c>
      <c r="C2461">
        <v>133157</v>
      </c>
      <c r="D2461" t="s">
        <v>10</v>
      </c>
      <c r="E2461" t="s">
        <v>16</v>
      </c>
      <c r="F2461" t="s">
        <v>12</v>
      </c>
      <c r="G2461" t="s">
        <v>13</v>
      </c>
      <c r="H2461" t="s">
        <v>13</v>
      </c>
      <c r="I2461">
        <v>39</v>
      </c>
      <c r="J2461" t="str">
        <f>IF(ABS((C2461-AVERAGE($C:$C))/_xlfn.STDEV.S(moras[SALARIO]))&gt;1.96,"Atípico","No")</f>
        <v>No</v>
      </c>
      <c r="K2461" t="str">
        <f>IF(ABS((moras[[#This Row],[EDAD]]-AVERAGE($I:$I))/_xlfn.STDEV.S($I:$I))&gt;1.96,"Atípico","No")</f>
        <v>No</v>
      </c>
    </row>
    <row r="2462" spans="1:11" x14ac:dyDescent="0.35">
      <c r="A2462">
        <v>4848</v>
      </c>
      <c r="B2462" t="s">
        <v>9</v>
      </c>
      <c r="C2462">
        <v>81932.259999999995</v>
      </c>
      <c r="D2462" t="s">
        <v>10</v>
      </c>
      <c r="E2462" t="s">
        <v>16</v>
      </c>
      <c r="F2462" t="s">
        <v>12</v>
      </c>
      <c r="G2462" t="s">
        <v>13</v>
      </c>
      <c r="H2462" t="s">
        <v>13</v>
      </c>
      <c r="I2462">
        <v>39</v>
      </c>
      <c r="J2462" t="str">
        <f>IF(ABS((C2462-AVERAGE($C:$C))/_xlfn.STDEV.S(moras[SALARIO]))&gt;1.96,"Atípico","No")</f>
        <v>No</v>
      </c>
      <c r="K2462" t="str">
        <f>IF(ABS((moras[[#This Row],[EDAD]]-AVERAGE($I:$I))/_xlfn.STDEV.S($I:$I))&gt;1.96,"Atípico","No")</f>
        <v>No</v>
      </c>
    </row>
    <row r="2463" spans="1:11" x14ac:dyDescent="0.35">
      <c r="A2463">
        <v>4086</v>
      </c>
      <c r="B2463" t="s">
        <v>15</v>
      </c>
      <c r="C2463">
        <v>41860.550000000003</v>
      </c>
      <c r="D2463" t="s">
        <v>10</v>
      </c>
      <c r="E2463" t="s">
        <v>16</v>
      </c>
      <c r="F2463" t="s">
        <v>12</v>
      </c>
      <c r="G2463" t="s">
        <v>12</v>
      </c>
      <c r="H2463" t="s">
        <v>13</v>
      </c>
      <c r="I2463">
        <v>39</v>
      </c>
      <c r="J2463" t="str">
        <f>IF(ABS((C2463-AVERAGE($C:$C))/_xlfn.STDEV.S(moras[SALARIO]))&gt;1.96,"Atípico","No")</f>
        <v>No</v>
      </c>
      <c r="K2463" t="str">
        <f>IF(ABS((moras[[#This Row],[EDAD]]-AVERAGE($I:$I))/_xlfn.STDEV.S($I:$I))&gt;1.96,"Atípico","No")</f>
        <v>No</v>
      </c>
    </row>
    <row r="2464" spans="1:11" x14ac:dyDescent="0.35">
      <c r="A2464">
        <v>4936</v>
      </c>
      <c r="B2464" t="s">
        <v>15</v>
      </c>
      <c r="C2464">
        <v>5000</v>
      </c>
      <c r="D2464" t="s">
        <v>10</v>
      </c>
      <c r="E2464" t="s">
        <v>16</v>
      </c>
      <c r="F2464" t="s">
        <v>12</v>
      </c>
      <c r="G2464" t="s">
        <v>13</v>
      </c>
      <c r="H2464" t="s">
        <v>13</v>
      </c>
      <c r="I2464">
        <v>39</v>
      </c>
      <c r="J2464" t="str">
        <f>IF(ABS((C2464-AVERAGE($C:$C))/_xlfn.STDEV.S(moras[SALARIO]))&gt;1.96,"Atípico","No")</f>
        <v>No</v>
      </c>
      <c r="K2464" t="str">
        <f>IF(ABS((moras[[#This Row],[EDAD]]-AVERAGE($I:$I))/_xlfn.STDEV.S($I:$I))&gt;1.96,"Atípico","No")</f>
        <v>No</v>
      </c>
    </row>
    <row r="2465" spans="1:11" x14ac:dyDescent="0.35">
      <c r="A2465">
        <v>417</v>
      </c>
      <c r="B2465" t="s">
        <v>15</v>
      </c>
      <c r="C2465">
        <v>5063660</v>
      </c>
      <c r="D2465" t="s">
        <v>10</v>
      </c>
      <c r="E2465" t="s">
        <v>11</v>
      </c>
      <c r="F2465" t="s">
        <v>12</v>
      </c>
      <c r="G2465" t="s">
        <v>13</v>
      </c>
      <c r="H2465" t="s">
        <v>12</v>
      </c>
      <c r="I2465">
        <v>40</v>
      </c>
      <c r="J2465" t="str">
        <f>IF(ABS((C2465-AVERAGE($C:$C))/_xlfn.STDEV.S(moras[SALARIO]))&gt;1.96,"Atípico","No")</f>
        <v>Atípico</v>
      </c>
      <c r="K2465" t="str">
        <f>IF(ABS((moras[[#This Row],[EDAD]]-AVERAGE($I:$I))/_xlfn.STDEV.S($I:$I))&gt;1.96,"Atípico","No")</f>
        <v>No</v>
      </c>
    </row>
    <row r="2466" spans="1:11" x14ac:dyDescent="0.35">
      <c r="A2466">
        <v>10</v>
      </c>
      <c r="B2466" t="s">
        <v>9</v>
      </c>
      <c r="C2466">
        <v>4677126.8499999996</v>
      </c>
      <c r="D2466" t="s">
        <v>10</v>
      </c>
      <c r="E2466" t="s">
        <v>16</v>
      </c>
      <c r="F2466" t="s">
        <v>12</v>
      </c>
      <c r="G2466" t="s">
        <v>13</v>
      </c>
      <c r="H2466" t="s">
        <v>13</v>
      </c>
      <c r="I2466">
        <v>40</v>
      </c>
      <c r="J2466" t="str">
        <f>IF(ABS((C2466-AVERAGE($C:$C))/_xlfn.STDEV.S(moras[SALARIO]))&gt;1.96,"Atípico","No")</f>
        <v>Atípico</v>
      </c>
      <c r="K2466" t="str">
        <f>IF(ABS((moras[[#This Row],[EDAD]]-AVERAGE($I:$I))/_xlfn.STDEV.S($I:$I))&gt;1.96,"Atípico","No")</f>
        <v>No</v>
      </c>
    </row>
    <row r="2467" spans="1:11" x14ac:dyDescent="0.35">
      <c r="A2467">
        <v>1042</v>
      </c>
      <c r="B2467" t="s">
        <v>9</v>
      </c>
      <c r="C2467">
        <v>1902994.84</v>
      </c>
      <c r="D2467" t="s">
        <v>10</v>
      </c>
      <c r="E2467" t="s">
        <v>11</v>
      </c>
      <c r="F2467" t="s">
        <v>12</v>
      </c>
      <c r="G2467" t="s">
        <v>13</v>
      </c>
      <c r="H2467" t="s">
        <v>13</v>
      </c>
      <c r="I2467">
        <v>40</v>
      </c>
      <c r="J2467" t="str">
        <f>IF(ABS((C2467-AVERAGE($C:$C))/_xlfn.STDEV.S(moras[SALARIO]))&gt;1.96,"Atípico","No")</f>
        <v>No</v>
      </c>
      <c r="K2467" t="str">
        <f>IF(ABS((moras[[#This Row],[EDAD]]-AVERAGE($I:$I))/_xlfn.STDEV.S($I:$I))&gt;1.96,"Atípico","No")</f>
        <v>No</v>
      </c>
    </row>
    <row r="2468" spans="1:11" x14ac:dyDescent="0.35">
      <c r="A2468">
        <v>961</v>
      </c>
      <c r="B2468" t="s">
        <v>15</v>
      </c>
      <c r="C2468">
        <v>1828056.75</v>
      </c>
      <c r="D2468" t="s">
        <v>10</v>
      </c>
      <c r="E2468" t="s">
        <v>16</v>
      </c>
      <c r="F2468" t="s">
        <v>12</v>
      </c>
      <c r="G2468" t="s">
        <v>13</v>
      </c>
      <c r="H2468" t="s">
        <v>13</v>
      </c>
      <c r="I2468">
        <v>40</v>
      </c>
      <c r="J2468" t="str">
        <f>IF(ABS((C2468-AVERAGE($C:$C))/_xlfn.STDEV.S(moras[SALARIO]))&gt;1.96,"Atípico","No")</f>
        <v>No</v>
      </c>
      <c r="K2468" t="str">
        <f>IF(ABS((moras[[#This Row],[EDAD]]-AVERAGE($I:$I))/_xlfn.STDEV.S($I:$I))&gt;1.96,"Atípico","No")</f>
        <v>No</v>
      </c>
    </row>
    <row r="2469" spans="1:11" x14ac:dyDescent="0.35">
      <c r="A2469">
        <v>1921</v>
      </c>
      <c r="B2469" t="s">
        <v>9</v>
      </c>
      <c r="C2469">
        <v>1744445</v>
      </c>
      <c r="D2469" t="s">
        <v>10</v>
      </c>
      <c r="E2469" t="s">
        <v>11</v>
      </c>
      <c r="F2469" t="s">
        <v>12</v>
      </c>
      <c r="G2469" t="s">
        <v>13</v>
      </c>
      <c r="H2469" t="s">
        <v>13</v>
      </c>
      <c r="I2469">
        <v>40</v>
      </c>
      <c r="J2469" t="str">
        <f>IF(ABS((C2469-AVERAGE($C:$C))/_xlfn.STDEV.S(moras[SALARIO]))&gt;1.96,"Atípico","No")</f>
        <v>No</v>
      </c>
      <c r="K2469" t="str">
        <f>IF(ABS((moras[[#This Row],[EDAD]]-AVERAGE($I:$I))/_xlfn.STDEV.S($I:$I))&gt;1.96,"Atípico","No")</f>
        <v>No</v>
      </c>
    </row>
    <row r="2470" spans="1:11" x14ac:dyDescent="0.35">
      <c r="A2470">
        <v>3771</v>
      </c>
      <c r="B2470" t="s">
        <v>9</v>
      </c>
      <c r="C2470">
        <v>1450000</v>
      </c>
      <c r="D2470" t="s">
        <v>10</v>
      </c>
      <c r="E2470" t="s">
        <v>16</v>
      </c>
      <c r="F2470" t="s">
        <v>12</v>
      </c>
      <c r="G2470" t="s">
        <v>13</v>
      </c>
      <c r="H2470" t="s">
        <v>13</v>
      </c>
      <c r="I2470">
        <v>40</v>
      </c>
      <c r="J2470" t="str">
        <f>IF(ABS((C2470-AVERAGE($C:$C))/_xlfn.STDEV.S(moras[SALARIO]))&gt;1.96,"Atípico","No")</f>
        <v>No</v>
      </c>
      <c r="K2470" t="str">
        <f>IF(ABS((moras[[#This Row],[EDAD]]-AVERAGE($I:$I))/_xlfn.STDEV.S($I:$I))&gt;1.96,"Atípico","No")</f>
        <v>No</v>
      </c>
    </row>
    <row r="2471" spans="1:11" x14ac:dyDescent="0.35">
      <c r="A2471">
        <v>3620</v>
      </c>
      <c r="B2471" t="s">
        <v>9</v>
      </c>
      <c r="C2471">
        <v>1396054.5</v>
      </c>
      <c r="D2471" t="s">
        <v>10</v>
      </c>
      <c r="E2471" t="s">
        <v>11</v>
      </c>
      <c r="F2471" t="s">
        <v>12</v>
      </c>
      <c r="G2471" t="s">
        <v>13</v>
      </c>
      <c r="H2471" t="s">
        <v>13</v>
      </c>
      <c r="I2471">
        <v>40</v>
      </c>
      <c r="J2471" t="str">
        <f>IF(ABS((C2471-AVERAGE($C:$C))/_xlfn.STDEV.S(moras[SALARIO]))&gt;1.96,"Atípico","No")</f>
        <v>No</v>
      </c>
      <c r="K2471" t="str">
        <f>IF(ABS((moras[[#This Row],[EDAD]]-AVERAGE($I:$I))/_xlfn.STDEV.S($I:$I))&gt;1.96,"Atípico","No")</f>
        <v>No</v>
      </c>
    </row>
    <row r="2472" spans="1:11" x14ac:dyDescent="0.35">
      <c r="A2472">
        <v>3742</v>
      </c>
      <c r="B2472" t="s">
        <v>15</v>
      </c>
      <c r="C2472">
        <v>1343265.5</v>
      </c>
      <c r="D2472" t="s">
        <v>10</v>
      </c>
      <c r="E2472" t="s">
        <v>11</v>
      </c>
      <c r="F2472" t="s">
        <v>12</v>
      </c>
      <c r="G2472" t="s">
        <v>13</v>
      </c>
      <c r="H2472" t="s">
        <v>13</v>
      </c>
      <c r="I2472">
        <v>40</v>
      </c>
      <c r="J2472" t="str">
        <f>IF(ABS((C2472-AVERAGE($C:$C))/_xlfn.STDEV.S(moras[SALARIO]))&gt;1.96,"Atípico","No")</f>
        <v>No</v>
      </c>
      <c r="K2472" t="str">
        <f>IF(ABS((moras[[#This Row],[EDAD]]-AVERAGE($I:$I))/_xlfn.STDEV.S($I:$I))&gt;1.96,"Atípico","No")</f>
        <v>No</v>
      </c>
    </row>
    <row r="2473" spans="1:11" x14ac:dyDescent="0.35">
      <c r="A2473">
        <v>2611</v>
      </c>
      <c r="B2473" t="s">
        <v>9</v>
      </c>
      <c r="C2473">
        <v>1333022.48</v>
      </c>
      <c r="D2473" t="s">
        <v>10</v>
      </c>
      <c r="E2473" t="s">
        <v>11</v>
      </c>
      <c r="F2473" t="s">
        <v>12</v>
      </c>
      <c r="G2473" t="s">
        <v>13</v>
      </c>
      <c r="H2473" t="s">
        <v>13</v>
      </c>
      <c r="I2473">
        <v>40</v>
      </c>
      <c r="J2473" t="str">
        <f>IF(ABS((C2473-AVERAGE($C:$C))/_xlfn.STDEV.S(moras[SALARIO]))&gt;1.96,"Atípico","No")</f>
        <v>No</v>
      </c>
      <c r="K2473" t="str">
        <f>IF(ABS((moras[[#This Row],[EDAD]]-AVERAGE($I:$I))/_xlfn.STDEV.S($I:$I))&gt;1.96,"Atípico","No")</f>
        <v>No</v>
      </c>
    </row>
    <row r="2474" spans="1:11" x14ac:dyDescent="0.35">
      <c r="A2474">
        <v>2389</v>
      </c>
      <c r="B2474" t="s">
        <v>9</v>
      </c>
      <c r="C2474">
        <v>1308403</v>
      </c>
      <c r="D2474" t="s">
        <v>10</v>
      </c>
      <c r="E2474" t="s">
        <v>11</v>
      </c>
      <c r="F2474" t="s">
        <v>12</v>
      </c>
      <c r="G2474" t="s">
        <v>13</v>
      </c>
      <c r="H2474" t="s">
        <v>13</v>
      </c>
      <c r="I2474">
        <v>40</v>
      </c>
      <c r="J2474" t="str">
        <f>IF(ABS((C2474-AVERAGE($C:$C))/_xlfn.STDEV.S(moras[SALARIO]))&gt;1.96,"Atípico","No")</f>
        <v>No</v>
      </c>
      <c r="K2474" t="str">
        <f>IF(ABS((moras[[#This Row],[EDAD]]-AVERAGE($I:$I))/_xlfn.STDEV.S($I:$I))&gt;1.96,"Atípico","No")</f>
        <v>No</v>
      </c>
    </row>
    <row r="2475" spans="1:11" x14ac:dyDescent="0.35">
      <c r="A2475">
        <v>3994</v>
      </c>
      <c r="B2475" t="s">
        <v>15</v>
      </c>
      <c r="C2475">
        <v>1301692.07</v>
      </c>
      <c r="D2475" t="s">
        <v>10</v>
      </c>
      <c r="E2475" t="s">
        <v>16</v>
      </c>
      <c r="F2475" t="s">
        <v>12</v>
      </c>
      <c r="G2475" t="s">
        <v>13</v>
      </c>
      <c r="H2475" t="s">
        <v>13</v>
      </c>
      <c r="I2475">
        <v>40</v>
      </c>
      <c r="J2475" t="str">
        <f>IF(ABS((C2475-AVERAGE($C:$C))/_xlfn.STDEV.S(moras[SALARIO]))&gt;1.96,"Atípico","No")</f>
        <v>No</v>
      </c>
      <c r="K2475" t="str">
        <f>IF(ABS((moras[[#This Row],[EDAD]]-AVERAGE($I:$I))/_xlfn.STDEV.S($I:$I))&gt;1.96,"Atípico","No")</f>
        <v>No</v>
      </c>
    </row>
    <row r="2476" spans="1:11" x14ac:dyDescent="0.35">
      <c r="A2476">
        <v>2107</v>
      </c>
      <c r="B2476" t="s">
        <v>15</v>
      </c>
      <c r="C2476">
        <v>1233708</v>
      </c>
      <c r="D2476" t="s">
        <v>10</v>
      </c>
      <c r="E2476" t="s">
        <v>16</v>
      </c>
      <c r="F2476" t="s">
        <v>12</v>
      </c>
      <c r="G2476" t="s">
        <v>13</v>
      </c>
      <c r="H2476" t="s">
        <v>13</v>
      </c>
      <c r="I2476">
        <v>40</v>
      </c>
      <c r="J2476" t="str">
        <f>IF(ABS((C2476-AVERAGE($C:$C))/_xlfn.STDEV.S(moras[SALARIO]))&gt;1.96,"Atípico","No")</f>
        <v>No</v>
      </c>
      <c r="K2476" t="str">
        <f>IF(ABS((moras[[#This Row],[EDAD]]-AVERAGE($I:$I))/_xlfn.STDEV.S($I:$I))&gt;1.96,"Atípico","No")</f>
        <v>No</v>
      </c>
    </row>
    <row r="2477" spans="1:11" x14ac:dyDescent="0.35">
      <c r="A2477">
        <v>335</v>
      </c>
      <c r="B2477" t="s">
        <v>9</v>
      </c>
      <c r="C2477">
        <v>1202425</v>
      </c>
      <c r="D2477" t="s">
        <v>10</v>
      </c>
      <c r="E2477" t="s">
        <v>11</v>
      </c>
      <c r="F2477" t="s">
        <v>12</v>
      </c>
      <c r="G2477" t="s">
        <v>13</v>
      </c>
      <c r="H2477" t="s">
        <v>13</v>
      </c>
      <c r="I2477">
        <v>40</v>
      </c>
      <c r="J2477" t="str">
        <f>IF(ABS((C2477-AVERAGE($C:$C))/_xlfn.STDEV.S(moras[SALARIO]))&gt;1.96,"Atípico","No")</f>
        <v>No</v>
      </c>
      <c r="K2477" t="str">
        <f>IF(ABS((moras[[#This Row],[EDAD]]-AVERAGE($I:$I))/_xlfn.STDEV.S($I:$I))&gt;1.96,"Atípico","No")</f>
        <v>No</v>
      </c>
    </row>
    <row r="2478" spans="1:11" x14ac:dyDescent="0.35">
      <c r="A2478">
        <v>1778</v>
      </c>
      <c r="B2478" t="s">
        <v>9</v>
      </c>
      <c r="C2478">
        <v>1099863.75</v>
      </c>
      <c r="D2478" t="s">
        <v>10</v>
      </c>
      <c r="E2478" t="s">
        <v>11</v>
      </c>
      <c r="F2478" t="s">
        <v>12</v>
      </c>
      <c r="G2478" t="s">
        <v>13</v>
      </c>
      <c r="H2478" t="s">
        <v>13</v>
      </c>
      <c r="I2478">
        <v>40</v>
      </c>
      <c r="J2478" t="str">
        <f>IF(ABS((C2478-AVERAGE($C:$C))/_xlfn.STDEV.S(moras[SALARIO]))&gt;1.96,"Atípico","No")</f>
        <v>No</v>
      </c>
      <c r="K2478" t="str">
        <f>IF(ABS((moras[[#This Row],[EDAD]]-AVERAGE($I:$I))/_xlfn.STDEV.S($I:$I))&gt;1.96,"Atípico","No")</f>
        <v>No</v>
      </c>
    </row>
    <row r="2479" spans="1:11" x14ac:dyDescent="0.35">
      <c r="A2479">
        <v>3008</v>
      </c>
      <c r="B2479" t="s">
        <v>15</v>
      </c>
      <c r="C2479">
        <v>944226</v>
      </c>
      <c r="D2479" t="s">
        <v>10</v>
      </c>
      <c r="E2479" t="s">
        <v>11</v>
      </c>
      <c r="F2479" t="s">
        <v>12</v>
      </c>
      <c r="G2479" t="s">
        <v>13</v>
      </c>
      <c r="H2479" t="s">
        <v>12</v>
      </c>
      <c r="I2479">
        <v>40</v>
      </c>
      <c r="J2479" t="str">
        <f>IF(ABS((C2479-AVERAGE($C:$C))/_xlfn.STDEV.S(moras[SALARIO]))&gt;1.96,"Atípico","No")</f>
        <v>No</v>
      </c>
      <c r="K2479" t="str">
        <f>IF(ABS((moras[[#This Row],[EDAD]]-AVERAGE($I:$I))/_xlfn.STDEV.S($I:$I))&gt;1.96,"Atípico","No")</f>
        <v>No</v>
      </c>
    </row>
    <row r="2480" spans="1:11" x14ac:dyDescent="0.35">
      <c r="A2480">
        <v>3829</v>
      </c>
      <c r="B2480" t="s">
        <v>15</v>
      </c>
      <c r="C2480">
        <v>933264</v>
      </c>
      <c r="D2480" t="s">
        <v>18</v>
      </c>
      <c r="E2480" t="s">
        <v>16</v>
      </c>
      <c r="F2480" t="s">
        <v>12</v>
      </c>
      <c r="G2480" t="s">
        <v>13</v>
      </c>
      <c r="H2480" t="s">
        <v>12</v>
      </c>
      <c r="I2480">
        <v>40</v>
      </c>
      <c r="J2480" t="str">
        <f>IF(ABS((C2480-AVERAGE($C:$C))/_xlfn.STDEV.S(moras[SALARIO]))&gt;1.96,"Atípico","No")</f>
        <v>No</v>
      </c>
      <c r="K2480" t="str">
        <f>IF(ABS((moras[[#This Row],[EDAD]]-AVERAGE($I:$I))/_xlfn.STDEV.S($I:$I))&gt;1.96,"Atípico","No")</f>
        <v>No</v>
      </c>
    </row>
    <row r="2481" spans="1:11" x14ac:dyDescent="0.35">
      <c r="A2481">
        <v>4656</v>
      </c>
      <c r="B2481" t="s">
        <v>9</v>
      </c>
      <c r="C2481">
        <v>914169.91</v>
      </c>
      <c r="D2481" t="s">
        <v>10</v>
      </c>
      <c r="E2481" t="s">
        <v>16</v>
      </c>
      <c r="F2481" t="s">
        <v>12</v>
      </c>
      <c r="G2481" t="s">
        <v>13</v>
      </c>
      <c r="H2481" t="s">
        <v>13</v>
      </c>
      <c r="I2481">
        <v>40</v>
      </c>
      <c r="J2481" t="str">
        <f>IF(ABS((C2481-AVERAGE($C:$C))/_xlfn.STDEV.S(moras[SALARIO]))&gt;1.96,"Atípico","No")</f>
        <v>No</v>
      </c>
      <c r="K2481" t="str">
        <f>IF(ABS((moras[[#This Row],[EDAD]]-AVERAGE($I:$I))/_xlfn.STDEV.S($I:$I))&gt;1.96,"Atípico","No")</f>
        <v>No</v>
      </c>
    </row>
    <row r="2482" spans="1:11" x14ac:dyDescent="0.35">
      <c r="A2482">
        <v>1312</v>
      </c>
      <c r="B2482" t="s">
        <v>15</v>
      </c>
      <c r="C2482">
        <v>910693.65</v>
      </c>
      <c r="D2482" t="s">
        <v>10</v>
      </c>
      <c r="E2482" t="s">
        <v>11</v>
      </c>
      <c r="F2482" t="s">
        <v>12</v>
      </c>
      <c r="G2482" t="s">
        <v>13</v>
      </c>
      <c r="H2482" t="s">
        <v>13</v>
      </c>
      <c r="I2482">
        <v>40</v>
      </c>
      <c r="J2482" t="str">
        <f>IF(ABS((C2482-AVERAGE($C:$C))/_xlfn.STDEV.S(moras[SALARIO]))&gt;1.96,"Atípico","No")</f>
        <v>No</v>
      </c>
      <c r="K2482" t="str">
        <f>IF(ABS((moras[[#This Row],[EDAD]]-AVERAGE($I:$I))/_xlfn.STDEV.S($I:$I))&gt;1.96,"Atípico","No")</f>
        <v>No</v>
      </c>
    </row>
    <row r="2483" spans="1:11" x14ac:dyDescent="0.35">
      <c r="A2483">
        <v>4307</v>
      </c>
      <c r="B2483" t="s">
        <v>9</v>
      </c>
      <c r="C2483">
        <v>891182.29</v>
      </c>
      <c r="D2483" t="s">
        <v>10</v>
      </c>
      <c r="E2483" t="s">
        <v>11</v>
      </c>
      <c r="F2483" t="s">
        <v>12</v>
      </c>
      <c r="G2483" t="s">
        <v>13</v>
      </c>
      <c r="H2483" t="s">
        <v>13</v>
      </c>
      <c r="I2483">
        <v>40</v>
      </c>
      <c r="J2483" t="str">
        <f>IF(ABS((C2483-AVERAGE($C:$C))/_xlfn.STDEV.S(moras[SALARIO]))&gt;1.96,"Atípico","No")</f>
        <v>No</v>
      </c>
      <c r="K2483" t="str">
        <f>IF(ABS((moras[[#This Row],[EDAD]]-AVERAGE($I:$I))/_xlfn.STDEV.S($I:$I))&gt;1.96,"Atípico","No")</f>
        <v>No</v>
      </c>
    </row>
    <row r="2484" spans="1:11" x14ac:dyDescent="0.35">
      <c r="A2484">
        <v>3488</v>
      </c>
      <c r="B2484" t="s">
        <v>15</v>
      </c>
      <c r="C2484">
        <v>889137</v>
      </c>
      <c r="D2484" t="s">
        <v>10</v>
      </c>
      <c r="E2484" t="s">
        <v>11</v>
      </c>
      <c r="F2484" t="s">
        <v>12</v>
      </c>
      <c r="G2484" t="s">
        <v>13</v>
      </c>
      <c r="H2484" t="s">
        <v>12</v>
      </c>
      <c r="I2484">
        <v>40</v>
      </c>
      <c r="J2484" t="str">
        <f>IF(ABS((C2484-AVERAGE($C:$C))/_xlfn.STDEV.S(moras[SALARIO]))&gt;1.96,"Atípico","No")</f>
        <v>No</v>
      </c>
      <c r="K2484" t="str">
        <f>IF(ABS((moras[[#This Row],[EDAD]]-AVERAGE($I:$I))/_xlfn.STDEV.S($I:$I))&gt;1.96,"Atípico","No")</f>
        <v>No</v>
      </c>
    </row>
    <row r="2485" spans="1:11" x14ac:dyDescent="0.35">
      <c r="A2485">
        <v>4693</v>
      </c>
      <c r="B2485" t="s">
        <v>15</v>
      </c>
      <c r="C2485">
        <v>883830.32</v>
      </c>
      <c r="D2485" t="s">
        <v>10</v>
      </c>
      <c r="E2485" t="s">
        <v>11</v>
      </c>
      <c r="F2485" t="s">
        <v>12</v>
      </c>
      <c r="G2485" t="s">
        <v>13</v>
      </c>
      <c r="H2485" t="s">
        <v>13</v>
      </c>
      <c r="I2485">
        <v>40</v>
      </c>
      <c r="J2485" t="str">
        <f>IF(ABS((C2485-AVERAGE($C:$C))/_xlfn.STDEV.S(moras[SALARIO]))&gt;1.96,"Atípico","No")</f>
        <v>No</v>
      </c>
      <c r="K2485" t="str">
        <f>IF(ABS((moras[[#This Row],[EDAD]]-AVERAGE($I:$I))/_xlfn.STDEV.S($I:$I))&gt;1.96,"Atípico","No")</f>
        <v>No</v>
      </c>
    </row>
    <row r="2486" spans="1:11" x14ac:dyDescent="0.35">
      <c r="A2486">
        <v>3197</v>
      </c>
      <c r="B2486" t="s">
        <v>15</v>
      </c>
      <c r="C2486">
        <v>874538.66</v>
      </c>
      <c r="D2486" t="s">
        <v>10</v>
      </c>
      <c r="E2486" t="s">
        <v>16</v>
      </c>
      <c r="F2486" t="s">
        <v>12</v>
      </c>
      <c r="G2486" t="s">
        <v>13</v>
      </c>
      <c r="H2486" t="s">
        <v>13</v>
      </c>
      <c r="I2486">
        <v>40</v>
      </c>
      <c r="J2486" t="str">
        <f>IF(ABS((C2486-AVERAGE($C:$C))/_xlfn.STDEV.S(moras[SALARIO]))&gt;1.96,"Atípico","No")</f>
        <v>No</v>
      </c>
      <c r="K2486" t="str">
        <f>IF(ABS((moras[[#This Row],[EDAD]]-AVERAGE($I:$I))/_xlfn.STDEV.S($I:$I))&gt;1.96,"Atípico","No")</f>
        <v>No</v>
      </c>
    </row>
    <row r="2487" spans="1:11" x14ac:dyDescent="0.35">
      <c r="A2487">
        <v>2247</v>
      </c>
      <c r="B2487" t="s">
        <v>15</v>
      </c>
      <c r="C2487">
        <v>868869.23</v>
      </c>
      <c r="D2487" t="s">
        <v>10</v>
      </c>
      <c r="E2487" t="s">
        <v>16</v>
      </c>
      <c r="F2487" t="s">
        <v>12</v>
      </c>
      <c r="G2487" t="s">
        <v>13</v>
      </c>
      <c r="H2487" t="s">
        <v>13</v>
      </c>
      <c r="I2487">
        <v>40</v>
      </c>
      <c r="J2487" t="str">
        <f>IF(ABS((C2487-AVERAGE($C:$C))/_xlfn.STDEV.S(moras[SALARIO]))&gt;1.96,"Atípico","No")</f>
        <v>No</v>
      </c>
      <c r="K2487" t="str">
        <f>IF(ABS((moras[[#This Row],[EDAD]]-AVERAGE($I:$I))/_xlfn.STDEV.S($I:$I))&gt;1.96,"Atípico","No")</f>
        <v>No</v>
      </c>
    </row>
    <row r="2488" spans="1:11" x14ac:dyDescent="0.35">
      <c r="A2488">
        <v>2225</v>
      </c>
      <c r="B2488" t="s">
        <v>9</v>
      </c>
      <c r="C2488">
        <v>848107</v>
      </c>
      <c r="D2488" t="s">
        <v>10</v>
      </c>
      <c r="E2488" t="s">
        <v>11</v>
      </c>
      <c r="F2488" t="s">
        <v>12</v>
      </c>
      <c r="G2488" t="s">
        <v>13</v>
      </c>
      <c r="H2488" t="s">
        <v>13</v>
      </c>
      <c r="I2488">
        <v>40</v>
      </c>
      <c r="J2488" t="str">
        <f>IF(ABS((C2488-AVERAGE($C:$C))/_xlfn.STDEV.S(moras[SALARIO]))&gt;1.96,"Atípico","No")</f>
        <v>No</v>
      </c>
      <c r="K2488" t="str">
        <f>IF(ABS((moras[[#This Row],[EDAD]]-AVERAGE($I:$I))/_xlfn.STDEV.S($I:$I))&gt;1.96,"Atípico","No")</f>
        <v>No</v>
      </c>
    </row>
    <row r="2489" spans="1:11" x14ac:dyDescent="0.35">
      <c r="A2489">
        <v>1692</v>
      </c>
      <c r="B2489" t="s">
        <v>9</v>
      </c>
      <c r="C2489">
        <v>838098</v>
      </c>
      <c r="D2489" t="s">
        <v>10</v>
      </c>
      <c r="E2489" t="s">
        <v>16</v>
      </c>
      <c r="F2489" t="s">
        <v>12</v>
      </c>
      <c r="G2489" t="s">
        <v>13</v>
      </c>
      <c r="H2489" t="s">
        <v>13</v>
      </c>
      <c r="I2489">
        <v>40</v>
      </c>
      <c r="J2489" t="str">
        <f>IF(ABS((C2489-AVERAGE($C:$C))/_xlfn.STDEV.S(moras[SALARIO]))&gt;1.96,"Atípico","No")</f>
        <v>No</v>
      </c>
      <c r="K2489" t="str">
        <f>IF(ABS((moras[[#This Row],[EDAD]]-AVERAGE($I:$I))/_xlfn.STDEV.S($I:$I))&gt;1.96,"Atípico","No")</f>
        <v>No</v>
      </c>
    </row>
    <row r="2490" spans="1:11" x14ac:dyDescent="0.35">
      <c r="A2490">
        <v>682</v>
      </c>
      <c r="B2490" t="s">
        <v>15</v>
      </c>
      <c r="C2490">
        <v>791538.55</v>
      </c>
      <c r="D2490" t="s">
        <v>10</v>
      </c>
      <c r="E2490" t="s">
        <v>11</v>
      </c>
      <c r="F2490" t="s">
        <v>12</v>
      </c>
      <c r="G2490" t="s">
        <v>13</v>
      </c>
      <c r="H2490" t="s">
        <v>13</v>
      </c>
      <c r="I2490">
        <v>40</v>
      </c>
      <c r="J2490" t="str">
        <f>IF(ABS((C2490-AVERAGE($C:$C))/_xlfn.STDEV.S(moras[SALARIO]))&gt;1.96,"Atípico","No")</f>
        <v>No</v>
      </c>
      <c r="K2490" t="str">
        <f>IF(ABS((moras[[#This Row],[EDAD]]-AVERAGE($I:$I))/_xlfn.STDEV.S($I:$I))&gt;1.96,"Atípico","No")</f>
        <v>No</v>
      </c>
    </row>
    <row r="2491" spans="1:11" x14ac:dyDescent="0.35">
      <c r="A2491">
        <v>1464</v>
      </c>
      <c r="B2491" t="s">
        <v>9</v>
      </c>
      <c r="C2491">
        <v>771947.42</v>
      </c>
      <c r="D2491" t="s">
        <v>10</v>
      </c>
      <c r="E2491" t="s">
        <v>16</v>
      </c>
      <c r="F2491" t="s">
        <v>12</v>
      </c>
      <c r="G2491" t="s">
        <v>13</v>
      </c>
      <c r="H2491" t="s">
        <v>13</v>
      </c>
      <c r="I2491">
        <v>40</v>
      </c>
      <c r="J2491" t="str">
        <f>IF(ABS((C2491-AVERAGE($C:$C))/_xlfn.STDEV.S(moras[SALARIO]))&gt;1.96,"Atípico","No")</f>
        <v>No</v>
      </c>
      <c r="K2491" t="str">
        <f>IF(ABS((moras[[#This Row],[EDAD]]-AVERAGE($I:$I))/_xlfn.STDEV.S($I:$I))&gt;1.96,"Atípico","No")</f>
        <v>No</v>
      </c>
    </row>
    <row r="2492" spans="1:11" x14ac:dyDescent="0.35">
      <c r="A2492">
        <v>2679</v>
      </c>
      <c r="B2492" t="s">
        <v>15</v>
      </c>
      <c r="C2492">
        <v>749235.3</v>
      </c>
      <c r="D2492" t="s">
        <v>10</v>
      </c>
      <c r="E2492" t="s">
        <v>16</v>
      </c>
      <c r="F2492" t="s">
        <v>12</v>
      </c>
      <c r="G2492" t="s">
        <v>13</v>
      </c>
      <c r="H2492" t="s">
        <v>13</v>
      </c>
      <c r="I2492">
        <v>40</v>
      </c>
      <c r="J2492" t="str">
        <f>IF(ABS((C2492-AVERAGE($C:$C))/_xlfn.STDEV.S(moras[SALARIO]))&gt;1.96,"Atípico","No")</f>
        <v>No</v>
      </c>
      <c r="K2492" t="str">
        <f>IF(ABS((moras[[#This Row],[EDAD]]-AVERAGE($I:$I))/_xlfn.STDEV.S($I:$I))&gt;1.96,"Atípico","No")</f>
        <v>No</v>
      </c>
    </row>
    <row r="2493" spans="1:11" x14ac:dyDescent="0.35">
      <c r="A2493">
        <v>3336</v>
      </c>
      <c r="B2493" t="s">
        <v>15</v>
      </c>
      <c r="C2493">
        <v>748465</v>
      </c>
      <c r="D2493" t="s">
        <v>10</v>
      </c>
      <c r="E2493" t="s">
        <v>11</v>
      </c>
      <c r="F2493" t="s">
        <v>12</v>
      </c>
      <c r="G2493" t="s">
        <v>13</v>
      </c>
      <c r="H2493" t="s">
        <v>13</v>
      </c>
      <c r="I2493">
        <v>40</v>
      </c>
      <c r="J2493" t="str">
        <f>IF(ABS((C2493-AVERAGE($C:$C))/_xlfn.STDEV.S(moras[SALARIO]))&gt;1.96,"Atípico","No")</f>
        <v>No</v>
      </c>
      <c r="K2493" t="str">
        <f>IF(ABS((moras[[#This Row],[EDAD]]-AVERAGE($I:$I))/_xlfn.STDEV.S($I:$I))&gt;1.96,"Atípico","No")</f>
        <v>No</v>
      </c>
    </row>
    <row r="2494" spans="1:11" x14ac:dyDescent="0.35">
      <c r="A2494">
        <v>13</v>
      </c>
      <c r="B2494" t="s">
        <v>9</v>
      </c>
      <c r="C2494">
        <v>731287.5</v>
      </c>
      <c r="D2494" t="s">
        <v>10</v>
      </c>
      <c r="E2494" t="s">
        <v>11</v>
      </c>
      <c r="F2494" t="s">
        <v>12</v>
      </c>
      <c r="G2494" t="s">
        <v>13</v>
      </c>
      <c r="H2494" t="s">
        <v>13</v>
      </c>
      <c r="I2494">
        <v>40</v>
      </c>
      <c r="J2494" t="str">
        <f>IF(ABS((C2494-AVERAGE($C:$C))/_xlfn.STDEV.S(moras[SALARIO]))&gt;1.96,"Atípico","No")</f>
        <v>No</v>
      </c>
      <c r="K2494" t="str">
        <f>IF(ABS((moras[[#This Row],[EDAD]]-AVERAGE($I:$I))/_xlfn.STDEV.S($I:$I))&gt;1.96,"Atípico","No")</f>
        <v>No</v>
      </c>
    </row>
    <row r="2495" spans="1:11" x14ac:dyDescent="0.35">
      <c r="A2495">
        <v>3432</v>
      </c>
      <c r="B2495" t="s">
        <v>15</v>
      </c>
      <c r="C2495">
        <v>690000</v>
      </c>
      <c r="D2495" t="s">
        <v>10</v>
      </c>
      <c r="E2495" t="s">
        <v>16</v>
      </c>
      <c r="F2495" t="s">
        <v>12</v>
      </c>
      <c r="G2495" t="s">
        <v>13</v>
      </c>
      <c r="H2495" t="s">
        <v>13</v>
      </c>
      <c r="I2495">
        <v>40</v>
      </c>
      <c r="J2495" t="str">
        <f>IF(ABS((C2495-AVERAGE($C:$C))/_xlfn.STDEV.S(moras[SALARIO]))&gt;1.96,"Atípico","No")</f>
        <v>No</v>
      </c>
      <c r="K2495" t="str">
        <f>IF(ABS((moras[[#This Row],[EDAD]]-AVERAGE($I:$I))/_xlfn.STDEV.S($I:$I))&gt;1.96,"Atípico","No")</f>
        <v>No</v>
      </c>
    </row>
    <row r="2496" spans="1:11" x14ac:dyDescent="0.35">
      <c r="A2496">
        <v>2564</v>
      </c>
      <c r="B2496" t="s">
        <v>15</v>
      </c>
      <c r="C2496">
        <v>681819</v>
      </c>
      <c r="D2496" t="s">
        <v>10</v>
      </c>
      <c r="E2496" t="s">
        <v>11</v>
      </c>
      <c r="F2496" t="s">
        <v>12</v>
      </c>
      <c r="G2496" t="s">
        <v>13</v>
      </c>
      <c r="H2496" t="s">
        <v>13</v>
      </c>
      <c r="I2496">
        <v>40</v>
      </c>
      <c r="J2496" t="str">
        <f>IF(ABS((C2496-AVERAGE($C:$C))/_xlfn.STDEV.S(moras[SALARIO]))&gt;1.96,"Atípico","No")</f>
        <v>No</v>
      </c>
      <c r="K2496" t="str">
        <f>IF(ABS((moras[[#This Row],[EDAD]]-AVERAGE($I:$I))/_xlfn.STDEV.S($I:$I))&gt;1.96,"Atípico","No")</f>
        <v>No</v>
      </c>
    </row>
    <row r="2497" spans="1:11" x14ac:dyDescent="0.35">
      <c r="A2497">
        <v>3417</v>
      </c>
      <c r="B2497" t="s">
        <v>9</v>
      </c>
      <c r="C2497">
        <v>672285.72</v>
      </c>
      <c r="D2497" t="s">
        <v>10</v>
      </c>
      <c r="E2497" t="s">
        <v>16</v>
      </c>
      <c r="F2497" t="s">
        <v>12</v>
      </c>
      <c r="G2497" t="s">
        <v>13</v>
      </c>
      <c r="H2497" t="s">
        <v>13</v>
      </c>
      <c r="I2497">
        <v>40</v>
      </c>
      <c r="J2497" t="str">
        <f>IF(ABS((C2497-AVERAGE($C:$C))/_xlfn.STDEV.S(moras[SALARIO]))&gt;1.96,"Atípico","No")</f>
        <v>No</v>
      </c>
      <c r="K2497" t="str">
        <f>IF(ABS((moras[[#This Row],[EDAD]]-AVERAGE($I:$I))/_xlfn.STDEV.S($I:$I))&gt;1.96,"Atípico","No")</f>
        <v>No</v>
      </c>
    </row>
    <row r="2498" spans="1:11" x14ac:dyDescent="0.35">
      <c r="A2498">
        <v>484</v>
      </c>
      <c r="B2498" t="s">
        <v>9</v>
      </c>
      <c r="C2498">
        <v>667314</v>
      </c>
      <c r="D2498" t="s">
        <v>10</v>
      </c>
      <c r="E2498" t="s">
        <v>11</v>
      </c>
      <c r="F2498" t="s">
        <v>12</v>
      </c>
      <c r="G2498" t="s">
        <v>13</v>
      </c>
      <c r="H2498" t="s">
        <v>13</v>
      </c>
      <c r="I2498">
        <v>40</v>
      </c>
      <c r="J2498" t="str">
        <f>IF(ABS((C2498-AVERAGE($C:$C))/_xlfn.STDEV.S(moras[SALARIO]))&gt;1.96,"Atípico","No")</f>
        <v>No</v>
      </c>
      <c r="K2498" t="str">
        <f>IF(ABS((moras[[#This Row],[EDAD]]-AVERAGE($I:$I))/_xlfn.STDEV.S($I:$I))&gt;1.96,"Atípico","No")</f>
        <v>No</v>
      </c>
    </row>
    <row r="2499" spans="1:11" x14ac:dyDescent="0.35">
      <c r="A2499">
        <v>1340</v>
      </c>
      <c r="B2499" t="s">
        <v>15</v>
      </c>
      <c r="C2499">
        <v>659264</v>
      </c>
      <c r="D2499" t="s">
        <v>10</v>
      </c>
      <c r="E2499" t="s">
        <v>11</v>
      </c>
      <c r="F2499" t="s">
        <v>12</v>
      </c>
      <c r="G2499" t="s">
        <v>13</v>
      </c>
      <c r="H2499" t="s">
        <v>13</v>
      </c>
      <c r="I2499">
        <v>40</v>
      </c>
      <c r="J2499" t="str">
        <f>IF(ABS((C2499-AVERAGE($C:$C))/_xlfn.STDEV.S(moras[SALARIO]))&gt;1.96,"Atípico","No")</f>
        <v>No</v>
      </c>
      <c r="K2499" t="str">
        <f>IF(ABS((moras[[#This Row],[EDAD]]-AVERAGE($I:$I))/_xlfn.STDEV.S($I:$I))&gt;1.96,"Atípico","No")</f>
        <v>No</v>
      </c>
    </row>
    <row r="2500" spans="1:11" x14ac:dyDescent="0.35">
      <c r="A2500">
        <v>1590</v>
      </c>
      <c r="B2500" t="s">
        <v>15</v>
      </c>
      <c r="C2500">
        <v>657366.39</v>
      </c>
      <c r="D2500" t="s">
        <v>10</v>
      </c>
      <c r="E2500" t="s">
        <v>11</v>
      </c>
      <c r="F2500" t="s">
        <v>12</v>
      </c>
      <c r="G2500" t="s">
        <v>13</v>
      </c>
      <c r="H2500" t="s">
        <v>13</v>
      </c>
      <c r="I2500">
        <v>40</v>
      </c>
      <c r="J2500" t="str">
        <f>IF(ABS((C2500-AVERAGE($C:$C))/_xlfn.STDEV.S(moras[SALARIO]))&gt;1.96,"Atípico","No")</f>
        <v>No</v>
      </c>
      <c r="K2500" t="str">
        <f>IF(ABS((moras[[#This Row],[EDAD]]-AVERAGE($I:$I))/_xlfn.STDEV.S($I:$I))&gt;1.96,"Atípico","No")</f>
        <v>No</v>
      </c>
    </row>
    <row r="2501" spans="1:11" x14ac:dyDescent="0.35">
      <c r="A2501">
        <v>3694</v>
      </c>
      <c r="B2501" t="s">
        <v>9</v>
      </c>
      <c r="C2501">
        <v>653778.43000000005</v>
      </c>
      <c r="D2501" t="s">
        <v>10</v>
      </c>
      <c r="E2501" t="s">
        <v>16</v>
      </c>
      <c r="F2501" t="s">
        <v>12</v>
      </c>
      <c r="G2501" t="s">
        <v>13</v>
      </c>
      <c r="H2501" t="s">
        <v>13</v>
      </c>
      <c r="I2501">
        <v>40</v>
      </c>
      <c r="J2501" t="str">
        <f>IF(ABS((C2501-AVERAGE($C:$C))/_xlfn.STDEV.S(moras[SALARIO]))&gt;1.96,"Atípico","No")</f>
        <v>No</v>
      </c>
      <c r="K2501" t="str">
        <f>IF(ABS((moras[[#This Row],[EDAD]]-AVERAGE($I:$I))/_xlfn.STDEV.S($I:$I))&gt;1.96,"Atípico","No")</f>
        <v>No</v>
      </c>
    </row>
    <row r="2502" spans="1:11" x14ac:dyDescent="0.35">
      <c r="A2502">
        <v>4453</v>
      </c>
      <c r="B2502" t="s">
        <v>9</v>
      </c>
      <c r="C2502">
        <v>639148</v>
      </c>
      <c r="D2502" t="s">
        <v>18</v>
      </c>
      <c r="E2502" t="s">
        <v>16</v>
      </c>
      <c r="F2502" t="s">
        <v>12</v>
      </c>
      <c r="G2502" t="s">
        <v>13</v>
      </c>
      <c r="H2502" t="s">
        <v>12</v>
      </c>
      <c r="I2502">
        <v>40</v>
      </c>
      <c r="J2502" t="str">
        <f>IF(ABS((C2502-AVERAGE($C:$C))/_xlfn.STDEV.S(moras[SALARIO]))&gt;1.96,"Atípico","No")</f>
        <v>No</v>
      </c>
      <c r="K2502" t="str">
        <f>IF(ABS((moras[[#This Row],[EDAD]]-AVERAGE($I:$I))/_xlfn.STDEV.S($I:$I))&gt;1.96,"Atípico","No")</f>
        <v>No</v>
      </c>
    </row>
    <row r="2503" spans="1:11" x14ac:dyDescent="0.35">
      <c r="A2503">
        <v>1878</v>
      </c>
      <c r="B2503" t="s">
        <v>15</v>
      </c>
      <c r="C2503">
        <v>619612</v>
      </c>
      <c r="D2503" t="s">
        <v>18</v>
      </c>
      <c r="E2503" t="s">
        <v>16</v>
      </c>
      <c r="F2503" t="s">
        <v>12</v>
      </c>
      <c r="G2503" t="s">
        <v>13</v>
      </c>
      <c r="H2503" t="s">
        <v>13</v>
      </c>
      <c r="I2503">
        <v>40</v>
      </c>
      <c r="J2503" t="str">
        <f>IF(ABS((C2503-AVERAGE($C:$C))/_xlfn.STDEV.S(moras[SALARIO]))&gt;1.96,"Atípico","No")</f>
        <v>No</v>
      </c>
      <c r="K2503" t="str">
        <f>IF(ABS((moras[[#This Row],[EDAD]]-AVERAGE($I:$I))/_xlfn.STDEV.S($I:$I))&gt;1.96,"Atípico","No")</f>
        <v>No</v>
      </c>
    </row>
    <row r="2504" spans="1:11" x14ac:dyDescent="0.35">
      <c r="A2504">
        <v>4777</v>
      </c>
      <c r="B2504" t="s">
        <v>9</v>
      </c>
      <c r="C2504">
        <v>617386</v>
      </c>
      <c r="D2504" t="s">
        <v>18</v>
      </c>
      <c r="E2504" t="s">
        <v>16</v>
      </c>
      <c r="F2504" t="s">
        <v>12</v>
      </c>
      <c r="G2504" t="s">
        <v>13</v>
      </c>
      <c r="H2504" t="s">
        <v>13</v>
      </c>
      <c r="I2504">
        <v>40</v>
      </c>
      <c r="J2504" t="str">
        <f>IF(ABS((C2504-AVERAGE($C:$C))/_xlfn.STDEV.S(moras[SALARIO]))&gt;1.96,"Atípico","No")</f>
        <v>No</v>
      </c>
      <c r="K2504" t="str">
        <f>IF(ABS((moras[[#This Row],[EDAD]]-AVERAGE($I:$I))/_xlfn.STDEV.S($I:$I))&gt;1.96,"Atípico","No")</f>
        <v>No</v>
      </c>
    </row>
    <row r="2505" spans="1:11" x14ac:dyDescent="0.35">
      <c r="A2505">
        <v>4272</v>
      </c>
      <c r="B2505" t="s">
        <v>15</v>
      </c>
      <c r="C2505">
        <v>600000</v>
      </c>
      <c r="D2505" t="s">
        <v>10</v>
      </c>
      <c r="E2505" t="s">
        <v>16</v>
      </c>
      <c r="F2505" t="s">
        <v>12</v>
      </c>
      <c r="G2505" t="s">
        <v>13</v>
      </c>
      <c r="H2505" t="s">
        <v>13</v>
      </c>
      <c r="I2505">
        <v>40</v>
      </c>
      <c r="J2505" t="str">
        <f>IF(ABS((C2505-AVERAGE($C:$C))/_xlfn.STDEV.S(moras[SALARIO]))&gt;1.96,"Atípico","No")</f>
        <v>No</v>
      </c>
      <c r="K2505" t="str">
        <f>IF(ABS((moras[[#This Row],[EDAD]]-AVERAGE($I:$I))/_xlfn.STDEV.S($I:$I))&gt;1.96,"Atípico","No")</f>
        <v>No</v>
      </c>
    </row>
    <row r="2506" spans="1:11" x14ac:dyDescent="0.35">
      <c r="A2506">
        <v>4737</v>
      </c>
      <c r="B2506" t="s">
        <v>15</v>
      </c>
      <c r="C2506">
        <v>597692</v>
      </c>
      <c r="D2506" t="s">
        <v>10</v>
      </c>
      <c r="E2506" t="s">
        <v>16</v>
      </c>
      <c r="F2506" t="s">
        <v>12</v>
      </c>
      <c r="G2506" t="s">
        <v>13</v>
      </c>
      <c r="H2506" t="s">
        <v>13</v>
      </c>
      <c r="I2506">
        <v>40</v>
      </c>
      <c r="J2506" t="str">
        <f>IF(ABS((C2506-AVERAGE($C:$C))/_xlfn.STDEV.S(moras[SALARIO]))&gt;1.96,"Atípico","No")</f>
        <v>No</v>
      </c>
      <c r="K2506" t="str">
        <f>IF(ABS((moras[[#This Row],[EDAD]]-AVERAGE($I:$I))/_xlfn.STDEV.S($I:$I))&gt;1.96,"Atípico","No")</f>
        <v>No</v>
      </c>
    </row>
    <row r="2507" spans="1:11" x14ac:dyDescent="0.35">
      <c r="A2507">
        <v>3364</v>
      </c>
      <c r="B2507" t="s">
        <v>15</v>
      </c>
      <c r="C2507">
        <v>578167.4</v>
      </c>
      <c r="D2507" t="s">
        <v>10</v>
      </c>
      <c r="E2507" t="s">
        <v>11</v>
      </c>
      <c r="F2507" t="s">
        <v>12</v>
      </c>
      <c r="G2507" t="s">
        <v>13</v>
      </c>
      <c r="H2507" t="s">
        <v>13</v>
      </c>
      <c r="I2507">
        <v>40</v>
      </c>
      <c r="J2507" t="str">
        <f>IF(ABS((C2507-AVERAGE($C:$C))/_xlfn.STDEV.S(moras[SALARIO]))&gt;1.96,"Atípico","No")</f>
        <v>No</v>
      </c>
      <c r="K2507" t="str">
        <f>IF(ABS((moras[[#This Row],[EDAD]]-AVERAGE($I:$I))/_xlfn.STDEV.S($I:$I))&gt;1.96,"Atípico","No")</f>
        <v>No</v>
      </c>
    </row>
    <row r="2508" spans="1:11" x14ac:dyDescent="0.35">
      <c r="A2508">
        <v>809</v>
      </c>
      <c r="B2508" t="s">
        <v>15</v>
      </c>
      <c r="C2508">
        <v>545926</v>
      </c>
      <c r="D2508" t="s">
        <v>18</v>
      </c>
      <c r="E2508" t="s">
        <v>16</v>
      </c>
      <c r="F2508" t="s">
        <v>12</v>
      </c>
      <c r="G2508" t="s">
        <v>13</v>
      </c>
      <c r="H2508" t="s">
        <v>13</v>
      </c>
      <c r="I2508">
        <v>40</v>
      </c>
      <c r="J2508" t="str">
        <f>IF(ABS((C2508-AVERAGE($C:$C))/_xlfn.STDEV.S(moras[SALARIO]))&gt;1.96,"Atípico","No")</f>
        <v>No</v>
      </c>
      <c r="K2508" t="str">
        <f>IF(ABS((moras[[#This Row],[EDAD]]-AVERAGE($I:$I))/_xlfn.STDEV.S($I:$I))&gt;1.96,"Atípico","No")</f>
        <v>No</v>
      </c>
    </row>
    <row r="2509" spans="1:11" x14ac:dyDescent="0.35">
      <c r="A2509">
        <v>3555</v>
      </c>
      <c r="B2509" t="s">
        <v>9</v>
      </c>
      <c r="C2509">
        <v>540287.05000000005</v>
      </c>
      <c r="D2509" t="s">
        <v>10</v>
      </c>
      <c r="E2509" t="s">
        <v>16</v>
      </c>
      <c r="F2509" t="s">
        <v>12</v>
      </c>
      <c r="G2509" t="s">
        <v>13</v>
      </c>
      <c r="H2509" t="s">
        <v>13</v>
      </c>
      <c r="I2509">
        <v>40</v>
      </c>
      <c r="J2509" t="str">
        <f>IF(ABS((C2509-AVERAGE($C:$C))/_xlfn.STDEV.S(moras[SALARIO]))&gt;1.96,"Atípico","No")</f>
        <v>No</v>
      </c>
      <c r="K2509" t="str">
        <f>IF(ABS((moras[[#This Row],[EDAD]]-AVERAGE($I:$I))/_xlfn.STDEV.S($I:$I))&gt;1.96,"Atípico","No")</f>
        <v>No</v>
      </c>
    </row>
    <row r="2510" spans="1:11" x14ac:dyDescent="0.35">
      <c r="A2510">
        <v>4077</v>
      </c>
      <c r="B2510" t="s">
        <v>9</v>
      </c>
      <c r="C2510">
        <v>527053.81999999995</v>
      </c>
      <c r="D2510" t="s">
        <v>10</v>
      </c>
      <c r="E2510" t="s">
        <v>16</v>
      </c>
      <c r="F2510" t="s">
        <v>12</v>
      </c>
      <c r="G2510" t="s">
        <v>13</v>
      </c>
      <c r="H2510" t="s">
        <v>13</v>
      </c>
      <c r="I2510">
        <v>40</v>
      </c>
      <c r="J2510" t="str">
        <f>IF(ABS((C2510-AVERAGE($C:$C))/_xlfn.STDEV.S(moras[SALARIO]))&gt;1.96,"Atípico","No")</f>
        <v>No</v>
      </c>
      <c r="K2510" t="str">
        <f>IF(ABS((moras[[#This Row],[EDAD]]-AVERAGE($I:$I))/_xlfn.STDEV.S($I:$I))&gt;1.96,"Atípico","No")</f>
        <v>No</v>
      </c>
    </row>
    <row r="2511" spans="1:11" x14ac:dyDescent="0.35">
      <c r="A2511">
        <v>2591</v>
      </c>
      <c r="B2511" t="s">
        <v>9</v>
      </c>
      <c r="C2511">
        <v>520560</v>
      </c>
      <c r="D2511" t="s">
        <v>10</v>
      </c>
      <c r="E2511" t="s">
        <v>16</v>
      </c>
      <c r="F2511" t="s">
        <v>12</v>
      </c>
      <c r="G2511" t="s">
        <v>13</v>
      </c>
      <c r="H2511" t="s">
        <v>13</v>
      </c>
      <c r="I2511">
        <v>40</v>
      </c>
      <c r="J2511" t="str">
        <f>IF(ABS((C2511-AVERAGE($C:$C))/_xlfn.STDEV.S(moras[SALARIO]))&gt;1.96,"Atípico","No")</f>
        <v>No</v>
      </c>
      <c r="K2511" t="str">
        <f>IF(ABS((moras[[#This Row],[EDAD]]-AVERAGE($I:$I))/_xlfn.STDEV.S($I:$I))&gt;1.96,"Atípico","No")</f>
        <v>No</v>
      </c>
    </row>
    <row r="2512" spans="1:11" x14ac:dyDescent="0.35">
      <c r="A2512">
        <v>3174</v>
      </c>
      <c r="B2512" t="s">
        <v>9</v>
      </c>
      <c r="C2512">
        <v>518642.73</v>
      </c>
      <c r="D2512" t="s">
        <v>10</v>
      </c>
      <c r="E2512" t="s">
        <v>16</v>
      </c>
      <c r="F2512" t="s">
        <v>12</v>
      </c>
      <c r="G2512" t="s">
        <v>12</v>
      </c>
      <c r="H2512" t="s">
        <v>13</v>
      </c>
      <c r="I2512">
        <v>40</v>
      </c>
      <c r="J2512" t="str">
        <f>IF(ABS((C2512-AVERAGE($C:$C))/_xlfn.STDEV.S(moras[SALARIO]))&gt;1.96,"Atípico","No")</f>
        <v>No</v>
      </c>
      <c r="K2512" t="str">
        <f>IF(ABS((moras[[#This Row],[EDAD]]-AVERAGE($I:$I))/_xlfn.STDEV.S($I:$I))&gt;1.96,"Atípico","No")</f>
        <v>No</v>
      </c>
    </row>
    <row r="2513" spans="1:11" x14ac:dyDescent="0.35">
      <c r="A2513">
        <v>4524</v>
      </c>
      <c r="B2513" t="s">
        <v>9</v>
      </c>
      <c r="C2513">
        <v>509509</v>
      </c>
      <c r="D2513" t="s">
        <v>18</v>
      </c>
      <c r="E2513" t="s">
        <v>16</v>
      </c>
      <c r="F2513" t="s">
        <v>12</v>
      </c>
      <c r="G2513" t="s">
        <v>13</v>
      </c>
      <c r="H2513" t="s">
        <v>12</v>
      </c>
      <c r="I2513">
        <v>40</v>
      </c>
      <c r="J2513" t="str">
        <f>IF(ABS((C2513-AVERAGE($C:$C))/_xlfn.STDEV.S(moras[SALARIO]))&gt;1.96,"Atípico","No")</f>
        <v>No</v>
      </c>
      <c r="K2513" t="str">
        <f>IF(ABS((moras[[#This Row],[EDAD]]-AVERAGE($I:$I))/_xlfn.STDEV.S($I:$I))&gt;1.96,"Atípico","No")</f>
        <v>No</v>
      </c>
    </row>
    <row r="2514" spans="1:11" x14ac:dyDescent="0.35">
      <c r="A2514">
        <v>2512</v>
      </c>
      <c r="B2514" t="s">
        <v>15</v>
      </c>
      <c r="C2514">
        <v>500000</v>
      </c>
      <c r="D2514" t="s">
        <v>10</v>
      </c>
      <c r="E2514" t="s">
        <v>16</v>
      </c>
      <c r="F2514" t="s">
        <v>12</v>
      </c>
      <c r="G2514" t="s">
        <v>13</v>
      </c>
      <c r="H2514" t="s">
        <v>13</v>
      </c>
      <c r="I2514">
        <v>40</v>
      </c>
      <c r="J2514" t="str">
        <f>IF(ABS((C2514-AVERAGE($C:$C))/_xlfn.STDEV.S(moras[SALARIO]))&gt;1.96,"Atípico","No")</f>
        <v>No</v>
      </c>
      <c r="K2514" t="str">
        <f>IF(ABS((moras[[#This Row],[EDAD]]-AVERAGE($I:$I))/_xlfn.STDEV.S($I:$I))&gt;1.96,"Atípico","No")</f>
        <v>No</v>
      </c>
    </row>
    <row r="2515" spans="1:11" x14ac:dyDescent="0.35">
      <c r="A2515">
        <v>4847</v>
      </c>
      <c r="B2515" t="s">
        <v>9</v>
      </c>
      <c r="C2515">
        <v>500000</v>
      </c>
      <c r="D2515" t="s">
        <v>10</v>
      </c>
      <c r="E2515" t="s">
        <v>16</v>
      </c>
      <c r="F2515" t="s">
        <v>12</v>
      </c>
      <c r="G2515" t="s">
        <v>13</v>
      </c>
      <c r="H2515" t="s">
        <v>13</v>
      </c>
      <c r="I2515">
        <v>40</v>
      </c>
      <c r="J2515" t="str">
        <f>IF(ABS((C2515-AVERAGE($C:$C))/_xlfn.STDEV.S(moras[SALARIO]))&gt;1.96,"Atípico","No")</f>
        <v>No</v>
      </c>
      <c r="K2515" t="str">
        <f>IF(ABS((moras[[#This Row],[EDAD]]-AVERAGE($I:$I))/_xlfn.STDEV.S($I:$I))&gt;1.96,"Atípico","No")</f>
        <v>No</v>
      </c>
    </row>
    <row r="2516" spans="1:11" x14ac:dyDescent="0.35">
      <c r="A2516">
        <v>1282</v>
      </c>
      <c r="B2516" t="s">
        <v>9</v>
      </c>
      <c r="C2516">
        <v>490013.49</v>
      </c>
      <c r="D2516" t="s">
        <v>10</v>
      </c>
      <c r="E2516" t="s">
        <v>16</v>
      </c>
      <c r="F2516" t="s">
        <v>12</v>
      </c>
      <c r="G2516" t="s">
        <v>12</v>
      </c>
      <c r="H2516" t="s">
        <v>13</v>
      </c>
      <c r="I2516">
        <v>40</v>
      </c>
      <c r="J2516" t="str">
        <f>IF(ABS((C2516-AVERAGE($C:$C))/_xlfn.STDEV.S(moras[SALARIO]))&gt;1.96,"Atípico","No")</f>
        <v>No</v>
      </c>
      <c r="K2516" t="str">
        <f>IF(ABS((moras[[#This Row],[EDAD]]-AVERAGE($I:$I))/_xlfn.STDEV.S($I:$I))&gt;1.96,"Atípico","No")</f>
        <v>No</v>
      </c>
    </row>
    <row r="2517" spans="1:11" x14ac:dyDescent="0.35">
      <c r="A2517">
        <v>763</v>
      </c>
      <c r="B2517" t="s">
        <v>15</v>
      </c>
      <c r="C2517">
        <v>463300</v>
      </c>
      <c r="D2517" t="s">
        <v>10</v>
      </c>
      <c r="E2517" t="s">
        <v>16</v>
      </c>
      <c r="F2517" t="s">
        <v>12</v>
      </c>
      <c r="G2517" t="s">
        <v>13</v>
      </c>
      <c r="H2517" t="s">
        <v>13</v>
      </c>
      <c r="I2517">
        <v>40</v>
      </c>
      <c r="J2517" t="str">
        <f>IF(ABS((C2517-AVERAGE($C:$C))/_xlfn.STDEV.S(moras[SALARIO]))&gt;1.96,"Atípico","No")</f>
        <v>No</v>
      </c>
      <c r="K2517" t="str">
        <f>IF(ABS((moras[[#This Row],[EDAD]]-AVERAGE($I:$I))/_xlfn.STDEV.S($I:$I))&gt;1.96,"Atípico","No")</f>
        <v>No</v>
      </c>
    </row>
    <row r="2518" spans="1:11" x14ac:dyDescent="0.35">
      <c r="A2518">
        <v>501</v>
      </c>
      <c r="B2518" t="s">
        <v>9</v>
      </c>
      <c r="C2518">
        <v>461711</v>
      </c>
      <c r="D2518" t="s">
        <v>18</v>
      </c>
      <c r="E2518" t="s">
        <v>16</v>
      </c>
      <c r="F2518" t="s">
        <v>12</v>
      </c>
      <c r="G2518" t="s">
        <v>12</v>
      </c>
      <c r="H2518" t="s">
        <v>12</v>
      </c>
      <c r="I2518">
        <v>40</v>
      </c>
      <c r="J2518" t="str">
        <f>IF(ABS((C2518-AVERAGE($C:$C))/_xlfn.STDEV.S(moras[SALARIO]))&gt;1.96,"Atípico","No")</f>
        <v>No</v>
      </c>
      <c r="K2518" t="str">
        <f>IF(ABS((moras[[#This Row],[EDAD]]-AVERAGE($I:$I))/_xlfn.STDEV.S($I:$I))&gt;1.96,"Atípico","No")</f>
        <v>No</v>
      </c>
    </row>
    <row r="2519" spans="1:11" x14ac:dyDescent="0.35">
      <c r="A2519">
        <v>4822</v>
      </c>
      <c r="B2519" t="s">
        <v>9</v>
      </c>
      <c r="C2519">
        <v>458950</v>
      </c>
      <c r="D2519" t="s">
        <v>10</v>
      </c>
      <c r="E2519" t="s">
        <v>16</v>
      </c>
      <c r="F2519" t="s">
        <v>12</v>
      </c>
      <c r="G2519" t="s">
        <v>13</v>
      </c>
      <c r="H2519" t="s">
        <v>13</v>
      </c>
      <c r="I2519">
        <v>40</v>
      </c>
      <c r="J2519" t="str">
        <f>IF(ABS((C2519-AVERAGE($C:$C))/_xlfn.STDEV.S(moras[SALARIO]))&gt;1.96,"Atípico","No")</f>
        <v>No</v>
      </c>
      <c r="K2519" t="str">
        <f>IF(ABS((moras[[#This Row],[EDAD]]-AVERAGE($I:$I))/_xlfn.STDEV.S($I:$I))&gt;1.96,"Atípico","No")</f>
        <v>No</v>
      </c>
    </row>
    <row r="2520" spans="1:11" x14ac:dyDescent="0.35">
      <c r="A2520">
        <v>2092</v>
      </c>
      <c r="B2520" t="s">
        <v>9</v>
      </c>
      <c r="C2520">
        <v>452337.26</v>
      </c>
      <c r="D2520" t="s">
        <v>10</v>
      </c>
      <c r="E2520" t="s">
        <v>16</v>
      </c>
      <c r="F2520" t="s">
        <v>12</v>
      </c>
      <c r="G2520" t="s">
        <v>13</v>
      </c>
      <c r="H2520" t="s">
        <v>13</v>
      </c>
      <c r="I2520">
        <v>40</v>
      </c>
      <c r="J2520" t="str">
        <f>IF(ABS((C2520-AVERAGE($C:$C))/_xlfn.STDEV.S(moras[SALARIO]))&gt;1.96,"Atípico","No")</f>
        <v>No</v>
      </c>
      <c r="K2520" t="str">
        <f>IF(ABS((moras[[#This Row],[EDAD]]-AVERAGE($I:$I))/_xlfn.STDEV.S($I:$I))&gt;1.96,"Atípico","No")</f>
        <v>No</v>
      </c>
    </row>
    <row r="2521" spans="1:11" x14ac:dyDescent="0.35">
      <c r="A2521">
        <v>4882</v>
      </c>
      <c r="B2521" t="s">
        <v>15</v>
      </c>
      <c r="C2521">
        <v>452286.93</v>
      </c>
      <c r="D2521" t="s">
        <v>10</v>
      </c>
      <c r="E2521" t="s">
        <v>11</v>
      </c>
      <c r="F2521" t="s">
        <v>12</v>
      </c>
      <c r="G2521" t="s">
        <v>13</v>
      </c>
      <c r="H2521" t="s">
        <v>13</v>
      </c>
      <c r="I2521">
        <v>40</v>
      </c>
      <c r="J2521" t="str">
        <f>IF(ABS((C2521-AVERAGE($C:$C))/_xlfn.STDEV.S(moras[SALARIO]))&gt;1.96,"Atípico","No")</f>
        <v>No</v>
      </c>
      <c r="K2521" t="str">
        <f>IF(ABS((moras[[#This Row],[EDAD]]-AVERAGE($I:$I))/_xlfn.STDEV.S($I:$I))&gt;1.96,"Atípico","No")</f>
        <v>No</v>
      </c>
    </row>
    <row r="2522" spans="1:11" x14ac:dyDescent="0.35">
      <c r="A2522">
        <v>931</v>
      </c>
      <c r="B2522" t="s">
        <v>9</v>
      </c>
      <c r="C2522">
        <v>442546.73</v>
      </c>
      <c r="D2522" t="s">
        <v>10</v>
      </c>
      <c r="E2522" t="s">
        <v>16</v>
      </c>
      <c r="F2522" t="s">
        <v>12</v>
      </c>
      <c r="G2522" t="s">
        <v>13</v>
      </c>
      <c r="H2522" t="s">
        <v>13</v>
      </c>
      <c r="I2522">
        <v>40</v>
      </c>
      <c r="J2522" t="str">
        <f>IF(ABS((C2522-AVERAGE($C:$C))/_xlfn.STDEV.S(moras[SALARIO]))&gt;1.96,"Atípico","No")</f>
        <v>No</v>
      </c>
      <c r="K2522" t="str">
        <f>IF(ABS((moras[[#This Row],[EDAD]]-AVERAGE($I:$I))/_xlfn.STDEV.S($I:$I))&gt;1.96,"Atípico","No")</f>
        <v>No</v>
      </c>
    </row>
    <row r="2523" spans="1:11" x14ac:dyDescent="0.35">
      <c r="A2523">
        <v>3466</v>
      </c>
      <c r="B2523" t="s">
        <v>9</v>
      </c>
      <c r="C2523">
        <v>434729</v>
      </c>
      <c r="D2523" t="s">
        <v>10</v>
      </c>
      <c r="E2523" t="s">
        <v>16</v>
      </c>
      <c r="F2523" t="s">
        <v>12</v>
      </c>
      <c r="G2523" t="s">
        <v>13</v>
      </c>
      <c r="H2523" t="s">
        <v>13</v>
      </c>
      <c r="I2523">
        <v>40</v>
      </c>
      <c r="J2523" t="str">
        <f>IF(ABS((C2523-AVERAGE($C:$C))/_xlfn.STDEV.S(moras[SALARIO]))&gt;1.96,"Atípico","No")</f>
        <v>No</v>
      </c>
      <c r="K2523" t="str">
        <f>IF(ABS((moras[[#This Row],[EDAD]]-AVERAGE($I:$I))/_xlfn.STDEV.S($I:$I))&gt;1.96,"Atípico","No")</f>
        <v>No</v>
      </c>
    </row>
    <row r="2524" spans="1:11" x14ac:dyDescent="0.35">
      <c r="A2524">
        <v>4208</v>
      </c>
      <c r="B2524" t="s">
        <v>9</v>
      </c>
      <c r="C2524">
        <v>418466</v>
      </c>
      <c r="D2524" t="s">
        <v>10</v>
      </c>
      <c r="E2524" t="s">
        <v>16</v>
      </c>
      <c r="F2524" t="s">
        <v>12</v>
      </c>
      <c r="G2524" t="s">
        <v>13</v>
      </c>
      <c r="H2524" t="s">
        <v>13</v>
      </c>
      <c r="I2524">
        <v>40</v>
      </c>
      <c r="J2524" t="str">
        <f>IF(ABS((C2524-AVERAGE($C:$C))/_xlfn.STDEV.S(moras[SALARIO]))&gt;1.96,"Atípico","No")</f>
        <v>No</v>
      </c>
      <c r="K2524" t="str">
        <f>IF(ABS((moras[[#This Row],[EDAD]]-AVERAGE($I:$I))/_xlfn.STDEV.S($I:$I))&gt;1.96,"Atípico","No")</f>
        <v>No</v>
      </c>
    </row>
    <row r="2525" spans="1:11" x14ac:dyDescent="0.35">
      <c r="A2525">
        <v>2308</v>
      </c>
      <c r="B2525" t="s">
        <v>9</v>
      </c>
      <c r="C2525">
        <v>417995</v>
      </c>
      <c r="D2525" t="s">
        <v>10</v>
      </c>
      <c r="E2525" t="s">
        <v>16</v>
      </c>
      <c r="F2525" t="s">
        <v>12</v>
      </c>
      <c r="G2525" t="s">
        <v>13</v>
      </c>
      <c r="H2525" t="s">
        <v>13</v>
      </c>
      <c r="I2525">
        <v>40</v>
      </c>
      <c r="J2525" t="str">
        <f>IF(ABS((C2525-AVERAGE($C:$C))/_xlfn.STDEV.S(moras[SALARIO]))&gt;1.96,"Atípico","No")</f>
        <v>No</v>
      </c>
      <c r="K2525" t="str">
        <f>IF(ABS((moras[[#This Row],[EDAD]]-AVERAGE($I:$I))/_xlfn.STDEV.S($I:$I))&gt;1.96,"Atípico","No")</f>
        <v>No</v>
      </c>
    </row>
    <row r="2526" spans="1:11" x14ac:dyDescent="0.35">
      <c r="A2526">
        <v>2354</v>
      </c>
      <c r="B2526" t="s">
        <v>15</v>
      </c>
      <c r="C2526">
        <v>417971.20000000001</v>
      </c>
      <c r="D2526" t="s">
        <v>10</v>
      </c>
      <c r="E2526" t="s">
        <v>16</v>
      </c>
      <c r="F2526" t="s">
        <v>12</v>
      </c>
      <c r="G2526" t="s">
        <v>13</v>
      </c>
      <c r="H2526" t="s">
        <v>12</v>
      </c>
      <c r="I2526">
        <v>40</v>
      </c>
      <c r="J2526" t="str">
        <f>IF(ABS((C2526-AVERAGE($C:$C))/_xlfn.STDEV.S(moras[SALARIO]))&gt;1.96,"Atípico","No")</f>
        <v>No</v>
      </c>
      <c r="K2526" t="str">
        <f>IF(ABS((moras[[#This Row],[EDAD]]-AVERAGE($I:$I))/_xlfn.STDEV.S($I:$I))&gt;1.96,"Atípico","No")</f>
        <v>No</v>
      </c>
    </row>
    <row r="2527" spans="1:11" x14ac:dyDescent="0.35">
      <c r="A2527">
        <v>2276</v>
      </c>
      <c r="B2527" t="s">
        <v>9</v>
      </c>
      <c r="C2527">
        <v>405063</v>
      </c>
      <c r="D2527" t="s">
        <v>18</v>
      </c>
      <c r="E2527" t="s">
        <v>16</v>
      </c>
      <c r="F2527" t="s">
        <v>12</v>
      </c>
      <c r="G2527" t="s">
        <v>12</v>
      </c>
      <c r="H2527" t="s">
        <v>12</v>
      </c>
      <c r="I2527">
        <v>40</v>
      </c>
      <c r="J2527" t="str">
        <f>IF(ABS((C2527-AVERAGE($C:$C))/_xlfn.STDEV.S(moras[SALARIO]))&gt;1.96,"Atípico","No")</f>
        <v>No</v>
      </c>
      <c r="K2527" t="str">
        <f>IF(ABS((moras[[#This Row],[EDAD]]-AVERAGE($I:$I))/_xlfn.STDEV.S($I:$I))&gt;1.96,"Atípico","No")</f>
        <v>No</v>
      </c>
    </row>
    <row r="2528" spans="1:11" x14ac:dyDescent="0.35">
      <c r="A2528">
        <v>1227</v>
      </c>
      <c r="B2528" t="s">
        <v>9</v>
      </c>
      <c r="C2528">
        <v>403320.12</v>
      </c>
      <c r="D2528" t="s">
        <v>10</v>
      </c>
      <c r="E2528" t="s">
        <v>16</v>
      </c>
      <c r="F2528" t="s">
        <v>12</v>
      </c>
      <c r="G2528" t="s">
        <v>13</v>
      </c>
      <c r="H2528" t="s">
        <v>13</v>
      </c>
      <c r="I2528">
        <v>40</v>
      </c>
      <c r="J2528" t="str">
        <f>IF(ABS((C2528-AVERAGE($C:$C))/_xlfn.STDEV.S(moras[SALARIO]))&gt;1.96,"Atípico","No")</f>
        <v>No</v>
      </c>
      <c r="K2528" t="str">
        <f>IF(ABS((moras[[#This Row],[EDAD]]-AVERAGE($I:$I))/_xlfn.STDEV.S($I:$I))&gt;1.96,"Atípico","No")</f>
        <v>No</v>
      </c>
    </row>
    <row r="2529" spans="1:11" x14ac:dyDescent="0.35">
      <c r="A2529">
        <v>2071</v>
      </c>
      <c r="B2529" t="s">
        <v>15</v>
      </c>
      <c r="C2529">
        <v>400000</v>
      </c>
      <c r="D2529" t="s">
        <v>10</v>
      </c>
      <c r="E2529" t="s">
        <v>16</v>
      </c>
      <c r="F2529" t="s">
        <v>12</v>
      </c>
      <c r="G2529" t="s">
        <v>13</v>
      </c>
      <c r="H2529" t="s">
        <v>13</v>
      </c>
      <c r="I2529">
        <v>40</v>
      </c>
      <c r="J2529" t="str">
        <f>IF(ABS((C2529-AVERAGE($C:$C))/_xlfn.STDEV.S(moras[SALARIO]))&gt;1.96,"Atípico","No")</f>
        <v>No</v>
      </c>
      <c r="K2529" t="str">
        <f>IF(ABS((moras[[#This Row],[EDAD]]-AVERAGE($I:$I))/_xlfn.STDEV.S($I:$I))&gt;1.96,"Atípico","No")</f>
        <v>No</v>
      </c>
    </row>
    <row r="2530" spans="1:11" x14ac:dyDescent="0.35">
      <c r="A2530">
        <v>3469</v>
      </c>
      <c r="B2530" t="s">
        <v>15</v>
      </c>
      <c r="C2530">
        <v>400000</v>
      </c>
      <c r="D2530" t="s">
        <v>10</v>
      </c>
      <c r="E2530" t="s">
        <v>16</v>
      </c>
      <c r="F2530" t="s">
        <v>12</v>
      </c>
      <c r="G2530" t="s">
        <v>13</v>
      </c>
      <c r="H2530" t="s">
        <v>13</v>
      </c>
      <c r="I2530">
        <v>40</v>
      </c>
      <c r="J2530" t="str">
        <f>IF(ABS((C2530-AVERAGE($C:$C))/_xlfn.STDEV.S(moras[SALARIO]))&gt;1.96,"Atípico","No")</f>
        <v>No</v>
      </c>
      <c r="K2530" t="str">
        <f>IF(ABS((moras[[#This Row],[EDAD]]-AVERAGE($I:$I))/_xlfn.STDEV.S($I:$I))&gt;1.96,"Atípico","No")</f>
        <v>No</v>
      </c>
    </row>
    <row r="2531" spans="1:11" x14ac:dyDescent="0.35">
      <c r="A2531">
        <v>292</v>
      </c>
      <c r="B2531" t="s">
        <v>9</v>
      </c>
      <c r="C2531">
        <v>396805</v>
      </c>
      <c r="D2531" t="s">
        <v>10</v>
      </c>
      <c r="E2531" t="s">
        <v>16</v>
      </c>
      <c r="F2531" t="s">
        <v>12</v>
      </c>
      <c r="G2531" t="s">
        <v>13</v>
      </c>
      <c r="H2531" t="s">
        <v>13</v>
      </c>
      <c r="I2531">
        <v>40</v>
      </c>
      <c r="J2531" t="str">
        <f>IF(ABS((C2531-AVERAGE($C:$C))/_xlfn.STDEV.S(moras[SALARIO]))&gt;1.96,"Atípico","No")</f>
        <v>No</v>
      </c>
      <c r="K2531" t="str">
        <f>IF(ABS((moras[[#This Row],[EDAD]]-AVERAGE($I:$I))/_xlfn.STDEV.S($I:$I))&gt;1.96,"Atípico","No")</f>
        <v>No</v>
      </c>
    </row>
    <row r="2532" spans="1:11" x14ac:dyDescent="0.35">
      <c r="A2532">
        <v>4477</v>
      </c>
      <c r="B2532" t="s">
        <v>9</v>
      </c>
      <c r="C2532">
        <v>382136</v>
      </c>
      <c r="D2532" t="s">
        <v>18</v>
      </c>
      <c r="E2532" t="s">
        <v>16</v>
      </c>
      <c r="F2532" t="s">
        <v>12</v>
      </c>
      <c r="G2532" t="s">
        <v>12</v>
      </c>
      <c r="H2532" t="s">
        <v>12</v>
      </c>
      <c r="I2532">
        <v>40</v>
      </c>
      <c r="J2532" t="str">
        <f>IF(ABS((C2532-AVERAGE($C:$C))/_xlfn.STDEV.S(moras[SALARIO]))&gt;1.96,"Atípico","No")</f>
        <v>No</v>
      </c>
      <c r="K2532" t="str">
        <f>IF(ABS((moras[[#This Row],[EDAD]]-AVERAGE($I:$I))/_xlfn.STDEV.S($I:$I))&gt;1.96,"Atípico","No")</f>
        <v>No</v>
      </c>
    </row>
    <row r="2533" spans="1:11" x14ac:dyDescent="0.35">
      <c r="A2533">
        <v>3073</v>
      </c>
      <c r="B2533" t="s">
        <v>15</v>
      </c>
      <c r="C2533">
        <v>377729.94</v>
      </c>
      <c r="D2533" t="s">
        <v>10</v>
      </c>
      <c r="E2533" t="s">
        <v>16</v>
      </c>
      <c r="F2533" t="s">
        <v>12</v>
      </c>
      <c r="G2533" t="s">
        <v>13</v>
      </c>
      <c r="H2533" t="s">
        <v>13</v>
      </c>
      <c r="I2533">
        <v>40</v>
      </c>
      <c r="J2533" t="str">
        <f>IF(ABS((C2533-AVERAGE($C:$C))/_xlfn.STDEV.S(moras[SALARIO]))&gt;1.96,"Atípico","No")</f>
        <v>No</v>
      </c>
      <c r="K2533" t="str">
        <f>IF(ABS((moras[[#This Row],[EDAD]]-AVERAGE($I:$I))/_xlfn.STDEV.S($I:$I))&gt;1.96,"Atípico","No")</f>
        <v>No</v>
      </c>
    </row>
    <row r="2534" spans="1:11" x14ac:dyDescent="0.35">
      <c r="A2534">
        <v>1599</v>
      </c>
      <c r="B2534" t="s">
        <v>9</v>
      </c>
      <c r="C2534">
        <v>370090</v>
      </c>
      <c r="D2534" t="s">
        <v>18</v>
      </c>
      <c r="E2534" t="s">
        <v>16</v>
      </c>
      <c r="F2534" t="s">
        <v>12</v>
      </c>
      <c r="G2534" t="s">
        <v>13</v>
      </c>
      <c r="H2534" t="s">
        <v>12</v>
      </c>
      <c r="I2534">
        <v>40</v>
      </c>
      <c r="J2534" t="str">
        <f>IF(ABS((C2534-AVERAGE($C:$C))/_xlfn.STDEV.S(moras[SALARIO]))&gt;1.96,"Atípico","No")</f>
        <v>No</v>
      </c>
      <c r="K2534" t="str">
        <f>IF(ABS((moras[[#This Row],[EDAD]]-AVERAGE($I:$I))/_xlfn.STDEV.S($I:$I))&gt;1.96,"Atípico","No")</f>
        <v>No</v>
      </c>
    </row>
    <row r="2535" spans="1:11" x14ac:dyDescent="0.35">
      <c r="A2535">
        <v>4258</v>
      </c>
      <c r="B2535" t="s">
        <v>9</v>
      </c>
      <c r="C2535">
        <v>366445.56</v>
      </c>
      <c r="D2535" t="s">
        <v>10</v>
      </c>
      <c r="E2535" t="s">
        <v>16</v>
      </c>
      <c r="F2535" t="s">
        <v>12</v>
      </c>
      <c r="G2535" t="s">
        <v>13</v>
      </c>
      <c r="H2535" t="s">
        <v>13</v>
      </c>
      <c r="I2535">
        <v>40</v>
      </c>
      <c r="J2535" t="str">
        <f>IF(ABS((C2535-AVERAGE($C:$C))/_xlfn.STDEV.S(moras[SALARIO]))&gt;1.96,"Atípico","No")</f>
        <v>No</v>
      </c>
      <c r="K2535" t="str">
        <f>IF(ABS((moras[[#This Row],[EDAD]]-AVERAGE($I:$I))/_xlfn.STDEV.S($I:$I))&gt;1.96,"Atípico","No")</f>
        <v>No</v>
      </c>
    </row>
    <row r="2536" spans="1:11" x14ac:dyDescent="0.35">
      <c r="A2536">
        <v>1060</v>
      </c>
      <c r="B2536" t="s">
        <v>9</v>
      </c>
      <c r="C2536">
        <v>360000</v>
      </c>
      <c r="D2536" t="s">
        <v>10</v>
      </c>
      <c r="E2536" t="s">
        <v>16</v>
      </c>
      <c r="F2536" t="s">
        <v>12</v>
      </c>
      <c r="G2536" t="s">
        <v>13</v>
      </c>
      <c r="H2536" t="s">
        <v>13</v>
      </c>
      <c r="I2536">
        <v>40</v>
      </c>
      <c r="J2536" t="str">
        <f>IF(ABS((C2536-AVERAGE($C:$C))/_xlfn.STDEV.S(moras[SALARIO]))&gt;1.96,"Atípico","No")</f>
        <v>No</v>
      </c>
      <c r="K2536" t="str">
        <f>IF(ABS((moras[[#This Row],[EDAD]]-AVERAGE($I:$I))/_xlfn.STDEV.S($I:$I))&gt;1.96,"Atípico","No")</f>
        <v>No</v>
      </c>
    </row>
    <row r="2537" spans="1:11" x14ac:dyDescent="0.35">
      <c r="A2537">
        <v>3757</v>
      </c>
      <c r="B2537" t="s">
        <v>15</v>
      </c>
      <c r="C2537">
        <v>359544.27</v>
      </c>
      <c r="D2537" t="s">
        <v>21</v>
      </c>
      <c r="E2537" t="s">
        <v>16</v>
      </c>
      <c r="F2537" t="s">
        <v>12</v>
      </c>
      <c r="G2537" t="s">
        <v>12</v>
      </c>
      <c r="H2537" t="s">
        <v>13</v>
      </c>
      <c r="I2537">
        <v>40</v>
      </c>
      <c r="J2537" t="str">
        <f>IF(ABS((C2537-AVERAGE($C:$C))/_xlfn.STDEV.S(moras[SALARIO]))&gt;1.96,"Atípico","No")</f>
        <v>No</v>
      </c>
      <c r="K2537" t="str">
        <f>IF(ABS((moras[[#This Row],[EDAD]]-AVERAGE($I:$I))/_xlfn.STDEV.S($I:$I))&gt;1.96,"Atípico","No")</f>
        <v>No</v>
      </c>
    </row>
    <row r="2538" spans="1:11" x14ac:dyDescent="0.35">
      <c r="A2538">
        <v>4452</v>
      </c>
      <c r="B2538" t="s">
        <v>9</v>
      </c>
      <c r="C2538">
        <v>358784.06</v>
      </c>
      <c r="D2538" t="s">
        <v>10</v>
      </c>
      <c r="E2538" t="s">
        <v>16</v>
      </c>
      <c r="F2538" t="s">
        <v>12</v>
      </c>
      <c r="G2538" t="s">
        <v>12</v>
      </c>
      <c r="H2538" t="s">
        <v>13</v>
      </c>
      <c r="I2538">
        <v>40</v>
      </c>
      <c r="J2538" t="str">
        <f>IF(ABS((C2538-AVERAGE($C:$C))/_xlfn.STDEV.S(moras[SALARIO]))&gt;1.96,"Atípico","No")</f>
        <v>No</v>
      </c>
      <c r="K2538" t="str">
        <f>IF(ABS((moras[[#This Row],[EDAD]]-AVERAGE($I:$I))/_xlfn.STDEV.S($I:$I))&gt;1.96,"Atípico","No")</f>
        <v>No</v>
      </c>
    </row>
    <row r="2539" spans="1:11" x14ac:dyDescent="0.35">
      <c r="A2539">
        <v>349</v>
      </c>
      <c r="B2539" t="s">
        <v>9</v>
      </c>
      <c r="C2539">
        <v>356455</v>
      </c>
      <c r="D2539" t="s">
        <v>18</v>
      </c>
      <c r="E2539" t="s">
        <v>16</v>
      </c>
      <c r="F2539" t="s">
        <v>12</v>
      </c>
      <c r="G2539" t="s">
        <v>13</v>
      </c>
      <c r="H2539" t="s">
        <v>12</v>
      </c>
      <c r="I2539">
        <v>40</v>
      </c>
      <c r="J2539" t="str">
        <f>IF(ABS((C2539-AVERAGE($C:$C))/_xlfn.STDEV.S(moras[SALARIO]))&gt;1.96,"Atípico","No")</f>
        <v>No</v>
      </c>
      <c r="K2539" t="str">
        <f>IF(ABS((moras[[#This Row],[EDAD]]-AVERAGE($I:$I))/_xlfn.STDEV.S($I:$I))&gt;1.96,"Atípico","No")</f>
        <v>No</v>
      </c>
    </row>
    <row r="2540" spans="1:11" x14ac:dyDescent="0.35">
      <c r="A2540">
        <v>3378</v>
      </c>
      <c r="B2540" t="s">
        <v>9</v>
      </c>
      <c r="C2540">
        <v>356455</v>
      </c>
      <c r="D2540" t="s">
        <v>18</v>
      </c>
      <c r="E2540" t="s">
        <v>16</v>
      </c>
      <c r="F2540" t="s">
        <v>12</v>
      </c>
      <c r="G2540" t="s">
        <v>13</v>
      </c>
      <c r="H2540" t="s">
        <v>12</v>
      </c>
      <c r="I2540">
        <v>40</v>
      </c>
      <c r="J2540" t="str">
        <f>IF(ABS((C2540-AVERAGE($C:$C))/_xlfn.STDEV.S(moras[SALARIO]))&gt;1.96,"Atípico","No")</f>
        <v>No</v>
      </c>
      <c r="K2540" t="str">
        <f>IF(ABS((moras[[#This Row],[EDAD]]-AVERAGE($I:$I))/_xlfn.STDEV.S($I:$I))&gt;1.96,"Atípico","No")</f>
        <v>No</v>
      </c>
    </row>
    <row r="2541" spans="1:11" x14ac:dyDescent="0.35">
      <c r="A2541">
        <v>503</v>
      </c>
      <c r="B2541" t="s">
        <v>15</v>
      </c>
      <c r="C2541">
        <v>355157</v>
      </c>
      <c r="D2541" t="s">
        <v>10</v>
      </c>
      <c r="E2541" t="s">
        <v>16</v>
      </c>
      <c r="F2541" t="s">
        <v>12</v>
      </c>
      <c r="G2541" t="s">
        <v>13</v>
      </c>
      <c r="H2541" t="s">
        <v>13</v>
      </c>
      <c r="I2541">
        <v>40</v>
      </c>
      <c r="J2541" t="str">
        <f>IF(ABS((C2541-AVERAGE($C:$C))/_xlfn.STDEV.S(moras[SALARIO]))&gt;1.96,"Atípico","No")</f>
        <v>No</v>
      </c>
      <c r="K2541" t="str">
        <f>IF(ABS((moras[[#This Row],[EDAD]]-AVERAGE($I:$I))/_xlfn.STDEV.S($I:$I))&gt;1.96,"Atípico","No")</f>
        <v>No</v>
      </c>
    </row>
    <row r="2542" spans="1:11" x14ac:dyDescent="0.35">
      <c r="A2542">
        <v>2559</v>
      </c>
      <c r="B2542" t="s">
        <v>9</v>
      </c>
      <c r="C2542">
        <v>349852.8</v>
      </c>
      <c r="D2542" t="s">
        <v>10</v>
      </c>
      <c r="E2542" t="s">
        <v>16</v>
      </c>
      <c r="F2542" t="s">
        <v>12</v>
      </c>
      <c r="G2542" t="s">
        <v>12</v>
      </c>
      <c r="H2542" t="s">
        <v>13</v>
      </c>
      <c r="I2542">
        <v>40</v>
      </c>
      <c r="J2542" t="str">
        <f>IF(ABS((C2542-AVERAGE($C:$C))/_xlfn.STDEV.S(moras[SALARIO]))&gt;1.96,"Atípico","No")</f>
        <v>No</v>
      </c>
      <c r="K2542" t="str">
        <f>IF(ABS((moras[[#This Row],[EDAD]]-AVERAGE($I:$I))/_xlfn.STDEV.S($I:$I))&gt;1.96,"Atípico","No")</f>
        <v>No</v>
      </c>
    </row>
    <row r="2543" spans="1:11" x14ac:dyDescent="0.35">
      <c r="A2543">
        <v>995</v>
      </c>
      <c r="B2543" t="s">
        <v>9</v>
      </c>
      <c r="C2543">
        <v>343836</v>
      </c>
      <c r="D2543" t="s">
        <v>18</v>
      </c>
      <c r="E2543" t="s">
        <v>16</v>
      </c>
      <c r="F2543" t="s">
        <v>12</v>
      </c>
      <c r="G2543" t="s">
        <v>12</v>
      </c>
      <c r="H2543" t="s">
        <v>12</v>
      </c>
      <c r="I2543">
        <v>40</v>
      </c>
      <c r="J2543" t="str">
        <f>IF(ABS((C2543-AVERAGE($C:$C))/_xlfn.STDEV.S(moras[SALARIO]))&gt;1.96,"Atípico","No")</f>
        <v>No</v>
      </c>
      <c r="K2543" t="str">
        <f>IF(ABS((moras[[#This Row],[EDAD]]-AVERAGE($I:$I))/_xlfn.STDEV.S($I:$I))&gt;1.96,"Atípico","No")</f>
        <v>No</v>
      </c>
    </row>
    <row r="2544" spans="1:11" x14ac:dyDescent="0.35">
      <c r="A2544">
        <v>3934</v>
      </c>
      <c r="B2544" t="s">
        <v>15</v>
      </c>
      <c r="C2544">
        <v>343391</v>
      </c>
      <c r="D2544" t="s">
        <v>10</v>
      </c>
      <c r="E2544" t="s">
        <v>16</v>
      </c>
      <c r="F2544" t="s">
        <v>12</v>
      </c>
      <c r="G2544" t="s">
        <v>13</v>
      </c>
      <c r="H2544" t="s">
        <v>13</v>
      </c>
      <c r="I2544">
        <v>40</v>
      </c>
      <c r="J2544" t="str">
        <f>IF(ABS((C2544-AVERAGE($C:$C))/_xlfn.STDEV.S(moras[SALARIO]))&gt;1.96,"Atípico","No")</f>
        <v>No</v>
      </c>
      <c r="K2544" t="str">
        <f>IF(ABS((moras[[#This Row],[EDAD]]-AVERAGE($I:$I))/_xlfn.STDEV.S($I:$I))&gt;1.96,"Atípico","No")</f>
        <v>No</v>
      </c>
    </row>
    <row r="2545" spans="1:11" x14ac:dyDescent="0.35">
      <c r="A2545">
        <v>65</v>
      </c>
      <c r="B2545" t="s">
        <v>9</v>
      </c>
      <c r="C2545">
        <v>340510.83</v>
      </c>
      <c r="D2545" t="s">
        <v>10</v>
      </c>
      <c r="E2545" t="s">
        <v>16</v>
      </c>
      <c r="F2545" t="s">
        <v>12</v>
      </c>
      <c r="G2545" t="s">
        <v>13</v>
      </c>
      <c r="H2545" t="s">
        <v>13</v>
      </c>
      <c r="I2545">
        <v>40</v>
      </c>
      <c r="J2545" t="str">
        <f>IF(ABS((C2545-AVERAGE($C:$C))/_xlfn.STDEV.S(moras[SALARIO]))&gt;1.96,"Atípico","No")</f>
        <v>No</v>
      </c>
      <c r="K2545" t="str">
        <f>IF(ABS((moras[[#This Row],[EDAD]]-AVERAGE($I:$I))/_xlfn.STDEV.S($I:$I))&gt;1.96,"Atípico","No")</f>
        <v>No</v>
      </c>
    </row>
    <row r="2546" spans="1:11" x14ac:dyDescent="0.35">
      <c r="A2546">
        <v>2031</v>
      </c>
      <c r="B2546" t="s">
        <v>9</v>
      </c>
      <c r="C2546">
        <v>340000</v>
      </c>
      <c r="D2546" t="s">
        <v>10</v>
      </c>
      <c r="E2546" t="s">
        <v>16</v>
      </c>
      <c r="F2546" t="s">
        <v>12</v>
      </c>
      <c r="G2546" t="s">
        <v>13</v>
      </c>
      <c r="H2546" t="s">
        <v>13</v>
      </c>
      <c r="I2546">
        <v>40</v>
      </c>
      <c r="J2546" t="str">
        <f>IF(ABS((C2546-AVERAGE($C:$C))/_xlfn.STDEV.S(moras[SALARIO]))&gt;1.96,"Atípico","No")</f>
        <v>No</v>
      </c>
      <c r="K2546" t="str">
        <f>IF(ABS((moras[[#This Row],[EDAD]]-AVERAGE($I:$I))/_xlfn.STDEV.S($I:$I))&gt;1.96,"Atípico","No")</f>
        <v>No</v>
      </c>
    </row>
    <row r="2547" spans="1:11" x14ac:dyDescent="0.35">
      <c r="A2547">
        <v>424</v>
      </c>
      <c r="B2547" t="s">
        <v>15</v>
      </c>
      <c r="C2547">
        <v>339035</v>
      </c>
      <c r="D2547" t="s">
        <v>10</v>
      </c>
      <c r="E2547" t="s">
        <v>16</v>
      </c>
      <c r="F2547" t="s">
        <v>12</v>
      </c>
      <c r="G2547" t="s">
        <v>13</v>
      </c>
      <c r="H2547" t="s">
        <v>13</v>
      </c>
      <c r="I2547">
        <v>40</v>
      </c>
      <c r="J2547" t="str">
        <f>IF(ABS((C2547-AVERAGE($C:$C))/_xlfn.STDEV.S(moras[SALARIO]))&gt;1.96,"Atípico","No")</f>
        <v>No</v>
      </c>
      <c r="K2547" t="str">
        <f>IF(ABS((moras[[#This Row],[EDAD]]-AVERAGE($I:$I))/_xlfn.STDEV.S($I:$I))&gt;1.96,"Atípico","No")</f>
        <v>No</v>
      </c>
    </row>
    <row r="2548" spans="1:11" x14ac:dyDescent="0.35">
      <c r="A2548">
        <v>1284</v>
      </c>
      <c r="B2548" t="s">
        <v>15</v>
      </c>
      <c r="C2548">
        <v>332161</v>
      </c>
      <c r="D2548" t="s">
        <v>17</v>
      </c>
      <c r="E2548" t="s">
        <v>16</v>
      </c>
      <c r="F2548" t="s">
        <v>12</v>
      </c>
      <c r="G2548" t="s">
        <v>12</v>
      </c>
      <c r="H2548" t="s">
        <v>13</v>
      </c>
      <c r="I2548">
        <v>40</v>
      </c>
      <c r="J2548" t="str">
        <f>IF(ABS((C2548-AVERAGE($C:$C))/_xlfn.STDEV.S(moras[SALARIO]))&gt;1.96,"Atípico","No")</f>
        <v>No</v>
      </c>
      <c r="K2548" t="str">
        <f>IF(ABS((moras[[#This Row],[EDAD]]-AVERAGE($I:$I))/_xlfn.STDEV.S($I:$I))&gt;1.96,"Atípico","No")</f>
        <v>No</v>
      </c>
    </row>
    <row r="2549" spans="1:11" x14ac:dyDescent="0.35">
      <c r="A2549">
        <v>3714</v>
      </c>
      <c r="B2549" t="s">
        <v>15</v>
      </c>
      <c r="C2549">
        <v>330278</v>
      </c>
      <c r="D2549" t="s">
        <v>10</v>
      </c>
      <c r="E2549" t="s">
        <v>16</v>
      </c>
      <c r="F2549" t="s">
        <v>12</v>
      </c>
      <c r="G2549" t="s">
        <v>13</v>
      </c>
      <c r="H2549" t="s">
        <v>13</v>
      </c>
      <c r="I2549">
        <v>40</v>
      </c>
      <c r="J2549" t="str">
        <f>IF(ABS((C2549-AVERAGE($C:$C))/_xlfn.STDEV.S(moras[SALARIO]))&gt;1.96,"Atípico","No")</f>
        <v>No</v>
      </c>
      <c r="K2549" t="str">
        <f>IF(ABS((moras[[#This Row],[EDAD]]-AVERAGE($I:$I))/_xlfn.STDEV.S($I:$I))&gt;1.96,"Atípico","No")</f>
        <v>No</v>
      </c>
    </row>
    <row r="2550" spans="1:11" x14ac:dyDescent="0.35">
      <c r="A2550">
        <v>1450</v>
      </c>
      <c r="B2550" t="s">
        <v>15</v>
      </c>
      <c r="C2550">
        <v>327716</v>
      </c>
      <c r="D2550" t="s">
        <v>17</v>
      </c>
      <c r="E2550" t="s">
        <v>16</v>
      </c>
      <c r="F2550" t="s">
        <v>12</v>
      </c>
      <c r="G2550" t="s">
        <v>13</v>
      </c>
      <c r="H2550" t="s">
        <v>13</v>
      </c>
      <c r="I2550">
        <v>40</v>
      </c>
      <c r="J2550" t="str">
        <f>IF(ABS((C2550-AVERAGE($C:$C))/_xlfn.STDEV.S(moras[SALARIO]))&gt;1.96,"Atípico","No")</f>
        <v>No</v>
      </c>
      <c r="K2550" t="str">
        <f>IF(ABS((moras[[#This Row],[EDAD]]-AVERAGE($I:$I))/_xlfn.STDEV.S($I:$I))&gt;1.96,"Atípico","No")</f>
        <v>No</v>
      </c>
    </row>
    <row r="2551" spans="1:11" x14ac:dyDescent="0.35">
      <c r="A2551">
        <v>4516</v>
      </c>
      <c r="B2551" t="s">
        <v>9</v>
      </c>
      <c r="C2551">
        <v>319070.05</v>
      </c>
      <c r="D2551" t="s">
        <v>10</v>
      </c>
      <c r="E2551" t="s">
        <v>16</v>
      </c>
      <c r="F2551" t="s">
        <v>12</v>
      </c>
      <c r="G2551" t="s">
        <v>13</v>
      </c>
      <c r="H2551" t="s">
        <v>13</v>
      </c>
      <c r="I2551">
        <v>40</v>
      </c>
      <c r="J2551" t="str">
        <f>IF(ABS((C2551-AVERAGE($C:$C))/_xlfn.STDEV.S(moras[SALARIO]))&gt;1.96,"Atípico","No")</f>
        <v>No</v>
      </c>
      <c r="K2551" t="str">
        <f>IF(ABS((moras[[#This Row],[EDAD]]-AVERAGE($I:$I))/_xlfn.STDEV.S($I:$I))&gt;1.96,"Atípico","No")</f>
        <v>No</v>
      </c>
    </row>
    <row r="2552" spans="1:11" x14ac:dyDescent="0.35">
      <c r="A2552">
        <v>692</v>
      </c>
      <c r="B2552" t="s">
        <v>9</v>
      </c>
      <c r="C2552">
        <v>311895</v>
      </c>
      <c r="D2552" t="s">
        <v>18</v>
      </c>
      <c r="E2552" t="s">
        <v>16</v>
      </c>
      <c r="F2552" t="s">
        <v>12</v>
      </c>
      <c r="G2552" t="s">
        <v>13</v>
      </c>
      <c r="H2552" t="s">
        <v>13</v>
      </c>
      <c r="I2552">
        <v>40</v>
      </c>
      <c r="J2552" t="str">
        <f>IF(ABS((C2552-AVERAGE($C:$C))/_xlfn.STDEV.S(moras[SALARIO]))&gt;1.96,"Atípico","No")</f>
        <v>No</v>
      </c>
      <c r="K2552" t="str">
        <f>IF(ABS((moras[[#This Row],[EDAD]]-AVERAGE($I:$I))/_xlfn.STDEV.S($I:$I))&gt;1.96,"Atípico","No")</f>
        <v>No</v>
      </c>
    </row>
    <row r="2553" spans="1:11" x14ac:dyDescent="0.35">
      <c r="A2553">
        <v>2205</v>
      </c>
      <c r="B2553" t="s">
        <v>9</v>
      </c>
      <c r="C2553">
        <v>305704</v>
      </c>
      <c r="D2553" t="s">
        <v>17</v>
      </c>
      <c r="E2553" t="s">
        <v>16</v>
      </c>
      <c r="F2553" t="s">
        <v>13</v>
      </c>
      <c r="G2553" t="s">
        <v>13</v>
      </c>
      <c r="H2553" t="s">
        <v>13</v>
      </c>
      <c r="I2553">
        <v>40</v>
      </c>
      <c r="J2553" t="str">
        <f>IF(ABS((C2553-AVERAGE($C:$C))/_xlfn.STDEV.S(moras[SALARIO]))&gt;1.96,"Atípico","No")</f>
        <v>No</v>
      </c>
      <c r="K2553" t="str">
        <f>IF(ABS((moras[[#This Row],[EDAD]]-AVERAGE($I:$I))/_xlfn.STDEV.S($I:$I))&gt;1.96,"Atípico","No")</f>
        <v>No</v>
      </c>
    </row>
    <row r="2554" spans="1:11" x14ac:dyDescent="0.35">
      <c r="A2554">
        <v>3727</v>
      </c>
      <c r="B2554" t="s">
        <v>9</v>
      </c>
      <c r="C2554">
        <v>299744</v>
      </c>
      <c r="D2554" t="s">
        <v>18</v>
      </c>
      <c r="E2554" t="s">
        <v>16</v>
      </c>
      <c r="F2554" t="s">
        <v>12</v>
      </c>
      <c r="G2554" t="s">
        <v>13</v>
      </c>
      <c r="H2554" t="s">
        <v>13</v>
      </c>
      <c r="I2554">
        <v>40</v>
      </c>
      <c r="J2554" t="str">
        <f>IF(ABS((C2554-AVERAGE($C:$C))/_xlfn.STDEV.S(moras[SALARIO]))&gt;1.96,"Atípico","No")</f>
        <v>No</v>
      </c>
      <c r="K2554" t="str">
        <f>IF(ABS((moras[[#This Row],[EDAD]]-AVERAGE($I:$I))/_xlfn.STDEV.S($I:$I))&gt;1.96,"Atípico","No")</f>
        <v>No</v>
      </c>
    </row>
    <row r="2555" spans="1:11" x14ac:dyDescent="0.35">
      <c r="A2555">
        <v>151</v>
      </c>
      <c r="B2555" t="s">
        <v>15</v>
      </c>
      <c r="C2555">
        <v>299647</v>
      </c>
      <c r="D2555" t="s">
        <v>20</v>
      </c>
      <c r="E2555" t="s">
        <v>16</v>
      </c>
      <c r="F2555" t="s">
        <v>12</v>
      </c>
      <c r="G2555" t="s">
        <v>13</v>
      </c>
      <c r="H2555" t="s">
        <v>13</v>
      </c>
      <c r="I2555">
        <v>40</v>
      </c>
      <c r="J2555" t="str">
        <f>IF(ABS((C2555-AVERAGE($C:$C))/_xlfn.STDEV.S(moras[SALARIO]))&gt;1.96,"Atípico","No")</f>
        <v>No</v>
      </c>
      <c r="K2555" t="str">
        <f>IF(ABS((moras[[#This Row],[EDAD]]-AVERAGE($I:$I))/_xlfn.STDEV.S($I:$I))&gt;1.96,"Atípico","No")</f>
        <v>No</v>
      </c>
    </row>
    <row r="2556" spans="1:11" x14ac:dyDescent="0.35">
      <c r="A2556">
        <v>973</v>
      </c>
      <c r="B2556" t="s">
        <v>15</v>
      </c>
      <c r="C2556">
        <v>299647</v>
      </c>
      <c r="D2556" t="s">
        <v>17</v>
      </c>
      <c r="E2556" t="s">
        <v>16</v>
      </c>
      <c r="F2556" t="s">
        <v>12</v>
      </c>
      <c r="G2556" t="s">
        <v>13</v>
      </c>
      <c r="H2556" t="s">
        <v>13</v>
      </c>
      <c r="I2556">
        <v>40</v>
      </c>
      <c r="J2556" t="str">
        <f>IF(ABS((C2556-AVERAGE($C:$C))/_xlfn.STDEV.S(moras[SALARIO]))&gt;1.96,"Atípico","No")</f>
        <v>No</v>
      </c>
      <c r="K2556" t="str">
        <f>IF(ABS((moras[[#This Row],[EDAD]]-AVERAGE($I:$I))/_xlfn.STDEV.S($I:$I))&gt;1.96,"Atípico","No")</f>
        <v>No</v>
      </c>
    </row>
    <row r="2557" spans="1:11" x14ac:dyDescent="0.35">
      <c r="A2557">
        <v>3091</v>
      </c>
      <c r="B2557" t="s">
        <v>9</v>
      </c>
      <c r="C2557">
        <v>299441</v>
      </c>
      <c r="D2557" t="s">
        <v>18</v>
      </c>
      <c r="E2557" t="s">
        <v>16</v>
      </c>
      <c r="F2557" t="s">
        <v>12</v>
      </c>
      <c r="G2557" t="s">
        <v>12</v>
      </c>
      <c r="H2557" t="s">
        <v>12</v>
      </c>
      <c r="I2557">
        <v>40</v>
      </c>
      <c r="J2557" t="str">
        <f>IF(ABS((C2557-AVERAGE($C:$C))/_xlfn.STDEV.S(moras[SALARIO]))&gt;1.96,"Atípico","No")</f>
        <v>No</v>
      </c>
      <c r="K2557" t="str">
        <f>IF(ABS((moras[[#This Row],[EDAD]]-AVERAGE($I:$I))/_xlfn.STDEV.S($I:$I))&gt;1.96,"Atípico","No")</f>
        <v>No</v>
      </c>
    </row>
    <row r="2558" spans="1:11" x14ac:dyDescent="0.35">
      <c r="A2558">
        <v>1849</v>
      </c>
      <c r="B2558" t="s">
        <v>15</v>
      </c>
      <c r="C2558">
        <v>299046</v>
      </c>
      <c r="D2558" t="s">
        <v>18</v>
      </c>
      <c r="E2558" t="s">
        <v>16</v>
      </c>
      <c r="F2558" t="s">
        <v>12</v>
      </c>
      <c r="G2558" t="s">
        <v>12</v>
      </c>
      <c r="H2558" t="s">
        <v>13</v>
      </c>
      <c r="I2558">
        <v>40</v>
      </c>
      <c r="J2558" t="str">
        <f>IF(ABS((C2558-AVERAGE($C:$C))/_xlfn.STDEV.S(moras[SALARIO]))&gt;1.96,"Atípico","No")</f>
        <v>No</v>
      </c>
      <c r="K2558" t="str">
        <f>IF(ABS((moras[[#This Row],[EDAD]]-AVERAGE($I:$I))/_xlfn.STDEV.S($I:$I))&gt;1.96,"Atípico","No")</f>
        <v>No</v>
      </c>
    </row>
    <row r="2559" spans="1:11" x14ac:dyDescent="0.35">
      <c r="A2559">
        <v>476</v>
      </c>
      <c r="B2559" t="s">
        <v>9</v>
      </c>
      <c r="C2559">
        <v>298195</v>
      </c>
      <c r="D2559" t="s">
        <v>18</v>
      </c>
      <c r="E2559" t="s">
        <v>16</v>
      </c>
      <c r="F2559" t="s">
        <v>12</v>
      </c>
      <c r="G2559" t="s">
        <v>13</v>
      </c>
      <c r="H2559" t="s">
        <v>12</v>
      </c>
      <c r="I2559">
        <v>40</v>
      </c>
      <c r="J2559" t="str">
        <f>IF(ABS((C2559-AVERAGE($C:$C))/_xlfn.STDEV.S(moras[SALARIO]))&gt;1.96,"Atípico","No")</f>
        <v>No</v>
      </c>
      <c r="K2559" t="str">
        <f>IF(ABS((moras[[#This Row],[EDAD]]-AVERAGE($I:$I))/_xlfn.STDEV.S($I:$I))&gt;1.96,"Atípico","No")</f>
        <v>No</v>
      </c>
    </row>
    <row r="2560" spans="1:11" x14ac:dyDescent="0.35">
      <c r="A2560">
        <v>123</v>
      </c>
      <c r="B2560" t="s">
        <v>15</v>
      </c>
      <c r="C2560">
        <v>297062</v>
      </c>
      <c r="D2560" t="s">
        <v>17</v>
      </c>
      <c r="E2560" t="s">
        <v>16</v>
      </c>
      <c r="F2560" t="s">
        <v>12</v>
      </c>
      <c r="G2560" t="s">
        <v>13</v>
      </c>
      <c r="H2560" t="s">
        <v>13</v>
      </c>
      <c r="I2560">
        <v>40</v>
      </c>
      <c r="J2560" t="str">
        <f>IF(ABS((C2560-AVERAGE($C:$C))/_xlfn.STDEV.S(moras[SALARIO]))&gt;1.96,"Atípico","No")</f>
        <v>No</v>
      </c>
      <c r="K2560" t="str">
        <f>IF(ABS((moras[[#This Row],[EDAD]]-AVERAGE($I:$I))/_xlfn.STDEV.S($I:$I))&gt;1.96,"Atípico","No")</f>
        <v>No</v>
      </c>
    </row>
    <row r="2561" spans="1:11" x14ac:dyDescent="0.35">
      <c r="A2561">
        <v>282</v>
      </c>
      <c r="B2561" t="s">
        <v>15</v>
      </c>
      <c r="C2561">
        <v>297062</v>
      </c>
      <c r="D2561" t="s">
        <v>18</v>
      </c>
      <c r="E2561" t="s">
        <v>16</v>
      </c>
      <c r="F2561" t="s">
        <v>12</v>
      </c>
      <c r="G2561" t="s">
        <v>13</v>
      </c>
      <c r="H2561" t="s">
        <v>12</v>
      </c>
      <c r="I2561">
        <v>40</v>
      </c>
      <c r="J2561" t="str">
        <f>IF(ABS((C2561-AVERAGE($C:$C))/_xlfn.STDEV.S(moras[SALARIO]))&gt;1.96,"Atípico","No")</f>
        <v>No</v>
      </c>
      <c r="K2561" t="str">
        <f>IF(ABS((moras[[#This Row],[EDAD]]-AVERAGE($I:$I))/_xlfn.STDEV.S($I:$I))&gt;1.96,"Atípico","No")</f>
        <v>No</v>
      </c>
    </row>
    <row r="2562" spans="1:11" x14ac:dyDescent="0.35">
      <c r="A2562">
        <v>1289</v>
      </c>
      <c r="B2562" t="s">
        <v>15</v>
      </c>
      <c r="C2562">
        <v>297046</v>
      </c>
      <c r="D2562" t="s">
        <v>18</v>
      </c>
      <c r="E2562" t="s">
        <v>16</v>
      </c>
      <c r="F2562" t="s">
        <v>12</v>
      </c>
      <c r="G2562" t="s">
        <v>13</v>
      </c>
      <c r="H2562" t="s">
        <v>13</v>
      </c>
      <c r="I2562">
        <v>40</v>
      </c>
      <c r="J2562" t="str">
        <f>IF(ABS((C2562-AVERAGE($C:$C))/_xlfn.STDEV.S(moras[SALARIO]))&gt;1.96,"Atípico","No")</f>
        <v>No</v>
      </c>
      <c r="K2562" t="str">
        <f>IF(ABS((moras[[#This Row],[EDAD]]-AVERAGE($I:$I))/_xlfn.STDEV.S($I:$I))&gt;1.96,"Atípico","No")</f>
        <v>No</v>
      </c>
    </row>
    <row r="2563" spans="1:11" x14ac:dyDescent="0.35">
      <c r="A2563">
        <v>1357</v>
      </c>
      <c r="B2563" t="s">
        <v>15</v>
      </c>
      <c r="C2563">
        <v>297046</v>
      </c>
      <c r="D2563" t="s">
        <v>17</v>
      </c>
      <c r="E2563" t="s">
        <v>16</v>
      </c>
      <c r="F2563" t="s">
        <v>12</v>
      </c>
      <c r="G2563" t="s">
        <v>13</v>
      </c>
      <c r="H2563" t="s">
        <v>13</v>
      </c>
      <c r="I2563">
        <v>40</v>
      </c>
      <c r="J2563" t="str">
        <f>IF(ABS((C2563-AVERAGE($C:$C))/_xlfn.STDEV.S(moras[SALARIO]))&gt;1.96,"Atípico","No")</f>
        <v>No</v>
      </c>
      <c r="K2563" t="str">
        <f>IF(ABS((moras[[#This Row],[EDAD]]-AVERAGE($I:$I))/_xlfn.STDEV.S($I:$I))&gt;1.96,"Atípico","No")</f>
        <v>No</v>
      </c>
    </row>
    <row r="2564" spans="1:11" x14ac:dyDescent="0.35">
      <c r="A2564">
        <v>2387</v>
      </c>
      <c r="B2564" t="s">
        <v>15</v>
      </c>
      <c r="C2564">
        <v>297046</v>
      </c>
      <c r="D2564" t="s">
        <v>18</v>
      </c>
      <c r="E2564" t="s">
        <v>16</v>
      </c>
      <c r="F2564" t="s">
        <v>12</v>
      </c>
      <c r="G2564" t="s">
        <v>13</v>
      </c>
      <c r="H2564" t="s">
        <v>12</v>
      </c>
      <c r="I2564">
        <v>40</v>
      </c>
      <c r="J2564" t="str">
        <f>IF(ABS((C2564-AVERAGE($C:$C))/_xlfn.STDEV.S(moras[SALARIO]))&gt;1.96,"Atípico","No")</f>
        <v>No</v>
      </c>
      <c r="K2564" t="str">
        <f>IF(ABS((moras[[#This Row],[EDAD]]-AVERAGE($I:$I))/_xlfn.STDEV.S($I:$I))&gt;1.96,"Atípico","No")</f>
        <v>No</v>
      </c>
    </row>
    <row r="2565" spans="1:11" x14ac:dyDescent="0.35">
      <c r="A2565">
        <v>2580</v>
      </c>
      <c r="B2565" t="s">
        <v>9</v>
      </c>
      <c r="C2565">
        <v>297046</v>
      </c>
      <c r="D2565" t="s">
        <v>17</v>
      </c>
      <c r="E2565" t="s">
        <v>16</v>
      </c>
      <c r="F2565" t="s">
        <v>12</v>
      </c>
      <c r="G2565" t="s">
        <v>13</v>
      </c>
      <c r="H2565" t="s">
        <v>13</v>
      </c>
      <c r="I2565">
        <v>40</v>
      </c>
      <c r="J2565" t="str">
        <f>IF(ABS((C2565-AVERAGE($C:$C))/_xlfn.STDEV.S(moras[SALARIO]))&gt;1.96,"Atípico","No")</f>
        <v>No</v>
      </c>
      <c r="K2565" t="str">
        <f>IF(ABS((moras[[#This Row],[EDAD]]-AVERAGE($I:$I))/_xlfn.STDEV.S($I:$I))&gt;1.96,"Atípico","No")</f>
        <v>No</v>
      </c>
    </row>
    <row r="2566" spans="1:11" x14ac:dyDescent="0.35">
      <c r="A2566">
        <v>3118</v>
      </c>
      <c r="B2566" t="s">
        <v>15</v>
      </c>
      <c r="C2566">
        <v>297046</v>
      </c>
      <c r="D2566" t="s">
        <v>18</v>
      </c>
      <c r="E2566" t="s">
        <v>16</v>
      </c>
      <c r="F2566" t="s">
        <v>12</v>
      </c>
      <c r="G2566" t="s">
        <v>13</v>
      </c>
      <c r="H2566" t="s">
        <v>12</v>
      </c>
      <c r="I2566">
        <v>40</v>
      </c>
      <c r="J2566" t="str">
        <f>IF(ABS((C2566-AVERAGE($C:$C))/_xlfn.STDEV.S(moras[SALARIO]))&gt;1.96,"Atípico","No")</f>
        <v>No</v>
      </c>
      <c r="K2566" t="str">
        <f>IF(ABS((moras[[#This Row],[EDAD]]-AVERAGE($I:$I))/_xlfn.STDEV.S($I:$I))&gt;1.96,"Atípico","No")</f>
        <v>No</v>
      </c>
    </row>
    <row r="2567" spans="1:11" x14ac:dyDescent="0.35">
      <c r="A2567">
        <v>4940</v>
      </c>
      <c r="B2567" t="s">
        <v>9</v>
      </c>
      <c r="C2567">
        <v>297046</v>
      </c>
      <c r="D2567" t="s">
        <v>17</v>
      </c>
      <c r="E2567" t="s">
        <v>16</v>
      </c>
      <c r="F2567" t="s">
        <v>12</v>
      </c>
      <c r="G2567" t="s">
        <v>13</v>
      </c>
      <c r="H2567" t="s">
        <v>13</v>
      </c>
      <c r="I2567">
        <v>40</v>
      </c>
      <c r="J2567" t="str">
        <f>IF(ABS((C2567-AVERAGE($C:$C))/_xlfn.STDEV.S(moras[SALARIO]))&gt;1.96,"Atípico","No")</f>
        <v>No</v>
      </c>
      <c r="K2567" t="str">
        <f>IF(ABS((moras[[#This Row],[EDAD]]-AVERAGE($I:$I))/_xlfn.STDEV.S($I:$I))&gt;1.96,"Atípico","No")</f>
        <v>No</v>
      </c>
    </row>
    <row r="2568" spans="1:11" x14ac:dyDescent="0.35">
      <c r="A2568">
        <v>3358</v>
      </c>
      <c r="B2568" t="s">
        <v>15</v>
      </c>
      <c r="C2568">
        <v>297045</v>
      </c>
      <c r="D2568" t="s">
        <v>17</v>
      </c>
      <c r="E2568" t="s">
        <v>16</v>
      </c>
      <c r="F2568" t="s">
        <v>12</v>
      </c>
      <c r="G2568" t="s">
        <v>12</v>
      </c>
      <c r="H2568" t="s">
        <v>13</v>
      </c>
      <c r="I2568">
        <v>40</v>
      </c>
      <c r="J2568" t="str">
        <f>IF(ABS((C2568-AVERAGE($C:$C))/_xlfn.STDEV.S(moras[SALARIO]))&gt;1.96,"Atípico","No")</f>
        <v>No</v>
      </c>
      <c r="K2568" t="str">
        <f>IF(ABS((moras[[#This Row],[EDAD]]-AVERAGE($I:$I))/_xlfn.STDEV.S($I:$I))&gt;1.96,"Atípico","No")</f>
        <v>No</v>
      </c>
    </row>
    <row r="2569" spans="1:11" x14ac:dyDescent="0.35">
      <c r="A2569">
        <v>947</v>
      </c>
      <c r="B2569" t="s">
        <v>15</v>
      </c>
      <c r="C2569">
        <v>291108</v>
      </c>
      <c r="D2569" t="s">
        <v>10</v>
      </c>
      <c r="E2569" t="s">
        <v>16</v>
      </c>
      <c r="F2569" t="s">
        <v>12</v>
      </c>
      <c r="G2569" t="s">
        <v>12</v>
      </c>
      <c r="H2569" t="s">
        <v>13</v>
      </c>
      <c r="I2569">
        <v>40</v>
      </c>
      <c r="J2569" t="str">
        <f>IF(ABS((C2569-AVERAGE($C:$C))/_xlfn.STDEV.S(moras[SALARIO]))&gt;1.96,"Atípico","No")</f>
        <v>No</v>
      </c>
      <c r="K2569" t="str">
        <f>IF(ABS((moras[[#This Row],[EDAD]]-AVERAGE($I:$I))/_xlfn.STDEV.S($I:$I))&gt;1.96,"Atípico","No")</f>
        <v>No</v>
      </c>
    </row>
    <row r="2570" spans="1:11" x14ac:dyDescent="0.35">
      <c r="A2570">
        <v>3260</v>
      </c>
      <c r="B2570" t="s">
        <v>9</v>
      </c>
      <c r="C2570">
        <v>280000</v>
      </c>
      <c r="D2570" t="s">
        <v>10</v>
      </c>
      <c r="E2570" t="s">
        <v>16</v>
      </c>
      <c r="F2570" t="s">
        <v>12</v>
      </c>
      <c r="G2570" t="s">
        <v>13</v>
      </c>
      <c r="H2570" t="s">
        <v>13</v>
      </c>
      <c r="I2570">
        <v>40</v>
      </c>
      <c r="J2570" t="str">
        <f>IF(ABS((C2570-AVERAGE($C:$C))/_xlfn.STDEV.S(moras[SALARIO]))&gt;1.96,"Atípico","No")</f>
        <v>No</v>
      </c>
      <c r="K2570" t="str">
        <f>IF(ABS((moras[[#This Row],[EDAD]]-AVERAGE($I:$I))/_xlfn.STDEV.S($I:$I))&gt;1.96,"Atípico","No")</f>
        <v>No</v>
      </c>
    </row>
    <row r="2571" spans="1:11" x14ac:dyDescent="0.35">
      <c r="A2571">
        <v>3331</v>
      </c>
      <c r="B2571" t="s">
        <v>9</v>
      </c>
      <c r="C2571">
        <v>280000</v>
      </c>
      <c r="D2571" t="s">
        <v>18</v>
      </c>
      <c r="E2571" t="s">
        <v>16</v>
      </c>
      <c r="F2571" t="s">
        <v>12</v>
      </c>
      <c r="G2571" t="s">
        <v>13</v>
      </c>
      <c r="H2571" t="s">
        <v>13</v>
      </c>
      <c r="I2571">
        <v>40</v>
      </c>
      <c r="J2571" t="str">
        <f>IF(ABS((C2571-AVERAGE($C:$C))/_xlfn.STDEV.S(moras[SALARIO]))&gt;1.96,"Atípico","No")</f>
        <v>No</v>
      </c>
      <c r="K2571" t="str">
        <f>IF(ABS((moras[[#This Row],[EDAD]]-AVERAGE($I:$I))/_xlfn.STDEV.S($I:$I))&gt;1.96,"Atípico","No")</f>
        <v>No</v>
      </c>
    </row>
    <row r="2572" spans="1:11" x14ac:dyDescent="0.35">
      <c r="A2572">
        <v>701</v>
      </c>
      <c r="B2572" t="s">
        <v>9</v>
      </c>
      <c r="C2572">
        <v>278030</v>
      </c>
      <c r="D2572" t="s">
        <v>19</v>
      </c>
      <c r="E2572" t="s">
        <v>16</v>
      </c>
      <c r="F2572" t="s">
        <v>12</v>
      </c>
      <c r="G2572" t="s">
        <v>13</v>
      </c>
      <c r="H2572" t="s">
        <v>13</v>
      </c>
      <c r="I2572">
        <v>40</v>
      </c>
      <c r="J2572" t="str">
        <f>IF(ABS((C2572-AVERAGE($C:$C))/_xlfn.STDEV.S(moras[SALARIO]))&gt;1.96,"Atípico","No")</f>
        <v>No</v>
      </c>
      <c r="K2572" t="str">
        <f>IF(ABS((moras[[#This Row],[EDAD]]-AVERAGE($I:$I))/_xlfn.STDEV.S($I:$I))&gt;1.96,"Atípico","No")</f>
        <v>No</v>
      </c>
    </row>
    <row r="2573" spans="1:11" x14ac:dyDescent="0.35">
      <c r="A2573">
        <v>865</v>
      </c>
      <c r="B2573" t="s">
        <v>15</v>
      </c>
      <c r="C2573">
        <v>278030</v>
      </c>
      <c r="D2573" t="s">
        <v>18</v>
      </c>
      <c r="E2573" t="s">
        <v>16</v>
      </c>
      <c r="F2573" t="s">
        <v>12</v>
      </c>
      <c r="G2573" t="s">
        <v>12</v>
      </c>
      <c r="H2573" t="s">
        <v>12</v>
      </c>
      <c r="I2573">
        <v>40</v>
      </c>
      <c r="J2573" t="str">
        <f>IF(ABS((C2573-AVERAGE($C:$C))/_xlfn.STDEV.S(moras[SALARIO]))&gt;1.96,"Atípico","No")</f>
        <v>No</v>
      </c>
      <c r="K2573" t="str">
        <f>IF(ABS((moras[[#This Row],[EDAD]]-AVERAGE($I:$I))/_xlfn.STDEV.S($I:$I))&gt;1.96,"Atípico","No")</f>
        <v>No</v>
      </c>
    </row>
    <row r="2574" spans="1:11" x14ac:dyDescent="0.35">
      <c r="A2574">
        <v>2468</v>
      </c>
      <c r="B2574" t="s">
        <v>15</v>
      </c>
      <c r="C2574">
        <v>278030</v>
      </c>
      <c r="D2574" t="s">
        <v>17</v>
      </c>
      <c r="E2574" t="s">
        <v>16</v>
      </c>
      <c r="F2574" t="s">
        <v>12</v>
      </c>
      <c r="G2574" t="s">
        <v>13</v>
      </c>
      <c r="H2574" t="s">
        <v>13</v>
      </c>
      <c r="I2574">
        <v>40</v>
      </c>
      <c r="J2574" t="str">
        <f>IF(ABS((C2574-AVERAGE($C:$C))/_xlfn.STDEV.S(moras[SALARIO]))&gt;1.96,"Atípico","No")</f>
        <v>No</v>
      </c>
      <c r="K2574" t="str">
        <f>IF(ABS((moras[[#This Row],[EDAD]]-AVERAGE($I:$I))/_xlfn.STDEV.S($I:$I))&gt;1.96,"Atípico","No")</f>
        <v>No</v>
      </c>
    </row>
    <row r="2575" spans="1:11" x14ac:dyDescent="0.35">
      <c r="A2575">
        <v>2550</v>
      </c>
      <c r="B2575" t="s">
        <v>9</v>
      </c>
      <c r="C2575">
        <v>278030</v>
      </c>
      <c r="D2575" t="s">
        <v>19</v>
      </c>
      <c r="E2575" t="s">
        <v>16</v>
      </c>
      <c r="F2575" t="s">
        <v>12</v>
      </c>
      <c r="G2575" t="s">
        <v>13</v>
      </c>
      <c r="H2575" t="s">
        <v>13</v>
      </c>
      <c r="I2575">
        <v>40</v>
      </c>
      <c r="J2575" t="str">
        <f>IF(ABS((C2575-AVERAGE($C:$C))/_xlfn.STDEV.S(moras[SALARIO]))&gt;1.96,"Atípico","No")</f>
        <v>No</v>
      </c>
      <c r="K2575" t="str">
        <f>IF(ABS((moras[[#This Row],[EDAD]]-AVERAGE($I:$I))/_xlfn.STDEV.S($I:$I))&gt;1.96,"Atípico","No")</f>
        <v>No</v>
      </c>
    </row>
    <row r="2576" spans="1:11" x14ac:dyDescent="0.35">
      <c r="A2576">
        <v>2868</v>
      </c>
      <c r="B2576" t="s">
        <v>15</v>
      </c>
      <c r="C2576">
        <v>278030</v>
      </c>
      <c r="D2576" t="s">
        <v>19</v>
      </c>
      <c r="E2576" t="s">
        <v>16</v>
      </c>
      <c r="F2576" t="s">
        <v>12</v>
      </c>
      <c r="G2576" t="s">
        <v>13</v>
      </c>
      <c r="H2576" t="s">
        <v>13</v>
      </c>
      <c r="I2576">
        <v>40</v>
      </c>
      <c r="J2576" t="str">
        <f>IF(ABS((C2576-AVERAGE($C:$C))/_xlfn.STDEV.S(moras[SALARIO]))&gt;1.96,"Atípico","No")</f>
        <v>No</v>
      </c>
      <c r="K2576" t="str">
        <f>IF(ABS((moras[[#This Row],[EDAD]]-AVERAGE($I:$I))/_xlfn.STDEV.S($I:$I))&gt;1.96,"Atípico","No")</f>
        <v>No</v>
      </c>
    </row>
    <row r="2577" spans="1:11" x14ac:dyDescent="0.35">
      <c r="A2577">
        <v>3029</v>
      </c>
      <c r="B2577" t="s">
        <v>15</v>
      </c>
      <c r="C2577">
        <v>278030</v>
      </c>
      <c r="D2577" t="s">
        <v>19</v>
      </c>
      <c r="E2577" t="s">
        <v>16</v>
      </c>
      <c r="F2577" t="s">
        <v>12</v>
      </c>
      <c r="G2577" t="s">
        <v>13</v>
      </c>
      <c r="H2577" t="s">
        <v>13</v>
      </c>
      <c r="I2577">
        <v>40</v>
      </c>
      <c r="J2577" t="str">
        <f>IF(ABS((C2577-AVERAGE($C:$C))/_xlfn.STDEV.S(moras[SALARIO]))&gt;1.96,"Atípico","No")</f>
        <v>No</v>
      </c>
      <c r="K2577" t="str">
        <f>IF(ABS((moras[[#This Row],[EDAD]]-AVERAGE($I:$I))/_xlfn.STDEV.S($I:$I))&gt;1.96,"Atípico","No")</f>
        <v>No</v>
      </c>
    </row>
    <row r="2578" spans="1:11" x14ac:dyDescent="0.35">
      <c r="A2578">
        <v>3109</v>
      </c>
      <c r="B2578" t="s">
        <v>15</v>
      </c>
      <c r="C2578">
        <v>278030</v>
      </c>
      <c r="D2578" t="s">
        <v>19</v>
      </c>
      <c r="E2578" t="s">
        <v>16</v>
      </c>
      <c r="F2578" t="s">
        <v>12</v>
      </c>
      <c r="G2578" t="s">
        <v>13</v>
      </c>
      <c r="H2578" t="s">
        <v>13</v>
      </c>
      <c r="I2578">
        <v>40</v>
      </c>
      <c r="J2578" t="str">
        <f>IF(ABS((C2578-AVERAGE($C:$C))/_xlfn.STDEV.S(moras[SALARIO]))&gt;1.96,"Atípico","No")</f>
        <v>No</v>
      </c>
      <c r="K2578" t="str">
        <f>IF(ABS((moras[[#This Row],[EDAD]]-AVERAGE($I:$I))/_xlfn.STDEV.S($I:$I))&gt;1.96,"Atípico","No")</f>
        <v>No</v>
      </c>
    </row>
    <row r="2579" spans="1:11" x14ac:dyDescent="0.35">
      <c r="A2579">
        <v>3597</v>
      </c>
      <c r="B2579" t="s">
        <v>9</v>
      </c>
      <c r="C2579">
        <v>270000</v>
      </c>
      <c r="D2579" t="s">
        <v>10</v>
      </c>
      <c r="E2579" t="s">
        <v>16</v>
      </c>
      <c r="F2579" t="s">
        <v>12</v>
      </c>
      <c r="G2579" t="s">
        <v>13</v>
      </c>
      <c r="H2579" t="s">
        <v>13</v>
      </c>
      <c r="I2579">
        <v>40</v>
      </c>
      <c r="J2579" t="str">
        <f>IF(ABS((C2579-AVERAGE($C:$C))/_xlfn.STDEV.S(moras[SALARIO]))&gt;1.96,"Atípico","No")</f>
        <v>No</v>
      </c>
      <c r="K2579" t="str">
        <f>IF(ABS((moras[[#This Row],[EDAD]]-AVERAGE($I:$I))/_xlfn.STDEV.S($I:$I))&gt;1.96,"Atípico","No")</f>
        <v>No</v>
      </c>
    </row>
    <row r="2580" spans="1:11" x14ac:dyDescent="0.35">
      <c r="A2580">
        <v>260</v>
      </c>
      <c r="B2580" t="s">
        <v>9</v>
      </c>
      <c r="C2580">
        <v>262016</v>
      </c>
      <c r="D2580" t="s">
        <v>10</v>
      </c>
      <c r="E2580" t="s">
        <v>16</v>
      </c>
      <c r="F2580" t="s">
        <v>12</v>
      </c>
      <c r="G2580" t="s">
        <v>13</v>
      </c>
      <c r="H2580" t="s">
        <v>13</v>
      </c>
      <c r="I2580">
        <v>40</v>
      </c>
      <c r="J2580" t="str">
        <f>IF(ABS((C2580-AVERAGE($C:$C))/_xlfn.STDEV.S(moras[SALARIO]))&gt;1.96,"Atípico","No")</f>
        <v>No</v>
      </c>
      <c r="K2580" t="str">
        <f>IF(ABS((moras[[#This Row],[EDAD]]-AVERAGE($I:$I))/_xlfn.STDEV.S($I:$I))&gt;1.96,"Atípico","No")</f>
        <v>No</v>
      </c>
    </row>
    <row r="2581" spans="1:11" x14ac:dyDescent="0.35">
      <c r="A2581">
        <v>1247</v>
      </c>
      <c r="B2581" t="s">
        <v>9</v>
      </c>
      <c r="C2581">
        <v>260000</v>
      </c>
      <c r="D2581" t="s">
        <v>10</v>
      </c>
      <c r="E2581" t="s">
        <v>16</v>
      </c>
      <c r="F2581" t="s">
        <v>12</v>
      </c>
      <c r="G2581" t="s">
        <v>13</v>
      </c>
      <c r="H2581" t="s">
        <v>12</v>
      </c>
      <c r="I2581">
        <v>40</v>
      </c>
      <c r="J2581" t="str">
        <f>IF(ABS((C2581-AVERAGE($C:$C))/_xlfn.STDEV.S(moras[SALARIO]))&gt;1.96,"Atípico","No")</f>
        <v>No</v>
      </c>
      <c r="K2581" t="str">
        <f>IF(ABS((moras[[#This Row],[EDAD]]-AVERAGE($I:$I))/_xlfn.STDEV.S($I:$I))&gt;1.96,"Atípico","No")</f>
        <v>No</v>
      </c>
    </row>
    <row r="2582" spans="1:11" x14ac:dyDescent="0.35">
      <c r="A2582">
        <v>1816</v>
      </c>
      <c r="B2582" t="s">
        <v>9</v>
      </c>
      <c r="C2582">
        <v>202600.91</v>
      </c>
      <c r="D2582" t="s">
        <v>10</v>
      </c>
      <c r="E2582" t="s">
        <v>16</v>
      </c>
      <c r="F2582" t="s">
        <v>12</v>
      </c>
      <c r="G2582" t="s">
        <v>13</v>
      </c>
      <c r="H2582" t="s">
        <v>13</v>
      </c>
      <c r="I2582">
        <v>40</v>
      </c>
      <c r="J2582" t="str">
        <f>IF(ABS((C2582-AVERAGE($C:$C))/_xlfn.STDEV.S(moras[SALARIO]))&gt;1.96,"Atípico","No")</f>
        <v>No</v>
      </c>
      <c r="K2582" t="str">
        <f>IF(ABS((moras[[#This Row],[EDAD]]-AVERAGE($I:$I))/_xlfn.STDEV.S($I:$I))&gt;1.96,"Atípico","No")</f>
        <v>No</v>
      </c>
    </row>
    <row r="2583" spans="1:11" x14ac:dyDescent="0.35">
      <c r="A2583">
        <v>4009</v>
      </c>
      <c r="B2583" t="s">
        <v>9</v>
      </c>
      <c r="C2583">
        <v>200518.6</v>
      </c>
      <c r="D2583" t="s">
        <v>14</v>
      </c>
      <c r="E2583" t="s">
        <v>11</v>
      </c>
      <c r="F2583" t="s">
        <v>12</v>
      </c>
      <c r="G2583" t="s">
        <v>13</v>
      </c>
      <c r="H2583" t="s">
        <v>13</v>
      </c>
      <c r="I2583">
        <v>40</v>
      </c>
      <c r="J2583" t="str">
        <f>IF(ABS((C2583-AVERAGE($C:$C))/_xlfn.STDEV.S(moras[SALARIO]))&gt;1.96,"Atípico","No")</f>
        <v>No</v>
      </c>
      <c r="K2583" t="str">
        <f>IF(ABS((moras[[#This Row],[EDAD]]-AVERAGE($I:$I))/_xlfn.STDEV.S($I:$I))&gt;1.96,"Atípico","No")</f>
        <v>No</v>
      </c>
    </row>
    <row r="2584" spans="1:11" x14ac:dyDescent="0.35">
      <c r="A2584">
        <v>3968</v>
      </c>
      <c r="B2584" t="s">
        <v>15</v>
      </c>
      <c r="C2584">
        <v>175000</v>
      </c>
      <c r="D2584" t="s">
        <v>10</v>
      </c>
      <c r="E2584" t="s">
        <v>16</v>
      </c>
      <c r="F2584" t="s">
        <v>12</v>
      </c>
      <c r="G2584" t="s">
        <v>13</v>
      </c>
      <c r="H2584" t="s">
        <v>12</v>
      </c>
      <c r="I2584">
        <v>40</v>
      </c>
      <c r="J2584" t="str">
        <f>IF(ABS((C2584-AVERAGE($C:$C))/_xlfn.STDEV.S(moras[SALARIO]))&gt;1.96,"Atípico","No")</f>
        <v>No</v>
      </c>
      <c r="K2584" t="str">
        <f>IF(ABS((moras[[#This Row],[EDAD]]-AVERAGE($I:$I))/_xlfn.STDEV.S($I:$I))&gt;1.96,"Atípico","No")</f>
        <v>No</v>
      </c>
    </row>
    <row r="2585" spans="1:11" x14ac:dyDescent="0.35">
      <c r="A2585">
        <v>1174</v>
      </c>
      <c r="B2585" t="s">
        <v>9</v>
      </c>
      <c r="C2585">
        <v>170013.99</v>
      </c>
      <c r="D2585" t="s">
        <v>10</v>
      </c>
      <c r="E2585" t="s">
        <v>16</v>
      </c>
      <c r="F2585" t="s">
        <v>12</v>
      </c>
      <c r="G2585" t="s">
        <v>13</v>
      </c>
      <c r="H2585" t="s">
        <v>13</v>
      </c>
      <c r="I2585">
        <v>40</v>
      </c>
      <c r="J2585" t="str">
        <f>IF(ABS((C2585-AVERAGE($C:$C))/_xlfn.STDEV.S(moras[SALARIO]))&gt;1.96,"Atípico","No")</f>
        <v>No</v>
      </c>
      <c r="K2585" t="str">
        <f>IF(ABS((moras[[#This Row],[EDAD]]-AVERAGE($I:$I))/_xlfn.STDEV.S($I:$I))&gt;1.96,"Atípico","No")</f>
        <v>No</v>
      </c>
    </row>
    <row r="2586" spans="1:11" x14ac:dyDescent="0.35">
      <c r="A2586">
        <v>4414</v>
      </c>
      <c r="B2586" t="s">
        <v>15</v>
      </c>
      <c r="C2586">
        <v>150000</v>
      </c>
      <c r="D2586" t="s">
        <v>10</v>
      </c>
      <c r="E2586" t="s">
        <v>16</v>
      </c>
      <c r="F2586" t="s">
        <v>12</v>
      </c>
      <c r="G2586" t="s">
        <v>12</v>
      </c>
      <c r="H2586" t="s">
        <v>13</v>
      </c>
      <c r="I2586">
        <v>40</v>
      </c>
      <c r="J2586" t="str">
        <f>IF(ABS((C2586-AVERAGE($C:$C))/_xlfn.STDEV.S(moras[SALARIO]))&gt;1.96,"Atípico","No")</f>
        <v>No</v>
      </c>
      <c r="K2586" t="str">
        <f>IF(ABS((moras[[#This Row],[EDAD]]-AVERAGE($I:$I))/_xlfn.STDEV.S($I:$I))&gt;1.96,"Atípico","No")</f>
        <v>No</v>
      </c>
    </row>
    <row r="2587" spans="1:11" x14ac:dyDescent="0.35">
      <c r="A2587">
        <v>1445</v>
      </c>
      <c r="B2587" t="s">
        <v>9</v>
      </c>
      <c r="C2587">
        <v>130000</v>
      </c>
      <c r="D2587" t="s">
        <v>10</v>
      </c>
      <c r="E2587" t="s">
        <v>16</v>
      </c>
      <c r="F2587" t="s">
        <v>12</v>
      </c>
      <c r="G2587" t="s">
        <v>12</v>
      </c>
      <c r="H2587" t="s">
        <v>13</v>
      </c>
      <c r="I2587">
        <v>40</v>
      </c>
      <c r="J2587" t="str">
        <f>IF(ABS((C2587-AVERAGE($C:$C))/_xlfn.STDEV.S(moras[SALARIO]))&gt;1.96,"Atípico","No")</f>
        <v>No</v>
      </c>
      <c r="K2587" t="str">
        <f>IF(ABS((moras[[#This Row],[EDAD]]-AVERAGE($I:$I))/_xlfn.STDEV.S($I:$I))&gt;1.96,"Atípico","No")</f>
        <v>No</v>
      </c>
    </row>
    <row r="2588" spans="1:11" x14ac:dyDescent="0.35">
      <c r="A2588">
        <v>318</v>
      </c>
      <c r="B2588" t="s">
        <v>9</v>
      </c>
      <c r="C2588">
        <v>124453.88</v>
      </c>
      <c r="D2588" t="s">
        <v>10</v>
      </c>
      <c r="E2588" t="s">
        <v>16</v>
      </c>
      <c r="F2588" t="s">
        <v>12</v>
      </c>
      <c r="G2588" t="s">
        <v>13</v>
      </c>
      <c r="H2588" t="s">
        <v>13</v>
      </c>
      <c r="I2588">
        <v>40</v>
      </c>
      <c r="J2588" t="str">
        <f>IF(ABS((C2588-AVERAGE($C:$C))/_xlfn.STDEV.S(moras[SALARIO]))&gt;1.96,"Atípico","No")</f>
        <v>No</v>
      </c>
      <c r="K2588" t="str">
        <f>IF(ABS((moras[[#This Row],[EDAD]]-AVERAGE($I:$I))/_xlfn.STDEV.S($I:$I))&gt;1.96,"Atípico","No")</f>
        <v>No</v>
      </c>
    </row>
    <row r="2589" spans="1:11" x14ac:dyDescent="0.35">
      <c r="A2589">
        <v>2329</v>
      </c>
      <c r="B2589" t="s">
        <v>15</v>
      </c>
      <c r="C2589">
        <v>121300</v>
      </c>
      <c r="D2589" t="s">
        <v>10</v>
      </c>
      <c r="E2589" t="s">
        <v>16</v>
      </c>
      <c r="F2589" t="s">
        <v>12</v>
      </c>
      <c r="G2589" t="s">
        <v>13</v>
      </c>
      <c r="H2589" t="s">
        <v>12</v>
      </c>
      <c r="I2589">
        <v>40</v>
      </c>
      <c r="J2589" t="str">
        <f>IF(ABS((C2589-AVERAGE($C:$C))/_xlfn.STDEV.S(moras[SALARIO]))&gt;1.96,"Atípico","No")</f>
        <v>No</v>
      </c>
      <c r="K2589" t="str">
        <f>IF(ABS((moras[[#This Row],[EDAD]]-AVERAGE($I:$I))/_xlfn.STDEV.S($I:$I))&gt;1.96,"Atípico","No")</f>
        <v>No</v>
      </c>
    </row>
    <row r="2590" spans="1:11" x14ac:dyDescent="0.35">
      <c r="A2590">
        <v>4084</v>
      </c>
      <c r="B2590" t="s">
        <v>9</v>
      </c>
      <c r="C2590">
        <v>114590</v>
      </c>
      <c r="D2590" t="s">
        <v>10</v>
      </c>
      <c r="E2590" t="s">
        <v>16</v>
      </c>
      <c r="F2590" t="s">
        <v>12</v>
      </c>
      <c r="G2590" t="s">
        <v>13</v>
      </c>
      <c r="H2590" t="s">
        <v>13</v>
      </c>
      <c r="I2590">
        <v>40</v>
      </c>
      <c r="J2590" t="str">
        <f>IF(ABS((C2590-AVERAGE($C:$C))/_xlfn.STDEV.S(moras[SALARIO]))&gt;1.96,"Atípico","No")</f>
        <v>No</v>
      </c>
      <c r="K2590" t="str">
        <f>IF(ABS((moras[[#This Row],[EDAD]]-AVERAGE($I:$I))/_xlfn.STDEV.S($I:$I))&gt;1.96,"Atípico","No")</f>
        <v>No</v>
      </c>
    </row>
    <row r="2591" spans="1:11" x14ac:dyDescent="0.35">
      <c r="A2591">
        <v>444</v>
      </c>
      <c r="B2591" t="s">
        <v>15</v>
      </c>
      <c r="C2591">
        <v>105633.33</v>
      </c>
      <c r="D2591" t="s">
        <v>10</v>
      </c>
      <c r="E2591" t="s">
        <v>11</v>
      </c>
      <c r="F2591" t="s">
        <v>12</v>
      </c>
      <c r="G2591" t="s">
        <v>13</v>
      </c>
      <c r="H2591" t="s">
        <v>13</v>
      </c>
      <c r="I2591">
        <v>40</v>
      </c>
      <c r="J2591" t="str">
        <f>IF(ABS((C2591-AVERAGE($C:$C))/_xlfn.STDEV.S(moras[SALARIO]))&gt;1.96,"Atípico","No")</f>
        <v>No</v>
      </c>
      <c r="K2591" t="str">
        <f>IF(ABS((moras[[#This Row],[EDAD]]-AVERAGE($I:$I))/_xlfn.STDEV.S($I:$I))&gt;1.96,"Atípico","No")</f>
        <v>No</v>
      </c>
    </row>
    <row r="2592" spans="1:11" x14ac:dyDescent="0.35">
      <c r="A2592">
        <v>2004</v>
      </c>
      <c r="B2592" t="s">
        <v>15</v>
      </c>
      <c r="C2592">
        <v>50000</v>
      </c>
      <c r="D2592" t="s">
        <v>10</v>
      </c>
      <c r="E2592" t="s">
        <v>16</v>
      </c>
      <c r="F2592" t="s">
        <v>12</v>
      </c>
      <c r="G2592" t="s">
        <v>13</v>
      </c>
      <c r="H2592" t="s">
        <v>13</v>
      </c>
      <c r="I2592">
        <v>40</v>
      </c>
      <c r="J2592" t="str">
        <f>IF(ABS((C2592-AVERAGE($C:$C))/_xlfn.STDEV.S(moras[SALARIO]))&gt;1.96,"Atípico","No")</f>
        <v>No</v>
      </c>
      <c r="K2592" t="str">
        <f>IF(ABS((moras[[#This Row],[EDAD]]-AVERAGE($I:$I))/_xlfn.STDEV.S($I:$I))&gt;1.96,"Atípico","No")</f>
        <v>No</v>
      </c>
    </row>
    <row r="2593" spans="1:11" x14ac:dyDescent="0.35">
      <c r="A2593">
        <v>3991</v>
      </c>
      <c r="B2593" t="s">
        <v>15</v>
      </c>
      <c r="C2593">
        <v>30000</v>
      </c>
      <c r="D2593" t="s">
        <v>10</v>
      </c>
      <c r="E2593" t="s">
        <v>16</v>
      </c>
      <c r="F2593" t="s">
        <v>12</v>
      </c>
      <c r="G2593" t="s">
        <v>12</v>
      </c>
      <c r="H2593" t="s">
        <v>13</v>
      </c>
      <c r="I2593">
        <v>40</v>
      </c>
      <c r="J2593" t="str">
        <f>IF(ABS((C2593-AVERAGE($C:$C))/_xlfn.STDEV.S(moras[SALARIO]))&gt;1.96,"Atípico","No")</f>
        <v>No</v>
      </c>
      <c r="K2593" t="str">
        <f>IF(ABS((moras[[#This Row],[EDAD]]-AVERAGE($I:$I))/_xlfn.STDEV.S($I:$I))&gt;1.96,"Atípico","No")</f>
        <v>No</v>
      </c>
    </row>
    <row r="2594" spans="1:11" x14ac:dyDescent="0.35">
      <c r="A2594">
        <v>4219</v>
      </c>
      <c r="B2594" t="s">
        <v>9</v>
      </c>
      <c r="C2594">
        <v>8850000</v>
      </c>
      <c r="D2594" t="s">
        <v>10</v>
      </c>
      <c r="E2594" t="s">
        <v>16</v>
      </c>
      <c r="F2594" t="s">
        <v>12</v>
      </c>
      <c r="G2594" t="s">
        <v>13</v>
      </c>
      <c r="H2594" t="s">
        <v>13</v>
      </c>
      <c r="I2594">
        <v>41</v>
      </c>
      <c r="J2594" t="str">
        <f>IF(ABS((C2594-AVERAGE($C:$C))/_xlfn.STDEV.S(moras[SALARIO]))&gt;1.96,"Atípico","No")</f>
        <v>Atípico</v>
      </c>
      <c r="K2594" t="str">
        <f>IF(ABS((moras[[#This Row],[EDAD]]-AVERAGE($I:$I))/_xlfn.STDEV.S($I:$I))&gt;1.96,"Atípico","No")</f>
        <v>No</v>
      </c>
    </row>
    <row r="2595" spans="1:11" x14ac:dyDescent="0.35">
      <c r="A2595">
        <v>1747</v>
      </c>
      <c r="B2595" t="s">
        <v>15</v>
      </c>
      <c r="C2595">
        <v>3312186.43</v>
      </c>
      <c r="D2595" t="s">
        <v>10</v>
      </c>
      <c r="E2595" t="s">
        <v>11</v>
      </c>
      <c r="F2595" t="s">
        <v>12</v>
      </c>
      <c r="G2595" t="s">
        <v>13</v>
      </c>
      <c r="H2595" t="s">
        <v>13</v>
      </c>
      <c r="I2595">
        <v>41</v>
      </c>
      <c r="J2595" t="str">
        <f>IF(ABS((C2595-AVERAGE($C:$C))/_xlfn.STDEV.S(moras[SALARIO]))&gt;1.96,"Atípico","No")</f>
        <v>Atípico</v>
      </c>
      <c r="K2595" t="str">
        <f>IF(ABS((moras[[#This Row],[EDAD]]-AVERAGE($I:$I))/_xlfn.STDEV.S($I:$I))&gt;1.96,"Atípico","No")</f>
        <v>No</v>
      </c>
    </row>
    <row r="2596" spans="1:11" x14ac:dyDescent="0.35">
      <c r="A2596">
        <v>306</v>
      </c>
      <c r="B2596" t="s">
        <v>9</v>
      </c>
      <c r="C2596">
        <v>2549958.42</v>
      </c>
      <c r="D2596" t="s">
        <v>10</v>
      </c>
      <c r="E2596" t="s">
        <v>16</v>
      </c>
      <c r="F2596" t="s">
        <v>12</v>
      </c>
      <c r="G2596" t="s">
        <v>13</v>
      </c>
      <c r="H2596" t="s">
        <v>13</v>
      </c>
      <c r="I2596">
        <v>41</v>
      </c>
      <c r="J2596" t="str">
        <f>IF(ABS((C2596-AVERAGE($C:$C))/_xlfn.STDEV.S(moras[SALARIO]))&gt;1.96,"Atípico","No")</f>
        <v>Atípico</v>
      </c>
      <c r="K2596" t="str">
        <f>IF(ABS((moras[[#This Row],[EDAD]]-AVERAGE($I:$I))/_xlfn.STDEV.S($I:$I))&gt;1.96,"Atípico","No")</f>
        <v>No</v>
      </c>
    </row>
    <row r="2597" spans="1:11" x14ac:dyDescent="0.35">
      <c r="A2597">
        <v>1067</v>
      </c>
      <c r="B2597" t="s">
        <v>15</v>
      </c>
      <c r="C2597">
        <v>2196851</v>
      </c>
      <c r="D2597" t="s">
        <v>10</v>
      </c>
      <c r="E2597" t="s">
        <v>16</v>
      </c>
      <c r="F2597" t="s">
        <v>12</v>
      </c>
      <c r="G2597" t="s">
        <v>13</v>
      </c>
      <c r="H2597" t="s">
        <v>13</v>
      </c>
      <c r="I2597">
        <v>41</v>
      </c>
      <c r="J2597" t="str">
        <f>IF(ABS((C2597-AVERAGE($C:$C))/_xlfn.STDEV.S(moras[SALARIO]))&gt;1.96,"Atípico","No")</f>
        <v>No</v>
      </c>
      <c r="K2597" t="str">
        <f>IF(ABS((moras[[#This Row],[EDAD]]-AVERAGE($I:$I))/_xlfn.STDEV.S($I:$I))&gt;1.96,"Atípico","No")</f>
        <v>No</v>
      </c>
    </row>
    <row r="2598" spans="1:11" x14ac:dyDescent="0.35">
      <c r="A2598">
        <v>267</v>
      </c>
      <c r="B2598" t="s">
        <v>9</v>
      </c>
      <c r="C2598">
        <v>2184000</v>
      </c>
      <c r="D2598" t="s">
        <v>10</v>
      </c>
      <c r="E2598" t="s">
        <v>16</v>
      </c>
      <c r="F2598" t="s">
        <v>12</v>
      </c>
      <c r="G2598" t="s">
        <v>13</v>
      </c>
      <c r="H2598" t="s">
        <v>13</v>
      </c>
      <c r="I2598">
        <v>41</v>
      </c>
      <c r="J2598" t="str">
        <f>IF(ABS((C2598-AVERAGE($C:$C))/_xlfn.STDEV.S(moras[SALARIO]))&gt;1.96,"Atípico","No")</f>
        <v>No</v>
      </c>
      <c r="K2598" t="str">
        <f>IF(ABS((moras[[#This Row],[EDAD]]-AVERAGE($I:$I))/_xlfn.STDEV.S($I:$I))&gt;1.96,"Atípico","No")</f>
        <v>No</v>
      </c>
    </row>
    <row r="2599" spans="1:11" x14ac:dyDescent="0.35">
      <c r="A2599">
        <v>600</v>
      </c>
      <c r="B2599" t="s">
        <v>9</v>
      </c>
      <c r="C2599">
        <v>2170393.56</v>
      </c>
      <c r="D2599" t="s">
        <v>10</v>
      </c>
      <c r="E2599" t="s">
        <v>11</v>
      </c>
      <c r="F2599" t="s">
        <v>12</v>
      </c>
      <c r="G2599" t="s">
        <v>13</v>
      </c>
      <c r="H2599" t="s">
        <v>13</v>
      </c>
      <c r="I2599">
        <v>41</v>
      </c>
      <c r="J2599" t="str">
        <f>IF(ABS((C2599-AVERAGE($C:$C))/_xlfn.STDEV.S(moras[SALARIO]))&gt;1.96,"Atípico","No")</f>
        <v>No</v>
      </c>
      <c r="K2599" t="str">
        <f>IF(ABS((moras[[#This Row],[EDAD]]-AVERAGE($I:$I))/_xlfn.STDEV.S($I:$I))&gt;1.96,"Atípico","No")</f>
        <v>No</v>
      </c>
    </row>
    <row r="2600" spans="1:11" x14ac:dyDescent="0.35">
      <c r="A2600">
        <v>4842</v>
      </c>
      <c r="B2600" t="s">
        <v>9</v>
      </c>
      <c r="C2600">
        <v>2153787.6800000002</v>
      </c>
      <c r="D2600" t="s">
        <v>10</v>
      </c>
      <c r="E2600" t="s">
        <v>16</v>
      </c>
      <c r="F2600" t="s">
        <v>12</v>
      </c>
      <c r="G2600" t="s">
        <v>13</v>
      </c>
      <c r="H2600" t="s">
        <v>13</v>
      </c>
      <c r="I2600">
        <v>41</v>
      </c>
      <c r="J2600" t="str">
        <f>IF(ABS((C2600-AVERAGE($C:$C))/_xlfn.STDEV.S(moras[SALARIO]))&gt;1.96,"Atípico","No")</f>
        <v>No</v>
      </c>
      <c r="K2600" t="str">
        <f>IF(ABS((moras[[#This Row],[EDAD]]-AVERAGE($I:$I))/_xlfn.STDEV.S($I:$I))&gt;1.96,"Atípico","No")</f>
        <v>No</v>
      </c>
    </row>
    <row r="2601" spans="1:11" x14ac:dyDescent="0.35">
      <c r="A2601">
        <v>2021</v>
      </c>
      <c r="B2601" t="s">
        <v>15</v>
      </c>
      <c r="C2601">
        <v>1789161.05</v>
      </c>
      <c r="D2601" t="s">
        <v>10</v>
      </c>
      <c r="E2601" t="s">
        <v>11</v>
      </c>
      <c r="F2601" t="s">
        <v>12</v>
      </c>
      <c r="G2601" t="s">
        <v>13</v>
      </c>
      <c r="H2601" t="s">
        <v>13</v>
      </c>
      <c r="I2601">
        <v>41</v>
      </c>
      <c r="J2601" t="str">
        <f>IF(ABS((C2601-AVERAGE($C:$C))/_xlfn.STDEV.S(moras[SALARIO]))&gt;1.96,"Atípico","No")</f>
        <v>No</v>
      </c>
      <c r="K2601" t="str">
        <f>IF(ABS((moras[[#This Row],[EDAD]]-AVERAGE($I:$I))/_xlfn.STDEV.S($I:$I))&gt;1.96,"Atípico","No")</f>
        <v>No</v>
      </c>
    </row>
    <row r="2602" spans="1:11" x14ac:dyDescent="0.35">
      <c r="A2602">
        <v>37</v>
      </c>
      <c r="B2602" t="s">
        <v>9</v>
      </c>
      <c r="C2602">
        <v>1552307.5</v>
      </c>
      <c r="D2602" t="s">
        <v>10</v>
      </c>
      <c r="E2602" t="s">
        <v>16</v>
      </c>
      <c r="F2602" t="s">
        <v>12</v>
      </c>
      <c r="G2602" t="s">
        <v>12</v>
      </c>
      <c r="H2602" t="s">
        <v>13</v>
      </c>
      <c r="I2602">
        <v>41</v>
      </c>
      <c r="J2602" t="str">
        <f>IF(ABS((C2602-AVERAGE($C:$C))/_xlfn.STDEV.S(moras[SALARIO]))&gt;1.96,"Atípico","No")</f>
        <v>No</v>
      </c>
      <c r="K2602" t="str">
        <f>IF(ABS((moras[[#This Row],[EDAD]]-AVERAGE($I:$I))/_xlfn.STDEV.S($I:$I))&gt;1.96,"Atípico","No")</f>
        <v>No</v>
      </c>
    </row>
    <row r="2603" spans="1:11" x14ac:dyDescent="0.35">
      <c r="A2603">
        <v>1053</v>
      </c>
      <c r="B2603" t="s">
        <v>9</v>
      </c>
      <c r="C2603">
        <v>1492126.5</v>
      </c>
      <c r="D2603" t="s">
        <v>10</v>
      </c>
      <c r="E2603" t="s">
        <v>11</v>
      </c>
      <c r="F2603" t="s">
        <v>12</v>
      </c>
      <c r="G2603" t="s">
        <v>13</v>
      </c>
      <c r="H2603" t="s">
        <v>13</v>
      </c>
      <c r="I2603">
        <v>41</v>
      </c>
      <c r="J2603" t="str">
        <f>IF(ABS((C2603-AVERAGE($C:$C))/_xlfn.STDEV.S(moras[SALARIO]))&gt;1.96,"Atípico","No")</f>
        <v>No</v>
      </c>
      <c r="K2603" t="str">
        <f>IF(ABS((moras[[#This Row],[EDAD]]-AVERAGE($I:$I))/_xlfn.STDEV.S($I:$I))&gt;1.96,"Atípico","No")</f>
        <v>No</v>
      </c>
    </row>
    <row r="2604" spans="1:11" x14ac:dyDescent="0.35">
      <c r="A2604">
        <v>2606</v>
      </c>
      <c r="B2604" t="s">
        <v>15</v>
      </c>
      <c r="C2604">
        <v>1488158</v>
      </c>
      <c r="D2604" t="s">
        <v>10</v>
      </c>
      <c r="E2604" t="s">
        <v>11</v>
      </c>
      <c r="F2604" t="s">
        <v>12</v>
      </c>
      <c r="G2604" t="s">
        <v>13</v>
      </c>
      <c r="H2604" t="s">
        <v>12</v>
      </c>
      <c r="I2604">
        <v>41</v>
      </c>
      <c r="J2604" t="str">
        <f>IF(ABS((C2604-AVERAGE($C:$C))/_xlfn.STDEV.S(moras[SALARIO]))&gt;1.96,"Atípico","No")</f>
        <v>No</v>
      </c>
      <c r="K2604" t="str">
        <f>IF(ABS((moras[[#This Row],[EDAD]]-AVERAGE($I:$I))/_xlfn.STDEV.S($I:$I))&gt;1.96,"Atípico","No")</f>
        <v>No</v>
      </c>
    </row>
    <row r="2605" spans="1:11" x14ac:dyDescent="0.35">
      <c r="A2605">
        <v>563</v>
      </c>
      <c r="B2605" t="s">
        <v>15</v>
      </c>
      <c r="C2605">
        <v>1302556.5</v>
      </c>
      <c r="D2605" t="s">
        <v>10</v>
      </c>
      <c r="E2605" t="s">
        <v>11</v>
      </c>
      <c r="F2605" t="s">
        <v>12</v>
      </c>
      <c r="G2605" t="s">
        <v>13</v>
      </c>
      <c r="H2605" t="s">
        <v>13</v>
      </c>
      <c r="I2605">
        <v>41</v>
      </c>
      <c r="J2605" t="str">
        <f>IF(ABS((C2605-AVERAGE($C:$C))/_xlfn.STDEV.S(moras[SALARIO]))&gt;1.96,"Atípico","No")</f>
        <v>No</v>
      </c>
      <c r="K2605" t="str">
        <f>IF(ABS((moras[[#This Row],[EDAD]]-AVERAGE($I:$I))/_xlfn.STDEV.S($I:$I))&gt;1.96,"Atípico","No")</f>
        <v>No</v>
      </c>
    </row>
    <row r="2606" spans="1:11" x14ac:dyDescent="0.35">
      <c r="A2606">
        <v>1405</v>
      </c>
      <c r="B2606" t="s">
        <v>9</v>
      </c>
      <c r="C2606">
        <v>1255736.08</v>
      </c>
      <c r="D2606" t="s">
        <v>10</v>
      </c>
      <c r="E2606" t="s">
        <v>16</v>
      </c>
      <c r="F2606" t="s">
        <v>12</v>
      </c>
      <c r="G2606" t="s">
        <v>13</v>
      </c>
      <c r="H2606" t="s">
        <v>13</v>
      </c>
      <c r="I2606">
        <v>41</v>
      </c>
      <c r="J2606" t="str">
        <f>IF(ABS((C2606-AVERAGE($C:$C))/_xlfn.STDEV.S(moras[SALARIO]))&gt;1.96,"Atípico","No")</f>
        <v>No</v>
      </c>
      <c r="K2606" t="str">
        <f>IF(ABS((moras[[#This Row],[EDAD]]-AVERAGE($I:$I))/_xlfn.STDEV.S($I:$I))&gt;1.96,"Atípico","No")</f>
        <v>No</v>
      </c>
    </row>
    <row r="2607" spans="1:11" x14ac:dyDescent="0.35">
      <c r="A2607">
        <v>3873</v>
      </c>
      <c r="B2607" t="s">
        <v>9</v>
      </c>
      <c r="C2607">
        <v>1213949</v>
      </c>
      <c r="D2607" t="s">
        <v>10</v>
      </c>
      <c r="E2607" t="s">
        <v>11</v>
      </c>
      <c r="F2607" t="s">
        <v>12</v>
      </c>
      <c r="G2607" t="s">
        <v>13</v>
      </c>
      <c r="H2607" t="s">
        <v>13</v>
      </c>
      <c r="I2607">
        <v>41</v>
      </c>
      <c r="J2607" t="str">
        <f>IF(ABS((C2607-AVERAGE($C:$C))/_xlfn.STDEV.S(moras[SALARIO]))&gt;1.96,"Atípico","No")</f>
        <v>No</v>
      </c>
      <c r="K2607" t="str">
        <f>IF(ABS((moras[[#This Row],[EDAD]]-AVERAGE($I:$I))/_xlfn.STDEV.S($I:$I))&gt;1.96,"Atípico","No")</f>
        <v>No</v>
      </c>
    </row>
    <row r="2608" spans="1:11" x14ac:dyDescent="0.35">
      <c r="A2608">
        <v>1306</v>
      </c>
      <c r="B2608" t="s">
        <v>15</v>
      </c>
      <c r="C2608">
        <v>1204805.5900000001</v>
      </c>
      <c r="D2608" t="s">
        <v>10</v>
      </c>
      <c r="E2608" t="s">
        <v>16</v>
      </c>
      <c r="F2608" t="s">
        <v>12</v>
      </c>
      <c r="G2608" t="s">
        <v>13</v>
      </c>
      <c r="H2608" t="s">
        <v>13</v>
      </c>
      <c r="I2608">
        <v>41</v>
      </c>
      <c r="J2608" t="str">
        <f>IF(ABS((C2608-AVERAGE($C:$C))/_xlfn.STDEV.S(moras[SALARIO]))&gt;1.96,"Atípico","No")</f>
        <v>No</v>
      </c>
      <c r="K2608" t="str">
        <f>IF(ABS((moras[[#This Row],[EDAD]]-AVERAGE($I:$I))/_xlfn.STDEV.S($I:$I))&gt;1.96,"Atípico","No")</f>
        <v>No</v>
      </c>
    </row>
    <row r="2609" spans="1:11" x14ac:dyDescent="0.35">
      <c r="A2609">
        <v>2816</v>
      </c>
      <c r="B2609" t="s">
        <v>9</v>
      </c>
      <c r="C2609">
        <v>1203600</v>
      </c>
      <c r="D2609" t="s">
        <v>10</v>
      </c>
      <c r="E2609" t="s">
        <v>16</v>
      </c>
      <c r="F2609" t="s">
        <v>12</v>
      </c>
      <c r="G2609" t="s">
        <v>13</v>
      </c>
      <c r="H2609" t="s">
        <v>13</v>
      </c>
      <c r="I2609">
        <v>41</v>
      </c>
      <c r="J2609" t="str">
        <f>IF(ABS((C2609-AVERAGE($C:$C))/_xlfn.STDEV.S(moras[SALARIO]))&gt;1.96,"Atípico","No")</f>
        <v>No</v>
      </c>
      <c r="K2609" t="str">
        <f>IF(ABS((moras[[#This Row],[EDAD]]-AVERAGE($I:$I))/_xlfn.STDEV.S($I:$I))&gt;1.96,"Atípico","No")</f>
        <v>No</v>
      </c>
    </row>
    <row r="2610" spans="1:11" x14ac:dyDescent="0.35">
      <c r="A2610">
        <v>4108</v>
      </c>
      <c r="B2610" t="s">
        <v>15</v>
      </c>
      <c r="C2610">
        <v>1186398.1599999999</v>
      </c>
      <c r="D2610" t="s">
        <v>10</v>
      </c>
      <c r="E2610" t="s">
        <v>16</v>
      </c>
      <c r="F2610" t="s">
        <v>12</v>
      </c>
      <c r="G2610" t="s">
        <v>13</v>
      </c>
      <c r="H2610" t="s">
        <v>13</v>
      </c>
      <c r="I2610">
        <v>41</v>
      </c>
      <c r="J2610" t="str">
        <f>IF(ABS((C2610-AVERAGE($C:$C))/_xlfn.STDEV.S(moras[SALARIO]))&gt;1.96,"Atípico","No")</f>
        <v>No</v>
      </c>
      <c r="K2610" t="str">
        <f>IF(ABS((moras[[#This Row],[EDAD]]-AVERAGE($I:$I))/_xlfn.STDEV.S($I:$I))&gt;1.96,"Atípico","No")</f>
        <v>No</v>
      </c>
    </row>
    <row r="2611" spans="1:11" x14ac:dyDescent="0.35">
      <c r="A2611">
        <v>1602</v>
      </c>
      <c r="B2611" t="s">
        <v>9</v>
      </c>
      <c r="C2611">
        <v>1183623.3999999999</v>
      </c>
      <c r="D2611" t="s">
        <v>10</v>
      </c>
      <c r="E2611" t="s">
        <v>11</v>
      </c>
      <c r="F2611" t="s">
        <v>12</v>
      </c>
      <c r="G2611" t="s">
        <v>13</v>
      </c>
      <c r="H2611" t="s">
        <v>13</v>
      </c>
      <c r="I2611">
        <v>41</v>
      </c>
      <c r="J2611" t="str">
        <f>IF(ABS((C2611-AVERAGE($C:$C))/_xlfn.STDEV.S(moras[SALARIO]))&gt;1.96,"Atípico","No")</f>
        <v>No</v>
      </c>
      <c r="K2611" t="str">
        <f>IF(ABS((moras[[#This Row],[EDAD]]-AVERAGE($I:$I))/_xlfn.STDEV.S($I:$I))&gt;1.96,"Atípico","No")</f>
        <v>No</v>
      </c>
    </row>
    <row r="2612" spans="1:11" x14ac:dyDescent="0.35">
      <c r="A2612">
        <v>124</v>
      </c>
      <c r="B2612" t="s">
        <v>9</v>
      </c>
      <c r="C2612">
        <v>1179097</v>
      </c>
      <c r="D2612" t="s">
        <v>10</v>
      </c>
      <c r="E2612" t="s">
        <v>16</v>
      </c>
      <c r="F2612" t="s">
        <v>12</v>
      </c>
      <c r="G2612" t="s">
        <v>13</v>
      </c>
      <c r="H2612" t="s">
        <v>13</v>
      </c>
      <c r="I2612">
        <v>41</v>
      </c>
      <c r="J2612" t="str">
        <f>IF(ABS((C2612-AVERAGE($C:$C))/_xlfn.STDEV.S(moras[SALARIO]))&gt;1.96,"Atípico","No")</f>
        <v>No</v>
      </c>
      <c r="K2612" t="str">
        <f>IF(ABS((moras[[#This Row],[EDAD]]-AVERAGE($I:$I))/_xlfn.STDEV.S($I:$I))&gt;1.96,"Atípico","No")</f>
        <v>No</v>
      </c>
    </row>
    <row r="2613" spans="1:11" x14ac:dyDescent="0.35">
      <c r="A2613">
        <v>2367</v>
      </c>
      <c r="B2613" t="s">
        <v>9</v>
      </c>
      <c r="C2613">
        <v>1161697.8500000001</v>
      </c>
      <c r="D2613" t="s">
        <v>10</v>
      </c>
      <c r="E2613" t="s">
        <v>11</v>
      </c>
      <c r="F2613" t="s">
        <v>12</v>
      </c>
      <c r="G2613" t="s">
        <v>13</v>
      </c>
      <c r="H2613" t="s">
        <v>13</v>
      </c>
      <c r="I2613">
        <v>41</v>
      </c>
      <c r="J2613" t="str">
        <f>IF(ABS((C2613-AVERAGE($C:$C))/_xlfn.STDEV.S(moras[SALARIO]))&gt;1.96,"Atípico","No")</f>
        <v>No</v>
      </c>
      <c r="K2613" t="str">
        <f>IF(ABS((moras[[#This Row],[EDAD]]-AVERAGE($I:$I))/_xlfn.STDEV.S($I:$I))&gt;1.96,"Atípico","No")</f>
        <v>No</v>
      </c>
    </row>
    <row r="2614" spans="1:11" x14ac:dyDescent="0.35">
      <c r="A2614">
        <v>4473</v>
      </c>
      <c r="B2614" t="s">
        <v>15</v>
      </c>
      <c r="C2614">
        <v>1124365</v>
      </c>
      <c r="D2614" t="s">
        <v>10</v>
      </c>
      <c r="E2614" t="s">
        <v>11</v>
      </c>
      <c r="F2614" t="s">
        <v>12</v>
      </c>
      <c r="G2614" t="s">
        <v>13</v>
      </c>
      <c r="H2614" t="s">
        <v>13</v>
      </c>
      <c r="I2614">
        <v>41</v>
      </c>
      <c r="J2614" t="str">
        <f>IF(ABS((C2614-AVERAGE($C:$C))/_xlfn.STDEV.S(moras[SALARIO]))&gt;1.96,"Atípico","No")</f>
        <v>No</v>
      </c>
      <c r="K2614" t="str">
        <f>IF(ABS((moras[[#This Row],[EDAD]]-AVERAGE($I:$I))/_xlfn.STDEV.S($I:$I))&gt;1.96,"Atípico","No")</f>
        <v>No</v>
      </c>
    </row>
    <row r="2615" spans="1:11" x14ac:dyDescent="0.35">
      <c r="A2615">
        <v>4832</v>
      </c>
      <c r="B2615" t="s">
        <v>15</v>
      </c>
      <c r="C2615">
        <v>1072765</v>
      </c>
      <c r="D2615" t="s">
        <v>10</v>
      </c>
      <c r="E2615" t="s">
        <v>11</v>
      </c>
      <c r="F2615" t="s">
        <v>12</v>
      </c>
      <c r="G2615" t="s">
        <v>13</v>
      </c>
      <c r="H2615" t="s">
        <v>12</v>
      </c>
      <c r="I2615">
        <v>41</v>
      </c>
      <c r="J2615" t="str">
        <f>IF(ABS((C2615-AVERAGE($C:$C))/_xlfn.STDEV.S(moras[SALARIO]))&gt;1.96,"Atípico","No")</f>
        <v>No</v>
      </c>
      <c r="K2615" t="str">
        <f>IF(ABS((moras[[#This Row],[EDAD]]-AVERAGE($I:$I))/_xlfn.STDEV.S($I:$I))&gt;1.96,"Atípico","No")</f>
        <v>No</v>
      </c>
    </row>
    <row r="2616" spans="1:11" x14ac:dyDescent="0.35">
      <c r="A2616">
        <v>438</v>
      </c>
      <c r="B2616" t="s">
        <v>9</v>
      </c>
      <c r="C2616">
        <v>1042254.3</v>
      </c>
      <c r="D2616" t="s">
        <v>10</v>
      </c>
      <c r="E2616" t="s">
        <v>16</v>
      </c>
      <c r="F2616" t="s">
        <v>12</v>
      </c>
      <c r="G2616" t="s">
        <v>13</v>
      </c>
      <c r="H2616" t="s">
        <v>13</v>
      </c>
      <c r="I2616">
        <v>41</v>
      </c>
      <c r="J2616" t="str">
        <f>IF(ABS((C2616-AVERAGE($C:$C))/_xlfn.STDEV.S(moras[SALARIO]))&gt;1.96,"Atípico","No")</f>
        <v>No</v>
      </c>
      <c r="K2616" t="str">
        <f>IF(ABS((moras[[#This Row],[EDAD]]-AVERAGE($I:$I))/_xlfn.STDEV.S($I:$I))&gt;1.96,"Atípico","No")</f>
        <v>No</v>
      </c>
    </row>
    <row r="2617" spans="1:11" x14ac:dyDescent="0.35">
      <c r="A2617">
        <v>644</v>
      </c>
      <c r="B2617" t="s">
        <v>15</v>
      </c>
      <c r="C2617">
        <v>970360</v>
      </c>
      <c r="D2617" t="s">
        <v>10</v>
      </c>
      <c r="E2617" t="s">
        <v>11</v>
      </c>
      <c r="F2617" t="s">
        <v>12</v>
      </c>
      <c r="G2617" t="s">
        <v>13</v>
      </c>
      <c r="H2617" t="s">
        <v>13</v>
      </c>
      <c r="I2617">
        <v>41</v>
      </c>
      <c r="J2617" t="str">
        <f>IF(ABS((C2617-AVERAGE($C:$C))/_xlfn.STDEV.S(moras[SALARIO]))&gt;1.96,"Atípico","No")</f>
        <v>No</v>
      </c>
      <c r="K2617" t="str">
        <f>IF(ABS((moras[[#This Row],[EDAD]]-AVERAGE($I:$I))/_xlfn.STDEV.S($I:$I))&gt;1.96,"Atípico","No")</f>
        <v>No</v>
      </c>
    </row>
    <row r="2618" spans="1:11" x14ac:dyDescent="0.35">
      <c r="A2618">
        <v>3954</v>
      </c>
      <c r="B2618" t="s">
        <v>9</v>
      </c>
      <c r="C2618">
        <v>950000</v>
      </c>
      <c r="D2618" t="s">
        <v>10</v>
      </c>
      <c r="E2618" t="s">
        <v>16</v>
      </c>
      <c r="F2618" t="s">
        <v>12</v>
      </c>
      <c r="G2618" t="s">
        <v>13</v>
      </c>
      <c r="H2618" t="s">
        <v>13</v>
      </c>
      <c r="I2618">
        <v>41</v>
      </c>
      <c r="J2618" t="str">
        <f>IF(ABS((C2618-AVERAGE($C:$C))/_xlfn.STDEV.S(moras[SALARIO]))&gt;1.96,"Atípico","No")</f>
        <v>No</v>
      </c>
      <c r="K2618" t="str">
        <f>IF(ABS((moras[[#This Row],[EDAD]]-AVERAGE($I:$I))/_xlfn.STDEV.S($I:$I))&gt;1.96,"Atípico","No")</f>
        <v>No</v>
      </c>
    </row>
    <row r="2619" spans="1:11" x14ac:dyDescent="0.35">
      <c r="A2619">
        <v>1500</v>
      </c>
      <c r="B2619" t="s">
        <v>9</v>
      </c>
      <c r="C2619">
        <v>932109.37</v>
      </c>
      <c r="D2619" t="s">
        <v>10</v>
      </c>
      <c r="E2619" t="s">
        <v>16</v>
      </c>
      <c r="F2619" t="s">
        <v>12</v>
      </c>
      <c r="G2619" t="s">
        <v>13</v>
      </c>
      <c r="H2619" t="s">
        <v>13</v>
      </c>
      <c r="I2619">
        <v>41</v>
      </c>
      <c r="J2619" t="str">
        <f>IF(ABS((C2619-AVERAGE($C:$C))/_xlfn.STDEV.S(moras[SALARIO]))&gt;1.96,"Atípico","No")</f>
        <v>No</v>
      </c>
      <c r="K2619" t="str">
        <f>IF(ABS((moras[[#This Row],[EDAD]]-AVERAGE($I:$I))/_xlfn.STDEV.S($I:$I))&gt;1.96,"Atípico","No")</f>
        <v>No</v>
      </c>
    </row>
    <row r="2620" spans="1:11" x14ac:dyDescent="0.35">
      <c r="A2620">
        <v>4973</v>
      </c>
      <c r="B2620" t="s">
        <v>9</v>
      </c>
      <c r="C2620">
        <v>911494.56</v>
      </c>
      <c r="D2620" t="s">
        <v>10</v>
      </c>
      <c r="E2620" t="s">
        <v>16</v>
      </c>
      <c r="F2620" t="s">
        <v>12</v>
      </c>
      <c r="G2620" t="s">
        <v>13</v>
      </c>
      <c r="H2620" t="s">
        <v>13</v>
      </c>
      <c r="I2620">
        <v>41</v>
      </c>
      <c r="J2620" t="str">
        <f>IF(ABS((C2620-AVERAGE($C:$C))/_xlfn.STDEV.S(moras[SALARIO]))&gt;1.96,"Atípico","No")</f>
        <v>No</v>
      </c>
      <c r="K2620" t="str">
        <f>IF(ABS((moras[[#This Row],[EDAD]]-AVERAGE($I:$I))/_xlfn.STDEV.S($I:$I))&gt;1.96,"Atípico","No")</f>
        <v>No</v>
      </c>
    </row>
    <row r="2621" spans="1:11" x14ac:dyDescent="0.35">
      <c r="A2621">
        <v>4048</v>
      </c>
      <c r="B2621" t="s">
        <v>9</v>
      </c>
      <c r="C2621">
        <v>845279</v>
      </c>
      <c r="D2621" t="s">
        <v>10</v>
      </c>
      <c r="E2621" t="s">
        <v>16</v>
      </c>
      <c r="F2621" t="s">
        <v>12</v>
      </c>
      <c r="G2621" t="s">
        <v>13</v>
      </c>
      <c r="H2621" t="s">
        <v>13</v>
      </c>
      <c r="I2621">
        <v>41</v>
      </c>
      <c r="J2621" t="str">
        <f>IF(ABS((C2621-AVERAGE($C:$C))/_xlfn.STDEV.S(moras[SALARIO]))&gt;1.96,"Atípico","No")</f>
        <v>No</v>
      </c>
      <c r="K2621" t="str">
        <f>IF(ABS((moras[[#This Row],[EDAD]]-AVERAGE($I:$I))/_xlfn.STDEV.S($I:$I))&gt;1.96,"Atípico","No")</f>
        <v>No</v>
      </c>
    </row>
    <row r="2622" spans="1:11" x14ac:dyDescent="0.35">
      <c r="A2622">
        <v>2608</v>
      </c>
      <c r="B2622" t="s">
        <v>9</v>
      </c>
      <c r="C2622">
        <v>819375</v>
      </c>
      <c r="D2622" t="s">
        <v>10</v>
      </c>
      <c r="E2622" t="s">
        <v>16</v>
      </c>
      <c r="F2622" t="s">
        <v>12</v>
      </c>
      <c r="G2622" t="s">
        <v>13</v>
      </c>
      <c r="H2622" t="s">
        <v>13</v>
      </c>
      <c r="I2622">
        <v>41</v>
      </c>
      <c r="J2622" t="str">
        <f>IF(ABS((C2622-AVERAGE($C:$C))/_xlfn.STDEV.S(moras[SALARIO]))&gt;1.96,"Atípico","No")</f>
        <v>No</v>
      </c>
      <c r="K2622" t="str">
        <f>IF(ABS((moras[[#This Row],[EDAD]]-AVERAGE($I:$I))/_xlfn.STDEV.S($I:$I))&gt;1.96,"Atípico","No")</f>
        <v>No</v>
      </c>
    </row>
    <row r="2623" spans="1:11" x14ac:dyDescent="0.35">
      <c r="A2623">
        <v>715</v>
      </c>
      <c r="B2623" t="s">
        <v>9</v>
      </c>
      <c r="C2623">
        <v>806281.31</v>
      </c>
      <c r="D2623" t="s">
        <v>10</v>
      </c>
      <c r="E2623" t="s">
        <v>16</v>
      </c>
      <c r="F2623" t="s">
        <v>12</v>
      </c>
      <c r="G2623" t="s">
        <v>13</v>
      </c>
      <c r="H2623" t="s">
        <v>13</v>
      </c>
      <c r="I2623">
        <v>41</v>
      </c>
      <c r="J2623" t="str">
        <f>IF(ABS((C2623-AVERAGE($C:$C))/_xlfn.STDEV.S(moras[SALARIO]))&gt;1.96,"Atípico","No")</f>
        <v>No</v>
      </c>
      <c r="K2623" t="str">
        <f>IF(ABS((moras[[#This Row],[EDAD]]-AVERAGE($I:$I))/_xlfn.STDEV.S($I:$I))&gt;1.96,"Atípico","No")</f>
        <v>No</v>
      </c>
    </row>
    <row r="2624" spans="1:11" x14ac:dyDescent="0.35">
      <c r="A2624">
        <v>4731</v>
      </c>
      <c r="B2624" t="s">
        <v>9</v>
      </c>
      <c r="C2624">
        <v>780062.6</v>
      </c>
      <c r="D2624" t="s">
        <v>10</v>
      </c>
      <c r="E2624" t="s">
        <v>16</v>
      </c>
      <c r="F2624" t="s">
        <v>12</v>
      </c>
      <c r="G2624" t="s">
        <v>13</v>
      </c>
      <c r="H2624" t="s">
        <v>13</v>
      </c>
      <c r="I2624">
        <v>41</v>
      </c>
      <c r="J2624" t="str">
        <f>IF(ABS((C2624-AVERAGE($C:$C))/_xlfn.STDEV.S(moras[SALARIO]))&gt;1.96,"Atípico","No")</f>
        <v>No</v>
      </c>
      <c r="K2624" t="str">
        <f>IF(ABS((moras[[#This Row],[EDAD]]-AVERAGE($I:$I))/_xlfn.STDEV.S($I:$I))&gt;1.96,"Atípico","No")</f>
        <v>No</v>
      </c>
    </row>
    <row r="2625" spans="1:11" x14ac:dyDescent="0.35">
      <c r="A2625">
        <v>1622</v>
      </c>
      <c r="B2625" t="s">
        <v>9</v>
      </c>
      <c r="C2625">
        <v>774142.69</v>
      </c>
      <c r="D2625" t="s">
        <v>10</v>
      </c>
      <c r="E2625" t="s">
        <v>16</v>
      </c>
      <c r="F2625" t="s">
        <v>12</v>
      </c>
      <c r="G2625" t="s">
        <v>13</v>
      </c>
      <c r="H2625" t="s">
        <v>13</v>
      </c>
      <c r="I2625">
        <v>41</v>
      </c>
      <c r="J2625" t="str">
        <f>IF(ABS((C2625-AVERAGE($C:$C))/_xlfn.STDEV.S(moras[SALARIO]))&gt;1.96,"Atípico","No")</f>
        <v>No</v>
      </c>
      <c r="K2625" t="str">
        <f>IF(ABS((moras[[#This Row],[EDAD]]-AVERAGE($I:$I))/_xlfn.STDEV.S($I:$I))&gt;1.96,"Atípico","No")</f>
        <v>No</v>
      </c>
    </row>
    <row r="2626" spans="1:11" x14ac:dyDescent="0.35">
      <c r="A2626">
        <v>1544</v>
      </c>
      <c r="B2626" t="s">
        <v>15</v>
      </c>
      <c r="C2626">
        <v>704142.51</v>
      </c>
      <c r="D2626" t="s">
        <v>10</v>
      </c>
      <c r="E2626" t="s">
        <v>16</v>
      </c>
      <c r="F2626" t="s">
        <v>12</v>
      </c>
      <c r="G2626" t="s">
        <v>13</v>
      </c>
      <c r="H2626" t="s">
        <v>13</v>
      </c>
      <c r="I2626">
        <v>41</v>
      </c>
      <c r="J2626" t="str">
        <f>IF(ABS((C2626-AVERAGE($C:$C))/_xlfn.STDEV.S(moras[SALARIO]))&gt;1.96,"Atípico","No")</f>
        <v>No</v>
      </c>
      <c r="K2626" t="str">
        <f>IF(ABS((moras[[#This Row],[EDAD]]-AVERAGE($I:$I))/_xlfn.STDEV.S($I:$I))&gt;1.96,"Atípico","No")</f>
        <v>No</v>
      </c>
    </row>
    <row r="2627" spans="1:11" x14ac:dyDescent="0.35">
      <c r="A2627">
        <v>4804</v>
      </c>
      <c r="B2627" t="s">
        <v>9</v>
      </c>
      <c r="C2627">
        <v>685483.06</v>
      </c>
      <c r="D2627" t="s">
        <v>10</v>
      </c>
      <c r="E2627" t="s">
        <v>11</v>
      </c>
      <c r="F2627" t="s">
        <v>12</v>
      </c>
      <c r="G2627" t="s">
        <v>13</v>
      </c>
      <c r="H2627" t="s">
        <v>13</v>
      </c>
      <c r="I2627">
        <v>41</v>
      </c>
      <c r="J2627" t="str">
        <f>IF(ABS((C2627-AVERAGE($C:$C))/_xlfn.STDEV.S(moras[SALARIO]))&gt;1.96,"Atípico","No")</f>
        <v>No</v>
      </c>
      <c r="K2627" t="str">
        <f>IF(ABS((moras[[#This Row],[EDAD]]-AVERAGE($I:$I))/_xlfn.STDEV.S($I:$I))&gt;1.96,"Atípico","No")</f>
        <v>No</v>
      </c>
    </row>
    <row r="2628" spans="1:11" x14ac:dyDescent="0.35">
      <c r="A2628">
        <v>3627</v>
      </c>
      <c r="B2628" t="s">
        <v>9</v>
      </c>
      <c r="C2628">
        <v>671573</v>
      </c>
      <c r="D2628" t="s">
        <v>10</v>
      </c>
      <c r="E2628" t="s">
        <v>11</v>
      </c>
      <c r="F2628" t="s">
        <v>12</v>
      </c>
      <c r="G2628" t="s">
        <v>13</v>
      </c>
      <c r="H2628" t="s">
        <v>13</v>
      </c>
      <c r="I2628">
        <v>41</v>
      </c>
      <c r="J2628" t="str">
        <f>IF(ABS((C2628-AVERAGE($C:$C))/_xlfn.STDEV.S(moras[SALARIO]))&gt;1.96,"Atípico","No")</f>
        <v>No</v>
      </c>
      <c r="K2628" t="str">
        <f>IF(ABS((moras[[#This Row],[EDAD]]-AVERAGE($I:$I))/_xlfn.STDEV.S($I:$I))&gt;1.96,"Atípico","No")</f>
        <v>No</v>
      </c>
    </row>
    <row r="2629" spans="1:11" x14ac:dyDescent="0.35">
      <c r="A2629">
        <v>217</v>
      </c>
      <c r="B2629" t="s">
        <v>9</v>
      </c>
      <c r="C2629">
        <v>639148</v>
      </c>
      <c r="D2629" t="s">
        <v>18</v>
      </c>
      <c r="E2629" t="s">
        <v>16</v>
      </c>
      <c r="F2629" t="s">
        <v>12</v>
      </c>
      <c r="G2629" t="s">
        <v>13</v>
      </c>
      <c r="H2629" t="s">
        <v>12</v>
      </c>
      <c r="I2629">
        <v>41</v>
      </c>
      <c r="J2629" t="str">
        <f>IF(ABS((C2629-AVERAGE($C:$C))/_xlfn.STDEV.S(moras[SALARIO]))&gt;1.96,"Atípico","No")</f>
        <v>No</v>
      </c>
      <c r="K2629" t="str">
        <f>IF(ABS((moras[[#This Row],[EDAD]]-AVERAGE($I:$I))/_xlfn.STDEV.S($I:$I))&gt;1.96,"Atípico","No")</f>
        <v>No</v>
      </c>
    </row>
    <row r="2630" spans="1:11" x14ac:dyDescent="0.35">
      <c r="A2630">
        <v>2312</v>
      </c>
      <c r="B2630" t="s">
        <v>9</v>
      </c>
      <c r="C2630">
        <v>639148</v>
      </c>
      <c r="D2630" t="s">
        <v>18</v>
      </c>
      <c r="E2630" t="s">
        <v>16</v>
      </c>
      <c r="F2630" t="s">
        <v>12</v>
      </c>
      <c r="G2630" t="s">
        <v>13</v>
      </c>
      <c r="H2630" t="s">
        <v>12</v>
      </c>
      <c r="I2630">
        <v>41</v>
      </c>
      <c r="J2630" t="str">
        <f>IF(ABS((C2630-AVERAGE($C:$C))/_xlfn.STDEV.S(moras[SALARIO]))&gt;1.96,"Atípico","No")</f>
        <v>No</v>
      </c>
      <c r="K2630" t="str">
        <f>IF(ABS((moras[[#This Row],[EDAD]]-AVERAGE($I:$I))/_xlfn.STDEV.S($I:$I))&gt;1.96,"Atípico","No")</f>
        <v>No</v>
      </c>
    </row>
    <row r="2631" spans="1:11" x14ac:dyDescent="0.35">
      <c r="A2631">
        <v>3905</v>
      </c>
      <c r="B2631" t="s">
        <v>9</v>
      </c>
      <c r="C2631">
        <v>639148</v>
      </c>
      <c r="D2631" t="s">
        <v>18</v>
      </c>
      <c r="E2631" t="s">
        <v>16</v>
      </c>
      <c r="F2631" t="s">
        <v>12</v>
      </c>
      <c r="G2631" t="s">
        <v>13</v>
      </c>
      <c r="H2631" t="s">
        <v>12</v>
      </c>
      <c r="I2631">
        <v>41</v>
      </c>
      <c r="J2631" t="str">
        <f>IF(ABS((C2631-AVERAGE($C:$C))/_xlfn.STDEV.S(moras[SALARIO]))&gt;1.96,"Atípico","No")</f>
        <v>No</v>
      </c>
      <c r="K2631" t="str">
        <f>IF(ABS((moras[[#This Row],[EDAD]]-AVERAGE($I:$I))/_xlfn.STDEV.S($I:$I))&gt;1.96,"Atípico","No")</f>
        <v>No</v>
      </c>
    </row>
    <row r="2632" spans="1:11" x14ac:dyDescent="0.35">
      <c r="A2632">
        <v>3006</v>
      </c>
      <c r="B2632" t="s">
        <v>15</v>
      </c>
      <c r="C2632">
        <v>627691</v>
      </c>
      <c r="D2632" t="s">
        <v>10</v>
      </c>
      <c r="E2632" t="s">
        <v>11</v>
      </c>
      <c r="F2632" t="s">
        <v>12</v>
      </c>
      <c r="G2632" t="s">
        <v>13</v>
      </c>
      <c r="H2632" t="s">
        <v>13</v>
      </c>
      <c r="I2632">
        <v>41</v>
      </c>
      <c r="J2632" t="str">
        <f>IF(ABS((C2632-AVERAGE($C:$C))/_xlfn.STDEV.S(moras[SALARIO]))&gt;1.96,"Atípico","No")</f>
        <v>No</v>
      </c>
      <c r="K2632" t="str">
        <f>IF(ABS((moras[[#This Row],[EDAD]]-AVERAGE($I:$I))/_xlfn.STDEV.S($I:$I))&gt;1.96,"Atípico","No")</f>
        <v>No</v>
      </c>
    </row>
    <row r="2633" spans="1:11" x14ac:dyDescent="0.35">
      <c r="A2633">
        <v>1718</v>
      </c>
      <c r="B2633" t="s">
        <v>9</v>
      </c>
      <c r="C2633">
        <v>611625</v>
      </c>
      <c r="D2633" t="s">
        <v>10</v>
      </c>
      <c r="E2633" t="s">
        <v>16</v>
      </c>
      <c r="F2633" t="s">
        <v>12</v>
      </c>
      <c r="G2633" t="s">
        <v>13</v>
      </c>
      <c r="H2633" t="s">
        <v>13</v>
      </c>
      <c r="I2633">
        <v>41</v>
      </c>
      <c r="J2633" t="str">
        <f>IF(ABS((C2633-AVERAGE($C:$C))/_xlfn.STDEV.S(moras[SALARIO]))&gt;1.96,"Atípico","No")</f>
        <v>No</v>
      </c>
      <c r="K2633" t="str">
        <f>IF(ABS((moras[[#This Row],[EDAD]]-AVERAGE($I:$I))/_xlfn.STDEV.S($I:$I))&gt;1.96,"Atípico","No")</f>
        <v>No</v>
      </c>
    </row>
    <row r="2634" spans="1:11" x14ac:dyDescent="0.35">
      <c r="A2634">
        <v>3323</v>
      </c>
      <c r="B2634" t="s">
        <v>9</v>
      </c>
      <c r="C2634">
        <v>609663</v>
      </c>
      <c r="D2634" t="s">
        <v>10</v>
      </c>
      <c r="E2634" t="s">
        <v>16</v>
      </c>
      <c r="F2634" t="s">
        <v>12</v>
      </c>
      <c r="G2634" t="s">
        <v>13</v>
      </c>
      <c r="H2634" t="s">
        <v>12</v>
      </c>
      <c r="I2634">
        <v>41</v>
      </c>
      <c r="J2634" t="str">
        <f>IF(ABS((C2634-AVERAGE($C:$C))/_xlfn.STDEV.S(moras[SALARIO]))&gt;1.96,"Atípico","No")</f>
        <v>No</v>
      </c>
      <c r="K2634" t="str">
        <f>IF(ABS((moras[[#This Row],[EDAD]]-AVERAGE($I:$I))/_xlfn.STDEV.S($I:$I))&gt;1.96,"Atípico","No")</f>
        <v>No</v>
      </c>
    </row>
    <row r="2635" spans="1:11" x14ac:dyDescent="0.35">
      <c r="A2635">
        <v>1086</v>
      </c>
      <c r="B2635" t="s">
        <v>15</v>
      </c>
      <c r="C2635">
        <v>607000</v>
      </c>
      <c r="D2635" t="s">
        <v>10</v>
      </c>
      <c r="E2635" t="s">
        <v>16</v>
      </c>
      <c r="F2635" t="s">
        <v>12</v>
      </c>
      <c r="G2635" t="s">
        <v>13</v>
      </c>
      <c r="H2635" t="s">
        <v>13</v>
      </c>
      <c r="I2635">
        <v>41</v>
      </c>
      <c r="J2635" t="str">
        <f>IF(ABS((C2635-AVERAGE($C:$C))/_xlfn.STDEV.S(moras[SALARIO]))&gt;1.96,"Atípico","No")</f>
        <v>No</v>
      </c>
      <c r="K2635" t="str">
        <f>IF(ABS((moras[[#This Row],[EDAD]]-AVERAGE($I:$I))/_xlfn.STDEV.S($I:$I))&gt;1.96,"Atípico","No")</f>
        <v>No</v>
      </c>
    </row>
    <row r="2636" spans="1:11" x14ac:dyDescent="0.35">
      <c r="A2636">
        <v>4448</v>
      </c>
      <c r="B2636" t="s">
        <v>9</v>
      </c>
      <c r="C2636">
        <v>597978</v>
      </c>
      <c r="D2636" t="s">
        <v>10</v>
      </c>
      <c r="E2636" t="s">
        <v>16</v>
      </c>
      <c r="F2636" t="s">
        <v>12</v>
      </c>
      <c r="G2636" t="s">
        <v>13</v>
      </c>
      <c r="H2636" t="s">
        <v>13</v>
      </c>
      <c r="I2636">
        <v>41</v>
      </c>
      <c r="J2636" t="str">
        <f>IF(ABS((C2636-AVERAGE($C:$C))/_xlfn.STDEV.S(moras[SALARIO]))&gt;1.96,"Atípico","No")</f>
        <v>No</v>
      </c>
      <c r="K2636" t="str">
        <f>IF(ABS((moras[[#This Row],[EDAD]]-AVERAGE($I:$I))/_xlfn.STDEV.S($I:$I))&gt;1.96,"Atípico","No")</f>
        <v>No</v>
      </c>
    </row>
    <row r="2637" spans="1:11" x14ac:dyDescent="0.35">
      <c r="A2637">
        <v>4075</v>
      </c>
      <c r="B2637" t="s">
        <v>9</v>
      </c>
      <c r="C2637">
        <v>594092</v>
      </c>
      <c r="D2637" t="s">
        <v>18</v>
      </c>
      <c r="E2637" t="s">
        <v>16</v>
      </c>
      <c r="F2637" t="s">
        <v>12</v>
      </c>
      <c r="G2637" t="s">
        <v>13</v>
      </c>
      <c r="H2637" t="s">
        <v>13</v>
      </c>
      <c r="I2637">
        <v>41</v>
      </c>
      <c r="J2637" t="str">
        <f>IF(ABS((C2637-AVERAGE($C:$C))/_xlfn.STDEV.S(moras[SALARIO]))&gt;1.96,"Atípico","No")</f>
        <v>No</v>
      </c>
      <c r="K2637" t="str">
        <f>IF(ABS((moras[[#This Row],[EDAD]]-AVERAGE($I:$I))/_xlfn.STDEV.S($I:$I))&gt;1.96,"Atípico","No")</f>
        <v>No</v>
      </c>
    </row>
    <row r="2638" spans="1:11" x14ac:dyDescent="0.35">
      <c r="A2638">
        <v>3026</v>
      </c>
      <c r="B2638" t="s">
        <v>9</v>
      </c>
      <c r="C2638">
        <v>577384</v>
      </c>
      <c r="D2638" t="s">
        <v>10</v>
      </c>
      <c r="E2638" t="s">
        <v>16</v>
      </c>
      <c r="F2638" t="s">
        <v>12</v>
      </c>
      <c r="G2638" t="s">
        <v>13</v>
      </c>
      <c r="H2638" t="s">
        <v>13</v>
      </c>
      <c r="I2638">
        <v>41</v>
      </c>
      <c r="J2638" t="str">
        <f>IF(ABS((C2638-AVERAGE($C:$C))/_xlfn.STDEV.S(moras[SALARIO]))&gt;1.96,"Atípico","No")</f>
        <v>No</v>
      </c>
      <c r="K2638" t="str">
        <f>IF(ABS((moras[[#This Row],[EDAD]]-AVERAGE($I:$I))/_xlfn.STDEV.S($I:$I))&gt;1.96,"Atípico","No")</f>
        <v>No</v>
      </c>
    </row>
    <row r="2639" spans="1:11" x14ac:dyDescent="0.35">
      <c r="A2639">
        <v>2160</v>
      </c>
      <c r="B2639" t="s">
        <v>9</v>
      </c>
      <c r="C2639">
        <v>569373.16</v>
      </c>
      <c r="D2639" t="s">
        <v>10</v>
      </c>
      <c r="E2639" t="s">
        <v>16</v>
      </c>
      <c r="F2639" t="s">
        <v>12</v>
      </c>
      <c r="G2639" t="s">
        <v>13</v>
      </c>
      <c r="H2639" t="s">
        <v>13</v>
      </c>
      <c r="I2639">
        <v>41</v>
      </c>
      <c r="J2639" t="str">
        <f>IF(ABS((C2639-AVERAGE($C:$C))/_xlfn.STDEV.S(moras[SALARIO]))&gt;1.96,"Atípico","No")</f>
        <v>No</v>
      </c>
      <c r="K2639" t="str">
        <f>IF(ABS((moras[[#This Row],[EDAD]]-AVERAGE($I:$I))/_xlfn.STDEV.S($I:$I))&gt;1.96,"Atípico","No")</f>
        <v>No</v>
      </c>
    </row>
    <row r="2640" spans="1:11" x14ac:dyDescent="0.35">
      <c r="A2640">
        <v>3492</v>
      </c>
      <c r="B2640" t="s">
        <v>15</v>
      </c>
      <c r="C2640">
        <v>550234.51</v>
      </c>
      <c r="D2640" t="s">
        <v>10</v>
      </c>
      <c r="E2640" t="s">
        <v>16</v>
      </c>
      <c r="F2640" t="s">
        <v>12</v>
      </c>
      <c r="G2640" t="s">
        <v>13</v>
      </c>
      <c r="H2640" t="s">
        <v>13</v>
      </c>
      <c r="I2640">
        <v>41</v>
      </c>
      <c r="J2640" t="str">
        <f>IF(ABS((C2640-AVERAGE($C:$C))/_xlfn.STDEV.S(moras[SALARIO]))&gt;1.96,"Atípico","No")</f>
        <v>No</v>
      </c>
      <c r="K2640" t="str">
        <f>IF(ABS((moras[[#This Row],[EDAD]]-AVERAGE($I:$I))/_xlfn.STDEV.S($I:$I))&gt;1.96,"Atípico","No")</f>
        <v>No</v>
      </c>
    </row>
    <row r="2641" spans="1:11" x14ac:dyDescent="0.35">
      <c r="A2641">
        <v>1626</v>
      </c>
      <c r="B2641" t="s">
        <v>15</v>
      </c>
      <c r="C2641">
        <v>546794.78</v>
      </c>
      <c r="D2641" t="s">
        <v>10</v>
      </c>
      <c r="E2641" t="s">
        <v>16</v>
      </c>
      <c r="F2641" t="s">
        <v>12</v>
      </c>
      <c r="G2641" t="s">
        <v>13</v>
      </c>
      <c r="H2641" t="s">
        <v>13</v>
      </c>
      <c r="I2641">
        <v>41</v>
      </c>
      <c r="J2641" t="str">
        <f>IF(ABS((C2641-AVERAGE($C:$C))/_xlfn.STDEV.S(moras[SALARIO]))&gt;1.96,"Atípico","No")</f>
        <v>No</v>
      </c>
      <c r="K2641" t="str">
        <f>IF(ABS((moras[[#This Row],[EDAD]]-AVERAGE($I:$I))/_xlfn.STDEV.S($I:$I))&gt;1.96,"Atípico","No")</f>
        <v>No</v>
      </c>
    </row>
    <row r="2642" spans="1:11" x14ac:dyDescent="0.35">
      <c r="A2642">
        <v>4121</v>
      </c>
      <c r="B2642" t="s">
        <v>15</v>
      </c>
      <c r="C2642">
        <v>540083</v>
      </c>
      <c r="D2642" t="s">
        <v>18</v>
      </c>
      <c r="E2642" t="s">
        <v>16</v>
      </c>
      <c r="F2642" t="s">
        <v>12</v>
      </c>
      <c r="G2642" t="s">
        <v>13</v>
      </c>
      <c r="H2642" t="s">
        <v>12</v>
      </c>
      <c r="I2642">
        <v>41</v>
      </c>
      <c r="J2642" t="str">
        <f>IF(ABS((C2642-AVERAGE($C:$C))/_xlfn.STDEV.S(moras[SALARIO]))&gt;1.96,"Atípico","No")</f>
        <v>No</v>
      </c>
      <c r="K2642" t="str">
        <f>IF(ABS((moras[[#This Row],[EDAD]]-AVERAGE($I:$I))/_xlfn.STDEV.S($I:$I))&gt;1.96,"Atípico","No")</f>
        <v>No</v>
      </c>
    </row>
    <row r="2643" spans="1:11" x14ac:dyDescent="0.35">
      <c r="A2643">
        <v>806</v>
      </c>
      <c r="B2643" t="s">
        <v>9</v>
      </c>
      <c r="C2643">
        <v>533558</v>
      </c>
      <c r="D2643" t="s">
        <v>18</v>
      </c>
      <c r="E2643" t="s">
        <v>16</v>
      </c>
      <c r="F2643" t="s">
        <v>12</v>
      </c>
      <c r="G2643" t="s">
        <v>12</v>
      </c>
      <c r="H2643" t="s">
        <v>12</v>
      </c>
      <c r="I2643">
        <v>41</v>
      </c>
      <c r="J2643" t="str">
        <f>IF(ABS((C2643-AVERAGE($C:$C))/_xlfn.STDEV.S(moras[SALARIO]))&gt;1.96,"Atípico","No")</f>
        <v>No</v>
      </c>
      <c r="K2643" t="str">
        <f>IF(ABS((moras[[#This Row],[EDAD]]-AVERAGE($I:$I))/_xlfn.STDEV.S($I:$I))&gt;1.96,"Atípico","No")</f>
        <v>No</v>
      </c>
    </row>
    <row r="2644" spans="1:11" x14ac:dyDescent="0.35">
      <c r="A2644">
        <v>2429</v>
      </c>
      <c r="B2644" t="s">
        <v>9</v>
      </c>
      <c r="C2644">
        <v>518738.06</v>
      </c>
      <c r="D2644" t="s">
        <v>10</v>
      </c>
      <c r="E2644" t="s">
        <v>16</v>
      </c>
      <c r="F2644" t="s">
        <v>12</v>
      </c>
      <c r="G2644" t="s">
        <v>12</v>
      </c>
      <c r="H2644" t="s">
        <v>13</v>
      </c>
      <c r="I2644">
        <v>41</v>
      </c>
      <c r="J2644" t="str">
        <f>IF(ABS((C2644-AVERAGE($C:$C))/_xlfn.STDEV.S(moras[SALARIO]))&gt;1.96,"Atípico","No")</f>
        <v>No</v>
      </c>
      <c r="K2644" t="str">
        <f>IF(ABS((moras[[#This Row],[EDAD]]-AVERAGE($I:$I))/_xlfn.STDEV.S($I:$I))&gt;1.96,"Atípico","No")</f>
        <v>No</v>
      </c>
    </row>
    <row r="2645" spans="1:11" x14ac:dyDescent="0.35">
      <c r="A2645">
        <v>4325</v>
      </c>
      <c r="B2645" t="s">
        <v>15</v>
      </c>
      <c r="C2645">
        <v>506617.9</v>
      </c>
      <c r="D2645" t="s">
        <v>10</v>
      </c>
      <c r="E2645" t="s">
        <v>11</v>
      </c>
      <c r="F2645" t="s">
        <v>12</v>
      </c>
      <c r="G2645" t="s">
        <v>13</v>
      </c>
      <c r="H2645" t="s">
        <v>13</v>
      </c>
      <c r="I2645">
        <v>41</v>
      </c>
      <c r="J2645" t="str">
        <f>IF(ABS((C2645-AVERAGE($C:$C))/_xlfn.STDEV.S(moras[SALARIO]))&gt;1.96,"Atípico","No")</f>
        <v>No</v>
      </c>
      <c r="K2645" t="str">
        <f>IF(ABS((moras[[#This Row],[EDAD]]-AVERAGE($I:$I))/_xlfn.STDEV.S($I:$I))&gt;1.96,"Atípico","No")</f>
        <v>No</v>
      </c>
    </row>
    <row r="2646" spans="1:11" x14ac:dyDescent="0.35">
      <c r="A2646">
        <v>3418</v>
      </c>
      <c r="B2646" t="s">
        <v>9</v>
      </c>
      <c r="C2646">
        <v>501333.33</v>
      </c>
      <c r="D2646" t="s">
        <v>10</v>
      </c>
      <c r="E2646" t="s">
        <v>16</v>
      </c>
      <c r="F2646" t="s">
        <v>12</v>
      </c>
      <c r="G2646" t="s">
        <v>13</v>
      </c>
      <c r="H2646" t="s">
        <v>13</v>
      </c>
      <c r="I2646">
        <v>41</v>
      </c>
      <c r="J2646" t="str">
        <f>IF(ABS((C2646-AVERAGE($C:$C))/_xlfn.STDEV.S(moras[SALARIO]))&gt;1.96,"Atípico","No")</f>
        <v>No</v>
      </c>
      <c r="K2646" t="str">
        <f>IF(ABS((moras[[#This Row],[EDAD]]-AVERAGE($I:$I))/_xlfn.STDEV.S($I:$I))&gt;1.96,"Atípico","No")</f>
        <v>No</v>
      </c>
    </row>
    <row r="2647" spans="1:11" x14ac:dyDescent="0.35">
      <c r="A2647">
        <v>5000</v>
      </c>
      <c r="B2647" t="s">
        <v>9</v>
      </c>
      <c r="C2647">
        <v>489078.33</v>
      </c>
      <c r="D2647" t="s">
        <v>10</v>
      </c>
      <c r="E2647" t="s">
        <v>16</v>
      </c>
      <c r="F2647" t="s">
        <v>12</v>
      </c>
      <c r="G2647" t="s">
        <v>13</v>
      </c>
      <c r="H2647" t="s">
        <v>13</v>
      </c>
      <c r="I2647">
        <v>41</v>
      </c>
      <c r="J2647" t="str">
        <f>IF(ABS((C2647-AVERAGE($C:$C))/_xlfn.STDEV.S(moras[SALARIO]))&gt;1.96,"Atípico","No")</f>
        <v>No</v>
      </c>
      <c r="K2647" t="str">
        <f>IF(ABS((moras[[#This Row],[EDAD]]-AVERAGE($I:$I))/_xlfn.STDEV.S($I:$I))&gt;1.96,"Atípico","No")</f>
        <v>No</v>
      </c>
    </row>
    <row r="2648" spans="1:11" x14ac:dyDescent="0.35">
      <c r="A2648">
        <v>3973</v>
      </c>
      <c r="B2648" t="s">
        <v>15</v>
      </c>
      <c r="C2648">
        <v>483156.54</v>
      </c>
      <c r="D2648" t="s">
        <v>10</v>
      </c>
      <c r="E2648" t="s">
        <v>16</v>
      </c>
      <c r="F2648" t="s">
        <v>12</v>
      </c>
      <c r="G2648" t="s">
        <v>13</v>
      </c>
      <c r="H2648" t="s">
        <v>13</v>
      </c>
      <c r="I2648">
        <v>41</v>
      </c>
      <c r="J2648" t="str">
        <f>IF(ABS((C2648-AVERAGE($C:$C))/_xlfn.STDEV.S(moras[SALARIO]))&gt;1.96,"Atípico","No")</f>
        <v>No</v>
      </c>
      <c r="K2648" t="str">
        <f>IF(ABS((moras[[#This Row],[EDAD]]-AVERAGE($I:$I))/_xlfn.STDEV.S($I:$I))&gt;1.96,"Atípico","No")</f>
        <v>No</v>
      </c>
    </row>
    <row r="2649" spans="1:11" x14ac:dyDescent="0.35">
      <c r="A2649">
        <v>559</v>
      </c>
      <c r="B2649" t="s">
        <v>9</v>
      </c>
      <c r="C2649">
        <v>475208</v>
      </c>
      <c r="D2649" t="s">
        <v>10</v>
      </c>
      <c r="E2649" t="s">
        <v>11</v>
      </c>
      <c r="F2649" t="s">
        <v>12</v>
      </c>
      <c r="G2649" t="s">
        <v>13</v>
      </c>
      <c r="H2649" t="s">
        <v>13</v>
      </c>
      <c r="I2649">
        <v>41</v>
      </c>
      <c r="J2649" t="str">
        <f>IF(ABS((C2649-AVERAGE($C:$C))/_xlfn.STDEV.S(moras[SALARIO]))&gt;1.96,"Atípico","No")</f>
        <v>No</v>
      </c>
      <c r="K2649" t="str">
        <f>IF(ABS((moras[[#This Row],[EDAD]]-AVERAGE($I:$I))/_xlfn.STDEV.S($I:$I))&gt;1.96,"Atípico","No")</f>
        <v>No</v>
      </c>
    </row>
    <row r="2650" spans="1:11" x14ac:dyDescent="0.35">
      <c r="A2650">
        <v>924</v>
      </c>
      <c r="B2650" t="s">
        <v>9</v>
      </c>
      <c r="C2650">
        <v>458557</v>
      </c>
      <c r="D2650" t="s">
        <v>18</v>
      </c>
      <c r="E2650" t="s">
        <v>16</v>
      </c>
      <c r="F2650" t="s">
        <v>12</v>
      </c>
      <c r="G2650" t="s">
        <v>12</v>
      </c>
      <c r="H2650" t="s">
        <v>12</v>
      </c>
      <c r="I2650">
        <v>41</v>
      </c>
      <c r="J2650" t="str">
        <f>IF(ABS((C2650-AVERAGE($C:$C))/_xlfn.STDEV.S(moras[SALARIO]))&gt;1.96,"Atípico","No")</f>
        <v>No</v>
      </c>
      <c r="K2650" t="str">
        <f>IF(ABS((moras[[#This Row],[EDAD]]-AVERAGE($I:$I))/_xlfn.STDEV.S($I:$I))&gt;1.96,"Atípico","No")</f>
        <v>No</v>
      </c>
    </row>
    <row r="2651" spans="1:11" x14ac:dyDescent="0.35">
      <c r="A2651">
        <v>2554</v>
      </c>
      <c r="B2651" t="s">
        <v>9</v>
      </c>
      <c r="C2651">
        <v>456792</v>
      </c>
      <c r="D2651" t="s">
        <v>10</v>
      </c>
      <c r="E2651" t="s">
        <v>16</v>
      </c>
      <c r="F2651" t="s">
        <v>12</v>
      </c>
      <c r="G2651" t="s">
        <v>13</v>
      </c>
      <c r="H2651" t="s">
        <v>13</v>
      </c>
      <c r="I2651">
        <v>41</v>
      </c>
      <c r="J2651" t="str">
        <f>IF(ABS((C2651-AVERAGE($C:$C))/_xlfn.STDEV.S(moras[SALARIO]))&gt;1.96,"Atípico","No")</f>
        <v>No</v>
      </c>
      <c r="K2651" t="str">
        <f>IF(ABS((moras[[#This Row],[EDAD]]-AVERAGE($I:$I))/_xlfn.STDEV.S($I:$I))&gt;1.96,"Atípico","No")</f>
        <v>No</v>
      </c>
    </row>
    <row r="2652" spans="1:11" x14ac:dyDescent="0.35">
      <c r="A2652">
        <v>2835</v>
      </c>
      <c r="B2652" t="s">
        <v>9</v>
      </c>
      <c r="C2652">
        <v>448447</v>
      </c>
      <c r="D2652" t="s">
        <v>10</v>
      </c>
      <c r="E2652" t="s">
        <v>16</v>
      </c>
      <c r="F2652" t="s">
        <v>12</v>
      </c>
      <c r="G2652" t="s">
        <v>13</v>
      </c>
      <c r="H2652" t="s">
        <v>13</v>
      </c>
      <c r="I2652">
        <v>41</v>
      </c>
      <c r="J2652" t="str">
        <f>IF(ABS((C2652-AVERAGE($C:$C))/_xlfn.STDEV.S(moras[SALARIO]))&gt;1.96,"Atípico","No")</f>
        <v>No</v>
      </c>
      <c r="K2652" t="str">
        <f>IF(ABS((moras[[#This Row],[EDAD]]-AVERAGE($I:$I))/_xlfn.STDEV.S($I:$I))&gt;1.96,"Atípico","No")</f>
        <v>No</v>
      </c>
    </row>
    <row r="2653" spans="1:11" x14ac:dyDescent="0.35">
      <c r="A2653">
        <v>513</v>
      </c>
      <c r="B2653" t="s">
        <v>9</v>
      </c>
      <c r="C2653">
        <v>447772</v>
      </c>
      <c r="D2653" t="s">
        <v>10</v>
      </c>
      <c r="E2653" t="s">
        <v>11</v>
      </c>
      <c r="F2653" t="s">
        <v>12</v>
      </c>
      <c r="G2653" t="s">
        <v>13</v>
      </c>
      <c r="H2653" t="s">
        <v>13</v>
      </c>
      <c r="I2653">
        <v>41</v>
      </c>
      <c r="J2653" t="str">
        <f>IF(ABS((C2653-AVERAGE($C:$C))/_xlfn.STDEV.S(moras[SALARIO]))&gt;1.96,"Atípico","No")</f>
        <v>No</v>
      </c>
      <c r="K2653" t="str">
        <f>IF(ABS((moras[[#This Row],[EDAD]]-AVERAGE($I:$I))/_xlfn.STDEV.S($I:$I))&gt;1.96,"Atípico","No")</f>
        <v>No</v>
      </c>
    </row>
    <row r="2654" spans="1:11" x14ac:dyDescent="0.35">
      <c r="A2654">
        <v>3699</v>
      </c>
      <c r="B2654" t="s">
        <v>15</v>
      </c>
      <c r="C2654">
        <v>445641</v>
      </c>
      <c r="D2654" t="s">
        <v>10</v>
      </c>
      <c r="E2654" t="s">
        <v>11</v>
      </c>
      <c r="F2654" t="s">
        <v>12</v>
      </c>
      <c r="G2654" t="s">
        <v>13</v>
      </c>
      <c r="H2654" t="s">
        <v>12</v>
      </c>
      <c r="I2654">
        <v>41</v>
      </c>
      <c r="J2654" t="str">
        <f>IF(ABS((C2654-AVERAGE($C:$C))/_xlfn.STDEV.S(moras[SALARIO]))&gt;1.96,"Atípico","No")</f>
        <v>No</v>
      </c>
      <c r="K2654" t="str">
        <f>IF(ABS((moras[[#This Row],[EDAD]]-AVERAGE($I:$I))/_xlfn.STDEV.S($I:$I))&gt;1.96,"Atípico","No")</f>
        <v>No</v>
      </c>
    </row>
    <row r="2655" spans="1:11" x14ac:dyDescent="0.35">
      <c r="A2655">
        <v>1547</v>
      </c>
      <c r="B2655" t="s">
        <v>9</v>
      </c>
      <c r="C2655">
        <v>439063.24</v>
      </c>
      <c r="D2655" t="s">
        <v>10</v>
      </c>
      <c r="E2655" t="s">
        <v>16</v>
      </c>
      <c r="F2655" t="s">
        <v>12</v>
      </c>
      <c r="G2655" t="s">
        <v>13</v>
      </c>
      <c r="H2655" t="s">
        <v>13</v>
      </c>
      <c r="I2655">
        <v>41</v>
      </c>
      <c r="J2655" t="str">
        <f>IF(ABS((C2655-AVERAGE($C:$C))/_xlfn.STDEV.S(moras[SALARIO]))&gt;1.96,"Atípico","No")</f>
        <v>No</v>
      </c>
      <c r="K2655" t="str">
        <f>IF(ABS((moras[[#This Row],[EDAD]]-AVERAGE($I:$I))/_xlfn.STDEV.S($I:$I))&gt;1.96,"Atípico","No")</f>
        <v>No</v>
      </c>
    </row>
    <row r="2656" spans="1:11" x14ac:dyDescent="0.35">
      <c r="A2656">
        <v>4957</v>
      </c>
      <c r="B2656" t="s">
        <v>9</v>
      </c>
      <c r="C2656">
        <v>428960.15</v>
      </c>
      <c r="D2656" t="s">
        <v>10</v>
      </c>
      <c r="E2656" t="s">
        <v>16</v>
      </c>
      <c r="F2656" t="s">
        <v>12</v>
      </c>
      <c r="G2656" t="s">
        <v>13</v>
      </c>
      <c r="H2656" t="s">
        <v>13</v>
      </c>
      <c r="I2656">
        <v>41</v>
      </c>
      <c r="J2656" t="str">
        <f>IF(ABS((C2656-AVERAGE($C:$C))/_xlfn.STDEV.S(moras[SALARIO]))&gt;1.96,"Atípico","No")</f>
        <v>No</v>
      </c>
      <c r="K2656" t="str">
        <f>IF(ABS((moras[[#This Row],[EDAD]]-AVERAGE($I:$I))/_xlfn.STDEV.S($I:$I))&gt;1.96,"Atípico","No")</f>
        <v>No</v>
      </c>
    </row>
    <row r="2657" spans="1:11" x14ac:dyDescent="0.35">
      <c r="A2657">
        <v>3311</v>
      </c>
      <c r="B2657" t="s">
        <v>15</v>
      </c>
      <c r="C2657">
        <v>405000</v>
      </c>
      <c r="D2657" t="s">
        <v>10</v>
      </c>
      <c r="E2657" t="s">
        <v>16</v>
      </c>
      <c r="F2657" t="s">
        <v>12</v>
      </c>
      <c r="G2657" t="s">
        <v>13</v>
      </c>
      <c r="H2657" t="s">
        <v>13</v>
      </c>
      <c r="I2657">
        <v>41</v>
      </c>
      <c r="J2657" t="str">
        <f>IF(ABS((C2657-AVERAGE($C:$C))/_xlfn.STDEV.S(moras[SALARIO]))&gt;1.96,"Atípico","No")</f>
        <v>No</v>
      </c>
      <c r="K2657" t="str">
        <f>IF(ABS((moras[[#This Row],[EDAD]]-AVERAGE($I:$I))/_xlfn.STDEV.S($I:$I))&gt;1.96,"Atípico","No")</f>
        <v>No</v>
      </c>
    </row>
    <row r="2658" spans="1:11" x14ac:dyDescent="0.35">
      <c r="A2658">
        <v>273</v>
      </c>
      <c r="B2658" t="s">
        <v>15</v>
      </c>
      <c r="C2658">
        <v>403983</v>
      </c>
      <c r="D2658" t="s">
        <v>18</v>
      </c>
      <c r="E2658" t="s">
        <v>16</v>
      </c>
      <c r="F2658" t="s">
        <v>12</v>
      </c>
      <c r="G2658" t="s">
        <v>13</v>
      </c>
      <c r="H2658" t="s">
        <v>12</v>
      </c>
      <c r="I2658">
        <v>41</v>
      </c>
      <c r="J2658" t="str">
        <f>IF(ABS((C2658-AVERAGE($C:$C))/_xlfn.STDEV.S(moras[SALARIO]))&gt;1.96,"Atípico","No")</f>
        <v>No</v>
      </c>
      <c r="K2658" t="str">
        <f>IF(ABS((moras[[#This Row],[EDAD]]-AVERAGE($I:$I))/_xlfn.STDEV.S($I:$I))&gt;1.96,"Atípico","No")</f>
        <v>No</v>
      </c>
    </row>
    <row r="2659" spans="1:11" x14ac:dyDescent="0.35">
      <c r="A2659">
        <v>2540</v>
      </c>
      <c r="B2659" t="s">
        <v>15</v>
      </c>
      <c r="C2659">
        <v>402500</v>
      </c>
      <c r="D2659" t="s">
        <v>10</v>
      </c>
      <c r="E2659" t="s">
        <v>16</v>
      </c>
      <c r="F2659" t="s">
        <v>12</v>
      </c>
      <c r="G2659" t="s">
        <v>13</v>
      </c>
      <c r="H2659" t="s">
        <v>12</v>
      </c>
      <c r="I2659">
        <v>41</v>
      </c>
      <c r="J2659" t="str">
        <f>IF(ABS((C2659-AVERAGE($C:$C))/_xlfn.STDEV.S(moras[SALARIO]))&gt;1.96,"Atípico","No")</f>
        <v>No</v>
      </c>
      <c r="K2659" t="str">
        <f>IF(ABS((moras[[#This Row],[EDAD]]-AVERAGE($I:$I))/_xlfn.STDEV.S($I:$I))&gt;1.96,"Atípico","No")</f>
        <v>No</v>
      </c>
    </row>
    <row r="2660" spans="1:11" x14ac:dyDescent="0.35">
      <c r="A2660">
        <v>852</v>
      </c>
      <c r="B2660" t="s">
        <v>15</v>
      </c>
      <c r="C2660">
        <v>400000</v>
      </c>
      <c r="D2660" t="s">
        <v>10</v>
      </c>
      <c r="E2660" t="s">
        <v>16</v>
      </c>
      <c r="F2660" t="s">
        <v>12</v>
      </c>
      <c r="G2660" t="s">
        <v>13</v>
      </c>
      <c r="H2660" t="s">
        <v>13</v>
      </c>
      <c r="I2660">
        <v>41</v>
      </c>
      <c r="J2660" t="str">
        <f>IF(ABS((C2660-AVERAGE($C:$C))/_xlfn.STDEV.S(moras[SALARIO]))&gt;1.96,"Atípico","No")</f>
        <v>No</v>
      </c>
      <c r="K2660" t="str">
        <f>IF(ABS((moras[[#This Row],[EDAD]]-AVERAGE($I:$I))/_xlfn.STDEV.S($I:$I))&gt;1.96,"Atípico","No")</f>
        <v>No</v>
      </c>
    </row>
    <row r="2661" spans="1:11" x14ac:dyDescent="0.35">
      <c r="A2661">
        <v>4305</v>
      </c>
      <c r="B2661" t="s">
        <v>9</v>
      </c>
      <c r="C2661">
        <v>400000</v>
      </c>
      <c r="D2661" t="s">
        <v>10</v>
      </c>
      <c r="E2661" t="s">
        <v>16</v>
      </c>
      <c r="F2661" t="s">
        <v>12</v>
      </c>
      <c r="G2661" t="s">
        <v>12</v>
      </c>
      <c r="H2661" t="s">
        <v>13</v>
      </c>
      <c r="I2661">
        <v>41</v>
      </c>
      <c r="J2661" t="str">
        <f>IF(ABS((C2661-AVERAGE($C:$C))/_xlfn.STDEV.S(moras[SALARIO]))&gt;1.96,"Atípico","No")</f>
        <v>No</v>
      </c>
      <c r="K2661" t="str">
        <f>IF(ABS((moras[[#This Row],[EDAD]]-AVERAGE($I:$I))/_xlfn.STDEV.S($I:$I))&gt;1.96,"Atípico","No")</f>
        <v>No</v>
      </c>
    </row>
    <row r="2662" spans="1:11" x14ac:dyDescent="0.35">
      <c r="A2662">
        <v>3633</v>
      </c>
      <c r="B2662" t="s">
        <v>9</v>
      </c>
      <c r="C2662">
        <v>391531</v>
      </c>
      <c r="D2662" t="s">
        <v>10</v>
      </c>
      <c r="E2662" t="s">
        <v>16</v>
      </c>
      <c r="F2662" t="s">
        <v>12</v>
      </c>
      <c r="G2662" t="s">
        <v>12</v>
      </c>
      <c r="H2662" t="s">
        <v>13</v>
      </c>
      <c r="I2662">
        <v>41</v>
      </c>
      <c r="J2662" t="str">
        <f>IF(ABS((C2662-AVERAGE($C:$C))/_xlfn.STDEV.S(moras[SALARIO]))&gt;1.96,"Atípico","No")</f>
        <v>No</v>
      </c>
      <c r="K2662" t="str">
        <f>IF(ABS((moras[[#This Row],[EDAD]]-AVERAGE($I:$I))/_xlfn.STDEV.S($I:$I))&gt;1.96,"Atípico","No")</f>
        <v>No</v>
      </c>
    </row>
    <row r="2663" spans="1:11" x14ac:dyDescent="0.35">
      <c r="A2663">
        <v>4106</v>
      </c>
      <c r="B2663" t="s">
        <v>15</v>
      </c>
      <c r="C2663">
        <v>390833.33</v>
      </c>
      <c r="D2663" t="s">
        <v>10</v>
      </c>
      <c r="E2663" t="s">
        <v>16</v>
      </c>
      <c r="F2663" t="s">
        <v>12</v>
      </c>
      <c r="G2663" t="s">
        <v>13</v>
      </c>
      <c r="H2663" t="s">
        <v>13</v>
      </c>
      <c r="I2663">
        <v>41</v>
      </c>
      <c r="J2663" t="str">
        <f>IF(ABS((C2663-AVERAGE($C:$C))/_xlfn.STDEV.S(moras[SALARIO]))&gt;1.96,"Atípico","No")</f>
        <v>No</v>
      </c>
      <c r="K2663" t="str">
        <f>IF(ABS((moras[[#This Row],[EDAD]]-AVERAGE($I:$I))/_xlfn.STDEV.S($I:$I))&gt;1.96,"Atípico","No")</f>
        <v>No</v>
      </c>
    </row>
    <row r="2664" spans="1:11" x14ac:dyDescent="0.35">
      <c r="A2664">
        <v>2995</v>
      </c>
      <c r="B2664" t="s">
        <v>9</v>
      </c>
      <c r="C2664">
        <v>389718</v>
      </c>
      <c r="D2664" t="s">
        <v>10</v>
      </c>
      <c r="E2664" t="s">
        <v>16</v>
      </c>
      <c r="F2664" t="s">
        <v>12</v>
      </c>
      <c r="G2664" t="s">
        <v>13</v>
      </c>
      <c r="H2664" t="s">
        <v>13</v>
      </c>
      <c r="I2664">
        <v>41</v>
      </c>
      <c r="J2664" t="str">
        <f>IF(ABS((C2664-AVERAGE($C:$C))/_xlfn.STDEV.S(moras[SALARIO]))&gt;1.96,"Atípico","No")</f>
        <v>No</v>
      </c>
      <c r="K2664" t="str">
        <f>IF(ABS((moras[[#This Row],[EDAD]]-AVERAGE($I:$I))/_xlfn.STDEV.S($I:$I))&gt;1.96,"Atípico","No")</f>
        <v>No</v>
      </c>
    </row>
    <row r="2665" spans="1:11" x14ac:dyDescent="0.35">
      <c r="A2665">
        <v>2406</v>
      </c>
      <c r="B2665" t="s">
        <v>15</v>
      </c>
      <c r="C2665">
        <v>387099.75</v>
      </c>
      <c r="D2665" t="s">
        <v>10</v>
      </c>
      <c r="E2665" t="s">
        <v>16</v>
      </c>
      <c r="F2665" t="s">
        <v>12</v>
      </c>
      <c r="G2665" t="s">
        <v>13</v>
      </c>
      <c r="H2665" t="s">
        <v>13</v>
      </c>
      <c r="I2665">
        <v>41</v>
      </c>
      <c r="J2665" t="str">
        <f>IF(ABS((C2665-AVERAGE($C:$C))/_xlfn.STDEV.S(moras[SALARIO]))&gt;1.96,"Atípico","No")</f>
        <v>No</v>
      </c>
      <c r="K2665" t="str">
        <f>IF(ABS((moras[[#This Row],[EDAD]]-AVERAGE($I:$I))/_xlfn.STDEV.S($I:$I))&gt;1.96,"Atípico","No")</f>
        <v>No</v>
      </c>
    </row>
    <row r="2666" spans="1:11" x14ac:dyDescent="0.35">
      <c r="A2666">
        <v>3370</v>
      </c>
      <c r="B2666" t="s">
        <v>15</v>
      </c>
      <c r="C2666">
        <v>375728</v>
      </c>
      <c r="D2666" t="s">
        <v>10</v>
      </c>
      <c r="E2666" t="s">
        <v>16</v>
      </c>
      <c r="F2666" t="s">
        <v>12</v>
      </c>
      <c r="G2666" t="s">
        <v>12</v>
      </c>
      <c r="H2666" t="s">
        <v>13</v>
      </c>
      <c r="I2666">
        <v>41</v>
      </c>
      <c r="J2666" t="str">
        <f>IF(ABS((C2666-AVERAGE($C:$C))/_xlfn.STDEV.S(moras[SALARIO]))&gt;1.96,"Atípico","No")</f>
        <v>No</v>
      </c>
      <c r="K2666" t="str">
        <f>IF(ABS((moras[[#This Row],[EDAD]]-AVERAGE($I:$I))/_xlfn.STDEV.S($I:$I))&gt;1.96,"Atípico","No")</f>
        <v>No</v>
      </c>
    </row>
    <row r="2667" spans="1:11" x14ac:dyDescent="0.35">
      <c r="A2667">
        <v>1324</v>
      </c>
      <c r="B2667" t="s">
        <v>9</v>
      </c>
      <c r="C2667">
        <v>370000</v>
      </c>
      <c r="D2667" t="s">
        <v>10</v>
      </c>
      <c r="E2667" t="s">
        <v>16</v>
      </c>
      <c r="F2667" t="s">
        <v>12</v>
      </c>
      <c r="G2667" t="s">
        <v>13</v>
      </c>
      <c r="H2667" t="s">
        <v>12</v>
      </c>
      <c r="I2667">
        <v>41</v>
      </c>
      <c r="J2667" t="str">
        <f>IF(ABS((C2667-AVERAGE($C:$C))/_xlfn.STDEV.S(moras[SALARIO]))&gt;1.96,"Atípico","No")</f>
        <v>No</v>
      </c>
      <c r="K2667" t="str">
        <f>IF(ABS((moras[[#This Row],[EDAD]]-AVERAGE($I:$I))/_xlfn.STDEV.S($I:$I))&gt;1.96,"Atípico","No")</f>
        <v>No</v>
      </c>
    </row>
    <row r="2668" spans="1:11" x14ac:dyDescent="0.35">
      <c r="A2668">
        <v>1739</v>
      </c>
      <c r="B2668" t="s">
        <v>9</v>
      </c>
      <c r="C2668">
        <v>368750</v>
      </c>
      <c r="D2668" t="s">
        <v>10</v>
      </c>
      <c r="E2668" t="s">
        <v>16</v>
      </c>
      <c r="F2668" t="s">
        <v>12</v>
      </c>
      <c r="G2668" t="s">
        <v>13</v>
      </c>
      <c r="H2668" t="s">
        <v>13</v>
      </c>
      <c r="I2668">
        <v>41</v>
      </c>
      <c r="J2668" t="str">
        <f>IF(ABS((C2668-AVERAGE($C:$C))/_xlfn.STDEV.S(moras[SALARIO]))&gt;1.96,"Atípico","No")</f>
        <v>No</v>
      </c>
      <c r="K2668" t="str">
        <f>IF(ABS((moras[[#This Row],[EDAD]]-AVERAGE($I:$I))/_xlfn.STDEV.S($I:$I))&gt;1.96,"Atípico","No")</f>
        <v>No</v>
      </c>
    </row>
    <row r="2669" spans="1:11" x14ac:dyDescent="0.35">
      <c r="A2669">
        <v>1757</v>
      </c>
      <c r="B2669" t="s">
        <v>15</v>
      </c>
      <c r="C2669">
        <v>359500</v>
      </c>
      <c r="D2669" t="s">
        <v>10</v>
      </c>
      <c r="E2669" t="s">
        <v>16</v>
      </c>
      <c r="F2669" t="s">
        <v>12</v>
      </c>
      <c r="G2669" t="s">
        <v>13</v>
      </c>
      <c r="H2669" t="s">
        <v>13</v>
      </c>
      <c r="I2669">
        <v>41</v>
      </c>
      <c r="J2669" t="str">
        <f>IF(ABS((C2669-AVERAGE($C:$C))/_xlfn.STDEV.S(moras[SALARIO]))&gt;1.96,"Atípico","No")</f>
        <v>No</v>
      </c>
      <c r="K2669" t="str">
        <f>IF(ABS((moras[[#This Row],[EDAD]]-AVERAGE($I:$I))/_xlfn.STDEV.S($I:$I))&gt;1.96,"Atípico","No")</f>
        <v>No</v>
      </c>
    </row>
    <row r="2670" spans="1:11" x14ac:dyDescent="0.35">
      <c r="A2670">
        <v>2553</v>
      </c>
      <c r="B2670" t="s">
        <v>15</v>
      </c>
      <c r="C2670">
        <v>358500</v>
      </c>
      <c r="D2670" t="s">
        <v>10</v>
      </c>
      <c r="E2670" t="s">
        <v>16</v>
      </c>
      <c r="F2670" t="s">
        <v>12</v>
      </c>
      <c r="G2670" t="s">
        <v>13</v>
      </c>
      <c r="H2670" t="s">
        <v>13</v>
      </c>
      <c r="I2670">
        <v>41</v>
      </c>
      <c r="J2670" t="str">
        <f>IF(ABS((C2670-AVERAGE($C:$C))/_xlfn.STDEV.S(moras[SALARIO]))&gt;1.96,"Atípico","No")</f>
        <v>No</v>
      </c>
      <c r="K2670" t="str">
        <f>IF(ABS((moras[[#This Row],[EDAD]]-AVERAGE($I:$I))/_xlfn.STDEV.S($I:$I))&gt;1.96,"Atípico","No")</f>
        <v>No</v>
      </c>
    </row>
    <row r="2671" spans="1:11" x14ac:dyDescent="0.35">
      <c r="A2671">
        <v>3112</v>
      </c>
      <c r="B2671" t="s">
        <v>9</v>
      </c>
      <c r="C2671">
        <v>356455</v>
      </c>
      <c r="D2671" t="s">
        <v>18</v>
      </c>
      <c r="E2671" t="s">
        <v>16</v>
      </c>
      <c r="F2671" t="s">
        <v>12</v>
      </c>
      <c r="G2671" t="s">
        <v>13</v>
      </c>
      <c r="H2671" t="s">
        <v>12</v>
      </c>
      <c r="I2671">
        <v>41</v>
      </c>
      <c r="J2671" t="str">
        <f>IF(ABS((C2671-AVERAGE($C:$C))/_xlfn.STDEV.S(moras[SALARIO]))&gt;1.96,"Atípico","No")</f>
        <v>No</v>
      </c>
      <c r="K2671" t="str">
        <f>IF(ABS((moras[[#This Row],[EDAD]]-AVERAGE($I:$I))/_xlfn.STDEV.S($I:$I))&gt;1.96,"Atípico","No")</f>
        <v>No</v>
      </c>
    </row>
    <row r="2672" spans="1:11" x14ac:dyDescent="0.35">
      <c r="A2672">
        <v>3028</v>
      </c>
      <c r="B2672" t="s">
        <v>9</v>
      </c>
      <c r="C2672">
        <v>355880</v>
      </c>
      <c r="D2672" t="s">
        <v>10</v>
      </c>
      <c r="E2672" t="s">
        <v>16</v>
      </c>
      <c r="F2672" t="s">
        <v>12</v>
      </c>
      <c r="G2672" t="s">
        <v>13</v>
      </c>
      <c r="H2672" t="s">
        <v>13</v>
      </c>
      <c r="I2672">
        <v>41</v>
      </c>
      <c r="J2672" t="str">
        <f>IF(ABS((C2672-AVERAGE($C:$C))/_xlfn.STDEV.S(moras[SALARIO]))&gt;1.96,"Atípico","No")</f>
        <v>No</v>
      </c>
      <c r="K2672" t="str">
        <f>IF(ABS((moras[[#This Row],[EDAD]]-AVERAGE($I:$I))/_xlfn.STDEV.S($I:$I))&gt;1.96,"Atípico","No")</f>
        <v>No</v>
      </c>
    </row>
    <row r="2673" spans="1:11" x14ac:dyDescent="0.35">
      <c r="A2673">
        <v>154</v>
      </c>
      <c r="B2673" t="s">
        <v>15</v>
      </c>
      <c r="C2673">
        <v>353911.5</v>
      </c>
      <c r="D2673" t="s">
        <v>10</v>
      </c>
      <c r="E2673" t="s">
        <v>11</v>
      </c>
      <c r="F2673" t="s">
        <v>12</v>
      </c>
      <c r="G2673" t="s">
        <v>13</v>
      </c>
      <c r="H2673" t="s">
        <v>13</v>
      </c>
      <c r="I2673">
        <v>41</v>
      </c>
      <c r="J2673" t="str">
        <f>IF(ABS((C2673-AVERAGE($C:$C))/_xlfn.STDEV.S(moras[SALARIO]))&gt;1.96,"Atípico","No")</f>
        <v>No</v>
      </c>
      <c r="K2673" t="str">
        <f>IF(ABS((moras[[#This Row],[EDAD]]-AVERAGE($I:$I))/_xlfn.STDEV.S($I:$I))&gt;1.96,"Atípico","No")</f>
        <v>No</v>
      </c>
    </row>
    <row r="2674" spans="1:11" x14ac:dyDescent="0.35">
      <c r="A2674">
        <v>3135</v>
      </c>
      <c r="B2674" t="s">
        <v>9</v>
      </c>
      <c r="C2674">
        <v>350955</v>
      </c>
      <c r="D2674" t="s">
        <v>10</v>
      </c>
      <c r="E2674" t="s">
        <v>16</v>
      </c>
      <c r="F2674" t="s">
        <v>12</v>
      </c>
      <c r="G2674" t="s">
        <v>13</v>
      </c>
      <c r="H2674" t="s">
        <v>13</v>
      </c>
      <c r="I2674">
        <v>41</v>
      </c>
      <c r="J2674" t="str">
        <f>IF(ABS((C2674-AVERAGE($C:$C))/_xlfn.STDEV.S(moras[SALARIO]))&gt;1.96,"Atípico","No")</f>
        <v>No</v>
      </c>
      <c r="K2674" t="str">
        <f>IF(ABS((moras[[#This Row],[EDAD]]-AVERAGE($I:$I))/_xlfn.STDEV.S($I:$I))&gt;1.96,"Atípico","No")</f>
        <v>No</v>
      </c>
    </row>
    <row r="2675" spans="1:11" x14ac:dyDescent="0.35">
      <c r="A2675">
        <v>1998</v>
      </c>
      <c r="B2675" t="s">
        <v>15</v>
      </c>
      <c r="C2675">
        <v>350000</v>
      </c>
      <c r="D2675" t="s">
        <v>10</v>
      </c>
      <c r="E2675" t="s">
        <v>11</v>
      </c>
      <c r="F2675" t="s">
        <v>12</v>
      </c>
      <c r="G2675" t="s">
        <v>13</v>
      </c>
      <c r="H2675" t="s">
        <v>13</v>
      </c>
      <c r="I2675">
        <v>41</v>
      </c>
      <c r="J2675" t="str">
        <f>IF(ABS((C2675-AVERAGE($C:$C))/_xlfn.STDEV.S(moras[SALARIO]))&gt;1.96,"Atípico","No")</f>
        <v>No</v>
      </c>
      <c r="K2675" t="str">
        <f>IF(ABS((moras[[#This Row],[EDAD]]-AVERAGE($I:$I))/_xlfn.STDEV.S($I:$I))&gt;1.96,"Atípico","No")</f>
        <v>No</v>
      </c>
    </row>
    <row r="2676" spans="1:11" x14ac:dyDescent="0.35">
      <c r="A2676">
        <v>4243</v>
      </c>
      <c r="B2676" t="s">
        <v>15</v>
      </c>
      <c r="C2676">
        <v>348503</v>
      </c>
      <c r="D2676" t="s">
        <v>10</v>
      </c>
      <c r="E2676" t="s">
        <v>16</v>
      </c>
      <c r="F2676" t="s">
        <v>12</v>
      </c>
      <c r="G2676" t="s">
        <v>13</v>
      </c>
      <c r="H2676" t="s">
        <v>13</v>
      </c>
      <c r="I2676">
        <v>41</v>
      </c>
      <c r="J2676" t="str">
        <f>IF(ABS((C2676-AVERAGE($C:$C))/_xlfn.STDEV.S(moras[SALARIO]))&gt;1.96,"Atípico","No")</f>
        <v>No</v>
      </c>
      <c r="K2676" t="str">
        <f>IF(ABS((moras[[#This Row],[EDAD]]-AVERAGE($I:$I))/_xlfn.STDEV.S($I:$I))&gt;1.96,"Atípico","No")</f>
        <v>No</v>
      </c>
    </row>
    <row r="2677" spans="1:11" x14ac:dyDescent="0.35">
      <c r="A2677">
        <v>2211</v>
      </c>
      <c r="B2677" t="s">
        <v>9</v>
      </c>
      <c r="C2677">
        <v>333500</v>
      </c>
      <c r="D2677" t="s">
        <v>10</v>
      </c>
      <c r="E2677" t="s">
        <v>16</v>
      </c>
      <c r="F2677" t="s">
        <v>12</v>
      </c>
      <c r="G2677" t="s">
        <v>13</v>
      </c>
      <c r="H2677" t="s">
        <v>13</v>
      </c>
      <c r="I2677">
        <v>41</v>
      </c>
      <c r="J2677" t="str">
        <f>IF(ABS((C2677-AVERAGE($C:$C))/_xlfn.STDEV.S(moras[SALARIO]))&gt;1.96,"Atípico","No")</f>
        <v>No</v>
      </c>
      <c r="K2677" t="str">
        <f>IF(ABS((moras[[#This Row],[EDAD]]-AVERAGE($I:$I))/_xlfn.STDEV.S($I:$I))&gt;1.96,"Atípico","No")</f>
        <v>No</v>
      </c>
    </row>
    <row r="2678" spans="1:11" x14ac:dyDescent="0.35">
      <c r="A2678">
        <v>3036</v>
      </c>
      <c r="B2678" t="s">
        <v>9</v>
      </c>
      <c r="C2678">
        <v>331181</v>
      </c>
      <c r="D2678" t="s">
        <v>17</v>
      </c>
      <c r="E2678" t="s">
        <v>16</v>
      </c>
      <c r="F2678" t="s">
        <v>12</v>
      </c>
      <c r="G2678" t="s">
        <v>13</v>
      </c>
      <c r="H2678" t="s">
        <v>13</v>
      </c>
      <c r="I2678">
        <v>41</v>
      </c>
      <c r="J2678" t="str">
        <f>IF(ABS((C2678-AVERAGE($C:$C))/_xlfn.STDEV.S(moras[SALARIO]))&gt;1.96,"Atípico","No")</f>
        <v>No</v>
      </c>
      <c r="K2678" t="str">
        <f>IF(ABS((moras[[#This Row],[EDAD]]-AVERAGE($I:$I))/_xlfn.STDEV.S($I:$I))&gt;1.96,"Atípico","No")</f>
        <v>No</v>
      </c>
    </row>
    <row r="2679" spans="1:11" x14ac:dyDescent="0.35">
      <c r="A2679">
        <v>666</v>
      </c>
      <c r="B2679" t="s">
        <v>9</v>
      </c>
      <c r="C2679">
        <v>329950</v>
      </c>
      <c r="D2679" t="s">
        <v>18</v>
      </c>
      <c r="E2679" t="s">
        <v>16</v>
      </c>
      <c r="F2679" t="s">
        <v>12</v>
      </c>
      <c r="G2679" t="s">
        <v>13</v>
      </c>
      <c r="H2679" t="s">
        <v>12</v>
      </c>
      <c r="I2679">
        <v>41</v>
      </c>
      <c r="J2679" t="str">
        <f>IF(ABS((C2679-AVERAGE($C:$C))/_xlfn.STDEV.S(moras[SALARIO]))&gt;1.96,"Atípico","No")</f>
        <v>No</v>
      </c>
      <c r="K2679" t="str">
        <f>IF(ABS((moras[[#This Row],[EDAD]]-AVERAGE($I:$I))/_xlfn.STDEV.S($I:$I))&gt;1.96,"Atípico","No")</f>
        <v>No</v>
      </c>
    </row>
    <row r="2680" spans="1:11" x14ac:dyDescent="0.35">
      <c r="A2680">
        <v>1796</v>
      </c>
      <c r="B2680" t="s">
        <v>9</v>
      </c>
      <c r="C2680">
        <v>329794</v>
      </c>
      <c r="D2680" t="s">
        <v>18</v>
      </c>
      <c r="E2680" t="s">
        <v>16</v>
      </c>
      <c r="F2680" t="s">
        <v>12</v>
      </c>
      <c r="G2680" t="s">
        <v>13</v>
      </c>
      <c r="H2680" t="s">
        <v>12</v>
      </c>
      <c r="I2680">
        <v>41</v>
      </c>
      <c r="J2680" t="str">
        <f>IF(ABS((C2680-AVERAGE($C:$C))/_xlfn.STDEV.S(moras[SALARIO]))&gt;1.96,"Atípico","No")</f>
        <v>No</v>
      </c>
      <c r="K2680" t="str">
        <f>IF(ABS((moras[[#This Row],[EDAD]]-AVERAGE($I:$I))/_xlfn.STDEV.S($I:$I))&gt;1.96,"Atípico","No")</f>
        <v>No</v>
      </c>
    </row>
    <row r="2681" spans="1:11" x14ac:dyDescent="0.35">
      <c r="A2681">
        <v>1031</v>
      </c>
      <c r="B2681" t="s">
        <v>9</v>
      </c>
      <c r="C2681">
        <v>320000</v>
      </c>
      <c r="D2681" t="s">
        <v>10</v>
      </c>
      <c r="E2681" t="s">
        <v>16</v>
      </c>
      <c r="F2681" t="s">
        <v>12</v>
      </c>
      <c r="G2681" t="s">
        <v>12</v>
      </c>
      <c r="H2681" t="s">
        <v>13</v>
      </c>
      <c r="I2681">
        <v>41</v>
      </c>
      <c r="J2681" t="str">
        <f>IF(ABS((C2681-AVERAGE($C:$C))/_xlfn.STDEV.S(moras[SALARIO]))&gt;1.96,"Atípico","No")</f>
        <v>No</v>
      </c>
      <c r="K2681" t="str">
        <f>IF(ABS((moras[[#This Row],[EDAD]]-AVERAGE($I:$I))/_xlfn.STDEV.S($I:$I))&gt;1.96,"Atípico","No")</f>
        <v>No</v>
      </c>
    </row>
    <row r="2682" spans="1:11" x14ac:dyDescent="0.35">
      <c r="A2682">
        <v>2381</v>
      </c>
      <c r="B2682" t="s">
        <v>15</v>
      </c>
      <c r="C2682">
        <v>318550</v>
      </c>
      <c r="D2682" t="s">
        <v>10</v>
      </c>
      <c r="E2682" t="s">
        <v>16</v>
      </c>
      <c r="F2682" t="s">
        <v>12</v>
      </c>
      <c r="G2682" t="s">
        <v>13</v>
      </c>
      <c r="H2682" t="s">
        <v>13</v>
      </c>
      <c r="I2682">
        <v>41</v>
      </c>
      <c r="J2682" t="str">
        <f>IF(ABS((C2682-AVERAGE($C:$C))/_xlfn.STDEV.S(moras[SALARIO]))&gt;1.96,"Atípico","No")</f>
        <v>No</v>
      </c>
      <c r="K2682" t="str">
        <f>IF(ABS((moras[[#This Row],[EDAD]]-AVERAGE($I:$I))/_xlfn.STDEV.S($I:$I))&gt;1.96,"Atípico","No")</f>
        <v>No</v>
      </c>
    </row>
    <row r="2683" spans="1:11" x14ac:dyDescent="0.35">
      <c r="A2683">
        <v>1084</v>
      </c>
      <c r="B2683" t="s">
        <v>15</v>
      </c>
      <c r="C2683">
        <v>317915</v>
      </c>
      <c r="D2683" t="s">
        <v>10</v>
      </c>
      <c r="E2683" t="s">
        <v>16</v>
      </c>
      <c r="F2683" t="s">
        <v>12</v>
      </c>
      <c r="G2683" t="s">
        <v>13</v>
      </c>
      <c r="H2683" t="s">
        <v>13</v>
      </c>
      <c r="I2683">
        <v>41</v>
      </c>
      <c r="J2683" t="str">
        <f>IF(ABS((C2683-AVERAGE($C:$C))/_xlfn.STDEV.S(moras[SALARIO]))&gt;1.96,"Atípico","No")</f>
        <v>No</v>
      </c>
      <c r="K2683" t="str">
        <f>IF(ABS((moras[[#This Row],[EDAD]]-AVERAGE($I:$I))/_xlfn.STDEV.S($I:$I))&gt;1.96,"Atípico","No")</f>
        <v>No</v>
      </c>
    </row>
    <row r="2684" spans="1:11" x14ac:dyDescent="0.35">
      <c r="A2684">
        <v>649</v>
      </c>
      <c r="B2684" t="s">
        <v>9</v>
      </c>
      <c r="C2684">
        <v>311895</v>
      </c>
      <c r="D2684" t="s">
        <v>18</v>
      </c>
      <c r="E2684" t="s">
        <v>16</v>
      </c>
      <c r="F2684" t="s">
        <v>12</v>
      </c>
      <c r="G2684" t="s">
        <v>13</v>
      </c>
      <c r="H2684" t="s">
        <v>12</v>
      </c>
      <c r="I2684">
        <v>41</v>
      </c>
      <c r="J2684" t="str">
        <f>IF(ABS((C2684-AVERAGE($C:$C))/_xlfn.STDEV.S(moras[SALARIO]))&gt;1.96,"Atípico","No")</f>
        <v>No</v>
      </c>
      <c r="K2684" t="str">
        <f>IF(ABS((moras[[#This Row],[EDAD]]-AVERAGE($I:$I))/_xlfn.STDEV.S($I:$I))&gt;1.96,"Atípico","No")</f>
        <v>No</v>
      </c>
    </row>
    <row r="2685" spans="1:11" x14ac:dyDescent="0.35">
      <c r="A2685">
        <v>851</v>
      </c>
      <c r="B2685" t="s">
        <v>9</v>
      </c>
      <c r="C2685">
        <v>310124</v>
      </c>
      <c r="D2685" t="s">
        <v>18</v>
      </c>
      <c r="E2685" t="s">
        <v>16</v>
      </c>
      <c r="F2685" t="s">
        <v>12</v>
      </c>
      <c r="G2685" t="s">
        <v>12</v>
      </c>
      <c r="H2685" t="s">
        <v>13</v>
      </c>
      <c r="I2685">
        <v>41</v>
      </c>
      <c r="J2685" t="str">
        <f>IF(ABS((C2685-AVERAGE($C:$C))/_xlfn.STDEV.S(moras[SALARIO]))&gt;1.96,"Atípico","No")</f>
        <v>No</v>
      </c>
      <c r="K2685" t="str">
        <f>IF(ABS((moras[[#This Row],[EDAD]]-AVERAGE($I:$I))/_xlfn.STDEV.S($I:$I))&gt;1.96,"Atípico","No")</f>
        <v>No</v>
      </c>
    </row>
    <row r="2686" spans="1:11" x14ac:dyDescent="0.35">
      <c r="A2686">
        <v>2517</v>
      </c>
      <c r="B2686" t="s">
        <v>9</v>
      </c>
      <c r="C2686">
        <v>310124</v>
      </c>
      <c r="D2686" t="s">
        <v>18</v>
      </c>
      <c r="E2686" t="s">
        <v>16</v>
      </c>
      <c r="F2686" t="s">
        <v>12</v>
      </c>
      <c r="G2686" t="s">
        <v>12</v>
      </c>
      <c r="H2686" t="s">
        <v>12</v>
      </c>
      <c r="I2686">
        <v>41</v>
      </c>
      <c r="J2686" t="str">
        <f>IF(ABS((C2686-AVERAGE($C:$C))/_xlfn.STDEV.S(moras[SALARIO]))&gt;1.96,"Atípico","No")</f>
        <v>No</v>
      </c>
      <c r="K2686" t="str">
        <f>IF(ABS((moras[[#This Row],[EDAD]]-AVERAGE($I:$I))/_xlfn.STDEV.S($I:$I))&gt;1.96,"Atípico","No")</f>
        <v>No</v>
      </c>
    </row>
    <row r="2687" spans="1:11" x14ac:dyDescent="0.35">
      <c r="A2687">
        <v>4425</v>
      </c>
      <c r="B2687" t="s">
        <v>9</v>
      </c>
      <c r="C2687">
        <v>307850</v>
      </c>
      <c r="D2687" t="s">
        <v>10</v>
      </c>
      <c r="E2687" t="s">
        <v>16</v>
      </c>
      <c r="F2687" t="s">
        <v>12</v>
      </c>
      <c r="G2687" t="s">
        <v>13</v>
      </c>
      <c r="H2687" t="s">
        <v>13</v>
      </c>
      <c r="I2687">
        <v>41</v>
      </c>
      <c r="J2687" t="str">
        <f>IF(ABS((C2687-AVERAGE($C:$C))/_xlfn.STDEV.S(moras[SALARIO]))&gt;1.96,"Atípico","No")</f>
        <v>No</v>
      </c>
      <c r="K2687" t="str">
        <f>IF(ABS((moras[[#This Row],[EDAD]]-AVERAGE($I:$I))/_xlfn.STDEV.S($I:$I))&gt;1.96,"Atípico","No")</f>
        <v>No</v>
      </c>
    </row>
    <row r="2688" spans="1:11" x14ac:dyDescent="0.35">
      <c r="A2688">
        <v>1317</v>
      </c>
      <c r="B2688" t="s">
        <v>9</v>
      </c>
      <c r="C2688">
        <v>306723.3</v>
      </c>
      <c r="D2688" t="s">
        <v>10</v>
      </c>
      <c r="E2688" t="s">
        <v>16</v>
      </c>
      <c r="F2688" t="s">
        <v>12</v>
      </c>
      <c r="G2688" t="s">
        <v>12</v>
      </c>
      <c r="H2688" t="s">
        <v>13</v>
      </c>
      <c r="I2688">
        <v>41</v>
      </c>
      <c r="J2688" t="str">
        <f>IF(ABS((C2688-AVERAGE($C:$C))/_xlfn.STDEV.S(moras[SALARIO]))&gt;1.96,"Atípico","No")</f>
        <v>No</v>
      </c>
      <c r="K2688" t="str">
        <f>IF(ABS((moras[[#This Row],[EDAD]]-AVERAGE($I:$I))/_xlfn.STDEV.S($I:$I))&gt;1.96,"Atípico","No")</f>
        <v>No</v>
      </c>
    </row>
    <row r="2689" spans="1:11" x14ac:dyDescent="0.35">
      <c r="A2689">
        <v>1380</v>
      </c>
      <c r="B2689" t="s">
        <v>9</v>
      </c>
      <c r="C2689">
        <v>305704</v>
      </c>
      <c r="D2689" t="s">
        <v>18</v>
      </c>
      <c r="E2689" t="s">
        <v>16</v>
      </c>
      <c r="F2689" t="s">
        <v>12</v>
      </c>
      <c r="G2689" t="s">
        <v>13</v>
      </c>
      <c r="H2689" t="s">
        <v>12</v>
      </c>
      <c r="I2689">
        <v>41</v>
      </c>
      <c r="J2689" t="str">
        <f>IF(ABS((C2689-AVERAGE($C:$C))/_xlfn.STDEV.S(moras[SALARIO]))&gt;1.96,"Atípico","No")</f>
        <v>No</v>
      </c>
      <c r="K2689" t="str">
        <f>IF(ABS((moras[[#This Row],[EDAD]]-AVERAGE($I:$I))/_xlfn.STDEV.S($I:$I))&gt;1.96,"Atípico","No")</f>
        <v>No</v>
      </c>
    </row>
    <row r="2690" spans="1:11" x14ac:dyDescent="0.35">
      <c r="A2690">
        <v>3810</v>
      </c>
      <c r="B2690" t="s">
        <v>9</v>
      </c>
      <c r="C2690">
        <v>305152</v>
      </c>
      <c r="D2690" t="s">
        <v>18</v>
      </c>
      <c r="E2690" t="s">
        <v>16</v>
      </c>
      <c r="F2690" t="s">
        <v>12</v>
      </c>
      <c r="G2690" t="s">
        <v>13</v>
      </c>
      <c r="H2690" t="s">
        <v>12</v>
      </c>
      <c r="I2690">
        <v>41</v>
      </c>
      <c r="J2690" t="str">
        <f>IF(ABS((C2690-AVERAGE($C:$C))/_xlfn.STDEV.S(moras[SALARIO]))&gt;1.96,"Atípico","No")</f>
        <v>No</v>
      </c>
      <c r="K2690" t="str">
        <f>IF(ABS((moras[[#This Row],[EDAD]]-AVERAGE($I:$I))/_xlfn.STDEV.S($I:$I))&gt;1.96,"Atípico","No")</f>
        <v>No</v>
      </c>
    </row>
    <row r="2691" spans="1:11" x14ac:dyDescent="0.35">
      <c r="A2691">
        <v>472</v>
      </c>
      <c r="B2691" t="s">
        <v>15</v>
      </c>
      <c r="C2691">
        <v>300000</v>
      </c>
      <c r="D2691" t="s">
        <v>18</v>
      </c>
      <c r="E2691" t="s">
        <v>16</v>
      </c>
      <c r="F2691" t="s">
        <v>12</v>
      </c>
      <c r="G2691" t="s">
        <v>13</v>
      </c>
      <c r="H2691" t="s">
        <v>13</v>
      </c>
      <c r="I2691">
        <v>41</v>
      </c>
      <c r="J2691" t="str">
        <f>IF(ABS((C2691-AVERAGE($C:$C))/_xlfn.STDEV.S(moras[SALARIO]))&gt;1.96,"Atípico","No")</f>
        <v>No</v>
      </c>
      <c r="K2691" t="str">
        <f>IF(ABS((moras[[#This Row],[EDAD]]-AVERAGE($I:$I))/_xlfn.STDEV.S($I:$I))&gt;1.96,"Atípico","No")</f>
        <v>No</v>
      </c>
    </row>
    <row r="2692" spans="1:11" x14ac:dyDescent="0.35">
      <c r="A2692">
        <v>3578</v>
      </c>
      <c r="B2692" t="s">
        <v>15</v>
      </c>
      <c r="C2692">
        <v>300000</v>
      </c>
      <c r="D2692" t="s">
        <v>10</v>
      </c>
      <c r="E2692" t="s">
        <v>16</v>
      </c>
      <c r="F2692" t="s">
        <v>12</v>
      </c>
      <c r="G2692" t="s">
        <v>12</v>
      </c>
      <c r="H2692" t="s">
        <v>13</v>
      </c>
      <c r="I2692">
        <v>41</v>
      </c>
      <c r="J2692" t="str">
        <f>IF(ABS((C2692-AVERAGE($C:$C))/_xlfn.STDEV.S(moras[SALARIO]))&gt;1.96,"Atípico","No")</f>
        <v>No</v>
      </c>
      <c r="K2692" t="str">
        <f>IF(ABS((moras[[#This Row],[EDAD]]-AVERAGE($I:$I))/_xlfn.STDEV.S($I:$I))&gt;1.96,"Atípico","No")</f>
        <v>No</v>
      </c>
    </row>
    <row r="2693" spans="1:11" x14ac:dyDescent="0.35">
      <c r="A2693">
        <v>2924</v>
      </c>
      <c r="B2693" t="s">
        <v>15</v>
      </c>
      <c r="C2693">
        <v>297865</v>
      </c>
      <c r="D2693" t="s">
        <v>18</v>
      </c>
      <c r="E2693" t="s">
        <v>16</v>
      </c>
      <c r="F2693" t="s">
        <v>12</v>
      </c>
      <c r="G2693" t="s">
        <v>13</v>
      </c>
      <c r="H2693" t="s">
        <v>13</v>
      </c>
      <c r="I2693">
        <v>41</v>
      </c>
      <c r="J2693" t="str">
        <f>IF(ABS((C2693-AVERAGE($C:$C))/_xlfn.STDEV.S(moras[SALARIO]))&gt;1.96,"Atípico","No")</f>
        <v>No</v>
      </c>
      <c r="K2693" t="str">
        <f>IF(ABS((moras[[#This Row],[EDAD]]-AVERAGE($I:$I))/_xlfn.STDEV.S($I:$I))&gt;1.96,"Atípico","No")</f>
        <v>No</v>
      </c>
    </row>
    <row r="2694" spans="1:11" x14ac:dyDescent="0.35">
      <c r="A2694">
        <v>2454</v>
      </c>
      <c r="B2694" t="s">
        <v>9</v>
      </c>
      <c r="C2694">
        <v>297187</v>
      </c>
      <c r="D2694" t="s">
        <v>18</v>
      </c>
      <c r="E2694" t="s">
        <v>16</v>
      </c>
      <c r="F2694" t="s">
        <v>12</v>
      </c>
      <c r="G2694" t="s">
        <v>13</v>
      </c>
      <c r="H2694" t="s">
        <v>13</v>
      </c>
      <c r="I2694">
        <v>41</v>
      </c>
      <c r="J2694" t="str">
        <f>IF(ABS((C2694-AVERAGE($C:$C))/_xlfn.STDEV.S(moras[SALARIO]))&gt;1.96,"Atípico","No")</f>
        <v>No</v>
      </c>
      <c r="K2694" t="str">
        <f>IF(ABS((moras[[#This Row],[EDAD]]-AVERAGE($I:$I))/_xlfn.STDEV.S($I:$I))&gt;1.96,"Atípico","No")</f>
        <v>No</v>
      </c>
    </row>
    <row r="2695" spans="1:11" x14ac:dyDescent="0.35">
      <c r="A2695">
        <v>1136</v>
      </c>
      <c r="B2695" t="s">
        <v>15</v>
      </c>
      <c r="C2695">
        <v>297139</v>
      </c>
      <c r="D2695" t="s">
        <v>17</v>
      </c>
      <c r="E2695" t="s">
        <v>16</v>
      </c>
      <c r="F2695" t="s">
        <v>13</v>
      </c>
      <c r="G2695" t="s">
        <v>13</v>
      </c>
      <c r="H2695" t="s">
        <v>12</v>
      </c>
      <c r="I2695">
        <v>41</v>
      </c>
      <c r="J2695" t="str">
        <f>IF(ABS((C2695-AVERAGE($C:$C))/_xlfn.STDEV.S(moras[SALARIO]))&gt;1.96,"Atípico","No")</f>
        <v>No</v>
      </c>
      <c r="K2695" t="str">
        <f>IF(ABS((moras[[#This Row],[EDAD]]-AVERAGE($I:$I))/_xlfn.STDEV.S($I:$I))&gt;1.96,"Atípico","No")</f>
        <v>No</v>
      </c>
    </row>
    <row r="2696" spans="1:11" x14ac:dyDescent="0.35">
      <c r="A2696">
        <v>1375</v>
      </c>
      <c r="B2696" t="s">
        <v>15</v>
      </c>
      <c r="C2696">
        <v>297082.46999999997</v>
      </c>
      <c r="D2696" t="s">
        <v>10</v>
      </c>
      <c r="E2696" t="s">
        <v>11</v>
      </c>
      <c r="F2696" t="s">
        <v>12</v>
      </c>
      <c r="G2696" t="s">
        <v>13</v>
      </c>
      <c r="H2696" t="s">
        <v>13</v>
      </c>
      <c r="I2696">
        <v>41</v>
      </c>
      <c r="J2696" t="str">
        <f>IF(ABS((C2696-AVERAGE($C:$C))/_xlfn.STDEV.S(moras[SALARIO]))&gt;1.96,"Atípico","No")</f>
        <v>No</v>
      </c>
      <c r="K2696" t="str">
        <f>IF(ABS((moras[[#This Row],[EDAD]]-AVERAGE($I:$I))/_xlfn.STDEV.S($I:$I))&gt;1.96,"Atípico","No")</f>
        <v>No</v>
      </c>
    </row>
    <row r="2697" spans="1:11" x14ac:dyDescent="0.35">
      <c r="A2697">
        <v>33</v>
      </c>
      <c r="B2697" t="s">
        <v>15</v>
      </c>
      <c r="C2697">
        <v>297046</v>
      </c>
      <c r="D2697" t="s">
        <v>10</v>
      </c>
      <c r="E2697" t="s">
        <v>16</v>
      </c>
      <c r="F2697" t="s">
        <v>12</v>
      </c>
      <c r="G2697" t="s">
        <v>12</v>
      </c>
      <c r="H2697" t="s">
        <v>13</v>
      </c>
      <c r="I2697">
        <v>41</v>
      </c>
      <c r="J2697" t="str">
        <f>IF(ABS((C2697-AVERAGE($C:$C))/_xlfn.STDEV.S(moras[SALARIO]))&gt;1.96,"Atípico","No")</f>
        <v>No</v>
      </c>
      <c r="K2697" t="str">
        <f>IF(ABS((moras[[#This Row],[EDAD]]-AVERAGE($I:$I))/_xlfn.STDEV.S($I:$I))&gt;1.96,"Atípico","No")</f>
        <v>No</v>
      </c>
    </row>
    <row r="2698" spans="1:11" x14ac:dyDescent="0.35">
      <c r="A2698">
        <v>1786</v>
      </c>
      <c r="B2698" t="s">
        <v>9</v>
      </c>
      <c r="C2698">
        <v>297046</v>
      </c>
      <c r="D2698" t="s">
        <v>17</v>
      </c>
      <c r="E2698" t="s">
        <v>16</v>
      </c>
      <c r="F2698" t="s">
        <v>12</v>
      </c>
      <c r="G2698" t="s">
        <v>13</v>
      </c>
      <c r="H2698" t="s">
        <v>13</v>
      </c>
      <c r="I2698">
        <v>41</v>
      </c>
      <c r="J2698" t="str">
        <f>IF(ABS((C2698-AVERAGE($C:$C))/_xlfn.STDEV.S(moras[SALARIO]))&gt;1.96,"Atípico","No")</f>
        <v>No</v>
      </c>
      <c r="K2698" t="str">
        <f>IF(ABS((moras[[#This Row],[EDAD]]-AVERAGE($I:$I))/_xlfn.STDEV.S($I:$I))&gt;1.96,"Atípico","No")</f>
        <v>No</v>
      </c>
    </row>
    <row r="2699" spans="1:11" x14ac:dyDescent="0.35">
      <c r="A2699">
        <v>2311</v>
      </c>
      <c r="B2699" t="s">
        <v>15</v>
      </c>
      <c r="C2699">
        <v>297046</v>
      </c>
      <c r="D2699" t="s">
        <v>18</v>
      </c>
      <c r="E2699" t="s">
        <v>16</v>
      </c>
      <c r="F2699" t="s">
        <v>12</v>
      </c>
      <c r="G2699" t="s">
        <v>13</v>
      </c>
      <c r="H2699" t="s">
        <v>13</v>
      </c>
      <c r="I2699">
        <v>41</v>
      </c>
      <c r="J2699" t="str">
        <f>IF(ABS((C2699-AVERAGE($C:$C))/_xlfn.STDEV.S(moras[SALARIO]))&gt;1.96,"Atípico","No")</f>
        <v>No</v>
      </c>
      <c r="K2699" t="str">
        <f>IF(ABS((moras[[#This Row],[EDAD]]-AVERAGE($I:$I))/_xlfn.STDEV.S($I:$I))&gt;1.96,"Atípico","No")</f>
        <v>No</v>
      </c>
    </row>
    <row r="2700" spans="1:11" x14ac:dyDescent="0.35">
      <c r="A2700">
        <v>3635</v>
      </c>
      <c r="B2700" t="s">
        <v>9</v>
      </c>
      <c r="C2700">
        <v>297046</v>
      </c>
      <c r="D2700" t="s">
        <v>18</v>
      </c>
      <c r="E2700" t="s">
        <v>16</v>
      </c>
      <c r="F2700" t="s">
        <v>12</v>
      </c>
      <c r="G2700" t="s">
        <v>13</v>
      </c>
      <c r="H2700" t="s">
        <v>13</v>
      </c>
      <c r="I2700">
        <v>41</v>
      </c>
      <c r="J2700" t="str">
        <f>IF(ABS((C2700-AVERAGE($C:$C))/_xlfn.STDEV.S(moras[SALARIO]))&gt;1.96,"Atípico","No")</f>
        <v>No</v>
      </c>
      <c r="K2700" t="str">
        <f>IF(ABS((moras[[#This Row],[EDAD]]-AVERAGE($I:$I))/_xlfn.STDEV.S($I:$I))&gt;1.96,"Atípico","No")</f>
        <v>No</v>
      </c>
    </row>
    <row r="2701" spans="1:11" x14ac:dyDescent="0.35">
      <c r="A2701">
        <v>4722</v>
      </c>
      <c r="B2701" t="s">
        <v>15</v>
      </c>
      <c r="C2701">
        <v>297046</v>
      </c>
      <c r="D2701" t="s">
        <v>17</v>
      </c>
      <c r="E2701" t="s">
        <v>16</v>
      </c>
      <c r="F2701" t="s">
        <v>12</v>
      </c>
      <c r="G2701" t="s">
        <v>13</v>
      </c>
      <c r="H2701" t="s">
        <v>13</v>
      </c>
      <c r="I2701">
        <v>41</v>
      </c>
      <c r="J2701" t="str">
        <f>IF(ABS((C2701-AVERAGE($C:$C))/_xlfn.STDEV.S(moras[SALARIO]))&gt;1.96,"Atípico","No")</f>
        <v>No</v>
      </c>
      <c r="K2701" t="str">
        <f>IF(ABS((moras[[#This Row],[EDAD]]-AVERAGE($I:$I))/_xlfn.STDEV.S($I:$I))&gt;1.96,"Atípico","No")</f>
        <v>No</v>
      </c>
    </row>
    <row r="2702" spans="1:11" x14ac:dyDescent="0.35">
      <c r="A2702">
        <v>1838</v>
      </c>
      <c r="B2702" t="s">
        <v>15</v>
      </c>
      <c r="C2702">
        <v>297045</v>
      </c>
      <c r="D2702" t="s">
        <v>17</v>
      </c>
      <c r="E2702" t="s">
        <v>16</v>
      </c>
      <c r="F2702" t="s">
        <v>12</v>
      </c>
      <c r="G2702" t="s">
        <v>13</v>
      </c>
      <c r="H2702" t="s">
        <v>13</v>
      </c>
      <c r="I2702">
        <v>41</v>
      </c>
      <c r="J2702" t="str">
        <f>IF(ABS((C2702-AVERAGE($C:$C))/_xlfn.STDEV.S(moras[SALARIO]))&gt;1.96,"Atípico","No")</f>
        <v>No</v>
      </c>
      <c r="K2702" t="str">
        <f>IF(ABS((moras[[#This Row],[EDAD]]-AVERAGE($I:$I))/_xlfn.STDEV.S($I:$I))&gt;1.96,"Atípico","No")</f>
        <v>No</v>
      </c>
    </row>
    <row r="2703" spans="1:11" x14ac:dyDescent="0.35">
      <c r="A2703">
        <v>2171</v>
      </c>
      <c r="B2703" t="s">
        <v>15</v>
      </c>
      <c r="C2703">
        <v>297045</v>
      </c>
      <c r="D2703" t="s">
        <v>18</v>
      </c>
      <c r="E2703" t="s">
        <v>16</v>
      </c>
      <c r="F2703" t="s">
        <v>12</v>
      </c>
      <c r="G2703" t="s">
        <v>12</v>
      </c>
      <c r="H2703" t="s">
        <v>12</v>
      </c>
      <c r="I2703">
        <v>41</v>
      </c>
      <c r="J2703" t="str">
        <f>IF(ABS((C2703-AVERAGE($C:$C))/_xlfn.STDEV.S(moras[SALARIO]))&gt;1.96,"Atípico","No")</f>
        <v>No</v>
      </c>
      <c r="K2703" t="str">
        <f>IF(ABS((moras[[#This Row],[EDAD]]-AVERAGE($I:$I))/_xlfn.STDEV.S($I:$I))&gt;1.96,"Atípico","No")</f>
        <v>No</v>
      </c>
    </row>
    <row r="2704" spans="1:11" x14ac:dyDescent="0.35">
      <c r="A2704">
        <v>3359</v>
      </c>
      <c r="B2704" t="s">
        <v>15</v>
      </c>
      <c r="C2704">
        <v>289729</v>
      </c>
      <c r="D2704" t="s">
        <v>10</v>
      </c>
      <c r="E2704" t="s">
        <v>11</v>
      </c>
      <c r="F2704" t="s">
        <v>12</v>
      </c>
      <c r="G2704" t="s">
        <v>13</v>
      </c>
      <c r="H2704" t="s">
        <v>12</v>
      </c>
      <c r="I2704">
        <v>41</v>
      </c>
      <c r="J2704" t="str">
        <f>IF(ABS((C2704-AVERAGE($C:$C))/_xlfn.STDEV.S(moras[SALARIO]))&gt;1.96,"Atípico","No")</f>
        <v>No</v>
      </c>
      <c r="K2704" t="str">
        <f>IF(ABS((moras[[#This Row],[EDAD]]-AVERAGE($I:$I))/_xlfn.STDEV.S($I:$I))&gt;1.96,"Atípico","No")</f>
        <v>No</v>
      </c>
    </row>
    <row r="2705" spans="1:11" x14ac:dyDescent="0.35">
      <c r="A2705">
        <v>140</v>
      </c>
      <c r="B2705" t="s">
        <v>9</v>
      </c>
      <c r="C2705">
        <v>278035</v>
      </c>
      <c r="D2705" t="s">
        <v>17</v>
      </c>
      <c r="E2705" t="s">
        <v>16</v>
      </c>
      <c r="F2705" t="s">
        <v>12</v>
      </c>
      <c r="G2705" t="s">
        <v>13</v>
      </c>
      <c r="H2705" t="s">
        <v>13</v>
      </c>
      <c r="I2705">
        <v>41</v>
      </c>
      <c r="J2705" t="str">
        <f>IF(ABS((C2705-AVERAGE($C:$C))/_xlfn.STDEV.S(moras[SALARIO]))&gt;1.96,"Atípico","No")</f>
        <v>No</v>
      </c>
      <c r="K2705" t="str">
        <f>IF(ABS((moras[[#This Row],[EDAD]]-AVERAGE($I:$I))/_xlfn.STDEV.S($I:$I))&gt;1.96,"Atípico","No")</f>
        <v>No</v>
      </c>
    </row>
    <row r="2706" spans="1:11" x14ac:dyDescent="0.35">
      <c r="A2706">
        <v>741</v>
      </c>
      <c r="B2706" t="s">
        <v>15</v>
      </c>
      <c r="C2706">
        <v>278030</v>
      </c>
      <c r="D2706" t="s">
        <v>19</v>
      </c>
      <c r="E2706" t="s">
        <v>16</v>
      </c>
      <c r="F2706" t="s">
        <v>12</v>
      </c>
      <c r="G2706" t="s">
        <v>13</v>
      </c>
      <c r="H2706" t="s">
        <v>13</v>
      </c>
      <c r="I2706">
        <v>41</v>
      </c>
      <c r="J2706" t="str">
        <f>IF(ABS((C2706-AVERAGE($C:$C))/_xlfn.STDEV.S(moras[SALARIO]))&gt;1.96,"Atípico","No")</f>
        <v>No</v>
      </c>
      <c r="K2706" t="str">
        <f>IF(ABS((moras[[#This Row],[EDAD]]-AVERAGE($I:$I))/_xlfn.STDEV.S($I:$I))&gt;1.96,"Atípico","No")</f>
        <v>No</v>
      </c>
    </row>
    <row r="2707" spans="1:11" x14ac:dyDescent="0.35">
      <c r="A2707">
        <v>1928</v>
      </c>
      <c r="B2707" t="s">
        <v>15</v>
      </c>
      <c r="C2707">
        <v>277402</v>
      </c>
      <c r="D2707" t="s">
        <v>10</v>
      </c>
      <c r="E2707" t="s">
        <v>16</v>
      </c>
      <c r="F2707" t="s">
        <v>12</v>
      </c>
      <c r="G2707" t="s">
        <v>13</v>
      </c>
      <c r="H2707" t="s">
        <v>13</v>
      </c>
      <c r="I2707">
        <v>41</v>
      </c>
      <c r="J2707" t="str">
        <f>IF(ABS((C2707-AVERAGE($C:$C))/_xlfn.STDEV.S(moras[SALARIO]))&gt;1.96,"Atípico","No")</f>
        <v>No</v>
      </c>
      <c r="K2707" t="str">
        <f>IF(ABS((moras[[#This Row],[EDAD]]-AVERAGE($I:$I))/_xlfn.STDEV.S($I:$I))&gt;1.96,"Atípico","No")</f>
        <v>No</v>
      </c>
    </row>
    <row r="2708" spans="1:11" x14ac:dyDescent="0.35">
      <c r="A2708">
        <v>2500</v>
      </c>
      <c r="B2708" t="s">
        <v>9</v>
      </c>
      <c r="C2708">
        <v>258000</v>
      </c>
      <c r="D2708" t="s">
        <v>10</v>
      </c>
      <c r="E2708" t="s">
        <v>16</v>
      </c>
      <c r="F2708" t="s">
        <v>12</v>
      </c>
      <c r="G2708" t="s">
        <v>12</v>
      </c>
      <c r="H2708" t="s">
        <v>12</v>
      </c>
      <c r="I2708">
        <v>41</v>
      </c>
      <c r="J2708" t="str">
        <f>IF(ABS((C2708-AVERAGE($C:$C))/_xlfn.STDEV.S(moras[SALARIO]))&gt;1.96,"Atípico","No")</f>
        <v>No</v>
      </c>
      <c r="K2708" t="str">
        <f>IF(ABS((moras[[#This Row],[EDAD]]-AVERAGE($I:$I))/_xlfn.STDEV.S($I:$I))&gt;1.96,"Atípico","No")</f>
        <v>No</v>
      </c>
    </row>
    <row r="2709" spans="1:11" x14ac:dyDescent="0.35">
      <c r="A2709">
        <v>2413</v>
      </c>
      <c r="B2709" t="s">
        <v>9</v>
      </c>
      <c r="C2709">
        <v>241458</v>
      </c>
      <c r="D2709" t="s">
        <v>10</v>
      </c>
      <c r="E2709" t="s">
        <v>16</v>
      </c>
      <c r="F2709" t="s">
        <v>12</v>
      </c>
      <c r="G2709" t="s">
        <v>13</v>
      </c>
      <c r="H2709" t="s">
        <v>12</v>
      </c>
      <c r="I2709">
        <v>41</v>
      </c>
      <c r="J2709" t="str">
        <f>IF(ABS((C2709-AVERAGE($C:$C))/_xlfn.STDEV.S(moras[SALARIO]))&gt;1.96,"Atípico","No")</f>
        <v>No</v>
      </c>
      <c r="K2709" t="str">
        <f>IF(ABS((moras[[#This Row],[EDAD]]-AVERAGE($I:$I))/_xlfn.STDEV.S($I:$I))&gt;1.96,"Atípico","No")</f>
        <v>No</v>
      </c>
    </row>
    <row r="2710" spans="1:11" x14ac:dyDescent="0.35">
      <c r="A2710">
        <v>2949</v>
      </c>
      <c r="B2710" t="s">
        <v>15</v>
      </c>
      <c r="C2710">
        <v>240000</v>
      </c>
      <c r="D2710" t="s">
        <v>10</v>
      </c>
      <c r="E2710" t="s">
        <v>16</v>
      </c>
      <c r="F2710" t="s">
        <v>12</v>
      </c>
      <c r="G2710" t="s">
        <v>13</v>
      </c>
      <c r="H2710" t="s">
        <v>13</v>
      </c>
      <c r="I2710">
        <v>41</v>
      </c>
      <c r="J2710" t="str">
        <f>IF(ABS((C2710-AVERAGE($C:$C))/_xlfn.STDEV.S(moras[SALARIO]))&gt;1.96,"Atípico","No")</f>
        <v>No</v>
      </c>
      <c r="K2710" t="str">
        <f>IF(ABS((moras[[#This Row],[EDAD]]-AVERAGE($I:$I))/_xlfn.STDEV.S($I:$I))&gt;1.96,"Atípico","No")</f>
        <v>No</v>
      </c>
    </row>
    <row r="2711" spans="1:11" x14ac:dyDescent="0.35">
      <c r="A2711">
        <v>1015</v>
      </c>
      <c r="B2711" t="s">
        <v>9</v>
      </c>
      <c r="C2711">
        <v>207840</v>
      </c>
      <c r="D2711" t="s">
        <v>10</v>
      </c>
      <c r="E2711" t="s">
        <v>16</v>
      </c>
      <c r="F2711" t="s">
        <v>12</v>
      </c>
      <c r="G2711" t="s">
        <v>12</v>
      </c>
      <c r="H2711" t="s">
        <v>13</v>
      </c>
      <c r="I2711">
        <v>41</v>
      </c>
      <c r="J2711" t="str">
        <f>IF(ABS((C2711-AVERAGE($C:$C))/_xlfn.STDEV.S(moras[SALARIO]))&gt;1.96,"Atípico","No")</f>
        <v>No</v>
      </c>
      <c r="K2711" t="str">
        <f>IF(ABS((moras[[#This Row],[EDAD]]-AVERAGE($I:$I))/_xlfn.STDEV.S($I:$I))&gt;1.96,"Atípico","No")</f>
        <v>No</v>
      </c>
    </row>
    <row r="2712" spans="1:11" x14ac:dyDescent="0.35">
      <c r="A2712">
        <v>3247</v>
      </c>
      <c r="B2712" t="s">
        <v>9</v>
      </c>
      <c r="C2712">
        <v>180000</v>
      </c>
      <c r="D2712" t="s">
        <v>10</v>
      </c>
      <c r="E2712" t="s">
        <v>16</v>
      </c>
      <c r="F2712" t="s">
        <v>12</v>
      </c>
      <c r="G2712" t="s">
        <v>13</v>
      </c>
      <c r="H2712" t="s">
        <v>12</v>
      </c>
      <c r="I2712">
        <v>41</v>
      </c>
      <c r="J2712" t="str">
        <f>IF(ABS((C2712-AVERAGE($C:$C))/_xlfn.STDEV.S(moras[SALARIO]))&gt;1.96,"Atípico","No")</f>
        <v>No</v>
      </c>
      <c r="K2712" t="str">
        <f>IF(ABS((moras[[#This Row],[EDAD]]-AVERAGE($I:$I))/_xlfn.STDEV.S($I:$I))&gt;1.96,"Atípico","No")</f>
        <v>No</v>
      </c>
    </row>
    <row r="2713" spans="1:11" x14ac:dyDescent="0.35">
      <c r="A2713">
        <v>2314</v>
      </c>
      <c r="B2713" t="s">
        <v>9</v>
      </c>
      <c r="C2713">
        <v>150000</v>
      </c>
      <c r="D2713" t="s">
        <v>10</v>
      </c>
      <c r="E2713" t="s">
        <v>16</v>
      </c>
      <c r="F2713" t="s">
        <v>12</v>
      </c>
      <c r="G2713" t="s">
        <v>12</v>
      </c>
      <c r="H2713" t="s">
        <v>12</v>
      </c>
      <c r="I2713">
        <v>41</v>
      </c>
      <c r="J2713" t="str">
        <f>IF(ABS((C2713-AVERAGE($C:$C))/_xlfn.STDEV.S(moras[SALARIO]))&gt;1.96,"Atípico","No")</f>
        <v>No</v>
      </c>
      <c r="K2713" t="str">
        <f>IF(ABS((moras[[#This Row],[EDAD]]-AVERAGE($I:$I))/_xlfn.STDEV.S($I:$I))&gt;1.96,"Atípico","No")</f>
        <v>No</v>
      </c>
    </row>
    <row r="2714" spans="1:11" x14ac:dyDescent="0.35">
      <c r="A2714">
        <v>3584</v>
      </c>
      <c r="B2714" t="s">
        <v>9</v>
      </c>
      <c r="C2714">
        <v>100000</v>
      </c>
      <c r="D2714" t="s">
        <v>10</v>
      </c>
      <c r="E2714" t="s">
        <v>16</v>
      </c>
      <c r="F2714" t="s">
        <v>12</v>
      </c>
      <c r="G2714" t="s">
        <v>13</v>
      </c>
      <c r="H2714" t="s">
        <v>12</v>
      </c>
      <c r="I2714">
        <v>41</v>
      </c>
      <c r="J2714" t="str">
        <f>IF(ABS((C2714-AVERAGE($C:$C))/_xlfn.STDEV.S(moras[SALARIO]))&gt;1.96,"Atípico","No")</f>
        <v>No</v>
      </c>
      <c r="K2714" t="str">
        <f>IF(ABS((moras[[#This Row],[EDAD]]-AVERAGE($I:$I))/_xlfn.STDEV.S($I:$I))&gt;1.96,"Atípico","No")</f>
        <v>No</v>
      </c>
    </row>
    <row r="2715" spans="1:11" x14ac:dyDescent="0.35">
      <c r="A2715">
        <v>4167</v>
      </c>
      <c r="B2715" t="s">
        <v>9</v>
      </c>
      <c r="C2715">
        <v>73502.649999999994</v>
      </c>
      <c r="D2715" t="s">
        <v>10</v>
      </c>
      <c r="E2715" t="s">
        <v>16</v>
      </c>
      <c r="F2715" t="s">
        <v>12</v>
      </c>
      <c r="G2715" t="s">
        <v>12</v>
      </c>
      <c r="H2715" t="s">
        <v>13</v>
      </c>
      <c r="I2715">
        <v>41</v>
      </c>
      <c r="J2715" t="str">
        <f>IF(ABS((C2715-AVERAGE($C:$C))/_xlfn.STDEV.S(moras[SALARIO]))&gt;1.96,"Atípico","No")</f>
        <v>No</v>
      </c>
      <c r="K2715" t="str">
        <f>IF(ABS((moras[[#This Row],[EDAD]]-AVERAGE($I:$I))/_xlfn.STDEV.S($I:$I))&gt;1.96,"Atípico","No")</f>
        <v>No</v>
      </c>
    </row>
    <row r="2716" spans="1:11" x14ac:dyDescent="0.35">
      <c r="A2716">
        <v>4778</v>
      </c>
      <c r="B2716" t="s">
        <v>9</v>
      </c>
      <c r="C2716">
        <v>50000</v>
      </c>
      <c r="D2716" t="s">
        <v>10</v>
      </c>
      <c r="E2716" t="s">
        <v>16</v>
      </c>
      <c r="F2716" t="s">
        <v>12</v>
      </c>
      <c r="G2716" t="s">
        <v>12</v>
      </c>
      <c r="H2716" t="s">
        <v>12</v>
      </c>
      <c r="I2716">
        <v>41</v>
      </c>
      <c r="J2716" t="str">
        <f>IF(ABS((C2716-AVERAGE($C:$C))/_xlfn.STDEV.S(moras[SALARIO]))&gt;1.96,"Atípico","No")</f>
        <v>No</v>
      </c>
      <c r="K2716" t="str">
        <f>IF(ABS((moras[[#This Row],[EDAD]]-AVERAGE($I:$I))/_xlfn.STDEV.S($I:$I))&gt;1.96,"Atípico","No")</f>
        <v>No</v>
      </c>
    </row>
    <row r="2717" spans="1:11" x14ac:dyDescent="0.35">
      <c r="A2717">
        <v>4381</v>
      </c>
      <c r="B2717" t="s">
        <v>9</v>
      </c>
      <c r="C2717">
        <v>48857.39</v>
      </c>
      <c r="D2717" t="s">
        <v>10</v>
      </c>
      <c r="E2717" t="s">
        <v>16</v>
      </c>
      <c r="F2717" t="s">
        <v>12</v>
      </c>
      <c r="G2717" t="s">
        <v>13</v>
      </c>
      <c r="H2717" t="s">
        <v>13</v>
      </c>
      <c r="I2717">
        <v>41</v>
      </c>
      <c r="J2717" t="str">
        <f>IF(ABS((C2717-AVERAGE($C:$C))/_xlfn.STDEV.S(moras[SALARIO]))&gt;1.96,"Atípico","No")</f>
        <v>No</v>
      </c>
      <c r="K2717" t="str">
        <f>IF(ABS((moras[[#This Row],[EDAD]]-AVERAGE($I:$I))/_xlfn.STDEV.S($I:$I))&gt;1.96,"Atípico","No")</f>
        <v>No</v>
      </c>
    </row>
    <row r="2718" spans="1:11" x14ac:dyDescent="0.35">
      <c r="A2718">
        <v>4044</v>
      </c>
      <c r="B2718" t="s">
        <v>9</v>
      </c>
      <c r="C2718">
        <v>45500</v>
      </c>
      <c r="D2718" t="s">
        <v>10</v>
      </c>
      <c r="E2718" t="s">
        <v>16</v>
      </c>
      <c r="F2718" t="s">
        <v>12</v>
      </c>
      <c r="G2718" t="s">
        <v>12</v>
      </c>
      <c r="H2718" t="s">
        <v>13</v>
      </c>
      <c r="I2718">
        <v>41</v>
      </c>
      <c r="J2718" t="str">
        <f>IF(ABS((C2718-AVERAGE($C:$C))/_xlfn.STDEV.S(moras[SALARIO]))&gt;1.96,"Atípico","No")</f>
        <v>No</v>
      </c>
      <c r="K2718" t="str">
        <f>IF(ABS((moras[[#This Row],[EDAD]]-AVERAGE($I:$I))/_xlfn.STDEV.S($I:$I))&gt;1.96,"Atípico","No")</f>
        <v>No</v>
      </c>
    </row>
    <row r="2719" spans="1:11" x14ac:dyDescent="0.35">
      <c r="A2719">
        <v>1586</v>
      </c>
      <c r="B2719" t="s">
        <v>15</v>
      </c>
      <c r="C2719">
        <v>6120159.5</v>
      </c>
      <c r="D2719" t="s">
        <v>10</v>
      </c>
      <c r="E2719" t="s">
        <v>16</v>
      </c>
      <c r="F2719" t="s">
        <v>12</v>
      </c>
      <c r="G2719" t="s">
        <v>13</v>
      </c>
      <c r="H2719" t="s">
        <v>13</v>
      </c>
      <c r="I2719">
        <v>42</v>
      </c>
      <c r="J2719" t="str">
        <f>IF(ABS((C2719-AVERAGE($C:$C))/_xlfn.STDEV.S(moras[SALARIO]))&gt;1.96,"Atípico","No")</f>
        <v>Atípico</v>
      </c>
      <c r="K2719" t="str">
        <f>IF(ABS((moras[[#This Row],[EDAD]]-AVERAGE($I:$I))/_xlfn.STDEV.S($I:$I))&gt;1.96,"Atípico","No")</f>
        <v>No</v>
      </c>
    </row>
    <row r="2720" spans="1:11" x14ac:dyDescent="0.35">
      <c r="A2720">
        <v>1454</v>
      </c>
      <c r="B2720" t="s">
        <v>9</v>
      </c>
      <c r="C2720">
        <v>5472090.3399999999</v>
      </c>
      <c r="D2720" t="s">
        <v>10</v>
      </c>
      <c r="E2720" t="s">
        <v>11</v>
      </c>
      <c r="F2720" t="s">
        <v>12</v>
      </c>
      <c r="G2720" t="s">
        <v>13</v>
      </c>
      <c r="H2720" t="s">
        <v>13</v>
      </c>
      <c r="I2720">
        <v>42</v>
      </c>
      <c r="J2720" t="str">
        <f>IF(ABS((C2720-AVERAGE($C:$C))/_xlfn.STDEV.S(moras[SALARIO]))&gt;1.96,"Atípico","No")</f>
        <v>Atípico</v>
      </c>
      <c r="K2720" t="str">
        <f>IF(ABS((moras[[#This Row],[EDAD]]-AVERAGE($I:$I))/_xlfn.STDEV.S($I:$I))&gt;1.96,"Atípico","No")</f>
        <v>No</v>
      </c>
    </row>
    <row r="2721" spans="1:11" x14ac:dyDescent="0.35">
      <c r="A2721">
        <v>4942</v>
      </c>
      <c r="B2721" t="s">
        <v>9</v>
      </c>
      <c r="C2721">
        <v>3670341.6</v>
      </c>
      <c r="D2721" t="s">
        <v>10</v>
      </c>
      <c r="E2721" t="s">
        <v>16</v>
      </c>
      <c r="F2721" t="s">
        <v>12</v>
      </c>
      <c r="G2721" t="s">
        <v>13</v>
      </c>
      <c r="H2721" t="s">
        <v>13</v>
      </c>
      <c r="I2721">
        <v>42</v>
      </c>
      <c r="J2721" t="str">
        <f>IF(ABS((C2721-AVERAGE($C:$C))/_xlfn.STDEV.S(moras[SALARIO]))&gt;1.96,"Atípico","No")</f>
        <v>Atípico</v>
      </c>
      <c r="K2721" t="str">
        <f>IF(ABS((moras[[#This Row],[EDAD]]-AVERAGE($I:$I))/_xlfn.STDEV.S($I:$I))&gt;1.96,"Atípico","No")</f>
        <v>No</v>
      </c>
    </row>
    <row r="2722" spans="1:11" x14ac:dyDescent="0.35">
      <c r="A2722">
        <v>2373</v>
      </c>
      <c r="B2722" t="s">
        <v>15</v>
      </c>
      <c r="C2722">
        <v>3426447.35</v>
      </c>
      <c r="D2722" t="s">
        <v>10</v>
      </c>
      <c r="E2722" t="s">
        <v>11</v>
      </c>
      <c r="F2722" t="s">
        <v>12</v>
      </c>
      <c r="G2722" t="s">
        <v>13</v>
      </c>
      <c r="H2722" t="s">
        <v>13</v>
      </c>
      <c r="I2722">
        <v>42</v>
      </c>
      <c r="J2722" t="str">
        <f>IF(ABS((C2722-AVERAGE($C:$C))/_xlfn.STDEV.S(moras[SALARIO]))&gt;1.96,"Atípico","No")</f>
        <v>Atípico</v>
      </c>
      <c r="K2722" t="str">
        <f>IF(ABS((moras[[#This Row],[EDAD]]-AVERAGE($I:$I))/_xlfn.STDEV.S($I:$I))&gt;1.96,"Atípico","No")</f>
        <v>No</v>
      </c>
    </row>
    <row r="2723" spans="1:11" x14ac:dyDescent="0.35">
      <c r="A2723">
        <v>2531</v>
      </c>
      <c r="B2723" t="s">
        <v>9</v>
      </c>
      <c r="C2723">
        <v>3340086.25</v>
      </c>
      <c r="D2723" t="s">
        <v>10</v>
      </c>
      <c r="E2723" t="s">
        <v>11</v>
      </c>
      <c r="F2723" t="s">
        <v>12</v>
      </c>
      <c r="G2723" t="s">
        <v>13</v>
      </c>
      <c r="H2723" t="s">
        <v>13</v>
      </c>
      <c r="I2723">
        <v>42</v>
      </c>
      <c r="J2723" t="str">
        <f>IF(ABS((C2723-AVERAGE($C:$C))/_xlfn.STDEV.S(moras[SALARIO]))&gt;1.96,"Atípico","No")</f>
        <v>Atípico</v>
      </c>
      <c r="K2723" t="str">
        <f>IF(ABS((moras[[#This Row],[EDAD]]-AVERAGE($I:$I))/_xlfn.STDEV.S($I:$I))&gt;1.96,"Atípico","No")</f>
        <v>No</v>
      </c>
    </row>
    <row r="2724" spans="1:11" x14ac:dyDescent="0.35">
      <c r="A2724">
        <v>2594</v>
      </c>
      <c r="B2724" t="s">
        <v>9</v>
      </c>
      <c r="C2724">
        <v>3080767.52</v>
      </c>
      <c r="D2724" t="s">
        <v>10</v>
      </c>
      <c r="E2724" t="s">
        <v>11</v>
      </c>
      <c r="F2724" t="s">
        <v>12</v>
      </c>
      <c r="G2724" t="s">
        <v>13</v>
      </c>
      <c r="H2724" t="s">
        <v>13</v>
      </c>
      <c r="I2724">
        <v>42</v>
      </c>
      <c r="J2724" t="str">
        <f>IF(ABS((C2724-AVERAGE($C:$C))/_xlfn.STDEV.S(moras[SALARIO]))&gt;1.96,"Atípico","No")</f>
        <v>Atípico</v>
      </c>
      <c r="K2724" t="str">
        <f>IF(ABS((moras[[#This Row],[EDAD]]-AVERAGE($I:$I))/_xlfn.STDEV.S($I:$I))&gt;1.96,"Atípico","No")</f>
        <v>No</v>
      </c>
    </row>
    <row r="2725" spans="1:11" x14ac:dyDescent="0.35">
      <c r="A2725">
        <v>1429</v>
      </c>
      <c r="B2725" t="s">
        <v>9</v>
      </c>
      <c r="C2725">
        <v>2762536.65</v>
      </c>
      <c r="D2725" t="s">
        <v>10</v>
      </c>
      <c r="E2725" t="s">
        <v>16</v>
      </c>
      <c r="F2725" t="s">
        <v>12</v>
      </c>
      <c r="G2725" t="s">
        <v>12</v>
      </c>
      <c r="H2725" t="s">
        <v>13</v>
      </c>
      <c r="I2725">
        <v>42</v>
      </c>
      <c r="J2725" t="str">
        <f>IF(ABS((C2725-AVERAGE($C:$C))/_xlfn.STDEV.S(moras[SALARIO]))&gt;1.96,"Atípico","No")</f>
        <v>Atípico</v>
      </c>
      <c r="K2725" t="str">
        <f>IF(ABS((moras[[#This Row],[EDAD]]-AVERAGE($I:$I))/_xlfn.STDEV.S($I:$I))&gt;1.96,"Atípico","No")</f>
        <v>No</v>
      </c>
    </row>
    <row r="2726" spans="1:11" x14ac:dyDescent="0.35">
      <c r="A2726">
        <v>907</v>
      </c>
      <c r="B2726" t="s">
        <v>15</v>
      </c>
      <c r="C2726">
        <v>2623756.52</v>
      </c>
      <c r="D2726" t="s">
        <v>10</v>
      </c>
      <c r="E2726" t="s">
        <v>11</v>
      </c>
      <c r="F2726" t="s">
        <v>12</v>
      </c>
      <c r="G2726" t="s">
        <v>13</v>
      </c>
      <c r="H2726" t="s">
        <v>13</v>
      </c>
      <c r="I2726">
        <v>42</v>
      </c>
      <c r="J2726" t="str">
        <f>IF(ABS((C2726-AVERAGE($C:$C))/_xlfn.STDEV.S(moras[SALARIO]))&gt;1.96,"Atípico","No")</f>
        <v>Atípico</v>
      </c>
      <c r="K2726" t="str">
        <f>IF(ABS((moras[[#This Row],[EDAD]]-AVERAGE($I:$I))/_xlfn.STDEV.S($I:$I))&gt;1.96,"Atípico","No")</f>
        <v>No</v>
      </c>
    </row>
    <row r="2727" spans="1:11" x14ac:dyDescent="0.35">
      <c r="A2727">
        <v>4331</v>
      </c>
      <c r="B2727" t="s">
        <v>9</v>
      </c>
      <c r="C2727">
        <v>2190092.7000000002</v>
      </c>
      <c r="D2727" t="s">
        <v>10</v>
      </c>
      <c r="E2727" t="s">
        <v>11</v>
      </c>
      <c r="F2727" t="s">
        <v>12</v>
      </c>
      <c r="G2727" t="s">
        <v>13</v>
      </c>
      <c r="H2727" t="s">
        <v>13</v>
      </c>
      <c r="I2727">
        <v>42</v>
      </c>
      <c r="J2727" t="str">
        <f>IF(ABS((C2727-AVERAGE($C:$C))/_xlfn.STDEV.S(moras[SALARIO]))&gt;1.96,"Atípico","No")</f>
        <v>No</v>
      </c>
      <c r="K2727" t="str">
        <f>IF(ABS((moras[[#This Row],[EDAD]]-AVERAGE($I:$I))/_xlfn.STDEV.S($I:$I))&gt;1.96,"Atípico","No")</f>
        <v>No</v>
      </c>
    </row>
    <row r="2728" spans="1:11" x14ac:dyDescent="0.35">
      <c r="A2728">
        <v>1019</v>
      </c>
      <c r="B2728" t="s">
        <v>15</v>
      </c>
      <c r="C2728">
        <v>2152089.7000000002</v>
      </c>
      <c r="D2728" t="s">
        <v>10</v>
      </c>
      <c r="E2728" t="s">
        <v>11</v>
      </c>
      <c r="F2728" t="s">
        <v>12</v>
      </c>
      <c r="G2728" t="s">
        <v>13</v>
      </c>
      <c r="H2728" t="s">
        <v>13</v>
      </c>
      <c r="I2728">
        <v>42</v>
      </c>
      <c r="J2728" t="str">
        <f>IF(ABS((C2728-AVERAGE($C:$C))/_xlfn.STDEV.S(moras[SALARIO]))&gt;1.96,"Atípico","No")</f>
        <v>No</v>
      </c>
      <c r="K2728" t="str">
        <f>IF(ABS((moras[[#This Row],[EDAD]]-AVERAGE($I:$I))/_xlfn.STDEV.S($I:$I))&gt;1.96,"Atípico","No")</f>
        <v>No</v>
      </c>
    </row>
    <row r="2729" spans="1:11" x14ac:dyDescent="0.35">
      <c r="A2729">
        <v>72</v>
      </c>
      <c r="B2729" t="s">
        <v>15</v>
      </c>
      <c r="C2729">
        <v>2128928</v>
      </c>
      <c r="D2729" t="s">
        <v>20</v>
      </c>
      <c r="E2729" t="s">
        <v>11</v>
      </c>
      <c r="F2729" t="s">
        <v>12</v>
      </c>
      <c r="G2729" t="s">
        <v>13</v>
      </c>
      <c r="H2729" t="s">
        <v>12</v>
      </c>
      <c r="I2729">
        <v>42</v>
      </c>
      <c r="J2729" t="str">
        <f>IF(ABS((C2729-AVERAGE($C:$C))/_xlfn.STDEV.S(moras[SALARIO]))&gt;1.96,"Atípico","No")</f>
        <v>No</v>
      </c>
      <c r="K2729" t="str">
        <f>IF(ABS((moras[[#This Row],[EDAD]]-AVERAGE($I:$I))/_xlfn.STDEV.S($I:$I))&gt;1.96,"Atípico","No")</f>
        <v>No</v>
      </c>
    </row>
    <row r="2730" spans="1:11" x14ac:dyDescent="0.35">
      <c r="A2730">
        <v>4999</v>
      </c>
      <c r="B2730" t="s">
        <v>9</v>
      </c>
      <c r="C2730">
        <v>1898332.8</v>
      </c>
      <c r="D2730" t="s">
        <v>10</v>
      </c>
      <c r="E2730" t="s">
        <v>16</v>
      </c>
      <c r="F2730" t="s">
        <v>12</v>
      </c>
      <c r="G2730" t="s">
        <v>12</v>
      </c>
      <c r="H2730" t="s">
        <v>13</v>
      </c>
      <c r="I2730">
        <v>42</v>
      </c>
      <c r="J2730" t="str">
        <f>IF(ABS((C2730-AVERAGE($C:$C))/_xlfn.STDEV.S(moras[SALARIO]))&gt;1.96,"Atípico","No")</f>
        <v>No</v>
      </c>
      <c r="K2730" t="str">
        <f>IF(ABS((moras[[#This Row],[EDAD]]-AVERAGE($I:$I))/_xlfn.STDEV.S($I:$I))&gt;1.96,"Atípico","No")</f>
        <v>No</v>
      </c>
    </row>
    <row r="2731" spans="1:11" x14ac:dyDescent="0.35">
      <c r="A2731">
        <v>531</v>
      </c>
      <c r="B2731" t="s">
        <v>9</v>
      </c>
      <c r="C2731">
        <v>1736277</v>
      </c>
      <c r="D2731" t="s">
        <v>10</v>
      </c>
      <c r="E2731" t="s">
        <v>11</v>
      </c>
      <c r="F2731" t="s">
        <v>12</v>
      </c>
      <c r="G2731" t="s">
        <v>13</v>
      </c>
      <c r="H2731" t="s">
        <v>13</v>
      </c>
      <c r="I2731">
        <v>42</v>
      </c>
      <c r="J2731" t="str">
        <f>IF(ABS((C2731-AVERAGE($C:$C))/_xlfn.STDEV.S(moras[SALARIO]))&gt;1.96,"Atípico","No")</f>
        <v>No</v>
      </c>
      <c r="K2731" t="str">
        <f>IF(ABS((moras[[#This Row],[EDAD]]-AVERAGE($I:$I))/_xlfn.STDEV.S($I:$I))&gt;1.96,"Atípico","No")</f>
        <v>No</v>
      </c>
    </row>
    <row r="2732" spans="1:11" x14ac:dyDescent="0.35">
      <c r="A2732">
        <v>3169</v>
      </c>
      <c r="B2732" t="s">
        <v>9</v>
      </c>
      <c r="C2732">
        <v>1562879</v>
      </c>
      <c r="D2732" t="s">
        <v>10</v>
      </c>
      <c r="E2732" t="s">
        <v>11</v>
      </c>
      <c r="F2732" t="s">
        <v>12</v>
      </c>
      <c r="G2732" t="s">
        <v>13</v>
      </c>
      <c r="H2732" t="s">
        <v>12</v>
      </c>
      <c r="I2732">
        <v>42</v>
      </c>
      <c r="J2732" t="str">
        <f>IF(ABS((C2732-AVERAGE($C:$C))/_xlfn.STDEV.S(moras[SALARIO]))&gt;1.96,"Atípico","No")</f>
        <v>No</v>
      </c>
      <c r="K2732" t="str">
        <f>IF(ABS((moras[[#This Row],[EDAD]]-AVERAGE($I:$I))/_xlfn.STDEV.S($I:$I))&gt;1.96,"Atípico","No")</f>
        <v>No</v>
      </c>
    </row>
    <row r="2733" spans="1:11" x14ac:dyDescent="0.35">
      <c r="A2733">
        <v>3032</v>
      </c>
      <c r="B2733" t="s">
        <v>15</v>
      </c>
      <c r="C2733">
        <v>1517417.52</v>
      </c>
      <c r="D2733" t="s">
        <v>10</v>
      </c>
      <c r="E2733" t="s">
        <v>11</v>
      </c>
      <c r="F2733" t="s">
        <v>12</v>
      </c>
      <c r="G2733" t="s">
        <v>13</v>
      </c>
      <c r="H2733" t="s">
        <v>13</v>
      </c>
      <c r="I2733">
        <v>42</v>
      </c>
      <c r="J2733" t="str">
        <f>IF(ABS((C2733-AVERAGE($C:$C))/_xlfn.STDEV.S(moras[SALARIO]))&gt;1.96,"Atípico","No")</f>
        <v>No</v>
      </c>
      <c r="K2733" t="str">
        <f>IF(ABS((moras[[#This Row],[EDAD]]-AVERAGE($I:$I))/_xlfn.STDEV.S($I:$I))&gt;1.96,"Atípico","No")</f>
        <v>No</v>
      </c>
    </row>
    <row r="2734" spans="1:11" x14ac:dyDescent="0.35">
      <c r="A2734">
        <v>3067</v>
      </c>
      <c r="B2734" t="s">
        <v>15</v>
      </c>
      <c r="C2734">
        <v>1498971</v>
      </c>
      <c r="D2734" t="s">
        <v>10</v>
      </c>
      <c r="E2734" t="s">
        <v>11</v>
      </c>
      <c r="F2734" t="s">
        <v>12</v>
      </c>
      <c r="G2734" t="s">
        <v>13</v>
      </c>
      <c r="H2734" t="s">
        <v>12</v>
      </c>
      <c r="I2734">
        <v>42</v>
      </c>
      <c r="J2734" t="str">
        <f>IF(ABS((C2734-AVERAGE($C:$C))/_xlfn.STDEV.S(moras[SALARIO]))&gt;1.96,"Atípico","No")</f>
        <v>No</v>
      </c>
      <c r="K2734" t="str">
        <f>IF(ABS((moras[[#This Row],[EDAD]]-AVERAGE($I:$I))/_xlfn.STDEV.S($I:$I))&gt;1.96,"Atípico","No")</f>
        <v>No</v>
      </c>
    </row>
    <row r="2735" spans="1:11" x14ac:dyDescent="0.35">
      <c r="A2735">
        <v>1449</v>
      </c>
      <c r="B2735" t="s">
        <v>15</v>
      </c>
      <c r="C2735">
        <v>1448116.5</v>
      </c>
      <c r="D2735" t="s">
        <v>10</v>
      </c>
      <c r="E2735" t="s">
        <v>11</v>
      </c>
      <c r="F2735" t="s">
        <v>12</v>
      </c>
      <c r="G2735" t="s">
        <v>13</v>
      </c>
      <c r="H2735" t="s">
        <v>13</v>
      </c>
      <c r="I2735">
        <v>42</v>
      </c>
      <c r="J2735" t="str">
        <f>IF(ABS((C2735-AVERAGE($C:$C))/_xlfn.STDEV.S(moras[SALARIO]))&gt;1.96,"Atípico","No")</f>
        <v>No</v>
      </c>
      <c r="K2735" t="str">
        <f>IF(ABS((moras[[#This Row],[EDAD]]-AVERAGE($I:$I))/_xlfn.STDEV.S($I:$I))&gt;1.96,"Atípico","No")</f>
        <v>No</v>
      </c>
    </row>
    <row r="2736" spans="1:11" x14ac:dyDescent="0.35">
      <c r="A2736">
        <v>4913</v>
      </c>
      <c r="B2736" t="s">
        <v>15</v>
      </c>
      <c r="C2736">
        <v>1354854</v>
      </c>
      <c r="D2736" t="s">
        <v>10</v>
      </c>
      <c r="E2736" t="s">
        <v>11</v>
      </c>
      <c r="F2736" t="s">
        <v>12</v>
      </c>
      <c r="G2736" t="s">
        <v>13</v>
      </c>
      <c r="H2736" t="s">
        <v>12</v>
      </c>
      <c r="I2736">
        <v>42</v>
      </c>
      <c r="J2736" t="str">
        <f>IF(ABS((C2736-AVERAGE($C:$C))/_xlfn.STDEV.S(moras[SALARIO]))&gt;1.96,"Atípico","No")</f>
        <v>No</v>
      </c>
      <c r="K2736" t="str">
        <f>IF(ABS((moras[[#This Row],[EDAD]]-AVERAGE($I:$I))/_xlfn.STDEV.S($I:$I))&gt;1.96,"Atípico","No")</f>
        <v>No</v>
      </c>
    </row>
    <row r="2737" spans="1:11" x14ac:dyDescent="0.35">
      <c r="A2737">
        <v>3961</v>
      </c>
      <c r="B2737" t="s">
        <v>15</v>
      </c>
      <c r="C2737">
        <v>1332630</v>
      </c>
      <c r="D2737" t="s">
        <v>10</v>
      </c>
      <c r="E2737" t="s">
        <v>11</v>
      </c>
      <c r="F2737" t="s">
        <v>12</v>
      </c>
      <c r="G2737" t="s">
        <v>13</v>
      </c>
      <c r="H2737" t="s">
        <v>12</v>
      </c>
      <c r="I2737">
        <v>42</v>
      </c>
      <c r="J2737" t="str">
        <f>IF(ABS((C2737-AVERAGE($C:$C))/_xlfn.STDEV.S(moras[SALARIO]))&gt;1.96,"Atípico","No")</f>
        <v>No</v>
      </c>
      <c r="K2737" t="str">
        <f>IF(ABS((moras[[#This Row],[EDAD]]-AVERAGE($I:$I))/_xlfn.STDEV.S($I:$I))&gt;1.96,"Atípico","No")</f>
        <v>No</v>
      </c>
    </row>
    <row r="2738" spans="1:11" x14ac:dyDescent="0.35">
      <c r="A2738">
        <v>363</v>
      </c>
      <c r="B2738" t="s">
        <v>15</v>
      </c>
      <c r="C2738">
        <v>1331904</v>
      </c>
      <c r="D2738" t="s">
        <v>10</v>
      </c>
      <c r="E2738" t="s">
        <v>11</v>
      </c>
      <c r="F2738" t="s">
        <v>12</v>
      </c>
      <c r="G2738" t="s">
        <v>13</v>
      </c>
      <c r="H2738" t="s">
        <v>13</v>
      </c>
      <c r="I2738">
        <v>42</v>
      </c>
      <c r="J2738" t="str">
        <f>IF(ABS((C2738-AVERAGE($C:$C))/_xlfn.STDEV.S(moras[SALARIO]))&gt;1.96,"Atípico","No")</f>
        <v>No</v>
      </c>
      <c r="K2738" t="str">
        <f>IF(ABS((moras[[#This Row],[EDAD]]-AVERAGE($I:$I))/_xlfn.STDEV.S($I:$I))&gt;1.96,"Atípico","No")</f>
        <v>No</v>
      </c>
    </row>
    <row r="2739" spans="1:11" x14ac:dyDescent="0.35">
      <c r="A2739">
        <v>2805</v>
      </c>
      <c r="B2739" t="s">
        <v>9</v>
      </c>
      <c r="C2739">
        <v>1302821</v>
      </c>
      <c r="D2739" t="s">
        <v>10</v>
      </c>
      <c r="E2739" t="s">
        <v>11</v>
      </c>
      <c r="F2739" t="s">
        <v>12</v>
      </c>
      <c r="G2739" t="s">
        <v>13</v>
      </c>
      <c r="H2739" t="s">
        <v>13</v>
      </c>
      <c r="I2739">
        <v>42</v>
      </c>
      <c r="J2739" t="str">
        <f>IF(ABS((C2739-AVERAGE($C:$C))/_xlfn.STDEV.S(moras[SALARIO]))&gt;1.96,"Atípico","No")</f>
        <v>No</v>
      </c>
      <c r="K2739" t="str">
        <f>IF(ABS((moras[[#This Row],[EDAD]]-AVERAGE($I:$I))/_xlfn.STDEV.S($I:$I))&gt;1.96,"Atípico","No")</f>
        <v>No</v>
      </c>
    </row>
    <row r="2740" spans="1:11" x14ac:dyDescent="0.35">
      <c r="A2740">
        <v>4114</v>
      </c>
      <c r="B2740" t="s">
        <v>15</v>
      </c>
      <c r="C2740">
        <v>1221960.4099999999</v>
      </c>
      <c r="D2740" t="s">
        <v>10</v>
      </c>
      <c r="E2740" t="s">
        <v>11</v>
      </c>
      <c r="F2740" t="s">
        <v>12</v>
      </c>
      <c r="G2740" t="s">
        <v>13</v>
      </c>
      <c r="H2740" t="s">
        <v>13</v>
      </c>
      <c r="I2740">
        <v>42</v>
      </c>
      <c r="J2740" t="str">
        <f>IF(ABS((C2740-AVERAGE($C:$C))/_xlfn.STDEV.S(moras[SALARIO]))&gt;1.96,"Atípico","No")</f>
        <v>No</v>
      </c>
      <c r="K2740" t="str">
        <f>IF(ABS((moras[[#This Row],[EDAD]]-AVERAGE($I:$I))/_xlfn.STDEV.S($I:$I))&gt;1.96,"Atípico","No")</f>
        <v>No</v>
      </c>
    </row>
    <row r="2741" spans="1:11" x14ac:dyDescent="0.35">
      <c r="A2741">
        <v>2506</v>
      </c>
      <c r="B2741" t="s">
        <v>15</v>
      </c>
      <c r="C2741">
        <v>1185569</v>
      </c>
      <c r="D2741" t="s">
        <v>10</v>
      </c>
      <c r="E2741" t="s">
        <v>16</v>
      </c>
      <c r="F2741" t="s">
        <v>12</v>
      </c>
      <c r="G2741" t="s">
        <v>13</v>
      </c>
      <c r="H2741" t="s">
        <v>13</v>
      </c>
      <c r="I2741">
        <v>42</v>
      </c>
      <c r="J2741" t="str">
        <f>IF(ABS((C2741-AVERAGE($C:$C))/_xlfn.STDEV.S(moras[SALARIO]))&gt;1.96,"Atípico","No")</f>
        <v>No</v>
      </c>
      <c r="K2741" t="str">
        <f>IF(ABS((moras[[#This Row],[EDAD]]-AVERAGE($I:$I))/_xlfn.STDEV.S($I:$I))&gt;1.96,"Atípico","No")</f>
        <v>No</v>
      </c>
    </row>
    <row r="2742" spans="1:11" x14ac:dyDescent="0.35">
      <c r="A2742">
        <v>3750</v>
      </c>
      <c r="B2742" t="s">
        <v>9</v>
      </c>
      <c r="C2742">
        <v>1116779.8400000001</v>
      </c>
      <c r="D2742" t="s">
        <v>10</v>
      </c>
      <c r="E2742" t="s">
        <v>16</v>
      </c>
      <c r="F2742" t="s">
        <v>12</v>
      </c>
      <c r="G2742" t="s">
        <v>13</v>
      </c>
      <c r="H2742" t="s">
        <v>13</v>
      </c>
      <c r="I2742">
        <v>42</v>
      </c>
      <c r="J2742" t="str">
        <f>IF(ABS((C2742-AVERAGE($C:$C))/_xlfn.STDEV.S(moras[SALARIO]))&gt;1.96,"Atípico","No")</f>
        <v>No</v>
      </c>
      <c r="K2742" t="str">
        <f>IF(ABS((moras[[#This Row],[EDAD]]-AVERAGE($I:$I))/_xlfn.STDEV.S($I:$I))&gt;1.96,"Atípico","No")</f>
        <v>No</v>
      </c>
    </row>
    <row r="2743" spans="1:11" x14ac:dyDescent="0.35">
      <c r="A2743">
        <v>3229</v>
      </c>
      <c r="B2743" t="s">
        <v>9</v>
      </c>
      <c r="C2743">
        <v>924499</v>
      </c>
      <c r="D2743" t="s">
        <v>10</v>
      </c>
      <c r="E2743" t="s">
        <v>11</v>
      </c>
      <c r="F2743" t="s">
        <v>12</v>
      </c>
      <c r="G2743" t="s">
        <v>13</v>
      </c>
      <c r="H2743" t="s">
        <v>13</v>
      </c>
      <c r="I2743">
        <v>42</v>
      </c>
      <c r="J2743" t="str">
        <f>IF(ABS((C2743-AVERAGE($C:$C))/_xlfn.STDEV.S(moras[SALARIO]))&gt;1.96,"Atípico","No")</f>
        <v>No</v>
      </c>
      <c r="K2743" t="str">
        <f>IF(ABS((moras[[#This Row],[EDAD]]-AVERAGE($I:$I))/_xlfn.STDEV.S($I:$I))&gt;1.96,"Atípico","No")</f>
        <v>No</v>
      </c>
    </row>
    <row r="2744" spans="1:11" x14ac:dyDescent="0.35">
      <c r="A2744">
        <v>4126</v>
      </c>
      <c r="B2744" t="s">
        <v>15</v>
      </c>
      <c r="C2744">
        <v>865457.02</v>
      </c>
      <c r="D2744" t="s">
        <v>10</v>
      </c>
      <c r="E2744" t="s">
        <v>11</v>
      </c>
      <c r="F2744" t="s">
        <v>12</v>
      </c>
      <c r="G2744" t="s">
        <v>13</v>
      </c>
      <c r="H2744" t="s">
        <v>13</v>
      </c>
      <c r="I2744">
        <v>42</v>
      </c>
      <c r="J2744" t="str">
        <f>IF(ABS((C2744-AVERAGE($C:$C))/_xlfn.STDEV.S(moras[SALARIO]))&gt;1.96,"Atípico","No")</f>
        <v>No</v>
      </c>
      <c r="K2744" t="str">
        <f>IF(ABS((moras[[#This Row],[EDAD]]-AVERAGE($I:$I))/_xlfn.STDEV.S($I:$I))&gt;1.96,"Atípico","No")</f>
        <v>No</v>
      </c>
    </row>
    <row r="2745" spans="1:11" x14ac:dyDescent="0.35">
      <c r="A2745">
        <v>665</v>
      </c>
      <c r="B2745" t="s">
        <v>15</v>
      </c>
      <c r="C2745">
        <v>834260</v>
      </c>
      <c r="D2745" t="s">
        <v>10</v>
      </c>
      <c r="E2745" t="s">
        <v>11</v>
      </c>
      <c r="F2745" t="s">
        <v>12</v>
      </c>
      <c r="G2745" t="s">
        <v>13</v>
      </c>
      <c r="H2745" t="s">
        <v>12</v>
      </c>
      <c r="I2745">
        <v>42</v>
      </c>
      <c r="J2745" t="str">
        <f>IF(ABS((C2745-AVERAGE($C:$C))/_xlfn.STDEV.S(moras[SALARIO]))&gt;1.96,"Atípico","No")</f>
        <v>No</v>
      </c>
      <c r="K2745" t="str">
        <f>IF(ABS((moras[[#This Row],[EDAD]]-AVERAGE($I:$I))/_xlfn.STDEV.S($I:$I))&gt;1.96,"Atípico","No")</f>
        <v>No</v>
      </c>
    </row>
    <row r="2746" spans="1:11" x14ac:dyDescent="0.35">
      <c r="A2746">
        <v>29</v>
      </c>
      <c r="B2746" t="s">
        <v>9</v>
      </c>
      <c r="C2746">
        <v>815355.66</v>
      </c>
      <c r="D2746" t="s">
        <v>10</v>
      </c>
      <c r="E2746" t="s">
        <v>11</v>
      </c>
      <c r="F2746" t="s">
        <v>12</v>
      </c>
      <c r="G2746" t="s">
        <v>13</v>
      </c>
      <c r="H2746" t="s">
        <v>13</v>
      </c>
      <c r="I2746">
        <v>42</v>
      </c>
      <c r="J2746" t="str">
        <f>IF(ABS((C2746-AVERAGE($C:$C))/_xlfn.STDEV.S(moras[SALARIO]))&gt;1.96,"Atípico","No")</f>
        <v>No</v>
      </c>
      <c r="K2746" t="str">
        <f>IF(ABS((moras[[#This Row],[EDAD]]-AVERAGE($I:$I))/_xlfn.STDEV.S($I:$I))&gt;1.96,"Atípico","No")</f>
        <v>No</v>
      </c>
    </row>
    <row r="2747" spans="1:11" x14ac:dyDescent="0.35">
      <c r="A2747">
        <v>208</v>
      </c>
      <c r="B2747" t="s">
        <v>9</v>
      </c>
      <c r="C2747">
        <v>808295.5</v>
      </c>
      <c r="D2747" t="s">
        <v>10</v>
      </c>
      <c r="E2747" t="s">
        <v>11</v>
      </c>
      <c r="F2747" t="s">
        <v>12</v>
      </c>
      <c r="G2747" t="s">
        <v>13</v>
      </c>
      <c r="H2747" t="s">
        <v>13</v>
      </c>
      <c r="I2747">
        <v>42</v>
      </c>
      <c r="J2747" t="str">
        <f>IF(ABS((C2747-AVERAGE($C:$C))/_xlfn.STDEV.S(moras[SALARIO]))&gt;1.96,"Atípico","No")</f>
        <v>No</v>
      </c>
      <c r="K2747" t="str">
        <f>IF(ABS((moras[[#This Row],[EDAD]]-AVERAGE($I:$I))/_xlfn.STDEV.S($I:$I))&gt;1.96,"Atípico","No")</f>
        <v>No</v>
      </c>
    </row>
    <row r="2748" spans="1:11" x14ac:dyDescent="0.35">
      <c r="A2748">
        <v>2236</v>
      </c>
      <c r="B2748" t="s">
        <v>15</v>
      </c>
      <c r="C2748">
        <v>784000.75</v>
      </c>
      <c r="D2748" t="s">
        <v>10</v>
      </c>
      <c r="E2748" t="s">
        <v>11</v>
      </c>
      <c r="F2748" t="s">
        <v>12</v>
      </c>
      <c r="G2748" t="s">
        <v>13</v>
      </c>
      <c r="H2748" t="s">
        <v>13</v>
      </c>
      <c r="I2748">
        <v>42</v>
      </c>
      <c r="J2748" t="str">
        <f>IF(ABS((C2748-AVERAGE($C:$C))/_xlfn.STDEV.S(moras[SALARIO]))&gt;1.96,"Atípico","No")</f>
        <v>No</v>
      </c>
      <c r="K2748" t="str">
        <f>IF(ABS((moras[[#This Row],[EDAD]]-AVERAGE($I:$I))/_xlfn.STDEV.S($I:$I))&gt;1.96,"Atípico","No")</f>
        <v>No</v>
      </c>
    </row>
    <row r="2749" spans="1:11" x14ac:dyDescent="0.35">
      <c r="A2749">
        <v>802</v>
      </c>
      <c r="B2749" t="s">
        <v>15</v>
      </c>
      <c r="C2749">
        <v>769515.15</v>
      </c>
      <c r="D2749" t="s">
        <v>10</v>
      </c>
      <c r="E2749" t="s">
        <v>11</v>
      </c>
      <c r="F2749" t="s">
        <v>12</v>
      </c>
      <c r="G2749" t="s">
        <v>13</v>
      </c>
      <c r="H2749" t="s">
        <v>13</v>
      </c>
      <c r="I2749">
        <v>42</v>
      </c>
      <c r="J2749" t="str">
        <f>IF(ABS((C2749-AVERAGE($C:$C))/_xlfn.STDEV.S(moras[SALARIO]))&gt;1.96,"Atípico","No")</f>
        <v>No</v>
      </c>
      <c r="K2749" t="str">
        <f>IF(ABS((moras[[#This Row],[EDAD]]-AVERAGE($I:$I))/_xlfn.STDEV.S($I:$I))&gt;1.96,"Atípico","No")</f>
        <v>No</v>
      </c>
    </row>
    <row r="2750" spans="1:11" x14ac:dyDescent="0.35">
      <c r="A2750">
        <v>1090</v>
      </c>
      <c r="B2750" t="s">
        <v>15</v>
      </c>
      <c r="C2750">
        <v>717302</v>
      </c>
      <c r="D2750" t="s">
        <v>10</v>
      </c>
      <c r="E2750" t="s">
        <v>16</v>
      </c>
      <c r="F2750" t="s">
        <v>12</v>
      </c>
      <c r="G2750" t="s">
        <v>13</v>
      </c>
      <c r="H2750" t="s">
        <v>13</v>
      </c>
      <c r="I2750">
        <v>42</v>
      </c>
      <c r="J2750" t="str">
        <f>IF(ABS((C2750-AVERAGE($C:$C))/_xlfn.STDEV.S(moras[SALARIO]))&gt;1.96,"Atípico","No")</f>
        <v>No</v>
      </c>
      <c r="K2750" t="str">
        <f>IF(ABS((moras[[#This Row],[EDAD]]-AVERAGE($I:$I))/_xlfn.STDEV.S($I:$I))&gt;1.96,"Atípico","No")</f>
        <v>No</v>
      </c>
    </row>
    <row r="2751" spans="1:11" x14ac:dyDescent="0.35">
      <c r="A2751">
        <v>4811</v>
      </c>
      <c r="B2751" t="s">
        <v>15</v>
      </c>
      <c r="C2751">
        <v>696716</v>
      </c>
      <c r="D2751" t="s">
        <v>10</v>
      </c>
      <c r="E2751" t="s">
        <v>11</v>
      </c>
      <c r="F2751" t="s">
        <v>12</v>
      </c>
      <c r="G2751" t="s">
        <v>13</v>
      </c>
      <c r="H2751" t="s">
        <v>12</v>
      </c>
      <c r="I2751">
        <v>42</v>
      </c>
      <c r="J2751" t="str">
        <f>IF(ABS((C2751-AVERAGE($C:$C))/_xlfn.STDEV.S(moras[SALARIO]))&gt;1.96,"Atípico","No")</f>
        <v>No</v>
      </c>
      <c r="K2751" t="str">
        <f>IF(ABS((moras[[#This Row],[EDAD]]-AVERAGE($I:$I))/_xlfn.STDEV.S($I:$I))&gt;1.96,"Atípico","No")</f>
        <v>No</v>
      </c>
    </row>
    <row r="2752" spans="1:11" x14ac:dyDescent="0.35">
      <c r="A2752">
        <v>212</v>
      </c>
      <c r="B2752" t="s">
        <v>9</v>
      </c>
      <c r="C2752">
        <v>681656.18</v>
      </c>
      <c r="D2752" t="s">
        <v>10</v>
      </c>
      <c r="E2752" t="s">
        <v>16</v>
      </c>
      <c r="F2752" t="s">
        <v>12</v>
      </c>
      <c r="G2752" t="s">
        <v>13</v>
      </c>
      <c r="H2752" t="s">
        <v>13</v>
      </c>
      <c r="I2752">
        <v>42</v>
      </c>
      <c r="J2752" t="str">
        <f>IF(ABS((C2752-AVERAGE($C:$C))/_xlfn.STDEV.S(moras[SALARIO]))&gt;1.96,"Atípico","No")</f>
        <v>No</v>
      </c>
      <c r="K2752" t="str">
        <f>IF(ABS((moras[[#This Row],[EDAD]]-AVERAGE($I:$I))/_xlfn.STDEV.S($I:$I))&gt;1.96,"Atípico","No")</f>
        <v>No</v>
      </c>
    </row>
    <row r="2753" spans="1:11" x14ac:dyDescent="0.35">
      <c r="A2753">
        <v>2464</v>
      </c>
      <c r="B2753" t="s">
        <v>9</v>
      </c>
      <c r="C2753">
        <v>639148</v>
      </c>
      <c r="D2753" t="s">
        <v>18</v>
      </c>
      <c r="E2753" t="s">
        <v>16</v>
      </c>
      <c r="F2753" t="s">
        <v>12</v>
      </c>
      <c r="G2753" t="s">
        <v>13</v>
      </c>
      <c r="H2753" t="s">
        <v>13</v>
      </c>
      <c r="I2753">
        <v>42</v>
      </c>
      <c r="J2753" t="str">
        <f>IF(ABS((C2753-AVERAGE($C:$C))/_xlfn.STDEV.S(moras[SALARIO]))&gt;1.96,"Atípico","No")</f>
        <v>No</v>
      </c>
      <c r="K2753" t="str">
        <f>IF(ABS((moras[[#This Row],[EDAD]]-AVERAGE($I:$I))/_xlfn.STDEV.S($I:$I))&gt;1.96,"Atípico","No")</f>
        <v>No</v>
      </c>
    </row>
    <row r="2754" spans="1:11" x14ac:dyDescent="0.35">
      <c r="A2754">
        <v>4579</v>
      </c>
      <c r="B2754" t="s">
        <v>9</v>
      </c>
      <c r="C2754">
        <v>639148</v>
      </c>
      <c r="D2754" t="s">
        <v>18</v>
      </c>
      <c r="E2754" t="s">
        <v>16</v>
      </c>
      <c r="F2754" t="s">
        <v>12</v>
      </c>
      <c r="G2754" t="s">
        <v>13</v>
      </c>
      <c r="H2754" t="s">
        <v>12</v>
      </c>
      <c r="I2754">
        <v>42</v>
      </c>
      <c r="J2754" t="str">
        <f>IF(ABS((C2754-AVERAGE($C:$C))/_xlfn.STDEV.S(moras[SALARIO]))&gt;1.96,"Atípico","No")</f>
        <v>No</v>
      </c>
      <c r="K2754" t="str">
        <f>IF(ABS((moras[[#This Row],[EDAD]]-AVERAGE($I:$I))/_xlfn.STDEV.S($I:$I))&gt;1.96,"Atípico","No")</f>
        <v>No</v>
      </c>
    </row>
    <row r="2755" spans="1:11" x14ac:dyDescent="0.35">
      <c r="A2755">
        <v>1343</v>
      </c>
      <c r="B2755" t="s">
        <v>9</v>
      </c>
      <c r="C2755">
        <v>629292.61</v>
      </c>
      <c r="D2755" t="s">
        <v>10</v>
      </c>
      <c r="E2755" t="s">
        <v>16</v>
      </c>
      <c r="F2755" t="s">
        <v>12</v>
      </c>
      <c r="G2755" t="s">
        <v>13</v>
      </c>
      <c r="H2755" t="s">
        <v>13</v>
      </c>
      <c r="I2755">
        <v>42</v>
      </c>
      <c r="J2755" t="str">
        <f>IF(ABS((C2755-AVERAGE($C:$C))/_xlfn.STDEV.S(moras[SALARIO]))&gt;1.96,"Atípico","No")</f>
        <v>No</v>
      </c>
      <c r="K2755" t="str">
        <f>IF(ABS((moras[[#This Row],[EDAD]]-AVERAGE($I:$I))/_xlfn.STDEV.S($I:$I))&gt;1.96,"Atípico","No")</f>
        <v>No</v>
      </c>
    </row>
    <row r="2756" spans="1:11" x14ac:dyDescent="0.35">
      <c r="A2756">
        <v>4472</v>
      </c>
      <c r="B2756" t="s">
        <v>9</v>
      </c>
      <c r="C2756">
        <v>615550</v>
      </c>
      <c r="D2756" t="s">
        <v>18</v>
      </c>
      <c r="E2756" t="s">
        <v>16</v>
      </c>
      <c r="F2756" t="s">
        <v>12</v>
      </c>
      <c r="G2756" t="s">
        <v>13</v>
      </c>
      <c r="H2756" t="s">
        <v>12</v>
      </c>
      <c r="I2756">
        <v>42</v>
      </c>
      <c r="J2756" t="str">
        <f>IF(ABS((C2756-AVERAGE($C:$C))/_xlfn.STDEV.S(moras[SALARIO]))&gt;1.96,"Atípico","No")</f>
        <v>No</v>
      </c>
      <c r="K2756" t="str">
        <f>IF(ABS((moras[[#This Row],[EDAD]]-AVERAGE($I:$I))/_xlfn.STDEV.S($I:$I))&gt;1.96,"Atípico","No")</f>
        <v>No</v>
      </c>
    </row>
    <row r="2757" spans="1:11" x14ac:dyDescent="0.35">
      <c r="A2757">
        <v>2522</v>
      </c>
      <c r="B2757" t="s">
        <v>9</v>
      </c>
      <c r="C2757">
        <v>594092</v>
      </c>
      <c r="D2757" t="s">
        <v>18</v>
      </c>
      <c r="E2757" t="s">
        <v>16</v>
      </c>
      <c r="F2757" t="s">
        <v>12</v>
      </c>
      <c r="G2757" t="s">
        <v>13</v>
      </c>
      <c r="H2757" t="s">
        <v>12</v>
      </c>
      <c r="I2757">
        <v>42</v>
      </c>
      <c r="J2757" t="str">
        <f>IF(ABS((C2757-AVERAGE($C:$C))/_xlfn.STDEV.S(moras[SALARIO]))&gt;1.96,"Atípico","No")</f>
        <v>No</v>
      </c>
      <c r="K2757" t="str">
        <f>IF(ABS((moras[[#This Row],[EDAD]]-AVERAGE($I:$I))/_xlfn.STDEV.S($I:$I))&gt;1.96,"Atípico","No")</f>
        <v>No</v>
      </c>
    </row>
    <row r="2758" spans="1:11" x14ac:dyDescent="0.35">
      <c r="A2758">
        <v>4055</v>
      </c>
      <c r="B2758" t="s">
        <v>9</v>
      </c>
      <c r="C2758">
        <v>566297</v>
      </c>
      <c r="D2758" t="s">
        <v>18</v>
      </c>
      <c r="E2758" t="s">
        <v>16</v>
      </c>
      <c r="F2758" t="s">
        <v>12</v>
      </c>
      <c r="G2758" t="s">
        <v>13</v>
      </c>
      <c r="H2758" t="s">
        <v>12</v>
      </c>
      <c r="I2758">
        <v>42</v>
      </c>
      <c r="J2758" t="str">
        <f>IF(ABS((C2758-AVERAGE($C:$C))/_xlfn.STDEV.S(moras[SALARIO]))&gt;1.96,"Atípico","No")</f>
        <v>No</v>
      </c>
      <c r="K2758" t="str">
        <f>IF(ABS((moras[[#This Row],[EDAD]]-AVERAGE($I:$I))/_xlfn.STDEV.S($I:$I))&gt;1.96,"Atípico","No")</f>
        <v>No</v>
      </c>
    </row>
    <row r="2759" spans="1:11" x14ac:dyDescent="0.35">
      <c r="A2759">
        <v>4444</v>
      </c>
      <c r="B2759" t="s">
        <v>9</v>
      </c>
      <c r="C2759">
        <v>561517</v>
      </c>
      <c r="D2759" t="s">
        <v>10</v>
      </c>
      <c r="E2759" t="s">
        <v>11</v>
      </c>
      <c r="F2759" t="s">
        <v>12</v>
      </c>
      <c r="G2759" t="s">
        <v>13</v>
      </c>
      <c r="H2759" t="s">
        <v>13</v>
      </c>
      <c r="I2759">
        <v>42</v>
      </c>
      <c r="J2759" t="str">
        <f>IF(ABS((C2759-AVERAGE($C:$C))/_xlfn.STDEV.S(moras[SALARIO]))&gt;1.96,"Atípico","No")</f>
        <v>No</v>
      </c>
      <c r="K2759" t="str">
        <f>IF(ABS((moras[[#This Row],[EDAD]]-AVERAGE($I:$I))/_xlfn.STDEV.S($I:$I))&gt;1.96,"Atípico","No")</f>
        <v>No</v>
      </c>
    </row>
    <row r="2760" spans="1:11" x14ac:dyDescent="0.35">
      <c r="A2760">
        <v>1428</v>
      </c>
      <c r="B2760" t="s">
        <v>15</v>
      </c>
      <c r="C2760">
        <v>532257.68999999994</v>
      </c>
      <c r="D2760" t="s">
        <v>10</v>
      </c>
      <c r="E2760" t="s">
        <v>16</v>
      </c>
      <c r="F2760" t="s">
        <v>12</v>
      </c>
      <c r="G2760" t="s">
        <v>13</v>
      </c>
      <c r="H2760" t="s">
        <v>13</v>
      </c>
      <c r="I2760">
        <v>42</v>
      </c>
      <c r="J2760" t="str">
        <f>IF(ABS((C2760-AVERAGE($C:$C))/_xlfn.STDEV.S(moras[SALARIO]))&gt;1.96,"Atípico","No")</f>
        <v>No</v>
      </c>
      <c r="K2760" t="str">
        <f>IF(ABS((moras[[#This Row],[EDAD]]-AVERAGE($I:$I))/_xlfn.STDEV.S($I:$I))&gt;1.96,"Atípico","No")</f>
        <v>No</v>
      </c>
    </row>
    <row r="2761" spans="1:11" x14ac:dyDescent="0.35">
      <c r="A2761">
        <v>1303</v>
      </c>
      <c r="B2761" t="s">
        <v>9</v>
      </c>
      <c r="C2761">
        <v>513383.02</v>
      </c>
      <c r="D2761" t="s">
        <v>10</v>
      </c>
      <c r="E2761" t="s">
        <v>16</v>
      </c>
      <c r="F2761" t="s">
        <v>12</v>
      </c>
      <c r="G2761" t="s">
        <v>13</v>
      </c>
      <c r="H2761" t="s">
        <v>13</v>
      </c>
      <c r="I2761">
        <v>42</v>
      </c>
      <c r="J2761" t="str">
        <f>IF(ABS((C2761-AVERAGE($C:$C))/_xlfn.STDEV.S(moras[SALARIO]))&gt;1.96,"Atípico","No")</f>
        <v>No</v>
      </c>
      <c r="K2761" t="str">
        <f>IF(ABS((moras[[#This Row],[EDAD]]-AVERAGE($I:$I))/_xlfn.STDEV.S($I:$I))&gt;1.96,"Atípico","No")</f>
        <v>No</v>
      </c>
    </row>
    <row r="2762" spans="1:11" x14ac:dyDescent="0.35">
      <c r="A2762">
        <v>264</v>
      </c>
      <c r="B2762" t="s">
        <v>9</v>
      </c>
      <c r="C2762">
        <v>509509</v>
      </c>
      <c r="D2762" t="s">
        <v>18</v>
      </c>
      <c r="E2762" t="s">
        <v>16</v>
      </c>
      <c r="F2762" t="s">
        <v>12</v>
      </c>
      <c r="G2762" t="s">
        <v>13</v>
      </c>
      <c r="H2762" t="s">
        <v>13</v>
      </c>
      <c r="I2762">
        <v>42</v>
      </c>
      <c r="J2762" t="str">
        <f>IF(ABS((C2762-AVERAGE($C:$C))/_xlfn.STDEV.S(moras[SALARIO]))&gt;1.96,"Atípico","No")</f>
        <v>No</v>
      </c>
      <c r="K2762" t="str">
        <f>IF(ABS((moras[[#This Row],[EDAD]]-AVERAGE($I:$I))/_xlfn.STDEV.S($I:$I))&gt;1.96,"Atípico","No")</f>
        <v>No</v>
      </c>
    </row>
    <row r="2763" spans="1:11" x14ac:dyDescent="0.35">
      <c r="A2763">
        <v>227</v>
      </c>
      <c r="B2763" t="s">
        <v>9</v>
      </c>
      <c r="C2763">
        <v>505464</v>
      </c>
      <c r="D2763" t="s">
        <v>18</v>
      </c>
      <c r="E2763" t="s">
        <v>16</v>
      </c>
      <c r="F2763" t="s">
        <v>12</v>
      </c>
      <c r="G2763" t="s">
        <v>13</v>
      </c>
      <c r="H2763" t="s">
        <v>13</v>
      </c>
      <c r="I2763">
        <v>42</v>
      </c>
      <c r="J2763" t="str">
        <f>IF(ABS((C2763-AVERAGE($C:$C))/_xlfn.STDEV.S(moras[SALARIO]))&gt;1.96,"Atípico","No")</f>
        <v>No</v>
      </c>
      <c r="K2763" t="str">
        <f>IF(ABS((moras[[#This Row],[EDAD]]-AVERAGE($I:$I))/_xlfn.STDEV.S($I:$I))&gt;1.96,"Atípico","No")</f>
        <v>No</v>
      </c>
    </row>
    <row r="2764" spans="1:11" x14ac:dyDescent="0.35">
      <c r="A2764">
        <v>3487</v>
      </c>
      <c r="B2764" t="s">
        <v>9</v>
      </c>
      <c r="C2764">
        <v>485860</v>
      </c>
      <c r="D2764" t="s">
        <v>18</v>
      </c>
      <c r="E2764" t="s">
        <v>16</v>
      </c>
      <c r="F2764" t="s">
        <v>12</v>
      </c>
      <c r="G2764" t="s">
        <v>13</v>
      </c>
      <c r="H2764" t="s">
        <v>13</v>
      </c>
      <c r="I2764">
        <v>42</v>
      </c>
      <c r="J2764" t="str">
        <f>IF(ABS((C2764-AVERAGE($C:$C))/_xlfn.STDEV.S(moras[SALARIO]))&gt;1.96,"Atípico","No")</f>
        <v>No</v>
      </c>
      <c r="K2764" t="str">
        <f>IF(ABS((moras[[#This Row],[EDAD]]-AVERAGE($I:$I))/_xlfn.STDEV.S($I:$I))&gt;1.96,"Atípico","No")</f>
        <v>No</v>
      </c>
    </row>
    <row r="2765" spans="1:11" x14ac:dyDescent="0.35">
      <c r="A2765">
        <v>2723</v>
      </c>
      <c r="B2765" t="s">
        <v>9</v>
      </c>
      <c r="C2765">
        <v>484022.45</v>
      </c>
      <c r="D2765" t="s">
        <v>10</v>
      </c>
      <c r="E2765" t="s">
        <v>16</v>
      </c>
      <c r="F2765" t="s">
        <v>12</v>
      </c>
      <c r="G2765" t="s">
        <v>13</v>
      </c>
      <c r="H2765" t="s">
        <v>13</v>
      </c>
      <c r="I2765">
        <v>42</v>
      </c>
      <c r="J2765" t="str">
        <f>IF(ABS((C2765-AVERAGE($C:$C))/_xlfn.STDEV.S(moras[SALARIO]))&gt;1.96,"Atípico","No")</f>
        <v>No</v>
      </c>
      <c r="K2765" t="str">
        <f>IF(ABS((moras[[#This Row],[EDAD]]-AVERAGE($I:$I))/_xlfn.STDEV.S($I:$I))&gt;1.96,"Atípico","No")</f>
        <v>No</v>
      </c>
    </row>
    <row r="2766" spans="1:11" x14ac:dyDescent="0.35">
      <c r="A2766">
        <v>1188</v>
      </c>
      <c r="B2766" t="s">
        <v>9</v>
      </c>
      <c r="C2766">
        <v>458557</v>
      </c>
      <c r="D2766" t="s">
        <v>18</v>
      </c>
      <c r="E2766" t="s">
        <v>16</v>
      </c>
      <c r="F2766" t="s">
        <v>12</v>
      </c>
      <c r="G2766" t="s">
        <v>13</v>
      </c>
      <c r="H2766" t="s">
        <v>13</v>
      </c>
      <c r="I2766">
        <v>42</v>
      </c>
      <c r="J2766" t="str">
        <f>IF(ABS((C2766-AVERAGE($C:$C))/_xlfn.STDEV.S(moras[SALARIO]))&gt;1.96,"Atípico","No")</f>
        <v>No</v>
      </c>
      <c r="K2766" t="str">
        <f>IF(ABS((moras[[#This Row],[EDAD]]-AVERAGE($I:$I))/_xlfn.STDEV.S($I:$I))&gt;1.96,"Atípico","No")</f>
        <v>No</v>
      </c>
    </row>
    <row r="2767" spans="1:11" x14ac:dyDescent="0.35">
      <c r="A2767">
        <v>1157</v>
      </c>
      <c r="B2767" t="s">
        <v>9</v>
      </c>
      <c r="C2767">
        <v>454230.29</v>
      </c>
      <c r="D2767" t="s">
        <v>10</v>
      </c>
      <c r="E2767" t="s">
        <v>11</v>
      </c>
      <c r="F2767" t="s">
        <v>12</v>
      </c>
      <c r="G2767" t="s">
        <v>13</v>
      </c>
      <c r="H2767" t="s">
        <v>13</v>
      </c>
      <c r="I2767">
        <v>42</v>
      </c>
      <c r="J2767" t="str">
        <f>IF(ABS((C2767-AVERAGE($C:$C))/_xlfn.STDEV.S(moras[SALARIO]))&gt;1.96,"Atípico","No")</f>
        <v>No</v>
      </c>
      <c r="K2767" t="str">
        <f>IF(ABS((moras[[#This Row],[EDAD]]-AVERAGE($I:$I))/_xlfn.STDEV.S($I:$I))&gt;1.96,"Atípico","No")</f>
        <v>No</v>
      </c>
    </row>
    <row r="2768" spans="1:11" x14ac:dyDescent="0.35">
      <c r="A2768">
        <v>492</v>
      </c>
      <c r="B2768" t="s">
        <v>9</v>
      </c>
      <c r="C2768">
        <v>450886</v>
      </c>
      <c r="D2768" t="s">
        <v>18</v>
      </c>
      <c r="E2768" t="s">
        <v>16</v>
      </c>
      <c r="F2768" t="s">
        <v>12</v>
      </c>
      <c r="G2768" t="s">
        <v>13</v>
      </c>
      <c r="H2768" t="s">
        <v>13</v>
      </c>
      <c r="I2768">
        <v>42</v>
      </c>
      <c r="J2768" t="str">
        <f>IF(ABS((C2768-AVERAGE($C:$C))/_xlfn.STDEV.S(moras[SALARIO]))&gt;1.96,"Atípico","No")</f>
        <v>No</v>
      </c>
      <c r="K2768" t="str">
        <f>IF(ABS((moras[[#This Row],[EDAD]]-AVERAGE($I:$I))/_xlfn.STDEV.S($I:$I))&gt;1.96,"Atípico","No")</f>
        <v>No</v>
      </c>
    </row>
    <row r="2769" spans="1:11" x14ac:dyDescent="0.35">
      <c r="A2769">
        <v>2332</v>
      </c>
      <c r="B2769" t="s">
        <v>15</v>
      </c>
      <c r="C2769">
        <v>430000</v>
      </c>
      <c r="D2769" t="s">
        <v>10</v>
      </c>
      <c r="E2769" t="s">
        <v>16</v>
      </c>
      <c r="F2769" t="s">
        <v>12</v>
      </c>
      <c r="G2769" t="s">
        <v>13</v>
      </c>
      <c r="H2769" t="s">
        <v>13</v>
      </c>
      <c r="I2769">
        <v>42</v>
      </c>
      <c r="J2769" t="str">
        <f>IF(ABS((C2769-AVERAGE($C:$C))/_xlfn.STDEV.S(moras[SALARIO]))&gt;1.96,"Atípico","No")</f>
        <v>No</v>
      </c>
      <c r="K2769" t="str">
        <f>IF(ABS((moras[[#This Row],[EDAD]]-AVERAGE($I:$I))/_xlfn.STDEV.S($I:$I))&gt;1.96,"Atípico","No")</f>
        <v>No</v>
      </c>
    </row>
    <row r="2770" spans="1:11" x14ac:dyDescent="0.35">
      <c r="A2770">
        <v>403</v>
      </c>
      <c r="B2770" t="s">
        <v>9</v>
      </c>
      <c r="C2770">
        <v>425699.65</v>
      </c>
      <c r="D2770" t="s">
        <v>10</v>
      </c>
      <c r="E2770" t="s">
        <v>16</v>
      </c>
      <c r="F2770" t="s">
        <v>12</v>
      </c>
      <c r="G2770" t="s">
        <v>13</v>
      </c>
      <c r="H2770" t="s">
        <v>13</v>
      </c>
      <c r="I2770">
        <v>42</v>
      </c>
      <c r="J2770" t="str">
        <f>IF(ABS((C2770-AVERAGE($C:$C))/_xlfn.STDEV.S(moras[SALARIO]))&gt;1.96,"Atípico","No")</f>
        <v>No</v>
      </c>
      <c r="K2770" t="str">
        <f>IF(ABS((moras[[#This Row],[EDAD]]-AVERAGE($I:$I))/_xlfn.STDEV.S($I:$I))&gt;1.96,"Atípico","No")</f>
        <v>No</v>
      </c>
    </row>
    <row r="2771" spans="1:11" x14ac:dyDescent="0.35">
      <c r="A2771">
        <v>3406</v>
      </c>
      <c r="B2771" t="s">
        <v>15</v>
      </c>
      <c r="C2771">
        <v>425046</v>
      </c>
      <c r="D2771" t="s">
        <v>10</v>
      </c>
      <c r="E2771" t="s">
        <v>11</v>
      </c>
      <c r="F2771" t="s">
        <v>12</v>
      </c>
      <c r="G2771" t="s">
        <v>13</v>
      </c>
      <c r="H2771" t="s">
        <v>13</v>
      </c>
      <c r="I2771">
        <v>42</v>
      </c>
      <c r="J2771" t="str">
        <f>IF(ABS((C2771-AVERAGE($C:$C))/_xlfn.STDEV.S(moras[SALARIO]))&gt;1.96,"Atípico","No")</f>
        <v>No</v>
      </c>
      <c r="K2771" t="str">
        <f>IF(ABS((moras[[#This Row],[EDAD]]-AVERAGE($I:$I))/_xlfn.STDEV.S($I:$I))&gt;1.96,"Atípico","No")</f>
        <v>No</v>
      </c>
    </row>
    <row r="2772" spans="1:11" x14ac:dyDescent="0.35">
      <c r="A2772">
        <v>2451</v>
      </c>
      <c r="B2772" t="s">
        <v>9</v>
      </c>
      <c r="C2772">
        <v>423458</v>
      </c>
      <c r="D2772" t="s">
        <v>18</v>
      </c>
      <c r="E2772" t="s">
        <v>16</v>
      </c>
      <c r="F2772" t="s">
        <v>12</v>
      </c>
      <c r="G2772" t="s">
        <v>13</v>
      </c>
      <c r="H2772" t="s">
        <v>13</v>
      </c>
      <c r="I2772">
        <v>42</v>
      </c>
      <c r="J2772" t="str">
        <f>IF(ABS((C2772-AVERAGE($C:$C))/_xlfn.STDEV.S(moras[SALARIO]))&gt;1.96,"Atípico","No")</f>
        <v>No</v>
      </c>
      <c r="K2772" t="str">
        <f>IF(ABS((moras[[#This Row],[EDAD]]-AVERAGE($I:$I))/_xlfn.STDEV.S($I:$I))&gt;1.96,"Atípico","No")</f>
        <v>No</v>
      </c>
    </row>
    <row r="2773" spans="1:11" x14ac:dyDescent="0.35">
      <c r="A2773">
        <v>1178</v>
      </c>
      <c r="B2773" t="s">
        <v>9</v>
      </c>
      <c r="C2773">
        <v>420583.35</v>
      </c>
      <c r="D2773" t="s">
        <v>10</v>
      </c>
      <c r="E2773" t="s">
        <v>16</v>
      </c>
      <c r="F2773" t="s">
        <v>12</v>
      </c>
      <c r="G2773" t="s">
        <v>13</v>
      </c>
      <c r="H2773" t="s">
        <v>13</v>
      </c>
      <c r="I2773">
        <v>42</v>
      </c>
      <c r="J2773" t="str">
        <f>IF(ABS((C2773-AVERAGE($C:$C))/_xlfn.STDEV.S(moras[SALARIO]))&gt;1.96,"Atípico","No")</f>
        <v>No</v>
      </c>
      <c r="K2773" t="str">
        <f>IF(ABS((moras[[#This Row],[EDAD]]-AVERAGE($I:$I))/_xlfn.STDEV.S($I:$I))&gt;1.96,"Atípico","No")</f>
        <v>No</v>
      </c>
    </row>
    <row r="2774" spans="1:11" x14ac:dyDescent="0.35">
      <c r="A2774">
        <v>2022</v>
      </c>
      <c r="B2774" t="s">
        <v>9</v>
      </c>
      <c r="C2774">
        <v>417000</v>
      </c>
      <c r="D2774" t="s">
        <v>10</v>
      </c>
      <c r="E2774" t="s">
        <v>16</v>
      </c>
      <c r="F2774" t="s">
        <v>12</v>
      </c>
      <c r="G2774" t="s">
        <v>13</v>
      </c>
      <c r="H2774" t="s">
        <v>13</v>
      </c>
      <c r="I2774">
        <v>42</v>
      </c>
      <c r="J2774" t="str">
        <f>IF(ABS((C2774-AVERAGE($C:$C))/_xlfn.STDEV.S(moras[SALARIO]))&gt;1.96,"Atípico","No")</f>
        <v>No</v>
      </c>
      <c r="K2774" t="str">
        <f>IF(ABS((moras[[#This Row],[EDAD]]-AVERAGE($I:$I))/_xlfn.STDEV.S($I:$I))&gt;1.96,"Atípico","No")</f>
        <v>No</v>
      </c>
    </row>
    <row r="2775" spans="1:11" x14ac:dyDescent="0.35">
      <c r="A2775">
        <v>3056</v>
      </c>
      <c r="B2775" t="s">
        <v>9</v>
      </c>
      <c r="C2775">
        <v>405063</v>
      </c>
      <c r="D2775" t="s">
        <v>18</v>
      </c>
      <c r="E2775" t="s">
        <v>16</v>
      </c>
      <c r="F2775" t="s">
        <v>12</v>
      </c>
      <c r="G2775" t="s">
        <v>13</v>
      </c>
      <c r="H2775" t="s">
        <v>12</v>
      </c>
      <c r="I2775">
        <v>42</v>
      </c>
      <c r="J2775" t="str">
        <f>IF(ABS((C2775-AVERAGE($C:$C))/_xlfn.STDEV.S(moras[SALARIO]))&gt;1.96,"Atípico","No")</f>
        <v>No</v>
      </c>
      <c r="K2775" t="str">
        <f>IF(ABS((moras[[#This Row],[EDAD]]-AVERAGE($I:$I))/_xlfn.STDEV.S($I:$I))&gt;1.96,"Atípico","No")</f>
        <v>No</v>
      </c>
    </row>
    <row r="2776" spans="1:11" x14ac:dyDescent="0.35">
      <c r="A2776">
        <v>4499</v>
      </c>
      <c r="B2776" t="s">
        <v>15</v>
      </c>
      <c r="C2776">
        <v>400000</v>
      </c>
      <c r="D2776" t="s">
        <v>10</v>
      </c>
      <c r="E2776" t="s">
        <v>16</v>
      </c>
      <c r="F2776" t="s">
        <v>12</v>
      </c>
      <c r="G2776" t="s">
        <v>13</v>
      </c>
      <c r="H2776" t="s">
        <v>13</v>
      </c>
      <c r="I2776">
        <v>42</v>
      </c>
      <c r="J2776" t="str">
        <f>IF(ABS((C2776-AVERAGE($C:$C))/_xlfn.STDEV.S(moras[SALARIO]))&gt;1.96,"Atípico","No")</f>
        <v>No</v>
      </c>
      <c r="K2776" t="str">
        <f>IF(ABS((moras[[#This Row],[EDAD]]-AVERAGE($I:$I))/_xlfn.STDEV.S($I:$I))&gt;1.96,"Atípico","No")</f>
        <v>No</v>
      </c>
    </row>
    <row r="2777" spans="1:11" x14ac:dyDescent="0.35">
      <c r="A2777">
        <v>2179</v>
      </c>
      <c r="B2777" t="s">
        <v>9</v>
      </c>
      <c r="C2777">
        <v>394295.68</v>
      </c>
      <c r="D2777" t="s">
        <v>10</v>
      </c>
      <c r="E2777" t="s">
        <v>16</v>
      </c>
      <c r="F2777" t="s">
        <v>12</v>
      </c>
      <c r="G2777" t="s">
        <v>13</v>
      </c>
      <c r="H2777" t="s">
        <v>13</v>
      </c>
      <c r="I2777">
        <v>42</v>
      </c>
      <c r="J2777" t="str">
        <f>IF(ABS((C2777-AVERAGE($C:$C))/_xlfn.STDEV.S(moras[SALARIO]))&gt;1.96,"Atípico","No")</f>
        <v>No</v>
      </c>
      <c r="K2777" t="str">
        <f>IF(ABS((moras[[#This Row],[EDAD]]-AVERAGE($I:$I))/_xlfn.STDEV.S($I:$I))&gt;1.96,"Atípico","No")</f>
        <v>No</v>
      </c>
    </row>
    <row r="2778" spans="1:11" x14ac:dyDescent="0.35">
      <c r="A2778">
        <v>4616</v>
      </c>
      <c r="B2778" t="s">
        <v>9</v>
      </c>
      <c r="C2778">
        <v>392034</v>
      </c>
      <c r="D2778" t="s">
        <v>10</v>
      </c>
      <c r="E2778" t="s">
        <v>16</v>
      </c>
      <c r="F2778" t="s">
        <v>12</v>
      </c>
      <c r="G2778" t="s">
        <v>13</v>
      </c>
      <c r="H2778" t="s">
        <v>13</v>
      </c>
      <c r="I2778">
        <v>42</v>
      </c>
      <c r="J2778" t="str">
        <f>IF(ABS((C2778-AVERAGE($C:$C))/_xlfn.STDEV.S(moras[SALARIO]))&gt;1.96,"Atípico","No")</f>
        <v>No</v>
      </c>
      <c r="K2778" t="str">
        <f>IF(ABS((moras[[#This Row],[EDAD]]-AVERAGE($I:$I))/_xlfn.STDEV.S($I:$I))&gt;1.96,"Atípico","No")</f>
        <v>No</v>
      </c>
    </row>
    <row r="2779" spans="1:11" x14ac:dyDescent="0.35">
      <c r="A2779">
        <v>4818</v>
      </c>
      <c r="B2779" t="s">
        <v>9</v>
      </c>
      <c r="C2779">
        <v>384956</v>
      </c>
      <c r="D2779" t="s">
        <v>18</v>
      </c>
      <c r="E2779" t="s">
        <v>16</v>
      </c>
      <c r="F2779" t="s">
        <v>12</v>
      </c>
      <c r="G2779" t="s">
        <v>13</v>
      </c>
      <c r="H2779" t="s">
        <v>12</v>
      </c>
      <c r="I2779">
        <v>42</v>
      </c>
      <c r="J2779" t="str">
        <f>IF(ABS((C2779-AVERAGE($C:$C))/_xlfn.STDEV.S(moras[SALARIO]))&gt;1.96,"Atípico","No")</f>
        <v>No</v>
      </c>
      <c r="K2779" t="str">
        <f>IF(ABS((moras[[#This Row],[EDAD]]-AVERAGE($I:$I))/_xlfn.STDEV.S($I:$I))&gt;1.96,"Atípico","No")</f>
        <v>No</v>
      </c>
    </row>
    <row r="2780" spans="1:11" x14ac:dyDescent="0.35">
      <c r="A2780">
        <v>319</v>
      </c>
      <c r="B2780" t="s">
        <v>15</v>
      </c>
      <c r="C2780">
        <v>382136</v>
      </c>
      <c r="D2780" t="s">
        <v>18</v>
      </c>
      <c r="E2780" t="s">
        <v>16</v>
      </c>
      <c r="F2780" t="s">
        <v>12</v>
      </c>
      <c r="G2780" t="s">
        <v>13</v>
      </c>
      <c r="H2780" t="s">
        <v>12</v>
      </c>
      <c r="I2780">
        <v>42</v>
      </c>
      <c r="J2780" t="str">
        <f>IF(ABS((C2780-AVERAGE($C:$C))/_xlfn.STDEV.S(moras[SALARIO]))&gt;1.96,"Atípico","No")</f>
        <v>No</v>
      </c>
      <c r="K2780" t="str">
        <f>IF(ABS((moras[[#This Row],[EDAD]]-AVERAGE($I:$I))/_xlfn.STDEV.S($I:$I))&gt;1.96,"Atípico","No")</f>
        <v>No</v>
      </c>
    </row>
    <row r="2781" spans="1:11" x14ac:dyDescent="0.35">
      <c r="A2781">
        <v>2861</v>
      </c>
      <c r="B2781" t="s">
        <v>15</v>
      </c>
      <c r="C2781">
        <v>375000</v>
      </c>
      <c r="D2781" t="s">
        <v>10</v>
      </c>
      <c r="E2781" t="s">
        <v>16</v>
      </c>
      <c r="F2781" t="s">
        <v>12</v>
      </c>
      <c r="G2781" t="s">
        <v>13</v>
      </c>
      <c r="H2781" t="s">
        <v>13</v>
      </c>
      <c r="I2781">
        <v>42</v>
      </c>
      <c r="J2781" t="str">
        <f>IF(ABS((C2781-AVERAGE($C:$C))/_xlfn.STDEV.S(moras[SALARIO]))&gt;1.96,"Atípico","No")</f>
        <v>No</v>
      </c>
      <c r="K2781" t="str">
        <f>IF(ABS((moras[[#This Row],[EDAD]]-AVERAGE($I:$I))/_xlfn.STDEV.S($I:$I))&gt;1.96,"Atípico","No")</f>
        <v>No</v>
      </c>
    </row>
    <row r="2782" spans="1:11" x14ac:dyDescent="0.35">
      <c r="A2782">
        <v>1840</v>
      </c>
      <c r="B2782" t="s">
        <v>9</v>
      </c>
      <c r="C2782">
        <v>370440.66</v>
      </c>
      <c r="D2782" t="s">
        <v>10</v>
      </c>
      <c r="E2782" t="s">
        <v>16</v>
      </c>
      <c r="F2782" t="s">
        <v>12</v>
      </c>
      <c r="G2782" t="s">
        <v>13</v>
      </c>
      <c r="H2782" t="s">
        <v>13</v>
      </c>
      <c r="I2782">
        <v>42</v>
      </c>
      <c r="J2782" t="str">
        <f>IF(ABS((C2782-AVERAGE($C:$C))/_xlfn.STDEV.S(moras[SALARIO]))&gt;1.96,"Atípico","No")</f>
        <v>No</v>
      </c>
      <c r="K2782" t="str">
        <f>IF(ABS((moras[[#This Row],[EDAD]]-AVERAGE($I:$I))/_xlfn.STDEV.S($I:$I))&gt;1.96,"Atípico","No")</f>
        <v>No</v>
      </c>
    </row>
    <row r="2783" spans="1:11" x14ac:dyDescent="0.35">
      <c r="A2783">
        <v>4873</v>
      </c>
      <c r="B2783" t="s">
        <v>15</v>
      </c>
      <c r="C2783">
        <v>368050</v>
      </c>
      <c r="D2783" t="s">
        <v>10</v>
      </c>
      <c r="E2783" t="s">
        <v>16</v>
      </c>
      <c r="F2783" t="s">
        <v>12</v>
      </c>
      <c r="G2783" t="s">
        <v>13</v>
      </c>
      <c r="H2783" t="s">
        <v>13</v>
      </c>
      <c r="I2783">
        <v>42</v>
      </c>
      <c r="J2783" t="str">
        <f>IF(ABS((C2783-AVERAGE($C:$C))/_xlfn.STDEV.S(moras[SALARIO]))&gt;1.96,"Atípico","No")</f>
        <v>No</v>
      </c>
      <c r="K2783" t="str">
        <f>IF(ABS((moras[[#This Row],[EDAD]]-AVERAGE($I:$I))/_xlfn.STDEV.S($I:$I))&gt;1.96,"Atípico","No")</f>
        <v>No</v>
      </c>
    </row>
    <row r="2784" spans="1:11" x14ac:dyDescent="0.35">
      <c r="A2784">
        <v>4471</v>
      </c>
      <c r="B2784" t="s">
        <v>15</v>
      </c>
      <c r="C2784">
        <v>365825</v>
      </c>
      <c r="D2784" t="s">
        <v>10</v>
      </c>
      <c r="E2784" t="s">
        <v>16</v>
      </c>
      <c r="F2784" t="s">
        <v>12</v>
      </c>
      <c r="G2784" t="s">
        <v>13</v>
      </c>
      <c r="H2784" t="s">
        <v>13</v>
      </c>
      <c r="I2784">
        <v>42</v>
      </c>
      <c r="J2784" t="str">
        <f>IF(ABS((C2784-AVERAGE($C:$C))/_xlfn.STDEV.S(moras[SALARIO]))&gt;1.96,"Atípico","No")</f>
        <v>No</v>
      </c>
      <c r="K2784" t="str">
        <f>IF(ABS((moras[[#This Row],[EDAD]]-AVERAGE($I:$I))/_xlfn.STDEV.S($I:$I))&gt;1.96,"Atípico","No")</f>
        <v>No</v>
      </c>
    </row>
    <row r="2785" spans="1:11" x14ac:dyDescent="0.35">
      <c r="A2785">
        <v>2327</v>
      </c>
      <c r="B2785" t="s">
        <v>15</v>
      </c>
      <c r="C2785">
        <v>361045</v>
      </c>
      <c r="D2785" t="s">
        <v>18</v>
      </c>
      <c r="E2785" t="s">
        <v>16</v>
      </c>
      <c r="F2785" t="s">
        <v>12</v>
      </c>
      <c r="G2785" t="s">
        <v>13</v>
      </c>
      <c r="H2785" t="s">
        <v>12</v>
      </c>
      <c r="I2785">
        <v>42</v>
      </c>
      <c r="J2785" t="str">
        <f>IF(ABS((C2785-AVERAGE($C:$C))/_xlfn.STDEV.S(moras[SALARIO]))&gt;1.96,"Atípico","No")</f>
        <v>No</v>
      </c>
      <c r="K2785" t="str">
        <f>IF(ABS((moras[[#This Row],[EDAD]]-AVERAGE($I:$I))/_xlfn.STDEV.S($I:$I))&gt;1.96,"Atípico","No")</f>
        <v>No</v>
      </c>
    </row>
    <row r="2786" spans="1:11" x14ac:dyDescent="0.35">
      <c r="A2786">
        <v>595</v>
      </c>
      <c r="B2786" t="s">
        <v>15</v>
      </c>
      <c r="C2786">
        <v>360191</v>
      </c>
      <c r="D2786" t="s">
        <v>10</v>
      </c>
      <c r="E2786" t="s">
        <v>11</v>
      </c>
      <c r="F2786" t="s">
        <v>12</v>
      </c>
      <c r="G2786" t="s">
        <v>13</v>
      </c>
      <c r="H2786" t="s">
        <v>12</v>
      </c>
      <c r="I2786">
        <v>42</v>
      </c>
      <c r="J2786" t="str">
        <f>IF(ABS((C2786-AVERAGE($C:$C))/_xlfn.STDEV.S(moras[SALARIO]))&gt;1.96,"Atípico","No")</f>
        <v>No</v>
      </c>
      <c r="K2786" t="str">
        <f>IF(ABS((moras[[#This Row],[EDAD]]-AVERAGE($I:$I))/_xlfn.STDEV.S($I:$I))&gt;1.96,"Atípico","No")</f>
        <v>No</v>
      </c>
    </row>
    <row r="2787" spans="1:11" x14ac:dyDescent="0.35">
      <c r="A2787">
        <v>3045</v>
      </c>
      <c r="B2787" t="s">
        <v>9</v>
      </c>
      <c r="C2787">
        <v>358468</v>
      </c>
      <c r="D2787" t="s">
        <v>10</v>
      </c>
      <c r="E2787" t="s">
        <v>16</v>
      </c>
      <c r="F2787" t="s">
        <v>12</v>
      </c>
      <c r="G2787" t="s">
        <v>13</v>
      </c>
      <c r="H2787" t="s">
        <v>13</v>
      </c>
      <c r="I2787">
        <v>42</v>
      </c>
      <c r="J2787" t="str">
        <f>IF(ABS((C2787-AVERAGE($C:$C))/_xlfn.STDEV.S(moras[SALARIO]))&gt;1.96,"Atípico","No")</f>
        <v>No</v>
      </c>
      <c r="K2787" t="str">
        <f>IF(ABS((moras[[#This Row],[EDAD]]-AVERAGE($I:$I))/_xlfn.STDEV.S($I:$I))&gt;1.96,"Atípico","No")</f>
        <v>No</v>
      </c>
    </row>
    <row r="2788" spans="1:11" x14ac:dyDescent="0.35">
      <c r="A2788">
        <v>557</v>
      </c>
      <c r="B2788" t="s">
        <v>9</v>
      </c>
      <c r="C2788">
        <v>358433</v>
      </c>
      <c r="D2788" t="s">
        <v>10</v>
      </c>
      <c r="E2788" t="s">
        <v>16</v>
      </c>
      <c r="F2788" t="s">
        <v>12</v>
      </c>
      <c r="G2788" t="s">
        <v>13</v>
      </c>
      <c r="H2788" t="s">
        <v>13</v>
      </c>
      <c r="I2788">
        <v>42</v>
      </c>
      <c r="J2788" t="str">
        <f>IF(ABS((C2788-AVERAGE($C:$C))/_xlfn.STDEV.S(moras[SALARIO]))&gt;1.96,"Atípico","No")</f>
        <v>No</v>
      </c>
      <c r="K2788" t="str">
        <f>IF(ABS((moras[[#This Row],[EDAD]]-AVERAGE($I:$I))/_xlfn.STDEV.S($I:$I))&gt;1.96,"Atípico","No")</f>
        <v>No</v>
      </c>
    </row>
    <row r="2789" spans="1:11" x14ac:dyDescent="0.35">
      <c r="A2789">
        <v>1819</v>
      </c>
      <c r="B2789" t="s">
        <v>9</v>
      </c>
      <c r="C2789">
        <v>356858</v>
      </c>
      <c r="D2789" t="s">
        <v>18</v>
      </c>
      <c r="E2789" t="s">
        <v>16</v>
      </c>
      <c r="F2789" t="s">
        <v>12</v>
      </c>
      <c r="G2789" t="s">
        <v>13</v>
      </c>
      <c r="H2789" t="s">
        <v>12</v>
      </c>
      <c r="I2789">
        <v>42</v>
      </c>
      <c r="J2789" t="str">
        <f>IF(ABS((C2789-AVERAGE($C:$C))/_xlfn.STDEV.S(moras[SALARIO]))&gt;1.96,"Atípico","No")</f>
        <v>No</v>
      </c>
      <c r="K2789" t="str">
        <f>IF(ABS((moras[[#This Row],[EDAD]]-AVERAGE($I:$I))/_xlfn.STDEV.S($I:$I))&gt;1.96,"Atípico","No")</f>
        <v>No</v>
      </c>
    </row>
    <row r="2790" spans="1:11" x14ac:dyDescent="0.35">
      <c r="A2790">
        <v>3963</v>
      </c>
      <c r="B2790" t="s">
        <v>15</v>
      </c>
      <c r="C2790">
        <v>355145</v>
      </c>
      <c r="D2790" t="s">
        <v>10</v>
      </c>
      <c r="E2790" t="s">
        <v>11</v>
      </c>
      <c r="F2790" t="s">
        <v>12</v>
      </c>
      <c r="G2790" t="s">
        <v>13</v>
      </c>
      <c r="H2790" t="s">
        <v>13</v>
      </c>
      <c r="I2790">
        <v>42</v>
      </c>
      <c r="J2790" t="str">
        <f>IF(ABS((C2790-AVERAGE($C:$C))/_xlfn.STDEV.S(moras[SALARIO]))&gt;1.96,"Atípico","No")</f>
        <v>No</v>
      </c>
      <c r="K2790" t="str">
        <f>IF(ABS((moras[[#This Row],[EDAD]]-AVERAGE($I:$I))/_xlfn.STDEV.S($I:$I))&gt;1.96,"Atípico","No")</f>
        <v>No</v>
      </c>
    </row>
    <row r="2791" spans="1:11" x14ac:dyDescent="0.35">
      <c r="A2791">
        <v>4909</v>
      </c>
      <c r="B2791" t="s">
        <v>9</v>
      </c>
      <c r="C2791">
        <v>353906</v>
      </c>
      <c r="D2791" t="s">
        <v>18</v>
      </c>
      <c r="E2791" t="s">
        <v>16</v>
      </c>
      <c r="F2791" t="s">
        <v>12</v>
      </c>
      <c r="G2791" t="s">
        <v>13</v>
      </c>
      <c r="H2791" t="s">
        <v>13</v>
      </c>
      <c r="I2791">
        <v>42</v>
      </c>
      <c r="J2791" t="str">
        <f>IF(ABS((C2791-AVERAGE($C:$C))/_xlfn.STDEV.S(moras[SALARIO]))&gt;1.96,"Atípico","No")</f>
        <v>No</v>
      </c>
      <c r="K2791" t="str">
        <f>IF(ABS((moras[[#This Row],[EDAD]]-AVERAGE($I:$I))/_xlfn.STDEV.S($I:$I))&gt;1.96,"Atípico","No")</f>
        <v>No</v>
      </c>
    </row>
    <row r="2792" spans="1:11" x14ac:dyDescent="0.35">
      <c r="A2792">
        <v>2519</v>
      </c>
      <c r="B2792" t="s">
        <v>9</v>
      </c>
      <c r="C2792">
        <v>347500</v>
      </c>
      <c r="D2792" t="s">
        <v>10</v>
      </c>
      <c r="E2792" t="s">
        <v>16</v>
      </c>
      <c r="F2792" t="s">
        <v>12</v>
      </c>
      <c r="G2792" t="s">
        <v>13</v>
      </c>
      <c r="H2792" t="s">
        <v>13</v>
      </c>
      <c r="I2792">
        <v>42</v>
      </c>
      <c r="J2792" t="str">
        <f>IF(ABS((C2792-AVERAGE($C:$C))/_xlfn.STDEV.S(moras[SALARIO]))&gt;1.96,"Atípico","No")</f>
        <v>No</v>
      </c>
      <c r="K2792" t="str">
        <f>IF(ABS((moras[[#This Row],[EDAD]]-AVERAGE($I:$I))/_xlfn.STDEV.S($I:$I))&gt;1.96,"Atípico","No")</f>
        <v>No</v>
      </c>
    </row>
    <row r="2793" spans="1:11" x14ac:dyDescent="0.35">
      <c r="A2793">
        <v>1263</v>
      </c>
      <c r="B2793" t="s">
        <v>9</v>
      </c>
      <c r="C2793">
        <v>347320</v>
      </c>
      <c r="D2793" t="s">
        <v>10</v>
      </c>
      <c r="E2793" t="s">
        <v>16</v>
      </c>
      <c r="F2793" t="s">
        <v>12</v>
      </c>
      <c r="G2793" t="s">
        <v>12</v>
      </c>
      <c r="H2793" t="s">
        <v>13</v>
      </c>
      <c r="I2793">
        <v>42</v>
      </c>
      <c r="J2793" t="str">
        <f>IF(ABS((C2793-AVERAGE($C:$C))/_xlfn.STDEV.S(moras[SALARIO]))&gt;1.96,"Atípico","No")</f>
        <v>No</v>
      </c>
      <c r="K2793" t="str">
        <f>IF(ABS((moras[[#This Row],[EDAD]]-AVERAGE($I:$I))/_xlfn.STDEV.S($I:$I))&gt;1.96,"Atípico","No")</f>
        <v>No</v>
      </c>
    </row>
    <row r="2794" spans="1:11" x14ac:dyDescent="0.35">
      <c r="A2794">
        <v>4636</v>
      </c>
      <c r="B2794" t="s">
        <v>15</v>
      </c>
      <c r="C2794">
        <v>343953</v>
      </c>
      <c r="D2794" t="s">
        <v>10</v>
      </c>
      <c r="E2794" t="s">
        <v>16</v>
      </c>
      <c r="F2794" t="s">
        <v>12</v>
      </c>
      <c r="G2794" t="s">
        <v>13</v>
      </c>
      <c r="H2794" t="s">
        <v>13</v>
      </c>
      <c r="I2794">
        <v>42</v>
      </c>
      <c r="J2794" t="str">
        <f>IF(ABS((C2794-AVERAGE($C:$C))/_xlfn.STDEV.S(moras[SALARIO]))&gt;1.96,"Atípico","No")</f>
        <v>No</v>
      </c>
      <c r="K2794" t="str">
        <f>IF(ABS((moras[[#This Row],[EDAD]]-AVERAGE($I:$I))/_xlfn.STDEV.S($I:$I))&gt;1.96,"Atípico","No")</f>
        <v>No</v>
      </c>
    </row>
    <row r="2795" spans="1:11" x14ac:dyDescent="0.35">
      <c r="A2795">
        <v>2216</v>
      </c>
      <c r="B2795" t="s">
        <v>15</v>
      </c>
      <c r="C2795">
        <v>343085</v>
      </c>
      <c r="D2795" t="s">
        <v>18</v>
      </c>
      <c r="E2795" t="s">
        <v>16</v>
      </c>
      <c r="F2795" t="s">
        <v>12</v>
      </c>
      <c r="G2795" t="s">
        <v>13</v>
      </c>
      <c r="H2795" t="s">
        <v>13</v>
      </c>
      <c r="I2795">
        <v>42</v>
      </c>
      <c r="J2795" t="str">
        <f>IF(ABS((C2795-AVERAGE($C:$C))/_xlfn.STDEV.S(moras[SALARIO]))&gt;1.96,"Atípico","No")</f>
        <v>No</v>
      </c>
      <c r="K2795" t="str">
        <f>IF(ABS((moras[[#This Row],[EDAD]]-AVERAGE($I:$I))/_xlfn.STDEV.S($I:$I))&gt;1.96,"Atípico","No")</f>
        <v>No</v>
      </c>
    </row>
    <row r="2796" spans="1:11" x14ac:dyDescent="0.35">
      <c r="A2796">
        <v>2278</v>
      </c>
      <c r="B2796" t="s">
        <v>15</v>
      </c>
      <c r="C2796">
        <v>341602</v>
      </c>
      <c r="D2796" t="s">
        <v>18</v>
      </c>
      <c r="E2796" t="s">
        <v>16</v>
      </c>
      <c r="F2796" t="s">
        <v>12</v>
      </c>
      <c r="G2796" t="s">
        <v>13</v>
      </c>
      <c r="H2796" t="s">
        <v>13</v>
      </c>
      <c r="I2796">
        <v>42</v>
      </c>
      <c r="J2796" t="str">
        <f>IF(ABS((C2796-AVERAGE($C:$C))/_xlfn.STDEV.S(moras[SALARIO]))&gt;1.96,"Atípico","No")</f>
        <v>No</v>
      </c>
      <c r="K2796" t="str">
        <f>IF(ABS((moras[[#This Row],[EDAD]]-AVERAGE($I:$I))/_xlfn.STDEV.S($I:$I))&gt;1.96,"Atípico","No")</f>
        <v>No</v>
      </c>
    </row>
    <row r="2797" spans="1:11" x14ac:dyDescent="0.35">
      <c r="A2797">
        <v>1448</v>
      </c>
      <c r="B2797" t="s">
        <v>9</v>
      </c>
      <c r="C2797">
        <v>337000</v>
      </c>
      <c r="D2797" t="s">
        <v>10</v>
      </c>
      <c r="E2797" t="s">
        <v>16</v>
      </c>
      <c r="F2797" t="s">
        <v>12</v>
      </c>
      <c r="G2797" t="s">
        <v>12</v>
      </c>
      <c r="H2797" t="s">
        <v>13</v>
      </c>
      <c r="I2797">
        <v>42</v>
      </c>
      <c r="J2797" t="str">
        <f>IF(ABS((C2797-AVERAGE($C:$C))/_xlfn.STDEV.S(moras[SALARIO]))&gt;1.96,"Atípico","No")</f>
        <v>No</v>
      </c>
      <c r="K2797" t="str">
        <f>IF(ABS((moras[[#This Row],[EDAD]]-AVERAGE($I:$I))/_xlfn.STDEV.S($I:$I))&gt;1.96,"Atípico","No")</f>
        <v>No</v>
      </c>
    </row>
    <row r="2798" spans="1:11" x14ac:dyDescent="0.35">
      <c r="A2798">
        <v>2326</v>
      </c>
      <c r="B2798" t="s">
        <v>9</v>
      </c>
      <c r="C2798">
        <v>328210.2</v>
      </c>
      <c r="D2798" t="s">
        <v>10</v>
      </c>
      <c r="E2798" t="s">
        <v>16</v>
      </c>
      <c r="F2798" t="s">
        <v>12</v>
      </c>
      <c r="G2798" t="s">
        <v>13</v>
      </c>
      <c r="H2798" t="s">
        <v>13</v>
      </c>
      <c r="I2798">
        <v>42</v>
      </c>
      <c r="J2798" t="str">
        <f>IF(ABS((C2798-AVERAGE($C:$C))/_xlfn.STDEV.S(moras[SALARIO]))&gt;1.96,"Atípico","No")</f>
        <v>No</v>
      </c>
      <c r="K2798" t="str">
        <f>IF(ABS((moras[[#This Row],[EDAD]]-AVERAGE($I:$I))/_xlfn.STDEV.S($I:$I))&gt;1.96,"Atípico","No")</f>
        <v>No</v>
      </c>
    </row>
    <row r="2799" spans="1:11" x14ac:dyDescent="0.35">
      <c r="A2799">
        <v>1125</v>
      </c>
      <c r="B2799" t="s">
        <v>9</v>
      </c>
      <c r="C2799">
        <v>326753</v>
      </c>
      <c r="D2799" t="s">
        <v>17</v>
      </c>
      <c r="E2799" t="s">
        <v>16</v>
      </c>
      <c r="F2799" t="s">
        <v>12</v>
      </c>
      <c r="G2799" t="s">
        <v>13</v>
      </c>
      <c r="H2799" t="s">
        <v>13</v>
      </c>
      <c r="I2799">
        <v>42</v>
      </c>
      <c r="J2799" t="str">
        <f>IF(ABS((C2799-AVERAGE($C:$C))/_xlfn.STDEV.S(moras[SALARIO]))&gt;1.96,"Atípico","No")</f>
        <v>No</v>
      </c>
      <c r="K2799" t="str">
        <f>IF(ABS((moras[[#This Row],[EDAD]]-AVERAGE($I:$I))/_xlfn.STDEV.S($I:$I))&gt;1.96,"Atípico","No")</f>
        <v>No</v>
      </c>
    </row>
    <row r="2800" spans="1:11" x14ac:dyDescent="0.35">
      <c r="A2800">
        <v>533</v>
      </c>
      <c r="B2800" t="s">
        <v>15</v>
      </c>
      <c r="C2800">
        <v>319303</v>
      </c>
      <c r="D2800" t="s">
        <v>17</v>
      </c>
      <c r="E2800" t="s">
        <v>16</v>
      </c>
      <c r="F2800" t="s">
        <v>12</v>
      </c>
      <c r="G2800" t="s">
        <v>12</v>
      </c>
      <c r="H2800" t="s">
        <v>12</v>
      </c>
      <c r="I2800">
        <v>42</v>
      </c>
      <c r="J2800" t="str">
        <f>IF(ABS((C2800-AVERAGE($C:$C))/_xlfn.STDEV.S(moras[SALARIO]))&gt;1.96,"Atípico","No")</f>
        <v>No</v>
      </c>
      <c r="K2800" t="str">
        <f>IF(ABS((moras[[#This Row],[EDAD]]-AVERAGE($I:$I))/_xlfn.STDEV.S($I:$I))&gt;1.96,"Atípico","No")</f>
        <v>No</v>
      </c>
    </row>
    <row r="2801" spans="1:11" x14ac:dyDescent="0.35">
      <c r="A2801">
        <v>769</v>
      </c>
      <c r="B2801" t="s">
        <v>15</v>
      </c>
      <c r="C2801">
        <v>318619.2</v>
      </c>
      <c r="D2801" t="s">
        <v>10</v>
      </c>
      <c r="E2801" t="s">
        <v>16</v>
      </c>
      <c r="F2801" t="s">
        <v>12</v>
      </c>
      <c r="G2801" t="s">
        <v>12</v>
      </c>
      <c r="H2801" t="s">
        <v>13</v>
      </c>
      <c r="I2801">
        <v>42</v>
      </c>
      <c r="J2801" t="str">
        <f>IF(ABS((C2801-AVERAGE($C:$C))/_xlfn.STDEV.S(moras[SALARIO]))&gt;1.96,"Atípico","No")</f>
        <v>No</v>
      </c>
      <c r="K2801" t="str">
        <f>IF(ABS((moras[[#This Row],[EDAD]]-AVERAGE($I:$I))/_xlfn.STDEV.S($I:$I))&gt;1.96,"Atípico","No")</f>
        <v>No</v>
      </c>
    </row>
    <row r="2802" spans="1:11" x14ac:dyDescent="0.35">
      <c r="A2802">
        <v>2752</v>
      </c>
      <c r="B2802" t="s">
        <v>9</v>
      </c>
      <c r="C2802">
        <v>310544</v>
      </c>
      <c r="D2802" t="s">
        <v>18</v>
      </c>
      <c r="E2802" t="s">
        <v>16</v>
      </c>
      <c r="F2802" t="s">
        <v>12</v>
      </c>
      <c r="G2802" t="s">
        <v>13</v>
      </c>
      <c r="H2802" t="s">
        <v>12</v>
      </c>
      <c r="I2802">
        <v>42</v>
      </c>
      <c r="J2802" t="str">
        <f>IF(ABS((C2802-AVERAGE($C:$C))/_xlfn.STDEV.S(moras[SALARIO]))&gt;1.96,"Atípico","No")</f>
        <v>No</v>
      </c>
      <c r="K2802" t="str">
        <f>IF(ABS((moras[[#This Row],[EDAD]]-AVERAGE($I:$I))/_xlfn.STDEV.S($I:$I))&gt;1.96,"Atípico","No")</f>
        <v>No</v>
      </c>
    </row>
    <row r="2803" spans="1:11" x14ac:dyDescent="0.35">
      <c r="A2803">
        <v>3924</v>
      </c>
      <c r="B2803" t="s">
        <v>9</v>
      </c>
      <c r="C2803">
        <v>305704</v>
      </c>
      <c r="D2803" t="s">
        <v>18</v>
      </c>
      <c r="E2803" t="s">
        <v>16</v>
      </c>
      <c r="F2803" t="s">
        <v>12</v>
      </c>
      <c r="G2803" t="s">
        <v>13</v>
      </c>
      <c r="H2803" t="s">
        <v>12</v>
      </c>
      <c r="I2803">
        <v>42</v>
      </c>
      <c r="J2803" t="str">
        <f>IF(ABS((C2803-AVERAGE($C:$C))/_xlfn.STDEV.S(moras[SALARIO]))&gt;1.96,"Atípico","No")</f>
        <v>No</v>
      </c>
      <c r="K2803" t="str">
        <f>IF(ABS((moras[[#This Row],[EDAD]]-AVERAGE($I:$I))/_xlfn.STDEV.S($I:$I))&gt;1.96,"Atípico","No")</f>
        <v>No</v>
      </c>
    </row>
    <row r="2804" spans="1:11" x14ac:dyDescent="0.35">
      <c r="A2804">
        <v>1844</v>
      </c>
      <c r="B2804" t="s">
        <v>9</v>
      </c>
      <c r="C2804">
        <v>300018</v>
      </c>
      <c r="D2804" t="s">
        <v>18</v>
      </c>
      <c r="E2804" t="s">
        <v>16</v>
      </c>
      <c r="F2804" t="s">
        <v>12</v>
      </c>
      <c r="G2804" t="s">
        <v>13</v>
      </c>
      <c r="H2804" t="s">
        <v>12</v>
      </c>
      <c r="I2804">
        <v>42</v>
      </c>
      <c r="J2804" t="str">
        <f>IF(ABS((C2804-AVERAGE($C:$C))/_xlfn.STDEV.S(moras[SALARIO]))&gt;1.96,"Atípico","No")</f>
        <v>No</v>
      </c>
      <c r="K2804" t="str">
        <f>IF(ABS((moras[[#This Row],[EDAD]]-AVERAGE($I:$I))/_xlfn.STDEV.S($I:$I))&gt;1.96,"Atípico","No")</f>
        <v>No</v>
      </c>
    </row>
    <row r="2805" spans="1:11" x14ac:dyDescent="0.35">
      <c r="A2805">
        <v>3650</v>
      </c>
      <c r="B2805" t="s">
        <v>9</v>
      </c>
      <c r="C2805">
        <v>300018</v>
      </c>
      <c r="D2805" t="s">
        <v>18</v>
      </c>
      <c r="E2805" t="s">
        <v>16</v>
      </c>
      <c r="F2805" t="s">
        <v>12</v>
      </c>
      <c r="G2805" t="s">
        <v>13</v>
      </c>
      <c r="H2805" t="s">
        <v>12</v>
      </c>
      <c r="I2805">
        <v>42</v>
      </c>
      <c r="J2805" t="str">
        <f>IF(ABS((C2805-AVERAGE($C:$C))/_xlfn.STDEV.S(moras[SALARIO]))&gt;1.96,"Atípico","No")</f>
        <v>No</v>
      </c>
      <c r="K2805" t="str">
        <f>IF(ABS((moras[[#This Row],[EDAD]]-AVERAGE($I:$I))/_xlfn.STDEV.S($I:$I))&gt;1.96,"Atípico","No")</f>
        <v>No</v>
      </c>
    </row>
    <row r="2806" spans="1:11" x14ac:dyDescent="0.35">
      <c r="A2806">
        <v>245</v>
      </c>
      <c r="B2806" t="s">
        <v>9</v>
      </c>
      <c r="C2806">
        <v>299647</v>
      </c>
      <c r="D2806" t="s">
        <v>17</v>
      </c>
      <c r="E2806" t="s">
        <v>16</v>
      </c>
      <c r="F2806" t="s">
        <v>12</v>
      </c>
      <c r="G2806" t="s">
        <v>13</v>
      </c>
      <c r="H2806" t="s">
        <v>13</v>
      </c>
      <c r="I2806">
        <v>42</v>
      </c>
      <c r="J2806" t="str">
        <f>IF(ABS((C2806-AVERAGE($C:$C))/_xlfn.STDEV.S(moras[SALARIO]))&gt;1.96,"Atípico","No")</f>
        <v>No</v>
      </c>
      <c r="K2806" t="str">
        <f>IF(ABS((moras[[#This Row],[EDAD]]-AVERAGE($I:$I))/_xlfn.STDEV.S($I:$I))&gt;1.96,"Atípico","No")</f>
        <v>No</v>
      </c>
    </row>
    <row r="2807" spans="1:11" x14ac:dyDescent="0.35">
      <c r="A2807">
        <v>2275</v>
      </c>
      <c r="B2807" t="s">
        <v>9</v>
      </c>
      <c r="C2807">
        <v>298000</v>
      </c>
      <c r="D2807" t="s">
        <v>10</v>
      </c>
      <c r="E2807" t="s">
        <v>16</v>
      </c>
      <c r="F2807" t="s">
        <v>12</v>
      </c>
      <c r="G2807" t="s">
        <v>12</v>
      </c>
      <c r="H2807" t="s">
        <v>13</v>
      </c>
      <c r="I2807">
        <v>42</v>
      </c>
      <c r="J2807" t="str">
        <f>IF(ABS((C2807-AVERAGE($C:$C))/_xlfn.STDEV.S(moras[SALARIO]))&gt;1.96,"Atípico","No")</f>
        <v>No</v>
      </c>
      <c r="K2807" t="str">
        <f>IF(ABS((moras[[#This Row],[EDAD]]-AVERAGE($I:$I))/_xlfn.STDEV.S($I:$I))&gt;1.96,"Atípico","No")</f>
        <v>No</v>
      </c>
    </row>
    <row r="2808" spans="1:11" x14ac:dyDescent="0.35">
      <c r="A2808">
        <v>985</v>
      </c>
      <c r="B2808" t="s">
        <v>15</v>
      </c>
      <c r="C2808">
        <v>297973.5</v>
      </c>
      <c r="D2808" t="s">
        <v>10</v>
      </c>
      <c r="E2808" t="s">
        <v>11</v>
      </c>
      <c r="F2808" t="s">
        <v>12</v>
      </c>
      <c r="G2808" t="s">
        <v>13</v>
      </c>
      <c r="H2808" t="s">
        <v>12</v>
      </c>
      <c r="I2808">
        <v>42</v>
      </c>
      <c r="J2808" t="str">
        <f>IF(ABS((C2808-AVERAGE($C:$C))/_xlfn.STDEV.S(moras[SALARIO]))&gt;1.96,"Atípico","No")</f>
        <v>No</v>
      </c>
      <c r="K2808" t="str">
        <f>IF(ABS((moras[[#This Row],[EDAD]]-AVERAGE($I:$I))/_xlfn.STDEV.S($I:$I))&gt;1.96,"Atípico","No")</f>
        <v>No</v>
      </c>
    </row>
    <row r="2809" spans="1:11" x14ac:dyDescent="0.35">
      <c r="A2809">
        <v>350</v>
      </c>
      <c r="B2809" t="s">
        <v>9</v>
      </c>
      <c r="C2809">
        <v>297046</v>
      </c>
      <c r="D2809" t="s">
        <v>18</v>
      </c>
      <c r="E2809" t="s">
        <v>16</v>
      </c>
      <c r="F2809" t="s">
        <v>12</v>
      </c>
      <c r="G2809" t="s">
        <v>13</v>
      </c>
      <c r="H2809" t="s">
        <v>13</v>
      </c>
      <c r="I2809">
        <v>42</v>
      </c>
      <c r="J2809" t="str">
        <f>IF(ABS((C2809-AVERAGE($C:$C))/_xlfn.STDEV.S(moras[SALARIO]))&gt;1.96,"Atípico","No")</f>
        <v>No</v>
      </c>
      <c r="K2809" t="str">
        <f>IF(ABS((moras[[#This Row],[EDAD]]-AVERAGE($I:$I))/_xlfn.STDEV.S($I:$I))&gt;1.96,"Atípico","No")</f>
        <v>No</v>
      </c>
    </row>
    <row r="2810" spans="1:11" x14ac:dyDescent="0.35">
      <c r="A2810">
        <v>1182</v>
      </c>
      <c r="B2810" t="s">
        <v>15</v>
      </c>
      <c r="C2810">
        <v>297046</v>
      </c>
      <c r="D2810" t="s">
        <v>17</v>
      </c>
      <c r="E2810" t="s">
        <v>16</v>
      </c>
      <c r="F2810" t="s">
        <v>12</v>
      </c>
      <c r="G2810" t="s">
        <v>13</v>
      </c>
      <c r="H2810" t="s">
        <v>13</v>
      </c>
      <c r="I2810">
        <v>42</v>
      </c>
      <c r="J2810" t="str">
        <f>IF(ABS((C2810-AVERAGE($C:$C))/_xlfn.STDEV.S(moras[SALARIO]))&gt;1.96,"Atípico","No")</f>
        <v>No</v>
      </c>
      <c r="K2810" t="str">
        <f>IF(ABS((moras[[#This Row],[EDAD]]-AVERAGE($I:$I))/_xlfn.STDEV.S($I:$I))&gt;1.96,"Atípico","No")</f>
        <v>No</v>
      </c>
    </row>
    <row r="2811" spans="1:11" x14ac:dyDescent="0.35">
      <c r="A2811">
        <v>1605</v>
      </c>
      <c r="B2811" t="s">
        <v>15</v>
      </c>
      <c r="C2811">
        <v>297046</v>
      </c>
      <c r="D2811" t="s">
        <v>18</v>
      </c>
      <c r="E2811" t="s">
        <v>16</v>
      </c>
      <c r="F2811" t="s">
        <v>12</v>
      </c>
      <c r="G2811" t="s">
        <v>13</v>
      </c>
      <c r="H2811" t="s">
        <v>12</v>
      </c>
      <c r="I2811">
        <v>42</v>
      </c>
      <c r="J2811" t="str">
        <f>IF(ABS((C2811-AVERAGE($C:$C))/_xlfn.STDEV.S(moras[SALARIO]))&gt;1.96,"Atípico","No")</f>
        <v>No</v>
      </c>
      <c r="K2811" t="str">
        <f>IF(ABS((moras[[#This Row],[EDAD]]-AVERAGE($I:$I))/_xlfn.STDEV.S($I:$I))&gt;1.96,"Atípico","No")</f>
        <v>No</v>
      </c>
    </row>
    <row r="2812" spans="1:11" x14ac:dyDescent="0.35">
      <c r="A2812">
        <v>1698</v>
      </c>
      <c r="B2812" t="s">
        <v>9</v>
      </c>
      <c r="C2812">
        <v>297046</v>
      </c>
      <c r="D2812" t="s">
        <v>17</v>
      </c>
      <c r="E2812" t="s">
        <v>16</v>
      </c>
      <c r="F2812" t="s">
        <v>12</v>
      </c>
      <c r="G2812" t="s">
        <v>13</v>
      </c>
      <c r="H2812" t="s">
        <v>13</v>
      </c>
      <c r="I2812">
        <v>42</v>
      </c>
      <c r="J2812" t="str">
        <f>IF(ABS((C2812-AVERAGE($C:$C))/_xlfn.STDEV.S(moras[SALARIO]))&gt;1.96,"Atípico","No")</f>
        <v>No</v>
      </c>
      <c r="K2812" t="str">
        <f>IF(ABS((moras[[#This Row],[EDAD]]-AVERAGE($I:$I))/_xlfn.STDEV.S($I:$I))&gt;1.96,"Atípico","No")</f>
        <v>No</v>
      </c>
    </row>
    <row r="2813" spans="1:11" x14ac:dyDescent="0.35">
      <c r="A2813">
        <v>190</v>
      </c>
      <c r="B2813" t="s">
        <v>15</v>
      </c>
      <c r="C2813">
        <v>297045</v>
      </c>
      <c r="D2813" t="s">
        <v>18</v>
      </c>
      <c r="E2813" t="s">
        <v>16</v>
      </c>
      <c r="F2813" t="s">
        <v>13</v>
      </c>
      <c r="G2813" t="s">
        <v>13</v>
      </c>
      <c r="H2813" t="s">
        <v>12</v>
      </c>
      <c r="I2813">
        <v>42</v>
      </c>
      <c r="J2813" t="str">
        <f>IF(ABS((C2813-AVERAGE($C:$C))/_xlfn.STDEV.S(moras[SALARIO]))&gt;1.96,"Atípico","No")</f>
        <v>No</v>
      </c>
      <c r="K2813" t="str">
        <f>IF(ABS((moras[[#This Row],[EDAD]]-AVERAGE($I:$I))/_xlfn.STDEV.S($I:$I))&gt;1.96,"Atípico","No")</f>
        <v>No</v>
      </c>
    </row>
    <row r="2814" spans="1:11" x14ac:dyDescent="0.35">
      <c r="A2814">
        <v>1280</v>
      </c>
      <c r="B2814" t="s">
        <v>9</v>
      </c>
      <c r="C2814">
        <v>297045</v>
      </c>
      <c r="D2814" t="s">
        <v>17</v>
      </c>
      <c r="E2814" t="s">
        <v>16</v>
      </c>
      <c r="F2814" t="s">
        <v>12</v>
      </c>
      <c r="G2814" t="s">
        <v>13</v>
      </c>
      <c r="H2814" t="s">
        <v>13</v>
      </c>
      <c r="I2814">
        <v>42</v>
      </c>
      <c r="J2814" t="str">
        <f>IF(ABS((C2814-AVERAGE($C:$C))/_xlfn.STDEV.S(moras[SALARIO]))&gt;1.96,"Atípico","No")</f>
        <v>No</v>
      </c>
      <c r="K2814" t="str">
        <f>IF(ABS((moras[[#This Row],[EDAD]]-AVERAGE($I:$I))/_xlfn.STDEV.S($I:$I))&gt;1.96,"Atípico","No")</f>
        <v>No</v>
      </c>
    </row>
    <row r="2815" spans="1:11" x14ac:dyDescent="0.35">
      <c r="A2815">
        <v>694</v>
      </c>
      <c r="B2815" t="s">
        <v>9</v>
      </c>
      <c r="C2815">
        <v>292181.09999999998</v>
      </c>
      <c r="D2815" t="s">
        <v>10</v>
      </c>
      <c r="E2815" t="s">
        <v>16</v>
      </c>
      <c r="F2815" t="s">
        <v>12</v>
      </c>
      <c r="G2815" t="s">
        <v>13</v>
      </c>
      <c r="H2815" t="s">
        <v>13</v>
      </c>
      <c r="I2815">
        <v>42</v>
      </c>
      <c r="J2815" t="str">
        <f>IF(ABS((C2815-AVERAGE($C:$C))/_xlfn.STDEV.S(moras[SALARIO]))&gt;1.96,"Atípico","No")</f>
        <v>No</v>
      </c>
      <c r="K2815" t="str">
        <f>IF(ABS((moras[[#This Row],[EDAD]]-AVERAGE($I:$I))/_xlfn.STDEV.S($I:$I))&gt;1.96,"Atípico","No")</f>
        <v>No</v>
      </c>
    </row>
    <row r="2816" spans="1:11" x14ac:dyDescent="0.35">
      <c r="A2816">
        <v>4561</v>
      </c>
      <c r="B2816" t="s">
        <v>9</v>
      </c>
      <c r="C2816">
        <v>290000</v>
      </c>
      <c r="D2816" t="s">
        <v>10</v>
      </c>
      <c r="E2816" t="s">
        <v>16</v>
      </c>
      <c r="F2816" t="s">
        <v>12</v>
      </c>
      <c r="G2816" t="s">
        <v>12</v>
      </c>
      <c r="H2816" t="s">
        <v>13</v>
      </c>
      <c r="I2816">
        <v>42</v>
      </c>
      <c r="J2816" t="str">
        <f>IF(ABS((C2816-AVERAGE($C:$C))/_xlfn.STDEV.S(moras[SALARIO]))&gt;1.96,"Atípico","No")</f>
        <v>No</v>
      </c>
      <c r="K2816" t="str">
        <f>IF(ABS((moras[[#This Row],[EDAD]]-AVERAGE($I:$I))/_xlfn.STDEV.S($I:$I))&gt;1.96,"Atípico","No")</f>
        <v>No</v>
      </c>
    </row>
    <row r="2817" spans="1:11" x14ac:dyDescent="0.35">
      <c r="A2817">
        <v>2596</v>
      </c>
      <c r="B2817" t="s">
        <v>15</v>
      </c>
      <c r="C2817">
        <v>285000</v>
      </c>
      <c r="D2817" t="s">
        <v>10</v>
      </c>
      <c r="E2817" t="s">
        <v>16</v>
      </c>
      <c r="F2817" t="s">
        <v>12</v>
      </c>
      <c r="G2817" t="s">
        <v>13</v>
      </c>
      <c r="H2817" t="s">
        <v>13</v>
      </c>
      <c r="I2817">
        <v>42</v>
      </c>
      <c r="J2817" t="str">
        <f>IF(ABS((C2817-AVERAGE($C:$C))/_xlfn.STDEV.S(moras[SALARIO]))&gt;1.96,"Atípico","No")</f>
        <v>No</v>
      </c>
      <c r="K2817" t="str">
        <f>IF(ABS((moras[[#This Row],[EDAD]]-AVERAGE($I:$I))/_xlfn.STDEV.S($I:$I))&gt;1.96,"Atípico","No")</f>
        <v>No</v>
      </c>
    </row>
    <row r="2818" spans="1:11" x14ac:dyDescent="0.35">
      <c r="A2818">
        <v>3246</v>
      </c>
      <c r="B2818" t="s">
        <v>9</v>
      </c>
      <c r="C2818">
        <v>278031</v>
      </c>
      <c r="D2818" t="s">
        <v>18</v>
      </c>
      <c r="E2818" t="s">
        <v>16</v>
      </c>
      <c r="F2818" t="s">
        <v>12</v>
      </c>
      <c r="G2818" t="s">
        <v>13</v>
      </c>
      <c r="H2818" t="s">
        <v>13</v>
      </c>
      <c r="I2818">
        <v>42</v>
      </c>
      <c r="J2818" t="str">
        <f>IF(ABS((C2818-AVERAGE($C:$C))/_xlfn.STDEV.S(moras[SALARIO]))&gt;1.96,"Atípico","No")</f>
        <v>No</v>
      </c>
      <c r="K2818" t="str">
        <f>IF(ABS((moras[[#This Row],[EDAD]]-AVERAGE($I:$I))/_xlfn.STDEV.S($I:$I))&gt;1.96,"Atípico","No")</f>
        <v>No</v>
      </c>
    </row>
    <row r="2819" spans="1:11" x14ac:dyDescent="0.35">
      <c r="A2819">
        <v>4027</v>
      </c>
      <c r="B2819" t="s">
        <v>15</v>
      </c>
      <c r="C2819">
        <v>278030.99</v>
      </c>
      <c r="D2819" t="s">
        <v>17</v>
      </c>
      <c r="E2819" t="s">
        <v>16</v>
      </c>
      <c r="F2819" t="s">
        <v>12</v>
      </c>
      <c r="G2819" t="s">
        <v>13</v>
      </c>
      <c r="H2819" t="s">
        <v>13</v>
      </c>
      <c r="I2819">
        <v>42</v>
      </c>
      <c r="J2819" t="str">
        <f>IF(ABS((C2819-AVERAGE($C:$C))/_xlfn.STDEV.S(moras[SALARIO]))&gt;1.96,"Atípico","No")</f>
        <v>No</v>
      </c>
      <c r="K2819" t="str">
        <f>IF(ABS((moras[[#This Row],[EDAD]]-AVERAGE($I:$I))/_xlfn.STDEV.S($I:$I))&gt;1.96,"Atípico","No")</f>
        <v>No</v>
      </c>
    </row>
    <row r="2820" spans="1:11" x14ac:dyDescent="0.35">
      <c r="A2820">
        <v>407</v>
      </c>
      <c r="B2820" t="s">
        <v>9</v>
      </c>
      <c r="C2820">
        <v>278030</v>
      </c>
      <c r="D2820" t="s">
        <v>19</v>
      </c>
      <c r="E2820" t="s">
        <v>16</v>
      </c>
      <c r="F2820" t="s">
        <v>12</v>
      </c>
      <c r="G2820" t="s">
        <v>13</v>
      </c>
      <c r="H2820" t="s">
        <v>13</v>
      </c>
      <c r="I2820">
        <v>42</v>
      </c>
      <c r="J2820" t="str">
        <f>IF(ABS((C2820-AVERAGE($C:$C))/_xlfn.STDEV.S(moras[SALARIO]))&gt;1.96,"Atípico","No")</f>
        <v>No</v>
      </c>
      <c r="K2820" t="str">
        <f>IF(ABS((moras[[#This Row],[EDAD]]-AVERAGE($I:$I))/_xlfn.STDEV.S($I:$I))&gt;1.96,"Atípico","No")</f>
        <v>No</v>
      </c>
    </row>
    <row r="2821" spans="1:11" x14ac:dyDescent="0.35">
      <c r="A2821">
        <v>1210</v>
      </c>
      <c r="B2821" t="s">
        <v>9</v>
      </c>
      <c r="C2821">
        <v>278030</v>
      </c>
      <c r="D2821" t="s">
        <v>19</v>
      </c>
      <c r="E2821" t="s">
        <v>16</v>
      </c>
      <c r="F2821" t="s">
        <v>12</v>
      </c>
      <c r="G2821" t="s">
        <v>13</v>
      </c>
      <c r="H2821" t="s">
        <v>13</v>
      </c>
      <c r="I2821">
        <v>42</v>
      </c>
      <c r="J2821" t="str">
        <f>IF(ABS((C2821-AVERAGE($C:$C))/_xlfn.STDEV.S(moras[SALARIO]))&gt;1.96,"Atípico","No")</f>
        <v>No</v>
      </c>
      <c r="K2821" t="str">
        <f>IF(ABS((moras[[#This Row],[EDAD]]-AVERAGE($I:$I))/_xlfn.STDEV.S($I:$I))&gt;1.96,"Atípico","No")</f>
        <v>No</v>
      </c>
    </row>
    <row r="2822" spans="1:11" x14ac:dyDescent="0.35">
      <c r="A2822">
        <v>3012</v>
      </c>
      <c r="B2822" t="s">
        <v>9</v>
      </c>
      <c r="C2822">
        <v>278030</v>
      </c>
      <c r="D2822" t="s">
        <v>19</v>
      </c>
      <c r="E2822" t="s">
        <v>16</v>
      </c>
      <c r="F2822" t="s">
        <v>12</v>
      </c>
      <c r="G2822" t="s">
        <v>13</v>
      </c>
      <c r="H2822" t="s">
        <v>13</v>
      </c>
      <c r="I2822">
        <v>42</v>
      </c>
      <c r="J2822" t="str">
        <f>IF(ABS((C2822-AVERAGE($C:$C))/_xlfn.STDEV.S(moras[SALARIO]))&gt;1.96,"Atípico","No")</f>
        <v>No</v>
      </c>
      <c r="K2822" t="str">
        <f>IF(ABS((moras[[#This Row],[EDAD]]-AVERAGE($I:$I))/_xlfn.STDEV.S($I:$I))&gt;1.96,"Atípico","No")</f>
        <v>No</v>
      </c>
    </row>
    <row r="2823" spans="1:11" x14ac:dyDescent="0.35">
      <c r="A2823">
        <v>3936</v>
      </c>
      <c r="B2823" t="s">
        <v>9</v>
      </c>
      <c r="C2823">
        <v>278030</v>
      </c>
      <c r="D2823" t="s">
        <v>19</v>
      </c>
      <c r="E2823" t="s">
        <v>16</v>
      </c>
      <c r="F2823" t="s">
        <v>12</v>
      </c>
      <c r="G2823" t="s">
        <v>13</v>
      </c>
      <c r="H2823" t="s">
        <v>13</v>
      </c>
      <c r="I2823">
        <v>42</v>
      </c>
      <c r="J2823" t="str">
        <f>IF(ABS((C2823-AVERAGE($C:$C))/_xlfn.STDEV.S(moras[SALARIO]))&gt;1.96,"Atípico","No")</f>
        <v>No</v>
      </c>
      <c r="K2823" t="str">
        <f>IF(ABS((moras[[#This Row],[EDAD]]-AVERAGE($I:$I))/_xlfn.STDEV.S($I:$I))&gt;1.96,"Atípico","No")</f>
        <v>No</v>
      </c>
    </row>
    <row r="2824" spans="1:11" x14ac:dyDescent="0.35">
      <c r="A2824">
        <v>937</v>
      </c>
      <c r="B2824" t="s">
        <v>9</v>
      </c>
      <c r="C2824">
        <v>275000</v>
      </c>
      <c r="D2824" t="s">
        <v>10</v>
      </c>
      <c r="E2824" t="s">
        <v>16</v>
      </c>
      <c r="F2824" t="s">
        <v>12</v>
      </c>
      <c r="G2824" t="s">
        <v>13</v>
      </c>
      <c r="H2824" t="s">
        <v>13</v>
      </c>
      <c r="I2824">
        <v>42</v>
      </c>
      <c r="J2824" t="str">
        <f>IF(ABS((C2824-AVERAGE($C:$C))/_xlfn.STDEV.S(moras[SALARIO]))&gt;1.96,"Atípico","No")</f>
        <v>No</v>
      </c>
      <c r="K2824" t="str">
        <f>IF(ABS((moras[[#This Row],[EDAD]]-AVERAGE($I:$I))/_xlfn.STDEV.S($I:$I))&gt;1.96,"Atípico","No")</f>
        <v>No</v>
      </c>
    </row>
    <row r="2825" spans="1:11" x14ac:dyDescent="0.35">
      <c r="A2825">
        <v>3684</v>
      </c>
      <c r="B2825" t="s">
        <v>9</v>
      </c>
      <c r="C2825">
        <v>244574.2</v>
      </c>
      <c r="D2825" t="s">
        <v>10</v>
      </c>
      <c r="E2825" t="s">
        <v>16</v>
      </c>
      <c r="F2825" t="s">
        <v>12</v>
      </c>
      <c r="G2825" t="s">
        <v>13</v>
      </c>
      <c r="H2825" t="s">
        <v>13</v>
      </c>
      <c r="I2825">
        <v>42</v>
      </c>
      <c r="J2825" t="str">
        <f>IF(ABS((C2825-AVERAGE($C:$C))/_xlfn.STDEV.S(moras[SALARIO]))&gt;1.96,"Atípico","No")</f>
        <v>No</v>
      </c>
      <c r="K2825" t="str">
        <f>IF(ABS((moras[[#This Row],[EDAD]]-AVERAGE($I:$I))/_xlfn.STDEV.S($I:$I))&gt;1.96,"Atípico","No")</f>
        <v>No</v>
      </c>
    </row>
    <row r="2826" spans="1:11" x14ac:dyDescent="0.35">
      <c r="A2826">
        <v>3351</v>
      </c>
      <c r="B2826" t="s">
        <v>15</v>
      </c>
      <c r="C2826">
        <v>240000</v>
      </c>
      <c r="D2826" t="s">
        <v>10</v>
      </c>
      <c r="E2826" t="s">
        <v>16</v>
      </c>
      <c r="F2826" t="s">
        <v>12</v>
      </c>
      <c r="G2826" t="s">
        <v>12</v>
      </c>
      <c r="H2826" t="s">
        <v>12</v>
      </c>
      <c r="I2826">
        <v>42</v>
      </c>
      <c r="J2826" t="str">
        <f>IF(ABS((C2826-AVERAGE($C:$C))/_xlfn.STDEV.S(moras[SALARIO]))&gt;1.96,"Atípico","No")</f>
        <v>No</v>
      </c>
      <c r="K2826" t="str">
        <f>IF(ABS((moras[[#This Row],[EDAD]]-AVERAGE($I:$I))/_xlfn.STDEV.S($I:$I))&gt;1.96,"Atípico","No")</f>
        <v>No</v>
      </c>
    </row>
    <row r="2827" spans="1:11" x14ac:dyDescent="0.35">
      <c r="A2827">
        <v>3975</v>
      </c>
      <c r="B2827" t="s">
        <v>15</v>
      </c>
      <c r="C2827">
        <v>216627</v>
      </c>
      <c r="D2827" t="s">
        <v>10</v>
      </c>
      <c r="E2827" t="s">
        <v>16</v>
      </c>
      <c r="F2827" t="s">
        <v>12</v>
      </c>
      <c r="G2827" t="s">
        <v>13</v>
      </c>
      <c r="H2827" t="s">
        <v>13</v>
      </c>
      <c r="I2827">
        <v>42</v>
      </c>
      <c r="J2827" t="str">
        <f>IF(ABS((C2827-AVERAGE($C:$C))/_xlfn.STDEV.S(moras[SALARIO]))&gt;1.96,"Atípico","No")</f>
        <v>No</v>
      </c>
      <c r="K2827" t="str">
        <f>IF(ABS((moras[[#This Row],[EDAD]]-AVERAGE($I:$I))/_xlfn.STDEV.S($I:$I))&gt;1.96,"Atípico","No")</f>
        <v>No</v>
      </c>
    </row>
    <row r="2828" spans="1:11" x14ac:dyDescent="0.35">
      <c r="A2828">
        <v>2174</v>
      </c>
      <c r="B2828" t="s">
        <v>9</v>
      </c>
      <c r="C2828">
        <v>213049</v>
      </c>
      <c r="D2828" t="s">
        <v>10</v>
      </c>
      <c r="E2828" t="s">
        <v>16</v>
      </c>
      <c r="F2828" t="s">
        <v>12</v>
      </c>
      <c r="G2828" t="s">
        <v>13</v>
      </c>
      <c r="H2828" t="s">
        <v>13</v>
      </c>
      <c r="I2828">
        <v>42</v>
      </c>
      <c r="J2828" t="str">
        <f>IF(ABS((C2828-AVERAGE($C:$C))/_xlfn.STDEV.S(moras[SALARIO]))&gt;1.96,"Atípico","No")</f>
        <v>No</v>
      </c>
      <c r="K2828" t="str">
        <f>IF(ABS((moras[[#This Row],[EDAD]]-AVERAGE($I:$I))/_xlfn.STDEV.S($I:$I))&gt;1.96,"Atípico","No")</f>
        <v>No</v>
      </c>
    </row>
    <row r="2829" spans="1:11" x14ac:dyDescent="0.35">
      <c r="A2829">
        <v>5</v>
      </c>
      <c r="B2829" t="s">
        <v>15</v>
      </c>
      <c r="C2829">
        <v>210000</v>
      </c>
      <c r="D2829" t="s">
        <v>10</v>
      </c>
      <c r="E2829" t="s">
        <v>16</v>
      </c>
      <c r="F2829" t="s">
        <v>12</v>
      </c>
      <c r="G2829" t="s">
        <v>13</v>
      </c>
      <c r="H2829" t="s">
        <v>13</v>
      </c>
      <c r="I2829">
        <v>42</v>
      </c>
      <c r="J2829" t="str">
        <f>IF(ABS((C2829-AVERAGE($C:$C))/_xlfn.STDEV.S(moras[SALARIO]))&gt;1.96,"Atípico","No")</f>
        <v>No</v>
      </c>
      <c r="K2829" t="str">
        <f>IF(ABS((moras[[#This Row],[EDAD]]-AVERAGE($I:$I))/_xlfn.STDEV.S($I:$I))&gt;1.96,"Atípico","No")</f>
        <v>No</v>
      </c>
    </row>
    <row r="2830" spans="1:11" x14ac:dyDescent="0.35">
      <c r="A2830">
        <v>2651</v>
      </c>
      <c r="B2830" t="s">
        <v>15</v>
      </c>
      <c r="C2830">
        <v>200000</v>
      </c>
      <c r="D2830" t="s">
        <v>10</v>
      </c>
      <c r="E2830" t="s">
        <v>16</v>
      </c>
      <c r="F2830" t="s">
        <v>12</v>
      </c>
      <c r="G2830" t="s">
        <v>12</v>
      </c>
      <c r="H2830" t="s">
        <v>12</v>
      </c>
      <c r="I2830">
        <v>42</v>
      </c>
      <c r="J2830" t="str">
        <f>IF(ABS((C2830-AVERAGE($C:$C))/_xlfn.STDEV.S(moras[SALARIO]))&gt;1.96,"Atípico","No")</f>
        <v>No</v>
      </c>
      <c r="K2830" t="str">
        <f>IF(ABS((moras[[#This Row],[EDAD]]-AVERAGE($I:$I))/_xlfn.STDEV.S($I:$I))&gt;1.96,"Atípico","No")</f>
        <v>No</v>
      </c>
    </row>
    <row r="2831" spans="1:11" x14ac:dyDescent="0.35">
      <c r="A2831">
        <v>4294</v>
      </c>
      <c r="B2831" t="s">
        <v>9</v>
      </c>
      <c r="C2831">
        <v>182777.43</v>
      </c>
      <c r="D2831" t="s">
        <v>10</v>
      </c>
      <c r="E2831" t="s">
        <v>16</v>
      </c>
      <c r="F2831" t="s">
        <v>12</v>
      </c>
      <c r="G2831" t="s">
        <v>13</v>
      </c>
      <c r="H2831" t="s">
        <v>13</v>
      </c>
      <c r="I2831">
        <v>42</v>
      </c>
      <c r="J2831" t="str">
        <f>IF(ABS((C2831-AVERAGE($C:$C))/_xlfn.STDEV.S(moras[SALARIO]))&gt;1.96,"Atípico","No")</f>
        <v>No</v>
      </c>
      <c r="K2831" t="str">
        <f>IF(ABS((moras[[#This Row],[EDAD]]-AVERAGE($I:$I))/_xlfn.STDEV.S($I:$I))&gt;1.96,"Atípico","No")</f>
        <v>No</v>
      </c>
    </row>
    <row r="2832" spans="1:11" x14ac:dyDescent="0.35">
      <c r="A2832">
        <v>2103</v>
      </c>
      <c r="B2832" t="s">
        <v>9</v>
      </c>
      <c r="C2832">
        <v>170440</v>
      </c>
      <c r="D2832" t="s">
        <v>10</v>
      </c>
      <c r="E2832" t="s">
        <v>16</v>
      </c>
      <c r="F2832" t="s">
        <v>12</v>
      </c>
      <c r="G2832" t="s">
        <v>13</v>
      </c>
      <c r="H2832" t="s">
        <v>13</v>
      </c>
      <c r="I2832">
        <v>42</v>
      </c>
      <c r="J2832" t="str">
        <f>IF(ABS((C2832-AVERAGE($C:$C))/_xlfn.STDEV.S(moras[SALARIO]))&gt;1.96,"Atípico","No")</f>
        <v>No</v>
      </c>
      <c r="K2832" t="str">
        <f>IF(ABS((moras[[#This Row],[EDAD]]-AVERAGE($I:$I))/_xlfn.STDEV.S($I:$I))&gt;1.96,"Atípico","No")</f>
        <v>No</v>
      </c>
    </row>
    <row r="2833" spans="1:11" x14ac:dyDescent="0.35">
      <c r="A2833">
        <v>1202</v>
      </c>
      <c r="B2833" t="s">
        <v>15</v>
      </c>
      <c r="C2833">
        <v>164917</v>
      </c>
      <c r="D2833" t="s">
        <v>10</v>
      </c>
      <c r="E2833" t="s">
        <v>11</v>
      </c>
      <c r="F2833" t="s">
        <v>12</v>
      </c>
      <c r="G2833" t="s">
        <v>13</v>
      </c>
      <c r="H2833" t="s">
        <v>13</v>
      </c>
      <c r="I2833">
        <v>42</v>
      </c>
      <c r="J2833" t="str">
        <f>IF(ABS((C2833-AVERAGE($C:$C))/_xlfn.STDEV.S(moras[SALARIO]))&gt;1.96,"Atípico","No")</f>
        <v>No</v>
      </c>
      <c r="K2833" t="str">
        <f>IF(ABS((moras[[#This Row],[EDAD]]-AVERAGE($I:$I))/_xlfn.STDEV.S($I:$I))&gt;1.96,"Atípico","No")</f>
        <v>No</v>
      </c>
    </row>
    <row r="2834" spans="1:11" x14ac:dyDescent="0.35">
      <c r="A2834">
        <v>4532</v>
      </c>
      <c r="B2834" t="s">
        <v>9</v>
      </c>
      <c r="C2834">
        <v>161084.29999999999</v>
      </c>
      <c r="D2834" t="s">
        <v>10</v>
      </c>
      <c r="E2834" t="s">
        <v>11</v>
      </c>
      <c r="F2834" t="s">
        <v>12</v>
      </c>
      <c r="G2834" t="s">
        <v>13</v>
      </c>
      <c r="H2834" t="s">
        <v>13</v>
      </c>
      <c r="I2834">
        <v>42</v>
      </c>
      <c r="J2834" t="str">
        <f>IF(ABS((C2834-AVERAGE($C:$C))/_xlfn.STDEV.S(moras[SALARIO]))&gt;1.96,"Atípico","No")</f>
        <v>No</v>
      </c>
      <c r="K2834" t="str">
        <f>IF(ABS((moras[[#This Row],[EDAD]]-AVERAGE($I:$I))/_xlfn.STDEV.S($I:$I))&gt;1.96,"Atípico","No")</f>
        <v>No</v>
      </c>
    </row>
    <row r="2835" spans="1:11" x14ac:dyDescent="0.35">
      <c r="A2835">
        <v>4146</v>
      </c>
      <c r="B2835" t="s">
        <v>15</v>
      </c>
      <c r="C2835">
        <v>159787.23000000001</v>
      </c>
      <c r="D2835" t="s">
        <v>10</v>
      </c>
      <c r="E2835" t="s">
        <v>16</v>
      </c>
      <c r="F2835" t="s">
        <v>12</v>
      </c>
      <c r="G2835" t="s">
        <v>13</v>
      </c>
      <c r="H2835" t="s">
        <v>13</v>
      </c>
      <c r="I2835">
        <v>42</v>
      </c>
      <c r="J2835" t="str">
        <f>IF(ABS((C2835-AVERAGE($C:$C))/_xlfn.STDEV.S(moras[SALARIO]))&gt;1.96,"Atípico","No")</f>
        <v>No</v>
      </c>
      <c r="K2835" t="str">
        <f>IF(ABS((moras[[#This Row],[EDAD]]-AVERAGE($I:$I))/_xlfn.STDEV.S($I:$I))&gt;1.96,"Atípico","No")</f>
        <v>No</v>
      </c>
    </row>
    <row r="2836" spans="1:11" x14ac:dyDescent="0.35">
      <c r="A2836">
        <v>1399</v>
      </c>
      <c r="B2836" t="s">
        <v>9</v>
      </c>
      <c r="C2836">
        <v>155807.99</v>
      </c>
      <c r="D2836" t="s">
        <v>10</v>
      </c>
      <c r="E2836" t="s">
        <v>16</v>
      </c>
      <c r="F2836" t="s">
        <v>12</v>
      </c>
      <c r="G2836" t="s">
        <v>13</v>
      </c>
      <c r="H2836" t="s">
        <v>13</v>
      </c>
      <c r="I2836">
        <v>42</v>
      </c>
      <c r="J2836" t="str">
        <f>IF(ABS((C2836-AVERAGE($C:$C))/_xlfn.STDEV.S(moras[SALARIO]))&gt;1.96,"Atípico","No")</f>
        <v>No</v>
      </c>
      <c r="K2836" t="str">
        <f>IF(ABS((moras[[#This Row],[EDAD]]-AVERAGE($I:$I))/_xlfn.STDEV.S($I:$I))&gt;1.96,"Atípico","No")</f>
        <v>No</v>
      </c>
    </row>
    <row r="2837" spans="1:11" x14ac:dyDescent="0.35">
      <c r="A2837">
        <v>3131</v>
      </c>
      <c r="B2837" t="s">
        <v>9</v>
      </c>
      <c r="C2837">
        <v>153968</v>
      </c>
      <c r="D2837" t="s">
        <v>10</v>
      </c>
      <c r="E2837" t="s">
        <v>16</v>
      </c>
      <c r="F2837" t="s">
        <v>12</v>
      </c>
      <c r="G2837" t="s">
        <v>13</v>
      </c>
      <c r="H2837" t="s">
        <v>13</v>
      </c>
      <c r="I2837">
        <v>42</v>
      </c>
      <c r="J2837" t="str">
        <f>IF(ABS((C2837-AVERAGE($C:$C))/_xlfn.STDEV.S(moras[SALARIO]))&gt;1.96,"Atípico","No")</f>
        <v>No</v>
      </c>
      <c r="K2837" t="str">
        <f>IF(ABS((moras[[#This Row],[EDAD]]-AVERAGE($I:$I))/_xlfn.STDEV.S($I:$I))&gt;1.96,"Atípico","No")</f>
        <v>No</v>
      </c>
    </row>
    <row r="2838" spans="1:11" x14ac:dyDescent="0.35">
      <c r="A2838">
        <v>464</v>
      </c>
      <c r="B2838" t="s">
        <v>15</v>
      </c>
      <c r="C2838">
        <v>150000</v>
      </c>
      <c r="D2838" t="s">
        <v>10</v>
      </c>
      <c r="E2838" t="s">
        <v>16</v>
      </c>
      <c r="F2838" t="s">
        <v>12</v>
      </c>
      <c r="G2838" t="s">
        <v>13</v>
      </c>
      <c r="H2838" t="s">
        <v>13</v>
      </c>
      <c r="I2838">
        <v>42</v>
      </c>
      <c r="J2838" t="str">
        <f>IF(ABS((C2838-AVERAGE($C:$C))/_xlfn.STDEV.S(moras[SALARIO]))&gt;1.96,"Atípico","No")</f>
        <v>No</v>
      </c>
      <c r="K2838" t="str">
        <f>IF(ABS((moras[[#This Row],[EDAD]]-AVERAGE($I:$I))/_xlfn.STDEV.S($I:$I))&gt;1.96,"Atípico","No")</f>
        <v>No</v>
      </c>
    </row>
    <row r="2839" spans="1:11" x14ac:dyDescent="0.35">
      <c r="A2839">
        <v>1419</v>
      </c>
      <c r="B2839" t="s">
        <v>9</v>
      </c>
      <c r="C2839">
        <v>140000</v>
      </c>
      <c r="D2839" t="s">
        <v>10</v>
      </c>
      <c r="E2839" t="s">
        <v>16</v>
      </c>
      <c r="F2839" t="s">
        <v>12</v>
      </c>
      <c r="G2839" t="s">
        <v>13</v>
      </c>
      <c r="H2839" t="s">
        <v>13</v>
      </c>
      <c r="I2839">
        <v>42</v>
      </c>
      <c r="J2839" t="str">
        <f>IF(ABS((C2839-AVERAGE($C:$C))/_xlfn.STDEV.S(moras[SALARIO]))&gt;1.96,"Atípico","No")</f>
        <v>No</v>
      </c>
      <c r="K2839" t="str">
        <f>IF(ABS((moras[[#This Row],[EDAD]]-AVERAGE($I:$I))/_xlfn.STDEV.S($I:$I))&gt;1.96,"Atípico","No")</f>
        <v>No</v>
      </c>
    </row>
    <row r="2840" spans="1:11" x14ac:dyDescent="0.35">
      <c r="A2840">
        <v>1447</v>
      </c>
      <c r="B2840" t="s">
        <v>15</v>
      </c>
      <c r="C2840">
        <v>122313.33</v>
      </c>
      <c r="D2840" t="s">
        <v>10</v>
      </c>
      <c r="E2840" t="s">
        <v>16</v>
      </c>
      <c r="F2840" t="s">
        <v>12</v>
      </c>
      <c r="G2840" t="s">
        <v>13</v>
      </c>
      <c r="H2840" t="s">
        <v>13</v>
      </c>
      <c r="I2840">
        <v>42</v>
      </c>
      <c r="J2840" t="str">
        <f>IF(ABS((C2840-AVERAGE($C:$C))/_xlfn.STDEV.S(moras[SALARIO]))&gt;1.96,"Atípico","No")</f>
        <v>No</v>
      </c>
      <c r="K2840" t="str">
        <f>IF(ABS((moras[[#This Row],[EDAD]]-AVERAGE($I:$I))/_xlfn.STDEV.S($I:$I))&gt;1.96,"Atípico","No")</f>
        <v>No</v>
      </c>
    </row>
    <row r="2841" spans="1:11" x14ac:dyDescent="0.35">
      <c r="A2841">
        <v>1513</v>
      </c>
      <c r="B2841" t="s">
        <v>15</v>
      </c>
      <c r="C2841">
        <v>120000</v>
      </c>
      <c r="D2841" t="s">
        <v>10</v>
      </c>
      <c r="E2841" t="s">
        <v>16</v>
      </c>
      <c r="F2841" t="s">
        <v>12</v>
      </c>
      <c r="G2841" t="s">
        <v>13</v>
      </c>
      <c r="H2841" t="s">
        <v>13</v>
      </c>
      <c r="I2841">
        <v>42</v>
      </c>
      <c r="J2841" t="str">
        <f>IF(ABS((C2841-AVERAGE($C:$C))/_xlfn.STDEV.S(moras[SALARIO]))&gt;1.96,"Atípico","No")</f>
        <v>No</v>
      </c>
      <c r="K2841" t="str">
        <f>IF(ABS((moras[[#This Row],[EDAD]]-AVERAGE($I:$I))/_xlfn.STDEV.S($I:$I))&gt;1.96,"Atípico","No")</f>
        <v>No</v>
      </c>
    </row>
    <row r="2842" spans="1:11" x14ac:dyDescent="0.35">
      <c r="A2842">
        <v>4286</v>
      </c>
      <c r="B2842" t="s">
        <v>9</v>
      </c>
      <c r="C2842">
        <v>79749</v>
      </c>
      <c r="D2842" t="s">
        <v>10</v>
      </c>
      <c r="E2842" t="s">
        <v>16</v>
      </c>
      <c r="F2842" t="s">
        <v>12</v>
      </c>
      <c r="G2842" t="s">
        <v>13</v>
      </c>
      <c r="H2842" t="s">
        <v>13</v>
      </c>
      <c r="I2842">
        <v>42</v>
      </c>
      <c r="J2842" t="str">
        <f>IF(ABS((C2842-AVERAGE($C:$C))/_xlfn.STDEV.S(moras[SALARIO]))&gt;1.96,"Atípico","No")</f>
        <v>No</v>
      </c>
      <c r="K2842" t="str">
        <f>IF(ABS((moras[[#This Row],[EDAD]]-AVERAGE($I:$I))/_xlfn.STDEV.S($I:$I))&gt;1.96,"Atípico","No")</f>
        <v>No</v>
      </c>
    </row>
    <row r="2843" spans="1:11" x14ac:dyDescent="0.35">
      <c r="A2843">
        <v>2672</v>
      </c>
      <c r="B2843" t="s">
        <v>9</v>
      </c>
      <c r="C2843">
        <v>68371.649999999994</v>
      </c>
      <c r="D2843" t="s">
        <v>10</v>
      </c>
      <c r="E2843" t="s">
        <v>11</v>
      </c>
      <c r="F2843" t="s">
        <v>12</v>
      </c>
      <c r="G2843" t="s">
        <v>13</v>
      </c>
      <c r="H2843" t="s">
        <v>13</v>
      </c>
      <c r="I2843">
        <v>42</v>
      </c>
      <c r="J2843" t="str">
        <f>IF(ABS((C2843-AVERAGE($C:$C))/_xlfn.STDEV.S(moras[SALARIO]))&gt;1.96,"Atípico","No")</f>
        <v>No</v>
      </c>
      <c r="K2843" t="str">
        <f>IF(ABS((moras[[#This Row],[EDAD]]-AVERAGE($I:$I))/_xlfn.STDEV.S($I:$I))&gt;1.96,"Atípico","No")</f>
        <v>No</v>
      </c>
    </row>
    <row r="2844" spans="1:11" x14ac:dyDescent="0.35">
      <c r="A2844">
        <v>1579</v>
      </c>
      <c r="B2844" t="s">
        <v>9</v>
      </c>
      <c r="C2844">
        <v>49684.32</v>
      </c>
      <c r="D2844" t="s">
        <v>10</v>
      </c>
      <c r="E2844" t="s">
        <v>16</v>
      </c>
      <c r="F2844" t="s">
        <v>12</v>
      </c>
      <c r="G2844" t="s">
        <v>13</v>
      </c>
      <c r="H2844" t="s">
        <v>13</v>
      </c>
      <c r="I2844">
        <v>42</v>
      </c>
      <c r="J2844" t="str">
        <f>IF(ABS((C2844-AVERAGE($C:$C))/_xlfn.STDEV.S(moras[SALARIO]))&gt;1.96,"Atípico","No")</f>
        <v>No</v>
      </c>
      <c r="K2844" t="str">
        <f>IF(ABS((moras[[#This Row],[EDAD]]-AVERAGE($I:$I))/_xlfn.STDEV.S($I:$I))&gt;1.96,"Atípico","No")</f>
        <v>No</v>
      </c>
    </row>
    <row r="2845" spans="1:11" x14ac:dyDescent="0.35">
      <c r="A2845">
        <v>3509</v>
      </c>
      <c r="B2845" t="s">
        <v>9</v>
      </c>
      <c r="C2845">
        <v>15000</v>
      </c>
      <c r="D2845" t="s">
        <v>10</v>
      </c>
      <c r="E2845" t="s">
        <v>16</v>
      </c>
      <c r="F2845" t="s">
        <v>12</v>
      </c>
      <c r="G2845" t="s">
        <v>13</v>
      </c>
      <c r="H2845" t="s">
        <v>13</v>
      </c>
      <c r="I2845">
        <v>42</v>
      </c>
      <c r="J2845" t="str">
        <f>IF(ABS((C2845-AVERAGE($C:$C))/_xlfn.STDEV.S(moras[SALARIO]))&gt;1.96,"Atípico","No")</f>
        <v>No</v>
      </c>
      <c r="K2845" t="str">
        <f>IF(ABS((moras[[#This Row],[EDAD]]-AVERAGE($I:$I))/_xlfn.STDEV.S($I:$I))&gt;1.96,"Atípico","No")</f>
        <v>No</v>
      </c>
    </row>
    <row r="2846" spans="1:11" x14ac:dyDescent="0.35">
      <c r="A2846">
        <v>369</v>
      </c>
      <c r="B2846" t="s">
        <v>9</v>
      </c>
      <c r="C2846">
        <v>10652</v>
      </c>
      <c r="D2846" t="s">
        <v>10</v>
      </c>
      <c r="E2846" t="s">
        <v>16</v>
      </c>
      <c r="F2846" t="s">
        <v>12</v>
      </c>
      <c r="G2846" t="s">
        <v>12</v>
      </c>
      <c r="H2846" t="s">
        <v>13</v>
      </c>
      <c r="I2846">
        <v>42</v>
      </c>
      <c r="J2846" t="str">
        <f>IF(ABS((C2846-AVERAGE($C:$C))/_xlfn.STDEV.S(moras[SALARIO]))&gt;1.96,"Atípico","No")</f>
        <v>No</v>
      </c>
      <c r="K2846" t="str">
        <f>IF(ABS((moras[[#This Row],[EDAD]]-AVERAGE($I:$I))/_xlfn.STDEV.S($I:$I))&gt;1.96,"Atípico","No")</f>
        <v>No</v>
      </c>
    </row>
    <row r="2847" spans="1:11" x14ac:dyDescent="0.35">
      <c r="A2847">
        <v>3920</v>
      </c>
      <c r="B2847" t="s">
        <v>9</v>
      </c>
      <c r="C2847">
        <v>10</v>
      </c>
      <c r="D2847" t="s">
        <v>10</v>
      </c>
      <c r="E2847" t="s">
        <v>16</v>
      </c>
      <c r="F2847" t="s">
        <v>12</v>
      </c>
      <c r="G2847" t="s">
        <v>13</v>
      </c>
      <c r="H2847" t="s">
        <v>13</v>
      </c>
      <c r="I2847">
        <v>42</v>
      </c>
      <c r="J2847" t="str">
        <f>IF(ABS((C2847-AVERAGE($C:$C))/_xlfn.STDEV.S(moras[SALARIO]))&gt;1.96,"Atípico","No")</f>
        <v>No</v>
      </c>
      <c r="K2847" t="str">
        <f>IF(ABS((moras[[#This Row],[EDAD]]-AVERAGE($I:$I))/_xlfn.STDEV.S($I:$I))&gt;1.96,"Atípico","No")</f>
        <v>No</v>
      </c>
    </row>
    <row r="2848" spans="1:11" x14ac:dyDescent="0.35">
      <c r="A2848">
        <v>1</v>
      </c>
      <c r="B2848" t="s">
        <v>9</v>
      </c>
      <c r="D2848" t="s">
        <v>10</v>
      </c>
      <c r="E2848" t="s">
        <v>11</v>
      </c>
      <c r="F2848" t="s">
        <v>12</v>
      </c>
      <c r="G2848" t="s">
        <v>13</v>
      </c>
      <c r="H2848" t="s">
        <v>13</v>
      </c>
      <c r="I2848">
        <v>42</v>
      </c>
      <c r="J2848" t="str">
        <f>IF(ABS((C2848-AVERAGE($C:$C))/_xlfn.STDEV.S(moras[SALARIO]))&gt;1.96,"Atípico","No")</f>
        <v>No</v>
      </c>
      <c r="K2848" t="str">
        <f>IF(ABS((moras[[#This Row],[EDAD]]-AVERAGE($I:$I))/_xlfn.STDEV.S($I:$I))&gt;1.96,"Atípico","No")</f>
        <v>No</v>
      </c>
    </row>
    <row r="2849" spans="1:11" x14ac:dyDescent="0.35">
      <c r="A2849">
        <v>1855</v>
      </c>
      <c r="B2849" t="s">
        <v>9</v>
      </c>
      <c r="C2849">
        <v>4853991.51</v>
      </c>
      <c r="D2849" t="s">
        <v>10</v>
      </c>
      <c r="E2849" t="s">
        <v>16</v>
      </c>
      <c r="F2849" t="s">
        <v>12</v>
      </c>
      <c r="G2849" t="s">
        <v>13</v>
      </c>
      <c r="H2849" t="s">
        <v>13</v>
      </c>
      <c r="I2849">
        <v>43</v>
      </c>
      <c r="J2849" t="str">
        <f>IF(ABS((C2849-AVERAGE($C:$C))/_xlfn.STDEV.S(moras[SALARIO]))&gt;1.96,"Atípico","No")</f>
        <v>Atípico</v>
      </c>
      <c r="K2849" t="str">
        <f>IF(ABS((moras[[#This Row],[EDAD]]-AVERAGE($I:$I))/_xlfn.STDEV.S($I:$I))&gt;1.96,"Atípico","No")</f>
        <v>No</v>
      </c>
    </row>
    <row r="2850" spans="1:11" x14ac:dyDescent="0.35">
      <c r="A2850">
        <v>3944</v>
      </c>
      <c r="B2850" t="s">
        <v>9</v>
      </c>
      <c r="C2850">
        <v>4348062</v>
      </c>
      <c r="D2850" t="s">
        <v>10</v>
      </c>
      <c r="E2850" t="s">
        <v>16</v>
      </c>
      <c r="F2850" t="s">
        <v>12</v>
      </c>
      <c r="G2850" t="s">
        <v>13</v>
      </c>
      <c r="H2850" t="s">
        <v>13</v>
      </c>
      <c r="I2850">
        <v>43</v>
      </c>
      <c r="J2850" t="str">
        <f>IF(ABS((C2850-AVERAGE($C:$C))/_xlfn.STDEV.S(moras[SALARIO]))&gt;1.96,"Atípico","No")</f>
        <v>Atípico</v>
      </c>
      <c r="K2850" t="str">
        <f>IF(ABS((moras[[#This Row],[EDAD]]-AVERAGE($I:$I))/_xlfn.STDEV.S($I:$I))&gt;1.96,"Atípico","No")</f>
        <v>No</v>
      </c>
    </row>
    <row r="2851" spans="1:11" x14ac:dyDescent="0.35">
      <c r="A2851">
        <v>816</v>
      </c>
      <c r="B2851" t="s">
        <v>15</v>
      </c>
      <c r="C2851">
        <v>3289892.56</v>
      </c>
      <c r="D2851" t="s">
        <v>10</v>
      </c>
      <c r="E2851" t="s">
        <v>11</v>
      </c>
      <c r="F2851" t="s">
        <v>12</v>
      </c>
      <c r="G2851" t="s">
        <v>13</v>
      </c>
      <c r="H2851" t="s">
        <v>13</v>
      </c>
      <c r="I2851">
        <v>43</v>
      </c>
      <c r="J2851" t="str">
        <f>IF(ABS((C2851-AVERAGE($C:$C))/_xlfn.STDEV.S(moras[SALARIO]))&gt;1.96,"Atípico","No")</f>
        <v>Atípico</v>
      </c>
      <c r="K2851" t="str">
        <f>IF(ABS((moras[[#This Row],[EDAD]]-AVERAGE($I:$I))/_xlfn.STDEV.S($I:$I))&gt;1.96,"Atípico","No")</f>
        <v>No</v>
      </c>
    </row>
    <row r="2852" spans="1:11" x14ac:dyDescent="0.35">
      <c r="A2852">
        <v>4095</v>
      </c>
      <c r="B2852" t="s">
        <v>9</v>
      </c>
      <c r="C2852">
        <v>2586422</v>
      </c>
      <c r="D2852" t="s">
        <v>10</v>
      </c>
      <c r="E2852" t="s">
        <v>11</v>
      </c>
      <c r="F2852" t="s">
        <v>12</v>
      </c>
      <c r="G2852" t="s">
        <v>13</v>
      </c>
      <c r="H2852" t="s">
        <v>13</v>
      </c>
      <c r="I2852">
        <v>43</v>
      </c>
      <c r="J2852" t="str">
        <f>IF(ABS((C2852-AVERAGE($C:$C))/_xlfn.STDEV.S(moras[SALARIO]))&gt;1.96,"Atípico","No")</f>
        <v>Atípico</v>
      </c>
      <c r="K2852" t="str">
        <f>IF(ABS((moras[[#This Row],[EDAD]]-AVERAGE($I:$I))/_xlfn.STDEV.S($I:$I))&gt;1.96,"Atípico","No")</f>
        <v>No</v>
      </c>
    </row>
    <row r="2853" spans="1:11" x14ac:dyDescent="0.35">
      <c r="A2853">
        <v>596</v>
      </c>
      <c r="B2853" t="s">
        <v>9</v>
      </c>
      <c r="C2853">
        <v>2183437.7799999998</v>
      </c>
      <c r="D2853" t="s">
        <v>10</v>
      </c>
      <c r="E2853" t="s">
        <v>11</v>
      </c>
      <c r="F2853" t="s">
        <v>12</v>
      </c>
      <c r="G2853" t="s">
        <v>13</v>
      </c>
      <c r="H2853" t="s">
        <v>13</v>
      </c>
      <c r="I2853">
        <v>43</v>
      </c>
      <c r="J2853" t="str">
        <f>IF(ABS((C2853-AVERAGE($C:$C))/_xlfn.STDEV.S(moras[SALARIO]))&gt;1.96,"Atípico","No")</f>
        <v>No</v>
      </c>
      <c r="K2853" t="str">
        <f>IF(ABS((moras[[#This Row],[EDAD]]-AVERAGE($I:$I))/_xlfn.STDEV.S($I:$I))&gt;1.96,"Atípico","No")</f>
        <v>No</v>
      </c>
    </row>
    <row r="2854" spans="1:11" x14ac:dyDescent="0.35">
      <c r="A2854">
        <v>2813</v>
      </c>
      <c r="B2854" t="s">
        <v>15</v>
      </c>
      <c r="C2854">
        <v>2083266.59</v>
      </c>
      <c r="D2854" t="s">
        <v>10</v>
      </c>
      <c r="E2854" t="s">
        <v>11</v>
      </c>
      <c r="F2854" t="s">
        <v>12</v>
      </c>
      <c r="G2854" t="s">
        <v>13</v>
      </c>
      <c r="H2854" t="s">
        <v>13</v>
      </c>
      <c r="I2854">
        <v>43</v>
      </c>
      <c r="J2854" t="str">
        <f>IF(ABS((C2854-AVERAGE($C:$C))/_xlfn.STDEV.S(moras[SALARIO]))&gt;1.96,"Atípico","No")</f>
        <v>No</v>
      </c>
      <c r="K2854" t="str">
        <f>IF(ABS((moras[[#This Row],[EDAD]]-AVERAGE($I:$I))/_xlfn.STDEV.S($I:$I))&gt;1.96,"Atípico","No")</f>
        <v>No</v>
      </c>
    </row>
    <row r="2855" spans="1:11" x14ac:dyDescent="0.35">
      <c r="A2855">
        <v>4342</v>
      </c>
      <c r="B2855" t="s">
        <v>9</v>
      </c>
      <c r="C2855">
        <v>2012772</v>
      </c>
      <c r="D2855" t="s">
        <v>10</v>
      </c>
      <c r="E2855" t="s">
        <v>11</v>
      </c>
      <c r="F2855" t="s">
        <v>12</v>
      </c>
      <c r="G2855" t="s">
        <v>13</v>
      </c>
      <c r="H2855" t="s">
        <v>13</v>
      </c>
      <c r="I2855">
        <v>43</v>
      </c>
      <c r="J2855" t="str">
        <f>IF(ABS((C2855-AVERAGE($C:$C))/_xlfn.STDEV.S(moras[SALARIO]))&gt;1.96,"Atípico","No")</f>
        <v>No</v>
      </c>
      <c r="K2855" t="str">
        <f>IF(ABS((moras[[#This Row],[EDAD]]-AVERAGE($I:$I))/_xlfn.STDEV.S($I:$I))&gt;1.96,"Atípico","No")</f>
        <v>No</v>
      </c>
    </row>
    <row r="2856" spans="1:11" x14ac:dyDescent="0.35">
      <c r="A2856">
        <v>2349</v>
      </c>
      <c r="B2856" t="s">
        <v>9</v>
      </c>
      <c r="C2856">
        <v>1811308.47</v>
      </c>
      <c r="D2856" t="s">
        <v>10</v>
      </c>
      <c r="E2856" t="s">
        <v>16</v>
      </c>
      <c r="F2856" t="s">
        <v>12</v>
      </c>
      <c r="G2856" t="s">
        <v>13</v>
      </c>
      <c r="H2856" t="s">
        <v>13</v>
      </c>
      <c r="I2856">
        <v>43</v>
      </c>
      <c r="J2856" t="str">
        <f>IF(ABS((C2856-AVERAGE($C:$C))/_xlfn.STDEV.S(moras[SALARIO]))&gt;1.96,"Atípico","No")</f>
        <v>No</v>
      </c>
      <c r="K2856" t="str">
        <f>IF(ABS((moras[[#This Row],[EDAD]]-AVERAGE($I:$I))/_xlfn.STDEV.S($I:$I))&gt;1.96,"Atípico","No")</f>
        <v>No</v>
      </c>
    </row>
    <row r="2857" spans="1:11" x14ac:dyDescent="0.35">
      <c r="A2857">
        <v>4012</v>
      </c>
      <c r="B2857" t="s">
        <v>15</v>
      </c>
      <c r="C2857">
        <v>1739958</v>
      </c>
      <c r="D2857" t="s">
        <v>10</v>
      </c>
      <c r="E2857" t="s">
        <v>11</v>
      </c>
      <c r="F2857" t="s">
        <v>12</v>
      </c>
      <c r="G2857" t="s">
        <v>13</v>
      </c>
      <c r="H2857" t="s">
        <v>13</v>
      </c>
      <c r="I2857">
        <v>43</v>
      </c>
      <c r="J2857" t="str">
        <f>IF(ABS((C2857-AVERAGE($C:$C))/_xlfn.STDEV.S(moras[SALARIO]))&gt;1.96,"Atípico","No")</f>
        <v>No</v>
      </c>
      <c r="K2857" t="str">
        <f>IF(ABS((moras[[#This Row],[EDAD]]-AVERAGE($I:$I))/_xlfn.STDEV.S($I:$I))&gt;1.96,"Atípico","No")</f>
        <v>No</v>
      </c>
    </row>
    <row r="2858" spans="1:11" x14ac:dyDescent="0.35">
      <c r="A2858">
        <v>2869</v>
      </c>
      <c r="B2858" t="s">
        <v>9</v>
      </c>
      <c r="C2858">
        <v>1739925</v>
      </c>
      <c r="D2858" t="s">
        <v>10</v>
      </c>
      <c r="E2858" t="s">
        <v>16</v>
      </c>
      <c r="F2858" t="s">
        <v>12</v>
      </c>
      <c r="G2858" t="s">
        <v>13</v>
      </c>
      <c r="H2858" t="s">
        <v>13</v>
      </c>
      <c r="I2858">
        <v>43</v>
      </c>
      <c r="J2858" t="str">
        <f>IF(ABS((C2858-AVERAGE($C:$C))/_xlfn.STDEV.S(moras[SALARIO]))&gt;1.96,"Atípico","No")</f>
        <v>No</v>
      </c>
      <c r="K2858" t="str">
        <f>IF(ABS((moras[[#This Row],[EDAD]]-AVERAGE($I:$I))/_xlfn.STDEV.S($I:$I))&gt;1.96,"Atípico","No")</f>
        <v>No</v>
      </c>
    </row>
    <row r="2859" spans="1:11" x14ac:dyDescent="0.35">
      <c r="A2859">
        <v>1274</v>
      </c>
      <c r="B2859" t="s">
        <v>15</v>
      </c>
      <c r="C2859">
        <v>1720445.3</v>
      </c>
      <c r="D2859" t="s">
        <v>10</v>
      </c>
      <c r="E2859" t="s">
        <v>11</v>
      </c>
      <c r="F2859" t="s">
        <v>12</v>
      </c>
      <c r="G2859" t="s">
        <v>13</v>
      </c>
      <c r="H2859" t="s">
        <v>13</v>
      </c>
      <c r="I2859">
        <v>43</v>
      </c>
      <c r="J2859" t="str">
        <f>IF(ABS((C2859-AVERAGE($C:$C))/_xlfn.STDEV.S(moras[SALARIO]))&gt;1.96,"Atípico","No")</f>
        <v>No</v>
      </c>
      <c r="K2859" t="str">
        <f>IF(ABS((moras[[#This Row],[EDAD]]-AVERAGE($I:$I))/_xlfn.STDEV.S($I:$I))&gt;1.96,"Atípico","No")</f>
        <v>No</v>
      </c>
    </row>
    <row r="2860" spans="1:11" x14ac:dyDescent="0.35">
      <c r="A2860">
        <v>2778</v>
      </c>
      <c r="B2860" t="s">
        <v>9</v>
      </c>
      <c r="C2860">
        <v>1603638.49</v>
      </c>
      <c r="D2860" t="s">
        <v>10</v>
      </c>
      <c r="E2860" t="s">
        <v>16</v>
      </c>
      <c r="F2860" t="s">
        <v>12</v>
      </c>
      <c r="G2860" t="s">
        <v>13</v>
      </c>
      <c r="H2860" t="s">
        <v>13</v>
      </c>
      <c r="I2860">
        <v>43</v>
      </c>
      <c r="J2860" t="str">
        <f>IF(ABS((C2860-AVERAGE($C:$C))/_xlfn.STDEV.S(moras[SALARIO]))&gt;1.96,"Atípico","No")</f>
        <v>No</v>
      </c>
      <c r="K2860" t="str">
        <f>IF(ABS((moras[[#This Row],[EDAD]]-AVERAGE($I:$I))/_xlfn.STDEV.S($I:$I))&gt;1.96,"Atípico","No")</f>
        <v>No</v>
      </c>
    </row>
    <row r="2861" spans="1:11" x14ac:dyDescent="0.35">
      <c r="A2861">
        <v>4671</v>
      </c>
      <c r="B2861" t="s">
        <v>15</v>
      </c>
      <c r="C2861">
        <v>1564419</v>
      </c>
      <c r="D2861" t="s">
        <v>10</v>
      </c>
      <c r="E2861" t="s">
        <v>16</v>
      </c>
      <c r="F2861" t="s">
        <v>12</v>
      </c>
      <c r="G2861" t="s">
        <v>13</v>
      </c>
      <c r="H2861" t="s">
        <v>13</v>
      </c>
      <c r="I2861">
        <v>43</v>
      </c>
      <c r="J2861" t="str">
        <f>IF(ABS((C2861-AVERAGE($C:$C))/_xlfn.STDEV.S(moras[SALARIO]))&gt;1.96,"Atípico","No")</f>
        <v>No</v>
      </c>
      <c r="K2861" t="str">
        <f>IF(ABS((moras[[#This Row],[EDAD]]-AVERAGE($I:$I))/_xlfn.STDEV.S($I:$I))&gt;1.96,"Atípico","No")</f>
        <v>No</v>
      </c>
    </row>
    <row r="2862" spans="1:11" x14ac:dyDescent="0.35">
      <c r="A2862">
        <v>4925</v>
      </c>
      <c r="B2862" t="s">
        <v>9</v>
      </c>
      <c r="C2862">
        <v>1558990</v>
      </c>
      <c r="D2862" t="s">
        <v>10</v>
      </c>
      <c r="E2862" t="s">
        <v>11</v>
      </c>
      <c r="F2862" t="s">
        <v>12</v>
      </c>
      <c r="G2862" t="s">
        <v>13</v>
      </c>
      <c r="H2862" t="s">
        <v>13</v>
      </c>
      <c r="I2862">
        <v>43</v>
      </c>
      <c r="J2862" t="str">
        <f>IF(ABS((C2862-AVERAGE($C:$C))/_xlfn.STDEV.S(moras[SALARIO]))&gt;1.96,"Atípico","No")</f>
        <v>No</v>
      </c>
      <c r="K2862" t="str">
        <f>IF(ABS((moras[[#This Row],[EDAD]]-AVERAGE($I:$I))/_xlfn.STDEV.S($I:$I))&gt;1.96,"Atípico","No")</f>
        <v>No</v>
      </c>
    </row>
    <row r="2863" spans="1:11" x14ac:dyDescent="0.35">
      <c r="A2863">
        <v>4478</v>
      </c>
      <c r="B2863" t="s">
        <v>9</v>
      </c>
      <c r="C2863">
        <v>1491283.5</v>
      </c>
      <c r="D2863" t="s">
        <v>10</v>
      </c>
      <c r="E2863" t="s">
        <v>11</v>
      </c>
      <c r="F2863" t="s">
        <v>12</v>
      </c>
      <c r="G2863" t="s">
        <v>13</v>
      </c>
      <c r="H2863" t="s">
        <v>13</v>
      </c>
      <c r="I2863">
        <v>43</v>
      </c>
      <c r="J2863" t="str">
        <f>IF(ABS((C2863-AVERAGE($C:$C))/_xlfn.STDEV.S(moras[SALARIO]))&gt;1.96,"Atípico","No")</f>
        <v>No</v>
      </c>
      <c r="K2863" t="str">
        <f>IF(ABS((moras[[#This Row],[EDAD]]-AVERAGE($I:$I))/_xlfn.STDEV.S($I:$I))&gt;1.96,"Atípico","No")</f>
        <v>No</v>
      </c>
    </row>
    <row r="2864" spans="1:11" x14ac:dyDescent="0.35">
      <c r="A2864">
        <v>3546</v>
      </c>
      <c r="B2864" t="s">
        <v>15</v>
      </c>
      <c r="C2864">
        <v>1355000</v>
      </c>
      <c r="D2864" t="s">
        <v>10</v>
      </c>
      <c r="E2864" t="s">
        <v>16</v>
      </c>
      <c r="F2864" t="s">
        <v>12</v>
      </c>
      <c r="G2864" t="s">
        <v>13</v>
      </c>
      <c r="H2864" t="s">
        <v>13</v>
      </c>
      <c r="I2864">
        <v>43</v>
      </c>
      <c r="J2864" t="str">
        <f>IF(ABS((C2864-AVERAGE($C:$C))/_xlfn.STDEV.S(moras[SALARIO]))&gt;1.96,"Atípico","No")</f>
        <v>No</v>
      </c>
      <c r="K2864" t="str">
        <f>IF(ABS((moras[[#This Row],[EDAD]]-AVERAGE($I:$I))/_xlfn.STDEV.S($I:$I))&gt;1.96,"Atípico","No")</f>
        <v>No</v>
      </c>
    </row>
    <row r="2865" spans="1:11" x14ac:dyDescent="0.35">
      <c r="A2865">
        <v>3048</v>
      </c>
      <c r="B2865" t="s">
        <v>15</v>
      </c>
      <c r="C2865">
        <v>1324052</v>
      </c>
      <c r="D2865" t="s">
        <v>10</v>
      </c>
      <c r="E2865" t="s">
        <v>11</v>
      </c>
      <c r="F2865" t="s">
        <v>12</v>
      </c>
      <c r="G2865" t="s">
        <v>13</v>
      </c>
      <c r="H2865" t="s">
        <v>12</v>
      </c>
      <c r="I2865">
        <v>43</v>
      </c>
      <c r="J2865" t="str">
        <f>IF(ABS((C2865-AVERAGE($C:$C))/_xlfn.STDEV.S(moras[SALARIO]))&gt;1.96,"Atípico","No")</f>
        <v>No</v>
      </c>
      <c r="K2865" t="str">
        <f>IF(ABS((moras[[#This Row],[EDAD]]-AVERAGE($I:$I))/_xlfn.STDEV.S($I:$I))&gt;1.96,"Atípico","No")</f>
        <v>No</v>
      </c>
    </row>
    <row r="2866" spans="1:11" x14ac:dyDescent="0.35">
      <c r="A2866">
        <v>1950</v>
      </c>
      <c r="B2866" t="s">
        <v>15</v>
      </c>
      <c r="C2866">
        <v>1281095</v>
      </c>
      <c r="D2866" t="s">
        <v>10</v>
      </c>
      <c r="E2866" t="s">
        <v>11</v>
      </c>
      <c r="F2866" t="s">
        <v>12</v>
      </c>
      <c r="G2866" t="s">
        <v>13</v>
      </c>
      <c r="H2866" t="s">
        <v>12</v>
      </c>
      <c r="I2866">
        <v>43</v>
      </c>
      <c r="J2866" t="str">
        <f>IF(ABS((C2866-AVERAGE($C:$C))/_xlfn.STDEV.S(moras[SALARIO]))&gt;1.96,"Atípico","No")</f>
        <v>No</v>
      </c>
      <c r="K2866" t="str">
        <f>IF(ABS((moras[[#This Row],[EDAD]]-AVERAGE($I:$I))/_xlfn.STDEV.S($I:$I))&gt;1.96,"Atípico","No")</f>
        <v>No</v>
      </c>
    </row>
    <row r="2867" spans="1:11" x14ac:dyDescent="0.35">
      <c r="A2867">
        <v>255</v>
      </c>
      <c r="B2867" t="s">
        <v>15</v>
      </c>
      <c r="C2867">
        <v>1198261.6000000001</v>
      </c>
      <c r="D2867" t="s">
        <v>10</v>
      </c>
      <c r="E2867" t="s">
        <v>11</v>
      </c>
      <c r="F2867" t="s">
        <v>12</v>
      </c>
      <c r="G2867" t="s">
        <v>13</v>
      </c>
      <c r="H2867" t="s">
        <v>13</v>
      </c>
      <c r="I2867">
        <v>43</v>
      </c>
      <c r="J2867" t="str">
        <f>IF(ABS((C2867-AVERAGE($C:$C))/_xlfn.STDEV.S(moras[SALARIO]))&gt;1.96,"Atípico","No")</f>
        <v>No</v>
      </c>
      <c r="K2867" t="str">
        <f>IF(ABS((moras[[#This Row],[EDAD]]-AVERAGE($I:$I))/_xlfn.STDEV.S($I:$I))&gt;1.96,"Atípico","No")</f>
        <v>No</v>
      </c>
    </row>
    <row r="2868" spans="1:11" x14ac:dyDescent="0.35">
      <c r="A2868">
        <v>1733</v>
      </c>
      <c r="B2868" t="s">
        <v>15</v>
      </c>
      <c r="C2868">
        <v>1156841.8400000001</v>
      </c>
      <c r="D2868" t="s">
        <v>10</v>
      </c>
      <c r="E2868" t="s">
        <v>11</v>
      </c>
      <c r="F2868" t="s">
        <v>12</v>
      </c>
      <c r="G2868" t="s">
        <v>13</v>
      </c>
      <c r="H2868" t="s">
        <v>13</v>
      </c>
      <c r="I2868">
        <v>43</v>
      </c>
      <c r="J2868" t="str">
        <f>IF(ABS((C2868-AVERAGE($C:$C))/_xlfn.STDEV.S(moras[SALARIO]))&gt;1.96,"Atípico","No")</f>
        <v>No</v>
      </c>
      <c r="K2868" t="str">
        <f>IF(ABS((moras[[#This Row],[EDAD]]-AVERAGE($I:$I))/_xlfn.STDEV.S($I:$I))&gt;1.96,"Atípico","No")</f>
        <v>No</v>
      </c>
    </row>
    <row r="2869" spans="1:11" x14ac:dyDescent="0.35">
      <c r="A2869">
        <v>592</v>
      </c>
      <c r="B2869" t="s">
        <v>15</v>
      </c>
      <c r="C2869">
        <v>1039384</v>
      </c>
      <c r="D2869" t="s">
        <v>10</v>
      </c>
      <c r="E2869" t="s">
        <v>11</v>
      </c>
      <c r="F2869" t="s">
        <v>12</v>
      </c>
      <c r="G2869" t="s">
        <v>13</v>
      </c>
      <c r="H2869" t="s">
        <v>12</v>
      </c>
      <c r="I2869">
        <v>43</v>
      </c>
      <c r="J2869" t="str">
        <f>IF(ABS((C2869-AVERAGE($C:$C))/_xlfn.STDEV.S(moras[SALARIO]))&gt;1.96,"Atípico","No")</f>
        <v>No</v>
      </c>
      <c r="K2869" t="str">
        <f>IF(ABS((moras[[#This Row],[EDAD]]-AVERAGE($I:$I))/_xlfn.STDEV.S($I:$I))&gt;1.96,"Atípico","No")</f>
        <v>No</v>
      </c>
    </row>
    <row r="2870" spans="1:11" x14ac:dyDescent="0.35">
      <c r="A2870">
        <v>135</v>
      </c>
      <c r="B2870" t="s">
        <v>9</v>
      </c>
      <c r="C2870">
        <v>966790.5</v>
      </c>
      <c r="D2870" t="s">
        <v>10</v>
      </c>
      <c r="E2870" t="s">
        <v>11</v>
      </c>
      <c r="F2870" t="s">
        <v>12</v>
      </c>
      <c r="G2870" t="s">
        <v>13</v>
      </c>
      <c r="H2870" t="s">
        <v>13</v>
      </c>
      <c r="I2870">
        <v>43</v>
      </c>
      <c r="J2870" t="str">
        <f>IF(ABS((C2870-AVERAGE($C:$C))/_xlfn.STDEV.S(moras[SALARIO]))&gt;1.96,"Atípico","No")</f>
        <v>No</v>
      </c>
      <c r="K2870" t="str">
        <f>IF(ABS((moras[[#This Row],[EDAD]]-AVERAGE($I:$I))/_xlfn.STDEV.S($I:$I))&gt;1.96,"Atípico","No")</f>
        <v>No</v>
      </c>
    </row>
    <row r="2871" spans="1:11" x14ac:dyDescent="0.35">
      <c r="A2871">
        <v>3452</v>
      </c>
      <c r="B2871" t="s">
        <v>9</v>
      </c>
      <c r="C2871">
        <v>914285.71</v>
      </c>
      <c r="D2871" t="s">
        <v>10</v>
      </c>
      <c r="E2871" t="s">
        <v>16</v>
      </c>
      <c r="F2871" t="s">
        <v>12</v>
      </c>
      <c r="G2871" t="s">
        <v>13</v>
      </c>
      <c r="H2871" t="s">
        <v>13</v>
      </c>
      <c r="I2871">
        <v>43</v>
      </c>
      <c r="J2871" t="str">
        <f>IF(ABS((C2871-AVERAGE($C:$C))/_xlfn.STDEV.S(moras[SALARIO]))&gt;1.96,"Atípico","No")</f>
        <v>No</v>
      </c>
      <c r="K2871" t="str">
        <f>IF(ABS((moras[[#This Row],[EDAD]]-AVERAGE($I:$I))/_xlfn.STDEV.S($I:$I))&gt;1.96,"Atípico","No")</f>
        <v>No</v>
      </c>
    </row>
    <row r="2872" spans="1:11" x14ac:dyDescent="0.35">
      <c r="A2872">
        <v>3319</v>
      </c>
      <c r="B2872" t="s">
        <v>9</v>
      </c>
      <c r="C2872">
        <v>877095.21</v>
      </c>
      <c r="D2872" t="s">
        <v>10</v>
      </c>
      <c r="E2872" t="s">
        <v>16</v>
      </c>
      <c r="F2872" t="s">
        <v>12</v>
      </c>
      <c r="G2872" t="s">
        <v>13</v>
      </c>
      <c r="H2872" t="s">
        <v>13</v>
      </c>
      <c r="I2872">
        <v>43</v>
      </c>
      <c r="J2872" t="str">
        <f>IF(ABS((C2872-AVERAGE($C:$C))/_xlfn.STDEV.S(moras[SALARIO]))&gt;1.96,"Atípico","No")</f>
        <v>No</v>
      </c>
      <c r="K2872" t="str">
        <f>IF(ABS((moras[[#This Row],[EDAD]]-AVERAGE($I:$I))/_xlfn.STDEV.S($I:$I))&gt;1.96,"Atípico","No")</f>
        <v>No</v>
      </c>
    </row>
    <row r="2873" spans="1:11" x14ac:dyDescent="0.35">
      <c r="A2873">
        <v>2625</v>
      </c>
      <c r="B2873" t="s">
        <v>9</v>
      </c>
      <c r="C2873">
        <v>842310.04</v>
      </c>
      <c r="D2873" t="s">
        <v>10</v>
      </c>
      <c r="E2873" t="s">
        <v>16</v>
      </c>
      <c r="F2873" t="s">
        <v>12</v>
      </c>
      <c r="G2873" t="s">
        <v>13</v>
      </c>
      <c r="H2873" t="s">
        <v>13</v>
      </c>
      <c r="I2873">
        <v>43</v>
      </c>
      <c r="J2873" t="str">
        <f>IF(ABS((C2873-AVERAGE($C:$C))/_xlfn.STDEV.S(moras[SALARIO]))&gt;1.96,"Atípico","No")</f>
        <v>No</v>
      </c>
      <c r="K2873" t="str">
        <f>IF(ABS((moras[[#This Row],[EDAD]]-AVERAGE($I:$I))/_xlfn.STDEV.S($I:$I))&gt;1.96,"Atípico","No")</f>
        <v>No</v>
      </c>
    </row>
    <row r="2874" spans="1:11" x14ac:dyDescent="0.35">
      <c r="A2874">
        <v>2824</v>
      </c>
      <c r="B2874" t="s">
        <v>9</v>
      </c>
      <c r="C2874">
        <v>813799</v>
      </c>
      <c r="D2874" t="s">
        <v>10</v>
      </c>
      <c r="E2874" t="s">
        <v>11</v>
      </c>
      <c r="F2874" t="s">
        <v>12</v>
      </c>
      <c r="G2874" t="s">
        <v>13</v>
      </c>
      <c r="H2874" t="s">
        <v>13</v>
      </c>
      <c r="I2874">
        <v>43</v>
      </c>
      <c r="J2874" t="str">
        <f>IF(ABS((C2874-AVERAGE($C:$C))/_xlfn.STDEV.S(moras[SALARIO]))&gt;1.96,"Atípico","No")</f>
        <v>No</v>
      </c>
      <c r="K2874" t="str">
        <f>IF(ABS((moras[[#This Row],[EDAD]]-AVERAGE($I:$I))/_xlfn.STDEV.S($I:$I))&gt;1.96,"Atípico","No")</f>
        <v>No</v>
      </c>
    </row>
    <row r="2875" spans="1:11" x14ac:dyDescent="0.35">
      <c r="A2875">
        <v>3142</v>
      </c>
      <c r="B2875" t="s">
        <v>15</v>
      </c>
      <c r="C2875">
        <v>801190.2</v>
      </c>
      <c r="D2875" t="s">
        <v>10</v>
      </c>
      <c r="E2875" t="s">
        <v>16</v>
      </c>
      <c r="F2875" t="s">
        <v>12</v>
      </c>
      <c r="G2875" t="s">
        <v>13</v>
      </c>
      <c r="H2875" t="s">
        <v>13</v>
      </c>
      <c r="I2875">
        <v>43</v>
      </c>
      <c r="J2875" t="str">
        <f>IF(ABS((C2875-AVERAGE($C:$C))/_xlfn.STDEV.S(moras[SALARIO]))&gt;1.96,"Atípico","No")</f>
        <v>No</v>
      </c>
      <c r="K2875" t="str">
        <f>IF(ABS((moras[[#This Row],[EDAD]]-AVERAGE($I:$I))/_xlfn.STDEV.S($I:$I))&gt;1.96,"Atípico","No")</f>
        <v>No</v>
      </c>
    </row>
    <row r="2876" spans="1:11" x14ac:dyDescent="0.35">
      <c r="A2876">
        <v>376</v>
      </c>
      <c r="B2876" t="s">
        <v>9</v>
      </c>
      <c r="C2876">
        <v>765532.1</v>
      </c>
      <c r="D2876" t="s">
        <v>10</v>
      </c>
      <c r="E2876" t="s">
        <v>16</v>
      </c>
      <c r="F2876" t="s">
        <v>12</v>
      </c>
      <c r="G2876" t="s">
        <v>12</v>
      </c>
      <c r="H2876" t="s">
        <v>13</v>
      </c>
      <c r="I2876">
        <v>43</v>
      </c>
      <c r="J2876" t="str">
        <f>IF(ABS((C2876-AVERAGE($C:$C))/_xlfn.STDEV.S(moras[SALARIO]))&gt;1.96,"Atípico","No")</f>
        <v>No</v>
      </c>
      <c r="K2876" t="str">
        <f>IF(ABS((moras[[#This Row],[EDAD]]-AVERAGE($I:$I))/_xlfn.STDEV.S($I:$I))&gt;1.96,"Atípico","No")</f>
        <v>No</v>
      </c>
    </row>
    <row r="2877" spans="1:11" x14ac:dyDescent="0.35">
      <c r="A2877">
        <v>2442</v>
      </c>
      <c r="B2877" t="s">
        <v>15</v>
      </c>
      <c r="C2877">
        <v>734801</v>
      </c>
      <c r="D2877" t="s">
        <v>10</v>
      </c>
      <c r="E2877" t="s">
        <v>11</v>
      </c>
      <c r="F2877" t="s">
        <v>12</v>
      </c>
      <c r="G2877" t="s">
        <v>13</v>
      </c>
      <c r="H2877" t="s">
        <v>13</v>
      </c>
      <c r="I2877">
        <v>43</v>
      </c>
      <c r="J2877" t="str">
        <f>IF(ABS((C2877-AVERAGE($C:$C))/_xlfn.STDEV.S(moras[SALARIO]))&gt;1.96,"Atípico","No")</f>
        <v>No</v>
      </c>
      <c r="K2877" t="str">
        <f>IF(ABS((moras[[#This Row],[EDAD]]-AVERAGE($I:$I))/_xlfn.STDEV.S($I:$I))&gt;1.96,"Atípico","No")</f>
        <v>No</v>
      </c>
    </row>
    <row r="2878" spans="1:11" x14ac:dyDescent="0.35">
      <c r="A2878">
        <v>2566</v>
      </c>
      <c r="B2878" t="s">
        <v>9</v>
      </c>
      <c r="C2878">
        <v>711460.6</v>
      </c>
      <c r="D2878" t="s">
        <v>10</v>
      </c>
      <c r="E2878" t="s">
        <v>11</v>
      </c>
      <c r="F2878" t="s">
        <v>12</v>
      </c>
      <c r="G2878" t="s">
        <v>13</v>
      </c>
      <c r="H2878" t="s">
        <v>13</v>
      </c>
      <c r="I2878">
        <v>43</v>
      </c>
      <c r="J2878" t="str">
        <f>IF(ABS((C2878-AVERAGE($C:$C))/_xlfn.STDEV.S(moras[SALARIO]))&gt;1.96,"Atípico","No")</f>
        <v>No</v>
      </c>
      <c r="K2878" t="str">
        <f>IF(ABS((moras[[#This Row],[EDAD]]-AVERAGE($I:$I))/_xlfn.STDEV.S($I:$I))&gt;1.96,"Atípico","No")</f>
        <v>No</v>
      </c>
    </row>
    <row r="2879" spans="1:11" x14ac:dyDescent="0.35">
      <c r="A2879">
        <v>944</v>
      </c>
      <c r="B2879" t="s">
        <v>15</v>
      </c>
      <c r="C2879">
        <v>691550</v>
      </c>
      <c r="D2879" t="s">
        <v>10</v>
      </c>
      <c r="E2879" t="s">
        <v>16</v>
      </c>
      <c r="F2879" t="s">
        <v>12</v>
      </c>
      <c r="G2879" t="s">
        <v>13</v>
      </c>
      <c r="H2879" t="s">
        <v>12</v>
      </c>
      <c r="I2879">
        <v>43</v>
      </c>
      <c r="J2879" t="str">
        <f>IF(ABS((C2879-AVERAGE($C:$C))/_xlfn.STDEV.S(moras[SALARIO]))&gt;1.96,"Atípico","No")</f>
        <v>No</v>
      </c>
      <c r="K2879" t="str">
        <f>IF(ABS((moras[[#This Row],[EDAD]]-AVERAGE($I:$I))/_xlfn.STDEV.S($I:$I))&gt;1.96,"Atípico","No")</f>
        <v>No</v>
      </c>
    </row>
    <row r="2880" spans="1:11" x14ac:dyDescent="0.35">
      <c r="A2880">
        <v>2077</v>
      </c>
      <c r="B2880" t="s">
        <v>15</v>
      </c>
      <c r="C2880">
        <v>686170</v>
      </c>
      <c r="D2880" t="s">
        <v>18</v>
      </c>
      <c r="E2880" t="s">
        <v>16</v>
      </c>
      <c r="F2880" t="s">
        <v>12</v>
      </c>
      <c r="G2880" t="s">
        <v>13</v>
      </c>
      <c r="H2880" t="s">
        <v>12</v>
      </c>
      <c r="I2880">
        <v>43</v>
      </c>
      <c r="J2880" t="str">
        <f>IF(ABS((C2880-AVERAGE($C:$C))/_xlfn.STDEV.S(moras[SALARIO]))&gt;1.96,"Atípico","No")</f>
        <v>No</v>
      </c>
      <c r="K2880" t="str">
        <f>IF(ABS((moras[[#This Row],[EDAD]]-AVERAGE($I:$I))/_xlfn.STDEV.S($I:$I))&gt;1.96,"Atípico","No")</f>
        <v>No</v>
      </c>
    </row>
    <row r="2881" spans="1:11" x14ac:dyDescent="0.35">
      <c r="A2881">
        <v>3761</v>
      </c>
      <c r="B2881" t="s">
        <v>15</v>
      </c>
      <c r="C2881">
        <v>640745.43999999994</v>
      </c>
      <c r="D2881" t="s">
        <v>10</v>
      </c>
      <c r="E2881" t="s">
        <v>16</v>
      </c>
      <c r="F2881" t="s">
        <v>12</v>
      </c>
      <c r="G2881" t="s">
        <v>13</v>
      </c>
      <c r="H2881" t="s">
        <v>13</v>
      </c>
      <c r="I2881">
        <v>43</v>
      </c>
      <c r="J2881" t="str">
        <f>IF(ABS((C2881-AVERAGE($C:$C))/_xlfn.STDEV.S(moras[SALARIO]))&gt;1.96,"Atípico","No")</f>
        <v>No</v>
      </c>
      <c r="K2881" t="str">
        <f>IF(ABS((moras[[#This Row],[EDAD]]-AVERAGE($I:$I))/_xlfn.STDEV.S($I:$I))&gt;1.96,"Atípico","No")</f>
        <v>No</v>
      </c>
    </row>
    <row r="2882" spans="1:11" x14ac:dyDescent="0.35">
      <c r="A2882">
        <v>3272</v>
      </c>
      <c r="B2882" t="s">
        <v>9</v>
      </c>
      <c r="C2882">
        <v>639148</v>
      </c>
      <c r="D2882" t="s">
        <v>18</v>
      </c>
      <c r="E2882" t="s">
        <v>16</v>
      </c>
      <c r="F2882" t="s">
        <v>12</v>
      </c>
      <c r="G2882" t="s">
        <v>13</v>
      </c>
      <c r="H2882" t="s">
        <v>12</v>
      </c>
      <c r="I2882">
        <v>43</v>
      </c>
      <c r="J2882" t="str">
        <f>IF(ABS((C2882-AVERAGE($C:$C))/_xlfn.STDEV.S(moras[SALARIO]))&gt;1.96,"Atípico","No")</f>
        <v>No</v>
      </c>
      <c r="K2882" t="str">
        <f>IF(ABS((moras[[#This Row],[EDAD]]-AVERAGE($I:$I))/_xlfn.STDEV.S($I:$I))&gt;1.96,"Atípico","No")</f>
        <v>No</v>
      </c>
    </row>
    <row r="2883" spans="1:11" x14ac:dyDescent="0.35">
      <c r="A2883">
        <v>44</v>
      </c>
      <c r="B2883" t="s">
        <v>9</v>
      </c>
      <c r="C2883">
        <v>633750</v>
      </c>
      <c r="D2883" t="s">
        <v>10</v>
      </c>
      <c r="E2883" t="s">
        <v>16</v>
      </c>
      <c r="F2883" t="s">
        <v>12</v>
      </c>
      <c r="G2883" t="s">
        <v>13</v>
      </c>
      <c r="H2883" t="s">
        <v>13</v>
      </c>
      <c r="I2883">
        <v>43</v>
      </c>
      <c r="J2883" t="str">
        <f>IF(ABS((C2883-AVERAGE($C:$C))/_xlfn.STDEV.S(moras[SALARIO]))&gt;1.96,"Atípico","No")</f>
        <v>No</v>
      </c>
      <c r="K2883" t="str">
        <f>IF(ABS((moras[[#This Row],[EDAD]]-AVERAGE($I:$I))/_xlfn.STDEV.S($I:$I))&gt;1.96,"Atípico","No")</f>
        <v>No</v>
      </c>
    </row>
    <row r="2884" spans="1:11" x14ac:dyDescent="0.35">
      <c r="A2884">
        <v>1707</v>
      </c>
      <c r="B2884" t="s">
        <v>9</v>
      </c>
      <c r="C2884">
        <v>620713</v>
      </c>
      <c r="D2884" t="s">
        <v>18</v>
      </c>
      <c r="E2884" t="s">
        <v>16</v>
      </c>
      <c r="F2884" t="s">
        <v>12</v>
      </c>
      <c r="G2884" t="s">
        <v>13</v>
      </c>
      <c r="H2884" t="s">
        <v>12</v>
      </c>
      <c r="I2884">
        <v>43</v>
      </c>
      <c r="J2884" t="str">
        <f>IF(ABS((C2884-AVERAGE($C:$C))/_xlfn.STDEV.S(moras[SALARIO]))&gt;1.96,"Atípico","No")</f>
        <v>No</v>
      </c>
      <c r="K2884" t="str">
        <f>IF(ABS((moras[[#This Row],[EDAD]]-AVERAGE($I:$I))/_xlfn.STDEV.S($I:$I))&gt;1.96,"Atípico","No")</f>
        <v>No</v>
      </c>
    </row>
    <row r="2885" spans="1:11" x14ac:dyDescent="0.35">
      <c r="A2885">
        <v>4724</v>
      </c>
      <c r="B2885" t="s">
        <v>15</v>
      </c>
      <c r="C2885">
        <v>587429</v>
      </c>
      <c r="D2885" t="s">
        <v>10</v>
      </c>
      <c r="E2885" t="s">
        <v>16</v>
      </c>
      <c r="F2885" t="s">
        <v>12</v>
      </c>
      <c r="G2885" t="s">
        <v>13</v>
      </c>
      <c r="H2885" t="s">
        <v>13</v>
      </c>
      <c r="I2885">
        <v>43</v>
      </c>
      <c r="J2885" t="str">
        <f>IF(ABS((C2885-AVERAGE($C:$C))/_xlfn.STDEV.S(moras[SALARIO]))&gt;1.96,"Atípico","No")</f>
        <v>No</v>
      </c>
      <c r="K2885" t="str">
        <f>IF(ABS((moras[[#This Row],[EDAD]]-AVERAGE($I:$I))/_xlfn.STDEV.S($I:$I))&gt;1.96,"Atípico","No")</f>
        <v>No</v>
      </c>
    </row>
    <row r="2886" spans="1:11" x14ac:dyDescent="0.35">
      <c r="A2886">
        <v>4518</v>
      </c>
      <c r="B2886" t="s">
        <v>15</v>
      </c>
      <c r="C2886">
        <v>585136.5</v>
      </c>
      <c r="D2886" t="s">
        <v>10</v>
      </c>
      <c r="E2886" t="s">
        <v>11</v>
      </c>
      <c r="F2886" t="s">
        <v>12</v>
      </c>
      <c r="G2886" t="s">
        <v>13</v>
      </c>
      <c r="H2886" t="s">
        <v>13</v>
      </c>
      <c r="I2886">
        <v>43</v>
      </c>
      <c r="J2886" t="str">
        <f>IF(ABS((C2886-AVERAGE($C:$C))/_xlfn.STDEV.S(moras[SALARIO]))&gt;1.96,"Atípico","No")</f>
        <v>No</v>
      </c>
      <c r="K2886" t="str">
        <f>IF(ABS((moras[[#This Row],[EDAD]]-AVERAGE($I:$I))/_xlfn.STDEV.S($I:$I))&gt;1.96,"Atípico","No")</f>
        <v>No</v>
      </c>
    </row>
    <row r="2887" spans="1:11" x14ac:dyDescent="0.35">
      <c r="A2887">
        <v>495</v>
      </c>
      <c r="B2887" t="s">
        <v>15</v>
      </c>
      <c r="C2887">
        <v>570322.28</v>
      </c>
      <c r="D2887" t="s">
        <v>10</v>
      </c>
      <c r="E2887" t="s">
        <v>16</v>
      </c>
      <c r="F2887" t="s">
        <v>12</v>
      </c>
      <c r="G2887" t="s">
        <v>12</v>
      </c>
      <c r="H2887" t="s">
        <v>13</v>
      </c>
      <c r="I2887">
        <v>43</v>
      </c>
      <c r="J2887" t="str">
        <f>IF(ABS((C2887-AVERAGE($C:$C))/_xlfn.STDEV.S(moras[SALARIO]))&gt;1.96,"Atípico","No")</f>
        <v>No</v>
      </c>
      <c r="K2887" t="str">
        <f>IF(ABS((moras[[#This Row],[EDAD]]-AVERAGE($I:$I))/_xlfn.STDEV.S($I:$I))&gt;1.96,"Atípico","No")</f>
        <v>No</v>
      </c>
    </row>
    <row r="2888" spans="1:11" x14ac:dyDescent="0.35">
      <c r="A2888">
        <v>2061</v>
      </c>
      <c r="B2888" t="s">
        <v>9</v>
      </c>
      <c r="C2888">
        <v>526441.80000000005</v>
      </c>
      <c r="D2888" t="s">
        <v>10</v>
      </c>
      <c r="E2888" t="s">
        <v>16</v>
      </c>
      <c r="F2888" t="s">
        <v>12</v>
      </c>
      <c r="G2888" t="s">
        <v>13</v>
      </c>
      <c r="H2888" t="s">
        <v>13</v>
      </c>
      <c r="I2888">
        <v>43</v>
      </c>
      <c r="J2888" t="str">
        <f>IF(ABS((C2888-AVERAGE($C:$C))/_xlfn.STDEV.S(moras[SALARIO]))&gt;1.96,"Atípico","No")</f>
        <v>No</v>
      </c>
      <c r="K2888" t="str">
        <f>IF(ABS((moras[[#This Row],[EDAD]]-AVERAGE($I:$I))/_xlfn.STDEV.S($I:$I))&gt;1.96,"Atípico","No")</f>
        <v>No</v>
      </c>
    </row>
    <row r="2889" spans="1:11" x14ac:dyDescent="0.35">
      <c r="A2889">
        <v>4587</v>
      </c>
      <c r="B2889" t="s">
        <v>9</v>
      </c>
      <c r="C2889">
        <v>518519</v>
      </c>
      <c r="D2889" t="s">
        <v>18</v>
      </c>
      <c r="E2889" t="s">
        <v>16</v>
      </c>
      <c r="F2889" t="s">
        <v>12</v>
      </c>
      <c r="G2889" t="s">
        <v>13</v>
      </c>
      <c r="H2889" t="s">
        <v>12</v>
      </c>
      <c r="I2889">
        <v>43</v>
      </c>
      <c r="J2889" t="str">
        <f>IF(ABS((C2889-AVERAGE($C:$C))/_xlfn.STDEV.S(moras[SALARIO]))&gt;1.96,"Atípico","No")</f>
        <v>No</v>
      </c>
      <c r="K2889" t="str">
        <f>IF(ABS((moras[[#This Row],[EDAD]]-AVERAGE($I:$I))/_xlfn.STDEV.S($I:$I))&gt;1.96,"Atípico","No")</f>
        <v>No</v>
      </c>
    </row>
    <row r="2890" spans="1:11" x14ac:dyDescent="0.35">
      <c r="A2890">
        <v>2317</v>
      </c>
      <c r="B2890" t="s">
        <v>15</v>
      </c>
      <c r="C2890">
        <v>500460</v>
      </c>
      <c r="D2890" t="s">
        <v>10</v>
      </c>
      <c r="E2890" t="s">
        <v>11</v>
      </c>
      <c r="F2890" t="s">
        <v>12</v>
      </c>
      <c r="G2890" t="s">
        <v>13</v>
      </c>
      <c r="H2890" t="s">
        <v>13</v>
      </c>
      <c r="I2890">
        <v>43</v>
      </c>
      <c r="J2890" t="str">
        <f>IF(ABS((C2890-AVERAGE($C:$C))/_xlfn.STDEV.S(moras[SALARIO]))&gt;1.96,"Atípico","No")</f>
        <v>No</v>
      </c>
      <c r="K2890" t="str">
        <f>IF(ABS((moras[[#This Row],[EDAD]]-AVERAGE($I:$I))/_xlfn.STDEV.S($I:$I))&gt;1.96,"Atípico","No")</f>
        <v>No</v>
      </c>
    </row>
    <row r="2891" spans="1:11" x14ac:dyDescent="0.35">
      <c r="A2891">
        <v>3586</v>
      </c>
      <c r="B2891" t="s">
        <v>9</v>
      </c>
      <c r="C2891">
        <v>470162.5</v>
      </c>
      <c r="D2891" t="s">
        <v>10</v>
      </c>
      <c r="E2891" t="s">
        <v>16</v>
      </c>
      <c r="F2891" t="s">
        <v>12</v>
      </c>
      <c r="G2891" t="s">
        <v>13</v>
      </c>
      <c r="H2891" t="s">
        <v>13</v>
      </c>
      <c r="I2891">
        <v>43</v>
      </c>
      <c r="J2891" t="str">
        <f>IF(ABS((C2891-AVERAGE($C:$C))/_xlfn.STDEV.S(moras[SALARIO]))&gt;1.96,"Atípico","No")</f>
        <v>No</v>
      </c>
      <c r="K2891" t="str">
        <f>IF(ABS((moras[[#This Row],[EDAD]]-AVERAGE($I:$I))/_xlfn.STDEV.S($I:$I))&gt;1.96,"Atípico","No")</f>
        <v>No</v>
      </c>
    </row>
    <row r="2892" spans="1:11" x14ac:dyDescent="0.35">
      <c r="A2892">
        <v>1057</v>
      </c>
      <c r="B2892" t="s">
        <v>15</v>
      </c>
      <c r="C2892">
        <v>467500.65</v>
      </c>
      <c r="D2892" t="s">
        <v>10</v>
      </c>
      <c r="E2892" t="s">
        <v>16</v>
      </c>
      <c r="F2892" t="s">
        <v>12</v>
      </c>
      <c r="G2892" t="s">
        <v>13</v>
      </c>
      <c r="H2892" t="s">
        <v>13</v>
      </c>
      <c r="I2892">
        <v>43</v>
      </c>
      <c r="J2892" t="str">
        <f>IF(ABS((C2892-AVERAGE($C:$C))/_xlfn.STDEV.S(moras[SALARIO]))&gt;1.96,"Atípico","No")</f>
        <v>No</v>
      </c>
      <c r="K2892" t="str">
        <f>IF(ABS((moras[[#This Row],[EDAD]]-AVERAGE($I:$I))/_xlfn.STDEV.S($I:$I))&gt;1.96,"Atípico","No")</f>
        <v>No</v>
      </c>
    </row>
    <row r="2893" spans="1:11" x14ac:dyDescent="0.35">
      <c r="A2893">
        <v>3171</v>
      </c>
      <c r="B2893" t="s">
        <v>15</v>
      </c>
      <c r="C2893">
        <v>458371</v>
      </c>
      <c r="D2893" t="s">
        <v>10</v>
      </c>
      <c r="E2893" t="s">
        <v>11</v>
      </c>
      <c r="F2893" t="s">
        <v>12</v>
      </c>
      <c r="G2893" t="s">
        <v>13</v>
      </c>
      <c r="H2893" t="s">
        <v>12</v>
      </c>
      <c r="I2893">
        <v>43</v>
      </c>
      <c r="J2893" t="str">
        <f>IF(ABS((C2893-AVERAGE($C:$C))/_xlfn.STDEV.S(moras[SALARIO]))&gt;1.96,"Atípico","No")</f>
        <v>No</v>
      </c>
      <c r="K2893" t="str">
        <f>IF(ABS((moras[[#This Row],[EDAD]]-AVERAGE($I:$I))/_xlfn.STDEV.S($I:$I))&gt;1.96,"Atípico","No")</f>
        <v>No</v>
      </c>
    </row>
    <row r="2894" spans="1:11" x14ac:dyDescent="0.35">
      <c r="A2894">
        <v>2432</v>
      </c>
      <c r="B2894" t="s">
        <v>9</v>
      </c>
      <c r="C2894">
        <v>450297.7</v>
      </c>
      <c r="D2894" t="s">
        <v>10</v>
      </c>
      <c r="E2894" t="s">
        <v>16</v>
      </c>
      <c r="F2894" t="s">
        <v>12</v>
      </c>
      <c r="G2894" t="s">
        <v>13</v>
      </c>
      <c r="H2894" t="s">
        <v>13</v>
      </c>
      <c r="I2894">
        <v>43</v>
      </c>
      <c r="J2894" t="str">
        <f>IF(ABS((C2894-AVERAGE($C:$C))/_xlfn.STDEV.S(moras[SALARIO]))&gt;1.96,"Atípico","No")</f>
        <v>No</v>
      </c>
      <c r="K2894" t="str">
        <f>IF(ABS((moras[[#This Row],[EDAD]]-AVERAGE($I:$I))/_xlfn.STDEV.S($I:$I))&gt;1.96,"Atípico","No")</f>
        <v>No</v>
      </c>
    </row>
    <row r="2895" spans="1:11" x14ac:dyDescent="0.35">
      <c r="A2895">
        <v>951</v>
      </c>
      <c r="B2895" t="s">
        <v>15</v>
      </c>
      <c r="C2895">
        <v>444886.15</v>
      </c>
      <c r="D2895" t="s">
        <v>10</v>
      </c>
      <c r="E2895" t="s">
        <v>16</v>
      </c>
      <c r="F2895" t="s">
        <v>12</v>
      </c>
      <c r="G2895" t="s">
        <v>13</v>
      </c>
      <c r="H2895" t="s">
        <v>13</v>
      </c>
      <c r="I2895">
        <v>43</v>
      </c>
      <c r="J2895" t="str">
        <f>IF(ABS((C2895-AVERAGE($C:$C))/_xlfn.STDEV.S(moras[SALARIO]))&gt;1.96,"Atípico","No")</f>
        <v>No</v>
      </c>
      <c r="K2895" t="str">
        <f>IF(ABS((moras[[#This Row],[EDAD]]-AVERAGE($I:$I))/_xlfn.STDEV.S($I:$I))&gt;1.96,"Atípico","No")</f>
        <v>No</v>
      </c>
    </row>
    <row r="2896" spans="1:11" x14ac:dyDescent="0.35">
      <c r="A2896">
        <v>4326</v>
      </c>
      <c r="B2896" t="s">
        <v>15</v>
      </c>
      <c r="C2896">
        <v>443270</v>
      </c>
      <c r="D2896" t="s">
        <v>10</v>
      </c>
      <c r="E2896" t="s">
        <v>16</v>
      </c>
      <c r="F2896" t="s">
        <v>12</v>
      </c>
      <c r="G2896" t="s">
        <v>13</v>
      </c>
      <c r="H2896" t="s">
        <v>13</v>
      </c>
      <c r="I2896">
        <v>43</v>
      </c>
      <c r="J2896" t="str">
        <f>IF(ABS((C2896-AVERAGE($C:$C))/_xlfn.STDEV.S(moras[SALARIO]))&gt;1.96,"Atípico","No")</f>
        <v>No</v>
      </c>
      <c r="K2896" t="str">
        <f>IF(ABS((moras[[#This Row],[EDAD]]-AVERAGE($I:$I))/_xlfn.STDEV.S($I:$I))&gt;1.96,"Atípico","No")</f>
        <v>No</v>
      </c>
    </row>
    <row r="2897" spans="1:11" x14ac:dyDescent="0.35">
      <c r="A2897">
        <v>4513</v>
      </c>
      <c r="B2897" t="s">
        <v>9</v>
      </c>
      <c r="C2897">
        <v>438418.45</v>
      </c>
      <c r="D2897" t="s">
        <v>10</v>
      </c>
      <c r="E2897" t="s">
        <v>16</v>
      </c>
      <c r="F2897" t="s">
        <v>12</v>
      </c>
      <c r="G2897" t="s">
        <v>13</v>
      </c>
      <c r="H2897" t="s">
        <v>13</v>
      </c>
      <c r="I2897">
        <v>43</v>
      </c>
      <c r="J2897" t="str">
        <f>IF(ABS((C2897-AVERAGE($C:$C))/_xlfn.STDEV.S(moras[SALARIO]))&gt;1.96,"Atípico","No")</f>
        <v>No</v>
      </c>
      <c r="K2897" t="str">
        <f>IF(ABS((moras[[#This Row],[EDAD]]-AVERAGE($I:$I))/_xlfn.STDEV.S($I:$I))&gt;1.96,"Atípico","No")</f>
        <v>No</v>
      </c>
    </row>
    <row r="2898" spans="1:11" x14ac:dyDescent="0.35">
      <c r="A2898">
        <v>354</v>
      </c>
      <c r="B2898" t="s">
        <v>15</v>
      </c>
      <c r="C2898">
        <v>419608</v>
      </c>
      <c r="D2898" t="s">
        <v>18</v>
      </c>
      <c r="E2898" t="s">
        <v>16</v>
      </c>
      <c r="F2898" t="s">
        <v>12</v>
      </c>
      <c r="G2898" t="s">
        <v>13</v>
      </c>
      <c r="H2898" t="s">
        <v>13</v>
      </c>
      <c r="I2898">
        <v>43</v>
      </c>
      <c r="J2898" t="str">
        <f>IF(ABS((C2898-AVERAGE($C:$C))/_xlfn.STDEV.S(moras[SALARIO]))&gt;1.96,"Atípico","No")</f>
        <v>No</v>
      </c>
      <c r="K2898" t="str">
        <f>IF(ABS((moras[[#This Row],[EDAD]]-AVERAGE($I:$I))/_xlfn.STDEV.S($I:$I))&gt;1.96,"Atípico","No")</f>
        <v>No</v>
      </c>
    </row>
    <row r="2899" spans="1:11" x14ac:dyDescent="0.35">
      <c r="A2899">
        <v>4996</v>
      </c>
      <c r="B2899" t="s">
        <v>15</v>
      </c>
      <c r="C2899">
        <v>407579</v>
      </c>
      <c r="D2899" t="s">
        <v>10</v>
      </c>
      <c r="E2899" t="s">
        <v>11</v>
      </c>
      <c r="F2899" t="s">
        <v>12</v>
      </c>
      <c r="G2899" t="s">
        <v>13</v>
      </c>
      <c r="H2899" t="s">
        <v>13</v>
      </c>
      <c r="I2899">
        <v>43</v>
      </c>
      <c r="J2899" t="str">
        <f>IF(ABS((C2899-AVERAGE($C:$C))/_xlfn.STDEV.S(moras[SALARIO]))&gt;1.96,"Atípico","No")</f>
        <v>No</v>
      </c>
      <c r="K2899" t="str">
        <f>IF(ABS((moras[[#This Row],[EDAD]]-AVERAGE($I:$I))/_xlfn.STDEV.S($I:$I))&gt;1.96,"Atípico","No")</f>
        <v>No</v>
      </c>
    </row>
    <row r="2900" spans="1:11" x14ac:dyDescent="0.35">
      <c r="A2900">
        <v>4920</v>
      </c>
      <c r="B2900" t="s">
        <v>9</v>
      </c>
      <c r="C2900">
        <v>404463</v>
      </c>
      <c r="D2900" t="s">
        <v>18</v>
      </c>
      <c r="E2900" t="s">
        <v>16</v>
      </c>
      <c r="F2900" t="s">
        <v>12</v>
      </c>
      <c r="G2900" t="s">
        <v>13</v>
      </c>
      <c r="H2900" t="s">
        <v>13</v>
      </c>
      <c r="I2900">
        <v>43</v>
      </c>
      <c r="J2900" t="str">
        <f>IF(ABS((C2900-AVERAGE($C:$C))/_xlfn.STDEV.S(moras[SALARIO]))&gt;1.96,"Atípico","No")</f>
        <v>No</v>
      </c>
      <c r="K2900" t="str">
        <f>IF(ABS((moras[[#This Row],[EDAD]]-AVERAGE($I:$I))/_xlfn.STDEV.S($I:$I))&gt;1.96,"Atípico","No")</f>
        <v>No</v>
      </c>
    </row>
    <row r="2901" spans="1:11" x14ac:dyDescent="0.35">
      <c r="A2901">
        <v>1190</v>
      </c>
      <c r="B2901" t="s">
        <v>9</v>
      </c>
      <c r="C2901">
        <v>403983</v>
      </c>
      <c r="D2901" t="s">
        <v>18</v>
      </c>
      <c r="E2901" t="s">
        <v>16</v>
      </c>
      <c r="F2901" t="s">
        <v>12</v>
      </c>
      <c r="G2901" t="s">
        <v>13</v>
      </c>
      <c r="H2901" t="s">
        <v>12</v>
      </c>
      <c r="I2901">
        <v>43</v>
      </c>
      <c r="J2901" t="str">
        <f>IF(ABS((C2901-AVERAGE($C:$C))/_xlfn.STDEV.S(moras[SALARIO]))&gt;1.96,"Atípico","No")</f>
        <v>No</v>
      </c>
      <c r="K2901" t="str">
        <f>IF(ABS((moras[[#This Row],[EDAD]]-AVERAGE($I:$I))/_xlfn.STDEV.S($I:$I))&gt;1.96,"Atípico","No")</f>
        <v>No</v>
      </c>
    </row>
    <row r="2902" spans="1:11" x14ac:dyDescent="0.35">
      <c r="A2902">
        <v>2907</v>
      </c>
      <c r="B2902" t="s">
        <v>9</v>
      </c>
      <c r="C2902">
        <v>403541.67</v>
      </c>
      <c r="D2902" t="s">
        <v>10</v>
      </c>
      <c r="E2902" t="s">
        <v>16</v>
      </c>
      <c r="F2902" t="s">
        <v>12</v>
      </c>
      <c r="G2902" t="s">
        <v>13</v>
      </c>
      <c r="H2902" t="s">
        <v>13</v>
      </c>
      <c r="I2902">
        <v>43</v>
      </c>
      <c r="J2902" t="str">
        <f>IF(ABS((C2902-AVERAGE($C:$C))/_xlfn.STDEV.S(moras[SALARIO]))&gt;1.96,"Atípico","No")</f>
        <v>No</v>
      </c>
      <c r="K2902" t="str">
        <f>IF(ABS((moras[[#This Row],[EDAD]]-AVERAGE($I:$I))/_xlfn.STDEV.S($I:$I))&gt;1.96,"Atípico","No")</f>
        <v>No</v>
      </c>
    </row>
    <row r="2903" spans="1:11" x14ac:dyDescent="0.35">
      <c r="A2903">
        <v>3796</v>
      </c>
      <c r="B2903" t="s">
        <v>9</v>
      </c>
      <c r="C2903">
        <v>400000</v>
      </c>
      <c r="D2903" t="s">
        <v>10</v>
      </c>
      <c r="E2903" t="s">
        <v>16</v>
      </c>
      <c r="F2903" t="s">
        <v>12</v>
      </c>
      <c r="G2903" t="s">
        <v>13</v>
      </c>
      <c r="H2903" t="s">
        <v>13</v>
      </c>
      <c r="I2903">
        <v>43</v>
      </c>
      <c r="J2903" t="str">
        <f>IF(ABS((C2903-AVERAGE($C:$C))/_xlfn.STDEV.S(moras[SALARIO]))&gt;1.96,"Atípico","No")</f>
        <v>No</v>
      </c>
      <c r="K2903" t="str">
        <f>IF(ABS((moras[[#This Row],[EDAD]]-AVERAGE($I:$I))/_xlfn.STDEV.S($I:$I))&gt;1.96,"Atípico","No")</f>
        <v>No</v>
      </c>
    </row>
    <row r="2904" spans="1:11" x14ac:dyDescent="0.35">
      <c r="A2904">
        <v>2674</v>
      </c>
      <c r="B2904" t="s">
        <v>9</v>
      </c>
      <c r="C2904">
        <v>399603.16</v>
      </c>
      <c r="D2904" t="s">
        <v>10</v>
      </c>
      <c r="E2904" t="s">
        <v>16</v>
      </c>
      <c r="F2904" t="s">
        <v>12</v>
      </c>
      <c r="G2904" t="s">
        <v>13</v>
      </c>
      <c r="H2904" t="s">
        <v>13</v>
      </c>
      <c r="I2904">
        <v>43</v>
      </c>
      <c r="J2904" t="str">
        <f>IF(ABS((C2904-AVERAGE($C:$C))/_xlfn.STDEV.S(moras[SALARIO]))&gt;1.96,"Atípico","No")</f>
        <v>No</v>
      </c>
      <c r="K2904" t="str">
        <f>IF(ABS((moras[[#This Row],[EDAD]]-AVERAGE($I:$I))/_xlfn.STDEV.S($I:$I))&gt;1.96,"Atípico","No")</f>
        <v>No</v>
      </c>
    </row>
    <row r="2905" spans="1:11" x14ac:dyDescent="0.35">
      <c r="A2905">
        <v>3498</v>
      </c>
      <c r="B2905" t="s">
        <v>15</v>
      </c>
      <c r="C2905">
        <v>384658.4</v>
      </c>
      <c r="D2905" t="s">
        <v>10</v>
      </c>
      <c r="E2905" t="s">
        <v>16</v>
      </c>
      <c r="F2905" t="s">
        <v>12</v>
      </c>
      <c r="G2905" t="s">
        <v>13</v>
      </c>
      <c r="H2905" t="s">
        <v>13</v>
      </c>
      <c r="I2905">
        <v>43</v>
      </c>
      <c r="J2905" t="str">
        <f>IF(ABS((C2905-AVERAGE($C:$C))/_xlfn.STDEV.S(moras[SALARIO]))&gt;1.96,"Atípico","No")</f>
        <v>No</v>
      </c>
      <c r="K2905" t="str">
        <f>IF(ABS((moras[[#This Row],[EDAD]]-AVERAGE($I:$I))/_xlfn.STDEV.S($I:$I))&gt;1.96,"Atípico","No")</f>
        <v>No</v>
      </c>
    </row>
    <row r="2906" spans="1:11" x14ac:dyDescent="0.35">
      <c r="A2906">
        <v>3388</v>
      </c>
      <c r="B2906" t="s">
        <v>9</v>
      </c>
      <c r="C2906">
        <v>384000</v>
      </c>
      <c r="D2906" t="s">
        <v>10</v>
      </c>
      <c r="E2906" t="s">
        <v>16</v>
      </c>
      <c r="F2906" t="s">
        <v>12</v>
      </c>
      <c r="G2906" t="s">
        <v>13</v>
      </c>
      <c r="H2906" t="s">
        <v>12</v>
      </c>
      <c r="I2906">
        <v>43</v>
      </c>
      <c r="J2906" t="str">
        <f>IF(ABS((C2906-AVERAGE($C:$C))/_xlfn.STDEV.S(moras[SALARIO]))&gt;1.96,"Atípico","No")</f>
        <v>No</v>
      </c>
      <c r="K2906" t="str">
        <f>IF(ABS((moras[[#This Row],[EDAD]]-AVERAGE($I:$I))/_xlfn.STDEV.S($I:$I))&gt;1.96,"Atípico","No")</f>
        <v>No</v>
      </c>
    </row>
    <row r="2907" spans="1:11" x14ac:dyDescent="0.35">
      <c r="A2907">
        <v>1771</v>
      </c>
      <c r="B2907" t="s">
        <v>9</v>
      </c>
      <c r="C2907">
        <v>381385.92</v>
      </c>
      <c r="D2907" t="s">
        <v>10</v>
      </c>
      <c r="E2907" t="s">
        <v>16</v>
      </c>
      <c r="F2907" t="s">
        <v>12</v>
      </c>
      <c r="G2907" t="s">
        <v>13</v>
      </c>
      <c r="H2907" t="s">
        <v>13</v>
      </c>
      <c r="I2907">
        <v>43</v>
      </c>
      <c r="J2907" t="str">
        <f>IF(ABS((C2907-AVERAGE($C:$C))/_xlfn.STDEV.S(moras[SALARIO]))&gt;1.96,"Atípico","No")</f>
        <v>No</v>
      </c>
      <c r="K2907" t="str">
        <f>IF(ABS((moras[[#This Row],[EDAD]]-AVERAGE($I:$I))/_xlfn.STDEV.S($I:$I))&gt;1.96,"Atípico","No")</f>
        <v>No</v>
      </c>
    </row>
    <row r="2908" spans="1:11" x14ac:dyDescent="0.35">
      <c r="A2908">
        <v>54</v>
      </c>
      <c r="B2908" t="s">
        <v>9</v>
      </c>
      <c r="C2908">
        <v>379422</v>
      </c>
      <c r="D2908" t="s">
        <v>18</v>
      </c>
      <c r="E2908" t="s">
        <v>16</v>
      </c>
      <c r="F2908" t="s">
        <v>12</v>
      </c>
      <c r="G2908" t="s">
        <v>13</v>
      </c>
      <c r="H2908" t="s">
        <v>13</v>
      </c>
      <c r="I2908">
        <v>43</v>
      </c>
      <c r="J2908" t="str">
        <f>IF(ABS((C2908-AVERAGE($C:$C))/_xlfn.STDEV.S(moras[SALARIO]))&gt;1.96,"Atípico","No")</f>
        <v>No</v>
      </c>
      <c r="K2908" t="str">
        <f>IF(ABS((moras[[#This Row],[EDAD]]-AVERAGE($I:$I))/_xlfn.STDEV.S($I:$I))&gt;1.96,"Atípico","No")</f>
        <v>No</v>
      </c>
    </row>
    <row r="2909" spans="1:11" x14ac:dyDescent="0.35">
      <c r="A2909">
        <v>696</v>
      </c>
      <c r="B2909" t="s">
        <v>9</v>
      </c>
      <c r="C2909">
        <v>377730.1</v>
      </c>
      <c r="D2909" t="s">
        <v>10</v>
      </c>
      <c r="E2909" t="s">
        <v>16</v>
      </c>
      <c r="F2909" t="s">
        <v>12</v>
      </c>
      <c r="G2909" t="s">
        <v>13</v>
      </c>
      <c r="H2909" t="s">
        <v>13</v>
      </c>
      <c r="I2909">
        <v>43</v>
      </c>
      <c r="J2909" t="str">
        <f>IF(ABS((C2909-AVERAGE($C:$C))/_xlfn.STDEV.S(moras[SALARIO]))&gt;1.96,"Atípico","No")</f>
        <v>No</v>
      </c>
      <c r="K2909" t="str">
        <f>IF(ABS((moras[[#This Row],[EDAD]]-AVERAGE($I:$I))/_xlfn.STDEV.S($I:$I))&gt;1.96,"Atípico","No")</f>
        <v>No</v>
      </c>
    </row>
    <row r="2910" spans="1:11" x14ac:dyDescent="0.35">
      <c r="A2910">
        <v>58</v>
      </c>
      <c r="B2910" t="s">
        <v>15</v>
      </c>
      <c r="C2910">
        <v>376777</v>
      </c>
      <c r="D2910" t="s">
        <v>10</v>
      </c>
      <c r="E2910" t="s">
        <v>16</v>
      </c>
      <c r="F2910" t="s">
        <v>12</v>
      </c>
      <c r="G2910" t="s">
        <v>13</v>
      </c>
      <c r="H2910" t="s">
        <v>13</v>
      </c>
      <c r="I2910">
        <v>43</v>
      </c>
      <c r="J2910" t="str">
        <f>IF(ABS((C2910-AVERAGE($C:$C))/_xlfn.STDEV.S(moras[SALARIO]))&gt;1.96,"Atípico","No")</f>
        <v>No</v>
      </c>
      <c r="K2910" t="str">
        <f>IF(ABS((moras[[#This Row],[EDAD]]-AVERAGE($I:$I))/_xlfn.STDEV.S($I:$I))&gt;1.96,"Atípico","No")</f>
        <v>No</v>
      </c>
    </row>
    <row r="2911" spans="1:11" x14ac:dyDescent="0.35">
      <c r="A2911">
        <v>2592</v>
      </c>
      <c r="B2911" t="s">
        <v>9</v>
      </c>
      <c r="C2911">
        <v>369500</v>
      </c>
      <c r="D2911" t="s">
        <v>10</v>
      </c>
      <c r="E2911" t="s">
        <v>16</v>
      </c>
      <c r="F2911" t="s">
        <v>12</v>
      </c>
      <c r="G2911" t="s">
        <v>13</v>
      </c>
      <c r="H2911" t="s">
        <v>13</v>
      </c>
      <c r="I2911">
        <v>43</v>
      </c>
      <c r="J2911" t="str">
        <f>IF(ABS((C2911-AVERAGE($C:$C))/_xlfn.STDEV.S(moras[SALARIO]))&gt;1.96,"Atípico","No")</f>
        <v>No</v>
      </c>
      <c r="K2911" t="str">
        <f>IF(ABS((moras[[#This Row],[EDAD]]-AVERAGE($I:$I))/_xlfn.STDEV.S($I:$I))&gt;1.96,"Atípico","No")</f>
        <v>No</v>
      </c>
    </row>
    <row r="2912" spans="1:11" x14ac:dyDescent="0.35">
      <c r="A2912">
        <v>3754</v>
      </c>
      <c r="B2912" t="s">
        <v>15</v>
      </c>
      <c r="C2912">
        <v>367892</v>
      </c>
      <c r="D2912" t="s">
        <v>10</v>
      </c>
      <c r="E2912" t="s">
        <v>11</v>
      </c>
      <c r="F2912" t="s">
        <v>12</v>
      </c>
      <c r="G2912" t="s">
        <v>13</v>
      </c>
      <c r="H2912" t="s">
        <v>12</v>
      </c>
      <c r="I2912">
        <v>43</v>
      </c>
      <c r="J2912" t="str">
        <f>IF(ABS((C2912-AVERAGE($C:$C))/_xlfn.STDEV.S(moras[SALARIO]))&gt;1.96,"Atípico","No")</f>
        <v>No</v>
      </c>
      <c r="K2912" t="str">
        <f>IF(ABS((moras[[#This Row],[EDAD]]-AVERAGE($I:$I))/_xlfn.STDEV.S($I:$I))&gt;1.96,"Atípico","No")</f>
        <v>No</v>
      </c>
    </row>
    <row r="2913" spans="1:11" x14ac:dyDescent="0.35">
      <c r="A2913">
        <v>764</v>
      </c>
      <c r="B2913" t="s">
        <v>9</v>
      </c>
      <c r="C2913">
        <v>360904.76</v>
      </c>
      <c r="D2913" t="s">
        <v>10</v>
      </c>
      <c r="E2913" t="s">
        <v>16</v>
      </c>
      <c r="F2913" t="s">
        <v>12</v>
      </c>
      <c r="G2913" t="s">
        <v>12</v>
      </c>
      <c r="H2913" t="s">
        <v>13</v>
      </c>
      <c r="I2913">
        <v>43</v>
      </c>
      <c r="J2913" t="str">
        <f>IF(ABS((C2913-AVERAGE($C:$C))/_xlfn.STDEV.S(moras[SALARIO]))&gt;1.96,"Atípico","No")</f>
        <v>No</v>
      </c>
      <c r="K2913" t="str">
        <f>IF(ABS((moras[[#This Row],[EDAD]]-AVERAGE($I:$I))/_xlfn.STDEV.S($I:$I))&gt;1.96,"Atípico","No")</f>
        <v>No</v>
      </c>
    </row>
    <row r="2914" spans="1:11" x14ac:dyDescent="0.35">
      <c r="A2914">
        <v>139</v>
      </c>
      <c r="B2914" t="s">
        <v>9</v>
      </c>
      <c r="C2914">
        <v>356903.88</v>
      </c>
      <c r="D2914" t="s">
        <v>10</v>
      </c>
      <c r="E2914" t="s">
        <v>16</v>
      </c>
      <c r="F2914" t="s">
        <v>12</v>
      </c>
      <c r="G2914" t="s">
        <v>13</v>
      </c>
      <c r="H2914" t="s">
        <v>13</v>
      </c>
      <c r="I2914">
        <v>43</v>
      </c>
      <c r="J2914" t="str">
        <f>IF(ABS((C2914-AVERAGE($C:$C))/_xlfn.STDEV.S(moras[SALARIO]))&gt;1.96,"Atípico","No")</f>
        <v>No</v>
      </c>
      <c r="K2914" t="str">
        <f>IF(ABS((moras[[#This Row],[EDAD]]-AVERAGE($I:$I))/_xlfn.STDEV.S($I:$I))&gt;1.96,"Atípico","No")</f>
        <v>No</v>
      </c>
    </row>
    <row r="2915" spans="1:11" x14ac:dyDescent="0.35">
      <c r="A2915">
        <v>2060</v>
      </c>
      <c r="B2915" t="s">
        <v>15</v>
      </c>
      <c r="C2915">
        <v>356549.6</v>
      </c>
      <c r="D2915" t="s">
        <v>10</v>
      </c>
      <c r="E2915" t="s">
        <v>16</v>
      </c>
      <c r="F2915" t="s">
        <v>12</v>
      </c>
      <c r="G2915" t="s">
        <v>13</v>
      </c>
      <c r="H2915" t="s">
        <v>12</v>
      </c>
      <c r="I2915">
        <v>43</v>
      </c>
      <c r="J2915" t="str">
        <f>IF(ABS((C2915-AVERAGE($C:$C))/_xlfn.STDEV.S(moras[SALARIO]))&gt;1.96,"Atípico","No")</f>
        <v>No</v>
      </c>
      <c r="K2915" t="str">
        <f>IF(ABS((moras[[#This Row],[EDAD]]-AVERAGE($I:$I))/_xlfn.STDEV.S($I:$I))&gt;1.96,"Atípico","No")</f>
        <v>No</v>
      </c>
    </row>
    <row r="2916" spans="1:11" x14ac:dyDescent="0.35">
      <c r="A2916">
        <v>3396</v>
      </c>
      <c r="B2916" t="s">
        <v>15</v>
      </c>
      <c r="C2916">
        <v>356455</v>
      </c>
      <c r="D2916" t="s">
        <v>18</v>
      </c>
      <c r="E2916" t="s">
        <v>16</v>
      </c>
      <c r="F2916" t="s">
        <v>12</v>
      </c>
      <c r="G2916" t="s">
        <v>13</v>
      </c>
      <c r="H2916" t="s">
        <v>13</v>
      </c>
      <c r="I2916">
        <v>43</v>
      </c>
      <c r="J2916" t="str">
        <f>IF(ABS((C2916-AVERAGE($C:$C))/_xlfn.STDEV.S(moras[SALARIO]))&gt;1.96,"Atípico","No")</f>
        <v>No</v>
      </c>
      <c r="K2916" t="str">
        <f>IF(ABS((moras[[#This Row],[EDAD]]-AVERAGE($I:$I))/_xlfn.STDEV.S($I:$I))&gt;1.96,"Atípico","No")</f>
        <v>No</v>
      </c>
    </row>
    <row r="2917" spans="1:11" x14ac:dyDescent="0.35">
      <c r="A2917">
        <v>3353</v>
      </c>
      <c r="B2917" t="s">
        <v>15</v>
      </c>
      <c r="C2917">
        <v>346384</v>
      </c>
      <c r="D2917" t="s">
        <v>10</v>
      </c>
      <c r="E2917" t="s">
        <v>11</v>
      </c>
      <c r="F2917" t="s">
        <v>12</v>
      </c>
      <c r="G2917" t="s">
        <v>13</v>
      </c>
      <c r="H2917" t="s">
        <v>13</v>
      </c>
      <c r="I2917">
        <v>43</v>
      </c>
      <c r="J2917" t="str">
        <f>IF(ABS((C2917-AVERAGE($C:$C))/_xlfn.STDEV.S(moras[SALARIO]))&gt;1.96,"Atípico","No")</f>
        <v>No</v>
      </c>
      <c r="K2917" t="str">
        <f>IF(ABS((moras[[#This Row],[EDAD]]-AVERAGE($I:$I))/_xlfn.STDEV.S($I:$I))&gt;1.96,"Atípico","No")</f>
        <v>No</v>
      </c>
    </row>
    <row r="2918" spans="1:11" x14ac:dyDescent="0.35">
      <c r="A2918">
        <v>3198</v>
      </c>
      <c r="B2918" t="s">
        <v>15</v>
      </c>
      <c r="C2918">
        <v>346062</v>
      </c>
      <c r="D2918" t="s">
        <v>17</v>
      </c>
      <c r="E2918" t="s">
        <v>16</v>
      </c>
      <c r="F2918" t="s">
        <v>12</v>
      </c>
      <c r="G2918" t="s">
        <v>13</v>
      </c>
      <c r="H2918" t="s">
        <v>13</v>
      </c>
      <c r="I2918">
        <v>43</v>
      </c>
      <c r="J2918" t="str">
        <f>IF(ABS((C2918-AVERAGE($C:$C))/_xlfn.STDEV.S(moras[SALARIO]))&gt;1.96,"Atípico","No")</f>
        <v>No</v>
      </c>
      <c r="K2918" t="str">
        <f>IF(ABS((moras[[#This Row],[EDAD]]-AVERAGE($I:$I))/_xlfn.STDEV.S($I:$I))&gt;1.96,"Atípico","No")</f>
        <v>No</v>
      </c>
    </row>
    <row r="2919" spans="1:11" x14ac:dyDescent="0.35">
      <c r="A2919">
        <v>1877</v>
      </c>
      <c r="B2919" t="s">
        <v>15</v>
      </c>
      <c r="C2919">
        <v>342968.37</v>
      </c>
      <c r="D2919" t="s">
        <v>10</v>
      </c>
      <c r="E2919" t="s">
        <v>16</v>
      </c>
      <c r="F2919" t="s">
        <v>12</v>
      </c>
      <c r="G2919" t="s">
        <v>13</v>
      </c>
      <c r="H2919" t="s">
        <v>13</v>
      </c>
      <c r="I2919">
        <v>43</v>
      </c>
      <c r="J2919" t="str">
        <f>IF(ABS((C2919-AVERAGE($C:$C))/_xlfn.STDEV.S(moras[SALARIO]))&gt;1.96,"Atípico","No")</f>
        <v>No</v>
      </c>
      <c r="K2919" t="str">
        <f>IF(ABS((moras[[#This Row],[EDAD]]-AVERAGE($I:$I))/_xlfn.STDEV.S($I:$I))&gt;1.96,"Atípico","No")</f>
        <v>No</v>
      </c>
    </row>
    <row r="2920" spans="1:11" x14ac:dyDescent="0.35">
      <c r="A2920">
        <v>3075</v>
      </c>
      <c r="B2920" t="s">
        <v>15</v>
      </c>
      <c r="C2920">
        <v>341091</v>
      </c>
      <c r="D2920" t="s">
        <v>10</v>
      </c>
      <c r="E2920" t="s">
        <v>16</v>
      </c>
      <c r="F2920" t="s">
        <v>12</v>
      </c>
      <c r="G2920" t="s">
        <v>13</v>
      </c>
      <c r="H2920" t="s">
        <v>13</v>
      </c>
      <c r="I2920">
        <v>43</v>
      </c>
      <c r="J2920" t="str">
        <f>IF(ABS((C2920-AVERAGE($C:$C))/_xlfn.STDEV.S(moras[SALARIO]))&gt;1.96,"Atípico","No")</f>
        <v>No</v>
      </c>
      <c r="K2920" t="str">
        <f>IF(ABS((moras[[#This Row],[EDAD]]-AVERAGE($I:$I))/_xlfn.STDEV.S($I:$I))&gt;1.96,"Atípico","No")</f>
        <v>No</v>
      </c>
    </row>
    <row r="2921" spans="1:11" x14ac:dyDescent="0.35">
      <c r="A2921">
        <v>3791</v>
      </c>
      <c r="B2921" t="s">
        <v>9</v>
      </c>
      <c r="C2921">
        <v>340000</v>
      </c>
      <c r="D2921" t="s">
        <v>10</v>
      </c>
      <c r="E2921" t="s">
        <v>16</v>
      </c>
      <c r="F2921" t="s">
        <v>12</v>
      </c>
      <c r="G2921" t="s">
        <v>12</v>
      </c>
      <c r="H2921" t="s">
        <v>12</v>
      </c>
      <c r="I2921">
        <v>43</v>
      </c>
      <c r="J2921" t="str">
        <f>IF(ABS((C2921-AVERAGE($C:$C))/_xlfn.STDEV.S(moras[SALARIO]))&gt;1.96,"Atípico","No")</f>
        <v>No</v>
      </c>
      <c r="K2921" t="str">
        <f>IF(ABS((moras[[#This Row],[EDAD]]-AVERAGE($I:$I))/_xlfn.STDEV.S($I:$I))&gt;1.96,"Atípico","No")</f>
        <v>No</v>
      </c>
    </row>
    <row r="2922" spans="1:11" x14ac:dyDescent="0.35">
      <c r="A2922">
        <v>4113</v>
      </c>
      <c r="B2922" t="s">
        <v>15</v>
      </c>
      <c r="C2922">
        <v>340000</v>
      </c>
      <c r="D2922" t="s">
        <v>10</v>
      </c>
      <c r="E2922" t="s">
        <v>16</v>
      </c>
      <c r="F2922" t="s">
        <v>12</v>
      </c>
      <c r="G2922" t="s">
        <v>13</v>
      </c>
      <c r="H2922" t="s">
        <v>12</v>
      </c>
      <c r="I2922">
        <v>43</v>
      </c>
      <c r="J2922" t="str">
        <f>IF(ABS((C2922-AVERAGE($C:$C))/_xlfn.STDEV.S(moras[SALARIO]))&gt;1.96,"Atípico","No")</f>
        <v>No</v>
      </c>
      <c r="K2922" t="str">
        <f>IF(ABS((moras[[#This Row],[EDAD]]-AVERAGE($I:$I))/_xlfn.STDEV.S($I:$I))&gt;1.96,"Atípico","No")</f>
        <v>No</v>
      </c>
    </row>
    <row r="2923" spans="1:11" x14ac:dyDescent="0.35">
      <c r="A2923">
        <v>111</v>
      </c>
      <c r="B2923" t="s">
        <v>15</v>
      </c>
      <c r="C2923">
        <v>338049.9</v>
      </c>
      <c r="D2923" t="s">
        <v>10</v>
      </c>
      <c r="E2923" t="s">
        <v>16</v>
      </c>
      <c r="F2923" t="s">
        <v>12</v>
      </c>
      <c r="G2923" t="s">
        <v>13</v>
      </c>
      <c r="H2923" t="s">
        <v>13</v>
      </c>
      <c r="I2923">
        <v>43</v>
      </c>
      <c r="J2923" t="str">
        <f>IF(ABS((C2923-AVERAGE($C:$C))/_xlfn.STDEV.S(moras[SALARIO]))&gt;1.96,"Atípico","No")</f>
        <v>No</v>
      </c>
      <c r="K2923" t="str">
        <f>IF(ABS((moras[[#This Row],[EDAD]]-AVERAGE($I:$I))/_xlfn.STDEV.S($I:$I))&gt;1.96,"Atípico","No")</f>
        <v>No</v>
      </c>
    </row>
    <row r="2924" spans="1:11" x14ac:dyDescent="0.35">
      <c r="A2924">
        <v>2382</v>
      </c>
      <c r="B2924" t="s">
        <v>9</v>
      </c>
      <c r="C2924">
        <v>336217.85</v>
      </c>
      <c r="D2924" t="s">
        <v>10</v>
      </c>
      <c r="E2924" t="s">
        <v>16</v>
      </c>
      <c r="F2924" t="s">
        <v>12</v>
      </c>
      <c r="G2924" t="s">
        <v>12</v>
      </c>
      <c r="H2924" t="s">
        <v>13</v>
      </c>
      <c r="I2924">
        <v>43</v>
      </c>
      <c r="J2924" t="str">
        <f>IF(ABS((C2924-AVERAGE($C:$C))/_xlfn.STDEV.S(moras[SALARIO]))&gt;1.96,"Atípico","No")</f>
        <v>No</v>
      </c>
      <c r="K2924" t="str">
        <f>IF(ABS((moras[[#This Row],[EDAD]]-AVERAGE($I:$I))/_xlfn.STDEV.S($I:$I))&gt;1.96,"Atípico","No")</f>
        <v>No</v>
      </c>
    </row>
    <row r="2925" spans="1:11" x14ac:dyDescent="0.35">
      <c r="A2925">
        <v>1806</v>
      </c>
      <c r="B2925" t="s">
        <v>15</v>
      </c>
      <c r="C2925">
        <v>329950</v>
      </c>
      <c r="D2925" t="s">
        <v>18</v>
      </c>
      <c r="E2925" t="s">
        <v>16</v>
      </c>
      <c r="F2925" t="s">
        <v>12</v>
      </c>
      <c r="G2925" t="s">
        <v>13</v>
      </c>
      <c r="H2925" t="s">
        <v>12</v>
      </c>
      <c r="I2925">
        <v>43</v>
      </c>
      <c r="J2925" t="str">
        <f>IF(ABS((C2925-AVERAGE($C:$C))/_xlfn.STDEV.S(moras[SALARIO]))&gt;1.96,"Atípico","No")</f>
        <v>No</v>
      </c>
      <c r="K2925" t="str">
        <f>IF(ABS((moras[[#This Row],[EDAD]]-AVERAGE($I:$I))/_xlfn.STDEV.S($I:$I))&gt;1.96,"Atípico","No")</f>
        <v>No</v>
      </c>
    </row>
    <row r="2926" spans="1:11" x14ac:dyDescent="0.35">
      <c r="A2926">
        <v>3095</v>
      </c>
      <c r="B2926" t="s">
        <v>15</v>
      </c>
      <c r="C2926">
        <v>329333.44</v>
      </c>
      <c r="D2926" t="s">
        <v>10</v>
      </c>
      <c r="E2926" t="s">
        <v>16</v>
      </c>
      <c r="F2926" t="s">
        <v>12</v>
      </c>
      <c r="G2926" t="s">
        <v>13</v>
      </c>
      <c r="H2926" t="s">
        <v>13</v>
      </c>
      <c r="I2926">
        <v>43</v>
      </c>
      <c r="J2926" t="str">
        <f>IF(ABS((C2926-AVERAGE($C:$C))/_xlfn.STDEV.S(moras[SALARIO]))&gt;1.96,"Atípico","No")</f>
        <v>No</v>
      </c>
      <c r="K2926" t="str">
        <f>IF(ABS((moras[[#This Row],[EDAD]]-AVERAGE($I:$I))/_xlfn.STDEV.S($I:$I))&gt;1.96,"Atípico","No")</f>
        <v>No</v>
      </c>
    </row>
    <row r="2927" spans="1:11" x14ac:dyDescent="0.35">
      <c r="A2927">
        <v>2072</v>
      </c>
      <c r="B2927" t="s">
        <v>9</v>
      </c>
      <c r="C2927">
        <v>328192</v>
      </c>
      <c r="D2927" t="s">
        <v>18</v>
      </c>
      <c r="E2927" t="s">
        <v>16</v>
      </c>
      <c r="F2927" t="s">
        <v>12</v>
      </c>
      <c r="G2927" t="s">
        <v>13</v>
      </c>
      <c r="H2927" t="s">
        <v>12</v>
      </c>
      <c r="I2927">
        <v>43</v>
      </c>
      <c r="J2927" t="str">
        <f>IF(ABS((C2927-AVERAGE($C:$C))/_xlfn.STDEV.S(moras[SALARIO]))&gt;1.96,"Atípico","No")</f>
        <v>No</v>
      </c>
      <c r="K2927" t="str">
        <f>IF(ABS((moras[[#This Row],[EDAD]]-AVERAGE($I:$I))/_xlfn.STDEV.S($I:$I))&gt;1.96,"Atípico","No")</f>
        <v>No</v>
      </c>
    </row>
    <row r="2928" spans="1:11" x14ac:dyDescent="0.35">
      <c r="A2928">
        <v>1784</v>
      </c>
      <c r="B2928" t="s">
        <v>9</v>
      </c>
      <c r="C2928">
        <v>319574</v>
      </c>
      <c r="D2928" t="s">
        <v>10</v>
      </c>
      <c r="E2928" t="s">
        <v>16</v>
      </c>
      <c r="F2928" t="s">
        <v>12</v>
      </c>
      <c r="G2928" t="s">
        <v>12</v>
      </c>
      <c r="H2928" t="s">
        <v>12</v>
      </c>
      <c r="I2928">
        <v>43</v>
      </c>
      <c r="J2928" t="str">
        <f>IF(ABS((C2928-AVERAGE($C:$C))/_xlfn.STDEV.S(moras[SALARIO]))&gt;1.96,"Atípico","No")</f>
        <v>No</v>
      </c>
      <c r="K2928" t="str">
        <f>IF(ABS((moras[[#This Row],[EDAD]]-AVERAGE($I:$I))/_xlfn.STDEV.S($I:$I))&gt;1.96,"Atípico","No")</f>
        <v>No</v>
      </c>
    </row>
    <row r="2929" spans="1:11" x14ac:dyDescent="0.35">
      <c r="A2929">
        <v>615</v>
      </c>
      <c r="B2929" t="s">
        <v>9</v>
      </c>
      <c r="C2929">
        <v>319572</v>
      </c>
      <c r="D2929" t="s">
        <v>10</v>
      </c>
      <c r="E2929" t="s">
        <v>16</v>
      </c>
      <c r="F2929" t="s">
        <v>12</v>
      </c>
      <c r="G2929" t="s">
        <v>12</v>
      </c>
      <c r="H2929" t="s">
        <v>13</v>
      </c>
      <c r="I2929">
        <v>43</v>
      </c>
      <c r="J2929" t="str">
        <f>IF(ABS((C2929-AVERAGE($C:$C))/_xlfn.STDEV.S(moras[SALARIO]))&gt;1.96,"Atípico","No")</f>
        <v>No</v>
      </c>
      <c r="K2929" t="str">
        <f>IF(ABS((moras[[#This Row],[EDAD]]-AVERAGE($I:$I))/_xlfn.STDEV.S($I:$I))&gt;1.96,"Atípico","No")</f>
        <v>No</v>
      </c>
    </row>
    <row r="2930" spans="1:11" x14ac:dyDescent="0.35">
      <c r="A2930">
        <v>4397</v>
      </c>
      <c r="B2930" t="s">
        <v>9</v>
      </c>
      <c r="C2930">
        <v>310124</v>
      </c>
      <c r="D2930" t="s">
        <v>18</v>
      </c>
      <c r="E2930" t="s">
        <v>16</v>
      </c>
      <c r="F2930" t="s">
        <v>12</v>
      </c>
      <c r="G2930" t="s">
        <v>13</v>
      </c>
      <c r="H2930" t="s">
        <v>13</v>
      </c>
      <c r="I2930">
        <v>43</v>
      </c>
      <c r="J2930" t="str">
        <f>IF(ABS((C2930-AVERAGE($C:$C))/_xlfn.STDEV.S(moras[SALARIO]))&gt;1.96,"Atípico","No")</f>
        <v>No</v>
      </c>
      <c r="K2930" t="str">
        <f>IF(ABS((moras[[#This Row],[EDAD]]-AVERAGE($I:$I))/_xlfn.STDEV.S($I:$I))&gt;1.96,"Atípico","No")</f>
        <v>No</v>
      </c>
    </row>
    <row r="2931" spans="1:11" x14ac:dyDescent="0.35">
      <c r="A2931">
        <v>963</v>
      </c>
      <c r="B2931" t="s">
        <v>9</v>
      </c>
      <c r="C2931">
        <v>302470</v>
      </c>
      <c r="D2931" t="s">
        <v>17</v>
      </c>
      <c r="E2931" t="s">
        <v>16</v>
      </c>
      <c r="F2931" t="s">
        <v>12</v>
      </c>
      <c r="G2931" t="s">
        <v>13</v>
      </c>
      <c r="H2931" t="s">
        <v>13</v>
      </c>
      <c r="I2931">
        <v>43</v>
      </c>
      <c r="J2931" t="str">
        <f>IF(ABS((C2931-AVERAGE($C:$C))/_xlfn.STDEV.S(moras[SALARIO]))&gt;1.96,"Atípico","No")</f>
        <v>No</v>
      </c>
      <c r="K2931" t="str">
        <f>IF(ABS((moras[[#This Row],[EDAD]]-AVERAGE($I:$I))/_xlfn.STDEV.S($I:$I))&gt;1.96,"Atípico","No")</f>
        <v>No</v>
      </c>
    </row>
    <row r="2932" spans="1:11" x14ac:dyDescent="0.35">
      <c r="A2932">
        <v>3114</v>
      </c>
      <c r="B2932" t="s">
        <v>15</v>
      </c>
      <c r="C2932">
        <v>300018</v>
      </c>
      <c r="D2932" t="s">
        <v>17</v>
      </c>
      <c r="E2932" t="s">
        <v>16</v>
      </c>
      <c r="F2932" t="s">
        <v>12</v>
      </c>
      <c r="G2932" t="s">
        <v>13</v>
      </c>
      <c r="H2932" t="s">
        <v>13</v>
      </c>
      <c r="I2932">
        <v>43</v>
      </c>
      <c r="J2932" t="str">
        <f>IF(ABS((C2932-AVERAGE($C:$C))/_xlfn.STDEV.S(moras[SALARIO]))&gt;1.96,"Atípico","No")</f>
        <v>No</v>
      </c>
      <c r="K2932" t="str">
        <f>IF(ABS((moras[[#This Row],[EDAD]]-AVERAGE($I:$I))/_xlfn.STDEV.S($I:$I))&gt;1.96,"Atípico","No")</f>
        <v>No</v>
      </c>
    </row>
    <row r="2933" spans="1:11" x14ac:dyDescent="0.35">
      <c r="A2933">
        <v>2731</v>
      </c>
      <c r="B2933" t="s">
        <v>15</v>
      </c>
      <c r="C2933">
        <v>300000</v>
      </c>
      <c r="D2933" t="s">
        <v>10</v>
      </c>
      <c r="E2933" t="s">
        <v>16</v>
      </c>
      <c r="F2933" t="s">
        <v>12</v>
      </c>
      <c r="G2933" t="s">
        <v>13</v>
      </c>
      <c r="H2933" t="s">
        <v>13</v>
      </c>
      <c r="I2933">
        <v>43</v>
      </c>
      <c r="J2933" t="str">
        <f>IF(ABS((C2933-AVERAGE($C:$C))/_xlfn.STDEV.S(moras[SALARIO]))&gt;1.96,"Atípico","No")</f>
        <v>No</v>
      </c>
      <c r="K2933" t="str">
        <f>IF(ABS((moras[[#This Row],[EDAD]]-AVERAGE($I:$I))/_xlfn.STDEV.S($I:$I))&gt;1.96,"Atípico","No")</f>
        <v>No</v>
      </c>
    </row>
    <row r="2934" spans="1:11" x14ac:dyDescent="0.35">
      <c r="A2934">
        <v>4180</v>
      </c>
      <c r="B2934" t="s">
        <v>15</v>
      </c>
      <c r="C2934">
        <v>300000</v>
      </c>
      <c r="D2934" t="s">
        <v>10</v>
      </c>
      <c r="E2934" t="s">
        <v>16</v>
      </c>
      <c r="F2934" t="s">
        <v>12</v>
      </c>
      <c r="G2934" t="s">
        <v>13</v>
      </c>
      <c r="H2934" t="s">
        <v>12</v>
      </c>
      <c r="I2934">
        <v>43</v>
      </c>
      <c r="J2934" t="str">
        <f>IF(ABS((C2934-AVERAGE($C:$C))/_xlfn.STDEV.S(moras[SALARIO]))&gt;1.96,"Atípico","No")</f>
        <v>No</v>
      </c>
      <c r="K2934" t="str">
        <f>IF(ABS((moras[[#This Row],[EDAD]]-AVERAGE($I:$I))/_xlfn.STDEV.S($I:$I))&gt;1.96,"Atípico","No")</f>
        <v>No</v>
      </c>
    </row>
    <row r="2935" spans="1:11" x14ac:dyDescent="0.35">
      <c r="A2935">
        <v>1614</v>
      </c>
      <c r="B2935" t="s">
        <v>9</v>
      </c>
      <c r="C2935">
        <v>299644.2</v>
      </c>
      <c r="D2935" t="s">
        <v>10</v>
      </c>
      <c r="E2935" t="s">
        <v>16</v>
      </c>
      <c r="F2935" t="s">
        <v>12</v>
      </c>
      <c r="G2935" t="s">
        <v>13</v>
      </c>
      <c r="H2935" t="s">
        <v>13</v>
      </c>
      <c r="I2935">
        <v>43</v>
      </c>
      <c r="J2935" t="str">
        <f>IF(ABS((C2935-AVERAGE($C:$C))/_xlfn.STDEV.S(moras[SALARIO]))&gt;1.96,"Atípico","No")</f>
        <v>No</v>
      </c>
      <c r="K2935" t="str">
        <f>IF(ABS((moras[[#This Row],[EDAD]]-AVERAGE($I:$I))/_xlfn.STDEV.S($I:$I))&gt;1.96,"Atípico","No")</f>
        <v>No</v>
      </c>
    </row>
    <row r="2936" spans="1:11" x14ac:dyDescent="0.35">
      <c r="A2936">
        <v>3275</v>
      </c>
      <c r="B2936" t="s">
        <v>9</v>
      </c>
      <c r="C2936">
        <v>298018</v>
      </c>
      <c r="D2936" t="s">
        <v>18</v>
      </c>
      <c r="E2936" t="s">
        <v>16</v>
      </c>
      <c r="F2936" t="s">
        <v>12</v>
      </c>
      <c r="G2936" t="s">
        <v>12</v>
      </c>
      <c r="H2936" t="s">
        <v>12</v>
      </c>
      <c r="I2936">
        <v>43</v>
      </c>
      <c r="J2936" t="str">
        <f>IF(ABS((C2936-AVERAGE($C:$C))/_xlfn.STDEV.S(moras[SALARIO]))&gt;1.96,"Atípico","No")</f>
        <v>No</v>
      </c>
      <c r="K2936" t="str">
        <f>IF(ABS((moras[[#This Row],[EDAD]]-AVERAGE($I:$I))/_xlfn.STDEV.S($I:$I))&gt;1.96,"Atípico","No")</f>
        <v>No</v>
      </c>
    </row>
    <row r="2937" spans="1:11" x14ac:dyDescent="0.35">
      <c r="A2937">
        <v>110</v>
      </c>
      <c r="B2937" t="s">
        <v>15</v>
      </c>
      <c r="C2937">
        <v>297973.5</v>
      </c>
      <c r="D2937" t="s">
        <v>10</v>
      </c>
      <c r="E2937" t="s">
        <v>11</v>
      </c>
      <c r="F2937" t="s">
        <v>12</v>
      </c>
      <c r="G2937" t="s">
        <v>13</v>
      </c>
      <c r="H2937" t="s">
        <v>13</v>
      </c>
      <c r="I2937">
        <v>43</v>
      </c>
      <c r="J2937" t="str">
        <f>IF(ABS((C2937-AVERAGE($C:$C))/_xlfn.STDEV.S(moras[SALARIO]))&gt;1.96,"Atípico","No")</f>
        <v>No</v>
      </c>
      <c r="K2937" t="str">
        <f>IF(ABS((moras[[#This Row],[EDAD]]-AVERAGE($I:$I))/_xlfn.STDEV.S($I:$I))&gt;1.96,"Atípico","No")</f>
        <v>No</v>
      </c>
    </row>
    <row r="2938" spans="1:11" x14ac:dyDescent="0.35">
      <c r="A2938">
        <v>1785</v>
      </c>
      <c r="B2938" t="s">
        <v>15</v>
      </c>
      <c r="C2938">
        <v>297719</v>
      </c>
      <c r="D2938" t="s">
        <v>17</v>
      </c>
      <c r="E2938" t="s">
        <v>16</v>
      </c>
      <c r="F2938" t="s">
        <v>12</v>
      </c>
      <c r="G2938" t="s">
        <v>12</v>
      </c>
      <c r="H2938" t="s">
        <v>13</v>
      </c>
      <c r="I2938">
        <v>43</v>
      </c>
      <c r="J2938" t="str">
        <f>IF(ABS((C2938-AVERAGE($C:$C))/_xlfn.STDEV.S(moras[SALARIO]))&gt;1.96,"Atípico","No")</f>
        <v>No</v>
      </c>
      <c r="K2938" t="str">
        <f>IF(ABS((moras[[#This Row],[EDAD]]-AVERAGE($I:$I))/_xlfn.STDEV.S($I:$I))&gt;1.96,"Atípico","No")</f>
        <v>No</v>
      </c>
    </row>
    <row r="2939" spans="1:11" x14ac:dyDescent="0.35">
      <c r="A2939">
        <v>1385</v>
      </c>
      <c r="B2939" t="s">
        <v>15</v>
      </c>
      <c r="C2939">
        <v>297139</v>
      </c>
      <c r="D2939" t="s">
        <v>17</v>
      </c>
      <c r="E2939" t="s">
        <v>16</v>
      </c>
      <c r="F2939" t="s">
        <v>12</v>
      </c>
      <c r="G2939" t="s">
        <v>12</v>
      </c>
      <c r="H2939" t="s">
        <v>13</v>
      </c>
      <c r="I2939">
        <v>43</v>
      </c>
      <c r="J2939" t="str">
        <f>IF(ABS((C2939-AVERAGE($C:$C))/_xlfn.STDEV.S(moras[SALARIO]))&gt;1.96,"Atípico","No")</f>
        <v>No</v>
      </c>
      <c r="K2939" t="str">
        <f>IF(ABS((moras[[#This Row],[EDAD]]-AVERAGE($I:$I))/_xlfn.STDEV.S($I:$I))&gt;1.96,"Atípico","No")</f>
        <v>No</v>
      </c>
    </row>
    <row r="2940" spans="1:11" x14ac:dyDescent="0.35">
      <c r="A2940">
        <v>1038</v>
      </c>
      <c r="B2940" t="s">
        <v>9</v>
      </c>
      <c r="C2940">
        <v>297058</v>
      </c>
      <c r="D2940" t="s">
        <v>17</v>
      </c>
      <c r="E2940" t="s">
        <v>16</v>
      </c>
      <c r="F2940" t="s">
        <v>13</v>
      </c>
      <c r="G2940" t="s">
        <v>13</v>
      </c>
      <c r="H2940" t="s">
        <v>12</v>
      </c>
      <c r="I2940">
        <v>43</v>
      </c>
      <c r="J2940" t="str">
        <f>IF(ABS((C2940-AVERAGE($C:$C))/_xlfn.STDEV.S(moras[SALARIO]))&gt;1.96,"Atípico","No")</f>
        <v>No</v>
      </c>
      <c r="K2940" t="str">
        <f>IF(ABS((moras[[#This Row],[EDAD]]-AVERAGE($I:$I))/_xlfn.STDEV.S($I:$I))&gt;1.96,"Atípico","No")</f>
        <v>No</v>
      </c>
    </row>
    <row r="2941" spans="1:11" x14ac:dyDescent="0.35">
      <c r="A2941">
        <v>4314</v>
      </c>
      <c r="B2941" t="s">
        <v>15</v>
      </c>
      <c r="C2941">
        <v>297050</v>
      </c>
      <c r="D2941" t="s">
        <v>17</v>
      </c>
      <c r="E2941" t="s">
        <v>16</v>
      </c>
      <c r="F2941" t="s">
        <v>12</v>
      </c>
      <c r="G2941" t="s">
        <v>13</v>
      </c>
      <c r="H2941" t="s">
        <v>13</v>
      </c>
      <c r="I2941">
        <v>43</v>
      </c>
      <c r="J2941" t="str">
        <f>IF(ABS((C2941-AVERAGE($C:$C))/_xlfn.STDEV.S(moras[SALARIO]))&gt;1.96,"Atípico","No")</f>
        <v>No</v>
      </c>
      <c r="K2941" t="str">
        <f>IF(ABS((moras[[#This Row],[EDAD]]-AVERAGE($I:$I))/_xlfn.STDEV.S($I:$I))&gt;1.96,"Atípico","No")</f>
        <v>No</v>
      </c>
    </row>
    <row r="2942" spans="1:11" x14ac:dyDescent="0.35">
      <c r="A2942">
        <v>549</v>
      </c>
      <c r="B2942" t="s">
        <v>15</v>
      </c>
      <c r="C2942">
        <v>297046</v>
      </c>
      <c r="D2942" t="s">
        <v>17</v>
      </c>
      <c r="E2942" t="s">
        <v>16</v>
      </c>
      <c r="F2942" t="s">
        <v>12</v>
      </c>
      <c r="G2942" t="s">
        <v>13</v>
      </c>
      <c r="H2942" t="s">
        <v>13</v>
      </c>
      <c r="I2942">
        <v>43</v>
      </c>
      <c r="J2942" t="str">
        <f>IF(ABS((C2942-AVERAGE($C:$C))/_xlfn.STDEV.S(moras[SALARIO]))&gt;1.96,"Atípico","No")</f>
        <v>No</v>
      </c>
      <c r="K2942" t="str">
        <f>IF(ABS((moras[[#This Row],[EDAD]]-AVERAGE($I:$I))/_xlfn.STDEV.S($I:$I))&gt;1.96,"Atípico","No")</f>
        <v>No</v>
      </c>
    </row>
    <row r="2943" spans="1:11" x14ac:dyDescent="0.35">
      <c r="A2943">
        <v>1114</v>
      </c>
      <c r="B2943" t="s">
        <v>15</v>
      </c>
      <c r="C2943">
        <v>297046</v>
      </c>
      <c r="D2943" t="s">
        <v>17</v>
      </c>
      <c r="E2943" t="s">
        <v>16</v>
      </c>
      <c r="F2943" t="s">
        <v>12</v>
      </c>
      <c r="G2943" t="s">
        <v>13</v>
      </c>
      <c r="H2943" t="s">
        <v>13</v>
      </c>
      <c r="I2943">
        <v>43</v>
      </c>
      <c r="J2943" t="str">
        <f>IF(ABS((C2943-AVERAGE($C:$C))/_xlfn.STDEV.S(moras[SALARIO]))&gt;1.96,"Atípico","No")</f>
        <v>No</v>
      </c>
      <c r="K2943" t="str">
        <f>IF(ABS((moras[[#This Row],[EDAD]]-AVERAGE($I:$I))/_xlfn.STDEV.S($I:$I))&gt;1.96,"Atípico","No")</f>
        <v>No</v>
      </c>
    </row>
    <row r="2944" spans="1:11" x14ac:dyDescent="0.35">
      <c r="A2944">
        <v>1577</v>
      </c>
      <c r="B2944" t="s">
        <v>15</v>
      </c>
      <c r="C2944">
        <v>297046</v>
      </c>
      <c r="D2944" t="s">
        <v>17</v>
      </c>
      <c r="E2944" t="s">
        <v>16</v>
      </c>
      <c r="F2944" t="s">
        <v>12</v>
      </c>
      <c r="G2944" t="s">
        <v>12</v>
      </c>
      <c r="H2944" t="s">
        <v>12</v>
      </c>
      <c r="I2944">
        <v>43</v>
      </c>
      <c r="J2944" t="str">
        <f>IF(ABS((C2944-AVERAGE($C:$C))/_xlfn.STDEV.S(moras[SALARIO]))&gt;1.96,"Atípico","No")</f>
        <v>No</v>
      </c>
      <c r="K2944" t="str">
        <f>IF(ABS((moras[[#This Row],[EDAD]]-AVERAGE($I:$I))/_xlfn.STDEV.S($I:$I))&gt;1.96,"Atípico","No")</f>
        <v>No</v>
      </c>
    </row>
    <row r="2945" spans="1:11" x14ac:dyDescent="0.35">
      <c r="A2945">
        <v>2131</v>
      </c>
      <c r="B2945" t="s">
        <v>9</v>
      </c>
      <c r="C2945">
        <v>297046</v>
      </c>
      <c r="D2945" t="s">
        <v>18</v>
      </c>
      <c r="E2945" t="s">
        <v>16</v>
      </c>
      <c r="F2945" t="s">
        <v>12</v>
      </c>
      <c r="G2945" t="s">
        <v>13</v>
      </c>
      <c r="H2945" t="s">
        <v>13</v>
      </c>
      <c r="I2945">
        <v>43</v>
      </c>
      <c r="J2945" t="str">
        <f>IF(ABS((C2945-AVERAGE($C:$C))/_xlfn.STDEV.S(moras[SALARIO]))&gt;1.96,"Atípico","No")</f>
        <v>No</v>
      </c>
      <c r="K2945" t="str">
        <f>IF(ABS((moras[[#This Row],[EDAD]]-AVERAGE($I:$I))/_xlfn.STDEV.S($I:$I))&gt;1.96,"Atípico","No")</f>
        <v>No</v>
      </c>
    </row>
    <row r="2946" spans="1:11" x14ac:dyDescent="0.35">
      <c r="A2946">
        <v>2323</v>
      </c>
      <c r="B2946" t="s">
        <v>9</v>
      </c>
      <c r="C2946">
        <v>297046</v>
      </c>
      <c r="D2946" t="s">
        <v>18</v>
      </c>
      <c r="E2946" t="s">
        <v>16</v>
      </c>
      <c r="F2946" t="s">
        <v>12</v>
      </c>
      <c r="G2946" t="s">
        <v>13</v>
      </c>
      <c r="H2946" t="s">
        <v>12</v>
      </c>
      <c r="I2946">
        <v>43</v>
      </c>
      <c r="J2946" t="str">
        <f>IF(ABS((C2946-AVERAGE($C:$C))/_xlfn.STDEV.S(moras[SALARIO]))&gt;1.96,"Atípico","No")</f>
        <v>No</v>
      </c>
      <c r="K2946" t="str">
        <f>IF(ABS((moras[[#This Row],[EDAD]]-AVERAGE($I:$I))/_xlfn.STDEV.S($I:$I))&gt;1.96,"Atípico","No")</f>
        <v>No</v>
      </c>
    </row>
    <row r="2947" spans="1:11" x14ac:dyDescent="0.35">
      <c r="A2947">
        <v>2398</v>
      </c>
      <c r="B2947" t="s">
        <v>9</v>
      </c>
      <c r="C2947">
        <v>297046</v>
      </c>
      <c r="D2947" t="s">
        <v>18</v>
      </c>
      <c r="E2947" t="s">
        <v>16</v>
      </c>
      <c r="F2947" t="s">
        <v>12</v>
      </c>
      <c r="G2947" t="s">
        <v>12</v>
      </c>
      <c r="H2947" t="s">
        <v>12</v>
      </c>
      <c r="I2947">
        <v>43</v>
      </c>
      <c r="J2947" t="str">
        <f>IF(ABS((C2947-AVERAGE($C:$C))/_xlfn.STDEV.S(moras[SALARIO]))&gt;1.96,"Atípico","No")</f>
        <v>No</v>
      </c>
      <c r="K2947" t="str">
        <f>IF(ABS((moras[[#This Row],[EDAD]]-AVERAGE($I:$I))/_xlfn.STDEV.S($I:$I))&gt;1.96,"Atípico","No")</f>
        <v>No</v>
      </c>
    </row>
    <row r="2948" spans="1:11" x14ac:dyDescent="0.35">
      <c r="A2948">
        <v>2527</v>
      </c>
      <c r="B2948" t="s">
        <v>9</v>
      </c>
      <c r="C2948">
        <v>297046</v>
      </c>
      <c r="D2948" t="s">
        <v>18</v>
      </c>
      <c r="E2948" t="s">
        <v>16</v>
      </c>
      <c r="F2948" t="s">
        <v>12</v>
      </c>
      <c r="G2948" t="s">
        <v>13</v>
      </c>
      <c r="H2948" t="s">
        <v>13</v>
      </c>
      <c r="I2948">
        <v>43</v>
      </c>
      <c r="J2948" t="str">
        <f>IF(ABS((C2948-AVERAGE($C:$C))/_xlfn.STDEV.S(moras[SALARIO]))&gt;1.96,"Atípico","No")</f>
        <v>No</v>
      </c>
      <c r="K2948" t="str">
        <f>IF(ABS((moras[[#This Row],[EDAD]]-AVERAGE($I:$I))/_xlfn.STDEV.S($I:$I))&gt;1.96,"Atípico","No")</f>
        <v>No</v>
      </c>
    </row>
    <row r="2949" spans="1:11" x14ac:dyDescent="0.35">
      <c r="A2949">
        <v>2796</v>
      </c>
      <c r="B2949" t="s">
        <v>15</v>
      </c>
      <c r="C2949">
        <v>297046</v>
      </c>
      <c r="D2949" t="s">
        <v>18</v>
      </c>
      <c r="E2949" t="s">
        <v>16</v>
      </c>
      <c r="F2949" t="s">
        <v>12</v>
      </c>
      <c r="G2949" t="s">
        <v>13</v>
      </c>
      <c r="H2949" t="s">
        <v>13</v>
      </c>
      <c r="I2949">
        <v>43</v>
      </c>
      <c r="J2949" t="str">
        <f>IF(ABS((C2949-AVERAGE($C:$C))/_xlfn.STDEV.S(moras[SALARIO]))&gt;1.96,"Atípico","No")</f>
        <v>No</v>
      </c>
      <c r="K2949" t="str">
        <f>IF(ABS((moras[[#This Row],[EDAD]]-AVERAGE($I:$I))/_xlfn.STDEV.S($I:$I))&gt;1.96,"Atípico","No")</f>
        <v>No</v>
      </c>
    </row>
    <row r="2950" spans="1:11" x14ac:dyDescent="0.35">
      <c r="A2950">
        <v>3605</v>
      </c>
      <c r="B2950" t="s">
        <v>9</v>
      </c>
      <c r="C2950">
        <v>297046</v>
      </c>
      <c r="D2950" t="s">
        <v>17</v>
      </c>
      <c r="E2950" t="s">
        <v>16</v>
      </c>
      <c r="F2950" t="s">
        <v>12</v>
      </c>
      <c r="G2950" t="s">
        <v>13</v>
      </c>
      <c r="H2950" t="s">
        <v>13</v>
      </c>
      <c r="I2950">
        <v>43</v>
      </c>
      <c r="J2950" t="str">
        <f>IF(ABS((C2950-AVERAGE($C:$C))/_xlfn.STDEV.S(moras[SALARIO]))&gt;1.96,"Atípico","No")</f>
        <v>No</v>
      </c>
      <c r="K2950" t="str">
        <f>IF(ABS((moras[[#This Row],[EDAD]]-AVERAGE($I:$I))/_xlfn.STDEV.S($I:$I))&gt;1.96,"Atípico","No")</f>
        <v>No</v>
      </c>
    </row>
    <row r="2951" spans="1:11" x14ac:dyDescent="0.35">
      <c r="A2951">
        <v>3919</v>
      </c>
      <c r="B2951" t="s">
        <v>15</v>
      </c>
      <c r="C2951">
        <v>297046</v>
      </c>
      <c r="D2951" t="s">
        <v>17</v>
      </c>
      <c r="E2951" t="s">
        <v>16</v>
      </c>
      <c r="F2951" t="s">
        <v>12</v>
      </c>
      <c r="G2951" t="s">
        <v>13</v>
      </c>
      <c r="H2951" t="s">
        <v>13</v>
      </c>
      <c r="I2951">
        <v>43</v>
      </c>
      <c r="J2951" t="str">
        <f>IF(ABS((C2951-AVERAGE($C:$C))/_xlfn.STDEV.S(moras[SALARIO]))&gt;1.96,"Atípico","No")</f>
        <v>No</v>
      </c>
      <c r="K2951" t="str">
        <f>IF(ABS((moras[[#This Row],[EDAD]]-AVERAGE($I:$I))/_xlfn.STDEV.S($I:$I))&gt;1.96,"Atípico","No")</f>
        <v>No</v>
      </c>
    </row>
    <row r="2952" spans="1:11" x14ac:dyDescent="0.35">
      <c r="A2952">
        <v>4966</v>
      </c>
      <c r="B2952" t="s">
        <v>15</v>
      </c>
      <c r="C2952">
        <v>297046</v>
      </c>
      <c r="D2952" t="s">
        <v>17</v>
      </c>
      <c r="E2952" t="s">
        <v>16</v>
      </c>
      <c r="F2952" t="s">
        <v>13</v>
      </c>
      <c r="G2952" t="s">
        <v>13</v>
      </c>
      <c r="H2952" t="s">
        <v>13</v>
      </c>
      <c r="I2952">
        <v>43</v>
      </c>
      <c r="J2952" t="str">
        <f>IF(ABS((C2952-AVERAGE($C:$C))/_xlfn.STDEV.S(moras[SALARIO]))&gt;1.96,"Atípico","No")</f>
        <v>No</v>
      </c>
      <c r="K2952" t="str">
        <f>IF(ABS((moras[[#This Row],[EDAD]]-AVERAGE($I:$I))/_xlfn.STDEV.S($I:$I))&gt;1.96,"Atípico","No")</f>
        <v>No</v>
      </c>
    </row>
    <row r="2953" spans="1:11" x14ac:dyDescent="0.35">
      <c r="A2953">
        <v>725</v>
      </c>
      <c r="B2953" t="s">
        <v>15</v>
      </c>
      <c r="C2953">
        <v>297045</v>
      </c>
      <c r="D2953" t="s">
        <v>18</v>
      </c>
      <c r="E2953" t="s">
        <v>16</v>
      </c>
      <c r="F2953" t="s">
        <v>12</v>
      </c>
      <c r="G2953" t="s">
        <v>12</v>
      </c>
      <c r="H2953" t="s">
        <v>12</v>
      </c>
      <c r="I2953">
        <v>43</v>
      </c>
      <c r="J2953" t="str">
        <f>IF(ABS((C2953-AVERAGE($C:$C))/_xlfn.STDEV.S(moras[SALARIO]))&gt;1.96,"Atípico","No")</f>
        <v>No</v>
      </c>
      <c r="K2953" t="str">
        <f>IF(ABS((moras[[#This Row],[EDAD]]-AVERAGE($I:$I))/_xlfn.STDEV.S($I:$I))&gt;1.96,"Atípico","No")</f>
        <v>No</v>
      </c>
    </row>
    <row r="2954" spans="1:11" x14ac:dyDescent="0.35">
      <c r="A2954">
        <v>3429</v>
      </c>
      <c r="B2954" t="s">
        <v>9</v>
      </c>
      <c r="C2954">
        <v>278500</v>
      </c>
      <c r="D2954" t="s">
        <v>10</v>
      </c>
      <c r="E2954" t="s">
        <v>16</v>
      </c>
      <c r="F2954" t="s">
        <v>12</v>
      </c>
      <c r="G2954" t="s">
        <v>13</v>
      </c>
      <c r="H2954" t="s">
        <v>13</v>
      </c>
      <c r="I2954">
        <v>43</v>
      </c>
      <c r="J2954" t="str">
        <f>IF(ABS((C2954-AVERAGE($C:$C))/_xlfn.STDEV.S(moras[SALARIO]))&gt;1.96,"Atípico","No")</f>
        <v>No</v>
      </c>
      <c r="K2954" t="str">
        <f>IF(ABS((moras[[#This Row],[EDAD]]-AVERAGE($I:$I))/_xlfn.STDEV.S($I:$I))&gt;1.96,"Atípico","No")</f>
        <v>No</v>
      </c>
    </row>
    <row r="2955" spans="1:11" x14ac:dyDescent="0.35">
      <c r="A2955">
        <v>1526</v>
      </c>
      <c r="B2955" t="s">
        <v>15</v>
      </c>
      <c r="C2955">
        <v>278031</v>
      </c>
      <c r="D2955" t="s">
        <v>17</v>
      </c>
      <c r="E2955" t="s">
        <v>16</v>
      </c>
      <c r="F2955" t="s">
        <v>12</v>
      </c>
      <c r="G2955" t="s">
        <v>13</v>
      </c>
      <c r="H2955" t="s">
        <v>12</v>
      </c>
      <c r="I2955">
        <v>43</v>
      </c>
      <c r="J2955" t="str">
        <f>IF(ABS((C2955-AVERAGE($C:$C))/_xlfn.STDEV.S(moras[SALARIO]))&gt;1.96,"Atípico","No")</f>
        <v>No</v>
      </c>
      <c r="K2955" t="str">
        <f>IF(ABS((moras[[#This Row],[EDAD]]-AVERAGE($I:$I))/_xlfn.STDEV.S($I:$I))&gt;1.96,"Atípico","No")</f>
        <v>No</v>
      </c>
    </row>
    <row r="2956" spans="1:11" x14ac:dyDescent="0.35">
      <c r="A2956">
        <v>2070</v>
      </c>
      <c r="B2956" t="s">
        <v>9</v>
      </c>
      <c r="C2956">
        <v>278030.99</v>
      </c>
      <c r="D2956" t="s">
        <v>19</v>
      </c>
      <c r="E2956" t="s">
        <v>16</v>
      </c>
      <c r="F2956" t="s">
        <v>12</v>
      </c>
      <c r="G2956" t="s">
        <v>13</v>
      </c>
      <c r="H2956" t="s">
        <v>13</v>
      </c>
      <c r="I2956">
        <v>43</v>
      </c>
      <c r="J2956" t="str">
        <f>IF(ABS((C2956-AVERAGE($C:$C))/_xlfn.STDEV.S(moras[SALARIO]))&gt;1.96,"Atípico","No")</f>
        <v>No</v>
      </c>
      <c r="K2956" t="str">
        <f>IF(ABS((moras[[#This Row],[EDAD]]-AVERAGE($I:$I))/_xlfn.STDEV.S($I:$I))&gt;1.96,"Atípico","No")</f>
        <v>No</v>
      </c>
    </row>
    <row r="2957" spans="1:11" x14ac:dyDescent="0.35">
      <c r="A2957">
        <v>279</v>
      </c>
      <c r="B2957" t="s">
        <v>9</v>
      </c>
      <c r="C2957">
        <v>278030</v>
      </c>
      <c r="D2957" t="s">
        <v>19</v>
      </c>
      <c r="E2957" t="s">
        <v>16</v>
      </c>
      <c r="F2957" t="s">
        <v>12</v>
      </c>
      <c r="G2957" t="s">
        <v>13</v>
      </c>
      <c r="H2957" t="s">
        <v>13</v>
      </c>
      <c r="I2957">
        <v>43</v>
      </c>
      <c r="J2957" t="str">
        <f>IF(ABS((C2957-AVERAGE($C:$C))/_xlfn.STDEV.S(moras[SALARIO]))&gt;1.96,"Atípico","No")</f>
        <v>No</v>
      </c>
      <c r="K2957" t="str">
        <f>IF(ABS((moras[[#This Row],[EDAD]]-AVERAGE($I:$I))/_xlfn.STDEV.S($I:$I))&gt;1.96,"Atípico","No")</f>
        <v>No</v>
      </c>
    </row>
    <row r="2958" spans="1:11" x14ac:dyDescent="0.35">
      <c r="A2958">
        <v>475</v>
      </c>
      <c r="B2958" t="s">
        <v>9</v>
      </c>
      <c r="C2958">
        <v>278030</v>
      </c>
      <c r="D2958" t="s">
        <v>19</v>
      </c>
      <c r="E2958" t="s">
        <v>16</v>
      </c>
      <c r="F2958" t="s">
        <v>12</v>
      </c>
      <c r="G2958" t="s">
        <v>13</v>
      </c>
      <c r="H2958" t="s">
        <v>13</v>
      </c>
      <c r="I2958">
        <v>43</v>
      </c>
      <c r="J2958" t="str">
        <f>IF(ABS((C2958-AVERAGE($C:$C))/_xlfn.STDEV.S(moras[SALARIO]))&gt;1.96,"Atípico","No")</f>
        <v>No</v>
      </c>
      <c r="K2958" t="str">
        <f>IF(ABS((moras[[#This Row],[EDAD]]-AVERAGE($I:$I))/_xlfn.STDEV.S($I:$I))&gt;1.96,"Atípico","No")</f>
        <v>No</v>
      </c>
    </row>
    <row r="2959" spans="1:11" x14ac:dyDescent="0.35">
      <c r="A2959">
        <v>2628</v>
      </c>
      <c r="B2959" t="s">
        <v>9</v>
      </c>
      <c r="C2959">
        <v>278030</v>
      </c>
      <c r="D2959" t="s">
        <v>19</v>
      </c>
      <c r="E2959" t="s">
        <v>16</v>
      </c>
      <c r="F2959" t="s">
        <v>12</v>
      </c>
      <c r="G2959" t="s">
        <v>13</v>
      </c>
      <c r="H2959" t="s">
        <v>13</v>
      </c>
      <c r="I2959">
        <v>43</v>
      </c>
      <c r="J2959" t="str">
        <f>IF(ABS((C2959-AVERAGE($C:$C))/_xlfn.STDEV.S(moras[SALARIO]))&gt;1.96,"Atípico","No")</f>
        <v>No</v>
      </c>
      <c r="K2959" t="str">
        <f>IF(ABS((moras[[#This Row],[EDAD]]-AVERAGE($I:$I))/_xlfn.STDEV.S($I:$I))&gt;1.96,"Atípico","No")</f>
        <v>No</v>
      </c>
    </row>
    <row r="2960" spans="1:11" x14ac:dyDescent="0.35">
      <c r="A2960">
        <v>3669</v>
      </c>
      <c r="B2960" t="s">
        <v>9</v>
      </c>
      <c r="C2960">
        <v>278030</v>
      </c>
      <c r="D2960" t="s">
        <v>19</v>
      </c>
      <c r="E2960" t="s">
        <v>16</v>
      </c>
      <c r="F2960" t="s">
        <v>12</v>
      </c>
      <c r="G2960" t="s">
        <v>13</v>
      </c>
      <c r="H2960" t="s">
        <v>13</v>
      </c>
      <c r="I2960">
        <v>43</v>
      </c>
      <c r="J2960" t="str">
        <f>IF(ABS((C2960-AVERAGE($C:$C))/_xlfn.STDEV.S(moras[SALARIO]))&gt;1.96,"Atípico","No")</f>
        <v>No</v>
      </c>
      <c r="K2960" t="str">
        <f>IF(ABS((moras[[#This Row],[EDAD]]-AVERAGE($I:$I))/_xlfn.STDEV.S($I:$I))&gt;1.96,"Atípico","No")</f>
        <v>No</v>
      </c>
    </row>
    <row r="2961" spans="1:11" x14ac:dyDescent="0.35">
      <c r="A2961">
        <v>4541</v>
      </c>
      <c r="B2961" t="s">
        <v>9</v>
      </c>
      <c r="C2961">
        <v>278030</v>
      </c>
      <c r="D2961" t="s">
        <v>19</v>
      </c>
      <c r="E2961" t="s">
        <v>16</v>
      </c>
      <c r="F2961" t="s">
        <v>12</v>
      </c>
      <c r="G2961" t="s">
        <v>13</v>
      </c>
      <c r="H2961" t="s">
        <v>13</v>
      </c>
      <c r="I2961">
        <v>43</v>
      </c>
      <c r="J2961" t="str">
        <f>IF(ABS((C2961-AVERAGE($C:$C))/_xlfn.STDEV.S(moras[SALARIO]))&gt;1.96,"Atípico","No")</f>
        <v>No</v>
      </c>
      <c r="K2961" t="str">
        <f>IF(ABS((moras[[#This Row],[EDAD]]-AVERAGE($I:$I))/_xlfn.STDEV.S($I:$I))&gt;1.96,"Atípico","No")</f>
        <v>No</v>
      </c>
    </row>
    <row r="2962" spans="1:11" x14ac:dyDescent="0.35">
      <c r="A2962">
        <v>4443</v>
      </c>
      <c r="B2962" t="s">
        <v>9</v>
      </c>
      <c r="C2962">
        <v>270900</v>
      </c>
      <c r="D2962" t="s">
        <v>10</v>
      </c>
      <c r="E2962" t="s">
        <v>16</v>
      </c>
      <c r="F2962" t="s">
        <v>12</v>
      </c>
      <c r="G2962" t="s">
        <v>12</v>
      </c>
      <c r="H2962" t="s">
        <v>13</v>
      </c>
      <c r="I2962">
        <v>43</v>
      </c>
      <c r="J2962" t="str">
        <f>IF(ABS((C2962-AVERAGE($C:$C))/_xlfn.STDEV.S(moras[SALARIO]))&gt;1.96,"Atípico","No")</f>
        <v>No</v>
      </c>
      <c r="K2962" t="str">
        <f>IF(ABS((moras[[#This Row],[EDAD]]-AVERAGE($I:$I))/_xlfn.STDEV.S($I:$I))&gt;1.96,"Atípico","No")</f>
        <v>No</v>
      </c>
    </row>
    <row r="2963" spans="1:11" x14ac:dyDescent="0.35">
      <c r="A2963">
        <v>452</v>
      </c>
      <c r="B2963" t="s">
        <v>9</v>
      </c>
      <c r="C2963">
        <v>269000</v>
      </c>
      <c r="D2963" t="s">
        <v>10</v>
      </c>
      <c r="E2963" t="s">
        <v>16</v>
      </c>
      <c r="F2963" t="s">
        <v>12</v>
      </c>
      <c r="G2963" t="s">
        <v>12</v>
      </c>
      <c r="H2963" t="s">
        <v>13</v>
      </c>
      <c r="I2963">
        <v>43</v>
      </c>
      <c r="J2963" t="str">
        <f>IF(ABS((C2963-AVERAGE($C:$C))/_xlfn.STDEV.S(moras[SALARIO]))&gt;1.96,"Atípico","No")</f>
        <v>No</v>
      </c>
      <c r="K2963" t="str">
        <f>IF(ABS((moras[[#This Row],[EDAD]]-AVERAGE($I:$I))/_xlfn.STDEV.S($I:$I))&gt;1.96,"Atípico","No")</f>
        <v>No</v>
      </c>
    </row>
    <row r="2964" spans="1:11" x14ac:dyDescent="0.35">
      <c r="A2964">
        <v>4337</v>
      </c>
      <c r="B2964" t="s">
        <v>15</v>
      </c>
      <c r="C2964">
        <v>179230</v>
      </c>
      <c r="D2964" t="s">
        <v>10</v>
      </c>
      <c r="E2964" t="s">
        <v>16</v>
      </c>
      <c r="F2964" t="s">
        <v>12</v>
      </c>
      <c r="G2964" t="s">
        <v>13</v>
      </c>
      <c r="H2964" t="s">
        <v>13</v>
      </c>
      <c r="I2964">
        <v>43</v>
      </c>
      <c r="J2964" t="str">
        <f>IF(ABS((C2964-AVERAGE($C:$C))/_xlfn.STDEV.S(moras[SALARIO]))&gt;1.96,"Atípico","No")</f>
        <v>No</v>
      </c>
      <c r="K2964" t="str">
        <f>IF(ABS((moras[[#This Row],[EDAD]]-AVERAGE($I:$I))/_xlfn.STDEV.S($I:$I))&gt;1.96,"Atípico","No")</f>
        <v>No</v>
      </c>
    </row>
    <row r="2965" spans="1:11" x14ac:dyDescent="0.35">
      <c r="A2965">
        <v>910</v>
      </c>
      <c r="B2965" t="s">
        <v>9</v>
      </c>
      <c r="C2965">
        <v>150000</v>
      </c>
      <c r="D2965" t="s">
        <v>10</v>
      </c>
      <c r="E2965" t="s">
        <v>16</v>
      </c>
      <c r="F2965" t="s">
        <v>12</v>
      </c>
      <c r="G2965" t="s">
        <v>13</v>
      </c>
      <c r="H2965" t="s">
        <v>13</v>
      </c>
      <c r="I2965">
        <v>43</v>
      </c>
      <c r="J2965" t="str">
        <f>IF(ABS((C2965-AVERAGE($C:$C))/_xlfn.STDEV.S(moras[SALARIO]))&gt;1.96,"Atípico","No")</f>
        <v>No</v>
      </c>
      <c r="K2965" t="str">
        <f>IF(ABS((moras[[#This Row],[EDAD]]-AVERAGE($I:$I))/_xlfn.STDEV.S($I:$I))&gt;1.96,"Atípico","No")</f>
        <v>No</v>
      </c>
    </row>
    <row r="2966" spans="1:11" x14ac:dyDescent="0.35">
      <c r="A2966">
        <v>2148</v>
      </c>
      <c r="B2966" t="s">
        <v>9</v>
      </c>
      <c r="C2966">
        <v>77065</v>
      </c>
      <c r="D2966" t="s">
        <v>10</v>
      </c>
      <c r="E2966" t="s">
        <v>16</v>
      </c>
      <c r="F2966" t="s">
        <v>12</v>
      </c>
      <c r="G2966" t="s">
        <v>13</v>
      </c>
      <c r="H2966" t="s">
        <v>12</v>
      </c>
      <c r="I2966">
        <v>43</v>
      </c>
      <c r="J2966" t="str">
        <f>IF(ABS((C2966-AVERAGE($C:$C))/_xlfn.STDEV.S(moras[SALARIO]))&gt;1.96,"Atípico","No")</f>
        <v>No</v>
      </c>
      <c r="K2966" t="str">
        <f>IF(ABS((moras[[#This Row],[EDAD]]-AVERAGE($I:$I))/_xlfn.STDEV.S($I:$I))&gt;1.96,"Atípico","No")</f>
        <v>No</v>
      </c>
    </row>
    <row r="2967" spans="1:11" x14ac:dyDescent="0.35">
      <c r="A2967">
        <v>35</v>
      </c>
      <c r="B2967" t="s">
        <v>9</v>
      </c>
      <c r="C2967">
        <v>68309.03</v>
      </c>
      <c r="D2967" t="s">
        <v>10</v>
      </c>
      <c r="E2967" t="s">
        <v>16</v>
      </c>
      <c r="F2967" t="s">
        <v>12</v>
      </c>
      <c r="G2967" t="s">
        <v>13</v>
      </c>
      <c r="H2967" t="s">
        <v>13</v>
      </c>
      <c r="I2967">
        <v>43</v>
      </c>
      <c r="J2967" t="str">
        <f>IF(ABS((C2967-AVERAGE($C:$C))/_xlfn.STDEV.S(moras[SALARIO]))&gt;1.96,"Atípico","No")</f>
        <v>No</v>
      </c>
      <c r="K2967" t="str">
        <f>IF(ABS((moras[[#This Row],[EDAD]]-AVERAGE($I:$I))/_xlfn.STDEV.S($I:$I))&gt;1.96,"Atípico","No")</f>
        <v>No</v>
      </c>
    </row>
    <row r="2968" spans="1:11" x14ac:dyDescent="0.35">
      <c r="A2968">
        <v>4580</v>
      </c>
      <c r="B2968" t="s">
        <v>9</v>
      </c>
      <c r="C2968">
        <v>46091.09</v>
      </c>
      <c r="D2968" t="s">
        <v>10</v>
      </c>
      <c r="E2968" t="s">
        <v>16</v>
      </c>
      <c r="F2968" t="s">
        <v>12</v>
      </c>
      <c r="G2968" t="s">
        <v>13</v>
      </c>
      <c r="H2968" t="s">
        <v>13</v>
      </c>
      <c r="I2968">
        <v>43</v>
      </c>
      <c r="J2968" t="str">
        <f>IF(ABS((C2968-AVERAGE($C:$C))/_xlfn.STDEV.S(moras[SALARIO]))&gt;1.96,"Atípico","No")</f>
        <v>No</v>
      </c>
      <c r="K2968" t="str">
        <f>IF(ABS((moras[[#This Row],[EDAD]]-AVERAGE($I:$I))/_xlfn.STDEV.S($I:$I))&gt;1.96,"Atípico","No")</f>
        <v>No</v>
      </c>
    </row>
    <row r="2969" spans="1:11" x14ac:dyDescent="0.35">
      <c r="A2969">
        <v>4600</v>
      </c>
      <c r="B2969" t="s">
        <v>9</v>
      </c>
      <c r="C2969">
        <v>34458</v>
      </c>
      <c r="D2969" t="s">
        <v>10</v>
      </c>
      <c r="E2969" t="s">
        <v>16</v>
      </c>
      <c r="F2969" t="s">
        <v>12</v>
      </c>
      <c r="G2969" t="s">
        <v>13</v>
      </c>
      <c r="H2969" t="s">
        <v>13</v>
      </c>
      <c r="I2969">
        <v>43</v>
      </c>
      <c r="J2969" t="str">
        <f>IF(ABS((C2969-AVERAGE($C:$C))/_xlfn.STDEV.S(moras[SALARIO]))&gt;1.96,"Atípico","No")</f>
        <v>No</v>
      </c>
      <c r="K2969" t="str">
        <f>IF(ABS((moras[[#This Row],[EDAD]]-AVERAGE($I:$I))/_xlfn.STDEV.S($I:$I))&gt;1.96,"Atípico","No")</f>
        <v>No</v>
      </c>
    </row>
    <row r="2970" spans="1:11" x14ac:dyDescent="0.35">
      <c r="A2970">
        <v>718</v>
      </c>
      <c r="B2970" t="s">
        <v>15</v>
      </c>
      <c r="C2970">
        <v>2992612.3</v>
      </c>
      <c r="D2970" t="s">
        <v>10</v>
      </c>
      <c r="E2970" t="s">
        <v>11</v>
      </c>
      <c r="F2970" t="s">
        <v>12</v>
      </c>
      <c r="G2970" t="s">
        <v>13</v>
      </c>
      <c r="H2970" t="s">
        <v>13</v>
      </c>
      <c r="I2970">
        <v>44</v>
      </c>
      <c r="J2970" t="str">
        <f>IF(ABS((C2970-AVERAGE($C:$C))/_xlfn.STDEV.S(moras[SALARIO]))&gt;1.96,"Atípico","No")</f>
        <v>Atípico</v>
      </c>
      <c r="K2970" t="str">
        <f>IF(ABS((moras[[#This Row],[EDAD]]-AVERAGE($I:$I))/_xlfn.STDEV.S($I:$I))&gt;1.96,"Atípico","No")</f>
        <v>No</v>
      </c>
    </row>
    <row r="2971" spans="1:11" x14ac:dyDescent="0.35">
      <c r="A2971">
        <v>2551</v>
      </c>
      <c r="B2971" t="s">
        <v>9</v>
      </c>
      <c r="C2971">
        <v>2512306.2999999998</v>
      </c>
      <c r="D2971" t="s">
        <v>10</v>
      </c>
      <c r="E2971" t="s">
        <v>16</v>
      </c>
      <c r="F2971" t="s">
        <v>12</v>
      </c>
      <c r="G2971" t="s">
        <v>13</v>
      </c>
      <c r="H2971" t="s">
        <v>13</v>
      </c>
      <c r="I2971">
        <v>44</v>
      </c>
      <c r="J2971" t="str">
        <f>IF(ABS((C2971-AVERAGE($C:$C))/_xlfn.STDEV.S(moras[SALARIO]))&gt;1.96,"Atípico","No")</f>
        <v>Atípico</v>
      </c>
      <c r="K2971" t="str">
        <f>IF(ABS((moras[[#This Row],[EDAD]]-AVERAGE($I:$I))/_xlfn.STDEV.S($I:$I))&gt;1.96,"Atípico","No")</f>
        <v>No</v>
      </c>
    </row>
    <row r="2972" spans="1:11" x14ac:dyDescent="0.35">
      <c r="A2972">
        <v>3015</v>
      </c>
      <c r="B2972" t="s">
        <v>9</v>
      </c>
      <c r="C2972">
        <v>2399594.0699999998</v>
      </c>
      <c r="D2972" t="s">
        <v>10</v>
      </c>
      <c r="E2972" t="s">
        <v>16</v>
      </c>
      <c r="F2972" t="s">
        <v>12</v>
      </c>
      <c r="G2972" t="s">
        <v>13</v>
      </c>
      <c r="H2972" t="s">
        <v>13</v>
      </c>
      <c r="I2972">
        <v>44</v>
      </c>
      <c r="J2972" t="str">
        <f>IF(ABS((C2972-AVERAGE($C:$C))/_xlfn.STDEV.S(moras[SALARIO]))&gt;1.96,"Atípico","No")</f>
        <v>Atípico</v>
      </c>
      <c r="K2972" t="str">
        <f>IF(ABS((moras[[#This Row],[EDAD]]-AVERAGE($I:$I))/_xlfn.STDEV.S($I:$I))&gt;1.96,"Atípico","No")</f>
        <v>No</v>
      </c>
    </row>
    <row r="2973" spans="1:11" x14ac:dyDescent="0.35">
      <c r="A2973">
        <v>4988</v>
      </c>
      <c r="B2973" t="s">
        <v>15</v>
      </c>
      <c r="C2973">
        <v>1709530</v>
      </c>
      <c r="D2973" t="s">
        <v>10</v>
      </c>
      <c r="E2973" t="s">
        <v>11</v>
      </c>
      <c r="F2973" t="s">
        <v>12</v>
      </c>
      <c r="G2973" t="s">
        <v>13</v>
      </c>
      <c r="H2973" t="s">
        <v>12</v>
      </c>
      <c r="I2973">
        <v>44</v>
      </c>
      <c r="J2973" t="str">
        <f>IF(ABS((C2973-AVERAGE($C:$C))/_xlfn.STDEV.S(moras[SALARIO]))&gt;1.96,"Atípico","No")</f>
        <v>No</v>
      </c>
      <c r="K2973" t="str">
        <f>IF(ABS((moras[[#This Row],[EDAD]]-AVERAGE($I:$I))/_xlfn.STDEV.S($I:$I))&gt;1.96,"Atípico","No")</f>
        <v>No</v>
      </c>
    </row>
    <row r="2974" spans="1:11" x14ac:dyDescent="0.35">
      <c r="A2974">
        <v>3325</v>
      </c>
      <c r="B2974" t="s">
        <v>15</v>
      </c>
      <c r="C2974">
        <v>1632331</v>
      </c>
      <c r="D2974" t="s">
        <v>10</v>
      </c>
      <c r="E2974" t="s">
        <v>11</v>
      </c>
      <c r="F2974" t="s">
        <v>12</v>
      </c>
      <c r="G2974" t="s">
        <v>13</v>
      </c>
      <c r="H2974" t="s">
        <v>13</v>
      </c>
      <c r="I2974">
        <v>44</v>
      </c>
      <c r="J2974" t="str">
        <f>IF(ABS((C2974-AVERAGE($C:$C))/_xlfn.STDEV.S(moras[SALARIO]))&gt;1.96,"Atípico","No")</f>
        <v>No</v>
      </c>
      <c r="K2974" t="str">
        <f>IF(ABS((moras[[#This Row],[EDAD]]-AVERAGE($I:$I))/_xlfn.STDEV.S($I:$I))&gt;1.96,"Atípico","No")</f>
        <v>No</v>
      </c>
    </row>
    <row r="2975" spans="1:11" x14ac:dyDescent="0.35">
      <c r="A2975">
        <v>4768</v>
      </c>
      <c r="B2975" t="s">
        <v>15</v>
      </c>
      <c r="C2975">
        <v>1590894.7</v>
      </c>
      <c r="D2975" t="s">
        <v>10</v>
      </c>
      <c r="E2975" t="s">
        <v>11</v>
      </c>
      <c r="F2975" t="s">
        <v>12</v>
      </c>
      <c r="G2975" t="s">
        <v>13</v>
      </c>
      <c r="H2975" t="s">
        <v>13</v>
      </c>
      <c r="I2975">
        <v>44</v>
      </c>
      <c r="J2975" t="str">
        <f>IF(ABS((C2975-AVERAGE($C:$C))/_xlfn.STDEV.S(moras[SALARIO]))&gt;1.96,"Atípico","No")</f>
        <v>No</v>
      </c>
      <c r="K2975" t="str">
        <f>IF(ABS((moras[[#This Row],[EDAD]]-AVERAGE($I:$I))/_xlfn.STDEV.S($I:$I))&gt;1.96,"Atípico","No")</f>
        <v>No</v>
      </c>
    </row>
    <row r="2976" spans="1:11" x14ac:dyDescent="0.35">
      <c r="A2976">
        <v>647</v>
      </c>
      <c r="B2976" t="s">
        <v>15</v>
      </c>
      <c r="C2976">
        <v>1556653.39</v>
      </c>
      <c r="D2976" t="s">
        <v>10</v>
      </c>
      <c r="E2976" t="s">
        <v>16</v>
      </c>
      <c r="F2976" t="s">
        <v>12</v>
      </c>
      <c r="G2976" t="s">
        <v>13</v>
      </c>
      <c r="H2976" t="s">
        <v>13</v>
      </c>
      <c r="I2976">
        <v>44</v>
      </c>
      <c r="J2976" t="str">
        <f>IF(ABS((C2976-AVERAGE($C:$C))/_xlfn.STDEV.S(moras[SALARIO]))&gt;1.96,"Atípico","No")</f>
        <v>No</v>
      </c>
      <c r="K2976" t="str">
        <f>IF(ABS((moras[[#This Row],[EDAD]]-AVERAGE($I:$I))/_xlfn.STDEV.S($I:$I))&gt;1.96,"Atípico","No")</f>
        <v>No</v>
      </c>
    </row>
    <row r="2977" spans="1:11" x14ac:dyDescent="0.35">
      <c r="A2977">
        <v>1118</v>
      </c>
      <c r="B2977" t="s">
        <v>9</v>
      </c>
      <c r="C2977">
        <v>1427100.52</v>
      </c>
      <c r="D2977" t="s">
        <v>10</v>
      </c>
      <c r="E2977" t="s">
        <v>11</v>
      </c>
      <c r="F2977" t="s">
        <v>12</v>
      </c>
      <c r="G2977" t="s">
        <v>13</v>
      </c>
      <c r="H2977" t="s">
        <v>13</v>
      </c>
      <c r="I2977">
        <v>44</v>
      </c>
      <c r="J2977" t="str">
        <f>IF(ABS((C2977-AVERAGE($C:$C))/_xlfn.STDEV.S(moras[SALARIO]))&gt;1.96,"Atípico","No")</f>
        <v>No</v>
      </c>
      <c r="K2977" t="str">
        <f>IF(ABS((moras[[#This Row],[EDAD]]-AVERAGE($I:$I))/_xlfn.STDEV.S($I:$I))&gt;1.96,"Atípico","No")</f>
        <v>No</v>
      </c>
    </row>
    <row r="2978" spans="1:11" x14ac:dyDescent="0.35">
      <c r="A2978">
        <v>3106</v>
      </c>
      <c r="B2978" t="s">
        <v>9</v>
      </c>
      <c r="C2978">
        <v>1353797</v>
      </c>
      <c r="D2978" t="s">
        <v>10</v>
      </c>
      <c r="E2978" t="s">
        <v>11</v>
      </c>
      <c r="F2978" t="s">
        <v>12</v>
      </c>
      <c r="G2978" t="s">
        <v>13</v>
      </c>
      <c r="H2978" t="s">
        <v>12</v>
      </c>
      <c r="I2978">
        <v>44</v>
      </c>
      <c r="J2978" t="str">
        <f>IF(ABS((C2978-AVERAGE($C:$C))/_xlfn.STDEV.S(moras[SALARIO]))&gt;1.96,"Atípico","No")</f>
        <v>No</v>
      </c>
      <c r="K2978" t="str">
        <f>IF(ABS((moras[[#This Row],[EDAD]]-AVERAGE($I:$I))/_xlfn.STDEV.S($I:$I))&gt;1.96,"Atípico","No")</f>
        <v>No</v>
      </c>
    </row>
    <row r="2979" spans="1:11" x14ac:dyDescent="0.35">
      <c r="A2979">
        <v>2894</v>
      </c>
      <c r="B2979" t="s">
        <v>9</v>
      </c>
      <c r="C2979">
        <v>1270596.6499999999</v>
      </c>
      <c r="D2979" t="s">
        <v>10</v>
      </c>
      <c r="E2979" t="s">
        <v>11</v>
      </c>
      <c r="F2979" t="s">
        <v>12</v>
      </c>
      <c r="G2979" t="s">
        <v>13</v>
      </c>
      <c r="H2979" t="s">
        <v>13</v>
      </c>
      <c r="I2979">
        <v>44</v>
      </c>
      <c r="J2979" t="str">
        <f>IF(ABS((C2979-AVERAGE($C:$C))/_xlfn.STDEV.S(moras[SALARIO]))&gt;1.96,"Atípico","No")</f>
        <v>No</v>
      </c>
      <c r="K2979" t="str">
        <f>IF(ABS((moras[[#This Row],[EDAD]]-AVERAGE($I:$I))/_xlfn.STDEV.S($I:$I))&gt;1.96,"Atípico","No")</f>
        <v>No</v>
      </c>
    </row>
    <row r="2980" spans="1:11" x14ac:dyDescent="0.35">
      <c r="A2980">
        <v>4456</v>
      </c>
      <c r="B2980" t="s">
        <v>15</v>
      </c>
      <c r="C2980">
        <v>1228568</v>
      </c>
      <c r="D2980" t="s">
        <v>10</v>
      </c>
      <c r="E2980" t="s">
        <v>11</v>
      </c>
      <c r="F2980" t="s">
        <v>12</v>
      </c>
      <c r="G2980" t="s">
        <v>13</v>
      </c>
      <c r="H2980" t="s">
        <v>13</v>
      </c>
      <c r="I2980">
        <v>44</v>
      </c>
      <c r="J2980" t="str">
        <f>IF(ABS((C2980-AVERAGE($C:$C))/_xlfn.STDEV.S(moras[SALARIO]))&gt;1.96,"Atípico","No")</f>
        <v>No</v>
      </c>
      <c r="K2980" t="str">
        <f>IF(ABS((moras[[#This Row],[EDAD]]-AVERAGE($I:$I))/_xlfn.STDEV.S($I:$I))&gt;1.96,"Atípico","No")</f>
        <v>No</v>
      </c>
    </row>
    <row r="2981" spans="1:11" x14ac:dyDescent="0.35">
      <c r="A2981">
        <v>1146</v>
      </c>
      <c r="B2981" t="s">
        <v>9</v>
      </c>
      <c r="C2981">
        <v>1190185.8999999999</v>
      </c>
      <c r="D2981" t="s">
        <v>10</v>
      </c>
      <c r="E2981" t="s">
        <v>11</v>
      </c>
      <c r="F2981" t="s">
        <v>12</v>
      </c>
      <c r="G2981" t="s">
        <v>13</v>
      </c>
      <c r="H2981" t="s">
        <v>13</v>
      </c>
      <c r="I2981">
        <v>44</v>
      </c>
      <c r="J2981" t="str">
        <f>IF(ABS((C2981-AVERAGE($C:$C))/_xlfn.STDEV.S(moras[SALARIO]))&gt;1.96,"Atípico","No")</f>
        <v>No</v>
      </c>
      <c r="K2981" t="str">
        <f>IF(ABS((moras[[#This Row],[EDAD]]-AVERAGE($I:$I))/_xlfn.STDEV.S($I:$I))&gt;1.96,"Atípico","No")</f>
        <v>No</v>
      </c>
    </row>
    <row r="2982" spans="1:11" x14ac:dyDescent="0.35">
      <c r="A2982">
        <v>1003</v>
      </c>
      <c r="B2982" t="s">
        <v>9</v>
      </c>
      <c r="C2982">
        <v>1077120</v>
      </c>
      <c r="D2982" t="s">
        <v>10</v>
      </c>
      <c r="E2982" t="s">
        <v>16</v>
      </c>
      <c r="F2982" t="s">
        <v>12</v>
      </c>
      <c r="G2982" t="s">
        <v>13</v>
      </c>
      <c r="H2982" t="s">
        <v>13</v>
      </c>
      <c r="I2982">
        <v>44</v>
      </c>
      <c r="J2982" t="str">
        <f>IF(ABS((C2982-AVERAGE($C:$C))/_xlfn.STDEV.S(moras[SALARIO]))&gt;1.96,"Atípico","No")</f>
        <v>No</v>
      </c>
      <c r="K2982" t="str">
        <f>IF(ABS((moras[[#This Row],[EDAD]]-AVERAGE($I:$I))/_xlfn.STDEV.S($I:$I))&gt;1.96,"Atípico","No")</f>
        <v>No</v>
      </c>
    </row>
    <row r="2983" spans="1:11" x14ac:dyDescent="0.35">
      <c r="A2983">
        <v>3863</v>
      </c>
      <c r="B2983" t="s">
        <v>9</v>
      </c>
      <c r="C2983">
        <v>991228.7</v>
      </c>
      <c r="D2983" t="s">
        <v>10</v>
      </c>
      <c r="E2983" t="s">
        <v>16</v>
      </c>
      <c r="F2983" t="s">
        <v>12</v>
      </c>
      <c r="G2983" t="s">
        <v>13</v>
      </c>
      <c r="H2983" t="s">
        <v>13</v>
      </c>
      <c r="I2983">
        <v>44</v>
      </c>
      <c r="J2983" t="str">
        <f>IF(ABS((C2983-AVERAGE($C:$C))/_xlfn.STDEV.S(moras[SALARIO]))&gt;1.96,"Atípico","No")</f>
        <v>No</v>
      </c>
      <c r="K2983" t="str">
        <f>IF(ABS((moras[[#This Row],[EDAD]]-AVERAGE($I:$I))/_xlfn.STDEV.S($I:$I))&gt;1.96,"Atípico","No")</f>
        <v>No</v>
      </c>
    </row>
    <row r="2984" spans="1:11" x14ac:dyDescent="0.35">
      <c r="A2984">
        <v>4297</v>
      </c>
      <c r="B2984" t="s">
        <v>15</v>
      </c>
      <c r="C2984">
        <v>969577</v>
      </c>
      <c r="D2984" t="s">
        <v>10</v>
      </c>
      <c r="E2984" t="s">
        <v>11</v>
      </c>
      <c r="F2984" t="s">
        <v>12</v>
      </c>
      <c r="G2984" t="s">
        <v>13</v>
      </c>
      <c r="H2984" t="s">
        <v>12</v>
      </c>
      <c r="I2984">
        <v>44</v>
      </c>
      <c r="J2984" t="str">
        <f>IF(ABS((C2984-AVERAGE($C:$C))/_xlfn.STDEV.S(moras[SALARIO]))&gt;1.96,"Atípico","No")</f>
        <v>No</v>
      </c>
      <c r="K2984" t="str">
        <f>IF(ABS((moras[[#This Row],[EDAD]]-AVERAGE($I:$I))/_xlfn.STDEV.S($I:$I))&gt;1.96,"Atípico","No")</f>
        <v>No</v>
      </c>
    </row>
    <row r="2985" spans="1:11" x14ac:dyDescent="0.35">
      <c r="A2985">
        <v>1763</v>
      </c>
      <c r="B2985" t="s">
        <v>9</v>
      </c>
      <c r="C2985">
        <v>949245.1</v>
      </c>
      <c r="D2985" t="s">
        <v>10</v>
      </c>
      <c r="E2985" t="s">
        <v>11</v>
      </c>
      <c r="F2985" t="s">
        <v>12</v>
      </c>
      <c r="G2985" t="s">
        <v>13</v>
      </c>
      <c r="H2985" t="s">
        <v>13</v>
      </c>
      <c r="I2985">
        <v>44</v>
      </c>
      <c r="J2985" t="str">
        <f>IF(ABS((C2985-AVERAGE($C:$C))/_xlfn.STDEV.S(moras[SALARIO]))&gt;1.96,"Atípico","No")</f>
        <v>No</v>
      </c>
      <c r="K2985" t="str">
        <f>IF(ABS((moras[[#This Row],[EDAD]]-AVERAGE($I:$I))/_xlfn.STDEV.S($I:$I))&gt;1.96,"Atípico","No")</f>
        <v>No</v>
      </c>
    </row>
    <row r="2986" spans="1:11" x14ac:dyDescent="0.35">
      <c r="A2986">
        <v>532</v>
      </c>
      <c r="B2986" t="s">
        <v>15</v>
      </c>
      <c r="C2986">
        <v>934810.14</v>
      </c>
      <c r="D2986" t="s">
        <v>10</v>
      </c>
      <c r="E2986" t="s">
        <v>11</v>
      </c>
      <c r="F2986" t="s">
        <v>12</v>
      </c>
      <c r="G2986" t="s">
        <v>13</v>
      </c>
      <c r="H2986" t="s">
        <v>13</v>
      </c>
      <c r="I2986">
        <v>44</v>
      </c>
      <c r="J2986" t="str">
        <f>IF(ABS((C2986-AVERAGE($C:$C))/_xlfn.STDEV.S(moras[SALARIO]))&gt;1.96,"Atípico","No")</f>
        <v>No</v>
      </c>
      <c r="K2986" t="str">
        <f>IF(ABS((moras[[#This Row],[EDAD]]-AVERAGE($I:$I))/_xlfn.STDEV.S($I:$I))&gt;1.96,"Atípico","No")</f>
        <v>No</v>
      </c>
    </row>
    <row r="2987" spans="1:11" x14ac:dyDescent="0.35">
      <c r="A2987">
        <v>835</v>
      </c>
      <c r="B2987" t="s">
        <v>15</v>
      </c>
      <c r="C2987">
        <v>917703</v>
      </c>
      <c r="D2987" t="s">
        <v>10</v>
      </c>
      <c r="E2987" t="s">
        <v>11</v>
      </c>
      <c r="F2987" t="s">
        <v>12</v>
      </c>
      <c r="G2987" t="s">
        <v>13</v>
      </c>
      <c r="H2987" t="s">
        <v>13</v>
      </c>
      <c r="I2987">
        <v>44</v>
      </c>
      <c r="J2987" t="str">
        <f>IF(ABS((C2987-AVERAGE($C:$C))/_xlfn.STDEV.S(moras[SALARIO]))&gt;1.96,"Atípico","No")</f>
        <v>No</v>
      </c>
      <c r="K2987" t="str">
        <f>IF(ABS((moras[[#This Row],[EDAD]]-AVERAGE($I:$I))/_xlfn.STDEV.S($I:$I))&gt;1.96,"Atípico","No")</f>
        <v>No</v>
      </c>
    </row>
    <row r="2988" spans="1:11" x14ac:dyDescent="0.35">
      <c r="A2988">
        <v>2769</v>
      </c>
      <c r="B2988" t="s">
        <v>15</v>
      </c>
      <c r="C2988">
        <v>894532</v>
      </c>
      <c r="D2988" t="s">
        <v>10</v>
      </c>
      <c r="E2988" t="s">
        <v>11</v>
      </c>
      <c r="F2988" t="s">
        <v>12</v>
      </c>
      <c r="G2988" t="s">
        <v>13</v>
      </c>
      <c r="H2988" t="s">
        <v>12</v>
      </c>
      <c r="I2988">
        <v>44</v>
      </c>
      <c r="J2988" t="str">
        <f>IF(ABS((C2988-AVERAGE($C:$C))/_xlfn.STDEV.S(moras[SALARIO]))&gt;1.96,"Atípico","No")</f>
        <v>No</v>
      </c>
      <c r="K2988" t="str">
        <f>IF(ABS((moras[[#This Row],[EDAD]]-AVERAGE($I:$I))/_xlfn.STDEV.S($I:$I))&gt;1.96,"Atípico","No")</f>
        <v>No</v>
      </c>
    </row>
    <row r="2989" spans="1:11" x14ac:dyDescent="0.35">
      <c r="A2989">
        <v>1617</v>
      </c>
      <c r="B2989" t="s">
        <v>15</v>
      </c>
      <c r="C2989">
        <v>732301.32</v>
      </c>
      <c r="D2989" t="s">
        <v>10</v>
      </c>
      <c r="E2989" t="s">
        <v>16</v>
      </c>
      <c r="F2989" t="s">
        <v>12</v>
      </c>
      <c r="G2989" t="s">
        <v>13</v>
      </c>
      <c r="H2989" t="s">
        <v>13</v>
      </c>
      <c r="I2989">
        <v>44</v>
      </c>
      <c r="J2989" t="str">
        <f>IF(ABS((C2989-AVERAGE($C:$C))/_xlfn.STDEV.S(moras[SALARIO]))&gt;1.96,"Atípico","No")</f>
        <v>No</v>
      </c>
      <c r="K2989" t="str">
        <f>IF(ABS((moras[[#This Row],[EDAD]]-AVERAGE($I:$I))/_xlfn.STDEV.S($I:$I))&gt;1.96,"Atípico","No")</f>
        <v>No</v>
      </c>
    </row>
    <row r="2990" spans="1:11" x14ac:dyDescent="0.35">
      <c r="A2990">
        <v>375</v>
      </c>
      <c r="B2990" t="s">
        <v>9</v>
      </c>
      <c r="C2990">
        <v>711457.86</v>
      </c>
      <c r="D2990" t="s">
        <v>10</v>
      </c>
      <c r="E2990" t="s">
        <v>16</v>
      </c>
      <c r="F2990" t="s">
        <v>12</v>
      </c>
      <c r="G2990" t="s">
        <v>12</v>
      </c>
      <c r="H2990" t="s">
        <v>13</v>
      </c>
      <c r="I2990">
        <v>44</v>
      </c>
      <c r="J2990" t="str">
        <f>IF(ABS((C2990-AVERAGE($C:$C))/_xlfn.STDEV.S(moras[SALARIO]))&gt;1.96,"Atípico","No")</f>
        <v>No</v>
      </c>
      <c r="K2990" t="str">
        <f>IF(ABS((moras[[#This Row],[EDAD]]-AVERAGE($I:$I))/_xlfn.STDEV.S($I:$I))&gt;1.96,"Atípico","No")</f>
        <v>No</v>
      </c>
    </row>
    <row r="2991" spans="1:11" x14ac:dyDescent="0.35">
      <c r="A2991">
        <v>2465</v>
      </c>
      <c r="B2991" t="s">
        <v>15</v>
      </c>
      <c r="C2991">
        <v>700882.78</v>
      </c>
      <c r="D2991" t="s">
        <v>10</v>
      </c>
      <c r="E2991" t="s">
        <v>16</v>
      </c>
      <c r="F2991" t="s">
        <v>12</v>
      </c>
      <c r="G2991" t="s">
        <v>13</v>
      </c>
      <c r="H2991" t="s">
        <v>13</v>
      </c>
      <c r="I2991">
        <v>44</v>
      </c>
      <c r="J2991" t="str">
        <f>IF(ABS((C2991-AVERAGE($C:$C))/_xlfn.STDEV.S(moras[SALARIO]))&gt;1.96,"Atípico","No")</f>
        <v>No</v>
      </c>
      <c r="K2991" t="str">
        <f>IF(ABS((moras[[#This Row],[EDAD]]-AVERAGE($I:$I))/_xlfn.STDEV.S($I:$I))&gt;1.96,"Atípico","No")</f>
        <v>No</v>
      </c>
    </row>
    <row r="2992" spans="1:11" x14ac:dyDescent="0.35">
      <c r="A2992">
        <v>2080</v>
      </c>
      <c r="B2992" t="s">
        <v>9</v>
      </c>
      <c r="C2992">
        <v>685653.34</v>
      </c>
      <c r="D2992" t="s">
        <v>10</v>
      </c>
      <c r="E2992" t="s">
        <v>16</v>
      </c>
      <c r="F2992" t="s">
        <v>12</v>
      </c>
      <c r="G2992" t="s">
        <v>13</v>
      </c>
      <c r="H2992" t="s">
        <v>13</v>
      </c>
      <c r="I2992">
        <v>44</v>
      </c>
      <c r="J2992" t="str">
        <f>IF(ABS((C2992-AVERAGE($C:$C))/_xlfn.STDEV.S(moras[SALARIO]))&gt;1.96,"Atípico","No")</f>
        <v>No</v>
      </c>
      <c r="K2992" t="str">
        <f>IF(ABS((moras[[#This Row],[EDAD]]-AVERAGE($I:$I))/_xlfn.STDEV.S($I:$I))&gt;1.96,"Atípico","No")</f>
        <v>No</v>
      </c>
    </row>
    <row r="2993" spans="1:11" x14ac:dyDescent="0.35">
      <c r="A2993">
        <v>3484</v>
      </c>
      <c r="B2993" t="s">
        <v>9</v>
      </c>
      <c r="C2993">
        <v>684986</v>
      </c>
      <c r="D2993" t="s">
        <v>10</v>
      </c>
      <c r="E2993" t="s">
        <v>16</v>
      </c>
      <c r="F2993" t="s">
        <v>12</v>
      </c>
      <c r="G2993" t="s">
        <v>13</v>
      </c>
      <c r="H2993" t="s">
        <v>13</v>
      </c>
      <c r="I2993">
        <v>44</v>
      </c>
      <c r="J2993" t="str">
        <f>IF(ABS((C2993-AVERAGE($C:$C))/_xlfn.STDEV.S(moras[SALARIO]))&gt;1.96,"Atípico","No")</f>
        <v>No</v>
      </c>
      <c r="K2993" t="str">
        <f>IF(ABS((moras[[#This Row],[EDAD]]-AVERAGE($I:$I))/_xlfn.STDEV.S($I:$I))&gt;1.96,"Atípico","No")</f>
        <v>No</v>
      </c>
    </row>
    <row r="2994" spans="1:11" x14ac:dyDescent="0.35">
      <c r="A2994">
        <v>4601</v>
      </c>
      <c r="B2994" t="s">
        <v>9</v>
      </c>
      <c r="C2994">
        <v>640000</v>
      </c>
      <c r="D2994" t="s">
        <v>10</v>
      </c>
      <c r="E2994" t="s">
        <v>16</v>
      </c>
      <c r="F2994" t="s">
        <v>12</v>
      </c>
      <c r="G2994" t="s">
        <v>12</v>
      </c>
      <c r="H2994" t="s">
        <v>13</v>
      </c>
      <c r="I2994">
        <v>44</v>
      </c>
      <c r="J2994" t="str">
        <f>IF(ABS((C2994-AVERAGE($C:$C))/_xlfn.STDEV.S(moras[SALARIO]))&gt;1.96,"Atípico","No")</f>
        <v>No</v>
      </c>
      <c r="K2994" t="str">
        <f>IF(ABS((moras[[#This Row],[EDAD]]-AVERAGE($I:$I))/_xlfn.STDEV.S($I:$I))&gt;1.96,"Atípico","No")</f>
        <v>No</v>
      </c>
    </row>
    <row r="2995" spans="1:11" x14ac:dyDescent="0.35">
      <c r="A2995">
        <v>461</v>
      </c>
      <c r="B2995" t="s">
        <v>15</v>
      </c>
      <c r="C2995">
        <v>639148</v>
      </c>
      <c r="D2995" t="s">
        <v>18</v>
      </c>
      <c r="E2995" t="s">
        <v>16</v>
      </c>
      <c r="F2995" t="s">
        <v>12</v>
      </c>
      <c r="G2995" t="s">
        <v>12</v>
      </c>
      <c r="H2995" t="s">
        <v>13</v>
      </c>
      <c r="I2995">
        <v>44</v>
      </c>
      <c r="J2995" t="str">
        <f>IF(ABS((C2995-AVERAGE($C:$C))/_xlfn.STDEV.S(moras[SALARIO]))&gt;1.96,"Atípico","No")</f>
        <v>No</v>
      </c>
      <c r="K2995" t="str">
        <f>IF(ABS((moras[[#This Row],[EDAD]]-AVERAGE($I:$I))/_xlfn.STDEV.S($I:$I))&gt;1.96,"Atípico","No")</f>
        <v>No</v>
      </c>
    </row>
    <row r="2996" spans="1:11" x14ac:dyDescent="0.35">
      <c r="A2996">
        <v>2443</v>
      </c>
      <c r="B2996" t="s">
        <v>9</v>
      </c>
      <c r="C2996">
        <v>639148</v>
      </c>
      <c r="D2996" t="s">
        <v>18</v>
      </c>
      <c r="E2996" t="s">
        <v>16</v>
      </c>
      <c r="F2996" t="s">
        <v>12</v>
      </c>
      <c r="G2996" t="s">
        <v>13</v>
      </c>
      <c r="H2996" t="s">
        <v>12</v>
      </c>
      <c r="I2996">
        <v>44</v>
      </c>
      <c r="J2996" t="str">
        <f>IF(ABS((C2996-AVERAGE($C:$C))/_xlfn.STDEV.S(moras[SALARIO]))&gt;1.96,"Atípico","No")</f>
        <v>No</v>
      </c>
      <c r="K2996" t="str">
        <f>IF(ABS((moras[[#This Row],[EDAD]]-AVERAGE($I:$I))/_xlfn.STDEV.S($I:$I))&gt;1.96,"Atípico","No")</f>
        <v>No</v>
      </c>
    </row>
    <row r="2997" spans="1:11" x14ac:dyDescent="0.35">
      <c r="A2997">
        <v>1531</v>
      </c>
      <c r="B2997" t="s">
        <v>9</v>
      </c>
      <c r="C2997">
        <v>634576.92000000004</v>
      </c>
      <c r="D2997" t="s">
        <v>10</v>
      </c>
      <c r="E2997" t="s">
        <v>16</v>
      </c>
      <c r="F2997" t="s">
        <v>12</v>
      </c>
      <c r="G2997" t="s">
        <v>13</v>
      </c>
      <c r="H2997" t="s">
        <v>13</v>
      </c>
      <c r="I2997">
        <v>44</v>
      </c>
      <c r="J2997" t="str">
        <f>IF(ABS((C2997-AVERAGE($C:$C))/_xlfn.STDEV.S(moras[SALARIO]))&gt;1.96,"Atípico","No")</f>
        <v>No</v>
      </c>
      <c r="K2997" t="str">
        <f>IF(ABS((moras[[#This Row],[EDAD]]-AVERAGE($I:$I))/_xlfn.STDEV.S($I:$I))&gt;1.96,"Atípico","No")</f>
        <v>No</v>
      </c>
    </row>
    <row r="2998" spans="1:11" x14ac:dyDescent="0.35">
      <c r="A2998">
        <v>1574</v>
      </c>
      <c r="B2998" t="s">
        <v>9</v>
      </c>
      <c r="C2998">
        <v>625396</v>
      </c>
      <c r="D2998" t="s">
        <v>18</v>
      </c>
      <c r="E2998" t="s">
        <v>16</v>
      </c>
      <c r="F2998" t="s">
        <v>12</v>
      </c>
      <c r="G2998" t="s">
        <v>13</v>
      </c>
      <c r="H2998" t="s">
        <v>13</v>
      </c>
      <c r="I2998">
        <v>44</v>
      </c>
      <c r="J2998" t="str">
        <f>IF(ABS((C2998-AVERAGE($C:$C))/_xlfn.STDEV.S(moras[SALARIO]))&gt;1.96,"Atípico","No")</f>
        <v>No</v>
      </c>
      <c r="K2998" t="str">
        <f>IF(ABS((moras[[#This Row],[EDAD]]-AVERAGE($I:$I))/_xlfn.STDEV.S($I:$I))&gt;1.96,"Atípico","No")</f>
        <v>No</v>
      </c>
    </row>
    <row r="2999" spans="1:11" x14ac:dyDescent="0.35">
      <c r="A2999">
        <v>3405</v>
      </c>
      <c r="B2999" t="s">
        <v>9</v>
      </c>
      <c r="C2999">
        <v>623902.14</v>
      </c>
      <c r="D2999" t="s">
        <v>10</v>
      </c>
      <c r="E2999" t="s">
        <v>16</v>
      </c>
      <c r="F2999" t="s">
        <v>12</v>
      </c>
      <c r="G2999" t="s">
        <v>13</v>
      </c>
      <c r="H2999" t="s">
        <v>13</v>
      </c>
      <c r="I2999">
        <v>44</v>
      </c>
      <c r="J2999" t="str">
        <f>IF(ABS((C2999-AVERAGE($C:$C))/_xlfn.STDEV.S(moras[SALARIO]))&gt;1.96,"Atípico","No")</f>
        <v>No</v>
      </c>
      <c r="K2999" t="str">
        <f>IF(ABS((moras[[#This Row],[EDAD]]-AVERAGE($I:$I))/_xlfn.STDEV.S($I:$I))&gt;1.96,"Atípico","No")</f>
        <v>No</v>
      </c>
    </row>
    <row r="3000" spans="1:11" x14ac:dyDescent="0.35">
      <c r="A3000">
        <v>4401</v>
      </c>
      <c r="B3000" t="s">
        <v>9</v>
      </c>
      <c r="C3000">
        <v>615017.5</v>
      </c>
      <c r="D3000" t="s">
        <v>10</v>
      </c>
      <c r="E3000" t="s">
        <v>11</v>
      </c>
      <c r="F3000" t="s">
        <v>12</v>
      </c>
      <c r="G3000" t="s">
        <v>13</v>
      </c>
      <c r="H3000" t="s">
        <v>13</v>
      </c>
      <c r="I3000">
        <v>44</v>
      </c>
      <c r="J3000" t="str">
        <f>IF(ABS((C3000-AVERAGE($C:$C))/_xlfn.STDEV.S(moras[SALARIO]))&gt;1.96,"Atípico","No")</f>
        <v>No</v>
      </c>
      <c r="K3000" t="str">
        <f>IF(ABS((moras[[#This Row],[EDAD]]-AVERAGE($I:$I))/_xlfn.STDEV.S($I:$I))&gt;1.96,"Atípico","No")</f>
        <v>No</v>
      </c>
    </row>
    <row r="3001" spans="1:11" x14ac:dyDescent="0.35">
      <c r="A3001">
        <v>3258</v>
      </c>
      <c r="B3001" t="s">
        <v>9</v>
      </c>
      <c r="C3001">
        <v>559014.66</v>
      </c>
      <c r="D3001" t="s">
        <v>10</v>
      </c>
      <c r="E3001" t="s">
        <v>16</v>
      </c>
      <c r="F3001" t="s">
        <v>12</v>
      </c>
      <c r="G3001" t="s">
        <v>13</v>
      </c>
      <c r="H3001" t="s">
        <v>12</v>
      </c>
      <c r="I3001">
        <v>44</v>
      </c>
      <c r="J3001" t="str">
        <f>IF(ABS((C3001-AVERAGE($C:$C))/_xlfn.STDEV.S(moras[SALARIO]))&gt;1.96,"Atípico","No")</f>
        <v>No</v>
      </c>
      <c r="K3001" t="str">
        <f>IF(ABS((moras[[#This Row],[EDAD]]-AVERAGE($I:$I))/_xlfn.STDEV.S($I:$I))&gt;1.96,"Atípico","No")</f>
        <v>No</v>
      </c>
    </row>
    <row r="3002" spans="1:11" x14ac:dyDescent="0.35">
      <c r="A3002">
        <v>274</v>
      </c>
      <c r="B3002" t="s">
        <v>15</v>
      </c>
      <c r="C3002">
        <v>545646</v>
      </c>
      <c r="D3002" t="s">
        <v>10</v>
      </c>
      <c r="E3002" t="s">
        <v>16</v>
      </c>
      <c r="F3002" t="s">
        <v>12</v>
      </c>
      <c r="G3002" t="s">
        <v>13</v>
      </c>
      <c r="H3002" t="s">
        <v>13</v>
      </c>
      <c r="I3002">
        <v>44</v>
      </c>
      <c r="J3002" t="str">
        <f>IF(ABS((C3002-AVERAGE($C:$C))/_xlfn.STDEV.S(moras[SALARIO]))&gt;1.96,"Atípico","No")</f>
        <v>No</v>
      </c>
      <c r="K3002" t="str">
        <f>IF(ABS((moras[[#This Row],[EDAD]]-AVERAGE($I:$I))/_xlfn.STDEV.S($I:$I))&gt;1.96,"Atípico","No")</f>
        <v>No</v>
      </c>
    </row>
    <row r="3003" spans="1:11" x14ac:dyDescent="0.35">
      <c r="A3003">
        <v>3155</v>
      </c>
      <c r="B3003" t="s">
        <v>15</v>
      </c>
      <c r="C3003">
        <v>532710.84</v>
      </c>
      <c r="D3003" t="s">
        <v>10</v>
      </c>
      <c r="E3003" t="s">
        <v>11</v>
      </c>
      <c r="F3003" t="s">
        <v>12</v>
      </c>
      <c r="G3003" t="s">
        <v>13</v>
      </c>
      <c r="H3003" t="s">
        <v>13</v>
      </c>
      <c r="I3003">
        <v>44</v>
      </c>
      <c r="J3003" t="str">
        <f>IF(ABS((C3003-AVERAGE($C:$C))/_xlfn.STDEV.S(moras[SALARIO]))&gt;1.96,"Atípico","No")</f>
        <v>No</v>
      </c>
      <c r="K3003" t="str">
        <f>IF(ABS((moras[[#This Row],[EDAD]]-AVERAGE($I:$I))/_xlfn.STDEV.S($I:$I))&gt;1.96,"Atípico","No")</f>
        <v>No</v>
      </c>
    </row>
    <row r="3004" spans="1:11" x14ac:dyDescent="0.35">
      <c r="A3004">
        <v>1309</v>
      </c>
      <c r="B3004" t="s">
        <v>9</v>
      </c>
      <c r="C3004">
        <v>526800</v>
      </c>
      <c r="D3004" t="s">
        <v>10</v>
      </c>
      <c r="E3004" t="s">
        <v>16</v>
      </c>
      <c r="F3004" t="s">
        <v>12</v>
      </c>
      <c r="G3004" t="s">
        <v>13</v>
      </c>
      <c r="H3004" t="s">
        <v>13</v>
      </c>
      <c r="I3004">
        <v>44</v>
      </c>
      <c r="J3004" t="str">
        <f>IF(ABS((C3004-AVERAGE($C:$C))/_xlfn.STDEV.S(moras[SALARIO]))&gt;1.96,"Atípico","No")</f>
        <v>No</v>
      </c>
      <c r="K3004" t="str">
        <f>IF(ABS((moras[[#This Row],[EDAD]]-AVERAGE($I:$I))/_xlfn.STDEV.S($I:$I))&gt;1.96,"Atípico","No")</f>
        <v>No</v>
      </c>
    </row>
    <row r="3005" spans="1:11" x14ac:dyDescent="0.35">
      <c r="A3005">
        <v>2339</v>
      </c>
      <c r="B3005" t="s">
        <v>9</v>
      </c>
      <c r="C3005">
        <v>505609</v>
      </c>
      <c r="D3005" t="s">
        <v>10</v>
      </c>
      <c r="E3005" t="s">
        <v>16</v>
      </c>
      <c r="F3005" t="s">
        <v>12</v>
      </c>
      <c r="G3005" t="s">
        <v>13</v>
      </c>
      <c r="H3005" t="s">
        <v>13</v>
      </c>
      <c r="I3005">
        <v>44</v>
      </c>
      <c r="J3005" t="str">
        <f>IF(ABS((C3005-AVERAGE($C:$C))/_xlfn.STDEV.S(moras[SALARIO]))&gt;1.96,"Atípico","No")</f>
        <v>No</v>
      </c>
      <c r="K3005" t="str">
        <f>IF(ABS((moras[[#This Row],[EDAD]]-AVERAGE($I:$I))/_xlfn.STDEV.S($I:$I))&gt;1.96,"Atípico","No")</f>
        <v>No</v>
      </c>
    </row>
    <row r="3006" spans="1:11" x14ac:dyDescent="0.35">
      <c r="A3006">
        <v>177</v>
      </c>
      <c r="B3006" t="s">
        <v>15</v>
      </c>
      <c r="C3006">
        <v>504963.25</v>
      </c>
      <c r="D3006" t="s">
        <v>10</v>
      </c>
      <c r="E3006" t="s">
        <v>16</v>
      </c>
      <c r="F3006" t="s">
        <v>12</v>
      </c>
      <c r="G3006" t="s">
        <v>13</v>
      </c>
      <c r="H3006" t="s">
        <v>13</v>
      </c>
      <c r="I3006">
        <v>44</v>
      </c>
      <c r="J3006" t="str">
        <f>IF(ABS((C3006-AVERAGE($C:$C))/_xlfn.STDEV.S(moras[SALARIO]))&gt;1.96,"Atípico","No")</f>
        <v>No</v>
      </c>
      <c r="K3006" t="str">
        <f>IF(ABS((moras[[#This Row],[EDAD]]-AVERAGE($I:$I))/_xlfn.STDEV.S($I:$I))&gt;1.96,"Atípico","No")</f>
        <v>No</v>
      </c>
    </row>
    <row r="3007" spans="1:11" x14ac:dyDescent="0.35">
      <c r="A3007">
        <v>4895</v>
      </c>
      <c r="B3007" t="s">
        <v>9</v>
      </c>
      <c r="C3007">
        <v>501669</v>
      </c>
      <c r="D3007" t="s">
        <v>18</v>
      </c>
      <c r="E3007" t="s">
        <v>16</v>
      </c>
      <c r="F3007" t="s">
        <v>12</v>
      </c>
      <c r="G3007" t="s">
        <v>13</v>
      </c>
      <c r="H3007" t="s">
        <v>13</v>
      </c>
      <c r="I3007">
        <v>44</v>
      </c>
      <c r="J3007" t="str">
        <f>IF(ABS((C3007-AVERAGE($C:$C))/_xlfn.STDEV.S(moras[SALARIO]))&gt;1.96,"Atípico","No")</f>
        <v>No</v>
      </c>
      <c r="K3007" t="str">
        <f>IF(ABS((moras[[#This Row],[EDAD]]-AVERAGE($I:$I))/_xlfn.STDEV.S($I:$I))&gt;1.96,"Atípico","No")</f>
        <v>No</v>
      </c>
    </row>
    <row r="3008" spans="1:11" x14ac:dyDescent="0.35">
      <c r="A3008">
        <v>4179</v>
      </c>
      <c r="B3008" t="s">
        <v>9</v>
      </c>
      <c r="C3008">
        <v>480445</v>
      </c>
      <c r="D3008" t="s">
        <v>10</v>
      </c>
      <c r="E3008" t="s">
        <v>11</v>
      </c>
      <c r="F3008" t="s">
        <v>12</v>
      </c>
      <c r="G3008" t="s">
        <v>13</v>
      </c>
      <c r="H3008" t="s">
        <v>13</v>
      </c>
      <c r="I3008">
        <v>44</v>
      </c>
      <c r="J3008" t="str">
        <f>IF(ABS((C3008-AVERAGE($C:$C))/_xlfn.STDEV.S(moras[SALARIO]))&gt;1.96,"Atípico","No")</f>
        <v>No</v>
      </c>
      <c r="K3008" t="str">
        <f>IF(ABS((moras[[#This Row],[EDAD]]-AVERAGE($I:$I))/_xlfn.STDEV.S($I:$I))&gt;1.96,"Atípico","No")</f>
        <v>No</v>
      </c>
    </row>
    <row r="3009" spans="1:11" x14ac:dyDescent="0.35">
      <c r="A3009">
        <v>2082</v>
      </c>
      <c r="B3009" t="s">
        <v>9</v>
      </c>
      <c r="C3009">
        <v>457059</v>
      </c>
      <c r="D3009" t="s">
        <v>10</v>
      </c>
      <c r="E3009" t="s">
        <v>11</v>
      </c>
      <c r="F3009" t="s">
        <v>12</v>
      </c>
      <c r="G3009" t="s">
        <v>13</v>
      </c>
      <c r="H3009" t="s">
        <v>12</v>
      </c>
      <c r="I3009">
        <v>44</v>
      </c>
      <c r="J3009" t="str">
        <f>IF(ABS((C3009-AVERAGE($C:$C))/_xlfn.STDEV.S(moras[SALARIO]))&gt;1.96,"Atípico","No")</f>
        <v>No</v>
      </c>
      <c r="K3009" t="str">
        <f>IF(ABS((moras[[#This Row],[EDAD]]-AVERAGE($I:$I))/_xlfn.STDEV.S($I:$I))&gt;1.96,"Atípico","No")</f>
        <v>No</v>
      </c>
    </row>
    <row r="3010" spans="1:11" x14ac:dyDescent="0.35">
      <c r="A3010">
        <v>680</v>
      </c>
      <c r="B3010" t="s">
        <v>15</v>
      </c>
      <c r="C3010">
        <v>454962.33</v>
      </c>
      <c r="D3010" t="s">
        <v>10</v>
      </c>
      <c r="E3010" t="s">
        <v>16</v>
      </c>
      <c r="F3010" t="s">
        <v>12</v>
      </c>
      <c r="G3010" t="s">
        <v>13</v>
      </c>
      <c r="H3010" t="s">
        <v>13</v>
      </c>
      <c r="I3010">
        <v>44</v>
      </c>
      <c r="J3010" t="str">
        <f>IF(ABS((C3010-AVERAGE($C:$C))/_xlfn.STDEV.S(moras[SALARIO]))&gt;1.96,"Atípico","No")</f>
        <v>No</v>
      </c>
      <c r="K3010" t="str">
        <f>IF(ABS((moras[[#This Row],[EDAD]]-AVERAGE($I:$I))/_xlfn.STDEV.S($I:$I))&gt;1.96,"Atípico","No")</f>
        <v>No</v>
      </c>
    </row>
    <row r="3011" spans="1:11" x14ac:dyDescent="0.35">
      <c r="A3011">
        <v>798</v>
      </c>
      <c r="B3011" t="s">
        <v>15</v>
      </c>
      <c r="C3011">
        <v>451549.84</v>
      </c>
      <c r="D3011" t="s">
        <v>10</v>
      </c>
      <c r="E3011" t="s">
        <v>16</v>
      </c>
      <c r="F3011" t="s">
        <v>12</v>
      </c>
      <c r="G3011" t="s">
        <v>13</v>
      </c>
      <c r="H3011" t="s">
        <v>13</v>
      </c>
      <c r="I3011">
        <v>44</v>
      </c>
      <c r="J3011" t="str">
        <f>IF(ABS((C3011-AVERAGE($C:$C))/_xlfn.STDEV.S(moras[SALARIO]))&gt;1.96,"Atípico","No")</f>
        <v>No</v>
      </c>
      <c r="K3011" t="str">
        <f>IF(ABS((moras[[#This Row],[EDAD]]-AVERAGE($I:$I))/_xlfn.STDEV.S($I:$I))&gt;1.96,"Atípico","No")</f>
        <v>No</v>
      </c>
    </row>
    <row r="3012" spans="1:11" x14ac:dyDescent="0.35">
      <c r="A3012">
        <v>3279</v>
      </c>
      <c r="B3012" t="s">
        <v>9</v>
      </c>
      <c r="C3012">
        <v>439167</v>
      </c>
      <c r="D3012" t="s">
        <v>10</v>
      </c>
      <c r="E3012" t="s">
        <v>16</v>
      </c>
      <c r="F3012" t="s">
        <v>12</v>
      </c>
      <c r="G3012" t="s">
        <v>13</v>
      </c>
      <c r="H3012" t="s">
        <v>13</v>
      </c>
      <c r="I3012">
        <v>44</v>
      </c>
      <c r="J3012" t="str">
        <f>IF(ABS((C3012-AVERAGE($C:$C))/_xlfn.STDEV.S(moras[SALARIO]))&gt;1.96,"Atípico","No")</f>
        <v>No</v>
      </c>
      <c r="K3012" t="str">
        <f>IF(ABS((moras[[#This Row],[EDAD]]-AVERAGE($I:$I))/_xlfn.STDEV.S($I:$I))&gt;1.96,"Atípico","No")</f>
        <v>No</v>
      </c>
    </row>
    <row r="3013" spans="1:11" x14ac:dyDescent="0.35">
      <c r="A3013">
        <v>1737</v>
      </c>
      <c r="B3013" t="s">
        <v>9</v>
      </c>
      <c r="C3013">
        <v>425703.55</v>
      </c>
      <c r="D3013" t="s">
        <v>10</v>
      </c>
      <c r="E3013" t="s">
        <v>16</v>
      </c>
      <c r="F3013" t="s">
        <v>12</v>
      </c>
      <c r="G3013" t="s">
        <v>13</v>
      </c>
      <c r="H3013" t="s">
        <v>13</v>
      </c>
      <c r="I3013">
        <v>44</v>
      </c>
      <c r="J3013" t="str">
        <f>IF(ABS((C3013-AVERAGE($C:$C))/_xlfn.STDEV.S(moras[SALARIO]))&gt;1.96,"Atípico","No")</f>
        <v>No</v>
      </c>
      <c r="K3013" t="str">
        <f>IF(ABS((moras[[#This Row],[EDAD]]-AVERAGE($I:$I))/_xlfn.STDEV.S($I:$I))&gt;1.96,"Atípico","No")</f>
        <v>No</v>
      </c>
    </row>
    <row r="3014" spans="1:11" x14ac:dyDescent="0.35">
      <c r="A3014">
        <v>4840</v>
      </c>
      <c r="B3014" t="s">
        <v>9</v>
      </c>
      <c r="C3014">
        <v>411350</v>
      </c>
      <c r="D3014" t="s">
        <v>10</v>
      </c>
      <c r="E3014" t="s">
        <v>16</v>
      </c>
      <c r="F3014" t="s">
        <v>12</v>
      </c>
      <c r="G3014" t="s">
        <v>13</v>
      </c>
      <c r="H3014" t="s">
        <v>13</v>
      </c>
      <c r="I3014">
        <v>44</v>
      </c>
      <c r="J3014" t="str">
        <f>IF(ABS((C3014-AVERAGE($C:$C))/_xlfn.STDEV.S(moras[SALARIO]))&gt;1.96,"Atípico","No")</f>
        <v>No</v>
      </c>
      <c r="K3014" t="str">
        <f>IF(ABS((moras[[#This Row],[EDAD]]-AVERAGE($I:$I))/_xlfn.STDEV.S($I:$I))&gt;1.96,"Atípico","No")</f>
        <v>No</v>
      </c>
    </row>
    <row r="3015" spans="1:11" x14ac:dyDescent="0.35">
      <c r="A3015">
        <v>1281</v>
      </c>
      <c r="B3015" t="s">
        <v>15</v>
      </c>
      <c r="C3015">
        <v>400228.96</v>
      </c>
      <c r="D3015" t="s">
        <v>10</v>
      </c>
      <c r="E3015" t="s">
        <v>16</v>
      </c>
      <c r="F3015" t="s">
        <v>12</v>
      </c>
      <c r="G3015" t="s">
        <v>13</v>
      </c>
      <c r="H3015" t="s">
        <v>13</v>
      </c>
      <c r="I3015">
        <v>44</v>
      </c>
      <c r="J3015" t="str">
        <f>IF(ABS((C3015-AVERAGE($C:$C))/_xlfn.STDEV.S(moras[SALARIO]))&gt;1.96,"Atípico","No")</f>
        <v>No</v>
      </c>
      <c r="K3015" t="str">
        <f>IF(ABS((moras[[#This Row],[EDAD]]-AVERAGE($I:$I))/_xlfn.STDEV.S($I:$I))&gt;1.96,"Atípico","No")</f>
        <v>No</v>
      </c>
    </row>
    <row r="3016" spans="1:11" x14ac:dyDescent="0.35">
      <c r="A3016">
        <v>6</v>
      </c>
      <c r="B3016" t="s">
        <v>9</v>
      </c>
      <c r="C3016">
        <v>397150</v>
      </c>
      <c r="D3016" t="s">
        <v>10</v>
      </c>
      <c r="E3016" t="s">
        <v>16</v>
      </c>
      <c r="F3016" t="s">
        <v>12</v>
      </c>
      <c r="G3016" t="s">
        <v>13</v>
      </c>
      <c r="H3016" t="s">
        <v>13</v>
      </c>
      <c r="I3016">
        <v>44</v>
      </c>
      <c r="J3016" t="str">
        <f>IF(ABS((C3016-AVERAGE($C:$C))/_xlfn.STDEV.S(moras[SALARIO]))&gt;1.96,"Atípico","No")</f>
        <v>No</v>
      </c>
      <c r="K3016" t="str">
        <f>IF(ABS((moras[[#This Row],[EDAD]]-AVERAGE($I:$I))/_xlfn.STDEV.S($I:$I))&gt;1.96,"Atípico","No")</f>
        <v>No</v>
      </c>
    </row>
    <row r="3017" spans="1:11" x14ac:dyDescent="0.35">
      <c r="A3017">
        <v>1140</v>
      </c>
      <c r="B3017" t="s">
        <v>9</v>
      </c>
      <c r="C3017">
        <v>393512.27</v>
      </c>
      <c r="D3017" t="s">
        <v>10</v>
      </c>
      <c r="E3017" t="s">
        <v>16</v>
      </c>
      <c r="F3017" t="s">
        <v>12</v>
      </c>
      <c r="G3017" t="s">
        <v>13</v>
      </c>
      <c r="H3017" t="s">
        <v>13</v>
      </c>
      <c r="I3017">
        <v>44</v>
      </c>
      <c r="J3017" t="str">
        <f>IF(ABS((C3017-AVERAGE($C:$C))/_xlfn.STDEV.S(moras[SALARIO]))&gt;1.96,"Atípico","No")</f>
        <v>No</v>
      </c>
      <c r="K3017" t="str">
        <f>IF(ABS((moras[[#This Row],[EDAD]]-AVERAGE($I:$I))/_xlfn.STDEV.S($I:$I))&gt;1.96,"Atípico","No")</f>
        <v>No</v>
      </c>
    </row>
    <row r="3018" spans="1:11" x14ac:dyDescent="0.35">
      <c r="A3018">
        <v>2970</v>
      </c>
      <c r="B3018" t="s">
        <v>9</v>
      </c>
      <c r="C3018">
        <v>392675</v>
      </c>
      <c r="D3018" t="s">
        <v>18</v>
      </c>
      <c r="E3018" t="s">
        <v>16</v>
      </c>
      <c r="F3018" t="s">
        <v>12</v>
      </c>
      <c r="G3018" t="s">
        <v>13</v>
      </c>
      <c r="H3018" t="s">
        <v>13</v>
      </c>
      <c r="I3018">
        <v>44</v>
      </c>
      <c r="J3018" t="str">
        <f>IF(ABS((C3018-AVERAGE($C:$C))/_xlfn.STDEV.S(moras[SALARIO]))&gt;1.96,"Atípico","No")</f>
        <v>No</v>
      </c>
      <c r="K3018" t="str">
        <f>IF(ABS((moras[[#This Row],[EDAD]]-AVERAGE($I:$I))/_xlfn.STDEV.S($I:$I))&gt;1.96,"Atípico","No")</f>
        <v>No</v>
      </c>
    </row>
    <row r="3019" spans="1:11" x14ac:dyDescent="0.35">
      <c r="A3019">
        <v>109</v>
      </c>
      <c r="B3019" t="s">
        <v>9</v>
      </c>
      <c r="C3019">
        <v>386161</v>
      </c>
      <c r="D3019" t="s">
        <v>18</v>
      </c>
      <c r="E3019" t="s">
        <v>16</v>
      </c>
      <c r="F3019" t="s">
        <v>12</v>
      </c>
      <c r="G3019" t="s">
        <v>13</v>
      </c>
      <c r="H3019" t="s">
        <v>12</v>
      </c>
      <c r="I3019">
        <v>44</v>
      </c>
      <c r="J3019" t="str">
        <f>IF(ABS((C3019-AVERAGE($C:$C))/_xlfn.STDEV.S(moras[SALARIO]))&gt;1.96,"Atípico","No")</f>
        <v>No</v>
      </c>
      <c r="K3019" t="str">
        <f>IF(ABS((moras[[#This Row],[EDAD]]-AVERAGE($I:$I))/_xlfn.STDEV.S($I:$I))&gt;1.96,"Atípico","No")</f>
        <v>No</v>
      </c>
    </row>
    <row r="3020" spans="1:11" x14ac:dyDescent="0.35">
      <c r="A3020">
        <v>2470</v>
      </c>
      <c r="B3020" t="s">
        <v>9</v>
      </c>
      <c r="C3020">
        <v>386161</v>
      </c>
      <c r="D3020" t="s">
        <v>18</v>
      </c>
      <c r="E3020" t="s">
        <v>16</v>
      </c>
      <c r="F3020" t="s">
        <v>12</v>
      </c>
      <c r="G3020" t="s">
        <v>13</v>
      </c>
      <c r="H3020" t="s">
        <v>12</v>
      </c>
      <c r="I3020">
        <v>44</v>
      </c>
      <c r="J3020" t="str">
        <f>IF(ABS((C3020-AVERAGE($C:$C))/_xlfn.STDEV.S(moras[SALARIO]))&gt;1.96,"Atípico","No")</f>
        <v>No</v>
      </c>
      <c r="K3020" t="str">
        <f>IF(ABS((moras[[#This Row],[EDAD]]-AVERAGE($I:$I))/_xlfn.STDEV.S($I:$I))&gt;1.96,"Atípico","No")</f>
        <v>No</v>
      </c>
    </row>
    <row r="3021" spans="1:11" x14ac:dyDescent="0.35">
      <c r="A3021">
        <v>2899</v>
      </c>
      <c r="B3021" t="s">
        <v>9</v>
      </c>
      <c r="C3021">
        <v>385093.62</v>
      </c>
      <c r="D3021" t="s">
        <v>10</v>
      </c>
      <c r="E3021" t="s">
        <v>16</v>
      </c>
      <c r="F3021" t="s">
        <v>12</v>
      </c>
      <c r="G3021" t="s">
        <v>13</v>
      </c>
      <c r="H3021" t="s">
        <v>13</v>
      </c>
      <c r="I3021">
        <v>44</v>
      </c>
      <c r="J3021" t="str">
        <f>IF(ABS((C3021-AVERAGE($C:$C))/_xlfn.STDEV.S(moras[SALARIO]))&gt;1.96,"Atípico","No")</f>
        <v>No</v>
      </c>
      <c r="K3021" t="str">
        <f>IF(ABS((moras[[#This Row],[EDAD]]-AVERAGE($I:$I))/_xlfn.STDEV.S($I:$I))&gt;1.96,"Atípico","No")</f>
        <v>No</v>
      </c>
    </row>
    <row r="3022" spans="1:11" x14ac:dyDescent="0.35">
      <c r="A3022">
        <v>114</v>
      </c>
      <c r="B3022" t="s">
        <v>15</v>
      </c>
      <c r="C3022">
        <v>382026.4</v>
      </c>
      <c r="D3022" t="s">
        <v>10</v>
      </c>
      <c r="E3022" t="s">
        <v>16</v>
      </c>
      <c r="F3022" t="s">
        <v>12</v>
      </c>
      <c r="G3022" t="s">
        <v>13</v>
      </c>
      <c r="H3022" t="s">
        <v>13</v>
      </c>
      <c r="I3022">
        <v>44</v>
      </c>
      <c r="J3022" t="str">
        <f>IF(ABS((C3022-AVERAGE($C:$C))/_xlfn.STDEV.S(moras[SALARIO]))&gt;1.96,"Atípico","No")</f>
        <v>No</v>
      </c>
      <c r="K3022" t="str">
        <f>IF(ABS((moras[[#This Row],[EDAD]]-AVERAGE($I:$I))/_xlfn.STDEV.S($I:$I))&gt;1.96,"Atípico","No")</f>
        <v>No</v>
      </c>
    </row>
    <row r="3023" spans="1:11" x14ac:dyDescent="0.35">
      <c r="A3023">
        <v>4361</v>
      </c>
      <c r="B3023" t="s">
        <v>15</v>
      </c>
      <c r="C3023">
        <v>380000</v>
      </c>
      <c r="D3023" t="s">
        <v>10</v>
      </c>
      <c r="E3023" t="s">
        <v>16</v>
      </c>
      <c r="F3023" t="s">
        <v>12</v>
      </c>
      <c r="G3023" t="s">
        <v>13</v>
      </c>
      <c r="H3023" t="s">
        <v>12</v>
      </c>
      <c r="I3023">
        <v>44</v>
      </c>
      <c r="J3023" t="str">
        <f>IF(ABS((C3023-AVERAGE($C:$C))/_xlfn.STDEV.S(moras[SALARIO]))&gt;1.96,"Atípico","No")</f>
        <v>No</v>
      </c>
      <c r="K3023" t="str">
        <f>IF(ABS((moras[[#This Row],[EDAD]]-AVERAGE($I:$I))/_xlfn.STDEV.S($I:$I))&gt;1.96,"Atípico","No")</f>
        <v>No</v>
      </c>
    </row>
    <row r="3024" spans="1:11" x14ac:dyDescent="0.35">
      <c r="A3024">
        <v>126</v>
      </c>
      <c r="B3024" t="s">
        <v>15</v>
      </c>
      <c r="C3024">
        <v>366996.25</v>
      </c>
      <c r="D3024" t="s">
        <v>10</v>
      </c>
      <c r="E3024" t="s">
        <v>16</v>
      </c>
      <c r="F3024" t="s">
        <v>12</v>
      </c>
      <c r="G3024" t="s">
        <v>13</v>
      </c>
      <c r="H3024" t="s">
        <v>13</v>
      </c>
      <c r="I3024">
        <v>44</v>
      </c>
      <c r="J3024" t="str">
        <f>IF(ABS((C3024-AVERAGE($C:$C))/_xlfn.STDEV.S(moras[SALARIO]))&gt;1.96,"Atípico","No")</f>
        <v>No</v>
      </c>
      <c r="K3024" t="str">
        <f>IF(ABS((moras[[#This Row],[EDAD]]-AVERAGE($I:$I))/_xlfn.STDEV.S($I:$I))&gt;1.96,"Atípico","No")</f>
        <v>No</v>
      </c>
    </row>
    <row r="3025" spans="1:11" x14ac:dyDescent="0.35">
      <c r="A3025">
        <v>2716</v>
      </c>
      <c r="B3025" t="s">
        <v>9</v>
      </c>
      <c r="C3025">
        <v>362250</v>
      </c>
      <c r="D3025" t="s">
        <v>10</v>
      </c>
      <c r="E3025" t="s">
        <v>16</v>
      </c>
      <c r="F3025" t="s">
        <v>12</v>
      </c>
      <c r="G3025" t="s">
        <v>13</v>
      </c>
      <c r="H3025" t="s">
        <v>13</v>
      </c>
      <c r="I3025">
        <v>44</v>
      </c>
      <c r="J3025" t="str">
        <f>IF(ABS((C3025-AVERAGE($C:$C))/_xlfn.STDEV.S(moras[SALARIO]))&gt;1.96,"Atípico","No")</f>
        <v>No</v>
      </c>
      <c r="K3025" t="str">
        <f>IF(ABS((moras[[#This Row],[EDAD]]-AVERAGE($I:$I))/_xlfn.STDEV.S($I:$I))&gt;1.96,"Atípico","No")</f>
        <v>No</v>
      </c>
    </row>
    <row r="3026" spans="1:11" x14ac:dyDescent="0.35">
      <c r="A3026">
        <v>2214</v>
      </c>
      <c r="B3026" t="s">
        <v>9</v>
      </c>
      <c r="C3026">
        <v>361811</v>
      </c>
      <c r="D3026" t="s">
        <v>18</v>
      </c>
      <c r="E3026" t="s">
        <v>16</v>
      </c>
      <c r="F3026" t="s">
        <v>12</v>
      </c>
      <c r="G3026" t="s">
        <v>13</v>
      </c>
      <c r="H3026" t="s">
        <v>12</v>
      </c>
      <c r="I3026">
        <v>44</v>
      </c>
      <c r="J3026" t="str">
        <f>IF(ABS((C3026-AVERAGE($C:$C))/_xlfn.STDEV.S(moras[SALARIO]))&gt;1.96,"Atípico","No")</f>
        <v>No</v>
      </c>
      <c r="K3026" t="str">
        <f>IF(ABS((moras[[#This Row],[EDAD]]-AVERAGE($I:$I))/_xlfn.STDEV.S($I:$I))&gt;1.96,"Atípico","No")</f>
        <v>No</v>
      </c>
    </row>
    <row r="3027" spans="1:11" x14ac:dyDescent="0.35">
      <c r="A3027">
        <v>4708</v>
      </c>
      <c r="B3027" t="s">
        <v>15</v>
      </c>
      <c r="C3027">
        <v>359544.27</v>
      </c>
      <c r="D3027" t="s">
        <v>21</v>
      </c>
      <c r="E3027" t="s">
        <v>16</v>
      </c>
      <c r="F3027" t="s">
        <v>12</v>
      </c>
      <c r="G3027" t="s">
        <v>12</v>
      </c>
      <c r="H3027" t="s">
        <v>13</v>
      </c>
      <c r="I3027">
        <v>44</v>
      </c>
      <c r="J3027" t="str">
        <f>IF(ABS((C3027-AVERAGE($C:$C))/_xlfn.STDEV.S(moras[SALARIO]))&gt;1.96,"Atípico","No")</f>
        <v>No</v>
      </c>
      <c r="K3027" t="str">
        <f>IF(ABS((moras[[#This Row],[EDAD]]-AVERAGE($I:$I))/_xlfn.STDEV.S($I:$I))&gt;1.96,"Atípico","No")</f>
        <v>No</v>
      </c>
    </row>
    <row r="3028" spans="1:11" x14ac:dyDescent="0.35">
      <c r="A3028">
        <v>1561</v>
      </c>
      <c r="B3028" t="s">
        <v>15</v>
      </c>
      <c r="C3028">
        <v>355312</v>
      </c>
      <c r="D3028" t="s">
        <v>10</v>
      </c>
      <c r="E3028" t="s">
        <v>16</v>
      </c>
      <c r="F3028" t="s">
        <v>12</v>
      </c>
      <c r="G3028" t="s">
        <v>13</v>
      </c>
      <c r="H3028" t="s">
        <v>13</v>
      </c>
      <c r="I3028">
        <v>44</v>
      </c>
      <c r="J3028" t="str">
        <f>IF(ABS((C3028-AVERAGE($C:$C))/_xlfn.STDEV.S(moras[SALARIO]))&gt;1.96,"Atípico","No")</f>
        <v>No</v>
      </c>
      <c r="K3028" t="str">
        <f>IF(ABS((moras[[#This Row],[EDAD]]-AVERAGE($I:$I))/_xlfn.STDEV.S($I:$I))&gt;1.96,"Atípico","No")</f>
        <v>No</v>
      </c>
    </row>
    <row r="3029" spans="1:11" x14ac:dyDescent="0.35">
      <c r="A3029">
        <v>853</v>
      </c>
      <c r="B3029" t="s">
        <v>9</v>
      </c>
      <c r="C3029">
        <v>353469</v>
      </c>
      <c r="D3029" t="s">
        <v>10</v>
      </c>
      <c r="E3029" t="s">
        <v>16</v>
      </c>
      <c r="F3029" t="s">
        <v>12</v>
      </c>
      <c r="G3029" t="s">
        <v>13</v>
      </c>
      <c r="H3029" t="s">
        <v>13</v>
      </c>
      <c r="I3029">
        <v>44</v>
      </c>
      <c r="J3029" t="str">
        <f>IF(ABS((C3029-AVERAGE($C:$C))/_xlfn.STDEV.S(moras[SALARIO]))&gt;1.96,"Atípico","No")</f>
        <v>No</v>
      </c>
      <c r="K3029" t="str">
        <f>IF(ABS((moras[[#This Row],[EDAD]]-AVERAGE($I:$I))/_xlfn.STDEV.S($I:$I))&gt;1.96,"Atípico","No")</f>
        <v>No</v>
      </c>
    </row>
    <row r="3030" spans="1:11" x14ac:dyDescent="0.35">
      <c r="A3030">
        <v>2515</v>
      </c>
      <c r="B3030" t="s">
        <v>9</v>
      </c>
      <c r="C3030">
        <v>347135</v>
      </c>
      <c r="D3030" t="s">
        <v>18</v>
      </c>
      <c r="E3030" t="s">
        <v>16</v>
      </c>
      <c r="F3030" t="s">
        <v>12</v>
      </c>
      <c r="G3030" t="s">
        <v>12</v>
      </c>
      <c r="H3030" t="s">
        <v>12</v>
      </c>
      <c r="I3030">
        <v>44</v>
      </c>
      <c r="J3030" t="str">
        <f>IF(ABS((C3030-AVERAGE($C:$C))/_xlfn.STDEV.S(moras[SALARIO]))&gt;1.96,"Atípico","No")</f>
        <v>No</v>
      </c>
      <c r="K3030" t="str">
        <f>IF(ABS((moras[[#This Row],[EDAD]]-AVERAGE($I:$I))/_xlfn.STDEV.S($I:$I))&gt;1.96,"Atípico","No")</f>
        <v>No</v>
      </c>
    </row>
    <row r="3031" spans="1:11" x14ac:dyDescent="0.35">
      <c r="A3031">
        <v>3332</v>
      </c>
      <c r="B3031" t="s">
        <v>9</v>
      </c>
      <c r="C3031">
        <v>342225.26</v>
      </c>
      <c r="D3031" t="s">
        <v>10</v>
      </c>
      <c r="E3031" t="s">
        <v>16</v>
      </c>
      <c r="F3031" t="s">
        <v>12</v>
      </c>
      <c r="G3031" t="s">
        <v>13</v>
      </c>
      <c r="H3031" t="s">
        <v>13</v>
      </c>
      <c r="I3031">
        <v>44</v>
      </c>
      <c r="J3031" t="str">
        <f>IF(ABS((C3031-AVERAGE($C:$C))/_xlfn.STDEV.S(moras[SALARIO]))&gt;1.96,"Atípico","No")</f>
        <v>No</v>
      </c>
      <c r="K3031" t="str">
        <f>IF(ABS((moras[[#This Row],[EDAD]]-AVERAGE($I:$I))/_xlfn.STDEV.S($I:$I))&gt;1.96,"Atípico","No")</f>
        <v>No</v>
      </c>
    </row>
    <row r="3032" spans="1:11" x14ac:dyDescent="0.35">
      <c r="A3032">
        <v>1764</v>
      </c>
      <c r="B3032" t="s">
        <v>9</v>
      </c>
      <c r="C3032">
        <v>329608</v>
      </c>
      <c r="D3032" t="s">
        <v>18</v>
      </c>
      <c r="E3032" t="s">
        <v>16</v>
      </c>
      <c r="F3032" t="s">
        <v>12</v>
      </c>
      <c r="G3032" t="s">
        <v>13</v>
      </c>
      <c r="H3032" t="s">
        <v>13</v>
      </c>
      <c r="I3032">
        <v>44</v>
      </c>
      <c r="J3032" t="str">
        <f>IF(ABS((C3032-AVERAGE($C:$C))/_xlfn.STDEV.S(moras[SALARIO]))&gt;1.96,"Atípico","No")</f>
        <v>No</v>
      </c>
      <c r="K3032" t="str">
        <f>IF(ABS((moras[[#This Row],[EDAD]]-AVERAGE($I:$I))/_xlfn.STDEV.S($I:$I))&gt;1.96,"Atípico","No")</f>
        <v>No</v>
      </c>
    </row>
    <row r="3033" spans="1:11" x14ac:dyDescent="0.35">
      <c r="A3033">
        <v>2069</v>
      </c>
      <c r="B3033" t="s">
        <v>15</v>
      </c>
      <c r="C3033">
        <v>319576</v>
      </c>
      <c r="D3033" t="s">
        <v>10</v>
      </c>
      <c r="E3033" t="s">
        <v>16</v>
      </c>
      <c r="F3033" t="s">
        <v>12</v>
      </c>
      <c r="G3033" t="s">
        <v>13</v>
      </c>
      <c r="H3033" t="s">
        <v>13</v>
      </c>
      <c r="I3033">
        <v>44</v>
      </c>
      <c r="J3033" t="str">
        <f>IF(ABS((C3033-AVERAGE($C:$C))/_xlfn.STDEV.S(moras[SALARIO]))&gt;1.96,"Atípico","No")</f>
        <v>No</v>
      </c>
      <c r="K3033" t="str">
        <f>IF(ABS((moras[[#This Row],[EDAD]]-AVERAGE($I:$I))/_xlfn.STDEV.S($I:$I))&gt;1.96,"Atípico","No")</f>
        <v>No</v>
      </c>
    </row>
    <row r="3034" spans="1:11" x14ac:dyDescent="0.35">
      <c r="A3034">
        <v>3291</v>
      </c>
      <c r="B3034" t="s">
        <v>9</v>
      </c>
      <c r="C3034">
        <v>318610</v>
      </c>
      <c r="D3034" t="s">
        <v>18</v>
      </c>
      <c r="E3034" t="s">
        <v>16</v>
      </c>
      <c r="F3034" t="s">
        <v>12</v>
      </c>
      <c r="G3034" t="s">
        <v>13</v>
      </c>
      <c r="H3034" t="s">
        <v>13</v>
      </c>
      <c r="I3034">
        <v>44</v>
      </c>
      <c r="J3034" t="str">
        <f>IF(ABS((C3034-AVERAGE($C:$C))/_xlfn.STDEV.S(moras[SALARIO]))&gt;1.96,"Atípico","No")</f>
        <v>No</v>
      </c>
      <c r="K3034" t="str">
        <f>IF(ABS((moras[[#This Row],[EDAD]]-AVERAGE($I:$I))/_xlfn.STDEV.S($I:$I))&gt;1.96,"Atípico","No")</f>
        <v>No</v>
      </c>
    </row>
    <row r="3035" spans="1:11" x14ac:dyDescent="0.35">
      <c r="A3035">
        <v>3262</v>
      </c>
      <c r="B3035" t="s">
        <v>9</v>
      </c>
      <c r="C3035">
        <v>315617</v>
      </c>
      <c r="D3035" t="s">
        <v>17</v>
      </c>
      <c r="E3035" t="s">
        <v>16</v>
      </c>
      <c r="F3035" t="s">
        <v>12</v>
      </c>
      <c r="G3035" t="s">
        <v>13</v>
      </c>
      <c r="H3035" t="s">
        <v>13</v>
      </c>
      <c r="I3035">
        <v>44</v>
      </c>
      <c r="J3035" t="str">
        <f>IF(ABS((C3035-AVERAGE($C:$C))/_xlfn.STDEV.S(moras[SALARIO]))&gt;1.96,"Atípico","No")</f>
        <v>No</v>
      </c>
      <c r="K3035" t="str">
        <f>IF(ABS((moras[[#This Row],[EDAD]]-AVERAGE($I:$I))/_xlfn.STDEV.S($I:$I))&gt;1.96,"Atípico","No")</f>
        <v>No</v>
      </c>
    </row>
    <row r="3036" spans="1:11" x14ac:dyDescent="0.35">
      <c r="A3036">
        <v>738</v>
      </c>
      <c r="B3036" t="s">
        <v>15</v>
      </c>
      <c r="C3036">
        <v>310124</v>
      </c>
      <c r="D3036" t="s">
        <v>18</v>
      </c>
      <c r="E3036" t="s">
        <v>16</v>
      </c>
      <c r="F3036" t="s">
        <v>12</v>
      </c>
      <c r="G3036" t="s">
        <v>13</v>
      </c>
      <c r="H3036" t="s">
        <v>13</v>
      </c>
      <c r="I3036">
        <v>44</v>
      </c>
      <c r="J3036" t="str">
        <f>IF(ABS((C3036-AVERAGE($C:$C))/_xlfn.STDEV.S(moras[SALARIO]))&gt;1.96,"Atípico","No")</f>
        <v>No</v>
      </c>
      <c r="K3036" t="str">
        <f>IF(ABS((moras[[#This Row],[EDAD]]-AVERAGE($I:$I))/_xlfn.STDEV.S($I:$I))&gt;1.96,"Atípico","No")</f>
        <v>No</v>
      </c>
    </row>
    <row r="3037" spans="1:11" x14ac:dyDescent="0.35">
      <c r="A3037">
        <v>1767</v>
      </c>
      <c r="B3037" t="s">
        <v>9</v>
      </c>
      <c r="C3037">
        <v>300010</v>
      </c>
      <c r="D3037" t="s">
        <v>17</v>
      </c>
      <c r="E3037" t="s">
        <v>16</v>
      </c>
      <c r="F3037" t="s">
        <v>12</v>
      </c>
      <c r="G3037" t="s">
        <v>13</v>
      </c>
      <c r="H3037" t="s">
        <v>13</v>
      </c>
      <c r="I3037">
        <v>44</v>
      </c>
      <c r="J3037" t="str">
        <f>IF(ABS((C3037-AVERAGE($C:$C))/_xlfn.STDEV.S(moras[SALARIO]))&gt;1.96,"Atípico","No")</f>
        <v>No</v>
      </c>
      <c r="K3037" t="str">
        <f>IF(ABS((moras[[#This Row],[EDAD]]-AVERAGE($I:$I))/_xlfn.STDEV.S($I:$I))&gt;1.96,"Atípico","No")</f>
        <v>No</v>
      </c>
    </row>
    <row r="3038" spans="1:11" x14ac:dyDescent="0.35">
      <c r="A3038">
        <v>55</v>
      </c>
      <c r="B3038" t="s">
        <v>9</v>
      </c>
      <c r="C3038">
        <v>300000</v>
      </c>
      <c r="D3038" t="s">
        <v>17</v>
      </c>
      <c r="E3038" t="s">
        <v>16</v>
      </c>
      <c r="F3038" t="s">
        <v>12</v>
      </c>
      <c r="G3038" t="s">
        <v>13</v>
      </c>
      <c r="H3038" t="s">
        <v>13</v>
      </c>
      <c r="I3038">
        <v>44</v>
      </c>
      <c r="J3038" t="str">
        <f>IF(ABS((C3038-AVERAGE($C:$C))/_xlfn.STDEV.S(moras[SALARIO]))&gt;1.96,"Atípico","No")</f>
        <v>No</v>
      </c>
      <c r="K3038" t="str">
        <f>IF(ABS((moras[[#This Row],[EDAD]]-AVERAGE($I:$I))/_xlfn.STDEV.S($I:$I))&gt;1.96,"Atípico","No")</f>
        <v>No</v>
      </c>
    </row>
    <row r="3039" spans="1:11" x14ac:dyDescent="0.35">
      <c r="A3039">
        <v>2341</v>
      </c>
      <c r="B3039" t="s">
        <v>15</v>
      </c>
      <c r="C3039">
        <v>299137</v>
      </c>
      <c r="D3039" t="s">
        <v>10</v>
      </c>
      <c r="E3039" t="s">
        <v>11</v>
      </c>
      <c r="F3039" t="s">
        <v>12</v>
      </c>
      <c r="G3039" t="s">
        <v>13</v>
      </c>
      <c r="H3039" t="s">
        <v>13</v>
      </c>
      <c r="I3039">
        <v>44</v>
      </c>
      <c r="J3039" t="str">
        <f>IF(ABS((C3039-AVERAGE($C:$C))/_xlfn.STDEV.S(moras[SALARIO]))&gt;1.96,"Atípico","No")</f>
        <v>No</v>
      </c>
      <c r="K3039" t="str">
        <f>IF(ABS((moras[[#This Row],[EDAD]]-AVERAGE($I:$I))/_xlfn.STDEV.S($I:$I))&gt;1.96,"Atípico","No")</f>
        <v>No</v>
      </c>
    </row>
    <row r="3040" spans="1:11" x14ac:dyDescent="0.35">
      <c r="A3040">
        <v>3377</v>
      </c>
      <c r="B3040" t="s">
        <v>9</v>
      </c>
      <c r="C3040">
        <v>297950</v>
      </c>
      <c r="D3040" t="s">
        <v>19</v>
      </c>
      <c r="E3040" t="s">
        <v>16</v>
      </c>
      <c r="F3040" t="s">
        <v>12</v>
      </c>
      <c r="G3040" t="s">
        <v>13</v>
      </c>
      <c r="H3040" t="s">
        <v>13</v>
      </c>
      <c r="I3040">
        <v>44</v>
      </c>
      <c r="J3040" t="str">
        <f>IF(ABS((C3040-AVERAGE($C:$C))/_xlfn.STDEV.S(moras[SALARIO]))&gt;1.96,"Atípico","No")</f>
        <v>No</v>
      </c>
      <c r="K3040" t="str">
        <f>IF(ABS((moras[[#This Row],[EDAD]]-AVERAGE($I:$I))/_xlfn.STDEV.S($I:$I))&gt;1.96,"Atípico","No")</f>
        <v>No</v>
      </c>
    </row>
    <row r="3041" spans="1:11" x14ac:dyDescent="0.35">
      <c r="A3041">
        <v>1437</v>
      </c>
      <c r="B3041" t="s">
        <v>9</v>
      </c>
      <c r="C3041">
        <v>297046</v>
      </c>
      <c r="D3041" t="s">
        <v>17</v>
      </c>
      <c r="E3041" t="s">
        <v>16</v>
      </c>
      <c r="F3041" t="s">
        <v>12</v>
      </c>
      <c r="G3041" t="s">
        <v>12</v>
      </c>
      <c r="H3041" t="s">
        <v>13</v>
      </c>
      <c r="I3041">
        <v>44</v>
      </c>
      <c r="J3041" t="str">
        <f>IF(ABS((C3041-AVERAGE($C:$C))/_xlfn.STDEV.S(moras[SALARIO]))&gt;1.96,"Atípico","No")</f>
        <v>No</v>
      </c>
      <c r="K3041" t="str">
        <f>IF(ABS((moras[[#This Row],[EDAD]]-AVERAGE($I:$I))/_xlfn.STDEV.S($I:$I))&gt;1.96,"Atípico","No")</f>
        <v>No</v>
      </c>
    </row>
    <row r="3042" spans="1:11" x14ac:dyDescent="0.35">
      <c r="A3042">
        <v>2719</v>
      </c>
      <c r="B3042" t="s">
        <v>15</v>
      </c>
      <c r="C3042">
        <v>297046</v>
      </c>
      <c r="D3042" t="s">
        <v>17</v>
      </c>
      <c r="E3042" t="s">
        <v>16</v>
      </c>
      <c r="F3042" t="s">
        <v>12</v>
      </c>
      <c r="G3042" t="s">
        <v>12</v>
      </c>
      <c r="H3042" t="s">
        <v>13</v>
      </c>
      <c r="I3042">
        <v>44</v>
      </c>
      <c r="J3042" t="str">
        <f>IF(ABS((C3042-AVERAGE($C:$C))/_xlfn.STDEV.S(moras[SALARIO]))&gt;1.96,"Atípico","No")</f>
        <v>No</v>
      </c>
      <c r="K3042" t="str">
        <f>IF(ABS((moras[[#This Row],[EDAD]]-AVERAGE($I:$I))/_xlfn.STDEV.S($I:$I))&gt;1.96,"Atípico","No")</f>
        <v>No</v>
      </c>
    </row>
    <row r="3043" spans="1:11" x14ac:dyDescent="0.35">
      <c r="A3043">
        <v>388</v>
      </c>
      <c r="B3043" t="s">
        <v>9</v>
      </c>
      <c r="C3043">
        <v>297045</v>
      </c>
      <c r="D3043" t="s">
        <v>17</v>
      </c>
      <c r="E3043" t="s">
        <v>16</v>
      </c>
      <c r="F3043" t="s">
        <v>12</v>
      </c>
      <c r="G3043" t="s">
        <v>13</v>
      </c>
      <c r="H3043" t="s">
        <v>13</v>
      </c>
      <c r="I3043">
        <v>44</v>
      </c>
      <c r="J3043" t="str">
        <f>IF(ABS((C3043-AVERAGE($C:$C))/_xlfn.STDEV.S(moras[SALARIO]))&gt;1.96,"Atípico","No")</f>
        <v>No</v>
      </c>
      <c r="K3043" t="str">
        <f>IF(ABS((moras[[#This Row],[EDAD]]-AVERAGE($I:$I))/_xlfn.STDEV.S($I:$I))&gt;1.96,"Atípico","No")</f>
        <v>No</v>
      </c>
    </row>
    <row r="3044" spans="1:11" x14ac:dyDescent="0.35">
      <c r="A3044">
        <v>3125</v>
      </c>
      <c r="B3044" t="s">
        <v>9</v>
      </c>
      <c r="C3044">
        <v>296540</v>
      </c>
      <c r="D3044" t="s">
        <v>18</v>
      </c>
      <c r="E3044" t="s">
        <v>16</v>
      </c>
      <c r="F3044" t="s">
        <v>12</v>
      </c>
      <c r="G3044" t="s">
        <v>13</v>
      </c>
      <c r="H3044" t="s">
        <v>12</v>
      </c>
      <c r="I3044">
        <v>44</v>
      </c>
      <c r="J3044" t="str">
        <f>IF(ABS((C3044-AVERAGE($C:$C))/_xlfn.STDEV.S(moras[SALARIO]))&gt;1.96,"Atípico","No")</f>
        <v>No</v>
      </c>
      <c r="K3044" t="str">
        <f>IF(ABS((moras[[#This Row],[EDAD]]-AVERAGE($I:$I))/_xlfn.STDEV.S($I:$I))&gt;1.96,"Atípico","No")</f>
        <v>No</v>
      </c>
    </row>
    <row r="3045" spans="1:11" x14ac:dyDescent="0.35">
      <c r="A3045">
        <v>3208</v>
      </c>
      <c r="B3045" t="s">
        <v>15</v>
      </c>
      <c r="C3045">
        <v>280000</v>
      </c>
      <c r="D3045" t="s">
        <v>10</v>
      </c>
      <c r="E3045" t="s">
        <v>16</v>
      </c>
      <c r="F3045" t="s">
        <v>12</v>
      </c>
      <c r="G3045" t="s">
        <v>12</v>
      </c>
      <c r="H3045" t="s">
        <v>12</v>
      </c>
      <c r="I3045">
        <v>44</v>
      </c>
      <c r="J3045" t="str">
        <f>IF(ABS((C3045-AVERAGE($C:$C))/_xlfn.STDEV.S(moras[SALARIO]))&gt;1.96,"Atípico","No")</f>
        <v>No</v>
      </c>
      <c r="K3045" t="str">
        <f>IF(ABS((moras[[#This Row],[EDAD]]-AVERAGE($I:$I))/_xlfn.STDEV.S($I:$I))&gt;1.96,"Atípico","No")</f>
        <v>No</v>
      </c>
    </row>
    <row r="3046" spans="1:11" x14ac:dyDescent="0.35">
      <c r="A3046">
        <v>1674</v>
      </c>
      <c r="B3046" t="s">
        <v>15</v>
      </c>
      <c r="C3046">
        <v>278030.99</v>
      </c>
      <c r="D3046" t="s">
        <v>17</v>
      </c>
      <c r="E3046" t="s">
        <v>16</v>
      </c>
      <c r="F3046" t="s">
        <v>12</v>
      </c>
      <c r="G3046" t="s">
        <v>12</v>
      </c>
      <c r="H3046" t="s">
        <v>13</v>
      </c>
      <c r="I3046">
        <v>44</v>
      </c>
      <c r="J3046" t="str">
        <f>IF(ABS((C3046-AVERAGE($C:$C))/_xlfn.STDEV.S(moras[SALARIO]))&gt;1.96,"Atípico","No")</f>
        <v>No</v>
      </c>
      <c r="K3046" t="str">
        <f>IF(ABS((moras[[#This Row],[EDAD]]-AVERAGE($I:$I))/_xlfn.STDEV.S($I:$I))&gt;1.96,"Atípico","No")</f>
        <v>No</v>
      </c>
    </row>
    <row r="3047" spans="1:11" x14ac:dyDescent="0.35">
      <c r="A3047">
        <v>1714</v>
      </c>
      <c r="B3047" t="s">
        <v>15</v>
      </c>
      <c r="C3047">
        <v>278030.99</v>
      </c>
      <c r="D3047" t="s">
        <v>19</v>
      </c>
      <c r="E3047" t="s">
        <v>16</v>
      </c>
      <c r="F3047" t="s">
        <v>12</v>
      </c>
      <c r="G3047" t="s">
        <v>13</v>
      </c>
      <c r="H3047" t="s">
        <v>13</v>
      </c>
      <c r="I3047">
        <v>44</v>
      </c>
      <c r="J3047" t="str">
        <f>IF(ABS((C3047-AVERAGE($C:$C))/_xlfn.STDEV.S(moras[SALARIO]))&gt;1.96,"Atípico","No")</f>
        <v>No</v>
      </c>
      <c r="K3047" t="str">
        <f>IF(ABS((moras[[#This Row],[EDAD]]-AVERAGE($I:$I))/_xlfn.STDEV.S($I:$I))&gt;1.96,"Atípico","No")</f>
        <v>No</v>
      </c>
    </row>
    <row r="3048" spans="1:11" x14ac:dyDescent="0.35">
      <c r="A3048">
        <v>3969</v>
      </c>
      <c r="B3048" t="s">
        <v>9</v>
      </c>
      <c r="C3048">
        <v>278030.99</v>
      </c>
      <c r="D3048" t="s">
        <v>19</v>
      </c>
      <c r="E3048" t="s">
        <v>16</v>
      </c>
      <c r="F3048" t="s">
        <v>12</v>
      </c>
      <c r="G3048" t="s">
        <v>13</v>
      </c>
      <c r="H3048" t="s">
        <v>13</v>
      </c>
      <c r="I3048">
        <v>44</v>
      </c>
      <c r="J3048" t="str">
        <f>IF(ABS((C3048-AVERAGE($C:$C))/_xlfn.STDEV.S(moras[SALARIO]))&gt;1.96,"Atípico","No")</f>
        <v>No</v>
      </c>
      <c r="K3048" t="str">
        <f>IF(ABS((moras[[#This Row],[EDAD]]-AVERAGE($I:$I))/_xlfn.STDEV.S($I:$I))&gt;1.96,"Atípico","No")</f>
        <v>No</v>
      </c>
    </row>
    <row r="3049" spans="1:11" x14ac:dyDescent="0.35">
      <c r="A3049">
        <v>3672</v>
      </c>
      <c r="B3049" t="s">
        <v>9</v>
      </c>
      <c r="C3049">
        <v>278030</v>
      </c>
      <c r="D3049" t="s">
        <v>19</v>
      </c>
      <c r="E3049" t="s">
        <v>16</v>
      </c>
      <c r="F3049" t="s">
        <v>12</v>
      </c>
      <c r="G3049" t="s">
        <v>13</v>
      </c>
      <c r="H3049" t="s">
        <v>13</v>
      </c>
      <c r="I3049">
        <v>44</v>
      </c>
      <c r="J3049" t="str">
        <f>IF(ABS((C3049-AVERAGE($C:$C))/_xlfn.STDEV.S(moras[SALARIO]))&gt;1.96,"Atípico","No")</f>
        <v>No</v>
      </c>
      <c r="K3049" t="str">
        <f>IF(ABS((moras[[#This Row],[EDAD]]-AVERAGE($I:$I))/_xlfn.STDEV.S($I:$I))&gt;1.96,"Atípico","No")</f>
        <v>No</v>
      </c>
    </row>
    <row r="3050" spans="1:11" x14ac:dyDescent="0.35">
      <c r="A3050">
        <v>1469</v>
      </c>
      <c r="B3050" t="s">
        <v>9</v>
      </c>
      <c r="C3050">
        <v>266800</v>
      </c>
      <c r="D3050" t="s">
        <v>10</v>
      </c>
      <c r="E3050" t="s">
        <v>16</v>
      </c>
      <c r="F3050" t="s">
        <v>12</v>
      </c>
      <c r="G3050" t="s">
        <v>13</v>
      </c>
      <c r="H3050" t="s">
        <v>13</v>
      </c>
      <c r="I3050">
        <v>44</v>
      </c>
      <c r="J3050" t="str">
        <f>IF(ABS((C3050-AVERAGE($C:$C))/_xlfn.STDEV.S(moras[SALARIO]))&gt;1.96,"Atípico","No")</f>
        <v>No</v>
      </c>
      <c r="K3050" t="str">
        <f>IF(ABS((moras[[#This Row],[EDAD]]-AVERAGE($I:$I))/_xlfn.STDEV.S($I:$I))&gt;1.96,"Atípico","No")</f>
        <v>No</v>
      </c>
    </row>
    <row r="3051" spans="1:11" x14ac:dyDescent="0.35">
      <c r="A3051">
        <v>2295</v>
      </c>
      <c r="B3051" t="s">
        <v>15</v>
      </c>
      <c r="C3051">
        <v>257784</v>
      </c>
      <c r="D3051" t="s">
        <v>10</v>
      </c>
      <c r="E3051" t="s">
        <v>16</v>
      </c>
      <c r="F3051" t="s">
        <v>12</v>
      </c>
      <c r="G3051" t="s">
        <v>13</v>
      </c>
      <c r="H3051" t="s">
        <v>13</v>
      </c>
      <c r="I3051">
        <v>44</v>
      </c>
      <c r="J3051" t="str">
        <f>IF(ABS((C3051-AVERAGE($C:$C))/_xlfn.STDEV.S(moras[SALARIO]))&gt;1.96,"Atípico","No")</f>
        <v>No</v>
      </c>
      <c r="K3051" t="str">
        <f>IF(ABS((moras[[#This Row],[EDAD]]-AVERAGE($I:$I))/_xlfn.STDEV.S($I:$I))&gt;1.96,"Atípico","No")</f>
        <v>No</v>
      </c>
    </row>
    <row r="3052" spans="1:11" x14ac:dyDescent="0.35">
      <c r="A3052">
        <v>2597</v>
      </c>
      <c r="B3052" t="s">
        <v>9</v>
      </c>
      <c r="C3052">
        <v>169374</v>
      </c>
      <c r="D3052" t="s">
        <v>10</v>
      </c>
      <c r="E3052" t="s">
        <v>16</v>
      </c>
      <c r="F3052" t="s">
        <v>12</v>
      </c>
      <c r="G3052" t="s">
        <v>12</v>
      </c>
      <c r="H3052" t="s">
        <v>12</v>
      </c>
      <c r="I3052">
        <v>44</v>
      </c>
      <c r="J3052" t="str">
        <f>IF(ABS((C3052-AVERAGE($C:$C))/_xlfn.STDEV.S(moras[SALARIO]))&gt;1.96,"Atípico","No")</f>
        <v>No</v>
      </c>
      <c r="K3052" t="str">
        <f>IF(ABS((moras[[#This Row],[EDAD]]-AVERAGE($I:$I))/_xlfn.STDEV.S($I:$I))&gt;1.96,"Atípico","No")</f>
        <v>No</v>
      </c>
    </row>
    <row r="3053" spans="1:11" x14ac:dyDescent="0.35">
      <c r="A3053">
        <v>2579</v>
      </c>
      <c r="B3053" t="s">
        <v>15</v>
      </c>
      <c r="C3053">
        <v>159787.23000000001</v>
      </c>
      <c r="D3053" t="s">
        <v>10</v>
      </c>
      <c r="E3053" t="s">
        <v>16</v>
      </c>
      <c r="F3053" t="s">
        <v>12</v>
      </c>
      <c r="G3053" t="s">
        <v>13</v>
      </c>
      <c r="H3053" t="s">
        <v>13</v>
      </c>
      <c r="I3053">
        <v>44</v>
      </c>
      <c r="J3053" t="str">
        <f>IF(ABS((C3053-AVERAGE($C:$C))/_xlfn.STDEV.S(moras[SALARIO]))&gt;1.96,"Atípico","No")</f>
        <v>No</v>
      </c>
      <c r="K3053" t="str">
        <f>IF(ABS((moras[[#This Row],[EDAD]]-AVERAGE($I:$I))/_xlfn.STDEV.S($I:$I))&gt;1.96,"Atípico","No")</f>
        <v>No</v>
      </c>
    </row>
    <row r="3054" spans="1:11" x14ac:dyDescent="0.35">
      <c r="A3054">
        <v>56</v>
      </c>
      <c r="B3054" t="s">
        <v>15</v>
      </c>
      <c r="C3054">
        <v>159787.22</v>
      </c>
      <c r="D3054" t="s">
        <v>10</v>
      </c>
      <c r="E3054" t="s">
        <v>16</v>
      </c>
      <c r="F3054" t="s">
        <v>12</v>
      </c>
      <c r="G3054" t="s">
        <v>12</v>
      </c>
      <c r="H3054" t="s">
        <v>13</v>
      </c>
      <c r="I3054">
        <v>44</v>
      </c>
      <c r="J3054" t="str">
        <f>IF(ABS((C3054-AVERAGE($C:$C))/_xlfn.STDEV.S(moras[SALARIO]))&gt;1.96,"Atípico","No")</f>
        <v>No</v>
      </c>
      <c r="K3054" t="str">
        <f>IF(ABS((moras[[#This Row],[EDAD]]-AVERAGE($I:$I))/_xlfn.STDEV.S($I:$I))&gt;1.96,"Atípico","No")</f>
        <v>No</v>
      </c>
    </row>
    <row r="3055" spans="1:11" x14ac:dyDescent="0.35">
      <c r="A3055">
        <v>625</v>
      </c>
      <c r="B3055" t="s">
        <v>15</v>
      </c>
      <c r="C3055">
        <v>150000</v>
      </c>
      <c r="D3055" t="s">
        <v>10</v>
      </c>
      <c r="E3055" t="s">
        <v>16</v>
      </c>
      <c r="F3055" t="s">
        <v>12</v>
      </c>
      <c r="G3055" t="s">
        <v>13</v>
      </c>
      <c r="H3055" t="s">
        <v>13</v>
      </c>
      <c r="I3055">
        <v>44</v>
      </c>
      <c r="J3055" t="str">
        <f>IF(ABS((C3055-AVERAGE($C:$C))/_xlfn.STDEV.S(moras[SALARIO]))&gt;1.96,"Atípico","No")</f>
        <v>No</v>
      </c>
      <c r="K3055" t="str">
        <f>IF(ABS((moras[[#This Row],[EDAD]]-AVERAGE($I:$I))/_xlfn.STDEV.S($I:$I))&gt;1.96,"Atípico","No")</f>
        <v>No</v>
      </c>
    </row>
    <row r="3056" spans="1:11" x14ac:dyDescent="0.35">
      <c r="A3056">
        <v>4689</v>
      </c>
      <c r="B3056" t="s">
        <v>15</v>
      </c>
      <c r="C3056">
        <v>149134.75</v>
      </c>
      <c r="D3056" t="s">
        <v>10</v>
      </c>
      <c r="E3056" t="s">
        <v>16</v>
      </c>
      <c r="F3056" t="s">
        <v>12</v>
      </c>
      <c r="G3056" t="s">
        <v>13</v>
      </c>
      <c r="H3056" t="s">
        <v>13</v>
      </c>
      <c r="I3056">
        <v>44</v>
      </c>
      <c r="J3056" t="str">
        <f>IF(ABS((C3056-AVERAGE($C:$C))/_xlfn.STDEV.S(moras[SALARIO]))&gt;1.96,"Atípico","No")</f>
        <v>No</v>
      </c>
      <c r="K3056" t="str">
        <f>IF(ABS((moras[[#This Row],[EDAD]]-AVERAGE($I:$I))/_xlfn.STDEV.S($I:$I))&gt;1.96,"Atípico","No")</f>
        <v>No</v>
      </c>
    </row>
    <row r="3057" spans="1:11" x14ac:dyDescent="0.35">
      <c r="A3057">
        <v>3206</v>
      </c>
      <c r="B3057" t="s">
        <v>15</v>
      </c>
      <c r="C3057">
        <v>80000</v>
      </c>
      <c r="D3057" t="s">
        <v>10</v>
      </c>
      <c r="E3057" t="s">
        <v>16</v>
      </c>
      <c r="F3057" t="s">
        <v>12</v>
      </c>
      <c r="G3057" t="s">
        <v>13</v>
      </c>
      <c r="H3057" t="s">
        <v>13</v>
      </c>
      <c r="I3057">
        <v>44</v>
      </c>
      <c r="J3057" t="str">
        <f>IF(ABS((C3057-AVERAGE($C:$C))/_xlfn.STDEV.S(moras[SALARIO]))&gt;1.96,"Atípico","No")</f>
        <v>No</v>
      </c>
      <c r="K3057" t="str">
        <f>IF(ABS((moras[[#This Row],[EDAD]]-AVERAGE($I:$I))/_xlfn.STDEV.S($I:$I))&gt;1.96,"Atípico","No")</f>
        <v>No</v>
      </c>
    </row>
    <row r="3058" spans="1:11" x14ac:dyDescent="0.35">
      <c r="A3058">
        <v>4807</v>
      </c>
      <c r="B3058" t="s">
        <v>9</v>
      </c>
      <c r="C3058">
        <v>80000</v>
      </c>
      <c r="D3058" t="s">
        <v>10</v>
      </c>
      <c r="E3058" t="s">
        <v>16</v>
      </c>
      <c r="F3058" t="s">
        <v>12</v>
      </c>
      <c r="G3058" t="s">
        <v>12</v>
      </c>
      <c r="H3058" t="s">
        <v>13</v>
      </c>
      <c r="I3058">
        <v>44</v>
      </c>
      <c r="J3058" t="str">
        <f>IF(ABS((C3058-AVERAGE($C:$C))/_xlfn.STDEV.S(moras[SALARIO]))&gt;1.96,"Atípico","No")</f>
        <v>No</v>
      </c>
      <c r="K3058" t="str">
        <f>IF(ABS((moras[[#This Row],[EDAD]]-AVERAGE($I:$I))/_xlfn.STDEV.S($I:$I))&gt;1.96,"Atípico","No")</f>
        <v>No</v>
      </c>
    </row>
    <row r="3059" spans="1:11" x14ac:dyDescent="0.35">
      <c r="A3059">
        <v>3524</v>
      </c>
      <c r="B3059" t="s">
        <v>9</v>
      </c>
      <c r="C3059">
        <v>2743997</v>
      </c>
      <c r="D3059" t="s">
        <v>10</v>
      </c>
      <c r="E3059" t="s">
        <v>16</v>
      </c>
      <c r="F3059" t="s">
        <v>12</v>
      </c>
      <c r="G3059" t="s">
        <v>13</v>
      </c>
      <c r="H3059" t="s">
        <v>13</v>
      </c>
      <c r="I3059">
        <v>45</v>
      </c>
      <c r="J3059" t="str">
        <f>IF(ABS((C3059-AVERAGE($C:$C))/_xlfn.STDEV.S(moras[SALARIO]))&gt;1.96,"Atípico","No")</f>
        <v>Atípico</v>
      </c>
      <c r="K3059" t="str">
        <f>IF(ABS((moras[[#This Row],[EDAD]]-AVERAGE($I:$I))/_xlfn.STDEV.S($I:$I))&gt;1.96,"Atípico","No")</f>
        <v>No</v>
      </c>
    </row>
    <row r="3060" spans="1:11" x14ac:dyDescent="0.35">
      <c r="A3060">
        <v>1554</v>
      </c>
      <c r="B3060" t="s">
        <v>15</v>
      </c>
      <c r="C3060">
        <v>2401743.04</v>
      </c>
      <c r="D3060" t="s">
        <v>10</v>
      </c>
      <c r="E3060" t="s">
        <v>16</v>
      </c>
      <c r="F3060" t="s">
        <v>12</v>
      </c>
      <c r="G3060" t="s">
        <v>13</v>
      </c>
      <c r="H3060" t="s">
        <v>13</v>
      </c>
      <c r="I3060">
        <v>45</v>
      </c>
      <c r="J3060" t="str">
        <f>IF(ABS((C3060-AVERAGE($C:$C))/_xlfn.STDEV.S(moras[SALARIO]))&gt;1.96,"Atípico","No")</f>
        <v>Atípico</v>
      </c>
      <c r="K3060" t="str">
        <f>IF(ABS((moras[[#This Row],[EDAD]]-AVERAGE($I:$I))/_xlfn.STDEV.S($I:$I))&gt;1.96,"Atípico","No")</f>
        <v>No</v>
      </c>
    </row>
    <row r="3061" spans="1:11" x14ac:dyDescent="0.35">
      <c r="A3061">
        <v>2294</v>
      </c>
      <c r="B3061" t="s">
        <v>15</v>
      </c>
      <c r="C3061">
        <v>2376310</v>
      </c>
      <c r="D3061" t="s">
        <v>10</v>
      </c>
      <c r="E3061" t="s">
        <v>11</v>
      </c>
      <c r="F3061" t="s">
        <v>12</v>
      </c>
      <c r="G3061" t="s">
        <v>13</v>
      </c>
      <c r="H3061" t="s">
        <v>13</v>
      </c>
      <c r="I3061">
        <v>45</v>
      </c>
      <c r="J3061" t="str">
        <f>IF(ABS((C3061-AVERAGE($C:$C))/_xlfn.STDEV.S(moras[SALARIO]))&gt;1.96,"Atípico","No")</f>
        <v>Atípico</v>
      </c>
      <c r="K3061" t="str">
        <f>IF(ABS((moras[[#This Row],[EDAD]]-AVERAGE($I:$I))/_xlfn.STDEV.S($I:$I))&gt;1.96,"Atípico","No")</f>
        <v>No</v>
      </c>
    </row>
    <row r="3062" spans="1:11" x14ac:dyDescent="0.35">
      <c r="A3062">
        <v>2992</v>
      </c>
      <c r="B3062" t="s">
        <v>9</v>
      </c>
      <c r="C3062">
        <v>2247500</v>
      </c>
      <c r="D3062" t="s">
        <v>10</v>
      </c>
      <c r="E3062" t="s">
        <v>16</v>
      </c>
      <c r="F3062" t="s">
        <v>12</v>
      </c>
      <c r="G3062" t="s">
        <v>13</v>
      </c>
      <c r="H3062" t="s">
        <v>13</v>
      </c>
      <c r="I3062">
        <v>45</v>
      </c>
      <c r="J3062" t="str">
        <f>IF(ABS((C3062-AVERAGE($C:$C))/_xlfn.STDEV.S(moras[SALARIO]))&gt;1.96,"Atípico","No")</f>
        <v>Atípico</v>
      </c>
      <c r="K3062" t="str">
        <f>IF(ABS((moras[[#This Row],[EDAD]]-AVERAGE($I:$I))/_xlfn.STDEV.S($I:$I))&gt;1.96,"Atípico","No")</f>
        <v>No</v>
      </c>
    </row>
    <row r="3063" spans="1:11" x14ac:dyDescent="0.35">
      <c r="A3063">
        <v>2712</v>
      </c>
      <c r="B3063" t="s">
        <v>15</v>
      </c>
      <c r="C3063">
        <v>2109522.85</v>
      </c>
      <c r="D3063" t="s">
        <v>10</v>
      </c>
      <c r="E3063" t="s">
        <v>11</v>
      </c>
      <c r="F3063" t="s">
        <v>12</v>
      </c>
      <c r="G3063" t="s">
        <v>13</v>
      </c>
      <c r="H3063" t="s">
        <v>13</v>
      </c>
      <c r="I3063">
        <v>45</v>
      </c>
      <c r="J3063" t="str">
        <f>IF(ABS((C3063-AVERAGE($C:$C))/_xlfn.STDEV.S(moras[SALARIO]))&gt;1.96,"Atípico","No")</f>
        <v>No</v>
      </c>
      <c r="K3063" t="str">
        <f>IF(ABS((moras[[#This Row],[EDAD]]-AVERAGE($I:$I))/_xlfn.STDEV.S($I:$I))&gt;1.96,"Atípico","No")</f>
        <v>No</v>
      </c>
    </row>
    <row r="3064" spans="1:11" x14ac:dyDescent="0.35">
      <c r="A3064">
        <v>2184</v>
      </c>
      <c r="B3064" t="s">
        <v>9</v>
      </c>
      <c r="C3064">
        <v>2030634.72</v>
      </c>
      <c r="D3064" t="s">
        <v>10</v>
      </c>
      <c r="E3064" t="s">
        <v>11</v>
      </c>
      <c r="F3064" t="s">
        <v>12</v>
      </c>
      <c r="G3064" t="s">
        <v>13</v>
      </c>
      <c r="H3064" t="s">
        <v>13</v>
      </c>
      <c r="I3064">
        <v>45</v>
      </c>
      <c r="J3064" t="str">
        <f>IF(ABS((C3064-AVERAGE($C:$C))/_xlfn.STDEV.S(moras[SALARIO]))&gt;1.96,"Atípico","No")</f>
        <v>No</v>
      </c>
      <c r="K3064" t="str">
        <f>IF(ABS((moras[[#This Row],[EDAD]]-AVERAGE($I:$I))/_xlfn.STDEV.S($I:$I))&gt;1.96,"Atípico","No")</f>
        <v>No</v>
      </c>
    </row>
    <row r="3065" spans="1:11" x14ac:dyDescent="0.35">
      <c r="A3065">
        <v>4182</v>
      </c>
      <c r="B3065" t="s">
        <v>9</v>
      </c>
      <c r="C3065">
        <v>1709162</v>
      </c>
      <c r="D3065" t="s">
        <v>10</v>
      </c>
      <c r="E3065" t="s">
        <v>11</v>
      </c>
      <c r="F3065" t="s">
        <v>12</v>
      </c>
      <c r="G3065" t="s">
        <v>13</v>
      </c>
      <c r="H3065" t="s">
        <v>12</v>
      </c>
      <c r="I3065">
        <v>45</v>
      </c>
      <c r="J3065" t="str">
        <f>IF(ABS((C3065-AVERAGE($C:$C))/_xlfn.STDEV.S(moras[SALARIO]))&gt;1.96,"Atípico","No")</f>
        <v>No</v>
      </c>
      <c r="K3065" t="str">
        <f>IF(ABS((moras[[#This Row],[EDAD]]-AVERAGE($I:$I))/_xlfn.STDEV.S($I:$I))&gt;1.96,"Atípico","No")</f>
        <v>No</v>
      </c>
    </row>
    <row r="3066" spans="1:11" x14ac:dyDescent="0.35">
      <c r="A3066">
        <v>3572</v>
      </c>
      <c r="B3066" t="s">
        <v>9</v>
      </c>
      <c r="C3066">
        <v>1700000</v>
      </c>
      <c r="D3066" t="s">
        <v>10</v>
      </c>
      <c r="E3066" t="s">
        <v>16</v>
      </c>
      <c r="F3066" t="s">
        <v>12</v>
      </c>
      <c r="G3066" t="s">
        <v>13</v>
      </c>
      <c r="H3066" t="s">
        <v>13</v>
      </c>
      <c r="I3066">
        <v>45</v>
      </c>
      <c r="J3066" t="str">
        <f>IF(ABS((C3066-AVERAGE($C:$C))/_xlfn.STDEV.S(moras[SALARIO]))&gt;1.96,"Atípico","No")</f>
        <v>No</v>
      </c>
      <c r="K3066" t="str">
        <f>IF(ABS((moras[[#This Row],[EDAD]]-AVERAGE($I:$I))/_xlfn.STDEV.S($I:$I))&gt;1.96,"Atípico","No")</f>
        <v>No</v>
      </c>
    </row>
    <row r="3067" spans="1:11" x14ac:dyDescent="0.35">
      <c r="A3067">
        <v>4010</v>
      </c>
      <c r="B3067" t="s">
        <v>15</v>
      </c>
      <c r="C3067">
        <v>1690006.94</v>
      </c>
      <c r="D3067" t="s">
        <v>10</v>
      </c>
      <c r="E3067" t="s">
        <v>16</v>
      </c>
      <c r="F3067" t="s">
        <v>12</v>
      </c>
      <c r="G3067" t="s">
        <v>13</v>
      </c>
      <c r="H3067" t="s">
        <v>13</v>
      </c>
      <c r="I3067">
        <v>45</v>
      </c>
      <c r="J3067" t="str">
        <f>IF(ABS((C3067-AVERAGE($C:$C))/_xlfn.STDEV.S(moras[SALARIO]))&gt;1.96,"Atípico","No")</f>
        <v>No</v>
      </c>
      <c r="K3067" t="str">
        <f>IF(ABS((moras[[#This Row],[EDAD]]-AVERAGE($I:$I))/_xlfn.STDEV.S($I:$I))&gt;1.96,"Atípico","No")</f>
        <v>No</v>
      </c>
    </row>
    <row r="3068" spans="1:11" x14ac:dyDescent="0.35">
      <c r="A3068">
        <v>1529</v>
      </c>
      <c r="B3068" t="s">
        <v>15</v>
      </c>
      <c r="C3068">
        <v>1664567.5</v>
      </c>
      <c r="D3068" t="s">
        <v>10</v>
      </c>
      <c r="E3068" t="s">
        <v>11</v>
      </c>
      <c r="F3068" t="s">
        <v>12</v>
      </c>
      <c r="G3068" t="s">
        <v>13</v>
      </c>
      <c r="H3068" t="s">
        <v>13</v>
      </c>
      <c r="I3068">
        <v>45</v>
      </c>
      <c r="J3068" t="str">
        <f>IF(ABS((C3068-AVERAGE($C:$C))/_xlfn.STDEV.S(moras[SALARIO]))&gt;1.96,"Atípico","No")</f>
        <v>No</v>
      </c>
      <c r="K3068" t="str">
        <f>IF(ABS((moras[[#This Row],[EDAD]]-AVERAGE($I:$I))/_xlfn.STDEV.S($I:$I))&gt;1.96,"Atípico","No")</f>
        <v>No</v>
      </c>
    </row>
    <row r="3069" spans="1:11" x14ac:dyDescent="0.35">
      <c r="A3069">
        <v>2002</v>
      </c>
      <c r="B3069" t="s">
        <v>9</v>
      </c>
      <c r="C3069">
        <v>1528849.72</v>
      </c>
      <c r="D3069" t="s">
        <v>10</v>
      </c>
      <c r="E3069" t="s">
        <v>11</v>
      </c>
      <c r="F3069" t="s">
        <v>12</v>
      </c>
      <c r="G3069" t="s">
        <v>13</v>
      </c>
      <c r="H3069" t="s">
        <v>13</v>
      </c>
      <c r="I3069">
        <v>45</v>
      </c>
      <c r="J3069" t="str">
        <f>IF(ABS((C3069-AVERAGE($C:$C))/_xlfn.STDEV.S(moras[SALARIO]))&gt;1.96,"Atípico","No")</f>
        <v>No</v>
      </c>
      <c r="K3069" t="str">
        <f>IF(ABS((moras[[#This Row],[EDAD]]-AVERAGE($I:$I))/_xlfn.STDEV.S($I:$I))&gt;1.96,"Atípico","No")</f>
        <v>No</v>
      </c>
    </row>
    <row r="3070" spans="1:11" x14ac:dyDescent="0.35">
      <c r="A3070">
        <v>3133</v>
      </c>
      <c r="B3070" t="s">
        <v>9</v>
      </c>
      <c r="C3070">
        <v>1389242.41</v>
      </c>
      <c r="D3070" t="s">
        <v>10</v>
      </c>
      <c r="E3070" t="s">
        <v>16</v>
      </c>
      <c r="F3070" t="s">
        <v>12</v>
      </c>
      <c r="G3070" t="s">
        <v>13</v>
      </c>
      <c r="H3070" t="s">
        <v>13</v>
      </c>
      <c r="I3070">
        <v>45</v>
      </c>
      <c r="J3070" t="str">
        <f>IF(ABS((C3070-AVERAGE($C:$C))/_xlfn.STDEV.S(moras[SALARIO]))&gt;1.96,"Atípico","No")</f>
        <v>No</v>
      </c>
      <c r="K3070" t="str">
        <f>IF(ABS((moras[[#This Row],[EDAD]]-AVERAGE($I:$I))/_xlfn.STDEV.S($I:$I))&gt;1.96,"Atípico","No")</f>
        <v>No</v>
      </c>
    </row>
    <row r="3071" spans="1:11" x14ac:dyDescent="0.35">
      <c r="A3071">
        <v>733</v>
      </c>
      <c r="B3071" t="s">
        <v>9</v>
      </c>
      <c r="C3071">
        <v>1329203.8999999999</v>
      </c>
      <c r="D3071" t="s">
        <v>10</v>
      </c>
      <c r="E3071" t="s">
        <v>11</v>
      </c>
      <c r="F3071" t="s">
        <v>12</v>
      </c>
      <c r="G3071" t="s">
        <v>13</v>
      </c>
      <c r="H3071" t="s">
        <v>13</v>
      </c>
      <c r="I3071">
        <v>45</v>
      </c>
      <c r="J3071" t="str">
        <f>IF(ABS((C3071-AVERAGE($C:$C))/_xlfn.STDEV.S(moras[SALARIO]))&gt;1.96,"Atípico","No")</f>
        <v>No</v>
      </c>
      <c r="K3071" t="str">
        <f>IF(ABS((moras[[#This Row],[EDAD]]-AVERAGE($I:$I))/_xlfn.STDEV.S($I:$I))&gt;1.96,"Atípico","No")</f>
        <v>No</v>
      </c>
    </row>
    <row r="3072" spans="1:11" x14ac:dyDescent="0.35">
      <c r="A3072">
        <v>4899</v>
      </c>
      <c r="B3072" t="s">
        <v>9</v>
      </c>
      <c r="C3072">
        <v>1220204</v>
      </c>
      <c r="D3072" t="s">
        <v>10</v>
      </c>
      <c r="E3072" t="s">
        <v>11</v>
      </c>
      <c r="F3072" t="s">
        <v>12</v>
      </c>
      <c r="G3072" t="s">
        <v>13</v>
      </c>
      <c r="H3072" t="s">
        <v>13</v>
      </c>
      <c r="I3072">
        <v>45</v>
      </c>
      <c r="J3072" t="str">
        <f>IF(ABS((C3072-AVERAGE($C:$C))/_xlfn.STDEV.S(moras[SALARIO]))&gt;1.96,"Atípico","No")</f>
        <v>No</v>
      </c>
      <c r="K3072" t="str">
        <f>IF(ABS((moras[[#This Row],[EDAD]]-AVERAGE($I:$I))/_xlfn.STDEV.S($I:$I))&gt;1.96,"Atípico","No")</f>
        <v>No</v>
      </c>
    </row>
    <row r="3073" spans="1:11" x14ac:dyDescent="0.35">
      <c r="A3073">
        <v>4260</v>
      </c>
      <c r="B3073" t="s">
        <v>15</v>
      </c>
      <c r="C3073">
        <v>1216185</v>
      </c>
      <c r="D3073" t="s">
        <v>10</v>
      </c>
      <c r="E3073" t="s">
        <v>11</v>
      </c>
      <c r="F3073" t="s">
        <v>12</v>
      </c>
      <c r="G3073" t="s">
        <v>13</v>
      </c>
      <c r="H3073" t="s">
        <v>12</v>
      </c>
      <c r="I3073">
        <v>45</v>
      </c>
      <c r="J3073" t="str">
        <f>IF(ABS((C3073-AVERAGE($C:$C))/_xlfn.STDEV.S(moras[SALARIO]))&gt;1.96,"Atípico","No")</f>
        <v>No</v>
      </c>
      <c r="K3073" t="str">
        <f>IF(ABS((moras[[#This Row],[EDAD]]-AVERAGE($I:$I))/_xlfn.STDEV.S($I:$I))&gt;1.96,"Atípico","No")</f>
        <v>No</v>
      </c>
    </row>
    <row r="3074" spans="1:11" x14ac:dyDescent="0.35">
      <c r="A3074">
        <v>3027</v>
      </c>
      <c r="B3074" t="s">
        <v>15</v>
      </c>
      <c r="C3074">
        <v>1207004.3999999999</v>
      </c>
      <c r="D3074" t="s">
        <v>10</v>
      </c>
      <c r="E3074" t="s">
        <v>11</v>
      </c>
      <c r="F3074" t="s">
        <v>12</v>
      </c>
      <c r="G3074" t="s">
        <v>13</v>
      </c>
      <c r="H3074" t="s">
        <v>13</v>
      </c>
      <c r="I3074">
        <v>45</v>
      </c>
      <c r="J3074" t="str">
        <f>IF(ABS((C3074-AVERAGE($C:$C))/_xlfn.STDEV.S(moras[SALARIO]))&gt;1.96,"Atípico","No")</f>
        <v>No</v>
      </c>
      <c r="K3074" t="str">
        <f>IF(ABS((moras[[#This Row],[EDAD]]-AVERAGE($I:$I))/_xlfn.STDEV.S($I:$I))&gt;1.96,"Atípico","No")</f>
        <v>No</v>
      </c>
    </row>
    <row r="3075" spans="1:11" x14ac:dyDescent="0.35">
      <c r="A3075">
        <v>636</v>
      </c>
      <c r="B3075" t="s">
        <v>9</v>
      </c>
      <c r="C3075">
        <v>1169887</v>
      </c>
      <c r="D3075" t="s">
        <v>10</v>
      </c>
      <c r="E3075" t="s">
        <v>11</v>
      </c>
      <c r="F3075" t="s">
        <v>12</v>
      </c>
      <c r="G3075" t="s">
        <v>13</v>
      </c>
      <c r="H3075" t="s">
        <v>13</v>
      </c>
      <c r="I3075">
        <v>45</v>
      </c>
      <c r="J3075" t="str">
        <f>IF(ABS((C3075-AVERAGE($C:$C))/_xlfn.STDEV.S(moras[SALARIO]))&gt;1.96,"Atípico","No")</f>
        <v>No</v>
      </c>
      <c r="K3075" t="str">
        <f>IF(ABS((moras[[#This Row],[EDAD]]-AVERAGE($I:$I))/_xlfn.STDEV.S($I:$I))&gt;1.96,"Atípico","No")</f>
        <v>No</v>
      </c>
    </row>
    <row r="3076" spans="1:11" x14ac:dyDescent="0.35">
      <c r="A3076">
        <v>1656</v>
      </c>
      <c r="B3076" t="s">
        <v>9</v>
      </c>
      <c r="C3076">
        <v>1108537.5</v>
      </c>
      <c r="D3076" t="s">
        <v>10</v>
      </c>
      <c r="E3076" t="s">
        <v>16</v>
      </c>
      <c r="F3076" t="s">
        <v>12</v>
      </c>
      <c r="G3076" t="s">
        <v>13</v>
      </c>
      <c r="H3076" t="s">
        <v>13</v>
      </c>
      <c r="I3076">
        <v>45</v>
      </c>
      <c r="J3076" t="str">
        <f>IF(ABS((C3076-AVERAGE($C:$C))/_xlfn.STDEV.S(moras[SALARIO]))&gt;1.96,"Atípico","No")</f>
        <v>No</v>
      </c>
      <c r="K3076" t="str">
        <f>IF(ABS((moras[[#This Row],[EDAD]]-AVERAGE($I:$I))/_xlfn.STDEV.S($I:$I))&gt;1.96,"Atípico","No")</f>
        <v>No</v>
      </c>
    </row>
    <row r="3077" spans="1:11" x14ac:dyDescent="0.35">
      <c r="A3077">
        <v>4904</v>
      </c>
      <c r="B3077" t="s">
        <v>9</v>
      </c>
      <c r="C3077">
        <v>991376.88</v>
      </c>
      <c r="D3077" t="s">
        <v>10</v>
      </c>
      <c r="E3077" t="s">
        <v>16</v>
      </c>
      <c r="F3077" t="s">
        <v>12</v>
      </c>
      <c r="G3077" t="s">
        <v>13</v>
      </c>
      <c r="H3077" t="s">
        <v>13</v>
      </c>
      <c r="I3077">
        <v>45</v>
      </c>
      <c r="J3077" t="str">
        <f>IF(ABS((C3077-AVERAGE($C:$C))/_xlfn.STDEV.S(moras[SALARIO]))&gt;1.96,"Atípico","No")</f>
        <v>No</v>
      </c>
      <c r="K3077" t="str">
        <f>IF(ABS((moras[[#This Row],[EDAD]]-AVERAGE($I:$I))/_xlfn.STDEV.S($I:$I))&gt;1.96,"Atípico","No")</f>
        <v>No</v>
      </c>
    </row>
    <row r="3078" spans="1:11" x14ac:dyDescent="0.35">
      <c r="A3078">
        <v>1875</v>
      </c>
      <c r="B3078" t="s">
        <v>15</v>
      </c>
      <c r="C3078">
        <v>955500</v>
      </c>
      <c r="D3078" t="s">
        <v>10</v>
      </c>
      <c r="E3078" t="s">
        <v>16</v>
      </c>
      <c r="F3078" t="s">
        <v>12</v>
      </c>
      <c r="G3078" t="s">
        <v>13</v>
      </c>
      <c r="H3078" t="s">
        <v>13</v>
      </c>
      <c r="I3078">
        <v>45</v>
      </c>
      <c r="J3078" t="str">
        <f>IF(ABS((C3078-AVERAGE($C:$C))/_xlfn.STDEV.S(moras[SALARIO]))&gt;1.96,"Atípico","No")</f>
        <v>No</v>
      </c>
      <c r="K3078" t="str">
        <f>IF(ABS((moras[[#This Row],[EDAD]]-AVERAGE($I:$I))/_xlfn.STDEV.S($I:$I))&gt;1.96,"Atípico","No")</f>
        <v>No</v>
      </c>
    </row>
    <row r="3079" spans="1:11" x14ac:dyDescent="0.35">
      <c r="A3079">
        <v>1323</v>
      </c>
      <c r="B3079" t="s">
        <v>9</v>
      </c>
      <c r="C3079">
        <v>870468.31</v>
      </c>
      <c r="D3079" t="s">
        <v>10</v>
      </c>
      <c r="E3079" t="s">
        <v>16</v>
      </c>
      <c r="F3079" t="s">
        <v>12</v>
      </c>
      <c r="G3079" t="s">
        <v>13</v>
      </c>
      <c r="H3079" t="s">
        <v>13</v>
      </c>
      <c r="I3079">
        <v>45</v>
      </c>
      <c r="J3079" t="str">
        <f>IF(ABS((C3079-AVERAGE($C:$C))/_xlfn.STDEV.S(moras[SALARIO]))&gt;1.96,"Atípico","No")</f>
        <v>No</v>
      </c>
      <c r="K3079" t="str">
        <f>IF(ABS((moras[[#This Row],[EDAD]]-AVERAGE($I:$I))/_xlfn.STDEV.S($I:$I))&gt;1.96,"Atípico","No")</f>
        <v>No</v>
      </c>
    </row>
    <row r="3080" spans="1:11" x14ac:dyDescent="0.35">
      <c r="A3080">
        <v>3144</v>
      </c>
      <c r="B3080" t="s">
        <v>9</v>
      </c>
      <c r="C3080">
        <v>847403.34</v>
      </c>
      <c r="D3080" t="s">
        <v>10</v>
      </c>
      <c r="E3080" t="s">
        <v>16</v>
      </c>
      <c r="F3080" t="s">
        <v>12</v>
      </c>
      <c r="G3080" t="s">
        <v>13</v>
      </c>
      <c r="H3080" t="s">
        <v>13</v>
      </c>
      <c r="I3080">
        <v>45</v>
      </c>
      <c r="J3080" t="str">
        <f>IF(ABS((C3080-AVERAGE($C:$C))/_xlfn.STDEV.S(moras[SALARIO]))&gt;1.96,"Atípico","No")</f>
        <v>No</v>
      </c>
      <c r="K3080" t="str">
        <f>IF(ABS((moras[[#This Row],[EDAD]]-AVERAGE($I:$I))/_xlfn.STDEV.S($I:$I))&gt;1.96,"Atípico","No")</f>
        <v>No</v>
      </c>
    </row>
    <row r="3081" spans="1:11" x14ac:dyDescent="0.35">
      <c r="A3081">
        <v>1362</v>
      </c>
      <c r="B3081" t="s">
        <v>15</v>
      </c>
      <c r="C3081">
        <v>801760</v>
      </c>
      <c r="D3081" t="s">
        <v>10</v>
      </c>
      <c r="E3081" t="s">
        <v>16</v>
      </c>
      <c r="F3081" t="s">
        <v>12</v>
      </c>
      <c r="G3081" t="s">
        <v>13</v>
      </c>
      <c r="H3081" t="s">
        <v>12</v>
      </c>
      <c r="I3081">
        <v>45</v>
      </c>
      <c r="J3081" t="str">
        <f>IF(ABS((C3081-AVERAGE($C:$C))/_xlfn.STDEV.S(moras[SALARIO]))&gt;1.96,"Atípico","No")</f>
        <v>No</v>
      </c>
      <c r="K3081" t="str">
        <f>IF(ABS((moras[[#This Row],[EDAD]]-AVERAGE($I:$I))/_xlfn.STDEV.S($I:$I))&gt;1.96,"Atípico","No")</f>
        <v>No</v>
      </c>
    </row>
    <row r="3082" spans="1:11" x14ac:dyDescent="0.35">
      <c r="A3082">
        <v>1230</v>
      </c>
      <c r="B3082" t="s">
        <v>9</v>
      </c>
      <c r="C3082">
        <v>790612.8</v>
      </c>
      <c r="D3082" t="s">
        <v>10</v>
      </c>
      <c r="E3082" t="s">
        <v>16</v>
      </c>
      <c r="F3082" t="s">
        <v>12</v>
      </c>
      <c r="G3082" t="s">
        <v>13</v>
      </c>
      <c r="H3082" t="s">
        <v>13</v>
      </c>
      <c r="I3082">
        <v>45</v>
      </c>
      <c r="J3082" t="str">
        <f>IF(ABS((C3082-AVERAGE($C:$C))/_xlfn.STDEV.S(moras[SALARIO]))&gt;1.96,"Atípico","No")</f>
        <v>No</v>
      </c>
      <c r="K3082" t="str">
        <f>IF(ABS((moras[[#This Row],[EDAD]]-AVERAGE($I:$I))/_xlfn.STDEV.S($I:$I))&gt;1.96,"Atípico","No")</f>
        <v>No</v>
      </c>
    </row>
    <row r="3083" spans="1:11" x14ac:dyDescent="0.35">
      <c r="A3083">
        <v>1560</v>
      </c>
      <c r="B3083" t="s">
        <v>15</v>
      </c>
      <c r="C3083">
        <v>787019</v>
      </c>
      <c r="D3083" t="s">
        <v>10</v>
      </c>
      <c r="E3083" t="s">
        <v>16</v>
      </c>
      <c r="F3083" t="s">
        <v>12</v>
      </c>
      <c r="G3083" t="s">
        <v>13</v>
      </c>
      <c r="H3083" t="s">
        <v>13</v>
      </c>
      <c r="I3083">
        <v>45</v>
      </c>
      <c r="J3083" t="str">
        <f>IF(ABS((C3083-AVERAGE($C:$C))/_xlfn.STDEV.S(moras[SALARIO]))&gt;1.96,"Atípico","No")</f>
        <v>No</v>
      </c>
      <c r="K3083" t="str">
        <f>IF(ABS((moras[[#This Row],[EDAD]]-AVERAGE($I:$I))/_xlfn.STDEV.S($I:$I))&gt;1.96,"Atípico","No")</f>
        <v>No</v>
      </c>
    </row>
    <row r="3084" spans="1:11" x14ac:dyDescent="0.35">
      <c r="A3084">
        <v>1095</v>
      </c>
      <c r="B3084" t="s">
        <v>9</v>
      </c>
      <c r="C3084">
        <v>783349.9</v>
      </c>
      <c r="D3084" t="s">
        <v>10</v>
      </c>
      <c r="E3084" t="s">
        <v>11</v>
      </c>
      <c r="F3084" t="s">
        <v>12</v>
      </c>
      <c r="G3084" t="s">
        <v>13</v>
      </c>
      <c r="H3084" t="s">
        <v>13</v>
      </c>
      <c r="I3084">
        <v>45</v>
      </c>
      <c r="J3084" t="str">
        <f>IF(ABS((C3084-AVERAGE($C:$C))/_xlfn.STDEV.S(moras[SALARIO]))&gt;1.96,"Atípico","No")</f>
        <v>No</v>
      </c>
      <c r="K3084" t="str">
        <f>IF(ABS((moras[[#This Row],[EDAD]]-AVERAGE($I:$I))/_xlfn.STDEV.S($I:$I))&gt;1.96,"Atípico","No")</f>
        <v>No</v>
      </c>
    </row>
    <row r="3085" spans="1:11" x14ac:dyDescent="0.35">
      <c r="A3085">
        <v>1556</v>
      </c>
      <c r="B3085" t="s">
        <v>9</v>
      </c>
      <c r="C3085">
        <v>764250.3</v>
      </c>
      <c r="D3085" t="s">
        <v>10</v>
      </c>
      <c r="E3085" t="s">
        <v>11</v>
      </c>
      <c r="F3085" t="s">
        <v>12</v>
      </c>
      <c r="G3085" t="s">
        <v>13</v>
      </c>
      <c r="H3085" t="s">
        <v>13</v>
      </c>
      <c r="I3085">
        <v>45</v>
      </c>
      <c r="J3085" t="str">
        <f>IF(ABS((C3085-AVERAGE($C:$C))/_xlfn.STDEV.S(moras[SALARIO]))&gt;1.96,"Atípico","No")</f>
        <v>No</v>
      </c>
      <c r="K3085" t="str">
        <f>IF(ABS((moras[[#This Row],[EDAD]]-AVERAGE($I:$I))/_xlfn.STDEV.S($I:$I))&gt;1.96,"Atípico","No")</f>
        <v>No</v>
      </c>
    </row>
    <row r="3086" spans="1:11" x14ac:dyDescent="0.35">
      <c r="A3086">
        <v>3896</v>
      </c>
      <c r="B3086" t="s">
        <v>9</v>
      </c>
      <c r="C3086">
        <v>721709.3</v>
      </c>
      <c r="D3086" t="s">
        <v>10</v>
      </c>
      <c r="E3086" t="s">
        <v>11</v>
      </c>
      <c r="F3086" t="s">
        <v>12</v>
      </c>
      <c r="G3086" t="s">
        <v>13</v>
      </c>
      <c r="H3086" t="s">
        <v>13</v>
      </c>
      <c r="I3086">
        <v>45</v>
      </c>
      <c r="J3086" t="str">
        <f>IF(ABS((C3086-AVERAGE($C:$C))/_xlfn.STDEV.S(moras[SALARIO]))&gt;1.96,"Atípico","No")</f>
        <v>No</v>
      </c>
      <c r="K3086" t="str">
        <f>IF(ABS((moras[[#This Row],[EDAD]]-AVERAGE($I:$I))/_xlfn.STDEV.S($I:$I))&gt;1.96,"Atípico","No")</f>
        <v>No</v>
      </c>
    </row>
    <row r="3087" spans="1:11" x14ac:dyDescent="0.35">
      <c r="A3087">
        <v>4131</v>
      </c>
      <c r="B3087" t="s">
        <v>15</v>
      </c>
      <c r="C3087">
        <v>720408.6</v>
      </c>
      <c r="D3087" t="s">
        <v>10</v>
      </c>
      <c r="E3087" t="s">
        <v>11</v>
      </c>
      <c r="F3087" t="s">
        <v>12</v>
      </c>
      <c r="G3087" t="s">
        <v>13</v>
      </c>
      <c r="H3087" t="s">
        <v>13</v>
      </c>
      <c r="I3087">
        <v>45</v>
      </c>
      <c r="J3087" t="str">
        <f>IF(ABS((C3087-AVERAGE($C:$C))/_xlfn.STDEV.S(moras[SALARIO]))&gt;1.96,"Atípico","No")</f>
        <v>No</v>
      </c>
      <c r="K3087" t="str">
        <f>IF(ABS((moras[[#This Row],[EDAD]]-AVERAGE($I:$I))/_xlfn.STDEV.S($I:$I))&gt;1.96,"Atípico","No")</f>
        <v>No</v>
      </c>
    </row>
    <row r="3088" spans="1:11" x14ac:dyDescent="0.35">
      <c r="A3088">
        <v>4263</v>
      </c>
      <c r="B3088" t="s">
        <v>15</v>
      </c>
      <c r="C3088">
        <v>705273</v>
      </c>
      <c r="D3088" t="s">
        <v>10</v>
      </c>
      <c r="E3088" t="s">
        <v>16</v>
      </c>
      <c r="F3088" t="s">
        <v>12</v>
      </c>
      <c r="G3088" t="s">
        <v>13</v>
      </c>
      <c r="H3088" t="s">
        <v>13</v>
      </c>
      <c r="I3088">
        <v>45</v>
      </c>
      <c r="J3088" t="str">
        <f>IF(ABS((C3088-AVERAGE($C:$C))/_xlfn.STDEV.S(moras[SALARIO]))&gt;1.96,"Atípico","No")</f>
        <v>No</v>
      </c>
      <c r="K3088" t="str">
        <f>IF(ABS((moras[[#This Row],[EDAD]]-AVERAGE($I:$I))/_xlfn.STDEV.S($I:$I))&gt;1.96,"Atípico","No")</f>
        <v>No</v>
      </c>
    </row>
    <row r="3089" spans="1:11" x14ac:dyDescent="0.35">
      <c r="A3089">
        <v>2640</v>
      </c>
      <c r="B3089" t="s">
        <v>9</v>
      </c>
      <c r="C3089">
        <v>703766.13</v>
      </c>
      <c r="D3089" t="s">
        <v>10</v>
      </c>
      <c r="E3089" t="s">
        <v>16</v>
      </c>
      <c r="F3089" t="s">
        <v>12</v>
      </c>
      <c r="G3089" t="s">
        <v>13</v>
      </c>
      <c r="H3089" t="s">
        <v>13</v>
      </c>
      <c r="I3089">
        <v>45</v>
      </c>
      <c r="J3089" t="str">
        <f>IF(ABS((C3089-AVERAGE($C:$C))/_xlfn.STDEV.S(moras[SALARIO]))&gt;1.96,"Atípico","No")</f>
        <v>No</v>
      </c>
      <c r="K3089" t="str">
        <f>IF(ABS((moras[[#This Row],[EDAD]]-AVERAGE($I:$I))/_xlfn.STDEV.S($I:$I))&gt;1.96,"Atípico","No")</f>
        <v>No</v>
      </c>
    </row>
    <row r="3090" spans="1:11" x14ac:dyDescent="0.35">
      <c r="A3090">
        <v>4551</v>
      </c>
      <c r="B3090" t="s">
        <v>9</v>
      </c>
      <c r="C3090">
        <v>693063.36</v>
      </c>
      <c r="D3090" t="s">
        <v>10</v>
      </c>
      <c r="E3090" t="s">
        <v>16</v>
      </c>
      <c r="F3090" t="s">
        <v>12</v>
      </c>
      <c r="G3090" t="s">
        <v>13</v>
      </c>
      <c r="H3090" t="s">
        <v>13</v>
      </c>
      <c r="I3090">
        <v>45</v>
      </c>
      <c r="J3090" t="str">
        <f>IF(ABS((C3090-AVERAGE($C:$C))/_xlfn.STDEV.S(moras[SALARIO]))&gt;1.96,"Atípico","No")</f>
        <v>No</v>
      </c>
      <c r="K3090" t="str">
        <f>IF(ABS((moras[[#This Row],[EDAD]]-AVERAGE($I:$I))/_xlfn.STDEV.S($I:$I))&gt;1.96,"Atípico","No")</f>
        <v>No</v>
      </c>
    </row>
    <row r="3091" spans="1:11" x14ac:dyDescent="0.35">
      <c r="A3091">
        <v>4597</v>
      </c>
      <c r="B3091" t="s">
        <v>9</v>
      </c>
      <c r="C3091">
        <v>650000</v>
      </c>
      <c r="D3091" t="s">
        <v>10</v>
      </c>
      <c r="E3091" t="s">
        <v>16</v>
      </c>
      <c r="F3091" t="s">
        <v>12</v>
      </c>
      <c r="G3091" t="s">
        <v>13</v>
      </c>
      <c r="H3091" t="s">
        <v>13</v>
      </c>
      <c r="I3091">
        <v>45</v>
      </c>
      <c r="J3091" t="str">
        <f>IF(ABS((C3091-AVERAGE($C:$C))/_xlfn.STDEV.S(moras[SALARIO]))&gt;1.96,"Atípico","No")</f>
        <v>No</v>
      </c>
      <c r="K3091" t="str">
        <f>IF(ABS((moras[[#This Row],[EDAD]]-AVERAGE($I:$I))/_xlfn.STDEV.S($I:$I))&gt;1.96,"Atípico","No")</f>
        <v>No</v>
      </c>
    </row>
    <row r="3092" spans="1:11" x14ac:dyDescent="0.35">
      <c r="A3092">
        <v>2656</v>
      </c>
      <c r="B3092" t="s">
        <v>9</v>
      </c>
      <c r="C3092">
        <v>639605</v>
      </c>
      <c r="D3092" t="s">
        <v>10</v>
      </c>
      <c r="E3092" t="s">
        <v>11</v>
      </c>
      <c r="F3092" t="s">
        <v>12</v>
      </c>
      <c r="G3092" t="s">
        <v>13</v>
      </c>
      <c r="H3092" t="s">
        <v>13</v>
      </c>
      <c r="I3092">
        <v>45</v>
      </c>
      <c r="J3092" t="str">
        <f>IF(ABS((C3092-AVERAGE($C:$C))/_xlfn.STDEV.S(moras[SALARIO]))&gt;1.96,"Atípico","No")</f>
        <v>No</v>
      </c>
      <c r="K3092" t="str">
        <f>IF(ABS((moras[[#This Row],[EDAD]]-AVERAGE($I:$I))/_xlfn.STDEV.S($I:$I))&gt;1.96,"Atípico","No")</f>
        <v>No</v>
      </c>
    </row>
    <row r="3093" spans="1:11" x14ac:dyDescent="0.35">
      <c r="A3093">
        <v>1843</v>
      </c>
      <c r="B3093" t="s">
        <v>9</v>
      </c>
      <c r="C3093">
        <v>639148</v>
      </c>
      <c r="D3093" t="s">
        <v>18</v>
      </c>
      <c r="E3093" t="s">
        <v>16</v>
      </c>
      <c r="F3093" t="s">
        <v>12</v>
      </c>
      <c r="G3093" t="s">
        <v>13</v>
      </c>
      <c r="H3093" t="s">
        <v>13</v>
      </c>
      <c r="I3093">
        <v>45</v>
      </c>
      <c r="J3093" t="str">
        <f>IF(ABS((C3093-AVERAGE($C:$C))/_xlfn.STDEV.S(moras[SALARIO]))&gt;1.96,"Atípico","No")</f>
        <v>No</v>
      </c>
      <c r="K3093" t="str">
        <f>IF(ABS((moras[[#This Row],[EDAD]]-AVERAGE($I:$I))/_xlfn.STDEV.S($I:$I))&gt;1.96,"Atípico","No")</f>
        <v>No</v>
      </c>
    </row>
    <row r="3094" spans="1:11" x14ac:dyDescent="0.35">
      <c r="A3094">
        <v>4215</v>
      </c>
      <c r="B3094" t="s">
        <v>9</v>
      </c>
      <c r="C3094">
        <v>620245</v>
      </c>
      <c r="D3094" t="s">
        <v>18</v>
      </c>
      <c r="E3094" t="s">
        <v>16</v>
      </c>
      <c r="F3094" t="s">
        <v>12</v>
      </c>
      <c r="G3094" t="s">
        <v>13</v>
      </c>
      <c r="H3094" t="s">
        <v>13</v>
      </c>
      <c r="I3094">
        <v>45</v>
      </c>
      <c r="J3094" t="str">
        <f>IF(ABS((C3094-AVERAGE($C:$C))/_xlfn.STDEV.S(moras[SALARIO]))&gt;1.96,"Atípico","No")</f>
        <v>No</v>
      </c>
      <c r="K3094" t="str">
        <f>IF(ABS((moras[[#This Row],[EDAD]]-AVERAGE($I:$I))/_xlfn.STDEV.S($I:$I))&gt;1.96,"Atípico","No")</f>
        <v>No</v>
      </c>
    </row>
    <row r="3095" spans="1:11" x14ac:dyDescent="0.35">
      <c r="A3095">
        <v>4514</v>
      </c>
      <c r="B3095" t="s">
        <v>9</v>
      </c>
      <c r="C3095">
        <v>617575</v>
      </c>
      <c r="D3095" t="s">
        <v>18</v>
      </c>
      <c r="E3095" t="s">
        <v>16</v>
      </c>
      <c r="F3095" t="s">
        <v>12</v>
      </c>
      <c r="G3095" t="s">
        <v>13</v>
      </c>
      <c r="H3095" t="s">
        <v>12</v>
      </c>
      <c r="I3095">
        <v>45</v>
      </c>
      <c r="J3095" t="str">
        <f>IF(ABS((C3095-AVERAGE($C:$C))/_xlfn.STDEV.S(moras[SALARIO]))&gt;1.96,"Atípico","No")</f>
        <v>No</v>
      </c>
      <c r="K3095" t="str">
        <f>IF(ABS((moras[[#This Row],[EDAD]]-AVERAGE($I:$I))/_xlfn.STDEV.S($I:$I))&gt;1.96,"Atípico","No")</f>
        <v>No</v>
      </c>
    </row>
    <row r="3096" spans="1:11" x14ac:dyDescent="0.35">
      <c r="A3096">
        <v>3068</v>
      </c>
      <c r="B3096" t="s">
        <v>9</v>
      </c>
      <c r="C3096">
        <v>611409</v>
      </c>
      <c r="D3096" t="s">
        <v>18</v>
      </c>
      <c r="E3096" t="s">
        <v>16</v>
      </c>
      <c r="F3096" t="s">
        <v>12</v>
      </c>
      <c r="G3096" t="s">
        <v>13</v>
      </c>
      <c r="H3096" t="s">
        <v>13</v>
      </c>
      <c r="I3096">
        <v>45</v>
      </c>
      <c r="J3096" t="str">
        <f>IF(ABS((C3096-AVERAGE($C:$C))/_xlfn.STDEV.S(moras[SALARIO]))&gt;1.96,"Atípico","No")</f>
        <v>No</v>
      </c>
      <c r="K3096" t="str">
        <f>IF(ABS((moras[[#This Row],[EDAD]]-AVERAGE($I:$I))/_xlfn.STDEV.S($I:$I))&gt;1.96,"Atípico","No")</f>
        <v>No</v>
      </c>
    </row>
    <row r="3097" spans="1:11" x14ac:dyDescent="0.35">
      <c r="A3097">
        <v>679</v>
      </c>
      <c r="B3097" t="s">
        <v>9</v>
      </c>
      <c r="C3097">
        <v>608941</v>
      </c>
      <c r="D3097" t="s">
        <v>18</v>
      </c>
      <c r="E3097" t="s">
        <v>16</v>
      </c>
      <c r="F3097" t="s">
        <v>12</v>
      </c>
      <c r="G3097" t="s">
        <v>13</v>
      </c>
      <c r="H3097" t="s">
        <v>12</v>
      </c>
      <c r="I3097">
        <v>45</v>
      </c>
      <c r="J3097" t="str">
        <f>IF(ABS((C3097-AVERAGE($C:$C))/_xlfn.STDEV.S(moras[SALARIO]))&gt;1.96,"Atípico","No")</f>
        <v>No</v>
      </c>
      <c r="K3097" t="str">
        <f>IF(ABS((moras[[#This Row],[EDAD]]-AVERAGE($I:$I))/_xlfn.STDEV.S($I:$I))&gt;1.96,"Atípico","No")</f>
        <v>No</v>
      </c>
    </row>
    <row r="3098" spans="1:11" x14ac:dyDescent="0.35">
      <c r="A3098">
        <v>3453</v>
      </c>
      <c r="B3098" t="s">
        <v>9</v>
      </c>
      <c r="C3098">
        <v>598673</v>
      </c>
      <c r="D3098" t="s">
        <v>18</v>
      </c>
      <c r="E3098" t="s">
        <v>16</v>
      </c>
      <c r="F3098" t="s">
        <v>13</v>
      </c>
      <c r="G3098" t="s">
        <v>13</v>
      </c>
      <c r="H3098" t="s">
        <v>12</v>
      </c>
      <c r="I3098">
        <v>45</v>
      </c>
      <c r="J3098" t="str">
        <f>IF(ABS((C3098-AVERAGE($C:$C))/_xlfn.STDEV.S(moras[SALARIO]))&gt;1.96,"Atípico","No")</f>
        <v>No</v>
      </c>
      <c r="K3098" t="str">
        <f>IF(ABS((moras[[#This Row],[EDAD]]-AVERAGE($I:$I))/_xlfn.STDEV.S($I:$I))&gt;1.96,"Atípico","No")</f>
        <v>No</v>
      </c>
    </row>
    <row r="3099" spans="1:11" x14ac:dyDescent="0.35">
      <c r="A3099">
        <v>3348</v>
      </c>
      <c r="B3099" t="s">
        <v>15</v>
      </c>
      <c r="C3099">
        <v>591000</v>
      </c>
      <c r="D3099" t="s">
        <v>10</v>
      </c>
      <c r="E3099" t="s">
        <v>16</v>
      </c>
      <c r="F3099" t="s">
        <v>12</v>
      </c>
      <c r="G3099" t="s">
        <v>13</v>
      </c>
      <c r="H3099" t="s">
        <v>13</v>
      </c>
      <c r="I3099">
        <v>45</v>
      </c>
      <c r="J3099" t="str">
        <f>IF(ABS((C3099-AVERAGE($C:$C))/_xlfn.STDEV.S(moras[SALARIO]))&gt;1.96,"Atípico","No")</f>
        <v>No</v>
      </c>
      <c r="K3099" t="str">
        <f>IF(ABS((moras[[#This Row],[EDAD]]-AVERAGE($I:$I))/_xlfn.STDEV.S($I:$I))&gt;1.96,"Atípico","No")</f>
        <v>No</v>
      </c>
    </row>
    <row r="3100" spans="1:11" x14ac:dyDescent="0.35">
      <c r="A3100">
        <v>2957</v>
      </c>
      <c r="B3100" t="s">
        <v>9</v>
      </c>
      <c r="C3100">
        <v>566795.41</v>
      </c>
      <c r="D3100" t="s">
        <v>10</v>
      </c>
      <c r="E3100" t="s">
        <v>11</v>
      </c>
      <c r="F3100" t="s">
        <v>12</v>
      </c>
      <c r="G3100" t="s">
        <v>13</v>
      </c>
      <c r="H3100" t="s">
        <v>13</v>
      </c>
      <c r="I3100">
        <v>45</v>
      </c>
      <c r="J3100" t="str">
        <f>IF(ABS((C3100-AVERAGE($C:$C))/_xlfn.STDEV.S(moras[SALARIO]))&gt;1.96,"Atípico","No")</f>
        <v>No</v>
      </c>
      <c r="K3100" t="str">
        <f>IF(ABS((moras[[#This Row],[EDAD]]-AVERAGE($I:$I))/_xlfn.STDEV.S($I:$I))&gt;1.96,"Atípico","No")</f>
        <v>No</v>
      </c>
    </row>
    <row r="3101" spans="1:11" x14ac:dyDescent="0.35">
      <c r="A3101">
        <v>19</v>
      </c>
      <c r="B3101" t="s">
        <v>9</v>
      </c>
      <c r="C3101">
        <v>553939</v>
      </c>
      <c r="D3101" t="s">
        <v>10</v>
      </c>
      <c r="E3101" t="s">
        <v>16</v>
      </c>
      <c r="F3101" t="s">
        <v>12</v>
      </c>
      <c r="G3101" t="s">
        <v>13</v>
      </c>
      <c r="H3101" t="s">
        <v>13</v>
      </c>
      <c r="I3101">
        <v>45</v>
      </c>
      <c r="J3101" t="str">
        <f>IF(ABS((C3101-AVERAGE($C:$C))/_xlfn.STDEV.S(moras[SALARIO]))&gt;1.96,"Atípico","No")</f>
        <v>No</v>
      </c>
      <c r="K3101" t="str">
        <f>IF(ABS((moras[[#This Row],[EDAD]]-AVERAGE($I:$I))/_xlfn.STDEV.S($I:$I))&gt;1.96,"Atípico","No")</f>
        <v>No</v>
      </c>
    </row>
    <row r="3102" spans="1:11" x14ac:dyDescent="0.35">
      <c r="A3102">
        <v>2743</v>
      </c>
      <c r="B3102" t="s">
        <v>9</v>
      </c>
      <c r="C3102">
        <v>550491</v>
      </c>
      <c r="D3102" t="s">
        <v>10</v>
      </c>
      <c r="E3102" t="s">
        <v>16</v>
      </c>
      <c r="F3102" t="s">
        <v>12</v>
      </c>
      <c r="G3102" t="s">
        <v>13</v>
      </c>
      <c r="H3102" t="s">
        <v>13</v>
      </c>
      <c r="I3102">
        <v>45</v>
      </c>
      <c r="J3102" t="str">
        <f>IF(ABS((C3102-AVERAGE($C:$C))/_xlfn.STDEV.S(moras[SALARIO]))&gt;1.96,"Atípico","No")</f>
        <v>No</v>
      </c>
      <c r="K3102" t="str">
        <f>IF(ABS((moras[[#This Row],[EDAD]]-AVERAGE($I:$I))/_xlfn.STDEV.S($I:$I))&gt;1.96,"Atípico","No")</f>
        <v>No</v>
      </c>
    </row>
    <row r="3103" spans="1:11" x14ac:dyDescent="0.35">
      <c r="A3103">
        <v>3289</v>
      </c>
      <c r="B3103" t="s">
        <v>9</v>
      </c>
      <c r="C3103">
        <v>538043.07999999996</v>
      </c>
      <c r="D3103" t="s">
        <v>10</v>
      </c>
      <c r="E3103" t="s">
        <v>16</v>
      </c>
      <c r="F3103" t="s">
        <v>12</v>
      </c>
      <c r="G3103" t="s">
        <v>13</v>
      </c>
      <c r="H3103" t="s">
        <v>13</v>
      </c>
      <c r="I3103">
        <v>45</v>
      </c>
      <c r="J3103" t="str">
        <f>IF(ABS((C3103-AVERAGE($C:$C))/_xlfn.STDEV.S(moras[SALARIO]))&gt;1.96,"Atípico","No")</f>
        <v>No</v>
      </c>
      <c r="K3103" t="str">
        <f>IF(ABS((moras[[#This Row],[EDAD]]-AVERAGE($I:$I))/_xlfn.STDEV.S($I:$I))&gt;1.96,"Atípico","No")</f>
        <v>No</v>
      </c>
    </row>
    <row r="3104" spans="1:11" x14ac:dyDescent="0.35">
      <c r="A3104">
        <v>2108</v>
      </c>
      <c r="B3104" t="s">
        <v>9</v>
      </c>
      <c r="C3104">
        <v>520000</v>
      </c>
      <c r="D3104" t="s">
        <v>10</v>
      </c>
      <c r="E3104" t="s">
        <v>16</v>
      </c>
      <c r="F3104" t="s">
        <v>12</v>
      </c>
      <c r="G3104" t="s">
        <v>13</v>
      </c>
      <c r="H3104" t="s">
        <v>13</v>
      </c>
      <c r="I3104">
        <v>45</v>
      </c>
      <c r="J3104" t="str">
        <f>IF(ABS((C3104-AVERAGE($C:$C))/_xlfn.STDEV.S(moras[SALARIO]))&gt;1.96,"Atípico","No")</f>
        <v>No</v>
      </c>
      <c r="K3104" t="str">
        <f>IF(ABS((moras[[#This Row],[EDAD]]-AVERAGE($I:$I))/_xlfn.STDEV.S($I:$I))&gt;1.96,"Atípico","No")</f>
        <v>No</v>
      </c>
    </row>
    <row r="3105" spans="1:11" x14ac:dyDescent="0.35">
      <c r="A3105">
        <v>1616</v>
      </c>
      <c r="B3105" t="s">
        <v>9</v>
      </c>
      <c r="C3105">
        <v>516873</v>
      </c>
      <c r="D3105" t="s">
        <v>18</v>
      </c>
      <c r="E3105" t="s">
        <v>16</v>
      </c>
      <c r="F3105" t="s">
        <v>12</v>
      </c>
      <c r="G3105" t="s">
        <v>13</v>
      </c>
      <c r="H3105" t="s">
        <v>13</v>
      </c>
      <c r="I3105">
        <v>45</v>
      </c>
      <c r="J3105" t="str">
        <f>IF(ABS((C3105-AVERAGE($C:$C))/_xlfn.STDEV.S(moras[SALARIO]))&gt;1.96,"Atípico","No")</f>
        <v>No</v>
      </c>
      <c r="K3105" t="str">
        <f>IF(ABS((moras[[#This Row],[EDAD]]-AVERAGE($I:$I))/_xlfn.STDEV.S($I:$I))&gt;1.96,"Atípico","No")</f>
        <v>No</v>
      </c>
    </row>
    <row r="3106" spans="1:11" x14ac:dyDescent="0.35">
      <c r="A3106">
        <v>3034</v>
      </c>
      <c r="B3106" t="s">
        <v>9</v>
      </c>
      <c r="C3106">
        <v>514062</v>
      </c>
      <c r="D3106" t="s">
        <v>18</v>
      </c>
      <c r="E3106" t="s">
        <v>16</v>
      </c>
      <c r="F3106" t="s">
        <v>12</v>
      </c>
      <c r="G3106" t="s">
        <v>13</v>
      </c>
      <c r="H3106" t="s">
        <v>12</v>
      </c>
      <c r="I3106">
        <v>45</v>
      </c>
      <c r="J3106" t="str">
        <f>IF(ABS((C3106-AVERAGE($C:$C))/_xlfn.STDEV.S(moras[SALARIO]))&gt;1.96,"Atípico","No")</f>
        <v>No</v>
      </c>
      <c r="K3106" t="str">
        <f>IF(ABS((moras[[#This Row],[EDAD]]-AVERAGE($I:$I))/_xlfn.STDEV.S($I:$I))&gt;1.96,"Atípico","No")</f>
        <v>No</v>
      </c>
    </row>
    <row r="3107" spans="1:11" x14ac:dyDescent="0.35">
      <c r="A3107">
        <v>3431</v>
      </c>
      <c r="B3107" t="s">
        <v>15</v>
      </c>
      <c r="C3107">
        <v>509509</v>
      </c>
      <c r="D3107" t="s">
        <v>18</v>
      </c>
      <c r="E3107" t="s">
        <v>16</v>
      </c>
      <c r="F3107" t="s">
        <v>12</v>
      </c>
      <c r="G3107" t="s">
        <v>13</v>
      </c>
      <c r="H3107" t="s">
        <v>12</v>
      </c>
      <c r="I3107">
        <v>45</v>
      </c>
      <c r="J3107" t="str">
        <f>IF(ABS((C3107-AVERAGE($C:$C))/_xlfn.STDEV.S(moras[SALARIO]))&gt;1.96,"Atípico","No")</f>
        <v>No</v>
      </c>
      <c r="K3107" t="str">
        <f>IF(ABS((moras[[#This Row],[EDAD]]-AVERAGE($I:$I))/_xlfn.STDEV.S($I:$I))&gt;1.96,"Atípico","No")</f>
        <v>No</v>
      </c>
    </row>
    <row r="3108" spans="1:11" x14ac:dyDescent="0.35">
      <c r="A3108">
        <v>2792</v>
      </c>
      <c r="B3108" t="s">
        <v>15</v>
      </c>
      <c r="C3108">
        <v>497847.64</v>
      </c>
      <c r="D3108" t="s">
        <v>10</v>
      </c>
      <c r="E3108" t="s">
        <v>16</v>
      </c>
      <c r="F3108" t="s">
        <v>12</v>
      </c>
      <c r="G3108" t="s">
        <v>13</v>
      </c>
      <c r="H3108" t="s">
        <v>13</v>
      </c>
      <c r="I3108">
        <v>45</v>
      </c>
      <c r="J3108" t="str">
        <f>IF(ABS((C3108-AVERAGE($C:$C))/_xlfn.STDEV.S(moras[SALARIO]))&gt;1.96,"Atípico","No")</f>
        <v>No</v>
      </c>
      <c r="K3108" t="str">
        <f>IF(ABS((moras[[#This Row],[EDAD]]-AVERAGE($I:$I))/_xlfn.STDEV.S($I:$I))&gt;1.96,"Atípico","No")</f>
        <v>No</v>
      </c>
    </row>
    <row r="3109" spans="1:11" x14ac:dyDescent="0.35">
      <c r="A3109">
        <v>192</v>
      </c>
      <c r="B3109" t="s">
        <v>15</v>
      </c>
      <c r="C3109">
        <v>496208.33</v>
      </c>
      <c r="D3109" t="s">
        <v>10</v>
      </c>
      <c r="E3109" t="s">
        <v>16</v>
      </c>
      <c r="F3109" t="s">
        <v>12</v>
      </c>
      <c r="G3109" t="s">
        <v>12</v>
      </c>
      <c r="H3109" t="s">
        <v>13</v>
      </c>
      <c r="I3109">
        <v>45</v>
      </c>
      <c r="J3109" t="str">
        <f>IF(ABS((C3109-AVERAGE($C:$C))/_xlfn.STDEV.S(moras[SALARIO]))&gt;1.96,"Atípico","No")</f>
        <v>No</v>
      </c>
      <c r="K3109" t="str">
        <f>IF(ABS((moras[[#This Row],[EDAD]]-AVERAGE($I:$I))/_xlfn.STDEV.S($I:$I))&gt;1.96,"Atípico","No")</f>
        <v>No</v>
      </c>
    </row>
    <row r="3110" spans="1:11" x14ac:dyDescent="0.35">
      <c r="A3110">
        <v>421</v>
      </c>
      <c r="B3110" t="s">
        <v>9</v>
      </c>
      <c r="C3110">
        <v>492739.1</v>
      </c>
      <c r="D3110" t="s">
        <v>10</v>
      </c>
      <c r="E3110" t="s">
        <v>16</v>
      </c>
      <c r="F3110" t="s">
        <v>12</v>
      </c>
      <c r="G3110" t="s">
        <v>12</v>
      </c>
      <c r="H3110" t="s">
        <v>13</v>
      </c>
      <c r="I3110">
        <v>45</v>
      </c>
      <c r="J3110" t="str">
        <f>IF(ABS((C3110-AVERAGE($C:$C))/_xlfn.STDEV.S(moras[SALARIO]))&gt;1.96,"Atípico","No")</f>
        <v>No</v>
      </c>
      <c r="K3110" t="str">
        <f>IF(ABS((moras[[#This Row],[EDAD]]-AVERAGE($I:$I))/_xlfn.STDEV.S($I:$I))&gt;1.96,"Atípico","No")</f>
        <v>No</v>
      </c>
    </row>
    <row r="3111" spans="1:11" x14ac:dyDescent="0.35">
      <c r="A3111">
        <v>3552</v>
      </c>
      <c r="B3111" t="s">
        <v>9</v>
      </c>
      <c r="C3111">
        <v>490122</v>
      </c>
      <c r="D3111" t="s">
        <v>18</v>
      </c>
      <c r="E3111" t="s">
        <v>16</v>
      </c>
      <c r="F3111" t="s">
        <v>12</v>
      </c>
      <c r="G3111" t="s">
        <v>12</v>
      </c>
      <c r="H3111" t="s">
        <v>12</v>
      </c>
      <c r="I3111">
        <v>45</v>
      </c>
      <c r="J3111" t="str">
        <f>IF(ABS((C3111-AVERAGE($C:$C))/_xlfn.STDEV.S(moras[SALARIO]))&gt;1.96,"Atípico","No")</f>
        <v>No</v>
      </c>
      <c r="K3111" t="str">
        <f>IF(ABS((moras[[#This Row],[EDAD]]-AVERAGE($I:$I))/_xlfn.STDEV.S($I:$I))&gt;1.96,"Atípico","No")</f>
        <v>No</v>
      </c>
    </row>
    <row r="3112" spans="1:11" x14ac:dyDescent="0.35">
      <c r="A3112">
        <v>4431</v>
      </c>
      <c r="B3112" t="s">
        <v>9</v>
      </c>
      <c r="C3112">
        <v>487739</v>
      </c>
      <c r="D3112" t="s">
        <v>18</v>
      </c>
      <c r="E3112" t="s">
        <v>16</v>
      </c>
      <c r="F3112" t="s">
        <v>12</v>
      </c>
      <c r="G3112" t="s">
        <v>13</v>
      </c>
      <c r="H3112" t="s">
        <v>12</v>
      </c>
      <c r="I3112">
        <v>45</v>
      </c>
      <c r="J3112" t="str">
        <f>IF(ABS((C3112-AVERAGE($C:$C))/_xlfn.STDEV.S(moras[SALARIO]))&gt;1.96,"Atípico","No")</f>
        <v>No</v>
      </c>
      <c r="K3112" t="str">
        <f>IF(ABS((moras[[#This Row],[EDAD]]-AVERAGE($I:$I))/_xlfn.STDEV.S($I:$I))&gt;1.96,"Atípico","No")</f>
        <v>No</v>
      </c>
    </row>
    <row r="3113" spans="1:11" x14ac:dyDescent="0.35">
      <c r="A3113">
        <v>3205</v>
      </c>
      <c r="B3113" t="s">
        <v>9</v>
      </c>
      <c r="C3113">
        <v>450886</v>
      </c>
      <c r="D3113" t="s">
        <v>18</v>
      </c>
      <c r="E3113" t="s">
        <v>16</v>
      </c>
      <c r="F3113" t="s">
        <v>12</v>
      </c>
      <c r="G3113" t="s">
        <v>12</v>
      </c>
      <c r="H3113" t="s">
        <v>12</v>
      </c>
      <c r="I3113">
        <v>45</v>
      </c>
      <c r="J3113" t="str">
        <f>IF(ABS((C3113-AVERAGE($C:$C))/_xlfn.STDEV.S(moras[SALARIO]))&gt;1.96,"Atípico","No")</f>
        <v>No</v>
      </c>
      <c r="K3113" t="str">
        <f>IF(ABS((moras[[#This Row],[EDAD]]-AVERAGE($I:$I))/_xlfn.STDEV.S($I:$I))&gt;1.96,"Atípico","No")</f>
        <v>No</v>
      </c>
    </row>
    <row r="3114" spans="1:11" x14ac:dyDescent="0.35">
      <c r="A3114">
        <v>239</v>
      </c>
      <c r="B3114" t="s">
        <v>15</v>
      </c>
      <c r="C3114">
        <v>448927.5</v>
      </c>
      <c r="D3114" t="s">
        <v>10</v>
      </c>
      <c r="E3114" t="s">
        <v>16</v>
      </c>
      <c r="F3114" t="s">
        <v>12</v>
      </c>
      <c r="G3114" t="s">
        <v>13</v>
      </c>
      <c r="H3114" t="s">
        <v>13</v>
      </c>
      <c r="I3114">
        <v>45</v>
      </c>
      <c r="J3114" t="str">
        <f>IF(ABS((C3114-AVERAGE($C:$C))/_xlfn.STDEV.S(moras[SALARIO]))&gt;1.96,"Atípico","No")</f>
        <v>No</v>
      </c>
      <c r="K3114" t="str">
        <f>IF(ABS((moras[[#This Row],[EDAD]]-AVERAGE($I:$I))/_xlfn.STDEV.S($I:$I))&gt;1.96,"Atípico","No")</f>
        <v>No</v>
      </c>
    </row>
    <row r="3115" spans="1:11" x14ac:dyDescent="0.35">
      <c r="A3115">
        <v>866</v>
      </c>
      <c r="B3115" t="s">
        <v>9</v>
      </c>
      <c r="C3115">
        <v>445258.23999999999</v>
      </c>
      <c r="D3115" t="s">
        <v>10</v>
      </c>
      <c r="E3115" t="s">
        <v>16</v>
      </c>
      <c r="F3115" t="s">
        <v>12</v>
      </c>
      <c r="G3115" t="s">
        <v>13</v>
      </c>
      <c r="H3115" t="s">
        <v>13</v>
      </c>
      <c r="I3115">
        <v>45</v>
      </c>
      <c r="J3115" t="str">
        <f>IF(ABS((C3115-AVERAGE($C:$C))/_xlfn.STDEV.S(moras[SALARIO]))&gt;1.96,"Atípico","No")</f>
        <v>No</v>
      </c>
      <c r="K3115" t="str">
        <f>IF(ABS((moras[[#This Row],[EDAD]]-AVERAGE($I:$I))/_xlfn.STDEV.S($I:$I))&gt;1.96,"Atípico","No")</f>
        <v>No</v>
      </c>
    </row>
    <row r="3116" spans="1:11" x14ac:dyDescent="0.35">
      <c r="A3116">
        <v>1004</v>
      </c>
      <c r="B3116" t="s">
        <v>15</v>
      </c>
      <c r="C3116">
        <v>433738.95</v>
      </c>
      <c r="D3116" t="s">
        <v>10</v>
      </c>
      <c r="E3116" t="s">
        <v>16</v>
      </c>
      <c r="F3116" t="s">
        <v>12</v>
      </c>
      <c r="G3116" t="s">
        <v>13</v>
      </c>
      <c r="H3116" t="s">
        <v>13</v>
      </c>
      <c r="I3116">
        <v>45</v>
      </c>
      <c r="J3116" t="str">
        <f>IF(ABS((C3116-AVERAGE($C:$C))/_xlfn.STDEV.S(moras[SALARIO]))&gt;1.96,"Atípico","No")</f>
        <v>No</v>
      </c>
      <c r="K3116" t="str">
        <f>IF(ABS((moras[[#This Row],[EDAD]]-AVERAGE($I:$I))/_xlfn.STDEV.S($I:$I))&gt;1.96,"Atípico","No")</f>
        <v>No</v>
      </c>
    </row>
    <row r="3117" spans="1:11" x14ac:dyDescent="0.35">
      <c r="A3117">
        <v>317</v>
      </c>
      <c r="B3117" t="s">
        <v>9</v>
      </c>
      <c r="C3117">
        <v>433000</v>
      </c>
      <c r="D3117" t="s">
        <v>10</v>
      </c>
      <c r="E3117" t="s">
        <v>16</v>
      </c>
      <c r="F3117" t="s">
        <v>12</v>
      </c>
      <c r="G3117" t="s">
        <v>13</v>
      </c>
      <c r="H3117" t="s">
        <v>13</v>
      </c>
      <c r="I3117">
        <v>45</v>
      </c>
      <c r="J3117" t="str">
        <f>IF(ABS((C3117-AVERAGE($C:$C))/_xlfn.STDEV.S(moras[SALARIO]))&gt;1.96,"Atípico","No")</f>
        <v>No</v>
      </c>
      <c r="K3117" t="str">
        <f>IF(ABS((moras[[#This Row],[EDAD]]-AVERAGE($I:$I))/_xlfn.STDEV.S($I:$I))&gt;1.96,"Atípico","No")</f>
        <v>No</v>
      </c>
    </row>
    <row r="3118" spans="1:11" x14ac:dyDescent="0.35">
      <c r="A3118">
        <v>1834</v>
      </c>
      <c r="B3118" t="s">
        <v>9</v>
      </c>
      <c r="C3118">
        <v>432986.25</v>
      </c>
      <c r="D3118" t="s">
        <v>10</v>
      </c>
      <c r="E3118" t="s">
        <v>16</v>
      </c>
      <c r="F3118" t="s">
        <v>12</v>
      </c>
      <c r="G3118" t="s">
        <v>12</v>
      </c>
      <c r="H3118" t="s">
        <v>13</v>
      </c>
      <c r="I3118">
        <v>45</v>
      </c>
      <c r="J3118" t="str">
        <f>IF(ABS((C3118-AVERAGE($C:$C))/_xlfn.STDEV.S(moras[SALARIO]))&gt;1.96,"Atípico","No")</f>
        <v>No</v>
      </c>
      <c r="K3118" t="str">
        <f>IF(ABS((moras[[#This Row],[EDAD]]-AVERAGE($I:$I))/_xlfn.STDEV.S($I:$I))&gt;1.96,"Atípico","No")</f>
        <v>No</v>
      </c>
    </row>
    <row r="3119" spans="1:11" x14ac:dyDescent="0.35">
      <c r="A3119">
        <v>4863</v>
      </c>
      <c r="B3119" t="s">
        <v>15</v>
      </c>
      <c r="C3119">
        <v>430924</v>
      </c>
      <c r="D3119" t="s">
        <v>10</v>
      </c>
      <c r="E3119" t="s">
        <v>16</v>
      </c>
      <c r="F3119" t="s">
        <v>12</v>
      </c>
      <c r="G3119" t="s">
        <v>13</v>
      </c>
      <c r="H3119" t="s">
        <v>13</v>
      </c>
      <c r="I3119">
        <v>45</v>
      </c>
      <c r="J3119" t="str">
        <f>IF(ABS((C3119-AVERAGE($C:$C))/_xlfn.STDEV.S(moras[SALARIO]))&gt;1.96,"Atípico","No")</f>
        <v>No</v>
      </c>
      <c r="K3119" t="str">
        <f>IF(ABS((moras[[#This Row],[EDAD]]-AVERAGE($I:$I))/_xlfn.STDEV.S($I:$I))&gt;1.96,"Atípico","No")</f>
        <v>No</v>
      </c>
    </row>
    <row r="3120" spans="1:11" x14ac:dyDescent="0.35">
      <c r="A3120">
        <v>998</v>
      </c>
      <c r="B3120" t="s">
        <v>15</v>
      </c>
      <c r="C3120">
        <v>428662.7</v>
      </c>
      <c r="D3120" t="s">
        <v>10</v>
      </c>
      <c r="E3120" t="s">
        <v>16</v>
      </c>
      <c r="F3120" t="s">
        <v>12</v>
      </c>
      <c r="G3120" t="s">
        <v>12</v>
      </c>
      <c r="H3120" t="s">
        <v>13</v>
      </c>
      <c r="I3120">
        <v>45</v>
      </c>
      <c r="J3120" t="str">
        <f>IF(ABS((C3120-AVERAGE($C:$C))/_xlfn.STDEV.S(moras[SALARIO]))&gt;1.96,"Atípico","No")</f>
        <v>No</v>
      </c>
      <c r="K3120" t="str">
        <f>IF(ABS((moras[[#This Row],[EDAD]]-AVERAGE($I:$I))/_xlfn.STDEV.S($I:$I))&gt;1.96,"Atípico","No")</f>
        <v>No</v>
      </c>
    </row>
    <row r="3121" spans="1:11" x14ac:dyDescent="0.35">
      <c r="A3121">
        <v>413</v>
      </c>
      <c r="B3121" t="s">
        <v>9</v>
      </c>
      <c r="C3121">
        <v>415861</v>
      </c>
      <c r="D3121" t="s">
        <v>18</v>
      </c>
      <c r="E3121" t="s">
        <v>16</v>
      </c>
      <c r="F3121" t="s">
        <v>12</v>
      </c>
      <c r="G3121" t="s">
        <v>12</v>
      </c>
      <c r="H3121" t="s">
        <v>12</v>
      </c>
      <c r="I3121">
        <v>45</v>
      </c>
      <c r="J3121" t="str">
        <f>IF(ABS((C3121-AVERAGE($C:$C))/_xlfn.STDEV.S(moras[SALARIO]))&gt;1.96,"Atípico","No")</f>
        <v>No</v>
      </c>
      <c r="K3121" t="str">
        <f>IF(ABS((moras[[#This Row],[EDAD]]-AVERAGE($I:$I))/_xlfn.STDEV.S($I:$I))&gt;1.96,"Atípico","No")</f>
        <v>No</v>
      </c>
    </row>
    <row r="3122" spans="1:11" x14ac:dyDescent="0.35">
      <c r="A3122">
        <v>4229</v>
      </c>
      <c r="B3122" t="s">
        <v>15</v>
      </c>
      <c r="C3122">
        <v>410881.45</v>
      </c>
      <c r="D3122" t="s">
        <v>10</v>
      </c>
      <c r="E3122" t="s">
        <v>16</v>
      </c>
      <c r="F3122" t="s">
        <v>12</v>
      </c>
      <c r="G3122" t="s">
        <v>13</v>
      </c>
      <c r="H3122" t="s">
        <v>13</v>
      </c>
      <c r="I3122">
        <v>45</v>
      </c>
      <c r="J3122" t="str">
        <f>IF(ABS((C3122-AVERAGE($C:$C))/_xlfn.STDEV.S(moras[SALARIO]))&gt;1.96,"Atípico","No")</f>
        <v>No</v>
      </c>
      <c r="K3122" t="str">
        <f>IF(ABS((moras[[#This Row],[EDAD]]-AVERAGE($I:$I))/_xlfn.STDEV.S($I:$I))&gt;1.96,"Atípico","No")</f>
        <v>No</v>
      </c>
    </row>
    <row r="3123" spans="1:11" x14ac:dyDescent="0.35">
      <c r="A3123">
        <v>2668</v>
      </c>
      <c r="B3123" t="s">
        <v>9</v>
      </c>
      <c r="C3123">
        <v>410402</v>
      </c>
      <c r="D3123" t="s">
        <v>10</v>
      </c>
      <c r="E3123" t="s">
        <v>16</v>
      </c>
      <c r="F3123" t="s">
        <v>12</v>
      </c>
      <c r="G3123" t="s">
        <v>13</v>
      </c>
      <c r="H3123" t="s">
        <v>13</v>
      </c>
      <c r="I3123">
        <v>45</v>
      </c>
      <c r="J3123" t="str">
        <f>IF(ABS((C3123-AVERAGE($C:$C))/_xlfn.STDEV.S(moras[SALARIO]))&gt;1.96,"Atípico","No")</f>
        <v>No</v>
      </c>
      <c r="K3123" t="str">
        <f>IF(ABS((moras[[#This Row],[EDAD]]-AVERAGE($I:$I))/_xlfn.STDEV.S($I:$I))&gt;1.96,"Atípico","No")</f>
        <v>No</v>
      </c>
    </row>
    <row r="3124" spans="1:11" x14ac:dyDescent="0.35">
      <c r="A3124">
        <v>4539</v>
      </c>
      <c r="B3124" t="s">
        <v>15</v>
      </c>
      <c r="C3124">
        <v>403806.82</v>
      </c>
      <c r="D3124" t="s">
        <v>10</v>
      </c>
      <c r="E3124" t="s">
        <v>16</v>
      </c>
      <c r="F3124" t="s">
        <v>12</v>
      </c>
      <c r="G3124" t="s">
        <v>13</v>
      </c>
      <c r="H3124" t="s">
        <v>13</v>
      </c>
      <c r="I3124">
        <v>45</v>
      </c>
      <c r="J3124" t="str">
        <f>IF(ABS((C3124-AVERAGE($C:$C))/_xlfn.STDEV.S(moras[SALARIO]))&gt;1.96,"Atípico","No")</f>
        <v>No</v>
      </c>
      <c r="K3124" t="str">
        <f>IF(ABS((moras[[#This Row],[EDAD]]-AVERAGE($I:$I))/_xlfn.STDEV.S($I:$I))&gt;1.96,"Atípico","No")</f>
        <v>No</v>
      </c>
    </row>
    <row r="3125" spans="1:11" x14ac:dyDescent="0.35">
      <c r="A3125">
        <v>1333</v>
      </c>
      <c r="B3125" t="s">
        <v>15</v>
      </c>
      <c r="C3125">
        <v>389481.25</v>
      </c>
      <c r="D3125" t="s">
        <v>10</v>
      </c>
      <c r="E3125" t="s">
        <v>16</v>
      </c>
      <c r="F3125" t="s">
        <v>12</v>
      </c>
      <c r="G3125" t="s">
        <v>12</v>
      </c>
      <c r="H3125" t="s">
        <v>13</v>
      </c>
      <c r="I3125">
        <v>45</v>
      </c>
      <c r="J3125" t="str">
        <f>IF(ABS((C3125-AVERAGE($C:$C))/_xlfn.STDEV.S(moras[SALARIO]))&gt;1.96,"Atípico","No")</f>
        <v>No</v>
      </c>
      <c r="K3125" t="str">
        <f>IF(ABS((moras[[#This Row],[EDAD]]-AVERAGE($I:$I))/_xlfn.STDEV.S($I:$I))&gt;1.96,"Atípico","No")</f>
        <v>No</v>
      </c>
    </row>
    <row r="3126" spans="1:11" x14ac:dyDescent="0.35">
      <c r="A3126">
        <v>59</v>
      </c>
      <c r="B3126" t="s">
        <v>9</v>
      </c>
      <c r="C3126">
        <v>386161</v>
      </c>
      <c r="D3126" t="s">
        <v>18</v>
      </c>
      <c r="E3126" t="s">
        <v>16</v>
      </c>
      <c r="F3126" t="s">
        <v>12</v>
      </c>
      <c r="G3126" t="s">
        <v>13</v>
      </c>
      <c r="H3126" t="s">
        <v>12</v>
      </c>
      <c r="I3126">
        <v>45</v>
      </c>
      <c r="J3126" t="str">
        <f>IF(ABS((C3126-AVERAGE($C:$C))/_xlfn.STDEV.S(moras[SALARIO]))&gt;1.96,"Atípico","No")</f>
        <v>No</v>
      </c>
      <c r="K3126" t="str">
        <f>IF(ABS((moras[[#This Row],[EDAD]]-AVERAGE($I:$I))/_xlfn.STDEV.S($I:$I))&gt;1.96,"Atípico","No")</f>
        <v>No</v>
      </c>
    </row>
    <row r="3127" spans="1:11" x14ac:dyDescent="0.35">
      <c r="A3127">
        <v>3474</v>
      </c>
      <c r="B3127" t="s">
        <v>9</v>
      </c>
      <c r="C3127">
        <v>383254</v>
      </c>
      <c r="D3127" t="s">
        <v>18</v>
      </c>
      <c r="E3127" t="s">
        <v>16</v>
      </c>
      <c r="F3127" t="s">
        <v>12</v>
      </c>
      <c r="G3127" t="s">
        <v>13</v>
      </c>
      <c r="H3127" t="s">
        <v>13</v>
      </c>
      <c r="I3127">
        <v>45</v>
      </c>
      <c r="J3127" t="str">
        <f>IF(ABS((C3127-AVERAGE($C:$C))/_xlfn.STDEV.S(moras[SALARIO]))&gt;1.96,"Atípico","No")</f>
        <v>No</v>
      </c>
      <c r="K3127" t="str">
        <f>IF(ABS((moras[[#This Row],[EDAD]]-AVERAGE($I:$I))/_xlfn.STDEV.S($I:$I))&gt;1.96,"Atípico","No")</f>
        <v>No</v>
      </c>
    </row>
    <row r="3128" spans="1:11" x14ac:dyDescent="0.35">
      <c r="A3128">
        <v>567</v>
      </c>
      <c r="B3128" t="s">
        <v>9</v>
      </c>
      <c r="C3128">
        <v>370000</v>
      </c>
      <c r="D3128" t="s">
        <v>10</v>
      </c>
      <c r="E3128" t="s">
        <v>16</v>
      </c>
      <c r="F3128" t="s">
        <v>12</v>
      </c>
      <c r="G3128" t="s">
        <v>12</v>
      </c>
      <c r="H3128" t="s">
        <v>13</v>
      </c>
      <c r="I3128">
        <v>45</v>
      </c>
      <c r="J3128" t="str">
        <f>IF(ABS((C3128-AVERAGE($C:$C))/_xlfn.STDEV.S(moras[SALARIO]))&gt;1.96,"Atípico","No")</f>
        <v>No</v>
      </c>
      <c r="K3128" t="str">
        <f>IF(ABS((moras[[#This Row],[EDAD]]-AVERAGE($I:$I))/_xlfn.STDEV.S($I:$I))&gt;1.96,"Atípico","No")</f>
        <v>No</v>
      </c>
    </row>
    <row r="3129" spans="1:11" x14ac:dyDescent="0.35">
      <c r="A3129">
        <v>2842</v>
      </c>
      <c r="B3129" t="s">
        <v>9</v>
      </c>
      <c r="C3129">
        <v>370000</v>
      </c>
      <c r="D3129" t="s">
        <v>10</v>
      </c>
      <c r="E3129" t="s">
        <v>16</v>
      </c>
      <c r="F3129" t="s">
        <v>12</v>
      </c>
      <c r="G3129" t="s">
        <v>13</v>
      </c>
      <c r="H3129" t="s">
        <v>13</v>
      </c>
      <c r="I3129">
        <v>45</v>
      </c>
      <c r="J3129" t="str">
        <f>IF(ABS((C3129-AVERAGE($C:$C))/_xlfn.STDEV.S(moras[SALARIO]))&gt;1.96,"Atípico","No")</f>
        <v>No</v>
      </c>
      <c r="K3129" t="str">
        <f>IF(ABS((moras[[#This Row],[EDAD]]-AVERAGE($I:$I))/_xlfn.STDEV.S($I:$I))&gt;1.96,"Atípico","No")</f>
        <v>No</v>
      </c>
    </row>
    <row r="3130" spans="1:11" x14ac:dyDescent="0.35">
      <c r="A3130">
        <v>1972</v>
      </c>
      <c r="B3130" t="s">
        <v>15</v>
      </c>
      <c r="C3130">
        <v>367734</v>
      </c>
      <c r="D3130" t="s">
        <v>18</v>
      </c>
      <c r="E3130" t="s">
        <v>16</v>
      </c>
      <c r="F3130" t="s">
        <v>12</v>
      </c>
      <c r="G3130" t="s">
        <v>13</v>
      </c>
      <c r="H3130" t="s">
        <v>13</v>
      </c>
      <c r="I3130">
        <v>45</v>
      </c>
      <c r="J3130" t="str">
        <f>IF(ABS((C3130-AVERAGE($C:$C))/_xlfn.STDEV.S(moras[SALARIO]))&gt;1.96,"Atípico","No")</f>
        <v>No</v>
      </c>
      <c r="K3130" t="str">
        <f>IF(ABS((moras[[#This Row],[EDAD]]-AVERAGE($I:$I))/_xlfn.STDEV.S($I:$I))&gt;1.96,"Atípico","No")</f>
        <v>No</v>
      </c>
    </row>
    <row r="3131" spans="1:11" x14ac:dyDescent="0.35">
      <c r="A3131">
        <v>4372</v>
      </c>
      <c r="B3131" t="s">
        <v>15</v>
      </c>
      <c r="C3131">
        <v>346500</v>
      </c>
      <c r="D3131" t="s">
        <v>10</v>
      </c>
      <c r="E3131" t="s">
        <v>16</v>
      </c>
      <c r="F3131" t="s">
        <v>12</v>
      </c>
      <c r="G3131" t="s">
        <v>13</v>
      </c>
      <c r="H3131" t="s">
        <v>13</v>
      </c>
      <c r="I3131">
        <v>45</v>
      </c>
      <c r="J3131" t="str">
        <f>IF(ABS((C3131-AVERAGE($C:$C))/_xlfn.STDEV.S(moras[SALARIO]))&gt;1.96,"Atípico","No")</f>
        <v>No</v>
      </c>
      <c r="K3131" t="str">
        <f>IF(ABS((moras[[#This Row],[EDAD]]-AVERAGE($I:$I))/_xlfn.STDEV.S($I:$I))&gt;1.96,"Atípico","No")</f>
        <v>No</v>
      </c>
    </row>
    <row r="3132" spans="1:11" x14ac:dyDescent="0.35">
      <c r="A3132">
        <v>2819</v>
      </c>
      <c r="B3132" t="s">
        <v>15</v>
      </c>
      <c r="C3132">
        <v>340654</v>
      </c>
      <c r="D3132" t="s">
        <v>10</v>
      </c>
      <c r="E3132" t="s">
        <v>16</v>
      </c>
      <c r="F3132" t="s">
        <v>12</v>
      </c>
      <c r="G3132" t="s">
        <v>13</v>
      </c>
      <c r="H3132" t="s">
        <v>13</v>
      </c>
      <c r="I3132">
        <v>45</v>
      </c>
      <c r="J3132" t="str">
        <f>IF(ABS((C3132-AVERAGE($C:$C))/_xlfn.STDEV.S(moras[SALARIO]))&gt;1.96,"Atípico","No")</f>
        <v>No</v>
      </c>
      <c r="K3132" t="str">
        <f>IF(ABS((moras[[#This Row],[EDAD]]-AVERAGE($I:$I))/_xlfn.STDEV.S($I:$I))&gt;1.96,"Atípico","No")</f>
        <v>No</v>
      </c>
    </row>
    <row r="3133" spans="1:11" x14ac:dyDescent="0.35">
      <c r="A3133">
        <v>4154</v>
      </c>
      <c r="B3133" t="s">
        <v>9</v>
      </c>
      <c r="C3133">
        <v>331059</v>
      </c>
      <c r="D3133" t="s">
        <v>18</v>
      </c>
      <c r="E3133" t="s">
        <v>16</v>
      </c>
      <c r="F3133" t="s">
        <v>12</v>
      </c>
      <c r="G3133" t="s">
        <v>13</v>
      </c>
      <c r="H3133" t="s">
        <v>12</v>
      </c>
      <c r="I3133">
        <v>45</v>
      </c>
      <c r="J3133" t="str">
        <f>IF(ABS((C3133-AVERAGE($C:$C))/_xlfn.STDEV.S(moras[SALARIO]))&gt;1.96,"Atípico","No")</f>
        <v>No</v>
      </c>
      <c r="K3133" t="str">
        <f>IF(ABS((moras[[#This Row],[EDAD]]-AVERAGE($I:$I))/_xlfn.STDEV.S($I:$I))&gt;1.96,"Atípico","No")</f>
        <v>No</v>
      </c>
    </row>
    <row r="3134" spans="1:11" x14ac:dyDescent="0.35">
      <c r="A3134">
        <v>1600</v>
      </c>
      <c r="B3134" t="s">
        <v>15</v>
      </c>
      <c r="C3134">
        <v>328127.06</v>
      </c>
      <c r="D3134" t="s">
        <v>10</v>
      </c>
      <c r="E3134" t="s">
        <v>16</v>
      </c>
      <c r="F3134" t="s">
        <v>12</v>
      </c>
      <c r="G3134" t="s">
        <v>13</v>
      </c>
      <c r="H3134" t="s">
        <v>13</v>
      </c>
      <c r="I3134">
        <v>45</v>
      </c>
      <c r="J3134" t="str">
        <f>IF(ABS((C3134-AVERAGE($C:$C))/_xlfn.STDEV.S(moras[SALARIO]))&gt;1.96,"Atípico","No")</f>
        <v>No</v>
      </c>
      <c r="K3134" t="str">
        <f>IF(ABS((moras[[#This Row],[EDAD]]-AVERAGE($I:$I))/_xlfn.STDEV.S($I:$I))&gt;1.96,"Atípico","No")</f>
        <v>No</v>
      </c>
    </row>
    <row r="3135" spans="1:11" x14ac:dyDescent="0.35">
      <c r="A3135">
        <v>875</v>
      </c>
      <c r="B3135" t="s">
        <v>9</v>
      </c>
      <c r="C3135">
        <v>315687</v>
      </c>
      <c r="D3135" t="s">
        <v>10</v>
      </c>
      <c r="E3135" t="s">
        <v>16</v>
      </c>
      <c r="F3135" t="s">
        <v>12</v>
      </c>
      <c r="G3135" t="s">
        <v>12</v>
      </c>
      <c r="H3135" t="s">
        <v>12</v>
      </c>
      <c r="I3135">
        <v>45</v>
      </c>
      <c r="J3135" t="str">
        <f>IF(ABS((C3135-AVERAGE($C:$C))/_xlfn.STDEV.S(moras[SALARIO]))&gt;1.96,"Atípico","No")</f>
        <v>No</v>
      </c>
      <c r="K3135" t="str">
        <f>IF(ABS((moras[[#This Row],[EDAD]]-AVERAGE($I:$I))/_xlfn.STDEV.S($I:$I))&gt;1.96,"Atípico","No")</f>
        <v>No</v>
      </c>
    </row>
    <row r="3136" spans="1:11" x14ac:dyDescent="0.35">
      <c r="A3136">
        <v>748</v>
      </c>
      <c r="B3136" t="s">
        <v>9</v>
      </c>
      <c r="C3136">
        <v>310124</v>
      </c>
      <c r="D3136" t="s">
        <v>18</v>
      </c>
      <c r="E3136" t="s">
        <v>16</v>
      </c>
      <c r="F3136" t="s">
        <v>12</v>
      </c>
      <c r="G3136" t="s">
        <v>13</v>
      </c>
      <c r="H3136" t="s">
        <v>13</v>
      </c>
      <c r="I3136">
        <v>45</v>
      </c>
      <c r="J3136" t="str">
        <f>IF(ABS((C3136-AVERAGE($C:$C))/_xlfn.STDEV.S(moras[SALARIO]))&gt;1.96,"Atípico","No")</f>
        <v>No</v>
      </c>
      <c r="K3136" t="str">
        <f>IF(ABS((moras[[#This Row],[EDAD]]-AVERAGE($I:$I))/_xlfn.STDEV.S($I:$I))&gt;1.96,"Atípico","No")</f>
        <v>No</v>
      </c>
    </row>
    <row r="3137" spans="1:11" x14ac:dyDescent="0.35">
      <c r="A3137">
        <v>2134</v>
      </c>
      <c r="B3137" t="s">
        <v>9</v>
      </c>
      <c r="C3137">
        <v>306723.3</v>
      </c>
      <c r="D3137" t="s">
        <v>18</v>
      </c>
      <c r="E3137" t="s">
        <v>16</v>
      </c>
      <c r="F3137" t="s">
        <v>12</v>
      </c>
      <c r="G3137" t="s">
        <v>12</v>
      </c>
      <c r="H3137" t="s">
        <v>12</v>
      </c>
      <c r="I3137">
        <v>45</v>
      </c>
      <c r="J3137" t="str">
        <f>IF(ABS((C3137-AVERAGE($C:$C))/_xlfn.STDEV.S(moras[SALARIO]))&gt;1.96,"Atípico","No")</f>
        <v>No</v>
      </c>
      <c r="K3137" t="str">
        <f>IF(ABS((moras[[#This Row],[EDAD]]-AVERAGE($I:$I))/_xlfn.STDEV.S($I:$I))&gt;1.96,"Atípico","No")</f>
        <v>No</v>
      </c>
    </row>
    <row r="3138" spans="1:11" x14ac:dyDescent="0.35">
      <c r="A3138">
        <v>530</v>
      </c>
      <c r="B3138" t="s">
        <v>15</v>
      </c>
      <c r="C3138">
        <v>304913</v>
      </c>
      <c r="D3138" t="s">
        <v>10</v>
      </c>
      <c r="E3138" t="s">
        <v>11</v>
      </c>
      <c r="F3138" t="s">
        <v>12</v>
      </c>
      <c r="G3138" t="s">
        <v>13</v>
      </c>
      <c r="H3138" t="s">
        <v>13</v>
      </c>
      <c r="I3138">
        <v>45</v>
      </c>
      <c r="J3138" t="str">
        <f>IF(ABS((C3138-AVERAGE($C:$C))/_xlfn.STDEV.S(moras[SALARIO]))&gt;1.96,"Atípico","No")</f>
        <v>No</v>
      </c>
      <c r="K3138" t="str">
        <f>IF(ABS((moras[[#This Row],[EDAD]]-AVERAGE($I:$I))/_xlfn.STDEV.S($I:$I))&gt;1.96,"Atípico","No")</f>
        <v>No</v>
      </c>
    </row>
    <row r="3139" spans="1:11" x14ac:dyDescent="0.35">
      <c r="A3139">
        <v>1367</v>
      </c>
      <c r="B3139" t="s">
        <v>15</v>
      </c>
      <c r="C3139">
        <v>300018</v>
      </c>
      <c r="D3139" t="s">
        <v>17</v>
      </c>
      <c r="E3139" t="s">
        <v>16</v>
      </c>
      <c r="F3139" t="s">
        <v>12</v>
      </c>
      <c r="G3139" t="s">
        <v>12</v>
      </c>
      <c r="H3139" t="s">
        <v>13</v>
      </c>
      <c r="I3139">
        <v>45</v>
      </c>
      <c r="J3139" t="str">
        <f>IF(ABS((C3139-AVERAGE($C:$C))/_xlfn.STDEV.S(moras[SALARIO]))&gt;1.96,"Atípico","No")</f>
        <v>No</v>
      </c>
      <c r="K3139" t="str">
        <f>IF(ABS((moras[[#This Row],[EDAD]]-AVERAGE($I:$I))/_xlfn.STDEV.S($I:$I))&gt;1.96,"Atípico","No")</f>
        <v>No</v>
      </c>
    </row>
    <row r="3140" spans="1:11" x14ac:dyDescent="0.35">
      <c r="A3140">
        <v>3123</v>
      </c>
      <c r="B3140" t="s">
        <v>9</v>
      </c>
      <c r="C3140">
        <v>300018</v>
      </c>
      <c r="D3140" t="s">
        <v>18</v>
      </c>
      <c r="E3140" t="s">
        <v>16</v>
      </c>
      <c r="F3140" t="s">
        <v>12</v>
      </c>
      <c r="G3140" t="s">
        <v>12</v>
      </c>
      <c r="H3140" t="s">
        <v>12</v>
      </c>
      <c r="I3140">
        <v>45</v>
      </c>
      <c r="J3140" t="str">
        <f>IF(ABS((C3140-AVERAGE($C:$C))/_xlfn.STDEV.S(moras[SALARIO]))&gt;1.96,"Atípico","No")</f>
        <v>No</v>
      </c>
      <c r="K3140" t="str">
        <f>IF(ABS((moras[[#This Row],[EDAD]]-AVERAGE($I:$I))/_xlfn.STDEV.S($I:$I))&gt;1.96,"Atípico","No")</f>
        <v>No</v>
      </c>
    </row>
    <row r="3141" spans="1:11" x14ac:dyDescent="0.35">
      <c r="A3141">
        <v>1628</v>
      </c>
      <c r="B3141" t="s">
        <v>15</v>
      </c>
      <c r="C3141">
        <v>299441</v>
      </c>
      <c r="D3141" t="s">
        <v>18</v>
      </c>
      <c r="E3141" t="s">
        <v>16</v>
      </c>
      <c r="F3141" t="s">
        <v>12</v>
      </c>
      <c r="G3141" t="s">
        <v>13</v>
      </c>
      <c r="H3141" t="s">
        <v>13</v>
      </c>
      <c r="I3141">
        <v>45</v>
      </c>
      <c r="J3141" t="str">
        <f>IF(ABS((C3141-AVERAGE($C:$C))/_xlfn.STDEV.S(moras[SALARIO]))&gt;1.96,"Atípico","No")</f>
        <v>No</v>
      </c>
      <c r="K3141" t="str">
        <f>IF(ABS((moras[[#This Row],[EDAD]]-AVERAGE($I:$I))/_xlfn.STDEV.S($I:$I))&gt;1.96,"Atípico","No")</f>
        <v>No</v>
      </c>
    </row>
    <row r="3142" spans="1:11" x14ac:dyDescent="0.35">
      <c r="A3142">
        <v>122</v>
      </c>
      <c r="B3142" t="s">
        <v>15</v>
      </c>
      <c r="C3142">
        <v>297514</v>
      </c>
      <c r="D3142" t="s">
        <v>17</v>
      </c>
      <c r="E3142" t="s">
        <v>16</v>
      </c>
      <c r="F3142" t="s">
        <v>12</v>
      </c>
      <c r="G3142" t="s">
        <v>13</v>
      </c>
      <c r="H3142" t="s">
        <v>13</v>
      </c>
      <c r="I3142">
        <v>45</v>
      </c>
      <c r="J3142" t="str">
        <f>IF(ABS((C3142-AVERAGE($C:$C))/_xlfn.STDEV.S(moras[SALARIO]))&gt;1.96,"Atípico","No")</f>
        <v>No</v>
      </c>
      <c r="K3142" t="str">
        <f>IF(ABS((moras[[#This Row],[EDAD]]-AVERAGE($I:$I))/_xlfn.STDEV.S($I:$I))&gt;1.96,"Atípico","No")</f>
        <v>No</v>
      </c>
    </row>
    <row r="3143" spans="1:11" x14ac:dyDescent="0.35">
      <c r="A3143">
        <v>1958</v>
      </c>
      <c r="B3143" t="s">
        <v>9</v>
      </c>
      <c r="C3143">
        <v>297046</v>
      </c>
      <c r="D3143" t="s">
        <v>17</v>
      </c>
      <c r="E3143" t="s">
        <v>16</v>
      </c>
      <c r="F3143" t="s">
        <v>12</v>
      </c>
      <c r="G3143" t="s">
        <v>13</v>
      </c>
      <c r="H3143" t="s">
        <v>13</v>
      </c>
      <c r="I3143">
        <v>45</v>
      </c>
      <c r="J3143" t="str">
        <f>IF(ABS((C3143-AVERAGE($C:$C))/_xlfn.STDEV.S(moras[SALARIO]))&gt;1.96,"Atípico","No")</f>
        <v>No</v>
      </c>
      <c r="K3143" t="str">
        <f>IF(ABS((moras[[#This Row],[EDAD]]-AVERAGE($I:$I))/_xlfn.STDEV.S($I:$I))&gt;1.96,"Atípico","No")</f>
        <v>No</v>
      </c>
    </row>
    <row r="3144" spans="1:11" x14ac:dyDescent="0.35">
      <c r="A3144">
        <v>4316</v>
      </c>
      <c r="B3144" t="s">
        <v>15</v>
      </c>
      <c r="C3144">
        <v>297046</v>
      </c>
      <c r="D3144" t="s">
        <v>18</v>
      </c>
      <c r="E3144" t="s">
        <v>16</v>
      </c>
      <c r="F3144" t="s">
        <v>12</v>
      </c>
      <c r="G3144" t="s">
        <v>12</v>
      </c>
      <c r="H3144" t="s">
        <v>12</v>
      </c>
      <c r="I3144">
        <v>45</v>
      </c>
      <c r="J3144" t="str">
        <f>IF(ABS((C3144-AVERAGE($C:$C))/_xlfn.STDEV.S(moras[SALARIO]))&gt;1.96,"Atípico","No")</f>
        <v>No</v>
      </c>
      <c r="K3144" t="str">
        <f>IF(ABS((moras[[#This Row],[EDAD]]-AVERAGE($I:$I))/_xlfn.STDEV.S($I:$I))&gt;1.96,"Atípico","No")</f>
        <v>No</v>
      </c>
    </row>
    <row r="3145" spans="1:11" x14ac:dyDescent="0.35">
      <c r="A3145">
        <v>4725</v>
      </c>
      <c r="B3145" t="s">
        <v>9</v>
      </c>
      <c r="C3145">
        <v>297045</v>
      </c>
      <c r="D3145" t="s">
        <v>18</v>
      </c>
      <c r="E3145" t="s">
        <v>16</v>
      </c>
      <c r="F3145" t="s">
        <v>12</v>
      </c>
      <c r="G3145" t="s">
        <v>13</v>
      </c>
      <c r="H3145" t="s">
        <v>13</v>
      </c>
      <c r="I3145">
        <v>45</v>
      </c>
      <c r="J3145" t="str">
        <f>IF(ABS((C3145-AVERAGE($C:$C))/_xlfn.STDEV.S(moras[SALARIO]))&gt;1.96,"Atípico","No")</f>
        <v>No</v>
      </c>
      <c r="K3145" t="str">
        <f>IF(ABS((moras[[#This Row],[EDAD]]-AVERAGE($I:$I))/_xlfn.STDEV.S($I:$I))&gt;1.96,"Atípico","No")</f>
        <v>No</v>
      </c>
    </row>
    <row r="3146" spans="1:11" x14ac:dyDescent="0.35">
      <c r="A3146">
        <v>1279</v>
      </c>
      <c r="B3146" t="s">
        <v>9</v>
      </c>
      <c r="C3146">
        <v>282305</v>
      </c>
      <c r="D3146" t="s">
        <v>17</v>
      </c>
      <c r="E3146" t="s">
        <v>16</v>
      </c>
      <c r="F3146" t="s">
        <v>12</v>
      </c>
      <c r="G3146" t="s">
        <v>12</v>
      </c>
      <c r="H3146" t="s">
        <v>13</v>
      </c>
      <c r="I3146">
        <v>45</v>
      </c>
      <c r="J3146" t="str">
        <f>IF(ABS((C3146-AVERAGE($C:$C))/_xlfn.STDEV.S(moras[SALARIO]))&gt;1.96,"Atípico","No")</f>
        <v>No</v>
      </c>
      <c r="K3146" t="str">
        <f>IF(ABS((moras[[#This Row],[EDAD]]-AVERAGE($I:$I))/_xlfn.STDEV.S($I:$I))&gt;1.96,"Atípico","No")</f>
        <v>No</v>
      </c>
    </row>
    <row r="3147" spans="1:11" x14ac:dyDescent="0.35">
      <c r="A3147">
        <v>1663</v>
      </c>
      <c r="B3147" t="s">
        <v>15</v>
      </c>
      <c r="C3147">
        <v>278032</v>
      </c>
      <c r="D3147" t="s">
        <v>17</v>
      </c>
      <c r="E3147" t="s">
        <v>16</v>
      </c>
      <c r="F3147" t="s">
        <v>12</v>
      </c>
      <c r="G3147" t="s">
        <v>13</v>
      </c>
      <c r="H3147" t="s">
        <v>13</v>
      </c>
      <c r="I3147">
        <v>45</v>
      </c>
      <c r="J3147" t="str">
        <f>IF(ABS((C3147-AVERAGE($C:$C))/_xlfn.STDEV.S(moras[SALARIO]))&gt;1.96,"Atípico","No")</f>
        <v>No</v>
      </c>
      <c r="K3147" t="str">
        <f>IF(ABS((moras[[#This Row],[EDAD]]-AVERAGE($I:$I))/_xlfn.STDEV.S($I:$I))&gt;1.96,"Atípico","No")</f>
        <v>No</v>
      </c>
    </row>
    <row r="3148" spans="1:11" x14ac:dyDescent="0.35">
      <c r="A3148">
        <v>2310</v>
      </c>
      <c r="B3148" t="s">
        <v>9</v>
      </c>
      <c r="C3148">
        <v>278030</v>
      </c>
      <c r="D3148" t="s">
        <v>19</v>
      </c>
      <c r="E3148" t="s">
        <v>16</v>
      </c>
      <c r="F3148" t="s">
        <v>12</v>
      </c>
      <c r="G3148" t="s">
        <v>13</v>
      </c>
      <c r="H3148" t="s">
        <v>13</v>
      </c>
      <c r="I3148">
        <v>45</v>
      </c>
      <c r="J3148" t="str">
        <f>IF(ABS((C3148-AVERAGE($C:$C))/_xlfn.STDEV.S(moras[SALARIO]))&gt;1.96,"Atípico","No")</f>
        <v>No</v>
      </c>
      <c r="K3148" t="str">
        <f>IF(ABS((moras[[#This Row],[EDAD]]-AVERAGE($I:$I))/_xlfn.STDEV.S($I:$I))&gt;1.96,"Atípico","No")</f>
        <v>No</v>
      </c>
    </row>
    <row r="3149" spans="1:11" x14ac:dyDescent="0.35">
      <c r="A3149">
        <v>3191</v>
      </c>
      <c r="B3149" t="s">
        <v>9</v>
      </c>
      <c r="C3149">
        <v>278030</v>
      </c>
      <c r="D3149" t="s">
        <v>19</v>
      </c>
      <c r="E3149" t="s">
        <v>16</v>
      </c>
      <c r="F3149" t="s">
        <v>12</v>
      </c>
      <c r="G3149" t="s">
        <v>13</v>
      </c>
      <c r="H3149" t="s">
        <v>13</v>
      </c>
      <c r="I3149">
        <v>45</v>
      </c>
      <c r="J3149" t="str">
        <f>IF(ABS((C3149-AVERAGE($C:$C))/_xlfn.STDEV.S(moras[SALARIO]))&gt;1.96,"Atípico","No")</f>
        <v>No</v>
      </c>
      <c r="K3149" t="str">
        <f>IF(ABS((moras[[#This Row],[EDAD]]-AVERAGE($I:$I))/_xlfn.STDEV.S($I:$I))&gt;1.96,"Atípico","No")</f>
        <v>No</v>
      </c>
    </row>
    <row r="3150" spans="1:11" x14ac:dyDescent="0.35">
      <c r="A3150">
        <v>3</v>
      </c>
      <c r="B3150" t="s">
        <v>15</v>
      </c>
      <c r="C3150">
        <v>270486.01</v>
      </c>
      <c r="D3150" t="s">
        <v>10</v>
      </c>
      <c r="E3150" t="s">
        <v>16</v>
      </c>
      <c r="F3150" t="s">
        <v>12</v>
      </c>
      <c r="G3150" t="s">
        <v>13</v>
      </c>
      <c r="H3150" t="s">
        <v>13</v>
      </c>
      <c r="I3150">
        <v>45</v>
      </c>
      <c r="J3150" t="str">
        <f>IF(ABS((C3150-AVERAGE($C:$C))/_xlfn.STDEV.S(moras[SALARIO]))&gt;1.96,"Atípico","No")</f>
        <v>No</v>
      </c>
      <c r="K3150" t="str">
        <f>IF(ABS((moras[[#This Row],[EDAD]]-AVERAGE($I:$I))/_xlfn.STDEV.S($I:$I))&gt;1.96,"Atípico","No")</f>
        <v>No</v>
      </c>
    </row>
    <row r="3151" spans="1:11" x14ac:dyDescent="0.35">
      <c r="A3151">
        <v>2846</v>
      </c>
      <c r="B3151" t="s">
        <v>9</v>
      </c>
      <c r="C3151">
        <v>241999</v>
      </c>
      <c r="D3151" t="s">
        <v>10</v>
      </c>
      <c r="E3151" t="s">
        <v>16</v>
      </c>
      <c r="F3151" t="s">
        <v>12</v>
      </c>
      <c r="G3151" t="s">
        <v>13</v>
      </c>
      <c r="H3151" t="s">
        <v>12</v>
      </c>
      <c r="I3151">
        <v>45</v>
      </c>
      <c r="J3151" t="str">
        <f>IF(ABS((C3151-AVERAGE($C:$C))/_xlfn.STDEV.S(moras[SALARIO]))&gt;1.96,"Atípico","No")</f>
        <v>No</v>
      </c>
      <c r="K3151" t="str">
        <f>IF(ABS((moras[[#This Row],[EDAD]]-AVERAGE($I:$I))/_xlfn.STDEV.S($I:$I))&gt;1.96,"Atípico","No")</f>
        <v>No</v>
      </c>
    </row>
    <row r="3152" spans="1:11" x14ac:dyDescent="0.35">
      <c r="A3152">
        <v>128</v>
      </c>
      <c r="B3152" t="s">
        <v>15</v>
      </c>
      <c r="C3152">
        <v>212500</v>
      </c>
      <c r="D3152" t="s">
        <v>10</v>
      </c>
      <c r="E3152" t="s">
        <v>16</v>
      </c>
      <c r="F3152" t="s">
        <v>12</v>
      </c>
      <c r="G3152" t="s">
        <v>12</v>
      </c>
      <c r="H3152" t="s">
        <v>13</v>
      </c>
      <c r="I3152">
        <v>45</v>
      </c>
      <c r="J3152" t="str">
        <f>IF(ABS((C3152-AVERAGE($C:$C))/_xlfn.STDEV.S(moras[SALARIO]))&gt;1.96,"Atípico","No")</f>
        <v>No</v>
      </c>
      <c r="K3152" t="str">
        <f>IF(ABS((moras[[#This Row],[EDAD]]-AVERAGE($I:$I))/_xlfn.STDEV.S($I:$I))&gt;1.96,"Atípico","No")</f>
        <v>No</v>
      </c>
    </row>
    <row r="3153" spans="1:11" x14ac:dyDescent="0.35">
      <c r="A3153">
        <v>1265</v>
      </c>
      <c r="B3153" t="s">
        <v>15</v>
      </c>
      <c r="C3153">
        <v>205000</v>
      </c>
      <c r="D3153" t="s">
        <v>10</v>
      </c>
      <c r="E3153" t="s">
        <v>16</v>
      </c>
      <c r="F3153" t="s">
        <v>12</v>
      </c>
      <c r="G3153" t="s">
        <v>13</v>
      </c>
      <c r="H3153" t="s">
        <v>13</v>
      </c>
      <c r="I3153">
        <v>45</v>
      </c>
      <c r="J3153" t="str">
        <f>IF(ABS((C3153-AVERAGE($C:$C))/_xlfn.STDEV.S(moras[SALARIO]))&gt;1.96,"Atípico","No")</f>
        <v>No</v>
      </c>
      <c r="K3153" t="str">
        <f>IF(ABS((moras[[#This Row],[EDAD]]-AVERAGE($I:$I))/_xlfn.STDEV.S($I:$I))&gt;1.96,"Atípico","No")</f>
        <v>No</v>
      </c>
    </row>
    <row r="3154" spans="1:11" x14ac:dyDescent="0.35">
      <c r="A3154">
        <v>1327</v>
      </c>
      <c r="B3154" t="s">
        <v>15</v>
      </c>
      <c r="C3154">
        <v>190000</v>
      </c>
      <c r="D3154" t="s">
        <v>10</v>
      </c>
      <c r="E3154" t="s">
        <v>16</v>
      </c>
      <c r="F3154" t="s">
        <v>12</v>
      </c>
      <c r="G3154" t="s">
        <v>12</v>
      </c>
      <c r="H3154" t="s">
        <v>13</v>
      </c>
      <c r="I3154">
        <v>45</v>
      </c>
      <c r="J3154" t="str">
        <f>IF(ABS((C3154-AVERAGE($C:$C))/_xlfn.STDEV.S(moras[SALARIO]))&gt;1.96,"Atípico","No")</f>
        <v>No</v>
      </c>
      <c r="K3154" t="str">
        <f>IF(ABS((moras[[#This Row],[EDAD]]-AVERAGE($I:$I))/_xlfn.STDEV.S($I:$I))&gt;1.96,"Atípico","No")</f>
        <v>No</v>
      </c>
    </row>
    <row r="3155" spans="1:11" x14ac:dyDescent="0.35">
      <c r="A3155">
        <v>2365</v>
      </c>
      <c r="B3155" t="s">
        <v>9</v>
      </c>
      <c r="C3155">
        <v>190000</v>
      </c>
      <c r="D3155" t="s">
        <v>10</v>
      </c>
      <c r="E3155" t="s">
        <v>16</v>
      </c>
      <c r="F3155" t="s">
        <v>12</v>
      </c>
      <c r="G3155" t="s">
        <v>13</v>
      </c>
      <c r="H3155" t="s">
        <v>12</v>
      </c>
      <c r="I3155">
        <v>45</v>
      </c>
      <c r="J3155" t="str">
        <f>IF(ABS((C3155-AVERAGE($C:$C))/_xlfn.STDEV.S(moras[SALARIO]))&gt;1.96,"Atípico","No")</f>
        <v>No</v>
      </c>
      <c r="K3155" t="str">
        <f>IF(ABS((moras[[#This Row],[EDAD]]-AVERAGE($I:$I))/_xlfn.STDEV.S($I:$I))&gt;1.96,"Atípico","No")</f>
        <v>No</v>
      </c>
    </row>
    <row r="3156" spans="1:11" x14ac:dyDescent="0.35">
      <c r="A3156">
        <v>269</v>
      </c>
      <c r="B3156" t="s">
        <v>9</v>
      </c>
      <c r="C3156">
        <v>180000</v>
      </c>
      <c r="D3156" t="s">
        <v>10</v>
      </c>
      <c r="E3156" t="s">
        <v>16</v>
      </c>
      <c r="F3156" t="s">
        <v>12</v>
      </c>
      <c r="G3156" t="s">
        <v>13</v>
      </c>
      <c r="H3156" t="s">
        <v>13</v>
      </c>
      <c r="I3156">
        <v>45</v>
      </c>
      <c r="J3156" t="str">
        <f>IF(ABS((C3156-AVERAGE($C:$C))/_xlfn.STDEV.S(moras[SALARIO]))&gt;1.96,"Atípico","No")</f>
        <v>No</v>
      </c>
      <c r="K3156" t="str">
        <f>IF(ABS((moras[[#This Row],[EDAD]]-AVERAGE($I:$I))/_xlfn.STDEV.S($I:$I))&gt;1.96,"Atípico","No")</f>
        <v>No</v>
      </c>
    </row>
    <row r="3157" spans="1:11" x14ac:dyDescent="0.35">
      <c r="A3157">
        <v>3217</v>
      </c>
      <c r="B3157" t="s">
        <v>9</v>
      </c>
      <c r="C3157">
        <v>58985</v>
      </c>
      <c r="D3157" t="s">
        <v>10</v>
      </c>
      <c r="E3157" t="s">
        <v>16</v>
      </c>
      <c r="F3157" t="s">
        <v>12</v>
      </c>
      <c r="G3157" t="s">
        <v>13</v>
      </c>
      <c r="H3157" t="s">
        <v>12</v>
      </c>
      <c r="I3157">
        <v>45</v>
      </c>
      <c r="J3157" t="str">
        <f>IF(ABS((C3157-AVERAGE($C:$C))/_xlfn.STDEV.S(moras[SALARIO]))&gt;1.96,"Atípico","No")</f>
        <v>No</v>
      </c>
      <c r="K3157" t="str">
        <f>IF(ABS((moras[[#This Row],[EDAD]]-AVERAGE($I:$I))/_xlfn.STDEV.S($I:$I))&gt;1.96,"Atípico","No")</f>
        <v>No</v>
      </c>
    </row>
    <row r="3158" spans="1:11" x14ac:dyDescent="0.35">
      <c r="A3158">
        <v>1681</v>
      </c>
      <c r="B3158" t="s">
        <v>9</v>
      </c>
      <c r="C3158">
        <v>25600</v>
      </c>
      <c r="D3158" t="s">
        <v>10</v>
      </c>
      <c r="E3158" t="s">
        <v>16</v>
      </c>
      <c r="F3158" t="s">
        <v>12</v>
      </c>
      <c r="G3158" t="s">
        <v>12</v>
      </c>
      <c r="H3158" t="s">
        <v>12</v>
      </c>
      <c r="I3158">
        <v>45</v>
      </c>
      <c r="J3158" t="str">
        <f>IF(ABS((C3158-AVERAGE($C:$C))/_xlfn.STDEV.S(moras[SALARIO]))&gt;1.96,"Atípico","No")</f>
        <v>No</v>
      </c>
      <c r="K3158" t="str">
        <f>IF(ABS((moras[[#This Row],[EDAD]]-AVERAGE($I:$I))/_xlfn.STDEV.S($I:$I))&gt;1.96,"Atípico","No")</f>
        <v>No</v>
      </c>
    </row>
    <row r="3159" spans="1:11" x14ac:dyDescent="0.35">
      <c r="A3159">
        <v>3541</v>
      </c>
      <c r="B3159" t="s">
        <v>15</v>
      </c>
      <c r="C3159">
        <v>11900</v>
      </c>
      <c r="D3159" t="s">
        <v>10</v>
      </c>
      <c r="E3159" t="s">
        <v>16</v>
      </c>
      <c r="F3159" t="s">
        <v>12</v>
      </c>
      <c r="G3159" t="s">
        <v>13</v>
      </c>
      <c r="H3159" t="s">
        <v>13</v>
      </c>
      <c r="I3159">
        <v>45</v>
      </c>
      <c r="J3159" t="str">
        <f>IF(ABS((C3159-AVERAGE($C:$C))/_xlfn.STDEV.S(moras[SALARIO]))&gt;1.96,"Atípico","No")</f>
        <v>No</v>
      </c>
      <c r="K3159" t="str">
        <f>IF(ABS((moras[[#This Row],[EDAD]]-AVERAGE($I:$I))/_xlfn.STDEV.S($I:$I))&gt;1.96,"Atípico","No")</f>
        <v>No</v>
      </c>
    </row>
    <row r="3160" spans="1:11" x14ac:dyDescent="0.35">
      <c r="A3160">
        <v>1416</v>
      </c>
      <c r="B3160" t="s">
        <v>15</v>
      </c>
      <c r="C3160">
        <v>11580185.98</v>
      </c>
      <c r="D3160" t="s">
        <v>10</v>
      </c>
      <c r="E3160" t="s">
        <v>16</v>
      </c>
      <c r="F3160" t="s">
        <v>12</v>
      </c>
      <c r="G3160" t="s">
        <v>13</v>
      </c>
      <c r="H3160" t="s">
        <v>13</v>
      </c>
      <c r="I3160">
        <v>46</v>
      </c>
      <c r="J3160" t="str">
        <f>IF(ABS((C3160-AVERAGE($C:$C))/_xlfn.STDEV.S(moras[SALARIO]))&gt;1.96,"Atípico","No")</f>
        <v>Atípico</v>
      </c>
      <c r="K3160" t="str">
        <f>IF(ABS((moras[[#This Row],[EDAD]]-AVERAGE($I:$I))/_xlfn.STDEV.S($I:$I))&gt;1.96,"Atípico","No")</f>
        <v>No</v>
      </c>
    </row>
    <row r="3161" spans="1:11" x14ac:dyDescent="0.35">
      <c r="A3161">
        <v>1797</v>
      </c>
      <c r="B3161" t="s">
        <v>9</v>
      </c>
      <c r="C3161">
        <v>3702872.8</v>
      </c>
      <c r="D3161" t="s">
        <v>10</v>
      </c>
      <c r="E3161" t="s">
        <v>11</v>
      </c>
      <c r="F3161" t="s">
        <v>12</v>
      </c>
      <c r="G3161" t="s">
        <v>13</v>
      </c>
      <c r="H3161" t="s">
        <v>13</v>
      </c>
      <c r="I3161">
        <v>46</v>
      </c>
      <c r="J3161" t="str">
        <f>IF(ABS((C3161-AVERAGE($C:$C))/_xlfn.STDEV.S(moras[SALARIO]))&gt;1.96,"Atípico","No")</f>
        <v>Atípico</v>
      </c>
      <c r="K3161" t="str">
        <f>IF(ABS((moras[[#This Row],[EDAD]]-AVERAGE($I:$I))/_xlfn.STDEV.S($I:$I))&gt;1.96,"Atípico","No")</f>
        <v>No</v>
      </c>
    </row>
    <row r="3162" spans="1:11" x14ac:dyDescent="0.35">
      <c r="A3162">
        <v>4347</v>
      </c>
      <c r="B3162" t="s">
        <v>9</v>
      </c>
      <c r="C3162">
        <v>3057059.8</v>
      </c>
      <c r="D3162" t="s">
        <v>10</v>
      </c>
      <c r="E3162" t="s">
        <v>11</v>
      </c>
      <c r="F3162" t="s">
        <v>12</v>
      </c>
      <c r="G3162" t="s">
        <v>13</v>
      </c>
      <c r="H3162" t="s">
        <v>13</v>
      </c>
      <c r="I3162">
        <v>46</v>
      </c>
      <c r="J3162" t="str">
        <f>IF(ABS((C3162-AVERAGE($C:$C))/_xlfn.STDEV.S(moras[SALARIO]))&gt;1.96,"Atípico","No")</f>
        <v>Atípico</v>
      </c>
      <c r="K3162" t="str">
        <f>IF(ABS((moras[[#This Row],[EDAD]]-AVERAGE($I:$I))/_xlfn.STDEV.S($I:$I))&gt;1.96,"Atípico","No")</f>
        <v>No</v>
      </c>
    </row>
    <row r="3163" spans="1:11" x14ac:dyDescent="0.35">
      <c r="A3163">
        <v>2335</v>
      </c>
      <c r="B3163" t="s">
        <v>9</v>
      </c>
      <c r="C3163">
        <v>2545183.7000000002</v>
      </c>
      <c r="D3163" t="s">
        <v>10</v>
      </c>
      <c r="E3163" t="s">
        <v>16</v>
      </c>
      <c r="F3163" t="s">
        <v>12</v>
      </c>
      <c r="G3163" t="s">
        <v>13</v>
      </c>
      <c r="H3163" t="s">
        <v>13</v>
      </c>
      <c r="I3163">
        <v>46</v>
      </c>
      <c r="J3163" t="str">
        <f>IF(ABS((C3163-AVERAGE($C:$C))/_xlfn.STDEV.S(moras[SALARIO]))&gt;1.96,"Atípico","No")</f>
        <v>Atípico</v>
      </c>
      <c r="K3163" t="str">
        <f>IF(ABS((moras[[#This Row],[EDAD]]-AVERAGE($I:$I))/_xlfn.STDEV.S($I:$I))&gt;1.96,"Atípico","No")</f>
        <v>No</v>
      </c>
    </row>
    <row r="3164" spans="1:11" x14ac:dyDescent="0.35">
      <c r="A3164">
        <v>685</v>
      </c>
      <c r="B3164" t="s">
        <v>15</v>
      </c>
      <c r="C3164">
        <v>2115710.04</v>
      </c>
      <c r="D3164" t="s">
        <v>10</v>
      </c>
      <c r="E3164" t="s">
        <v>11</v>
      </c>
      <c r="F3164" t="s">
        <v>12</v>
      </c>
      <c r="G3164" t="s">
        <v>13</v>
      </c>
      <c r="H3164" t="s">
        <v>13</v>
      </c>
      <c r="I3164">
        <v>46</v>
      </c>
      <c r="J3164" t="str">
        <f>IF(ABS((C3164-AVERAGE($C:$C))/_xlfn.STDEV.S(moras[SALARIO]))&gt;1.96,"Atípico","No")</f>
        <v>No</v>
      </c>
      <c r="K3164" t="str">
        <f>IF(ABS((moras[[#This Row],[EDAD]]-AVERAGE($I:$I))/_xlfn.STDEV.S($I:$I))&gt;1.96,"Atípico","No")</f>
        <v>No</v>
      </c>
    </row>
    <row r="3165" spans="1:11" x14ac:dyDescent="0.35">
      <c r="A3165">
        <v>188</v>
      </c>
      <c r="B3165" t="s">
        <v>15</v>
      </c>
      <c r="C3165">
        <v>2050000</v>
      </c>
      <c r="D3165" t="s">
        <v>10</v>
      </c>
      <c r="E3165" t="s">
        <v>16</v>
      </c>
      <c r="F3165" t="s">
        <v>12</v>
      </c>
      <c r="G3165" t="s">
        <v>13</v>
      </c>
      <c r="H3165" t="s">
        <v>13</v>
      </c>
      <c r="I3165">
        <v>46</v>
      </c>
      <c r="J3165" t="str">
        <f>IF(ABS((C3165-AVERAGE($C:$C))/_xlfn.STDEV.S(moras[SALARIO]))&gt;1.96,"Atípico","No")</f>
        <v>No</v>
      </c>
      <c r="K3165" t="str">
        <f>IF(ABS((moras[[#This Row],[EDAD]]-AVERAGE($I:$I))/_xlfn.STDEV.S($I:$I))&gt;1.96,"Atípico","No")</f>
        <v>No</v>
      </c>
    </row>
    <row r="3166" spans="1:11" x14ac:dyDescent="0.35">
      <c r="A3166">
        <v>193</v>
      </c>
      <c r="B3166" t="s">
        <v>9</v>
      </c>
      <c r="C3166">
        <v>2033150.05</v>
      </c>
      <c r="D3166" t="s">
        <v>19</v>
      </c>
      <c r="E3166" t="s">
        <v>16</v>
      </c>
      <c r="F3166" t="s">
        <v>12</v>
      </c>
      <c r="G3166" t="s">
        <v>13</v>
      </c>
      <c r="H3166" t="s">
        <v>13</v>
      </c>
      <c r="I3166">
        <v>46</v>
      </c>
      <c r="J3166" t="str">
        <f>IF(ABS((C3166-AVERAGE($C:$C))/_xlfn.STDEV.S(moras[SALARIO]))&gt;1.96,"Atípico","No")</f>
        <v>No</v>
      </c>
      <c r="K3166" t="str">
        <f>IF(ABS((moras[[#This Row],[EDAD]]-AVERAGE($I:$I))/_xlfn.STDEV.S($I:$I))&gt;1.96,"Atípico","No")</f>
        <v>No</v>
      </c>
    </row>
    <row r="3167" spans="1:11" x14ac:dyDescent="0.35">
      <c r="A3167">
        <v>3004</v>
      </c>
      <c r="B3167" t="s">
        <v>15</v>
      </c>
      <c r="C3167">
        <v>1876023.5</v>
      </c>
      <c r="D3167" t="s">
        <v>10</v>
      </c>
      <c r="E3167" t="s">
        <v>11</v>
      </c>
      <c r="F3167" t="s">
        <v>12</v>
      </c>
      <c r="G3167" t="s">
        <v>13</v>
      </c>
      <c r="H3167" t="s">
        <v>13</v>
      </c>
      <c r="I3167">
        <v>46</v>
      </c>
      <c r="J3167" t="str">
        <f>IF(ABS((C3167-AVERAGE($C:$C))/_xlfn.STDEV.S(moras[SALARIO]))&gt;1.96,"Atípico","No")</f>
        <v>No</v>
      </c>
      <c r="K3167" t="str">
        <f>IF(ABS((moras[[#This Row],[EDAD]]-AVERAGE($I:$I))/_xlfn.STDEV.S($I:$I))&gt;1.96,"Atípico","No")</f>
        <v>No</v>
      </c>
    </row>
    <row r="3168" spans="1:11" x14ac:dyDescent="0.35">
      <c r="A3168">
        <v>3972</v>
      </c>
      <c r="B3168" t="s">
        <v>9</v>
      </c>
      <c r="C3168">
        <v>1682812</v>
      </c>
      <c r="D3168" t="s">
        <v>10</v>
      </c>
      <c r="E3168" t="s">
        <v>11</v>
      </c>
      <c r="F3168" t="s">
        <v>12</v>
      </c>
      <c r="G3168" t="s">
        <v>13</v>
      </c>
      <c r="H3168" t="s">
        <v>12</v>
      </c>
      <c r="I3168">
        <v>46</v>
      </c>
      <c r="J3168" t="str">
        <f>IF(ABS((C3168-AVERAGE($C:$C))/_xlfn.STDEV.S(moras[SALARIO]))&gt;1.96,"Atípico","No")</f>
        <v>No</v>
      </c>
      <c r="K3168" t="str">
        <f>IF(ABS((moras[[#This Row],[EDAD]]-AVERAGE($I:$I))/_xlfn.STDEV.S($I:$I))&gt;1.96,"Atípico","No")</f>
        <v>No</v>
      </c>
    </row>
    <row r="3169" spans="1:11" x14ac:dyDescent="0.35">
      <c r="A3169">
        <v>1915</v>
      </c>
      <c r="B3169" t="s">
        <v>15</v>
      </c>
      <c r="C3169">
        <v>1610392</v>
      </c>
      <c r="D3169" t="s">
        <v>10</v>
      </c>
      <c r="E3169" t="s">
        <v>11</v>
      </c>
      <c r="F3169" t="s">
        <v>12</v>
      </c>
      <c r="G3169" t="s">
        <v>13</v>
      </c>
      <c r="H3169" t="s">
        <v>13</v>
      </c>
      <c r="I3169">
        <v>46</v>
      </c>
      <c r="J3169" t="str">
        <f>IF(ABS((C3169-AVERAGE($C:$C))/_xlfn.STDEV.S(moras[SALARIO]))&gt;1.96,"Atípico","No")</f>
        <v>No</v>
      </c>
      <c r="K3169" t="str">
        <f>IF(ABS((moras[[#This Row],[EDAD]]-AVERAGE($I:$I))/_xlfn.STDEV.S($I:$I))&gt;1.96,"Atípico","No")</f>
        <v>No</v>
      </c>
    </row>
    <row r="3170" spans="1:11" x14ac:dyDescent="0.35">
      <c r="A3170">
        <v>1930</v>
      </c>
      <c r="B3170" t="s">
        <v>9</v>
      </c>
      <c r="C3170">
        <v>1541263.51</v>
      </c>
      <c r="D3170" t="s">
        <v>10</v>
      </c>
      <c r="E3170" t="s">
        <v>16</v>
      </c>
      <c r="F3170" t="s">
        <v>12</v>
      </c>
      <c r="G3170" t="s">
        <v>13</v>
      </c>
      <c r="H3170" t="s">
        <v>13</v>
      </c>
      <c r="I3170">
        <v>46</v>
      </c>
      <c r="J3170" t="str">
        <f>IF(ABS((C3170-AVERAGE($C:$C))/_xlfn.STDEV.S(moras[SALARIO]))&gt;1.96,"Atípico","No")</f>
        <v>No</v>
      </c>
      <c r="K3170" t="str">
        <f>IF(ABS((moras[[#This Row],[EDAD]]-AVERAGE($I:$I))/_xlfn.STDEV.S($I:$I))&gt;1.96,"Atípico","No")</f>
        <v>No</v>
      </c>
    </row>
    <row r="3171" spans="1:11" x14ac:dyDescent="0.35">
      <c r="A3171">
        <v>1037</v>
      </c>
      <c r="B3171" t="s">
        <v>15</v>
      </c>
      <c r="C3171">
        <v>1510021</v>
      </c>
      <c r="D3171" t="s">
        <v>10</v>
      </c>
      <c r="E3171" t="s">
        <v>11</v>
      </c>
      <c r="F3171" t="s">
        <v>12</v>
      </c>
      <c r="G3171" t="s">
        <v>13</v>
      </c>
      <c r="H3171" t="s">
        <v>12</v>
      </c>
      <c r="I3171">
        <v>46</v>
      </c>
      <c r="J3171" t="str">
        <f>IF(ABS((C3171-AVERAGE($C:$C))/_xlfn.STDEV.S(moras[SALARIO]))&gt;1.96,"Atípico","No")</f>
        <v>No</v>
      </c>
      <c r="K3171" t="str">
        <f>IF(ABS((moras[[#This Row],[EDAD]]-AVERAGE($I:$I))/_xlfn.STDEV.S($I:$I))&gt;1.96,"Atípico","No")</f>
        <v>No</v>
      </c>
    </row>
    <row r="3172" spans="1:11" x14ac:dyDescent="0.35">
      <c r="A3172">
        <v>4310</v>
      </c>
      <c r="B3172" t="s">
        <v>15</v>
      </c>
      <c r="C3172">
        <v>1474575.5</v>
      </c>
      <c r="D3172" t="s">
        <v>10</v>
      </c>
      <c r="E3172" t="s">
        <v>11</v>
      </c>
      <c r="F3172" t="s">
        <v>12</v>
      </c>
      <c r="G3172" t="s">
        <v>13</v>
      </c>
      <c r="H3172" t="s">
        <v>13</v>
      </c>
      <c r="I3172">
        <v>46</v>
      </c>
      <c r="J3172" t="str">
        <f>IF(ABS((C3172-AVERAGE($C:$C))/_xlfn.STDEV.S(moras[SALARIO]))&gt;1.96,"Atípico","No")</f>
        <v>No</v>
      </c>
      <c r="K3172" t="str">
        <f>IF(ABS((moras[[#This Row],[EDAD]]-AVERAGE($I:$I))/_xlfn.STDEV.S($I:$I))&gt;1.96,"Atípico","No")</f>
        <v>No</v>
      </c>
    </row>
    <row r="3173" spans="1:11" x14ac:dyDescent="0.35">
      <c r="A3173">
        <v>2645</v>
      </c>
      <c r="B3173" t="s">
        <v>9</v>
      </c>
      <c r="C3173">
        <v>1461505.5</v>
      </c>
      <c r="D3173" t="s">
        <v>10</v>
      </c>
      <c r="E3173" t="s">
        <v>16</v>
      </c>
      <c r="F3173" t="s">
        <v>12</v>
      </c>
      <c r="G3173" t="s">
        <v>13</v>
      </c>
      <c r="H3173" t="s">
        <v>13</v>
      </c>
      <c r="I3173">
        <v>46</v>
      </c>
      <c r="J3173" t="str">
        <f>IF(ABS((C3173-AVERAGE($C:$C))/_xlfn.STDEV.S(moras[SALARIO]))&gt;1.96,"Atípico","No")</f>
        <v>No</v>
      </c>
      <c r="K3173" t="str">
        <f>IF(ABS((moras[[#This Row],[EDAD]]-AVERAGE($I:$I))/_xlfn.STDEV.S($I:$I))&gt;1.96,"Atípico","No")</f>
        <v>No</v>
      </c>
    </row>
    <row r="3174" spans="1:11" x14ac:dyDescent="0.35">
      <c r="A3174">
        <v>3321</v>
      </c>
      <c r="B3174" t="s">
        <v>15</v>
      </c>
      <c r="C3174">
        <v>1314275</v>
      </c>
      <c r="D3174" t="s">
        <v>10</v>
      </c>
      <c r="E3174" t="s">
        <v>11</v>
      </c>
      <c r="F3174" t="s">
        <v>12</v>
      </c>
      <c r="G3174" t="s">
        <v>13</v>
      </c>
      <c r="H3174" t="s">
        <v>13</v>
      </c>
      <c r="I3174">
        <v>46</v>
      </c>
      <c r="J3174" t="str">
        <f>IF(ABS((C3174-AVERAGE($C:$C))/_xlfn.STDEV.S(moras[SALARIO]))&gt;1.96,"Atípico","No")</f>
        <v>No</v>
      </c>
      <c r="K3174" t="str">
        <f>IF(ABS((moras[[#This Row],[EDAD]]-AVERAGE($I:$I))/_xlfn.STDEV.S($I:$I))&gt;1.96,"Atípico","No")</f>
        <v>No</v>
      </c>
    </row>
    <row r="3175" spans="1:11" x14ac:dyDescent="0.35">
      <c r="A3175">
        <v>2408</v>
      </c>
      <c r="B3175" t="s">
        <v>9</v>
      </c>
      <c r="C3175">
        <v>1187224</v>
      </c>
      <c r="D3175" t="s">
        <v>10</v>
      </c>
      <c r="E3175" t="s">
        <v>11</v>
      </c>
      <c r="F3175" t="s">
        <v>12</v>
      </c>
      <c r="G3175" t="s">
        <v>13</v>
      </c>
      <c r="H3175" t="s">
        <v>12</v>
      </c>
      <c r="I3175">
        <v>46</v>
      </c>
      <c r="J3175" t="str">
        <f>IF(ABS((C3175-AVERAGE($C:$C))/_xlfn.STDEV.S(moras[SALARIO]))&gt;1.96,"Atípico","No")</f>
        <v>No</v>
      </c>
      <c r="K3175" t="str">
        <f>IF(ABS((moras[[#This Row],[EDAD]]-AVERAGE($I:$I))/_xlfn.STDEV.S($I:$I))&gt;1.96,"Atípico","No")</f>
        <v>No</v>
      </c>
    </row>
    <row r="3176" spans="1:11" x14ac:dyDescent="0.35">
      <c r="A3176">
        <v>1564</v>
      </c>
      <c r="B3176" t="s">
        <v>9</v>
      </c>
      <c r="C3176">
        <v>1069544.74</v>
      </c>
      <c r="D3176" t="s">
        <v>10</v>
      </c>
      <c r="E3176" t="s">
        <v>16</v>
      </c>
      <c r="F3176" t="s">
        <v>12</v>
      </c>
      <c r="G3176" t="s">
        <v>13</v>
      </c>
      <c r="H3176" t="s">
        <v>13</v>
      </c>
      <c r="I3176">
        <v>46</v>
      </c>
      <c r="J3176" t="str">
        <f>IF(ABS((C3176-AVERAGE($C:$C))/_xlfn.STDEV.S(moras[SALARIO]))&gt;1.96,"Atípico","No")</f>
        <v>No</v>
      </c>
      <c r="K3176" t="str">
        <f>IF(ABS((moras[[#This Row],[EDAD]]-AVERAGE($I:$I))/_xlfn.STDEV.S($I:$I))&gt;1.96,"Atípico","No")</f>
        <v>No</v>
      </c>
    </row>
    <row r="3177" spans="1:11" x14ac:dyDescent="0.35">
      <c r="A3177">
        <v>2576</v>
      </c>
      <c r="B3177" t="s">
        <v>15</v>
      </c>
      <c r="C3177">
        <v>1002900.02</v>
      </c>
      <c r="D3177" t="s">
        <v>10</v>
      </c>
      <c r="E3177" t="s">
        <v>11</v>
      </c>
      <c r="F3177" t="s">
        <v>12</v>
      </c>
      <c r="G3177" t="s">
        <v>13</v>
      </c>
      <c r="H3177" t="s">
        <v>13</v>
      </c>
      <c r="I3177">
        <v>46</v>
      </c>
      <c r="J3177" t="str">
        <f>IF(ABS((C3177-AVERAGE($C:$C))/_xlfn.STDEV.S(moras[SALARIO]))&gt;1.96,"Atípico","No")</f>
        <v>No</v>
      </c>
      <c r="K3177" t="str">
        <f>IF(ABS((moras[[#This Row],[EDAD]]-AVERAGE($I:$I))/_xlfn.STDEV.S($I:$I))&gt;1.96,"Atípico","No")</f>
        <v>No</v>
      </c>
    </row>
    <row r="3178" spans="1:11" x14ac:dyDescent="0.35">
      <c r="A3178">
        <v>1267</v>
      </c>
      <c r="B3178" t="s">
        <v>9</v>
      </c>
      <c r="C3178">
        <v>920750</v>
      </c>
      <c r="D3178" t="s">
        <v>10</v>
      </c>
      <c r="E3178" t="s">
        <v>16</v>
      </c>
      <c r="F3178" t="s">
        <v>12</v>
      </c>
      <c r="G3178" t="s">
        <v>13</v>
      </c>
      <c r="H3178" t="s">
        <v>12</v>
      </c>
      <c r="I3178">
        <v>46</v>
      </c>
      <c r="J3178" t="str">
        <f>IF(ABS((C3178-AVERAGE($C:$C))/_xlfn.STDEV.S(moras[SALARIO]))&gt;1.96,"Atípico","No")</f>
        <v>No</v>
      </c>
      <c r="K3178" t="str">
        <f>IF(ABS((moras[[#This Row],[EDAD]]-AVERAGE($I:$I))/_xlfn.STDEV.S($I:$I))&gt;1.96,"Atípico","No")</f>
        <v>No</v>
      </c>
    </row>
    <row r="3179" spans="1:11" x14ac:dyDescent="0.35">
      <c r="A3179">
        <v>2393</v>
      </c>
      <c r="B3179" t="s">
        <v>9</v>
      </c>
      <c r="C3179">
        <v>869420</v>
      </c>
      <c r="D3179" t="s">
        <v>10</v>
      </c>
      <c r="E3179" t="s">
        <v>11</v>
      </c>
      <c r="F3179" t="s">
        <v>12</v>
      </c>
      <c r="G3179" t="s">
        <v>13</v>
      </c>
      <c r="H3179" t="s">
        <v>12</v>
      </c>
      <c r="I3179">
        <v>46</v>
      </c>
      <c r="J3179" t="str">
        <f>IF(ABS((C3179-AVERAGE($C:$C))/_xlfn.STDEV.S(moras[SALARIO]))&gt;1.96,"Atípico","No")</f>
        <v>No</v>
      </c>
      <c r="K3179" t="str">
        <f>IF(ABS((moras[[#This Row],[EDAD]]-AVERAGE($I:$I))/_xlfn.STDEV.S($I:$I))&gt;1.96,"Atípico","No")</f>
        <v>No</v>
      </c>
    </row>
    <row r="3180" spans="1:11" x14ac:dyDescent="0.35">
      <c r="A3180">
        <v>4014</v>
      </c>
      <c r="B3180" t="s">
        <v>9</v>
      </c>
      <c r="C3180">
        <v>841178</v>
      </c>
      <c r="D3180" t="s">
        <v>10</v>
      </c>
      <c r="E3180" t="s">
        <v>11</v>
      </c>
      <c r="F3180" t="s">
        <v>12</v>
      </c>
      <c r="G3180" t="s">
        <v>13</v>
      </c>
      <c r="H3180" t="s">
        <v>13</v>
      </c>
      <c r="I3180">
        <v>46</v>
      </c>
      <c r="J3180" t="str">
        <f>IF(ABS((C3180-AVERAGE($C:$C))/_xlfn.STDEV.S(moras[SALARIO]))&gt;1.96,"Atípico","No")</f>
        <v>No</v>
      </c>
      <c r="K3180" t="str">
        <f>IF(ABS((moras[[#This Row],[EDAD]]-AVERAGE($I:$I))/_xlfn.STDEV.S($I:$I))&gt;1.96,"Atípico","No")</f>
        <v>No</v>
      </c>
    </row>
    <row r="3181" spans="1:11" x14ac:dyDescent="0.35">
      <c r="A3181">
        <v>233</v>
      </c>
      <c r="B3181" t="s">
        <v>15</v>
      </c>
      <c r="C3181">
        <v>801100.65</v>
      </c>
      <c r="D3181" t="s">
        <v>10</v>
      </c>
      <c r="E3181" t="s">
        <v>16</v>
      </c>
      <c r="F3181" t="s">
        <v>12</v>
      </c>
      <c r="G3181" t="s">
        <v>13</v>
      </c>
      <c r="H3181" t="s">
        <v>13</v>
      </c>
      <c r="I3181">
        <v>46</v>
      </c>
      <c r="J3181" t="str">
        <f>IF(ABS((C3181-AVERAGE($C:$C))/_xlfn.STDEV.S(moras[SALARIO]))&gt;1.96,"Atípico","No")</f>
        <v>No</v>
      </c>
      <c r="K3181" t="str">
        <f>IF(ABS((moras[[#This Row],[EDAD]]-AVERAGE($I:$I))/_xlfn.STDEV.S($I:$I))&gt;1.96,"Atípico","No")</f>
        <v>No</v>
      </c>
    </row>
    <row r="3182" spans="1:11" x14ac:dyDescent="0.35">
      <c r="A3182">
        <v>580</v>
      </c>
      <c r="B3182" t="s">
        <v>9</v>
      </c>
      <c r="C3182">
        <v>800945.46</v>
      </c>
      <c r="D3182" t="s">
        <v>10</v>
      </c>
      <c r="E3182" t="s">
        <v>16</v>
      </c>
      <c r="F3182" t="s">
        <v>12</v>
      </c>
      <c r="G3182" t="s">
        <v>13</v>
      </c>
      <c r="H3182" t="s">
        <v>13</v>
      </c>
      <c r="I3182">
        <v>46</v>
      </c>
      <c r="J3182" t="str">
        <f>IF(ABS((C3182-AVERAGE($C:$C))/_xlfn.STDEV.S(moras[SALARIO]))&gt;1.96,"Atípico","No")</f>
        <v>No</v>
      </c>
      <c r="K3182" t="str">
        <f>IF(ABS((moras[[#This Row],[EDAD]]-AVERAGE($I:$I))/_xlfn.STDEV.S($I:$I))&gt;1.96,"Atípico","No")</f>
        <v>No</v>
      </c>
    </row>
    <row r="3183" spans="1:11" x14ac:dyDescent="0.35">
      <c r="A3183">
        <v>2173</v>
      </c>
      <c r="B3183" t="s">
        <v>9</v>
      </c>
      <c r="C3183">
        <v>762283.34</v>
      </c>
      <c r="D3183" t="s">
        <v>10</v>
      </c>
      <c r="E3183" t="s">
        <v>16</v>
      </c>
      <c r="F3183" t="s">
        <v>12</v>
      </c>
      <c r="G3183" t="s">
        <v>13</v>
      </c>
      <c r="H3183" t="s">
        <v>13</v>
      </c>
      <c r="I3183">
        <v>46</v>
      </c>
      <c r="J3183" t="str">
        <f>IF(ABS((C3183-AVERAGE($C:$C))/_xlfn.STDEV.S(moras[SALARIO]))&gt;1.96,"Atípico","No")</f>
        <v>No</v>
      </c>
      <c r="K3183" t="str">
        <f>IF(ABS((moras[[#This Row],[EDAD]]-AVERAGE($I:$I))/_xlfn.STDEV.S($I:$I))&gt;1.96,"Atípico","No")</f>
        <v>No</v>
      </c>
    </row>
    <row r="3184" spans="1:11" x14ac:dyDescent="0.35">
      <c r="A3184">
        <v>2817</v>
      </c>
      <c r="B3184" t="s">
        <v>15</v>
      </c>
      <c r="C3184">
        <v>728114.38</v>
      </c>
      <c r="D3184" t="s">
        <v>10</v>
      </c>
      <c r="E3184" t="s">
        <v>16</v>
      </c>
      <c r="F3184" t="s">
        <v>12</v>
      </c>
      <c r="G3184" t="s">
        <v>13</v>
      </c>
      <c r="H3184" t="s">
        <v>13</v>
      </c>
      <c r="I3184">
        <v>46</v>
      </c>
      <c r="J3184" t="str">
        <f>IF(ABS((C3184-AVERAGE($C:$C))/_xlfn.STDEV.S(moras[SALARIO]))&gt;1.96,"Atípico","No")</f>
        <v>No</v>
      </c>
      <c r="K3184" t="str">
        <f>IF(ABS((moras[[#This Row],[EDAD]]-AVERAGE($I:$I))/_xlfn.STDEV.S($I:$I))&gt;1.96,"Atípico","No")</f>
        <v>No</v>
      </c>
    </row>
    <row r="3185" spans="1:11" x14ac:dyDescent="0.35">
      <c r="A3185">
        <v>1064</v>
      </c>
      <c r="B3185" t="s">
        <v>15</v>
      </c>
      <c r="C3185">
        <v>721809</v>
      </c>
      <c r="D3185" t="s">
        <v>10</v>
      </c>
      <c r="E3185" t="s">
        <v>11</v>
      </c>
      <c r="F3185" t="s">
        <v>12</v>
      </c>
      <c r="G3185" t="s">
        <v>13</v>
      </c>
      <c r="H3185" t="s">
        <v>12</v>
      </c>
      <c r="I3185">
        <v>46</v>
      </c>
      <c r="J3185" t="str">
        <f>IF(ABS((C3185-AVERAGE($C:$C))/_xlfn.STDEV.S(moras[SALARIO]))&gt;1.96,"Atípico","No")</f>
        <v>No</v>
      </c>
      <c r="K3185" t="str">
        <f>IF(ABS((moras[[#This Row],[EDAD]]-AVERAGE($I:$I))/_xlfn.STDEV.S($I:$I))&gt;1.96,"Atípico","No")</f>
        <v>No</v>
      </c>
    </row>
    <row r="3186" spans="1:11" x14ac:dyDescent="0.35">
      <c r="A3186">
        <v>3908</v>
      </c>
      <c r="B3186" t="s">
        <v>9</v>
      </c>
      <c r="C3186">
        <v>700000</v>
      </c>
      <c r="D3186" t="s">
        <v>10</v>
      </c>
      <c r="E3186" t="s">
        <v>16</v>
      </c>
      <c r="F3186" t="s">
        <v>12</v>
      </c>
      <c r="G3186" t="s">
        <v>13</v>
      </c>
      <c r="H3186" t="s">
        <v>13</v>
      </c>
      <c r="I3186">
        <v>46</v>
      </c>
      <c r="J3186" t="str">
        <f>IF(ABS((C3186-AVERAGE($C:$C))/_xlfn.STDEV.S(moras[SALARIO]))&gt;1.96,"Atípico","No")</f>
        <v>No</v>
      </c>
      <c r="K3186" t="str">
        <f>IF(ABS((moras[[#This Row],[EDAD]]-AVERAGE($I:$I))/_xlfn.STDEV.S($I:$I))&gt;1.96,"Atípico","No")</f>
        <v>No</v>
      </c>
    </row>
    <row r="3187" spans="1:11" x14ac:dyDescent="0.35">
      <c r="A3187">
        <v>2325</v>
      </c>
      <c r="B3187" t="s">
        <v>9</v>
      </c>
      <c r="C3187">
        <v>639148</v>
      </c>
      <c r="D3187" t="s">
        <v>18</v>
      </c>
      <c r="E3187" t="s">
        <v>16</v>
      </c>
      <c r="F3187" t="s">
        <v>12</v>
      </c>
      <c r="G3187" t="s">
        <v>13</v>
      </c>
      <c r="H3187" t="s">
        <v>12</v>
      </c>
      <c r="I3187">
        <v>46</v>
      </c>
      <c r="J3187" t="str">
        <f>IF(ABS((C3187-AVERAGE($C:$C))/_xlfn.STDEV.S(moras[SALARIO]))&gt;1.96,"Atípico","No")</f>
        <v>No</v>
      </c>
      <c r="K3187" t="str">
        <f>IF(ABS((moras[[#This Row],[EDAD]]-AVERAGE($I:$I))/_xlfn.STDEV.S($I:$I))&gt;1.96,"Atípico","No")</f>
        <v>No</v>
      </c>
    </row>
    <row r="3188" spans="1:11" x14ac:dyDescent="0.35">
      <c r="A3188">
        <v>2106</v>
      </c>
      <c r="B3188" t="s">
        <v>9</v>
      </c>
      <c r="C3188">
        <v>620373.67000000004</v>
      </c>
      <c r="D3188" t="s">
        <v>10</v>
      </c>
      <c r="E3188" t="s">
        <v>16</v>
      </c>
      <c r="F3188" t="s">
        <v>12</v>
      </c>
      <c r="G3188" t="s">
        <v>13</v>
      </c>
      <c r="H3188" t="s">
        <v>13</v>
      </c>
      <c r="I3188">
        <v>46</v>
      </c>
      <c r="J3188" t="str">
        <f>IF(ABS((C3188-AVERAGE($C:$C))/_xlfn.STDEV.S(moras[SALARIO]))&gt;1.96,"Atípico","No")</f>
        <v>No</v>
      </c>
      <c r="K3188" t="str">
        <f>IF(ABS((moras[[#This Row],[EDAD]]-AVERAGE($I:$I))/_xlfn.STDEV.S($I:$I))&gt;1.96,"Atípico","No")</f>
        <v>No</v>
      </c>
    </row>
    <row r="3189" spans="1:11" x14ac:dyDescent="0.35">
      <c r="A3189">
        <v>3016</v>
      </c>
      <c r="B3189" t="s">
        <v>15</v>
      </c>
      <c r="C3189">
        <v>610142</v>
      </c>
      <c r="D3189" t="s">
        <v>18</v>
      </c>
      <c r="E3189" t="s">
        <v>16</v>
      </c>
      <c r="F3189" t="s">
        <v>12</v>
      </c>
      <c r="G3189" t="s">
        <v>13</v>
      </c>
      <c r="H3189" t="s">
        <v>13</v>
      </c>
      <c r="I3189">
        <v>46</v>
      </c>
      <c r="J3189" t="str">
        <f>IF(ABS((C3189-AVERAGE($C:$C))/_xlfn.STDEV.S(moras[SALARIO]))&gt;1.96,"Atípico","No")</f>
        <v>No</v>
      </c>
      <c r="K3189" t="str">
        <f>IF(ABS((moras[[#This Row],[EDAD]]-AVERAGE($I:$I))/_xlfn.STDEV.S($I:$I))&gt;1.96,"Atípico","No")</f>
        <v>No</v>
      </c>
    </row>
    <row r="3190" spans="1:11" x14ac:dyDescent="0.35">
      <c r="A3190">
        <v>4726</v>
      </c>
      <c r="B3190" t="s">
        <v>9</v>
      </c>
      <c r="C3190">
        <v>600000</v>
      </c>
      <c r="D3190" t="s">
        <v>10</v>
      </c>
      <c r="E3190" t="s">
        <v>16</v>
      </c>
      <c r="F3190" t="s">
        <v>12</v>
      </c>
      <c r="G3190" t="s">
        <v>12</v>
      </c>
      <c r="H3190" t="s">
        <v>13</v>
      </c>
      <c r="I3190">
        <v>46</v>
      </c>
      <c r="J3190" t="str">
        <f>IF(ABS((C3190-AVERAGE($C:$C))/_xlfn.STDEV.S(moras[SALARIO]))&gt;1.96,"Atípico","No")</f>
        <v>No</v>
      </c>
      <c r="K3190" t="str">
        <f>IF(ABS((moras[[#This Row],[EDAD]]-AVERAGE($I:$I))/_xlfn.STDEV.S($I:$I))&gt;1.96,"Atípico","No")</f>
        <v>No</v>
      </c>
    </row>
    <row r="3191" spans="1:11" x14ac:dyDescent="0.35">
      <c r="A3191">
        <v>2409</v>
      </c>
      <c r="B3191" t="s">
        <v>9</v>
      </c>
      <c r="C3191">
        <v>584115.32999999996</v>
      </c>
      <c r="D3191" t="s">
        <v>10</v>
      </c>
      <c r="E3191" t="s">
        <v>16</v>
      </c>
      <c r="F3191" t="s">
        <v>12</v>
      </c>
      <c r="G3191" t="s">
        <v>13</v>
      </c>
      <c r="H3191" t="s">
        <v>13</v>
      </c>
      <c r="I3191">
        <v>46</v>
      </c>
      <c r="J3191" t="str">
        <f>IF(ABS((C3191-AVERAGE($C:$C))/_xlfn.STDEV.S(moras[SALARIO]))&gt;1.96,"Atípico","No")</f>
        <v>No</v>
      </c>
      <c r="K3191" t="str">
        <f>IF(ABS((moras[[#This Row],[EDAD]]-AVERAGE($I:$I))/_xlfn.STDEV.S($I:$I))&gt;1.96,"Atípico","No")</f>
        <v>No</v>
      </c>
    </row>
    <row r="3192" spans="1:11" x14ac:dyDescent="0.35">
      <c r="A3192">
        <v>4921</v>
      </c>
      <c r="B3192" t="s">
        <v>9</v>
      </c>
      <c r="C3192">
        <v>581349.26</v>
      </c>
      <c r="D3192" t="s">
        <v>10</v>
      </c>
      <c r="E3192" t="s">
        <v>16</v>
      </c>
      <c r="F3192" t="s">
        <v>12</v>
      </c>
      <c r="G3192" t="s">
        <v>13</v>
      </c>
      <c r="H3192" t="s">
        <v>13</v>
      </c>
      <c r="I3192">
        <v>46</v>
      </c>
      <c r="J3192" t="str">
        <f>IF(ABS((C3192-AVERAGE($C:$C))/_xlfn.STDEV.S(moras[SALARIO]))&gt;1.96,"Atípico","No")</f>
        <v>No</v>
      </c>
      <c r="K3192" t="str">
        <f>IF(ABS((moras[[#This Row],[EDAD]]-AVERAGE($I:$I))/_xlfn.STDEV.S($I:$I))&gt;1.96,"Atípico","No")</f>
        <v>No</v>
      </c>
    </row>
    <row r="3193" spans="1:11" x14ac:dyDescent="0.35">
      <c r="A3193">
        <v>480</v>
      </c>
      <c r="B3193" t="s">
        <v>9</v>
      </c>
      <c r="C3193">
        <v>575846</v>
      </c>
      <c r="D3193" t="s">
        <v>18</v>
      </c>
      <c r="E3193" t="s">
        <v>16</v>
      </c>
      <c r="F3193" t="s">
        <v>12</v>
      </c>
      <c r="G3193" t="s">
        <v>12</v>
      </c>
      <c r="H3193" t="s">
        <v>12</v>
      </c>
      <c r="I3193">
        <v>46</v>
      </c>
      <c r="J3193" t="str">
        <f>IF(ABS((C3193-AVERAGE($C:$C))/_xlfn.STDEV.S(moras[SALARIO]))&gt;1.96,"Atípico","No")</f>
        <v>No</v>
      </c>
      <c r="K3193" t="str">
        <f>IF(ABS((moras[[#This Row],[EDAD]]-AVERAGE($I:$I))/_xlfn.STDEV.S($I:$I))&gt;1.96,"Atípico","No")</f>
        <v>No</v>
      </c>
    </row>
    <row r="3194" spans="1:11" x14ac:dyDescent="0.35">
      <c r="A3194">
        <v>598</v>
      </c>
      <c r="B3194" t="s">
        <v>15</v>
      </c>
      <c r="C3194">
        <v>518073.51</v>
      </c>
      <c r="D3194" t="s">
        <v>10</v>
      </c>
      <c r="E3194" t="s">
        <v>16</v>
      </c>
      <c r="F3194" t="s">
        <v>12</v>
      </c>
      <c r="G3194" t="s">
        <v>13</v>
      </c>
      <c r="H3194" t="s">
        <v>13</v>
      </c>
      <c r="I3194">
        <v>46</v>
      </c>
      <c r="J3194" t="str">
        <f>IF(ABS((C3194-AVERAGE($C:$C))/_xlfn.STDEV.S(moras[SALARIO]))&gt;1.96,"Atípico","No")</f>
        <v>No</v>
      </c>
      <c r="K3194" t="str">
        <f>IF(ABS((moras[[#This Row],[EDAD]]-AVERAGE($I:$I))/_xlfn.STDEV.S($I:$I))&gt;1.96,"Atípico","No")</f>
        <v>No</v>
      </c>
    </row>
    <row r="3195" spans="1:11" x14ac:dyDescent="0.35">
      <c r="A3195">
        <v>938</v>
      </c>
      <c r="B3195" t="s">
        <v>9</v>
      </c>
      <c r="C3195">
        <v>515165</v>
      </c>
      <c r="D3195" t="s">
        <v>10</v>
      </c>
      <c r="E3195" t="s">
        <v>16</v>
      </c>
      <c r="F3195" t="s">
        <v>12</v>
      </c>
      <c r="G3195" t="s">
        <v>13</v>
      </c>
      <c r="H3195" t="s">
        <v>13</v>
      </c>
      <c r="I3195">
        <v>46</v>
      </c>
      <c r="J3195" t="str">
        <f>IF(ABS((C3195-AVERAGE($C:$C))/_xlfn.STDEV.S(moras[SALARIO]))&gt;1.96,"Atípico","No")</f>
        <v>No</v>
      </c>
      <c r="K3195" t="str">
        <f>IF(ABS((moras[[#This Row],[EDAD]]-AVERAGE($I:$I))/_xlfn.STDEV.S($I:$I))&gt;1.96,"Atípico","No")</f>
        <v>No</v>
      </c>
    </row>
    <row r="3196" spans="1:11" x14ac:dyDescent="0.35">
      <c r="A3196">
        <v>74</v>
      </c>
      <c r="B3196" t="s">
        <v>15</v>
      </c>
      <c r="C3196">
        <v>508972.79999999999</v>
      </c>
      <c r="D3196" t="s">
        <v>10</v>
      </c>
      <c r="E3196" t="s">
        <v>11</v>
      </c>
      <c r="F3196" t="s">
        <v>12</v>
      </c>
      <c r="G3196" t="s">
        <v>13</v>
      </c>
      <c r="H3196" t="s">
        <v>13</v>
      </c>
      <c r="I3196">
        <v>46</v>
      </c>
      <c r="J3196" t="str">
        <f>IF(ABS((C3196-AVERAGE($C:$C))/_xlfn.STDEV.S(moras[SALARIO]))&gt;1.96,"Atípico","No")</f>
        <v>No</v>
      </c>
      <c r="K3196" t="str">
        <f>IF(ABS((moras[[#This Row],[EDAD]]-AVERAGE($I:$I))/_xlfn.STDEV.S($I:$I))&gt;1.96,"Atípico","No")</f>
        <v>No</v>
      </c>
    </row>
    <row r="3197" spans="1:11" x14ac:dyDescent="0.35">
      <c r="A3197">
        <v>2726</v>
      </c>
      <c r="B3197" t="s">
        <v>9</v>
      </c>
      <c r="C3197">
        <v>501950.24</v>
      </c>
      <c r="D3197" t="s">
        <v>10</v>
      </c>
      <c r="E3197" t="s">
        <v>16</v>
      </c>
      <c r="F3197" t="s">
        <v>12</v>
      </c>
      <c r="G3197" t="s">
        <v>13</v>
      </c>
      <c r="H3197" t="s">
        <v>13</v>
      </c>
      <c r="I3197">
        <v>46</v>
      </c>
      <c r="J3197" t="str">
        <f>IF(ABS((C3197-AVERAGE($C:$C))/_xlfn.STDEV.S(moras[SALARIO]))&gt;1.96,"Atípico","No")</f>
        <v>No</v>
      </c>
      <c r="K3197" t="str">
        <f>IF(ABS((moras[[#This Row],[EDAD]]-AVERAGE($I:$I))/_xlfn.STDEV.S($I:$I))&gt;1.96,"Atípico","No")</f>
        <v>No</v>
      </c>
    </row>
    <row r="3198" spans="1:11" x14ac:dyDescent="0.35">
      <c r="A3198">
        <v>3183</v>
      </c>
      <c r="B3198" t="s">
        <v>9</v>
      </c>
      <c r="C3198">
        <v>484144</v>
      </c>
      <c r="D3198" t="s">
        <v>10</v>
      </c>
      <c r="E3198" t="s">
        <v>16</v>
      </c>
      <c r="F3198" t="s">
        <v>12</v>
      </c>
      <c r="G3198" t="s">
        <v>13</v>
      </c>
      <c r="H3198" t="s">
        <v>13</v>
      </c>
      <c r="I3198">
        <v>46</v>
      </c>
      <c r="J3198" t="str">
        <f>IF(ABS((C3198-AVERAGE($C:$C))/_xlfn.STDEV.S(moras[SALARIO]))&gt;1.96,"Atípico","No")</f>
        <v>No</v>
      </c>
      <c r="K3198" t="str">
        <f>IF(ABS((moras[[#This Row],[EDAD]]-AVERAGE($I:$I))/_xlfn.STDEV.S($I:$I))&gt;1.96,"Atípico","No")</f>
        <v>No</v>
      </c>
    </row>
    <row r="3199" spans="1:11" x14ac:dyDescent="0.35">
      <c r="A3199">
        <v>2250</v>
      </c>
      <c r="B3199" t="s">
        <v>9</v>
      </c>
      <c r="C3199">
        <v>467167.61</v>
      </c>
      <c r="D3199" t="s">
        <v>10</v>
      </c>
      <c r="E3199" t="s">
        <v>11</v>
      </c>
      <c r="F3199" t="s">
        <v>12</v>
      </c>
      <c r="G3199" t="s">
        <v>12</v>
      </c>
      <c r="H3199" t="s">
        <v>13</v>
      </c>
      <c r="I3199">
        <v>46</v>
      </c>
      <c r="J3199" t="str">
        <f>IF(ABS((C3199-AVERAGE($C:$C))/_xlfn.STDEV.S(moras[SALARIO]))&gt;1.96,"Atípico","No")</f>
        <v>No</v>
      </c>
      <c r="K3199" t="str">
        <f>IF(ABS((moras[[#This Row],[EDAD]]-AVERAGE($I:$I))/_xlfn.STDEV.S($I:$I))&gt;1.96,"Atípico","No")</f>
        <v>No</v>
      </c>
    </row>
    <row r="3200" spans="1:11" x14ac:dyDescent="0.35">
      <c r="A3200">
        <v>1897</v>
      </c>
      <c r="B3200" t="s">
        <v>9</v>
      </c>
      <c r="C3200">
        <v>451891</v>
      </c>
      <c r="D3200" t="s">
        <v>18</v>
      </c>
      <c r="E3200" t="s">
        <v>16</v>
      </c>
      <c r="F3200" t="s">
        <v>12</v>
      </c>
      <c r="G3200" t="s">
        <v>13</v>
      </c>
      <c r="H3200" t="s">
        <v>12</v>
      </c>
      <c r="I3200">
        <v>46</v>
      </c>
      <c r="J3200" t="str">
        <f>IF(ABS((C3200-AVERAGE($C:$C))/_xlfn.STDEV.S(moras[SALARIO]))&gt;1.96,"Atípico","No")</f>
        <v>No</v>
      </c>
      <c r="K3200" t="str">
        <f>IF(ABS((moras[[#This Row],[EDAD]]-AVERAGE($I:$I))/_xlfn.STDEV.S($I:$I))&gt;1.96,"Atípico","No")</f>
        <v>No</v>
      </c>
    </row>
    <row r="3201" spans="1:11" x14ac:dyDescent="0.35">
      <c r="A3201">
        <v>4589</v>
      </c>
      <c r="B3201" t="s">
        <v>9</v>
      </c>
      <c r="C3201">
        <v>445567</v>
      </c>
      <c r="D3201" t="s">
        <v>18</v>
      </c>
      <c r="E3201" t="s">
        <v>16</v>
      </c>
      <c r="F3201" t="s">
        <v>12</v>
      </c>
      <c r="G3201" t="s">
        <v>13</v>
      </c>
      <c r="H3201" t="s">
        <v>13</v>
      </c>
      <c r="I3201">
        <v>46</v>
      </c>
      <c r="J3201" t="str">
        <f>IF(ABS((C3201-AVERAGE($C:$C))/_xlfn.STDEV.S(moras[SALARIO]))&gt;1.96,"Atípico","No")</f>
        <v>No</v>
      </c>
      <c r="K3201" t="str">
        <f>IF(ABS((moras[[#This Row],[EDAD]]-AVERAGE($I:$I))/_xlfn.STDEV.S($I:$I))&gt;1.96,"Atípico","No")</f>
        <v>No</v>
      </c>
    </row>
    <row r="3202" spans="1:11" x14ac:dyDescent="0.35">
      <c r="A3202">
        <v>1627</v>
      </c>
      <c r="B3202" t="s">
        <v>15</v>
      </c>
      <c r="C3202">
        <v>442840</v>
      </c>
      <c r="D3202" t="s">
        <v>10</v>
      </c>
      <c r="E3202" t="s">
        <v>11</v>
      </c>
      <c r="F3202" t="s">
        <v>12</v>
      </c>
      <c r="G3202" t="s">
        <v>13</v>
      </c>
      <c r="H3202" t="s">
        <v>12</v>
      </c>
      <c r="I3202">
        <v>46</v>
      </c>
      <c r="J3202" t="str">
        <f>IF(ABS((C3202-AVERAGE($C:$C))/_xlfn.STDEV.S(moras[SALARIO]))&gt;1.96,"Atípico","No")</f>
        <v>No</v>
      </c>
      <c r="K3202" t="str">
        <f>IF(ABS((moras[[#This Row],[EDAD]]-AVERAGE($I:$I))/_xlfn.STDEV.S($I:$I))&gt;1.96,"Atípico","No")</f>
        <v>No</v>
      </c>
    </row>
    <row r="3203" spans="1:11" x14ac:dyDescent="0.35">
      <c r="A3203">
        <v>1431</v>
      </c>
      <c r="B3203" t="s">
        <v>9</v>
      </c>
      <c r="C3203">
        <v>437183.54</v>
      </c>
      <c r="D3203" t="s">
        <v>10</v>
      </c>
      <c r="E3203" t="s">
        <v>16</v>
      </c>
      <c r="F3203" t="s">
        <v>12</v>
      </c>
      <c r="G3203" t="s">
        <v>13</v>
      </c>
      <c r="H3203" t="s">
        <v>13</v>
      </c>
      <c r="I3203">
        <v>46</v>
      </c>
      <c r="J3203" t="str">
        <f>IF(ABS((C3203-AVERAGE($C:$C))/_xlfn.STDEV.S(moras[SALARIO]))&gt;1.96,"Atípico","No")</f>
        <v>No</v>
      </c>
      <c r="K3203" t="str">
        <f>IF(ABS((moras[[#This Row],[EDAD]]-AVERAGE($I:$I))/_xlfn.STDEV.S($I:$I))&gt;1.96,"Atípico","No")</f>
        <v>No</v>
      </c>
    </row>
    <row r="3204" spans="1:11" x14ac:dyDescent="0.35">
      <c r="A3204">
        <v>2013</v>
      </c>
      <c r="B3204" t="s">
        <v>9</v>
      </c>
      <c r="C3204">
        <v>433085</v>
      </c>
      <c r="D3204" t="s">
        <v>18</v>
      </c>
      <c r="E3204" t="s">
        <v>16</v>
      </c>
      <c r="F3204" t="s">
        <v>12</v>
      </c>
      <c r="G3204" t="s">
        <v>13</v>
      </c>
      <c r="H3204" t="s">
        <v>12</v>
      </c>
      <c r="I3204">
        <v>46</v>
      </c>
      <c r="J3204" t="str">
        <f>IF(ABS((C3204-AVERAGE($C:$C))/_xlfn.STDEV.S(moras[SALARIO]))&gt;1.96,"Atípico","No")</f>
        <v>No</v>
      </c>
      <c r="K3204" t="str">
        <f>IF(ABS((moras[[#This Row],[EDAD]]-AVERAGE($I:$I))/_xlfn.STDEV.S($I:$I))&gt;1.96,"Atípico","No")</f>
        <v>No</v>
      </c>
    </row>
    <row r="3205" spans="1:11" x14ac:dyDescent="0.35">
      <c r="A3205">
        <v>321</v>
      </c>
      <c r="B3205" t="s">
        <v>9</v>
      </c>
      <c r="C3205">
        <v>401814.2</v>
      </c>
      <c r="D3205" t="s">
        <v>10</v>
      </c>
      <c r="E3205" t="s">
        <v>16</v>
      </c>
      <c r="F3205" t="s">
        <v>12</v>
      </c>
      <c r="G3205" t="s">
        <v>13</v>
      </c>
      <c r="H3205" t="s">
        <v>13</v>
      </c>
      <c r="I3205">
        <v>46</v>
      </c>
      <c r="J3205" t="str">
        <f>IF(ABS((C3205-AVERAGE($C:$C))/_xlfn.STDEV.S(moras[SALARIO]))&gt;1.96,"Atípico","No")</f>
        <v>No</v>
      </c>
      <c r="K3205" t="str">
        <f>IF(ABS((moras[[#This Row],[EDAD]]-AVERAGE($I:$I))/_xlfn.STDEV.S($I:$I))&gt;1.96,"Atípico","No")</f>
        <v>No</v>
      </c>
    </row>
    <row r="3206" spans="1:11" x14ac:dyDescent="0.35">
      <c r="A3206">
        <v>142</v>
      </c>
      <c r="B3206" t="s">
        <v>15</v>
      </c>
      <c r="C3206">
        <v>400000</v>
      </c>
      <c r="D3206" t="s">
        <v>10</v>
      </c>
      <c r="E3206" t="s">
        <v>16</v>
      </c>
      <c r="F3206" t="s">
        <v>12</v>
      </c>
      <c r="G3206" t="s">
        <v>13</v>
      </c>
      <c r="H3206" t="s">
        <v>13</v>
      </c>
      <c r="I3206">
        <v>46</v>
      </c>
      <c r="J3206" t="str">
        <f>IF(ABS((C3206-AVERAGE($C:$C))/_xlfn.STDEV.S(moras[SALARIO]))&gt;1.96,"Atípico","No")</f>
        <v>No</v>
      </c>
      <c r="K3206" t="str">
        <f>IF(ABS((moras[[#This Row],[EDAD]]-AVERAGE($I:$I))/_xlfn.STDEV.S($I:$I))&gt;1.96,"Atípico","No")</f>
        <v>No</v>
      </c>
    </row>
    <row r="3207" spans="1:11" x14ac:dyDescent="0.35">
      <c r="A3207">
        <v>4508</v>
      </c>
      <c r="B3207" t="s">
        <v>9</v>
      </c>
      <c r="C3207">
        <v>400000</v>
      </c>
      <c r="D3207" t="s">
        <v>10</v>
      </c>
      <c r="E3207" t="s">
        <v>16</v>
      </c>
      <c r="F3207" t="s">
        <v>12</v>
      </c>
      <c r="G3207" t="s">
        <v>13</v>
      </c>
      <c r="H3207" t="s">
        <v>12</v>
      </c>
      <c r="I3207">
        <v>46</v>
      </c>
      <c r="J3207" t="str">
        <f>IF(ABS((C3207-AVERAGE($C:$C))/_xlfn.STDEV.S(moras[SALARIO]))&gt;1.96,"Atípico","No")</f>
        <v>No</v>
      </c>
      <c r="K3207" t="str">
        <f>IF(ABS((moras[[#This Row],[EDAD]]-AVERAGE($I:$I))/_xlfn.STDEV.S($I:$I))&gt;1.96,"Atípico","No")</f>
        <v>No</v>
      </c>
    </row>
    <row r="3208" spans="1:11" x14ac:dyDescent="0.35">
      <c r="A3208">
        <v>1562</v>
      </c>
      <c r="B3208" t="s">
        <v>9</v>
      </c>
      <c r="C3208">
        <v>399910</v>
      </c>
      <c r="D3208" t="s">
        <v>17</v>
      </c>
      <c r="E3208" t="s">
        <v>16</v>
      </c>
      <c r="F3208" t="s">
        <v>12</v>
      </c>
      <c r="G3208" t="s">
        <v>12</v>
      </c>
      <c r="H3208" t="s">
        <v>13</v>
      </c>
      <c r="I3208">
        <v>46</v>
      </c>
      <c r="J3208" t="str">
        <f>IF(ABS((C3208-AVERAGE($C:$C))/_xlfn.STDEV.S(moras[SALARIO]))&gt;1.96,"Atípico","No")</f>
        <v>No</v>
      </c>
      <c r="K3208" t="str">
        <f>IF(ABS((moras[[#This Row],[EDAD]]-AVERAGE($I:$I))/_xlfn.STDEV.S($I:$I))&gt;1.96,"Atípico","No")</f>
        <v>No</v>
      </c>
    </row>
    <row r="3209" spans="1:11" x14ac:dyDescent="0.35">
      <c r="A3209">
        <v>1497</v>
      </c>
      <c r="B3209" t="s">
        <v>15</v>
      </c>
      <c r="C3209">
        <v>399659</v>
      </c>
      <c r="D3209" t="s">
        <v>18</v>
      </c>
      <c r="E3209" t="s">
        <v>16</v>
      </c>
      <c r="F3209" t="s">
        <v>12</v>
      </c>
      <c r="G3209" t="s">
        <v>12</v>
      </c>
      <c r="H3209" t="s">
        <v>12</v>
      </c>
      <c r="I3209">
        <v>46</v>
      </c>
      <c r="J3209" t="str">
        <f>IF(ABS((C3209-AVERAGE($C:$C))/_xlfn.STDEV.S(moras[SALARIO]))&gt;1.96,"Atípico","No")</f>
        <v>No</v>
      </c>
      <c r="K3209" t="str">
        <f>IF(ABS((moras[[#This Row],[EDAD]]-AVERAGE($I:$I))/_xlfn.STDEV.S($I:$I))&gt;1.96,"Atípico","No")</f>
        <v>No</v>
      </c>
    </row>
    <row r="3210" spans="1:11" x14ac:dyDescent="0.35">
      <c r="A3210">
        <v>4087</v>
      </c>
      <c r="B3210" t="s">
        <v>9</v>
      </c>
      <c r="C3210">
        <v>385000</v>
      </c>
      <c r="D3210" t="s">
        <v>10</v>
      </c>
      <c r="E3210" t="s">
        <v>16</v>
      </c>
      <c r="F3210" t="s">
        <v>12</v>
      </c>
      <c r="G3210" t="s">
        <v>13</v>
      </c>
      <c r="H3210" t="s">
        <v>13</v>
      </c>
      <c r="I3210">
        <v>46</v>
      </c>
      <c r="J3210" t="str">
        <f>IF(ABS((C3210-AVERAGE($C:$C))/_xlfn.STDEV.S(moras[SALARIO]))&gt;1.96,"Atípico","No")</f>
        <v>No</v>
      </c>
      <c r="K3210" t="str">
        <f>IF(ABS((moras[[#This Row],[EDAD]]-AVERAGE($I:$I))/_xlfn.STDEV.S($I:$I))&gt;1.96,"Atípico","No")</f>
        <v>No</v>
      </c>
    </row>
    <row r="3211" spans="1:11" x14ac:dyDescent="0.35">
      <c r="A3211">
        <v>814</v>
      </c>
      <c r="B3211" t="s">
        <v>9</v>
      </c>
      <c r="C3211">
        <v>382136</v>
      </c>
      <c r="D3211" t="s">
        <v>18</v>
      </c>
      <c r="E3211" t="s">
        <v>16</v>
      </c>
      <c r="F3211" t="s">
        <v>12</v>
      </c>
      <c r="G3211" t="s">
        <v>13</v>
      </c>
      <c r="H3211" t="s">
        <v>12</v>
      </c>
      <c r="I3211">
        <v>46</v>
      </c>
      <c r="J3211" t="str">
        <f>IF(ABS((C3211-AVERAGE($C:$C))/_xlfn.STDEV.S(moras[SALARIO]))&gt;1.96,"Atípico","No")</f>
        <v>No</v>
      </c>
      <c r="K3211" t="str">
        <f>IF(ABS((moras[[#This Row],[EDAD]]-AVERAGE($I:$I))/_xlfn.STDEV.S($I:$I))&gt;1.96,"Atípico","No")</f>
        <v>No</v>
      </c>
    </row>
    <row r="3212" spans="1:11" x14ac:dyDescent="0.35">
      <c r="A3212">
        <v>2595</v>
      </c>
      <c r="B3212" t="s">
        <v>9</v>
      </c>
      <c r="C3212">
        <v>380217</v>
      </c>
      <c r="D3212" t="s">
        <v>18</v>
      </c>
      <c r="E3212" t="s">
        <v>16</v>
      </c>
      <c r="F3212" t="s">
        <v>12</v>
      </c>
      <c r="G3212" t="s">
        <v>13</v>
      </c>
      <c r="H3212" t="s">
        <v>12</v>
      </c>
      <c r="I3212">
        <v>46</v>
      </c>
      <c r="J3212" t="str">
        <f>IF(ABS((C3212-AVERAGE($C:$C))/_xlfn.STDEV.S(moras[SALARIO]))&gt;1.96,"Atípico","No")</f>
        <v>No</v>
      </c>
      <c r="K3212" t="str">
        <f>IF(ABS((moras[[#This Row],[EDAD]]-AVERAGE($I:$I))/_xlfn.STDEV.S($I:$I))&gt;1.96,"Atípico","No")</f>
        <v>No</v>
      </c>
    </row>
    <row r="3213" spans="1:11" x14ac:dyDescent="0.35">
      <c r="A3213">
        <v>2944</v>
      </c>
      <c r="B3213" t="s">
        <v>9</v>
      </c>
      <c r="C3213">
        <v>377730.1</v>
      </c>
      <c r="D3213" t="s">
        <v>10</v>
      </c>
      <c r="E3213" t="s">
        <v>16</v>
      </c>
      <c r="F3213" t="s">
        <v>12</v>
      </c>
      <c r="G3213" t="s">
        <v>13</v>
      </c>
      <c r="H3213" t="s">
        <v>13</v>
      </c>
      <c r="I3213">
        <v>46</v>
      </c>
      <c r="J3213" t="str">
        <f>IF(ABS((C3213-AVERAGE($C:$C))/_xlfn.STDEV.S(moras[SALARIO]))&gt;1.96,"Atípico","No")</f>
        <v>No</v>
      </c>
      <c r="K3213" t="str">
        <f>IF(ABS((moras[[#This Row],[EDAD]]-AVERAGE($I:$I))/_xlfn.STDEV.S($I:$I))&gt;1.96,"Atípico","No")</f>
        <v>No</v>
      </c>
    </row>
    <row r="3214" spans="1:11" x14ac:dyDescent="0.35">
      <c r="A3214">
        <v>168</v>
      </c>
      <c r="B3214" t="s">
        <v>9</v>
      </c>
      <c r="C3214">
        <v>371304</v>
      </c>
      <c r="D3214" t="s">
        <v>18</v>
      </c>
      <c r="E3214" t="s">
        <v>16</v>
      </c>
      <c r="F3214" t="s">
        <v>12</v>
      </c>
      <c r="G3214" t="s">
        <v>13</v>
      </c>
      <c r="H3214" t="s">
        <v>12</v>
      </c>
      <c r="I3214">
        <v>46</v>
      </c>
      <c r="J3214" t="str">
        <f>IF(ABS((C3214-AVERAGE($C:$C))/_xlfn.STDEV.S(moras[SALARIO]))&gt;1.96,"Atípico","No")</f>
        <v>No</v>
      </c>
      <c r="K3214" t="str">
        <f>IF(ABS((moras[[#This Row],[EDAD]]-AVERAGE($I:$I))/_xlfn.STDEV.S($I:$I))&gt;1.96,"Atípico","No")</f>
        <v>No</v>
      </c>
    </row>
    <row r="3215" spans="1:11" x14ac:dyDescent="0.35">
      <c r="A3215">
        <v>1233</v>
      </c>
      <c r="B3215" t="s">
        <v>9</v>
      </c>
      <c r="C3215">
        <v>367656</v>
      </c>
      <c r="D3215" t="s">
        <v>10</v>
      </c>
      <c r="E3215" t="s">
        <v>16</v>
      </c>
      <c r="F3215" t="s">
        <v>12</v>
      </c>
      <c r="G3215" t="s">
        <v>13</v>
      </c>
      <c r="H3215" t="s">
        <v>13</v>
      </c>
      <c r="I3215">
        <v>46</v>
      </c>
      <c r="J3215" t="str">
        <f>IF(ABS((C3215-AVERAGE($C:$C))/_xlfn.STDEV.S(moras[SALARIO]))&gt;1.96,"Atípico","No")</f>
        <v>No</v>
      </c>
      <c r="K3215" t="str">
        <f>IF(ABS((moras[[#This Row],[EDAD]]-AVERAGE($I:$I))/_xlfn.STDEV.S($I:$I))&gt;1.96,"Atípico","No")</f>
        <v>No</v>
      </c>
    </row>
    <row r="3216" spans="1:11" x14ac:dyDescent="0.35">
      <c r="A3216">
        <v>628</v>
      </c>
      <c r="B3216" t="s">
        <v>15</v>
      </c>
      <c r="C3216">
        <v>359544.27</v>
      </c>
      <c r="D3216" t="s">
        <v>21</v>
      </c>
      <c r="E3216" t="s">
        <v>16</v>
      </c>
      <c r="F3216" t="s">
        <v>12</v>
      </c>
      <c r="G3216" t="s">
        <v>12</v>
      </c>
      <c r="H3216" t="s">
        <v>13</v>
      </c>
      <c r="I3216">
        <v>46</v>
      </c>
      <c r="J3216" t="str">
        <f>IF(ABS((C3216-AVERAGE($C:$C))/_xlfn.STDEV.S(moras[SALARIO]))&gt;1.96,"Atípico","No")</f>
        <v>No</v>
      </c>
      <c r="K3216" t="str">
        <f>IF(ABS((moras[[#This Row],[EDAD]]-AVERAGE($I:$I))/_xlfn.STDEV.S($I:$I))&gt;1.96,"Atípico","No")</f>
        <v>No</v>
      </c>
    </row>
    <row r="3217" spans="1:11" x14ac:dyDescent="0.35">
      <c r="A3217">
        <v>4464</v>
      </c>
      <c r="B3217" t="s">
        <v>9</v>
      </c>
      <c r="C3217">
        <v>356455</v>
      </c>
      <c r="D3217" t="s">
        <v>18</v>
      </c>
      <c r="E3217" t="s">
        <v>16</v>
      </c>
      <c r="F3217" t="s">
        <v>12</v>
      </c>
      <c r="G3217" t="s">
        <v>12</v>
      </c>
      <c r="H3217" t="s">
        <v>12</v>
      </c>
      <c r="I3217">
        <v>46</v>
      </c>
      <c r="J3217" t="str">
        <f>IF(ABS((C3217-AVERAGE($C:$C))/_xlfn.STDEV.S(moras[SALARIO]))&gt;1.96,"Atípico","No")</f>
        <v>No</v>
      </c>
      <c r="K3217" t="str">
        <f>IF(ABS((moras[[#This Row],[EDAD]]-AVERAGE($I:$I))/_xlfn.STDEV.S($I:$I))&gt;1.96,"Atípico","No")</f>
        <v>No</v>
      </c>
    </row>
    <row r="3218" spans="1:11" x14ac:dyDescent="0.35">
      <c r="A3218">
        <v>1973</v>
      </c>
      <c r="B3218" t="s">
        <v>15</v>
      </c>
      <c r="C3218">
        <v>355311.3</v>
      </c>
      <c r="D3218" t="s">
        <v>10</v>
      </c>
      <c r="E3218" t="s">
        <v>11</v>
      </c>
      <c r="F3218" t="s">
        <v>12</v>
      </c>
      <c r="G3218" t="s">
        <v>13</v>
      </c>
      <c r="H3218" t="s">
        <v>13</v>
      </c>
      <c r="I3218">
        <v>46</v>
      </c>
      <c r="J3218" t="str">
        <f>IF(ABS((C3218-AVERAGE($C:$C))/_xlfn.STDEV.S(moras[SALARIO]))&gt;1.96,"Atípico","No")</f>
        <v>No</v>
      </c>
      <c r="K3218" t="str">
        <f>IF(ABS((moras[[#This Row],[EDAD]]-AVERAGE($I:$I))/_xlfn.STDEV.S($I:$I))&gt;1.96,"Atípico","No")</f>
        <v>No</v>
      </c>
    </row>
    <row r="3219" spans="1:11" x14ac:dyDescent="0.35">
      <c r="A3219">
        <v>3655</v>
      </c>
      <c r="B3219" t="s">
        <v>15</v>
      </c>
      <c r="C3219">
        <v>351950.66</v>
      </c>
      <c r="D3219" t="s">
        <v>10</v>
      </c>
      <c r="E3219" t="s">
        <v>16</v>
      </c>
      <c r="F3219" t="s">
        <v>12</v>
      </c>
      <c r="G3219" t="s">
        <v>12</v>
      </c>
      <c r="H3219" t="s">
        <v>13</v>
      </c>
      <c r="I3219">
        <v>46</v>
      </c>
      <c r="J3219" t="str">
        <f>IF(ABS((C3219-AVERAGE($C:$C))/_xlfn.STDEV.S(moras[SALARIO]))&gt;1.96,"Atípico","No")</f>
        <v>No</v>
      </c>
      <c r="K3219" t="str">
        <f>IF(ABS((moras[[#This Row],[EDAD]]-AVERAGE($I:$I))/_xlfn.STDEV.S($I:$I))&gt;1.96,"Atípico","No")</f>
        <v>No</v>
      </c>
    </row>
    <row r="3220" spans="1:11" x14ac:dyDescent="0.35">
      <c r="A3220">
        <v>3356</v>
      </c>
      <c r="B3220" t="s">
        <v>9</v>
      </c>
      <c r="C3220">
        <v>351536.79</v>
      </c>
      <c r="D3220" t="s">
        <v>10</v>
      </c>
      <c r="E3220" t="s">
        <v>16</v>
      </c>
      <c r="F3220" t="s">
        <v>12</v>
      </c>
      <c r="G3220" t="s">
        <v>13</v>
      </c>
      <c r="H3220" t="s">
        <v>13</v>
      </c>
      <c r="I3220">
        <v>46</v>
      </c>
      <c r="J3220" t="str">
        <f>IF(ABS((C3220-AVERAGE($C:$C))/_xlfn.STDEV.S(moras[SALARIO]))&gt;1.96,"Atípico","No")</f>
        <v>No</v>
      </c>
      <c r="K3220" t="str">
        <f>IF(ABS((moras[[#This Row],[EDAD]]-AVERAGE($I:$I))/_xlfn.STDEV.S($I:$I))&gt;1.96,"Atípico","No")</f>
        <v>No</v>
      </c>
    </row>
    <row r="3221" spans="1:11" x14ac:dyDescent="0.35">
      <c r="A3221">
        <v>4961</v>
      </c>
      <c r="B3221" t="s">
        <v>9</v>
      </c>
      <c r="C3221">
        <v>347603</v>
      </c>
      <c r="D3221" t="s">
        <v>18</v>
      </c>
      <c r="E3221" t="s">
        <v>16</v>
      </c>
      <c r="F3221" t="s">
        <v>12</v>
      </c>
      <c r="G3221" t="s">
        <v>13</v>
      </c>
      <c r="H3221" t="s">
        <v>12</v>
      </c>
      <c r="I3221">
        <v>46</v>
      </c>
      <c r="J3221" t="str">
        <f>IF(ABS((C3221-AVERAGE($C:$C))/_xlfn.STDEV.S(moras[SALARIO]))&gt;1.96,"Atípico","No")</f>
        <v>No</v>
      </c>
      <c r="K3221" t="str">
        <f>IF(ABS((moras[[#This Row],[EDAD]]-AVERAGE($I:$I))/_xlfn.STDEV.S($I:$I))&gt;1.96,"Atípico","No")</f>
        <v>No</v>
      </c>
    </row>
    <row r="3222" spans="1:11" x14ac:dyDescent="0.35">
      <c r="A3222">
        <v>4718</v>
      </c>
      <c r="B3222" t="s">
        <v>15</v>
      </c>
      <c r="C3222">
        <v>346508.45</v>
      </c>
      <c r="D3222" t="s">
        <v>10</v>
      </c>
      <c r="E3222" t="s">
        <v>16</v>
      </c>
      <c r="F3222" t="s">
        <v>12</v>
      </c>
      <c r="G3222" t="s">
        <v>13</v>
      </c>
      <c r="H3222" t="s">
        <v>13</v>
      </c>
      <c r="I3222">
        <v>46</v>
      </c>
      <c r="J3222" t="str">
        <f>IF(ABS((C3222-AVERAGE($C:$C))/_xlfn.STDEV.S(moras[SALARIO]))&gt;1.96,"Atípico","No")</f>
        <v>No</v>
      </c>
      <c r="K3222" t="str">
        <f>IF(ABS((moras[[#This Row],[EDAD]]-AVERAGE($I:$I))/_xlfn.STDEV.S($I:$I))&gt;1.96,"Atípico","No")</f>
        <v>No</v>
      </c>
    </row>
    <row r="3223" spans="1:11" x14ac:dyDescent="0.35">
      <c r="A3223">
        <v>3221</v>
      </c>
      <c r="B3223" t="s">
        <v>15</v>
      </c>
      <c r="C3223">
        <v>339794.4</v>
      </c>
      <c r="D3223" t="s">
        <v>10</v>
      </c>
      <c r="E3223" t="s">
        <v>11</v>
      </c>
      <c r="F3223" t="s">
        <v>12</v>
      </c>
      <c r="G3223" t="s">
        <v>13</v>
      </c>
      <c r="H3223" t="s">
        <v>13</v>
      </c>
      <c r="I3223">
        <v>46</v>
      </c>
      <c r="J3223" t="str">
        <f>IF(ABS((C3223-AVERAGE($C:$C))/_xlfn.STDEV.S(moras[SALARIO]))&gt;1.96,"Atípico","No")</f>
        <v>No</v>
      </c>
      <c r="K3223" t="str">
        <f>IF(ABS((moras[[#This Row],[EDAD]]-AVERAGE($I:$I))/_xlfn.STDEV.S($I:$I))&gt;1.96,"Atípico","No")</f>
        <v>No</v>
      </c>
    </row>
    <row r="3224" spans="1:11" x14ac:dyDescent="0.35">
      <c r="A3224">
        <v>303</v>
      </c>
      <c r="B3224" t="s">
        <v>15</v>
      </c>
      <c r="C3224">
        <v>338775.81</v>
      </c>
      <c r="D3224" t="s">
        <v>10</v>
      </c>
      <c r="E3224" t="s">
        <v>16</v>
      </c>
      <c r="F3224" t="s">
        <v>12</v>
      </c>
      <c r="G3224" t="s">
        <v>13</v>
      </c>
      <c r="H3224" t="s">
        <v>13</v>
      </c>
      <c r="I3224">
        <v>46</v>
      </c>
      <c r="J3224" t="str">
        <f>IF(ABS((C3224-AVERAGE($C:$C))/_xlfn.STDEV.S(moras[SALARIO]))&gt;1.96,"Atípico","No")</f>
        <v>No</v>
      </c>
      <c r="K3224" t="str">
        <f>IF(ABS((moras[[#This Row],[EDAD]]-AVERAGE($I:$I))/_xlfn.STDEV.S($I:$I))&gt;1.96,"Atípico","No")</f>
        <v>No</v>
      </c>
    </row>
    <row r="3225" spans="1:11" x14ac:dyDescent="0.35">
      <c r="A3225">
        <v>1917</v>
      </c>
      <c r="B3225" t="s">
        <v>9</v>
      </c>
      <c r="C3225">
        <v>322500</v>
      </c>
      <c r="D3225" t="s">
        <v>10</v>
      </c>
      <c r="E3225" t="s">
        <v>16</v>
      </c>
      <c r="F3225" t="s">
        <v>12</v>
      </c>
      <c r="G3225" t="s">
        <v>13</v>
      </c>
      <c r="H3225" t="s">
        <v>12</v>
      </c>
      <c r="I3225">
        <v>46</v>
      </c>
      <c r="J3225" t="str">
        <f>IF(ABS((C3225-AVERAGE($C:$C))/_xlfn.STDEV.S(moras[SALARIO]))&gt;1.96,"Atípico","No")</f>
        <v>No</v>
      </c>
      <c r="K3225" t="str">
        <f>IF(ABS((moras[[#This Row],[EDAD]]-AVERAGE($I:$I))/_xlfn.STDEV.S($I:$I))&gt;1.96,"Atípico","No")</f>
        <v>No</v>
      </c>
    </row>
    <row r="3226" spans="1:11" x14ac:dyDescent="0.35">
      <c r="A3226">
        <v>1091</v>
      </c>
      <c r="B3226" t="s">
        <v>9</v>
      </c>
      <c r="C3226">
        <v>301597.40000000002</v>
      </c>
      <c r="D3226" t="s">
        <v>10</v>
      </c>
      <c r="E3226" t="s">
        <v>16</v>
      </c>
      <c r="F3226" t="s">
        <v>12</v>
      </c>
      <c r="G3226" t="s">
        <v>12</v>
      </c>
      <c r="H3226" t="s">
        <v>13</v>
      </c>
      <c r="I3226">
        <v>46</v>
      </c>
      <c r="J3226" t="str">
        <f>IF(ABS((C3226-AVERAGE($C:$C))/_xlfn.STDEV.S(moras[SALARIO]))&gt;1.96,"Atípico","No")</f>
        <v>No</v>
      </c>
      <c r="K3226" t="str">
        <f>IF(ABS((moras[[#This Row],[EDAD]]-AVERAGE($I:$I))/_xlfn.STDEV.S($I:$I))&gt;1.96,"Atípico","No")</f>
        <v>No</v>
      </c>
    </row>
    <row r="3227" spans="1:11" x14ac:dyDescent="0.35">
      <c r="A3227">
        <v>4132</v>
      </c>
      <c r="B3227" t="s">
        <v>9</v>
      </c>
      <c r="C3227">
        <v>301184</v>
      </c>
      <c r="D3227" t="s">
        <v>10</v>
      </c>
      <c r="E3227" t="s">
        <v>16</v>
      </c>
      <c r="F3227" t="s">
        <v>12</v>
      </c>
      <c r="G3227" t="s">
        <v>13</v>
      </c>
      <c r="H3227" t="s">
        <v>13</v>
      </c>
      <c r="I3227">
        <v>46</v>
      </c>
      <c r="J3227" t="str">
        <f>IF(ABS((C3227-AVERAGE($C:$C))/_xlfn.STDEV.S(moras[SALARIO]))&gt;1.96,"Atípico","No")</f>
        <v>No</v>
      </c>
      <c r="K3227" t="str">
        <f>IF(ABS((moras[[#This Row],[EDAD]]-AVERAGE($I:$I))/_xlfn.STDEV.S($I:$I))&gt;1.96,"Atípico","No")</f>
        <v>No</v>
      </c>
    </row>
    <row r="3228" spans="1:11" x14ac:dyDescent="0.35">
      <c r="A3228">
        <v>3998</v>
      </c>
      <c r="B3228" t="s">
        <v>9</v>
      </c>
      <c r="C3228">
        <v>300018</v>
      </c>
      <c r="D3228" t="s">
        <v>18</v>
      </c>
      <c r="E3228" t="s">
        <v>16</v>
      </c>
      <c r="F3228" t="s">
        <v>12</v>
      </c>
      <c r="G3228" t="s">
        <v>13</v>
      </c>
      <c r="H3228" t="s">
        <v>12</v>
      </c>
      <c r="I3228">
        <v>46</v>
      </c>
      <c r="J3228" t="str">
        <f>IF(ABS((C3228-AVERAGE($C:$C))/_xlfn.STDEV.S(moras[SALARIO]))&gt;1.96,"Atípico","No")</f>
        <v>No</v>
      </c>
      <c r="K3228" t="str">
        <f>IF(ABS((moras[[#This Row],[EDAD]]-AVERAGE($I:$I))/_xlfn.STDEV.S($I:$I))&gt;1.96,"Atípico","No")</f>
        <v>No</v>
      </c>
    </row>
    <row r="3229" spans="1:11" x14ac:dyDescent="0.35">
      <c r="A3229">
        <v>3088</v>
      </c>
      <c r="B3229" t="s">
        <v>9</v>
      </c>
      <c r="C3229">
        <v>299647</v>
      </c>
      <c r="D3229" t="s">
        <v>17</v>
      </c>
      <c r="E3229" t="s">
        <v>16</v>
      </c>
      <c r="F3229" t="s">
        <v>12</v>
      </c>
      <c r="G3229" t="s">
        <v>13</v>
      </c>
      <c r="H3229" t="s">
        <v>12</v>
      </c>
      <c r="I3229">
        <v>46</v>
      </c>
      <c r="J3229" t="str">
        <f>IF(ABS((C3229-AVERAGE($C:$C))/_xlfn.STDEV.S(moras[SALARIO]))&gt;1.96,"Atípico","No")</f>
        <v>No</v>
      </c>
      <c r="K3229" t="str">
        <f>IF(ABS((moras[[#This Row],[EDAD]]-AVERAGE($I:$I))/_xlfn.STDEV.S($I:$I))&gt;1.96,"Atípico","No")</f>
        <v>No</v>
      </c>
    </row>
    <row r="3230" spans="1:11" x14ac:dyDescent="0.35">
      <c r="A3230">
        <v>3947</v>
      </c>
      <c r="B3230" t="s">
        <v>9</v>
      </c>
      <c r="C3230">
        <v>297062</v>
      </c>
      <c r="D3230" t="s">
        <v>18</v>
      </c>
      <c r="E3230" t="s">
        <v>16</v>
      </c>
      <c r="F3230" t="s">
        <v>12</v>
      </c>
      <c r="G3230" t="s">
        <v>12</v>
      </c>
      <c r="H3230" t="s">
        <v>12</v>
      </c>
      <c r="I3230">
        <v>46</v>
      </c>
      <c r="J3230" t="str">
        <f>IF(ABS((C3230-AVERAGE($C:$C))/_xlfn.STDEV.S(moras[SALARIO]))&gt;1.96,"Atípico","No")</f>
        <v>No</v>
      </c>
      <c r="K3230" t="str">
        <f>IF(ABS((moras[[#This Row],[EDAD]]-AVERAGE($I:$I))/_xlfn.STDEV.S($I:$I))&gt;1.96,"Atípico","No")</f>
        <v>No</v>
      </c>
    </row>
    <row r="3231" spans="1:11" x14ac:dyDescent="0.35">
      <c r="A3231">
        <v>163</v>
      </c>
      <c r="B3231" t="s">
        <v>9</v>
      </c>
      <c r="C3231">
        <v>297050</v>
      </c>
      <c r="D3231" t="s">
        <v>18</v>
      </c>
      <c r="E3231" t="s">
        <v>16</v>
      </c>
      <c r="F3231" t="s">
        <v>12</v>
      </c>
      <c r="G3231" t="s">
        <v>13</v>
      </c>
      <c r="H3231" t="s">
        <v>13</v>
      </c>
      <c r="I3231">
        <v>46</v>
      </c>
      <c r="J3231" t="str">
        <f>IF(ABS((C3231-AVERAGE($C:$C))/_xlfn.STDEV.S(moras[SALARIO]))&gt;1.96,"Atípico","No")</f>
        <v>No</v>
      </c>
      <c r="K3231" t="str">
        <f>IF(ABS((moras[[#This Row],[EDAD]]-AVERAGE($I:$I))/_xlfn.STDEV.S($I:$I))&gt;1.96,"Atípico","No")</f>
        <v>No</v>
      </c>
    </row>
    <row r="3232" spans="1:11" x14ac:dyDescent="0.35">
      <c r="A3232">
        <v>943</v>
      </c>
      <c r="B3232" t="s">
        <v>9</v>
      </c>
      <c r="C3232">
        <v>297050</v>
      </c>
      <c r="D3232" t="s">
        <v>17</v>
      </c>
      <c r="E3232" t="s">
        <v>16</v>
      </c>
      <c r="F3232" t="s">
        <v>12</v>
      </c>
      <c r="G3232" t="s">
        <v>13</v>
      </c>
      <c r="H3232" t="s">
        <v>13</v>
      </c>
      <c r="I3232">
        <v>46</v>
      </c>
      <c r="J3232" t="str">
        <f>IF(ABS((C3232-AVERAGE($C:$C))/_xlfn.STDEV.S(moras[SALARIO]))&gt;1.96,"Atípico","No")</f>
        <v>No</v>
      </c>
      <c r="K3232" t="str">
        <f>IF(ABS((moras[[#This Row],[EDAD]]-AVERAGE($I:$I))/_xlfn.STDEV.S($I:$I))&gt;1.96,"Atípico","No")</f>
        <v>No</v>
      </c>
    </row>
    <row r="3233" spans="1:11" x14ac:dyDescent="0.35">
      <c r="A3233">
        <v>2713</v>
      </c>
      <c r="B3233" t="s">
        <v>9</v>
      </c>
      <c r="C3233">
        <v>297046</v>
      </c>
      <c r="D3233" t="s">
        <v>17</v>
      </c>
      <c r="E3233" t="s">
        <v>16</v>
      </c>
      <c r="F3233" t="s">
        <v>12</v>
      </c>
      <c r="G3233" t="s">
        <v>12</v>
      </c>
      <c r="H3233" t="s">
        <v>12</v>
      </c>
      <c r="I3233">
        <v>46</v>
      </c>
      <c r="J3233" t="str">
        <f>IF(ABS((C3233-AVERAGE($C:$C))/_xlfn.STDEV.S(moras[SALARIO]))&gt;1.96,"Atípico","No")</f>
        <v>No</v>
      </c>
      <c r="K3233" t="str">
        <f>IF(ABS((moras[[#This Row],[EDAD]]-AVERAGE($I:$I))/_xlfn.STDEV.S($I:$I))&gt;1.96,"Atípico","No")</f>
        <v>No</v>
      </c>
    </row>
    <row r="3234" spans="1:11" x14ac:dyDescent="0.35">
      <c r="A3234">
        <v>2727</v>
      </c>
      <c r="B3234" t="s">
        <v>9</v>
      </c>
      <c r="C3234">
        <v>297046</v>
      </c>
      <c r="D3234" t="s">
        <v>17</v>
      </c>
      <c r="E3234" t="s">
        <v>16</v>
      </c>
      <c r="F3234" t="s">
        <v>12</v>
      </c>
      <c r="G3234" t="s">
        <v>13</v>
      </c>
      <c r="H3234" t="s">
        <v>13</v>
      </c>
      <c r="I3234">
        <v>46</v>
      </c>
      <c r="J3234" t="str">
        <f>IF(ABS((C3234-AVERAGE($C:$C))/_xlfn.STDEV.S(moras[SALARIO]))&gt;1.96,"Atípico","No")</f>
        <v>No</v>
      </c>
      <c r="K3234" t="str">
        <f>IF(ABS((moras[[#This Row],[EDAD]]-AVERAGE($I:$I))/_xlfn.STDEV.S($I:$I))&gt;1.96,"Atípico","No")</f>
        <v>No</v>
      </c>
    </row>
    <row r="3235" spans="1:11" x14ac:dyDescent="0.35">
      <c r="A3235">
        <v>488</v>
      </c>
      <c r="B3235" t="s">
        <v>9</v>
      </c>
      <c r="C3235">
        <v>294619</v>
      </c>
      <c r="D3235" t="s">
        <v>10</v>
      </c>
      <c r="E3235" t="s">
        <v>16</v>
      </c>
      <c r="F3235" t="s">
        <v>12</v>
      </c>
      <c r="G3235" t="s">
        <v>13</v>
      </c>
      <c r="H3235" t="s">
        <v>13</v>
      </c>
      <c r="I3235">
        <v>46</v>
      </c>
      <c r="J3235" t="str">
        <f>IF(ABS((C3235-AVERAGE($C:$C))/_xlfn.STDEV.S(moras[SALARIO]))&gt;1.96,"Atípico","No")</f>
        <v>No</v>
      </c>
      <c r="K3235" t="str">
        <f>IF(ABS((moras[[#This Row],[EDAD]]-AVERAGE($I:$I))/_xlfn.STDEV.S($I:$I))&gt;1.96,"Atípico","No")</f>
        <v>No</v>
      </c>
    </row>
    <row r="3236" spans="1:11" x14ac:dyDescent="0.35">
      <c r="A3236">
        <v>1200</v>
      </c>
      <c r="B3236" t="s">
        <v>15</v>
      </c>
      <c r="C3236">
        <v>278031</v>
      </c>
      <c r="D3236" t="s">
        <v>17</v>
      </c>
      <c r="E3236" t="s">
        <v>16</v>
      </c>
      <c r="F3236" t="s">
        <v>12</v>
      </c>
      <c r="G3236" t="s">
        <v>13</v>
      </c>
      <c r="H3236" t="s">
        <v>12</v>
      </c>
      <c r="I3236">
        <v>46</v>
      </c>
      <c r="J3236" t="str">
        <f>IF(ABS((C3236-AVERAGE($C:$C))/_xlfn.STDEV.S(moras[SALARIO]))&gt;1.96,"Atípico","No")</f>
        <v>No</v>
      </c>
      <c r="K3236" t="str">
        <f>IF(ABS((moras[[#This Row],[EDAD]]-AVERAGE($I:$I))/_xlfn.STDEV.S($I:$I))&gt;1.96,"Atípico","No")</f>
        <v>No</v>
      </c>
    </row>
    <row r="3237" spans="1:11" x14ac:dyDescent="0.35">
      <c r="A3237">
        <v>4839</v>
      </c>
      <c r="B3237" t="s">
        <v>9</v>
      </c>
      <c r="C3237">
        <v>278030</v>
      </c>
      <c r="D3237" t="s">
        <v>18</v>
      </c>
      <c r="E3237" t="s">
        <v>16</v>
      </c>
      <c r="F3237" t="s">
        <v>12</v>
      </c>
      <c r="G3237" t="s">
        <v>13</v>
      </c>
      <c r="H3237" t="s">
        <v>13</v>
      </c>
      <c r="I3237">
        <v>46</v>
      </c>
      <c r="J3237" t="str">
        <f>IF(ABS((C3237-AVERAGE($C:$C))/_xlfn.STDEV.S(moras[SALARIO]))&gt;1.96,"Atípico","No")</f>
        <v>No</v>
      </c>
      <c r="K3237" t="str">
        <f>IF(ABS((moras[[#This Row],[EDAD]]-AVERAGE($I:$I))/_xlfn.STDEV.S($I:$I))&gt;1.96,"Atípico","No")</f>
        <v>No</v>
      </c>
    </row>
    <row r="3238" spans="1:11" x14ac:dyDescent="0.35">
      <c r="A3238">
        <v>1914</v>
      </c>
      <c r="B3238" t="s">
        <v>15</v>
      </c>
      <c r="C3238">
        <v>277520</v>
      </c>
      <c r="D3238" t="s">
        <v>10</v>
      </c>
      <c r="E3238" t="s">
        <v>16</v>
      </c>
      <c r="F3238" t="s">
        <v>12</v>
      </c>
      <c r="G3238" t="s">
        <v>12</v>
      </c>
      <c r="H3238" t="s">
        <v>13</v>
      </c>
      <c r="I3238">
        <v>46</v>
      </c>
      <c r="J3238" t="str">
        <f>IF(ABS((C3238-AVERAGE($C:$C))/_xlfn.STDEV.S(moras[SALARIO]))&gt;1.96,"Atípico","No")</f>
        <v>No</v>
      </c>
      <c r="K3238" t="str">
        <f>IF(ABS((moras[[#This Row],[EDAD]]-AVERAGE($I:$I))/_xlfn.STDEV.S($I:$I))&gt;1.96,"Atípico","No")</f>
        <v>No</v>
      </c>
    </row>
    <row r="3239" spans="1:11" x14ac:dyDescent="0.35">
      <c r="A3239">
        <v>1137</v>
      </c>
      <c r="B3239" t="s">
        <v>15</v>
      </c>
      <c r="C3239">
        <v>277000</v>
      </c>
      <c r="D3239" t="s">
        <v>10</v>
      </c>
      <c r="E3239" t="s">
        <v>16</v>
      </c>
      <c r="F3239" t="s">
        <v>12</v>
      </c>
      <c r="G3239" t="s">
        <v>13</v>
      </c>
      <c r="H3239" t="s">
        <v>13</v>
      </c>
      <c r="I3239">
        <v>46</v>
      </c>
      <c r="J3239" t="str">
        <f>IF(ABS((C3239-AVERAGE($C:$C))/_xlfn.STDEV.S(moras[SALARIO]))&gt;1.96,"Atípico","No")</f>
        <v>No</v>
      </c>
      <c r="K3239" t="str">
        <f>IF(ABS((moras[[#This Row],[EDAD]]-AVERAGE($I:$I))/_xlfn.STDEV.S($I:$I))&gt;1.96,"Atípico","No")</f>
        <v>No</v>
      </c>
    </row>
    <row r="3240" spans="1:11" x14ac:dyDescent="0.35">
      <c r="A3240">
        <v>1377</v>
      </c>
      <c r="B3240" t="s">
        <v>15</v>
      </c>
      <c r="C3240">
        <v>243000</v>
      </c>
      <c r="D3240" t="s">
        <v>10</v>
      </c>
      <c r="E3240" t="s">
        <v>16</v>
      </c>
      <c r="F3240" t="s">
        <v>12</v>
      </c>
      <c r="G3240" t="s">
        <v>13</v>
      </c>
      <c r="H3240" t="s">
        <v>13</v>
      </c>
      <c r="I3240">
        <v>46</v>
      </c>
      <c r="J3240" t="str">
        <f>IF(ABS((C3240-AVERAGE($C:$C))/_xlfn.STDEV.S(moras[SALARIO]))&gt;1.96,"Atípico","No")</f>
        <v>No</v>
      </c>
      <c r="K3240" t="str">
        <f>IF(ABS((moras[[#This Row],[EDAD]]-AVERAGE($I:$I))/_xlfn.STDEV.S($I:$I))&gt;1.96,"Atípico","No")</f>
        <v>No</v>
      </c>
    </row>
    <row r="3241" spans="1:11" x14ac:dyDescent="0.35">
      <c r="A3241">
        <v>2141</v>
      </c>
      <c r="B3241" t="s">
        <v>9</v>
      </c>
      <c r="C3241">
        <v>239390</v>
      </c>
      <c r="D3241" t="s">
        <v>10</v>
      </c>
      <c r="E3241" t="s">
        <v>16</v>
      </c>
      <c r="F3241" t="s">
        <v>12</v>
      </c>
      <c r="G3241" t="s">
        <v>13</v>
      </c>
      <c r="H3241" t="s">
        <v>13</v>
      </c>
      <c r="I3241">
        <v>46</v>
      </c>
      <c r="J3241" t="str">
        <f>IF(ABS((C3241-AVERAGE($C:$C))/_xlfn.STDEV.S(moras[SALARIO]))&gt;1.96,"Atípico","No")</f>
        <v>No</v>
      </c>
      <c r="K3241" t="str">
        <f>IF(ABS((moras[[#This Row],[EDAD]]-AVERAGE($I:$I))/_xlfn.STDEV.S($I:$I))&gt;1.96,"Atípico","No")</f>
        <v>No</v>
      </c>
    </row>
    <row r="3242" spans="1:11" x14ac:dyDescent="0.35">
      <c r="A3242">
        <v>3889</v>
      </c>
      <c r="B3242" t="s">
        <v>9</v>
      </c>
      <c r="C3242">
        <v>208067.25</v>
      </c>
      <c r="D3242" t="s">
        <v>10</v>
      </c>
      <c r="E3242" t="s">
        <v>11</v>
      </c>
      <c r="F3242" t="s">
        <v>12</v>
      </c>
      <c r="G3242" t="s">
        <v>13</v>
      </c>
      <c r="H3242" t="s">
        <v>13</v>
      </c>
      <c r="I3242">
        <v>46</v>
      </c>
      <c r="J3242" t="str">
        <f>IF(ABS((C3242-AVERAGE($C:$C))/_xlfn.STDEV.S(moras[SALARIO]))&gt;1.96,"Atípico","No")</f>
        <v>No</v>
      </c>
      <c r="K3242" t="str">
        <f>IF(ABS((moras[[#This Row],[EDAD]]-AVERAGE($I:$I))/_xlfn.STDEV.S($I:$I))&gt;1.96,"Atípico","No")</f>
        <v>No</v>
      </c>
    </row>
    <row r="3243" spans="1:11" x14ac:dyDescent="0.35">
      <c r="A3243">
        <v>419</v>
      </c>
      <c r="B3243" t="s">
        <v>9</v>
      </c>
      <c r="C3243">
        <v>200000</v>
      </c>
      <c r="D3243" t="s">
        <v>10</v>
      </c>
      <c r="E3243" t="s">
        <v>16</v>
      </c>
      <c r="F3243" t="s">
        <v>12</v>
      </c>
      <c r="G3243" t="s">
        <v>13</v>
      </c>
      <c r="H3243" t="s">
        <v>13</v>
      </c>
      <c r="I3243">
        <v>46</v>
      </c>
      <c r="J3243" t="str">
        <f>IF(ABS((C3243-AVERAGE($C:$C))/_xlfn.STDEV.S(moras[SALARIO]))&gt;1.96,"Atípico","No")</f>
        <v>No</v>
      </c>
      <c r="K3243" t="str">
        <f>IF(ABS((moras[[#This Row],[EDAD]]-AVERAGE($I:$I))/_xlfn.STDEV.S($I:$I))&gt;1.96,"Atípico","No")</f>
        <v>No</v>
      </c>
    </row>
    <row r="3244" spans="1:11" x14ac:dyDescent="0.35">
      <c r="A3244">
        <v>4927</v>
      </c>
      <c r="B3244" t="s">
        <v>15</v>
      </c>
      <c r="C3244">
        <v>199760.73</v>
      </c>
      <c r="D3244" t="s">
        <v>10</v>
      </c>
      <c r="E3244" t="s">
        <v>16</v>
      </c>
      <c r="F3244" t="s">
        <v>12</v>
      </c>
      <c r="G3244" t="s">
        <v>13</v>
      </c>
      <c r="H3244" t="s">
        <v>13</v>
      </c>
      <c r="I3244">
        <v>46</v>
      </c>
      <c r="J3244" t="str">
        <f>IF(ABS((C3244-AVERAGE($C:$C))/_xlfn.STDEV.S(moras[SALARIO]))&gt;1.96,"Atípico","No")</f>
        <v>No</v>
      </c>
      <c r="K3244" t="str">
        <f>IF(ABS((moras[[#This Row],[EDAD]]-AVERAGE($I:$I))/_xlfn.STDEV.S($I:$I))&gt;1.96,"Atípico","No")</f>
        <v>No</v>
      </c>
    </row>
    <row r="3245" spans="1:11" x14ac:dyDescent="0.35">
      <c r="A3245">
        <v>2200</v>
      </c>
      <c r="B3245" t="s">
        <v>9</v>
      </c>
      <c r="C3245">
        <v>140978.96</v>
      </c>
      <c r="D3245" t="s">
        <v>10</v>
      </c>
      <c r="E3245" t="s">
        <v>16</v>
      </c>
      <c r="F3245" t="s">
        <v>12</v>
      </c>
      <c r="G3245" t="s">
        <v>13</v>
      </c>
      <c r="H3245" t="s">
        <v>13</v>
      </c>
      <c r="I3245">
        <v>46</v>
      </c>
      <c r="J3245" t="str">
        <f>IF(ABS((C3245-AVERAGE($C:$C))/_xlfn.STDEV.S(moras[SALARIO]))&gt;1.96,"Atípico","No")</f>
        <v>No</v>
      </c>
      <c r="K3245" t="str">
        <f>IF(ABS((moras[[#This Row],[EDAD]]-AVERAGE($I:$I))/_xlfn.STDEV.S($I:$I))&gt;1.96,"Atípico","No")</f>
        <v>No</v>
      </c>
    </row>
    <row r="3246" spans="1:11" x14ac:dyDescent="0.35">
      <c r="A3246">
        <v>2157</v>
      </c>
      <c r="B3246" t="s">
        <v>9</v>
      </c>
      <c r="C3246">
        <v>138580</v>
      </c>
      <c r="D3246" t="s">
        <v>10</v>
      </c>
      <c r="E3246" t="s">
        <v>16</v>
      </c>
      <c r="F3246" t="s">
        <v>12</v>
      </c>
      <c r="G3246" t="s">
        <v>13</v>
      </c>
      <c r="H3246" t="s">
        <v>13</v>
      </c>
      <c r="I3246">
        <v>46</v>
      </c>
      <c r="J3246" t="str">
        <f>IF(ABS((C3246-AVERAGE($C:$C))/_xlfn.STDEV.S(moras[SALARIO]))&gt;1.96,"Atípico","No")</f>
        <v>No</v>
      </c>
      <c r="K3246" t="str">
        <f>IF(ABS((moras[[#This Row],[EDAD]]-AVERAGE($I:$I))/_xlfn.STDEV.S($I:$I))&gt;1.96,"Atípico","No")</f>
        <v>No</v>
      </c>
    </row>
    <row r="3247" spans="1:11" x14ac:dyDescent="0.35">
      <c r="A3247">
        <v>2586</v>
      </c>
      <c r="B3247" t="s">
        <v>9</v>
      </c>
      <c r="C3247">
        <v>93363.8</v>
      </c>
      <c r="D3247" t="s">
        <v>10</v>
      </c>
      <c r="E3247" t="s">
        <v>16</v>
      </c>
      <c r="F3247" t="s">
        <v>12</v>
      </c>
      <c r="G3247" t="s">
        <v>13</v>
      </c>
      <c r="H3247" t="s">
        <v>13</v>
      </c>
      <c r="I3247">
        <v>46</v>
      </c>
      <c r="J3247" t="str">
        <f>IF(ABS((C3247-AVERAGE($C:$C))/_xlfn.STDEV.S(moras[SALARIO]))&gt;1.96,"Atípico","No")</f>
        <v>No</v>
      </c>
      <c r="K3247" t="str">
        <f>IF(ABS((moras[[#This Row],[EDAD]]-AVERAGE($I:$I))/_xlfn.STDEV.S($I:$I))&gt;1.96,"Atípico","No")</f>
        <v>No</v>
      </c>
    </row>
    <row r="3248" spans="1:11" x14ac:dyDescent="0.35">
      <c r="A3248">
        <v>4480</v>
      </c>
      <c r="B3248" t="s">
        <v>15</v>
      </c>
      <c r="C3248">
        <v>60000</v>
      </c>
      <c r="D3248" t="s">
        <v>10</v>
      </c>
      <c r="E3248" t="s">
        <v>16</v>
      </c>
      <c r="F3248" t="s">
        <v>12</v>
      </c>
      <c r="G3248" t="s">
        <v>13</v>
      </c>
      <c r="H3248" t="s">
        <v>12</v>
      </c>
      <c r="I3248">
        <v>46</v>
      </c>
      <c r="J3248" t="str">
        <f>IF(ABS((C3248-AVERAGE($C:$C))/_xlfn.STDEV.S(moras[SALARIO]))&gt;1.96,"Atípico","No")</f>
        <v>No</v>
      </c>
      <c r="K3248" t="str">
        <f>IF(ABS((moras[[#This Row],[EDAD]]-AVERAGE($I:$I))/_xlfn.STDEV.S($I:$I))&gt;1.96,"Atípico","No")</f>
        <v>No</v>
      </c>
    </row>
    <row r="3249" spans="1:11" x14ac:dyDescent="0.35">
      <c r="A3249">
        <v>4390</v>
      </c>
      <c r="B3249" t="s">
        <v>9</v>
      </c>
      <c r="C3249">
        <v>5122871.99</v>
      </c>
      <c r="D3249" t="s">
        <v>10</v>
      </c>
      <c r="E3249" t="s">
        <v>11</v>
      </c>
      <c r="F3249" t="s">
        <v>12</v>
      </c>
      <c r="G3249" t="s">
        <v>13</v>
      </c>
      <c r="H3249" t="s">
        <v>13</v>
      </c>
      <c r="I3249">
        <v>47</v>
      </c>
      <c r="J3249" t="str">
        <f>IF(ABS((C3249-AVERAGE($C:$C))/_xlfn.STDEV.S(moras[SALARIO]))&gt;1.96,"Atípico","No")</f>
        <v>Atípico</v>
      </c>
      <c r="K3249" t="str">
        <f>IF(ABS((moras[[#This Row],[EDAD]]-AVERAGE($I:$I))/_xlfn.STDEV.S($I:$I))&gt;1.96,"Atípico","No")</f>
        <v>No</v>
      </c>
    </row>
    <row r="3250" spans="1:11" x14ac:dyDescent="0.35">
      <c r="A3250">
        <v>1024</v>
      </c>
      <c r="B3250" t="s">
        <v>9</v>
      </c>
      <c r="C3250">
        <v>3692520</v>
      </c>
      <c r="D3250" t="s">
        <v>10</v>
      </c>
      <c r="E3250" t="s">
        <v>16</v>
      </c>
      <c r="F3250" t="s">
        <v>12</v>
      </c>
      <c r="G3250" t="s">
        <v>13</v>
      </c>
      <c r="H3250" t="s">
        <v>13</v>
      </c>
      <c r="I3250">
        <v>47</v>
      </c>
      <c r="J3250" t="str">
        <f>IF(ABS((C3250-AVERAGE($C:$C))/_xlfn.STDEV.S(moras[SALARIO]))&gt;1.96,"Atípico","No")</f>
        <v>Atípico</v>
      </c>
      <c r="K3250" t="str">
        <f>IF(ABS((moras[[#This Row],[EDAD]]-AVERAGE($I:$I))/_xlfn.STDEV.S($I:$I))&gt;1.96,"Atípico","No")</f>
        <v>No</v>
      </c>
    </row>
    <row r="3251" spans="1:11" x14ac:dyDescent="0.35">
      <c r="A3251">
        <v>479</v>
      </c>
      <c r="B3251" t="s">
        <v>9</v>
      </c>
      <c r="C3251">
        <v>3309108</v>
      </c>
      <c r="D3251" t="s">
        <v>10</v>
      </c>
      <c r="E3251" t="s">
        <v>11</v>
      </c>
      <c r="F3251" t="s">
        <v>12</v>
      </c>
      <c r="G3251" t="s">
        <v>13</v>
      </c>
      <c r="H3251" t="s">
        <v>13</v>
      </c>
      <c r="I3251">
        <v>47</v>
      </c>
      <c r="J3251" t="str">
        <f>IF(ABS((C3251-AVERAGE($C:$C))/_xlfn.STDEV.S(moras[SALARIO]))&gt;1.96,"Atípico","No")</f>
        <v>Atípico</v>
      </c>
      <c r="K3251" t="str">
        <f>IF(ABS((moras[[#This Row],[EDAD]]-AVERAGE($I:$I))/_xlfn.STDEV.S($I:$I))&gt;1.96,"Atípico","No")</f>
        <v>No</v>
      </c>
    </row>
    <row r="3252" spans="1:11" x14ac:dyDescent="0.35">
      <c r="A3252">
        <v>2146</v>
      </c>
      <c r="B3252" t="s">
        <v>15</v>
      </c>
      <c r="C3252">
        <v>2613281.4500000002</v>
      </c>
      <c r="D3252" t="s">
        <v>10</v>
      </c>
      <c r="E3252" t="s">
        <v>11</v>
      </c>
      <c r="F3252" t="s">
        <v>12</v>
      </c>
      <c r="G3252" t="s">
        <v>13</v>
      </c>
      <c r="H3252" t="s">
        <v>13</v>
      </c>
      <c r="I3252">
        <v>47</v>
      </c>
      <c r="J3252" t="str">
        <f>IF(ABS((C3252-AVERAGE($C:$C))/_xlfn.STDEV.S(moras[SALARIO]))&gt;1.96,"Atípico","No")</f>
        <v>Atípico</v>
      </c>
      <c r="K3252" t="str">
        <f>IF(ABS((moras[[#This Row],[EDAD]]-AVERAGE($I:$I))/_xlfn.STDEV.S($I:$I))&gt;1.96,"Atípico","No")</f>
        <v>No</v>
      </c>
    </row>
    <row r="3253" spans="1:11" x14ac:dyDescent="0.35">
      <c r="A3253">
        <v>213</v>
      </c>
      <c r="B3253" t="s">
        <v>15</v>
      </c>
      <c r="C3253">
        <v>1611959.32</v>
      </c>
      <c r="D3253" t="s">
        <v>10</v>
      </c>
      <c r="E3253" t="s">
        <v>11</v>
      </c>
      <c r="F3253" t="s">
        <v>12</v>
      </c>
      <c r="G3253" t="s">
        <v>13</v>
      </c>
      <c r="H3253" t="s">
        <v>13</v>
      </c>
      <c r="I3253">
        <v>47</v>
      </c>
      <c r="J3253" t="str">
        <f>IF(ABS((C3253-AVERAGE($C:$C))/_xlfn.STDEV.S(moras[SALARIO]))&gt;1.96,"Atípico","No")</f>
        <v>No</v>
      </c>
      <c r="K3253" t="str">
        <f>IF(ABS((moras[[#This Row],[EDAD]]-AVERAGE($I:$I))/_xlfn.STDEV.S($I:$I))&gt;1.96,"Atípico","No")</f>
        <v>No</v>
      </c>
    </row>
    <row r="3254" spans="1:11" x14ac:dyDescent="0.35">
      <c r="A3254">
        <v>2116</v>
      </c>
      <c r="B3254" t="s">
        <v>9</v>
      </c>
      <c r="C3254">
        <v>1596417</v>
      </c>
      <c r="D3254" t="s">
        <v>10</v>
      </c>
      <c r="E3254" t="s">
        <v>11</v>
      </c>
      <c r="F3254" t="s">
        <v>12</v>
      </c>
      <c r="G3254" t="s">
        <v>13</v>
      </c>
      <c r="H3254" t="s">
        <v>12</v>
      </c>
      <c r="I3254">
        <v>47</v>
      </c>
      <c r="J3254" t="str">
        <f>IF(ABS((C3254-AVERAGE($C:$C))/_xlfn.STDEV.S(moras[SALARIO]))&gt;1.96,"Atípico","No")</f>
        <v>No</v>
      </c>
      <c r="K3254" t="str">
        <f>IF(ABS((moras[[#This Row],[EDAD]]-AVERAGE($I:$I))/_xlfn.STDEV.S($I:$I))&gt;1.96,"Atípico","No")</f>
        <v>No</v>
      </c>
    </row>
    <row r="3255" spans="1:11" x14ac:dyDescent="0.35">
      <c r="A3255">
        <v>2035</v>
      </c>
      <c r="B3255" t="s">
        <v>15</v>
      </c>
      <c r="C3255">
        <v>1546084</v>
      </c>
      <c r="D3255" t="s">
        <v>10</v>
      </c>
      <c r="E3255" t="s">
        <v>11</v>
      </c>
      <c r="F3255" t="s">
        <v>12</v>
      </c>
      <c r="G3255" t="s">
        <v>13</v>
      </c>
      <c r="H3255" t="s">
        <v>13</v>
      </c>
      <c r="I3255">
        <v>47</v>
      </c>
      <c r="J3255" t="str">
        <f>IF(ABS((C3255-AVERAGE($C:$C))/_xlfn.STDEV.S(moras[SALARIO]))&gt;1.96,"Atípico","No")</f>
        <v>No</v>
      </c>
      <c r="K3255" t="str">
        <f>IF(ABS((moras[[#This Row],[EDAD]]-AVERAGE($I:$I))/_xlfn.STDEV.S($I:$I))&gt;1.96,"Atípico","No")</f>
        <v>No</v>
      </c>
    </row>
    <row r="3256" spans="1:11" x14ac:dyDescent="0.35">
      <c r="A3256">
        <v>1407</v>
      </c>
      <c r="B3256" t="s">
        <v>9</v>
      </c>
      <c r="C3256">
        <v>1497172.49</v>
      </c>
      <c r="D3256" t="s">
        <v>10</v>
      </c>
      <c r="E3256" t="s">
        <v>11</v>
      </c>
      <c r="F3256" t="s">
        <v>12</v>
      </c>
      <c r="G3256" t="s">
        <v>13</v>
      </c>
      <c r="H3256" t="s">
        <v>13</v>
      </c>
      <c r="I3256">
        <v>47</v>
      </c>
      <c r="J3256" t="str">
        <f>IF(ABS((C3256-AVERAGE($C:$C))/_xlfn.STDEV.S(moras[SALARIO]))&gt;1.96,"Atípico","No")</f>
        <v>No</v>
      </c>
      <c r="K3256" t="str">
        <f>IF(ABS((moras[[#This Row],[EDAD]]-AVERAGE($I:$I))/_xlfn.STDEV.S($I:$I))&gt;1.96,"Atípico","No")</f>
        <v>No</v>
      </c>
    </row>
    <row r="3257" spans="1:11" x14ac:dyDescent="0.35">
      <c r="A3257">
        <v>2922</v>
      </c>
      <c r="B3257" t="s">
        <v>15</v>
      </c>
      <c r="C3257">
        <v>1459586</v>
      </c>
      <c r="D3257" t="s">
        <v>10</v>
      </c>
      <c r="E3257" t="s">
        <v>11</v>
      </c>
      <c r="F3257" t="s">
        <v>12</v>
      </c>
      <c r="G3257" t="s">
        <v>13</v>
      </c>
      <c r="H3257" t="s">
        <v>13</v>
      </c>
      <c r="I3257">
        <v>47</v>
      </c>
      <c r="J3257" t="str">
        <f>IF(ABS((C3257-AVERAGE($C:$C))/_xlfn.STDEV.S(moras[SALARIO]))&gt;1.96,"Atípico","No")</f>
        <v>No</v>
      </c>
      <c r="K3257" t="str">
        <f>IF(ABS((moras[[#This Row],[EDAD]]-AVERAGE($I:$I))/_xlfn.STDEV.S($I:$I))&gt;1.96,"Atípico","No")</f>
        <v>No</v>
      </c>
    </row>
    <row r="3258" spans="1:11" x14ac:dyDescent="0.35">
      <c r="A3258">
        <v>1515</v>
      </c>
      <c r="B3258" t="s">
        <v>9</v>
      </c>
      <c r="C3258">
        <v>1346350</v>
      </c>
      <c r="D3258" t="s">
        <v>10</v>
      </c>
      <c r="E3258" t="s">
        <v>16</v>
      </c>
      <c r="F3258" t="s">
        <v>12</v>
      </c>
      <c r="G3258" t="s">
        <v>13</v>
      </c>
      <c r="H3258" t="s">
        <v>13</v>
      </c>
      <c r="I3258">
        <v>47</v>
      </c>
      <c r="J3258" t="str">
        <f>IF(ABS((C3258-AVERAGE($C:$C))/_xlfn.STDEV.S(moras[SALARIO]))&gt;1.96,"Atípico","No")</f>
        <v>No</v>
      </c>
      <c r="K3258" t="str">
        <f>IF(ABS((moras[[#This Row],[EDAD]]-AVERAGE($I:$I))/_xlfn.STDEV.S($I:$I))&gt;1.96,"Atípico","No")</f>
        <v>No</v>
      </c>
    </row>
    <row r="3259" spans="1:11" x14ac:dyDescent="0.35">
      <c r="A3259">
        <v>1514</v>
      </c>
      <c r="B3259" t="s">
        <v>15</v>
      </c>
      <c r="C3259">
        <v>1296001.6000000001</v>
      </c>
      <c r="D3259" t="s">
        <v>10</v>
      </c>
      <c r="E3259" t="s">
        <v>11</v>
      </c>
      <c r="F3259" t="s">
        <v>12</v>
      </c>
      <c r="G3259" t="s">
        <v>13</v>
      </c>
      <c r="H3259" t="s">
        <v>13</v>
      </c>
      <c r="I3259">
        <v>47</v>
      </c>
      <c r="J3259" t="str">
        <f>IF(ABS((C3259-AVERAGE($C:$C))/_xlfn.STDEV.S(moras[SALARIO]))&gt;1.96,"Atípico","No")</f>
        <v>No</v>
      </c>
      <c r="K3259" t="str">
        <f>IF(ABS((moras[[#This Row],[EDAD]]-AVERAGE($I:$I))/_xlfn.STDEV.S($I:$I))&gt;1.96,"Atípico","No")</f>
        <v>No</v>
      </c>
    </row>
    <row r="3260" spans="1:11" x14ac:dyDescent="0.35">
      <c r="A3260">
        <v>1321</v>
      </c>
      <c r="B3260" t="s">
        <v>9</v>
      </c>
      <c r="C3260">
        <v>1214487</v>
      </c>
      <c r="D3260" t="s">
        <v>10</v>
      </c>
      <c r="E3260" t="s">
        <v>11</v>
      </c>
      <c r="F3260" t="s">
        <v>12</v>
      </c>
      <c r="G3260" t="s">
        <v>13</v>
      </c>
      <c r="H3260" t="s">
        <v>13</v>
      </c>
      <c r="I3260">
        <v>47</v>
      </c>
      <c r="J3260" t="str">
        <f>IF(ABS((C3260-AVERAGE($C:$C))/_xlfn.STDEV.S(moras[SALARIO]))&gt;1.96,"Atípico","No")</f>
        <v>No</v>
      </c>
      <c r="K3260" t="str">
        <f>IF(ABS((moras[[#This Row],[EDAD]]-AVERAGE($I:$I))/_xlfn.STDEV.S($I:$I))&gt;1.96,"Atípico","No")</f>
        <v>No</v>
      </c>
    </row>
    <row r="3261" spans="1:11" x14ac:dyDescent="0.35">
      <c r="A3261">
        <v>4836</v>
      </c>
      <c r="B3261" t="s">
        <v>15</v>
      </c>
      <c r="C3261">
        <v>1182150</v>
      </c>
      <c r="D3261" t="s">
        <v>10</v>
      </c>
      <c r="E3261" t="s">
        <v>16</v>
      </c>
      <c r="F3261" t="s">
        <v>12</v>
      </c>
      <c r="G3261" t="s">
        <v>13</v>
      </c>
      <c r="H3261" t="s">
        <v>13</v>
      </c>
      <c r="I3261">
        <v>47</v>
      </c>
      <c r="J3261" t="str">
        <f>IF(ABS((C3261-AVERAGE($C:$C))/_xlfn.STDEV.S(moras[SALARIO]))&gt;1.96,"Atípico","No")</f>
        <v>No</v>
      </c>
      <c r="K3261" t="str">
        <f>IF(ABS((moras[[#This Row],[EDAD]]-AVERAGE($I:$I))/_xlfn.STDEV.S($I:$I))&gt;1.96,"Atípico","No")</f>
        <v>No</v>
      </c>
    </row>
    <row r="3262" spans="1:11" x14ac:dyDescent="0.35">
      <c r="A3262">
        <v>3525</v>
      </c>
      <c r="B3262" t="s">
        <v>15</v>
      </c>
      <c r="C3262">
        <v>1125734.83</v>
      </c>
      <c r="D3262" t="s">
        <v>10</v>
      </c>
      <c r="E3262" t="s">
        <v>11</v>
      </c>
      <c r="F3262" t="s">
        <v>12</v>
      </c>
      <c r="G3262" t="s">
        <v>13</v>
      </c>
      <c r="H3262" t="s">
        <v>13</v>
      </c>
      <c r="I3262">
        <v>47</v>
      </c>
      <c r="J3262" t="str">
        <f>IF(ABS((C3262-AVERAGE($C:$C))/_xlfn.STDEV.S(moras[SALARIO]))&gt;1.96,"Atípico","No")</f>
        <v>No</v>
      </c>
      <c r="K3262" t="str">
        <f>IF(ABS((moras[[#This Row],[EDAD]]-AVERAGE($I:$I))/_xlfn.STDEV.S($I:$I))&gt;1.96,"Atípico","No")</f>
        <v>No</v>
      </c>
    </row>
    <row r="3263" spans="1:11" x14ac:dyDescent="0.35">
      <c r="A3263">
        <v>1308</v>
      </c>
      <c r="B3263" t="s">
        <v>15</v>
      </c>
      <c r="C3263">
        <v>1047569</v>
      </c>
      <c r="D3263" t="s">
        <v>10</v>
      </c>
      <c r="E3263" t="s">
        <v>11</v>
      </c>
      <c r="F3263" t="s">
        <v>12</v>
      </c>
      <c r="G3263" t="s">
        <v>13</v>
      </c>
      <c r="H3263" t="s">
        <v>13</v>
      </c>
      <c r="I3263">
        <v>47</v>
      </c>
      <c r="J3263" t="str">
        <f>IF(ABS((C3263-AVERAGE($C:$C))/_xlfn.STDEV.S(moras[SALARIO]))&gt;1.96,"Atípico","No")</f>
        <v>No</v>
      </c>
      <c r="K3263" t="str">
        <f>IF(ABS((moras[[#This Row],[EDAD]]-AVERAGE($I:$I))/_xlfn.STDEV.S($I:$I))&gt;1.96,"Atípico","No")</f>
        <v>No</v>
      </c>
    </row>
    <row r="3264" spans="1:11" x14ac:dyDescent="0.35">
      <c r="A3264">
        <v>2185</v>
      </c>
      <c r="B3264" t="s">
        <v>9</v>
      </c>
      <c r="C3264">
        <v>975000</v>
      </c>
      <c r="D3264" t="s">
        <v>10</v>
      </c>
      <c r="E3264" t="s">
        <v>16</v>
      </c>
      <c r="F3264" t="s">
        <v>12</v>
      </c>
      <c r="G3264" t="s">
        <v>13</v>
      </c>
      <c r="H3264" t="s">
        <v>13</v>
      </c>
      <c r="I3264">
        <v>47</v>
      </c>
      <c r="J3264" t="str">
        <f>IF(ABS((C3264-AVERAGE($C:$C))/_xlfn.STDEV.S(moras[SALARIO]))&gt;1.96,"Atípico","No")</f>
        <v>No</v>
      </c>
      <c r="K3264" t="str">
        <f>IF(ABS((moras[[#This Row],[EDAD]]-AVERAGE($I:$I))/_xlfn.STDEV.S($I:$I))&gt;1.96,"Atípico","No")</f>
        <v>No</v>
      </c>
    </row>
    <row r="3265" spans="1:11" x14ac:dyDescent="0.35">
      <c r="A3265">
        <v>4171</v>
      </c>
      <c r="B3265" t="s">
        <v>9</v>
      </c>
      <c r="C3265">
        <v>829677.14</v>
      </c>
      <c r="D3265" t="s">
        <v>10</v>
      </c>
      <c r="E3265" t="s">
        <v>11</v>
      </c>
      <c r="F3265" t="s">
        <v>12</v>
      </c>
      <c r="G3265" t="s">
        <v>13</v>
      </c>
      <c r="H3265" t="s">
        <v>13</v>
      </c>
      <c r="I3265">
        <v>47</v>
      </c>
      <c r="J3265" t="str">
        <f>IF(ABS((C3265-AVERAGE($C:$C))/_xlfn.STDEV.S(moras[SALARIO]))&gt;1.96,"Atípico","No")</f>
        <v>No</v>
      </c>
      <c r="K3265" t="str">
        <f>IF(ABS((moras[[#This Row],[EDAD]]-AVERAGE($I:$I))/_xlfn.STDEV.S($I:$I))&gt;1.96,"Atípico","No")</f>
        <v>No</v>
      </c>
    </row>
    <row r="3266" spans="1:11" x14ac:dyDescent="0.35">
      <c r="A3266">
        <v>1598</v>
      </c>
      <c r="B3266" t="s">
        <v>9</v>
      </c>
      <c r="C3266">
        <v>829250</v>
      </c>
      <c r="D3266" t="s">
        <v>10</v>
      </c>
      <c r="E3266" t="s">
        <v>11</v>
      </c>
      <c r="F3266" t="s">
        <v>12</v>
      </c>
      <c r="G3266" t="s">
        <v>13</v>
      </c>
      <c r="H3266" t="s">
        <v>13</v>
      </c>
      <c r="I3266">
        <v>47</v>
      </c>
      <c r="J3266" t="str">
        <f>IF(ABS((C3266-AVERAGE($C:$C))/_xlfn.STDEV.S(moras[SALARIO]))&gt;1.96,"Atípico","No")</f>
        <v>No</v>
      </c>
      <c r="K3266" t="str">
        <f>IF(ABS((moras[[#This Row],[EDAD]]-AVERAGE($I:$I))/_xlfn.STDEV.S($I:$I))&gt;1.96,"Atípico","No")</f>
        <v>No</v>
      </c>
    </row>
    <row r="3267" spans="1:11" x14ac:dyDescent="0.35">
      <c r="A3267">
        <v>4526</v>
      </c>
      <c r="B3267" t="s">
        <v>9</v>
      </c>
      <c r="C3267">
        <v>810799.74</v>
      </c>
      <c r="D3267" t="s">
        <v>10</v>
      </c>
      <c r="E3267" t="s">
        <v>16</v>
      </c>
      <c r="F3267" t="s">
        <v>12</v>
      </c>
      <c r="G3267" t="s">
        <v>13</v>
      </c>
      <c r="H3267" t="s">
        <v>13</v>
      </c>
      <c r="I3267">
        <v>47</v>
      </c>
      <c r="J3267" t="str">
        <f>IF(ABS((C3267-AVERAGE($C:$C))/_xlfn.STDEV.S(moras[SALARIO]))&gt;1.96,"Atípico","No")</f>
        <v>No</v>
      </c>
      <c r="K3267" t="str">
        <f>IF(ABS((moras[[#This Row],[EDAD]]-AVERAGE($I:$I))/_xlfn.STDEV.S($I:$I))&gt;1.96,"Atípico","No")</f>
        <v>No</v>
      </c>
    </row>
    <row r="3268" spans="1:11" x14ac:dyDescent="0.35">
      <c r="A3268">
        <v>869</v>
      </c>
      <c r="B3268" t="s">
        <v>9</v>
      </c>
      <c r="C3268">
        <v>757568</v>
      </c>
      <c r="D3268" t="s">
        <v>10</v>
      </c>
      <c r="E3268" t="s">
        <v>11</v>
      </c>
      <c r="F3268" t="s">
        <v>12</v>
      </c>
      <c r="G3268" t="s">
        <v>13</v>
      </c>
      <c r="H3268" t="s">
        <v>13</v>
      </c>
      <c r="I3268">
        <v>47</v>
      </c>
      <c r="J3268" t="str">
        <f>IF(ABS((C3268-AVERAGE($C:$C))/_xlfn.STDEV.S(moras[SALARIO]))&gt;1.96,"Atípico","No")</f>
        <v>No</v>
      </c>
      <c r="K3268" t="str">
        <f>IF(ABS((moras[[#This Row],[EDAD]]-AVERAGE($I:$I))/_xlfn.STDEV.S($I:$I))&gt;1.96,"Atípico","No")</f>
        <v>No</v>
      </c>
    </row>
    <row r="3269" spans="1:11" x14ac:dyDescent="0.35">
      <c r="A3269">
        <v>2730</v>
      </c>
      <c r="B3269" t="s">
        <v>9</v>
      </c>
      <c r="C3269">
        <v>687802.61</v>
      </c>
      <c r="D3269" t="s">
        <v>10</v>
      </c>
      <c r="E3269" t="s">
        <v>16</v>
      </c>
      <c r="F3269" t="s">
        <v>12</v>
      </c>
      <c r="G3269" t="s">
        <v>12</v>
      </c>
      <c r="H3269" t="s">
        <v>13</v>
      </c>
      <c r="I3269">
        <v>47</v>
      </c>
      <c r="J3269" t="str">
        <f>IF(ABS((C3269-AVERAGE($C:$C))/_xlfn.STDEV.S(moras[SALARIO]))&gt;1.96,"Atípico","No")</f>
        <v>No</v>
      </c>
      <c r="K3269" t="str">
        <f>IF(ABS((moras[[#This Row],[EDAD]]-AVERAGE($I:$I))/_xlfn.STDEV.S($I:$I))&gt;1.96,"Atípico","No")</f>
        <v>No</v>
      </c>
    </row>
    <row r="3270" spans="1:11" x14ac:dyDescent="0.35">
      <c r="A3270">
        <v>1559</v>
      </c>
      <c r="B3270" t="s">
        <v>9</v>
      </c>
      <c r="C3270">
        <v>639148</v>
      </c>
      <c r="D3270" t="s">
        <v>18</v>
      </c>
      <c r="E3270" t="s">
        <v>16</v>
      </c>
      <c r="F3270" t="s">
        <v>12</v>
      </c>
      <c r="G3270" t="s">
        <v>12</v>
      </c>
      <c r="H3270" t="s">
        <v>12</v>
      </c>
      <c r="I3270">
        <v>47</v>
      </c>
      <c r="J3270" t="str">
        <f>IF(ABS((C3270-AVERAGE($C:$C))/_xlfn.STDEV.S(moras[SALARIO]))&gt;1.96,"Atípico","No")</f>
        <v>No</v>
      </c>
      <c r="K3270" t="str">
        <f>IF(ABS((moras[[#This Row],[EDAD]]-AVERAGE($I:$I))/_xlfn.STDEV.S($I:$I))&gt;1.96,"Atípico","No")</f>
        <v>No</v>
      </c>
    </row>
    <row r="3271" spans="1:11" x14ac:dyDescent="0.35">
      <c r="A3271">
        <v>276</v>
      </c>
      <c r="B3271" t="s">
        <v>9</v>
      </c>
      <c r="C3271">
        <v>621333.79</v>
      </c>
      <c r="D3271" t="s">
        <v>10</v>
      </c>
      <c r="E3271" t="s">
        <v>16</v>
      </c>
      <c r="F3271" t="s">
        <v>12</v>
      </c>
      <c r="G3271" t="s">
        <v>13</v>
      </c>
      <c r="H3271" t="s">
        <v>13</v>
      </c>
      <c r="I3271">
        <v>47</v>
      </c>
      <c r="J3271" t="str">
        <f>IF(ABS((C3271-AVERAGE($C:$C))/_xlfn.STDEV.S(moras[SALARIO]))&gt;1.96,"Atípico","No")</f>
        <v>No</v>
      </c>
      <c r="K3271" t="str">
        <f>IF(ABS((moras[[#This Row],[EDAD]]-AVERAGE($I:$I))/_xlfn.STDEV.S($I:$I))&gt;1.96,"Atípico","No")</f>
        <v>No</v>
      </c>
    </row>
    <row r="3272" spans="1:11" x14ac:dyDescent="0.35">
      <c r="A3272">
        <v>4479</v>
      </c>
      <c r="B3272" t="s">
        <v>9</v>
      </c>
      <c r="C3272">
        <v>618762.76</v>
      </c>
      <c r="D3272" t="s">
        <v>10</v>
      </c>
      <c r="E3272" t="s">
        <v>16</v>
      </c>
      <c r="F3272" t="s">
        <v>12</v>
      </c>
      <c r="G3272" t="s">
        <v>12</v>
      </c>
      <c r="H3272" t="s">
        <v>13</v>
      </c>
      <c r="I3272">
        <v>47</v>
      </c>
      <c r="J3272" t="str">
        <f>IF(ABS((C3272-AVERAGE($C:$C))/_xlfn.STDEV.S(moras[SALARIO]))&gt;1.96,"Atípico","No")</f>
        <v>No</v>
      </c>
      <c r="K3272" t="str">
        <f>IF(ABS((moras[[#This Row],[EDAD]]-AVERAGE($I:$I))/_xlfn.STDEV.S($I:$I))&gt;1.96,"Atípico","No")</f>
        <v>No</v>
      </c>
    </row>
    <row r="3273" spans="1:11" x14ac:dyDescent="0.35">
      <c r="A3273">
        <v>4711</v>
      </c>
      <c r="B3273" t="s">
        <v>9</v>
      </c>
      <c r="C3273">
        <v>562232.44999999995</v>
      </c>
      <c r="D3273" t="s">
        <v>10</v>
      </c>
      <c r="E3273" t="s">
        <v>11</v>
      </c>
      <c r="F3273" t="s">
        <v>12</v>
      </c>
      <c r="G3273" t="s">
        <v>13</v>
      </c>
      <c r="H3273" t="s">
        <v>13</v>
      </c>
      <c r="I3273">
        <v>47</v>
      </c>
      <c r="J3273" t="str">
        <f>IF(ABS((C3273-AVERAGE($C:$C))/_xlfn.STDEV.S(moras[SALARIO]))&gt;1.96,"Atípico","No")</f>
        <v>No</v>
      </c>
      <c r="K3273" t="str">
        <f>IF(ABS((moras[[#This Row],[EDAD]]-AVERAGE($I:$I))/_xlfn.STDEV.S($I:$I))&gt;1.96,"Atípico","No")</f>
        <v>No</v>
      </c>
    </row>
    <row r="3274" spans="1:11" x14ac:dyDescent="0.35">
      <c r="A3274">
        <v>2175</v>
      </c>
      <c r="B3274" t="s">
        <v>9</v>
      </c>
      <c r="C3274">
        <v>560000</v>
      </c>
      <c r="D3274" t="s">
        <v>10</v>
      </c>
      <c r="E3274" t="s">
        <v>16</v>
      </c>
      <c r="F3274" t="s">
        <v>12</v>
      </c>
      <c r="G3274" t="s">
        <v>13</v>
      </c>
      <c r="H3274" t="s">
        <v>13</v>
      </c>
      <c r="I3274">
        <v>47</v>
      </c>
      <c r="J3274" t="str">
        <f>IF(ABS((C3274-AVERAGE($C:$C))/_xlfn.STDEV.S(moras[SALARIO]))&gt;1.96,"Atípico","No")</f>
        <v>No</v>
      </c>
      <c r="K3274" t="str">
        <f>IF(ABS((moras[[#This Row],[EDAD]]-AVERAGE($I:$I))/_xlfn.STDEV.S($I:$I))&gt;1.96,"Atípico","No")</f>
        <v>No</v>
      </c>
    </row>
    <row r="3275" spans="1:11" x14ac:dyDescent="0.35">
      <c r="A3275">
        <v>1861</v>
      </c>
      <c r="B3275" t="s">
        <v>9</v>
      </c>
      <c r="C3275">
        <v>555920.49</v>
      </c>
      <c r="D3275" t="s">
        <v>10</v>
      </c>
      <c r="E3275" t="s">
        <v>16</v>
      </c>
      <c r="F3275" t="s">
        <v>12</v>
      </c>
      <c r="G3275" t="s">
        <v>12</v>
      </c>
      <c r="H3275" t="s">
        <v>13</v>
      </c>
      <c r="I3275">
        <v>47</v>
      </c>
      <c r="J3275" t="str">
        <f>IF(ABS((C3275-AVERAGE($C:$C))/_xlfn.STDEV.S(moras[SALARIO]))&gt;1.96,"Atípico","No")</f>
        <v>No</v>
      </c>
      <c r="K3275" t="str">
        <f>IF(ABS((moras[[#This Row],[EDAD]]-AVERAGE($I:$I))/_xlfn.STDEV.S($I:$I))&gt;1.96,"Atípico","No")</f>
        <v>No</v>
      </c>
    </row>
    <row r="3276" spans="1:11" x14ac:dyDescent="0.35">
      <c r="A3276">
        <v>1873</v>
      </c>
      <c r="B3276" t="s">
        <v>15</v>
      </c>
      <c r="C3276">
        <v>550988.74</v>
      </c>
      <c r="D3276" t="s">
        <v>10</v>
      </c>
      <c r="E3276" t="s">
        <v>11</v>
      </c>
      <c r="F3276" t="s">
        <v>12</v>
      </c>
      <c r="G3276" t="s">
        <v>13</v>
      </c>
      <c r="H3276" t="s">
        <v>13</v>
      </c>
      <c r="I3276">
        <v>47</v>
      </c>
      <c r="J3276" t="str">
        <f>IF(ABS((C3276-AVERAGE($C:$C))/_xlfn.STDEV.S(moras[SALARIO]))&gt;1.96,"Atípico","No")</f>
        <v>No</v>
      </c>
      <c r="K3276" t="str">
        <f>IF(ABS((moras[[#This Row],[EDAD]]-AVERAGE($I:$I))/_xlfn.STDEV.S($I:$I))&gt;1.96,"Atípico","No")</f>
        <v>No</v>
      </c>
    </row>
    <row r="3277" spans="1:11" x14ac:dyDescent="0.35">
      <c r="A3277">
        <v>4189</v>
      </c>
      <c r="B3277" t="s">
        <v>9</v>
      </c>
      <c r="C3277">
        <v>540083</v>
      </c>
      <c r="D3277" t="s">
        <v>18</v>
      </c>
      <c r="E3277" t="s">
        <v>16</v>
      </c>
      <c r="F3277" t="s">
        <v>12</v>
      </c>
      <c r="G3277" t="s">
        <v>12</v>
      </c>
      <c r="H3277" t="s">
        <v>12</v>
      </c>
      <c r="I3277">
        <v>47</v>
      </c>
      <c r="J3277" t="str">
        <f>IF(ABS((C3277-AVERAGE($C:$C))/_xlfn.STDEV.S(moras[SALARIO]))&gt;1.96,"Atípico","No")</f>
        <v>No</v>
      </c>
      <c r="K3277" t="str">
        <f>IF(ABS((moras[[#This Row],[EDAD]]-AVERAGE($I:$I))/_xlfn.STDEV.S($I:$I))&gt;1.96,"Atípico","No")</f>
        <v>No</v>
      </c>
    </row>
    <row r="3278" spans="1:11" x14ac:dyDescent="0.35">
      <c r="A3278">
        <v>2871</v>
      </c>
      <c r="B3278" t="s">
        <v>9</v>
      </c>
      <c r="C3278">
        <v>539969</v>
      </c>
      <c r="D3278" t="s">
        <v>10</v>
      </c>
      <c r="E3278" t="s">
        <v>16</v>
      </c>
      <c r="F3278" t="s">
        <v>12</v>
      </c>
      <c r="G3278" t="s">
        <v>13</v>
      </c>
      <c r="H3278" t="s">
        <v>13</v>
      </c>
      <c r="I3278">
        <v>47</v>
      </c>
      <c r="J3278" t="str">
        <f>IF(ABS((C3278-AVERAGE($C:$C))/_xlfn.STDEV.S(moras[SALARIO]))&gt;1.96,"Atípico","No")</f>
        <v>No</v>
      </c>
      <c r="K3278" t="str">
        <f>IF(ABS((moras[[#This Row],[EDAD]]-AVERAGE($I:$I))/_xlfn.STDEV.S($I:$I))&gt;1.96,"Atípico","No")</f>
        <v>No</v>
      </c>
    </row>
    <row r="3279" spans="1:11" x14ac:dyDescent="0.35">
      <c r="A3279">
        <v>3160</v>
      </c>
      <c r="B3279" t="s">
        <v>15</v>
      </c>
      <c r="C3279">
        <v>532793</v>
      </c>
      <c r="D3279" t="s">
        <v>10</v>
      </c>
      <c r="E3279" t="s">
        <v>16</v>
      </c>
      <c r="F3279" t="s">
        <v>12</v>
      </c>
      <c r="G3279" t="s">
        <v>13</v>
      </c>
      <c r="H3279" t="s">
        <v>13</v>
      </c>
      <c r="I3279">
        <v>47</v>
      </c>
      <c r="J3279" t="str">
        <f>IF(ABS((C3279-AVERAGE($C:$C))/_xlfn.STDEV.S(moras[SALARIO]))&gt;1.96,"Atípico","No")</f>
        <v>No</v>
      </c>
      <c r="K3279" t="str">
        <f>IF(ABS((moras[[#This Row],[EDAD]]-AVERAGE($I:$I))/_xlfn.STDEV.S($I:$I))&gt;1.96,"Atípico","No")</f>
        <v>No</v>
      </c>
    </row>
    <row r="3280" spans="1:11" x14ac:dyDescent="0.35">
      <c r="A3280">
        <v>4877</v>
      </c>
      <c r="B3280" t="s">
        <v>9</v>
      </c>
      <c r="C3280">
        <v>532775.64</v>
      </c>
      <c r="D3280" t="s">
        <v>10</v>
      </c>
      <c r="E3280" t="s">
        <v>16</v>
      </c>
      <c r="F3280" t="s">
        <v>12</v>
      </c>
      <c r="G3280" t="s">
        <v>13</v>
      </c>
      <c r="H3280" t="s">
        <v>13</v>
      </c>
      <c r="I3280">
        <v>47</v>
      </c>
      <c r="J3280" t="str">
        <f>IF(ABS((C3280-AVERAGE($C:$C))/_xlfn.STDEV.S(moras[SALARIO]))&gt;1.96,"Atípico","No")</f>
        <v>No</v>
      </c>
      <c r="K3280" t="str">
        <f>IF(ABS((moras[[#This Row],[EDAD]]-AVERAGE($I:$I))/_xlfn.STDEV.S($I:$I))&gt;1.96,"Atípico","No")</f>
        <v>No</v>
      </c>
    </row>
    <row r="3281" spans="1:11" x14ac:dyDescent="0.35">
      <c r="A3281">
        <v>4485</v>
      </c>
      <c r="B3281" t="s">
        <v>9</v>
      </c>
      <c r="C3281">
        <v>526558</v>
      </c>
      <c r="D3281" t="s">
        <v>10</v>
      </c>
      <c r="E3281" t="s">
        <v>16</v>
      </c>
      <c r="F3281" t="s">
        <v>12</v>
      </c>
      <c r="G3281" t="s">
        <v>12</v>
      </c>
      <c r="H3281" t="s">
        <v>13</v>
      </c>
      <c r="I3281">
        <v>47</v>
      </c>
      <c r="J3281" t="str">
        <f>IF(ABS((C3281-AVERAGE($C:$C))/_xlfn.STDEV.S(moras[SALARIO]))&gt;1.96,"Atípico","No")</f>
        <v>No</v>
      </c>
      <c r="K3281" t="str">
        <f>IF(ABS((moras[[#This Row],[EDAD]]-AVERAGE($I:$I))/_xlfn.STDEV.S($I:$I))&gt;1.96,"Atípico","No")</f>
        <v>No</v>
      </c>
    </row>
    <row r="3282" spans="1:11" x14ac:dyDescent="0.35">
      <c r="A3282">
        <v>3696</v>
      </c>
      <c r="B3282" t="s">
        <v>9</v>
      </c>
      <c r="C3282">
        <v>499125</v>
      </c>
      <c r="D3282" t="s">
        <v>10</v>
      </c>
      <c r="E3282" t="s">
        <v>16</v>
      </c>
      <c r="F3282" t="s">
        <v>12</v>
      </c>
      <c r="G3282" t="s">
        <v>13</v>
      </c>
      <c r="H3282" t="s">
        <v>12</v>
      </c>
      <c r="I3282">
        <v>47</v>
      </c>
      <c r="J3282" t="str">
        <f>IF(ABS((C3282-AVERAGE($C:$C))/_xlfn.STDEV.S(moras[SALARIO]))&gt;1.96,"Atípico","No")</f>
        <v>No</v>
      </c>
      <c r="K3282" t="str">
        <f>IF(ABS((moras[[#This Row],[EDAD]]-AVERAGE($I:$I))/_xlfn.STDEV.S($I:$I))&gt;1.96,"Atípico","No")</f>
        <v>No</v>
      </c>
    </row>
    <row r="3283" spans="1:11" x14ac:dyDescent="0.35">
      <c r="A3283">
        <v>2282</v>
      </c>
      <c r="B3283" t="s">
        <v>15</v>
      </c>
      <c r="C3283">
        <v>490713.59999999998</v>
      </c>
      <c r="D3283" t="s">
        <v>10</v>
      </c>
      <c r="E3283" t="s">
        <v>16</v>
      </c>
      <c r="F3283" t="s">
        <v>12</v>
      </c>
      <c r="G3283" t="s">
        <v>13</v>
      </c>
      <c r="H3283" t="s">
        <v>13</v>
      </c>
      <c r="I3283">
        <v>47</v>
      </c>
      <c r="J3283" t="str">
        <f>IF(ABS((C3283-AVERAGE($C:$C))/_xlfn.STDEV.S(moras[SALARIO]))&gt;1.96,"Atípico","No")</f>
        <v>No</v>
      </c>
      <c r="K3283" t="str">
        <f>IF(ABS((moras[[#This Row],[EDAD]]-AVERAGE($I:$I))/_xlfn.STDEV.S($I:$I))&gt;1.96,"Atípico","No")</f>
        <v>No</v>
      </c>
    </row>
    <row r="3284" spans="1:11" x14ac:dyDescent="0.35">
      <c r="A3284">
        <v>795</v>
      </c>
      <c r="B3284" t="s">
        <v>15</v>
      </c>
      <c r="C3284">
        <v>479051.66</v>
      </c>
      <c r="D3284" t="s">
        <v>10</v>
      </c>
      <c r="E3284" t="s">
        <v>16</v>
      </c>
      <c r="F3284" t="s">
        <v>12</v>
      </c>
      <c r="G3284" t="s">
        <v>13</v>
      </c>
      <c r="H3284" t="s">
        <v>13</v>
      </c>
      <c r="I3284">
        <v>47</v>
      </c>
      <c r="J3284" t="str">
        <f>IF(ABS((C3284-AVERAGE($C:$C))/_xlfn.STDEV.S(moras[SALARIO]))&gt;1.96,"Atípico","No")</f>
        <v>No</v>
      </c>
      <c r="K3284" t="str">
        <f>IF(ABS((moras[[#This Row],[EDAD]]-AVERAGE($I:$I))/_xlfn.STDEV.S($I:$I))&gt;1.96,"Atípico","No")</f>
        <v>No</v>
      </c>
    </row>
    <row r="3285" spans="1:11" x14ac:dyDescent="0.35">
      <c r="A3285">
        <v>1411</v>
      </c>
      <c r="B3285" t="s">
        <v>9</v>
      </c>
      <c r="C3285">
        <v>463597.72</v>
      </c>
      <c r="D3285" t="s">
        <v>10</v>
      </c>
      <c r="E3285" t="s">
        <v>16</v>
      </c>
      <c r="F3285" t="s">
        <v>12</v>
      </c>
      <c r="G3285" t="s">
        <v>12</v>
      </c>
      <c r="H3285" t="s">
        <v>13</v>
      </c>
      <c r="I3285">
        <v>47</v>
      </c>
      <c r="J3285" t="str">
        <f>IF(ABS((C3285-AVERAGE($C:$C))/_xlfn.STDEV.S(moras[SALARIO]))&gt;1.96,"Atípico","No")</f>
        <v>No</v>
      </c>
      <c r="K3285" t="str">
        <f>IF(ABS((moras[[#This Row],[EDAD]]-AVERAGE($I:$I))/_xlfn.STDEV.S($I:$I))&gt;1.96,"Atípico","No")</f>
        <v>No</v>
      </c>
    </row>
    <row r="3286" spans="1:11" x14ac:dyDescent="0.35">
      <c r="A3286">
        <v>482</v>
      </c>
      <c r="B3286" t="s">
        <v>9</v>
      </c>
      <c r="C3286">
        <v>449214</v>
      </c>
      <c r="D3286" t="s">
        <v>10</v>
      </c>
      <c r="E3286" t="s">
        <v>16</v>
      </c>
      <c r="F3286" t="s">
        <v>12</v>
      </c>
      <c r="G3286" t="s">
        <v>12</v>
      </c>
      <c r="H3286" t="s">
        <v>13</v>
      </c>
      <c r="I3286">
        <v>47</v>
      </c>
      <c r="J3286" t="str">
        <f>IF(ABS((C3286-AVERAGE($C:$C))/_xlfn.STDEV.S(moras[SALARIO]))&gt;1.96,"Atípico","No")</f>
        <v>No</v>
      </c>
      <c r="K3286" t="str">
        <f>IF(ABS((moras[[#This Row],[EDAD]]-AVERAGE($I:$I))/_xlfn.STDEV.S($I:$I))&gt;1.96,"Atípico","No")</f>
        <v>No</v>
      </c>
    </row>
    <row r="3287" spans="1:11" x14ac:dyDescent="0.35">
      <c r="A3287">
        <v>3611</v>
      </c>
      <c r="B3287" t="s">
        <v>9</v>
      </c>
      <c r="C3287">
        <v>445567</v>
      </c>
      <c r="D3287" t="s">
        <v>18</v>
      </c>
      <c r="E3287" t="s">
        <v>16</v>
      </c>
      <c r="F3287" t="s">
        <v>12</v>
      </c>
      <c r="G3287" t="s">
        <v>13</v>
      </c>
      <c r="H3287" t="s">
        <v>13</v>
      </c>
      <c r="I3287">
        <v>47</v>
      </c>
      <c r="J3287" t="str">
        <f>IF(ABS((C3287-AVERAGE($C:$C))/_xlfn.STDEV.S(moras[SALARIO]))&gt;1.96,"Atípico","No")</f>
        <v>No</v>
      </c>
      <c r="K3287" t="str">
        <f>IF(ABS((moras[[#This Row],[EDAD]]-AVERAGE($I:$I))/_xlfn.STDEV.S($I:$I))&gt;1.96,"Atípico","No")</f>
        <v>No</v>
      </c>
    </row>
    <row r="3288" spans="1:11" x14ac:dyDescent="0.35">
      <c r="A3288">
        <v>1493</v>
      </c>
      <c r="B3288" t="s">
        <v>9</v>
      </c>
      <c r="C3288">
        <v>435801</v>
      </c>
      <c r="D3288" t="s">
        <v>10</v>
      </c>
      <c r="E3288" t="s">
        <v>16</v>
      </c>
      <c r="F3288" t="s">
        <v>12</v>
      </c>
      <c r="G3288" t="s">
        <v>12</v>
      </c>
      <c r="H3288" t="s">
        <v>13</v>
      </c>
      <c r="I3288">
        <v>47</v>
      </c>
      <c r="J3288" t="str">
        <f>IF(ABS((C3288-AVERAGE($C:$C))/_xlfn.STDEV.S(moras[SALARIO]))&gt;1.96,"Atípico","No")</f>
        <v>No</v>
      </c>
      <c r="K3288" t="str">
        <f>IF(ABS((moras[[#This Row],[EDAD]]-AVERAGE($I:$I))/_xlfn.STDEV.S($I:$I))&gt;1.96,"Atípico","No")</f>
        <v>No</v>
      </c>
    </row>
    <row r="3289" spans="1:11" x14ac:dyDescent="0.35">
      <c r="A3289">
        <v>3536</v>
      </c>
      <c r="B3289" t="s">
        <v>9</v>
      </c>
      <c r="C3289">
        <v>417679</v>
      </c>
      <c r="D3289" t="s">
        <v>18</v>
      </c>
      <c r="E3289" t="s">
        <v>16</v>
      </c>
      <c r="F3289" t="s">
        <v>12</v>
      </c>
      <c r="G3289" t="s">
        <v>13</v>
      </c>
      <c r="H3289" t="s">
        <v>12</v>
      </c>
      <c r="I3289">
        <v>47</v>
      </c>
      <c r="J3289" t="str">
        <f>IF(ABS((C3289-AVERAGE($C:$C))/_xlfn.STDEV.S(moras[SALARIO]))&gt;1.96,"Atípico","No")</f>
        <v>No</v>
      </c>
      <c r="K3289" t="str">
        <f>IF(ABS((moras[[#This Row],[EDAD]]-AVERAGE($I:$I))/_xlfn.STDEV.S($I:$I))&gt;1.96,"Atípico","No")</f>
        <v>No</v>
      </c>
    </row>
    <row r="3290" spans="1:11" x14ac:dyDescent="0.35">
      <c r="A3290">
        <v>3023</v>
      </c>
      <c r="B3290" t="s">
        <v>9</v>
      </c>
      <c r="C3290">
        <v>405002.33</v>
      </c>
      <c r="D3290" t="s">
        <v>10</v>
      </c>
      <c r="E3290" t="s">
        <v>11</v>
      </c>
      <c r="F3290" t="s">
        <v>12</v>
      </c>
      <c r="G3290" t="s">
        <v>13</v>
      </c>
      <c r="H3290" t="s">
        <v>13</v>
      </c>
      <c r="I3290">
        <v>47</v>
      </c>
      <c r="J3290" t="str">
        <f>IF(ABS((C3290-AVERAGE($C:$C))/_xlfn.STDEV.S(moras[SALARIO]))&gt;1.96,"Atípico","No")</f>
        <v>No</v>
      </c>
      <c r="K3290" t="str">
        <f>IF(ABS((moras[[#This Row],[EDAD]]-AVERAGE($I:$I))/_xlfn.STDEV.S($I:$I))&gt;1.96,"Atípico","No")</f>
        <v>No</v>
      </c>
    </row>
    <row r="3291" spans="1:11" x14ac:dyDescent="0.35">
      <c r="A3291">
        <v>3344</v>
      </c>
      <c r="B3291" t="s">
        <v>9</v>
      </c>
      <c r="C3291">
        <v>400000</v>
      </c>
      <c r="D3291" t="s">
        <v>10</v>
      </c>
      <c r="E3291" t="s">
        <v>16</v>
      </c>
      <c r="F3291" t="s">
        <v>12</v>
      </c>
      <c r="G3291" t="s">
        <v>13</v>
      </c>
      <c r="H3291" t="s">
        <v>13</v>
      </c>
      <c r="I3291">
        <v>47</v>
      </c>
      <c r="J3291" t="str">
        <f>IF(ABS((C3291-AVERAGE($C:$C))/_xlfn.STDEV.S(moras[SALARIO]))&gt;1.96,"Atípico","No")</f>
        <v>No</v>
      </c>
      <c r="K3291" t="str">
        <f>IF(ABS((moras[[#This Row],[EDAD]]-AVERAGE($I:$I))/_xlfn.STDEV.S($I:$I))&gt;1.96,"Atípico","No")</f>
        <v>No</v>
      </c>
    </row>
    <row r="3292" spans="1:11" x14ac:dyDescent="0.35">
      <c r="A3292">
        <v>3113</v>
      </c>
      <c r="B3292" t="s">
        <v>9</v>
      </c>
      <c r="C3292">
        <v>389940</v>
      </c>
      <c r="D3292" t="s">
        <v>18</v>
      </c>
      <c r="E3292" t="s">
        <v>16</v>
      </c>
      <c r="F3292" t="s">
        <v>12</v>
      </c>
      <c r="G3292" t="s">
        <v>13</v>
      </c>
      <c r="H3292" t="s">
        <v>12</v>
      </c>
      <c r="I3292">
        <v>47</v>
      </c>
      <c r="J3292" t="str">
        <f>IF(ABS((C3292-AVERAGE($C:$C))/_xlfn.STDEV.S(moras[SALARIO]))&gt;1.96,"Atípico","No")</f>
        <v>No</v>
      </c>
      <c r="K3292" t="str">
        <f>IF(ABS((moras[[#This Row],[EDAD]]-AVERAGE($I:$I))/_xlfn.STDEV.S($I:$I))&gt;1.96,"Atípico","No")</f>
        <v>No</v>
      </c>
    </row>
    <row r="3293" spans="1:11" x14ac:dyDescent="0.35">
      <c r="A3293">
        <v>4118</v>
      </c>
      <c r="B3293" t="s">
        <v>15</v>
      </c>
      <c r="C3293">
        <v>386161</v>
      </c>
      <c r="D3293" t="s">
        <v>18</v>
      </c>
      <c r="E3293" t="s">
        <v>16</v>
      </c>
      <c r="F3293" t="s">
        <v>12</v>
      </c>
      <c r="G3293" t="s">
        <v>13</v>
      </c>
      <c r="H3293" t="s">
        <v>12</v>
      </c>
      <c r="I3293">
        <v>47</v>
      </c>
      <c r="J3293" t="str">
        <f>IF(ABS((C3293-AVERAGE($C:$C))/_xlfn.STDEV.S(moras[SALARIO]))&gt;1.96,"Atípico","No")</f>
        <v>No</v>
      </c>
      <c r="K3293" t="str">
        <f>IF(ABS((moras[[#This Row],[EDAD]]-AVERAGE($I:$I))/_xlfn.STDEV.S($I:$I))&gt;1.96,"Atípico","No")</f>
        <v>No</v>
      </c>
    </row>
    <row r="3294" spans="1:11" x14ac:dyDescent="0.35">
      <c r="A3294">
        <v>1742</v>
      </c>
      <c r="B3294" t="s">
        <v>9</v>
      </c>
      <c r="C3294">
        <v>382584.15</v>
      </c>
      <c r="D3294" t="s">
        <v>10</v>
      </c>
      <c r="E3294" t="s">
        <v>11</v>
      </c>
      <c r="F3294" t="s">
        <v>12</v>
      </c>
      <c r="G3294" t="s">
        <v>13</v>
      </c>
      <c r="H3294" t="s">
        <v>13</v>
      </c>
      <c r="I3294">
        <v>47</v>
      </c>
      <c r="J3294" t="str">
        <f>IF(ABS((C3294-AVERAGE($C:$C))/_xlfn.STDEV.S(moras[SALARIO]))&gt;1.96,"Atípico","No")</f>
        <v>No</v>
      </c>
      <c r="K3294" t="str">
        <f>IF(ABS((moras[[#This Row],[EDAD]]-AVERAGE($I:$I))/_xlfn.STDEV.S($I:$I))&gt;1.96,"Atípico","No")</f>
        <v>No</v>
      </c>
    </row>
    <row r="3295" spans="1:11" x14ac:dyDescent="0.35">
      <c r="A3295">
        <v>3134</v>
      </c>
      <c r="B3295" t="s">
        <v>9</v>
      </c>
      <c r="C3295">
        <v>376977.2</v>
      </c>
      <c r="D3295" t="s">
        <v>10</v>
      </c>
      <c r="E3295" t="s">
        <v>11</v>
      </c>
      <c r="F3295" t="s">
        <v>12</v>
      </c>
      <c r="G3295" t="s">
        <v>13</v>
      </c>
      <c r="H3295" t="s">
        <v>13</v>
      </c>
      <c r="I3295">
        <v>47</v>
      </c>
      <c r="J3295" t="str">
        <f>IF(ABS((C3295-AVERAGE($C:$C))/_xlfn.STDEV.S(moras[SALARIO]))&gt;1.96,"Atípico","No")</f>
        <v>No</v>
      </c>
      <c r="K3295" t="str">
        <f>IF(ABS((moras[[#This Row],[EDAD]]-AVERAGE($I:$I))/_xlfn.STDEV.S($I:$I))&gt;1.96,"Atípico","No")</f>
        <v>No</v>
      </c>
    </row>
    <row r="3296" spans="1:11" x14ac:dyDescent="0.35">
      <c r="A3296">
        <v>4088</v>
      </c>
      <c r="B3296" t="s">
        <v>9</v>
      </c>
      <c r="C3296">
        <v>373320</v>
      </c>
      <c r="D3296" t="s">
        <v>10</v>
      </c>
      <c r="E3296" t="s">
        <v>16</v>
      </c>
      <c r="F3296" t="s">
        <v>12</v>
      </c>
      <c r="G3296" t="s">
        <v>13</v>
      </c>
      <c r="H3296" t="s">
        <v>13</v>
      </c>
      <c r="I3296">
        <v>47</v>
      </c>
      <c r="J3296" t="str">
        <f>IF(ABS((C3296-AVERAGE($C:$C))/_xlfn.STDEV.S(moras[SALARIO]))&gt;1.96,"Atípico","No")</f>
        <v>No</v>
      </c>
      <c r="K3296" t="str">
        <f>IF(ABS((moras[[#This Row],[EDAD]]-AVERAGE($I:$I))/_xlfn.STDEV.S($I:$I))&gt;1.96,"Atípico","No")</f>
        <v>No</v>
      </c>
    </row>
    <row r="3297" spans="1:11" x14ac:dyDescent="0.35">
      <c r="A3297">
        <v>690</v>
      </c>
      <c r="B3297" t="s">
        <v>15</v>
      </c>
      <c r="C3297">
        <v>369131</v>
      </c>
      <c r="D3297" t="s">
        <v>18</v>
      </c>
      <c r="E3297" t="s">
        <v>16</v>
      </c>
      <c r="F3297" t="s">
        <v>12</v>
      </c>
      <c r="G3297" t="s">
        <v>13</v>
      </c>
      <c r="H3297" t="s">
        <v>13</v>
      </c>
      <c r="I3297">
        <v>47</v>
      </c>
      <c r="J3297" t="str">
        <f>IF(ABS((C3297-AVERAGE($C:$C))/_xlfn.STDEV.S(moras[SALARIO]))&gt;1.96,"Atípico","No")</f>
        <v>No</v>
      </c>
      <c r="K3297" t="str">
        <f>IF(ABS((moras[[#This Row],[EDAD]]-AVERAGE($I:$I))/_xlfn.STDEV.S($I:$I))&gt;1.96,"Atípico","No")</f>
        <v>No</v>
      </c>
    </row>
    <row r="3298" spans="1:11" x14ac:dyDescent="0.35">
      <c r="A3298">
        <v>2783</v>
      </c>
      <c r="B3298" t="s">
        <v>15</v>
      </c>
      <c r="C3298">
        <v>359544.27</v>
      </c>
      <c r="D3298" t="s">
        <v>21</v>
      </c>
      <c r="E3298" t="s">
        <v>16</v>
      </c>
      <c r="F3298" t="s">
        <v>12</v>
      </c>
      <c r="G3298" t="s">
        <v>12</v>
      </c>
      <c r="H3298" t="s">
        <v>13</v>
      </c>
      <c r="I3298">
        <v>47</v>
      </c>
      <c r="J3298" t="str">
        <f>IF(ABS((C3298-AVERAGE($C:$C))/_xlfn.STDEV.S(moras[SALARIO]))&gt;1.96,"Atípico","No")</f>
        <v>No</v>
      </c>
      <c r="K3298" t="str">
        <f>IF(ABS((moras[[#This Row],[EDAD]]-AVERAGE($I:$I))/_xlfn.STDEV.S($I:$I))&gt;1.96,"Atípico","No")</f>
        <v>No</v>
      </c>
    </row>
    <row r="3299" spans="1:11" x14ac:dyDescent="0.35">
      <c r="A3299">
        <v>3697</v>
      </c>
      <c r="B3299" t="s">
        <v>15</v>
      </c>
      <c r="C3299">
        <v>359544.27</v>
      </c>
      <c r="D3299" t="s">
        <v>21</v>
      </c>
      <c r="E3299" t="s">
        <v>16</v>
      </c>
      <c r="F3299" t="s">
        <v>12</v>
      </c>
      <c r="G3299" t="s">
        <v>12</v>
      </c>
      <c r="H3299" t="s">
        <v>13</v>
      </c>
      <c r="I3299">
        <v>47</v>
      </c>
      <c r="J3299" t="str">
        <f>IF(ABS((C3299-AVERAGE($C:$C))/_xlfn.STDEV.S(moras[SALARIO]))&gt;1.96,"Atípico","No")</f>
        <v>No</v>
      </c>
      <c r="K3299" t="str">
        <f>IF(ABS((moras[[#This Row],[EDAD]]-AVERAGE($I:$I))/_xlfn.STDEV.S($I:$I))&gt;1.96,"Atípico","No")</f>
        <v>No</v>
      </c>
    </row>
    <row r="3300" spans="1:11" x14ac:dyDescent="0.35">
      <c r="A3300">
        <v>898</v>
      </c>
      <c r="B3300" t="s">
        <v>9</v>
      </c>
      <c r="C3300">
        <v>356653</v>
      </c>
      <c r="D3300" t="s">
        <v>18</v>
      </c>
      <c r="E3300" t="s">
        <v>16</v>
      </c>
      <c r="F3300" t="s">
        <v>12</v>
      </c>
      <c r="G3300" t="s">
        <v>13</v>
      </c>
      <c r="H3300" t="s">
        <v>12</v>
      </c>
      <c r="I3300">
        <v>47</v>
      </c>
      <c r="J3300" t="str">
        <f>IF(ABS((C3300-AVERAGE($C:$C))/_xlfn.STDEV.S(moras[SALARIO]))&gt;1.96,"Atípico","No")</f>
        <v>No</v>
      </c>
      <c r="K3300" t="str">
        <f>IF(ABS((moras[[#This Row],[EDAD]]-AVERAGE($I:$I))/_xlfn.STDEV.S($I:$I))&gt;1.96,"Atípico","No")</f>
        <v>No</v>
      </c>
    </row>
    <row r="3301" spans="1:11" x14ac:dyDescent="0.35">
      <c r="A3301">
        <v>4338</v>
      </c>
      <c r="B3301" t="s">
        <v>15</v>
      </c>
      <c r="C3301">
        <v>356455</v>
      </c>
      <c r="D3301" t="s">
        <v>18</v>
      </c>
      <c r="E3301" t="s">
        <v>16</v>
      </c>
      <c r="F3301" t="s">
        <v>12</v>
      </c>
      <c r="G3301" t="s">
        <v>13</v>
      </c>
      <c r="H3301" t="s">
        <v>12</v>
      </c>
      <c r="I3301">
        <v>47</v>
      </c>
      <c r="J3301" t="str">
        <f>IF(ABS((C3301-AVERAGE($C:$C))/_xlfn.STDEV.S(moras[SALARIO]))&gt;1.96,"Atípico","No")</f>
        <v>No</v>
      </c>
      <c r="K3301" t="str">
        <f>IF(ABS((moras[[#This Row],[EDAD]]-AVERAGE($I:$I))/_xlfn.STDEV.S($I:$I))&gt;1.96,"Atípico","No")</f>
        <v>No</v>
      </c>
    </row>
    <row r="3302" spans="1:11" x14ac:dyDescent="0.35">
      <c r="A3302">
        <v>469</v>
      </c>
      <c r="B3302" t="s">
        <v>15</v>
      </c>
      <c r="C3302">
        <v>355252.75</v>
      </c>
      <c r="D3302" t="s">
        <v>10</v>
      </c>
      <c r="E3302" t="s">
        <v>16</v>
      </c>
      <c r="F3302" t="s">
        <v>12</v>
      </c>
      <c r="G3302" t="s">
        <v>13</v>
      </c>
      <c r="H3302" t="s">
        <v>13</v>
      </c>
      <c r="I3302">
        <v>47</v>
      </c>
      <c r="J3302" t="str">
        <f>IF(ABS((C3302-AVERAGE($C:$C))/_xlfn.STDEV.S(moras[SALARIO]))&gt;1.96,"Atípico","No")</f>
        <v>No</v>
      </c>
      <c r="K3302" t="str">
        <f>IF(ABS((moras[[#This Row],[EDAD]]-AVERAGE($I:$I))/_xlfn.STDEV.S($I:$I))&gt;1.96,"Atípico","No")</f>
        <v>No</v>
      </c>
    </row>
    <row r="3303" spans="1:11" x14ac:dyDescent="0.35">
      <c r="A3303">
        <v>2604</v>
      </c>
      <c r="B3303" t="s">
        <v>15</v>
      </c>
      <c r="C3303">
        <v>353400</v>
      </c>
      <c r="D3303" t="s">
        <v>10</v>
      </c>
      <c r="E3303" t="s">
        <v>16</v>
      </c>
      <c r="F3303" t="s">
        <v>12</v>
      </c>
      <c r="G3303" t="s">
        <v>12</v>
      </c>
      <c r="H3303" t="s">
        <v>13</v>
      </c>
      <c r="I3303">
        <v>47</v>
      </c>
      <c r="J3303" t="str">
        <f>IF(ABS((C3303-AVERAGE($C:$C))/_xlfn.STDEV.S(moras[SALARIO]))&gt;1.96,"Atípico","No")</f>
        <v>No</v>
      </c>
      <c r="K3303" t="str">
        <f>IF(ABS((moras[[#This Row],[EDAD]]-AVERAGE($I:$I))/_xlfn.STDEV.S($I:$I))&gt;1.96,"Atípico","No")</f>
        <v>No</v>
      </c>
    </row>
    <row r="3304" spans="1:11" x14ac:dyDescent="0.35">
      <c r="A3304">
        <v>3236</v>
      </c>
      <c r="B3304" t="s">
        <v>15</v>
      </c>
      <c r="C3304">
        <v>347256</v>
      </c>
      <c r="D3304" t="s">
        <v>10</v>
      </c>
      <c r="E3304" t="s">
        <v>11</v>
      </c>
      <c r="F3304" t="s">
        <v>12</v>
      </c>
      <c r="G3304" t="s">
        <v>13</v>
      </c>
      <c r="H3304" t="s">
        <v>12</v>
      </c>
      <c r="I3304">
        <v>47</v>
      </c>
      <c r="J3304" t="str">
        <f>IF(ABS((C3304-AVERAGE($C:$C))/_xlfn.STDEV.S(moras[SALARIO]))&gt;1.96,"Atípico","No")</f>
        <v>No</v>
      </c>
      <c r="K3304" t="str">
        <f>IF(ABS((moras[[#This Row],[EDAD]]-AVERAGE($I:$I))/_xlfn.STDEV.S($I:$I))&gt;1.96,"Atípico","No")</f>
        <v>No</v>
      </c>
    </row>
    <row r="3305" spans="1:11" x14ac:dyDescent="0.35">
      <c r="A3305">
        <v>2401</v>
      </c>
      <c r="B3305" t="s">
        <v>9</v>
      </c>
      <c r="C3305">
        <v>344805</v>
      </c>
      <c r="D3305" t="s">
        <v>10</v>
      </c>
      <c r="E3305" t="s">
        <v>16</v>
      </c>
      <c r="F3305" t="s">
        <v>12</v>
      </c>
      <c r="G3305" t="s">
        <v>13</v>
      </c>
      <c r="H3305" t="s">
        <v>13</v>
      </c>
      <c r="I3305">
        <v>47</v>
      </c>
      <c r="J3305" t="str">
        <f>IF(ABS((C3305-AVERAGE($C:$C))/_xlfn.STDEV.S(moras[SALARIO]))&gt;1.96,"Atípico","No")</f>
        <v>No</v>
      </c>
      <c r="K3305" t="str">
        <f>IF(ABS((moras[[#This Row],[EDAD]]-AVERAGE($I:$I))/_xlfn.STDEV.S($I:$I))&gt;1.96,"Atípico","No")</f>
        <v>No</v>
      </c>
    </row>
    <row r="3306" spans="1:11" x14ac:dyDescent="0.35">
      <c r="A3306">
        <v>1632</v>
      </c>
      <c r="B3306" t="s">
        <v>9</v>
      </c>
      <c r="C3306">
        <v>335195.53000000003</v>
      </c>
      <c r="D3306" t="s">
        <v>10</v>
      </c>
      <c r="E3306" t="s">
        <v>16</v>
      </c>
      <c r="F3306" t="s">
        <v>12</v>
      </c>
      <c r="G3306" t="s">
        <v>13</v>
      </c>
      <c r="H3306" t="s">
        <v>12</v>
      </c>
      <c r="I3306">
        <v>47</v>
      </c>
      <c r="J3306" t="str">
        <f>IF(ABS((C3306-AVERAGE($C:$C))/_xlfn.STDEV.S(moras[SALARIO]))&gt;1.96,"Atípico","No")</f>
        <v>No</v>
      </c>
      <c r="K3306" t="str">
        <f>IF(ABS((moras[[#This Row],[EDAD]]-AVERAGE($I:$I))/_xlfn.STDEV.S($I:$I))&gt;1.96,"Atípico","No")</f>
        <v>No</v>
      </c>
    </row>
    <row r="3307" spans="1:11" x14ac:dyDescent="0.35">
      <c r="A3307">
        <v>1170</v>
      </c>
      <c r="B3307" t="s">
        <v>9</v>
      </c>
      <c r="C3307">
        <v>331171</v>
      </c>
      <c r="D3307" t="s">
        <v>10</v>
      </c>
      <c r="E3307" t="s">
        <v>16</v>
      </c>
      <c r="F3307" t="s">
        <v>12</v>
      </c>
      <c r="G3307" t="s">
        <v>13</v>
      </c>
      <c r="H3307" t="s">
        <v>13</v>
      </c>
      <c r="I3307">
        <v>47</v>
      </c>
      <c r="J3307" t="str">
        <f>IF(ABS((C3307-AVERAGE($C:$C))/_xlfn.STDEV.S(moras[SALARIO]))&gt;1.96,"Atípico","No")</f>
        <v>No</v>
      </c>
      <c r="K3307" t="str">
        <f>IF(ABS((moras[[#This Row],[EDAD]]-AVERAGE($I:$I))/_xlfn.STDEV.S($I:$I))&gt;1.96,"Atípico","No")</f>
        <v>No</v>
      </c>
    </row>
    <row r="3308" spans="1:11" x14ac:dyDescent="0.35">
      <c r="A3308">
        <v>2901</v>
      </c>
      <c r="B3308" t="s">
        <v>9</v>
      </c>
      <c r="C3308">
        <v>330000</v>
      </c>
      <c r="D3308" t="s">
        <v>10</v>
      </c>
      <c r="E3308" t="s">
        <v>16</v>
      </c>
      <c r="F3308" t="s">
        <v>12</v>
      </c>
      <c r="G3308" t="s">
        <v>12</v>
      </c>
      <c r="H3308" t="s">
        <v>13</v>
      </c>
      <c r="I3308">
        <v>47</v>
      </c>
      <c r="J3308" t="str">
        <f>IF(ABS((C3308-AVERAGE($C:$C))/_xlfn.STDEV.S(moras[SALARIO]))&gt;1.96,"Atípico","No")</f>
        <v>No</v>
      </c>
      <c r="K3308" t="str">
        <f>IF(ABS((moras[[#This Row],[EDAD]]-AVERAGE($I:$I))/_xlfn.STDEV.S($I:$I))&gt;1.96,"Atípico","No")</f>
        <v>No</v>
      </c>
    </row>
    <row r="3309" spans="1:11" x14ac:dyDescent="0.35">
      <c r="A3309">
        <v>959</v>
      </c>
      <c r="B3309" t="s">
        <v>9</v>
      </c>
      <c r="C3309">
        <v>326749</v>
      </c>
      <c r="D3309" t="s">
        <v>17</v>
      </c>
      <c r="E3309" t="s">
        <v>16</v>
      </c>
      <c r="F3309" t="s">
        <v>12</v>
      </c>
      <c r="G3309" t="s">
        <v>13</v>
      </c>
      <c r="H3309" t="s">
        <v>13</v>
      </c>
      <c r="I3309">
        <v>47</v>
      </c>
      <c r="J3309" t="str">
        <f>IF(ABS((C3309-AVERAGE($C:$C))/_xlfn.STDEV.S(moras[SALARIO]))&gt;1.96,"Atípico","No")</f>
        <v>No</v>
      </c>
      <c r="K3309" t="str">
        <f>IF(ABS((moras[[#This Row],[EDAD]]-AVERAGE($I:$I))/_xlfn.STDEV.S($I:$I))&gt;1.96,"Atípico","No")</f>
        <v>No</v>
      </c>
    </row>
    <row r="3310" spans="1:11" x14ac:dyDescent="0.35">
      <c r="A3310">
        <v>1000</v>
      </c>
      <c r="B3310" t="s">
        <v>9</v>
      </c>
      <c r="C3310">
        <v>324741.92</v>
      </c>
      <c r="D3310" t="s">
        <v>10</v>
      </c>
      <c r="E3310" t="s">
        <v>16</v>
      </c>
      <c r="F3310" t="s">
        <v>12</v>
      </c>
      <c r="G3310" t="s">
        <v>12</v>
      </c>
      <c r="H3310" t="s">
        <v>13</v>
      </c>
      <c r="I3310">
        <v>47</v>
      </c>
      <c r="J3310" t="str">
        <f>IF(ABS((C3310-AVERAGE($C:$C))/_xlfn.STDEV.S(moras[SALARIO]))&gt;1.96,"Atípico","No")</f>
        <v>No</v>
      </c>
      <c r="K3310" t="str">
        <f>IF(ABS((moras[[#This Row],[EDAD]]-AVERAGE($I:$I))/_xlfn.STDEV.S($I:$I))&gt;1.96,"Atípico","No")</f>
        <v>No</v>
      </c>
    </row>
    <row r="3311" spans="1:11" x14ac:dyDescent="0.35">
      <c r="A3311">
        <v>524</v>
      </c>
      <c r="B3311" t="s">
        <v>9</v>
      </c>
      <c r="C3311">
        <v>318445</v>
      </c>
      <c r="D3311" t="s">
        <v>18</v>
      </c>
      <c r="E3311" t="s">
        <v>16</v>
      </c>
      <c r="F3311" t="s">
        <v>12</v>
      </c>
      <c r="G3311" t="s">
        <v>13</v>
      </c>
      <c r="H3311" t="s">
        <v>13</v>
      </c>
      <c r="I3311">
        <v>47</v>
      </c>
      <c r="J3311" t="str">
        <f>IF(ABS((C3311-AVERAGE($C:$C))/_xlfn.STDEV.S(moras[SALARIO]))&gt;1.96,"Atípico","No")</f>
        <v>No</v>
      </c>
      <c r="K3311" t="str">
        <f>IF(ABS((moras[[#This Row],[EDAD]]-AVERAGE($I:$I))/_xlfn.STDEV.S($I:$I))&gt;1.96,"Atípico","No")</f>
        <v>No</v>
      </c>
    </row>
    <row r="3312" spans="1:11" x14ac:dyDescent="0.35">
      <c r="A3312">
        <v>967</v>
      </c>
      <c r="B3312" t="s">
        <v>15</v>
      </c>
      <c r="C3312">
        <v>300018</v>
      </c>
      <c r="D3312" t="s">
        <v>17</v>
      </c>
      <c r="E3312" t="s">
        <v>16</v>
      </c>
      <c r="F3312" t="s">
        <v>12</v>
      </c>
      <c r="G3312" t="s">
        <v>13</v>
      </c>
      <c r="H3312" t="s">
        <v>13</v>
      </c>
      <c r="I3312">
        <v>47</v>
      </c>
      <c r="J3312" t="str">
        <f>IF(ABS((C3312-AVERAGE($C:$C))/_xlfn.STDEV.S(moras[SALARIO]))&gt;1.96,"Atípico","No")</f>
        <v>No</v>
      </c>
      <c r="K3312" t="str">
        <f>IF(ABS((moras[[#This Row],[EDAD]]-AVERAGE($I:$I))/_xlfn.STDEV.S($I:$I))&gt;1.96,"Atípico","No")</f>
        <v>No</v>
      </c>
    </row>
    <row r="3313" spans="1:11" x14ac:dyDescent="0.35">
      <c r="A3313">
        <v>1522</v>
      </c>
      <c r="B3313" t="s">
        <v>15</v>
      </c>
      <c r="C3313">
        <v>300018</v>
      </c>
      <c r="D3313" t="s">
        <v>18</v>
      </c>
      <c r="E3313" t="s">
        <v>16</v>
      </c>
      <c r="F3313" t="s">
        <v>12</v>
      </c>
      <c r="G3313" t="s">
        <v>13</v>
      </c>
      <c r="H3313" t="s">
        <v>13</v>
      </c>
      <c r="I3313">
        <v>47</v>
      </c>
      <c r="J3313" t="str">
        <f>IF(ABS((C3313-AVERAGE($C:$C))/_xlfn.STDEV.S(moras[SALARIO]))&gt;1.96,"Atípico","No")</f>
        <v>No</v>
      </c>
      <c r="K3313" t="str">
        <f>IF(ABS((moras[[#This Row],[EDAD]]-AVERAGE($I:$I))/_xlfn.STDEV.S($I:$I))&gt;1.96,"Atípico","No")</f>
        <v>No</v>
      </c>
    </row>
    <row r="3314" spans="1:11" x14ac:dyDescent="0.35">
      <c r="A3314">
        <v>1589</v>
      </c>
      <c r="B3314" t="s">
        <v>15</v>
      </c>
      <c r="C3314">
        <v>300018</v>
      </c>
      <c r="D3314" t="s">
        <v>17</v>
      </c>
      <c r="E3314" t="s">
        <v>16</v>
      </c>
      <c r="F3314" t="s">
        <v>12</v>
      </c>
      <c r="G3314" t="s">
        <v>13</v>
      </c>
      <c r="H3314" t="s">
        <v>13</v>
      </c>
      <c r="I3314">
        <v>47</v>
      </c>
      <c r="J3314" t="str">
        <f>IF(ABS((C3314-AVERAGE($C:$C))/_xlfn.STDEV.S(moras[SALARIO]))&gt;1.96,"Atípico","No")</f>
        <v>No</v>
      </c>
      <c r="K3314" t="str">
        <f>IF(ABS((moras[[#This Row],[EDAD]]-AVERAGE($I:$I))/_xlfn.STDEV.S($I:$I))&gt;1.96,"Atípico","No")</f>
        <v>No</v>
      </c>
    </row>
    <row r="3315" spans="1:11" x14ac:dyDescent="0.35">
      <c r="A3315">
        <v>3472</v>
      </c>
      <c r="B3315" t="s">
        <v>9</v>
      </c>
      <c r="C3315">
        <v>300018</v>
      </c>
      <c r="D3315" t="s">
        <v>18</v>
      </c>
      <c r="E3315" t="s">
        <v>16</v>
      </c>
      <c r="F3315" t="s">
        <v>12</v>
      </c>
      <c r="G3315" t="s">
        <v>13</v>
      </c>
      <c r="H3315" t="s">
        <v>12</v>
      </c>
      <c r="I3315">
        <v>47</v>
      </c>
      <c r="J3315" t="str">
        <f>IF(ABS((C3315-AVERAGE($C:$C))/_xlfn.STDEV.S(moras[SALARIO]))&gt;1.96,"Atípico","No")</f>
        <v>No</v>
      </c>
      <c r="K3315" t="str">
        <f>IF(ABS((moras[[#This Row],[EDAD]]-AVERAGE($I:$I))/_xlfn.STDEV.S($I:$I))&gt;1.96,"Atípico","No")</f>
        <v>No</v>
      </c>
    </row>
    <row r="3316" spans="1:11" x14ac:dyDescent="0.35">
      <c r="A3316">
        <v>3519</v>
      </c>
      <c r="B3316" t="s">
        <v>15</v>
      </c>
      <c r="C3316">
        <v>298821</v>
      </c>
      <c r="D3316" t="s">
        <v>17</v>
      </c>
      <c r="E3316" t="s">
        <v>16</v>
      </c>
      <c r="F3316" t="s">
        <v>12</v>
      </c>
      <c r="G3316" t="s">
        <v>13</v>
      </c>
      <c r="H3316" t="s">
        <v>13</v>
      </c>
      <c r="I3316">
        <v>47</v>
      </c>
      <c r="J3316" t="str">
        <f>IF(ABS((C3316-AVERAGE($C:$C))/_xlfn.STDEV.S(moras[SALARIO]))&gt;1.96,"Atípico","No")</f>
        <v>No</v>
      </c>
      <c r="K3316" t="str">
        <f>IF(ABS((moras[[#This Row],[EDAD]]-AVERAGE($I:$I))/_xlfn.STDEV.S($I:$I))&gt;1.96,"Atípico","No")</f>
        <v>No</v>
      </c>
    </row>
    <row r="3317" spans="1:11" x14ac:dyDescent="0.35">
      <c r="A3317">
        <v>2777</v>
      </c>
      <c r="B3317" t="s">
        <v>15</v>
      </c>
      <c r="C3317">
        <v>298482</v>
      </c>
      <c r="D3317" t="s">
        <v>18</v>
      </c>
      <c r="E3317" t="s">
        <v>16</v>
      </c>
      <c r="F3317" t="s">
        <v>12</v>
      </c>
      <c r="G3317" t="s">
        <v>13</v>
      </c>
      <c r="H3317" t="s">
        <v>13</v>
      </c>
      <c r="I3317">
        <v>47</v>
      </c>
      <c r="J3317" t="str">
        <f>IF(ABS((C3317-AVERAGE($C:$C))/_xlfn.STDEV.S(moras[SALARIO]))&gt;1.96,"Atípico","No")</f>
        <v>No</v>
      </c>
      <c r="K3317" t="str">
        <f>IF(ABS((moras[[#This Row],[EDAD]]-AVERAGE($I:$I))/_xlfn.STDEV.S($I:$I))&gt;1.96,"Atípico","No")</f>
        <v>No</v>
      </c>
    </row>
    <row r="3318" spans="1:11" x14ac:dyDescent="0.35">
      <c r="A3318">
        <v>112</v>
      </c>
      <c r="B3318" t="s">
        <v>15</v>
      </c>
      <c r="C3318">
        <v>298155</v>
      </c>
      <c r="D3318" t="s">
        <v>17</v>
      </c>
      <c r="E3318" t="s">
        <v>16</v>
      </c>
      <c r="F3318" t="s">
        <v>12</v>
      </c>
      <c r="G3318" t="s">
        <v>13</v>
      </c>
      <c r="H3318" t="s">
        <v>13</v>
      </c>
      <c r="I3318">
        <v>47</v>
      </c>
      <c r="J3318" t="str">
        <f>IF(ABS((C3318-AVERAGE($C:$C))/_xlfn.STDEV.S(moras[SALARIO]))&gt;1.96,"Atípico","No")</f>
        <v>No</v>
      </c>
      <c r="K3318" t="str">
        <f>IF(ABS((moras[[#This Row],[EDAD]]-AVERAGE($I:$I))/_xlfn.STDEV.S($I:$I))&gt;1.96,"Atípico","No")</f>
        <v>No</v>
      </c>
    </row>
    <row r="3319" spans="1:11" x14ac:dyDescent="0.35">
      <c r="A3319">
        <v>437</v>
      </c>
      <c r="B3319" t="s">
        <v>15</v>
      </c>
      <c r="C3319">
        <v>297046</v>
      </c>
      <c r="D3319" t="s">
        <v>17</v>
      </c>
      <c r="E3319" t="s">
        <v>16</v>
      </c>
      <c r="F3319" t="s">
        <v>12</v>
      </c>
      <c r="G3319" t="s">
        <v>12</v>
      </c>
      <c r="H3319" t="s">
        <v>13</v>
      </c>
      <c r="I3319">
        <v>47</v>
      </c>
      <c r="J3319" t="str">
        <f>IF(ABS((C3319-AVERAGE($C:$C))/_xlfn.STDEV.S(moras[SALARIO]))&gt;1.96,"Atípico","No")</f>
        <v>No</v>
      </c>
      <c r="K3319" t="str">
        <f>IF(ABS((moras[[#This Row],[EDAD]]-AVERAGE($I:$I))/_xlfn.STDEV.S($I:$I))&gt;1.96,"Atípico","No")</f>
        <v>No</v>
      </c>
    </row>
    <row r="3320" spans="1:11" x14ac:dyDescent="0.35">
      <c r="A3320">
        <v>3740</v>
      </c>
      <c r="B3320" t="s">
        <v>15</v>
      </c>
      <c r="C3320">
        <v>297046</v>
      </c>
      <c r="D3320" t="s">
        <v>18</v>
      </c>
      <c r="E3320" t="s">
        <v>16</v>
      </c>
      <c r="F3320" t="s">
        <v>12</v>
      </c>
      <c r="G3320" t="s">
        <v>13</v>
      </c>
      <c r="H3320" t="s">
        <v>13</v>
      </c>
      <c r="I3320">
        <v>47</v>
      </c>
      <c r="J3320" t="str">
        <f>IF(ABS((C3320-AVERAGE($C:$C))/_xlfn.STDEV.S(moras[SALARIO]))&gt;1.96,"Atípico","No")</f>
        <v>No</v>
      </c>
      <c r="K3320" t="str">
        <f>IF(ABS((moras[[#This Row],[EDAD]]-AVERAGE($I:$I))/_xlfn.STDEV.S($I:$I))&gt;1.96,"Atípico","No")</f>
        <v>No</v>
      </c>
    </row>
    <row r="3321" spans="1:11" x14ac:dyDescent="0.35">
      <c r="A3321">
        <v>4752</v>
      </c>
      <c r="B3321" t="s">
        <v>15</v>
      </c>
      <c r="C3321">
        <v>297046</v>
      </c>
      <c r="D3321" t="s">
        <v>17</v>
      </c>
      <c r="E3321" t="s">
        <v>16</v>
      </c>
      <c r="F3321" t="s">
        <v>12</v>
      </c>
      <c r="G3321" t="s">
        <v>13</v>
      </c>
      <c r="H3321" t="s">
        <v>13</v>
      </c>
      <c r="I3321">
        <v>47</v>
      </c>
      <c r="J3321" t="str">
        <f>IF(ABS((C3321-AVERAGE($C:$C))/_xlfn.STDEV.S(moras[SALARIO]))&gt;1.96,"Atípico","No")</f>
        <v>No</v>
      </c>
      <c r="K3321" t="str">
        <f>IF(ABS((moras[[#This Row],[EDAD]]-AVERAGE($I:$I))/_xlfn.STDEV.S($I:$I))&gt;1.96,"Atípico","No")</f>
        <v>No</v>
      </c>
    </row>
    <row r="3322" spans="1:11" x14ac:dyDescent="0.35">
      <c r="A3322">
        <v>3033</v>
      </c>
      <c r="B3322" t="s">
        <v>9</v>
      </c>
      <c r="C3322">
        <v>292945.2</v>
      </c>
      <c r="D3322" t="s">
        <v>10</v>
      </c>
      <c r="E3322" t="s">
        <v>16</v>
      </c>
      <c r="F3322" t="s">
        <v>12</v>
      </c>
      <c r="G3322" t="s">
        <v>13</v>
      </c>
      <c r="H3322" t="s">
        <v>13</v>
      </c>
      <c r="I3322">
        <v>47</v>
      </c>
      <c r="J3322" t="str">
        <f>IF(ABS((C3322-AVERAGE($C:$C))/_xlfn.STDEV.S(moras[SALARIO]))&gt;1.96,"Atípico","No")</f>
        <v>No</v>
      </c>
      <c r="K3322" t="str">
        <f>IF(ABS((moras[[#This Row],[EDAD]]-AVERAGE($I:$I))/_xlfn.STDEV.S($I:$I))&gt;1.96,"Atípico","No")</f>
        <v>No</v>
      </c>
    </row>
    <row r="3323" spans="1:11" x14ac:dyDescent="0.35">
      <c r="A3323">
        <v>3079</v>
      </c>
      <c r="B3323" t="s">
        <v>9</v>
      </c>
      <c r="C3323">
        <v>278031</v>
      </c>
      <c r="D3323" t="s">
        <v>17</v>
      </c>
      <c r="E3323" t="s">
        <v>16</v>
      </c>
      <c r="F3323" t="s">
        <v>13</v>
      </c>
      <c r="G3323" t="s">
        <v>13</v>
      </c>
      <c r="H3323" t="s">
        <v>12</v>
      </c>
      <c r="I3323">
        <v>47</v>
      </c>
      <c r="J3323" t="str">
        <f>IF(ABS((C3323-AVERAGE($C:$C))/_xlfn.STDEV.S(moras[SALARIO]))&gt;1.96,"Atípico","No")</f>
        <v>No</v>
      </c>
      <c r="K3323" t="str">
        <f>IF(ABS((moras[[#This Row],[EDAD]]-AVERAGE($I:$I))/_xlfn.STDEV.S($I:$I))&gt;1.96,"Atípico","No")</f>
        <v>No</v>
      </c>
    </row>
    <row r="3324" spans="1:11" x14ac:dyDescent="0.35">
      <c r="A3324">
        <v>498</v>
      </c>
      <c r="B3324" t="s">
        <v>15</v>
      </c>
      <c r="C3324">
        <v>278030</v>
      </c>
      <c r="D3324" t="s">
        <v>19</v>
      </c>
      <c r="E3324" t="s">
        <v>16</v>
      </c>
      <c r="F3324" t="s">
        <v>12</v>
      </c>
      <c r="G3324" t="s">
        <v>13</v>
      </c>
      <c r="H3324" t="s">
        <v>13</v>
      </c>
      <c r="I3324">
        <v>47</v>
      </c>
      <c r="J3324" t="str">
        <f>IF(ABS((C3324-AVERAGE($C:$C))/_xlfn.STDEV.S(moras[SALARIO]))&gt;1.96,"Atípico","No")</f>
        <v>No</v>
      </c>
      <c r="K3324" t="str">
        <f>IF(ABS((moras[[#This Row],[EDAD]]-AVERAGE($I:$I))/_xlfn.STDEV.S($I:$I))&gt;1.96,"Atípico","No")</f>
        <v>No</v>
      </c>
    </row>
    <row r="3325" spans="1:11" x14ac:dyDescent="0.35">
      <c r="A3325">
        <v>4142</v>
      </c>
      <c r="B3325" t="s">
        <v>15</v>
      </c>
      <c r="C3325">
        <v>278030</v>
      </c>
      <c r="D3325" t="s">
        <v>19</v>
      </c>
      <c r="E3325" t="s">
        <v>16</v>
      </c>
      <c r="F3325" t="s">
        <v>12</v>
      </c>
      <c r="G3325" t="s">
        <v>13</v>
      </c>
      <c r="H3325" t="s">
        <v>13</v>
      </c>
      <c r="I3325">
        <v>47</v>
      </c>
      <c r="J3325" t="str">
        <f>IF(ABS((C3325-AVERAGE($C:$C))/_xlfn.STDEV.S(moras[SALARIO]))&gt;1.96,"Atípico","No")</f>
        <v>No</v>
      </c>
      <c r="K3325" t="str">
        <f>IF(ABS((moras[[#This Row],[EDAD]]-AVERAGE($I:$I))/_xlfn.STDEV.S($I:$I))&gt;1.96,"Atípico","No")</f>
        <v>No</v>
      </c>
    </row>
    <row r="3326" spans="1:11" x14ac:dyDescent="0.35">
      <c r="A3326">
        <v>2508</v>
      </c>
      <c r="B3326" t="s">
        <v>9</v>
      </c>
      <c r="C3326">
        <v>276773.19</v>
      </c>
      <c r="D3326" t="s">
        <v>10</v>
      </c>
      <c r="E3326" t="s">
        <v>16</v>
      </c>
      <c r="F3326" t="s">
        <v>12</v>
      </c>
      <c r="G3326" t="s">
        <v>13</v>
      </c>
      <c r="H3326" t="s">
        <v>13</v>
      </c>
      <c r="I3326">
        <v>47</v>
      </c>
      <c r="J3326" t="str">
        <f>IF(ABS((C3326-AVERAGE($C:$C))/_xlfn.STDEV.S(moras[SALARIO]))&gt;1.96,"Atípico","No")</f>
        <v>No</v>
      </c>
      <c r="K3326" t="str">
        <f>IF(ABS((moras[[#This Row],[EDAD]]-AVERAGE($I:$I))/_xlfn.STDEV.S($I:$I))&gt;1.96,"Atípico","No")</f>
        <v>No</v>
      </c>
    </row>
    <row r="3327" spans="1:11" x14ac:dyDescent="0.35">
      <c r="A3327">
        <v>1262</v>
      </c>
      <c r="B3327" t="s">
        <v>15</v>
      </c>
      <c r="C3327">
        <v>273622</v>
      </c>
      <c r="D3327" t="s">
        <v>10</v>
      </c>
      <c r="E3327" t="s">
        <v>16</v>
      </c>
      <c r="F3327" t="s">
        <v>12</v>
      </c>
      <c r="G3327" t="s">
        <v>13</v>
      </c>
      <c r="H3327" t="s">
        <v>13</v>
      </c>
      <c r="I3327">
        <v>47</v>
      </c>
      <c r="J3327" t="str">
        <f>IF(ABS((C3327-AVERAGE($C:$C))/_xlfn.STDEV.S(moras[SALARIO]))&gt;1.96,"Atípico","No")</f>
        <v>No</v>
      </c>
      <c r="K3327" t="str">
        <f>IF(ABS((moras[[#This Row],[EDAD]]-AVERAGE($I:$I))/_xlfn.STDEV.S($I:$I))&gt;1.96,"Atípico","No")</f>
        <v>No</v>
      </c>
    </row>
    <row r="3328" spans="1:11" x14ac:dyDescent="0.35">
      <c r="A3328">
        <v>2083</v>
      </c>
      <c r="B3328" t="s">
        <v>9</v>
      </c>
      <c r="C3328">
        <v>250000</v>
      </c>
      <c r="D3328" t="s">
        <v>10</v>
      </c>
      <c r="E3328" t="s">
        <v>16</v>
      </c>
      <c r="F3328" t="s">
        <v>12</v>
      </c>
      <c r="G3328" t="s">
        <v>12</v>
      </c>
      <c r="H3328" t="s">
        <v>12</v>
      </c>
      <c r="I3328">
        <v>47</v>
      </c>
      <c r="J3328" t="str">
        <f>IF(ABS((C3328-AVERAGE($C:$C))/_xlfn.STDEV.S(moras[SALARIO]))&gt;1.96,"Atípico","No")</f>
        <v>No</v>
      </c>
      <c r="K3328" t="str">
        <f>IF(ABS((moras[[#This Row],[EDAD]]-AVERAGE($I:$I))/_xlfn.STDEV.S($I:$I))&gt;1.96,"Atípico","No")</f>
        <v>No</v>
      </c>
    </row>
    <row r="3329" spans="1:11" x14ac:dyDescent="0.35">
      <c r="A3329">
        <v>3748</v>
      </c>
      <c r="B3329" t="s">
        <v>9</v>
      </c>
      <c r="C3329">
        <v>241119</v>
      </c>
      <c r="D3329" t="s">
        <v>10</v>
      </c>
      <c r="E3329" t="s">
        <v>16</v>
      </c>
      <c r="F3329" t="s">
        <v>12</v>
      </c>
      <c r="G3329" t="s">
        <v>13</v>
      </c>
      <c r="H3329" t="s">
        <v>13</v>
      </c>
      <c r="I3329">
        <v>47</v>
      </c>
      <c r="J3329" t="str">
        <f>IF(ABS((C3329-AVERAGE($C:$C))/_xlfn.STDEV.S(moras[SALARIO]))&gt;1.96,"Atípico","No")</f>
        <v>No</v>
      </c>
      <c r="K3329" t="str">
        <f>IF(ABS((moras[[#This Row],[EDAD]]-AVERAGE($I:$I))/_xlfn.STDEV.S($I:$I))&gt;1.96,"Atípico","No")</f>
        <v>No</v>
      </c>
    </row>
    <row r="3330" spans="1:11" x14ac:dyDescent="0.35">
      <c r="A3330">
        <v>3337</v>
      </c>
      <c r="B3330" t="s">
        <v>15</v>
      </c>
      <c r="C3330">
        <v>235768.2</v>
      </c>
      <c r="D3330" t="s">
        <v>10</v>
      </c>
      <c r="E3330" t="s">
        <v>11</v>
      </c>
      <c r="F3330" t="s">
        <v>12</v>
      </c>
      <c r="G3330" t="s">
        <v>13</v>
      </c>
      <c r="H3330" t="s">
        <v>13</v>
      </c>
      <c r="I3330">
        <v>47</v>
      </c>
      <c r="J3330" t="str">
        <f>IF(ABS((C3330-AVERAGE($C:$C))/_xlfn.STDEV.S(moras[SALARIO]))&gt;1.96,"Atípico","No")</f>
        <v>No</v>
      </c>
      <c r="K3330" t="str">
        <f>IF(ABS((moras[[#This Row],[EDAD]]-AVERAGE($I:$I))/_xlfn.STDEV.S($I:$I))&gt;1.96,"Atípico","No")</f>
        <v>No</v>
      </c>
    </row>
    <row r="3331" spans="1:11" x14ac:dyDescent="0.35">
      <c r="A3331">
        <v>744</v>
      </c>
      <c r="B3331" t="s">
        <v>15</v>
      </c>
      <c r="C3331">
        <v>232016.33</v>
      </c>
      <c r="D3331" t="s">
        <v>10</v>
      </c>
      <c r="E3331" t="s">
        <v>16</v>
      </c>
      <c r="F3331" t="s">
        <v>12</v>
      </c>
      <c r="G3331" t="s">
        <v>12</v>
      </c>
      <c r="H3331" t="s">
        <v>12</v>
      </c>
      <c r="I3331">
        <v>47</v>
      </c>
      <c r="J3331" t="str">
        <f>IF(ABS((C3331-AVERAGE($C:$C))/_xlfn.STDEV.S(moras[SALARIO]))&gt;1.96,"Atípico","No")</f>
        <v>No</v>
      </c>
      <c r="K3331" t="str">
        <f>IF(ABS((moras[[#This Row],[EDAD]]-AVERAGE($I:$I))/_xlfn.STDEV.S($I:$I))&gt;1.96,"Atípico","No")</f>
        <v>No</v>
      </c>
    </row>
    <row r="3332" spans="1:11" x14ac:dyDescent="0.35">
      <c r="A3332">
        <v>2961</v>
      </c>
      <c r="B3332" t="s">
        <v>9</v>
      </c>
      <c r="C3332">
        <v>225000</v>
      </c>
      <c r="D3332" t="s">
        <v>10</v>
      </c>
      <c r="E3332" t="s">
        <v>16</v>
      </c>
      <c r="F3332" t="s">
        <v>12</v>
      </c>
      <c r="G3332" t="s">
        <v>12</v>
      </c>
      <c r="H3332" t="s">
        <v>12</v>
      </c>
      <c r="I3332">
        <v>47</v>
      </c>
      <c r="J3332" t="str">
        <f>IF(ABS((C3332-AVERAGE($C:$C))/_xlfn.STDEV.S(moras[SALARIO]))&gt;1.96,"Atípico","No")</f>
        <v>No</v>
      </c>
      <c r="K3332" t="str">
        <f>IF(ABS((moras[[#This Row],[EDAD]]-AVERAGE($I:$I))/_xlfn.STDEV.S($I:$I))&gt;1.96,"Atípico","No")</f>
        <v>No</v>
      </c>
    </row>
    <row r="3333" spans="1:11" x14ac:dyDescent="0.35">
      <c r="A3333">
        <v>2198</v>
      </c>
      <c r="B3333" t="s">
        <v>9</v>
      </c>
      <c r="C3333">
        <v>187645.6</v>
      </c>
      <c r="D3333" t="s">
        <v>10</v>
      </c>
      <c r="E3333" t="s">
        <v>16</v>
      </c>
      <c r="F3333" t="s">
        <v>12</v>
      </c>
      <c r="G3333" t="s">
        <v>13</v>
      </c>
      <c r="H3333" t="s">
        <v>13</v>
      </c>
      <c r="I3333">
        <v>47</v>
      </c>
      <c r="J3333" t="str">
        <f>IF(ABS((C3333-AVERAGE($C:$C))/_xlfn.STDEV.S(moras[SALARIO]))&gt;1.96,"Atípico","No")</f>
        <v>No</v>
      </c>
      <c r="K3333" t="str">
        <f>IF(ABS((moras[[#This Row],[EDAD]]-AVERAGE($I:$I))/_xlfn.STDEV.S($I:$I))&gt;1.96,"Atípico","No")</f>
        <v>No</v>
      </c>
    </row>
    <row r="3334" spans="1:11" x14ac:dyDescent="0.35">
      <c r="A3334">
        <v>1402</v>
      </c>
      <c r="B3334" t="s">
        <v>9</v>
      </c>
      <c r="C3334">
        <v>180000</v>
      </c>
      <c r="D3334" t="s">
        <v>10</v>
      </c>
      <c r="E3334" t="s">
        <v>16</v>
      </c>
      <c r="F3334" t="s">
        <v>12</v>
      </c>
      <c r="G3334" t="s">
        <v>13</v>
      </c>
      <c r="H3334" t="s">
        <v>12</v>
      </c>
      <c r="I3334">
        <v>47</v>
      </c>
      <c r="J3334" t="str">
        <f>IF(ABS((C3334-AVERAGE($C:$C))/_xlfn.STDEV.S(moras[SALARIO]))&gt;1.96,"Atípico","No")</f>
        <v>No</v>
      </c>
      <c r="K3334" t="str">
        <f>IF(ABS((moras[[#This Row],[EDAD]]-AVERAGE($I:$I))/_xlfn.STDEV.S($I:$I))&gt;1.96,"Atípico","No")</f>
        <v>No</v>
      </c>
    </row>
    <row r="3335" spans="1:11" x14ac:dyDescent="0.35">
      <c r="A3335">
        <v>1433</v>
      </c>
      <c r="B3335" t="s">
        <v>15</v>
      </c>
      <c r="C3335">
        <v>170502</v>
      </c>
      <c r="D3335" t="s">
        <v>10</v>
      </c>
      <c r="E3335" t="s">
        <v>16</v>
      </c>
      <c r="F3335" t="s">
        <v>12</v>
      </c>
      <c r="G3335" t="s">
        <v>13</v>
      </c>
      <c r="H3335" t="s">
        <v>13</v>
      </c>
      <c r="I3335">
        <v>47</v>
      </c>
      <c r="J3335" t="str">
        <f>IF(ABS((C3335-AVERAGE($C:$C))/_xlfn.STDEV.S(moras[SALARIO]))&gt;1.96,"Atípico","No")</f>
        <v>No</v>
      </c>
      <c r="K3335" t="str">
        <f>IF(ABS((moras[[#This Row],[EDAD]]-AVERAGE($I:$I))/_xlfn.STDEV.S($I:$I))&gt;1.96,"Atípico","No")</f>
        <v>No</v>
      </c>
    </row>
    <row r="3336" spans="1:11" x14ac:dyDescent="0.35">
      <c r="A3336">
        <v>2376</v>
      </c>
      <c r="B3336" t="s">
        <v>15</v>
      </c>
      <c r="C3336">
        <v>120000</v>
      </c>
      <c r="D3336" t="s">
        <v>10</v>
      </c>
      <c r="E3336" t="s">
        <v>16</v>
      </c>
      <c r="F3336" t="s">
        <v>12</v>
      </c>
      <c r="G3336" t="s">
        <v>13</v>
      </c>
      <c r="H3336" t="s">
        <v>12</v>
      </c>
      <c r="I3336">
        <v>47</v>
      </c>
      <c r="J3336" t="str">
        <f>IF(ABS((C3336-AVERAGE($C:$C))/_xlfn.STDEV.S(moras[SALARIO]))&gt;1.96,"Atípico","No")</f>
        <v>No</v>
      </c>
      <c r="K3336" t="str">
        <f>IF(ABS((moras[[#This Row],[EDAD]]-AVERAGE($I:$I))/_xlfn.STDEV.S($I:$I))&gt;1.96,"Atípico","No")</f>
        <v>No</v>
      </c>
    </row>
    <row r="3337" spans="1:11" x14ac:dyDescent="0.35">
      <c r="A3337">
        <v>3053</v>
      </c>
      <c r="B3337" t="s">
        <v>9</v>
      </c>
      <c r="C3337">
        <v>106560</v>
      </c>
      <c r="D3337" t="s">
        <v>10</v>
      </c>
      <c r="E3337" t="s">
        <v>16</v>
      </c>
      <c r="F3337" t="s">
        <v>12</v>
      </c>
      <c r="G3337" t="s">
        <v>13</v>
      </c>
      <c r="H3337" t="s">
        <v>13</v>
      </c>
      <c r="I3337">
        <v>47</v>
      </c>
      <c r="J3337" t="str">
        <f>IF(ABS((C3337-AVERAGE($C:$C))/_xlfn.STDEV.S(moras[SALARIO]))&gt;1.96,"Atípico","No")</f>
        <v>No</v>
      </c>
      <c r="K3337" t="str">
        <f>IF(ABS((moras[[#This Row],[EDAD]]-AVERAGE($I:$I))/_xlfn.STDEV.S($I:$I))&gt;1.96,"Atípico","No")</f>
        <v>No</v>
      </c>
    </row>
    <row r="3338" spans="1:11" x14ac:dyDescent="0.35">
      <c r="A3338">
        <v>777</v>
      </c>
      <c r="B3338" t="s">
        <v>15</v>
      </c>
      <c r="C3338">
        <v>102524</v>
      </c>
      <c r="D3338" t="s">
        <v>10</v>
      </c>
      <c r="E3338" t="s">
        <v>16</v>
      </c>
      <c r="F3338" t="s">
        <v>12</v>
      </c>
      <c r="G3338" t="s">
        <v>13</v>
      </c>
      <c r="H3338" t="s">
        <v>13</v>
      </c>
      <c r="I3338">
        <v>47</v>
      </c>
      <c r="J3338" t="str">
        <f>IF(ABS((C3338-AVERAGE($C:$C))/_xlfn.STDEV.S(moras[SALARIO]))&gt;1.96,"Atípico","No")</f>
        <v>No</v>
      </c>
      <c r="K3338" t="str">
        <f>IF(ABS((moras[[#This Row],[EDAD]]-AVERAGE($I:$I))/_xlfn.STDEV.S($I:$I))&gt;1.96,"Atípico","No")</f>
        <v>No</v>
      </c>
    </row>
    <row r="3339" spans="1:11" x14ac:dyDescent="0.35">
      <c r="A3339">
        <v>1954</v>
      </c>
      <c r="B3339" t="s">
        <v>9</v>
      </c>
      <c r="C3339">
        <v>96000</v>
      </c>
      <c r="D3339" t="s">
        <v>10</v>
      </c>
      <c r="E3339" t="s">
        <v>16</v>
      </c>
      <c r="F3339" t="s">
        <v>12</v>
      </c>
      <c r="G3339" t="s">
        <v>12</v>
      </c>
      <c r="H3339" t="s">
        <v>13</v>
      </c>
      <c r="I3339">
        <v>47</v>
      </c>
      <c r="J3339" t="str">
        <f>IF(ABS((C3339-AVERAGE($C:$C))/_xlfn.STDEV.S(moras[SALARIO]))&gt;1.96,"Atípico","No")</f>
        <v>No</v>
      </c>
      <c r="K3339" t="str">
        <f>IF(ABS((moras[[#This Row],[EDAD]]-AVERAGE($I:$I))/_xlfn.STDEV.S($I:$I))&gt;1.96,"Atípico","No")</f>
        <v>No</v>
      </c>
    </row>
    <row r="3340" spans="1:11" x14ac:dyDescent="0.35">
      <c r="A3340">
        <v>1870</v>
      </c>
      <c r="B3340" t="s">
        <v>9</v>
      </c>
      <c r="C3340">
        <v>85219.45</v>
      </c>
      <c r="D3340" t="s">
        <v>10</v>
      </c>
      <c r="E3340" t="s">
        <v>16</v>
      </c>
      <c r="F3340" t="s">
        <v>12</v>
      </c>
      <c r="G3340" t="s">
        <v>13</v>
      </c>
      <c r="H3340" t="s">
        <v>13</v>
      </c>
      <c r="I3340">
        <v>47</v>
      </c>
      <c r="J3340" t="str">
        <f>IF(ABS((C3340-AVERAGE($C:$C))/_xlfn.STDEV.S(moras[SALARIO]))&gt;1.96,"Atípico","No")</f>
        <v>No</v>
      </c>
      <c r="K3340" t="str">
        <f>IF(ABS((moras[[#This Row],[EDAD]]-AVERAGE($I:$I))/_xlfn.STDEV.S($I:$I))&gt;1.96,"Atípico","No")</f>
        <v>No</v>
      </c>
    </row>
    <row r="3341" spans="1:11" x14ac:dyDescent="0.35">
      <c r="A3341">
        <v>3770</v>
      </c>
      <c r="B3341" t="s">
        <v>9</v>
      </c>
      <c r="C3341">
        <v>71904.240000000005</v>
      </c>
      <c r="D3341" t="s">
        <v>10</v>
      </c>
      <c r="E3341" t="s">
        <v>16</v>
      </c>
      <c r="F3341" t="s">
        <v>12</v>
      </c>
      <c r="G3341" t="s">
        <v>13</v>
      </c>
      <c r="H3341" t="s">
        <v>13</v>
      </c>
      <c r="I3341">
        <v>47</v>
      </c>
      <c r="J3341" t="str">
        <f>IF(ABS((C3341-AVERAGE($C:$C))/_xlfn.STDEV.S(moras[SALARIO]))&gt;1.96,"Atípico","No")</f>
        <v>No</v>
      </c>
      <c r="K3341" t="str">
        <f>IF(ABS((moras[[#This Row],[EDAD]]-AVERAGE($I:$I))/_xlfn.STDEV.S($I:$I))&gt;1.96,"Atípico","No")</f>
        <v>No</v>
      </c>
    </row>
    <row r="3342" spans="1:11" x14ac:dyDescent="0.35">
      <c r="A3342">
        <v>2803</v>
      </c>
      <c r="B3342" t="s">
        <v>9</v>
      </c>
      <c r="C3342">
        <v>70000</v>
      </c>
      <c r="D3342" t="s">
        <v>10</v>
      </c>
      <c r="E3342" t="s">
        <v>16</v>
      </c>
      <c r="F3342" t="s">
        <v>12</v>
      </c>
      <c r="G3342" t="s">
        <v>13</v>
      </c>
      <c r="H3342" t="s">
        <v>13</v>
      </c>
      <c r="I3342">
        <v>47</v>
      </c>
      <c r="J3342" t="str">
        <f>IF(ABS((C3342-AVERAGE($C:$C))/_xlfn.STDEV.S(moras[SALARIO]))&gt;1.96,"Atípico","No")</f>
        <v>No</v>
      </c>
      <c r="K3342" t="str">
        <f>IF(ABS((moras[[#This Row],[EDAD]]-AVERAGE($I:$I))/_xlfn.STDEV.S($I:$I))&gt;1.96,"Atípico","No")</f>
        <v>No</v>
      </c>
    </row>
    <row r="3343" spans="1:11" x14ac:dyDescent="0.35">
      <c r="A3343">
        <v>4216</v>
      </c>
      <c r="B3343" t="s">
        <v>9</v>
      </c>
      <c r="C3343">
        <v>37500</v>
      </c>
      <c r="D3343" t="s">
        <v>10</v>
      </c>
      <c r="E3343" t="s">
        <v>16</v>
      </c>
      <c r="F3343" t="s">
        <v>12</v>
      </c>
      <c r="G3343" t="s">
        <v>13</v>
      </c>
      <c r="H3343" t="s">
        <v>12</v>
      </c>
      <c r="I3343">
        <v>47</v>
      </c>
      <c r="J3343" t="str">
        <f>IF(ABS((C3343-AVERAGE($C:$C))/_xlfn.STDEV.S(moras[SALARIO]))&gt;1.96,"Atípico","No")</f>
        <v>No</v>
      </c>
      <c r="K3343" t="str">
        <f>IF(ABS((moras[[#This Row],[EDAD]]-AVERAGE($I:$I))/_xlfn.STDEV.S($I:$I))&gt;1.96,"Atípico","No")</f>
        <v>No</v>
      </c>
    </row>
    <row r="3344" spans="1:11" x14ac:dyDescent="0.35">
      <c r="A3344">
        <v>1167</v>
      </c>
      <c r="B3344" t="s">
        <v>15</v>
      </c>
      <c r="C3344">
        <v>3300500</v>
      </c>
      <c r="D3344" t="s">
        <v>10</v>
      </c>
      <c r="E3344" t="s">
        <v>16</v>
      </c>
      <c r="F3344" t="s">
        <v>12</v>
      </c>
      <c r="G3344" t="s">
        <v>13</v>
      </c>
      <c r="H3344" t="s">
        <v>13</v>
      </c>
      <c r="I3344">
        <v>48</v>
      </c>
      <c r="J3344" t="str">
        <f>IF(ABS((C3344-AVERAGE($C:$C))/_xlfn.STDEV.S(moras[SALARIO]))&gt;1.96,"Atípico","No")</f>
        <v>Atípico</v>
      </c>
      <c r="K3344" t="str">
        <f>IF(ABS((moras[[#This Row],[EDAD]]-AVERAGE($I:$I))/_xlfn.STDEV.S($I:$I))&gt;1.96,"Atípico","No")</f>
        <v>No</v>
      </c>
    </row>
    <row r="3345" spans="1:11" x14ac:dyDescent="0.35">
      <c r="A3345">
        <v>39</v>
      </c>
      <c r="B3345" t="s">
        <v>9</v>
      </c>
      <c r="C3345">
        <v>3220569.09</v>
      </c>
      <c r="D3345" t="s">
        <v>10</v>
      </c>
      <c r="E3345" t="s">
        <v>16</v>
      </c>
      <c r="F3345" t="s">
        <v>12</v>
      </c>
      <c r="G3345" t="s">
        <v>13</v>
      </c>
      <c r="H3345" t="s">
        <v>13</v>
      </c>
      <c r="I3345">
        <v>48</v>
      </c>
      <c r="J3345" t="str">
        <f>IF(ABS((C3345-AVERAGE($C:$C))/_xlfn.STDEV.S(moras[SALARIO]))&gt;1.96,"Atípico","No")</f>
        <v>Atípico</v>
      </c>
      <c r="K3345" t="str">
        <f>IF(ABS((moras[[#This Row],[EDAD]]-AVERAGE($I:$I))/_xlfn.STDEV.S($I:$I))&gt;1.96,"Atípico","No")</f>
        <v>No</v>
      </c>
    </row>
    <row r="3346" spans="1:11" x14ac:dyDescent="0.35">
      <c r="A3346">
        <v>3660</v>
      </c>
      <c r="B3346" t="s">
        <v>9</v>
      </c>
      <c r="C3346">
        <v>2345522.5</v>
      </c>
      <c r="D3346" t="s">
        <v>10</v>
      </c>
      <c r="E3346" t="s">
        <v>11</v>
      </c>
      <c r="F3346" t="s">
        <v>12</v>
      </c>
      <c r="G3346" t="s">
        <v>13</v>
      </c>
      <c r="H3346" t="s">
        <v>13</v>
      </c>
      <c r="I3346">
        <v>48</v>
      </c>
      <c r="J3346" t="str">
        <f>IF(ABS((C3346-AVERAGE($C:$C))/_xlfn.STDEV.S(moras[SALARIO]))&gt;1.96,"Atípico","No")</f>
        <v>Atípico</v>
      </c>
      <c r="K3346" t="str">
        <f>IF(ABS((moras[[#This Row],[EDAD]]-AVERAGE($I:$I))/_xlfn.STDEV.S($I:$I))&gt;1.96,"Atípico","No")</f>
        <v>No</v>
      </c>
    </row>
    <row r="3347" spans="1:11" x14ac:dyDescent="0.35">
      <c r="A3347">
        <v>2615</v>
      </c>
      <c r="B3347" t="s">
        <v>15</v>
      </c>
      <c r="C3347">
        <v>1688298</v>
      </c>
      <c r="D3347" t="s">
        <v>10</v>
      </c>
      <c r="E3347" t="s">
        <v>11</v>
      </c>
      <c r="F3347" t="s">
        <v>12</v>
      </c>
      <c r="G3347" t="s">
        <v>13</v>
      </c>
      <c r="H3347" t="s">
        <v>13</v>
      </c>
      <c r="I3347">
        <v>48</v>
      </c>
      <c r="J3347" t="str">
        <f>IF(ABS((C3347-AVERAGE($C:$C))/_xlfn.STDEV.S(moras[SALARIO]))&gt;1.96,"Atípico","No")</f>
        <v>No</v>
      </c>
      <c r="K3347" t="str">
        <f>IF(ABS((moras[[#This Row],[EDAD]]-AVERAGE($I:$I))/_xlfn.STDEV.S($I:$I))&gt;1.96,"Atípico","No")</f>
        <v>No</v>
      </c>
    </row>
    <row r="3348" spans="1:11" x14ac:dyDescent="0.35">
      <c r="A3348">
        <v>3361</v>
      </c>
      <c r="B3348" t="s">
        <v>15</v>
      </c>
      <c r="C3348">
        <v>1418498.89</v>
      </c>
      <c r="D3348" t="s">
        <v>10</v>
      </c>
      <c r="E3348" t="s">
        <v>16</v>
      </c>
      <c r="F3348" t="s">
        <v>12</v>
      </c>
      <c r="G3348" t="s">
        <v>13</v>
      </c>
      <c r="H3348" t="s">
        <v>13</v>
      </c>
      <c r="I3348">
        <v>48</v>
      </c>
      <c r="J3348" t="str">
        <f>IF(ABS((C3348-AVERAGE($C:$C))/_xlfn.STDEV.S(moras[SALARIO]))&gt;1.96,"Atípico","No")</f>
        <v>No</v>
      </c>
      <c r="K3348" t="str">
        <f>IF(ABS((moras[[#This Row],[EDAD]]-AVERAGE($I:$I))/_xlfn.STDEV.S($I:$I))&gt;1.96,"Atípico","No")</f>
        <v>No</v>
      </c>
    </row>
    <row r="3349" spans="1:11" x14ac:dyDescent="0.35">
      <c r="A3349">
        <v>1551</v>
      </c>
      <c r="B3349" t="s">
        <v>15</v>
      </c>
      <c r="C3349">
        <v>1397631</v>
      </c>
      <c r="D3349" t="s">
        <v>10</v>
      </c>
      <c r="E3349" t="s">
        <v>11</v>
      </c>
      <c r="F3349" t="s">
        <v>12</v>
      </c>
      <c r="G3349" t="s">
        <v>13</v>
      </c>
      <c r="H3349" t="s">
        <v>12</v>
      </c>
      <c r="I3349">
        <v>48</v>
      </c>
      <c r="J3349" t="str">
        <f>IF(ABS((C3349-AVERAGE($C:$C))/_xlfn.STDEV.S(moras[SALARIO]))&gt;1.96,"Atípico","No")</f>
        <v>No</v>
      </c>
      <c r="K3349" t="str">
        <f>IF(ABS((moras[[#This Row],[EDAD]]-AVERAGE($I:$I))/_xlfn.STDEV.S($I:$I))&gt;1.96,"Atípico","No")</f>
        <v>No</v>
      </c>
    </row>
    <row r="3350" spans="1:11" x14ac:dyDescent="0.35">
      <c r="A3350">
        <v>2609</v>
      </c>
      <c r="B3350" t="s">
        <v>15</v>
      </c>
      <c r="C3350">
        <v>1389523</v>
      </c>
      <c r="D3350" t="s">
        <v>10</v>
      </c>
      <c r="E3350" t="s">
        <v>11</v>
      </c>
      <c r="F3350" t="s">
        <v>12</v>
      </c>
      <c r="G3350" t="s">
        <v>13</v>
      </c>
      <c r="H3350" t="s">
        <v>12</v>
      </c>
      <c r="I3350">
        <v>48</v>
      </c>
      <c r="J3350" t="str">
        <f>IF(ABS((C3350-AVERAGE($C:$C))/_xlfn.STDEV.S(moras[SALARIO]))&gt;1.96,"Atípico","No")</f>
        <v>No</v>
      </c>
      <c r="K3350" t="str">
        <f>IF(ABS((moras[[#This Row],[EDAD]]-AVERAGE($I:$I))/_xlfn.STDEV.S($I:$I))&gt;1.96,"Atípico","No")</f>
        <v>No</v>
      </c>
    </row>
    <row r="3351" spans="1:11" x14ac:dyDescent="0.35">
      <c r="A3351">
        <v>2771</v>
      </c>
      <c r="B3351" t="s">
        <v>15</v>
      </c>
      <c r="C3351">
        <v>1314609</v>
      </c>
      <c r="D3351" t="s">
        <v>10</v>
      </c>
      <c r="E3351" t="s">
        <v>11</v>
      </c>
      <c r="F3351" t="s">
        <v>12</v>
      </c>
      <c r="G3351" t="s">
        <v>13</v>
      </c>
      <c r="H3351" t="s">
        <v>13</v>
      </c>
      <c r="I3351">
        <v>48</v>
      </c>
      <c r="J3351" t="str">
        <f>IF(ABS((C3351-AVERAGE($C:$C))/_xlfn.STDEV.S(moras[SALARIO]))&gt;1.96,"Atípico","No")</f>
        <v>No</v>
      </c>
      <c r="K3351" t="str">
        <f>IF(ABS((moras[[#This Row],[EDAD]]-AVERAGE($I:$I))/_xlfn.STDEV.S($I:$I))&gt;1.96,"Atípico","No")</f>
        <v>No</v>
      </c>
    </row>
    <row r="3352" spans="1:11" x14ac:dyDescent="0.35">
      <c r="A3352">
        <v>4363</v>
      </c>
      <c r="B3352" t="s">
        <v>15</v>
      </c>
      <c r="C3352">
        <v>1277622</v>
      </c>
      <c r="D3352" t="s">
        <v>10</v>
      </c>
      <c r="E3352" t="s">
        <v>11</v>
      </c>
      <c r="F3352" t="s">
        <v>12</v>
      </c>
      <c r="G3352" t="s">
        <v>13</v>
      </c>
      <c r="H3352" t="s">
        <v>12</v>
      </c>
      <c r="I3352">
        <v>48</v>
      </c>
      <c r="J3352" t="str">
        <f>IF(ABS((C3352-AVERAGE($C:$C))/_xlfn.STDEV.S(moras[SALARIO]))&gt;1.96,"Atípico","No")</f>
        <v>No</v>
      </c>
      <c r="K3352" t="str">
        <f>IF(ABS((moras[[#This Row],[EDAD]]-AVERAGE($I:$I))/_xlfn.STDEV.S($I:$I))&gt;1.96,"Atípico","No")</f>
        <v>No</v>
      </c>
    </row>
    <row r="3353" spans="1:11" x14ac:dyDescent="0.35">
      <c r="A3353">
        <v>796</v>
      </c>
      <c r="B3353" t="s">
        <v>9</v>
      </c>
      <c r="C3353">
        <v>1146094.07</v>
      </c>
      <c r="D3353" t="s">
        <v>10</v>
      </c>
      <c r="E3353" t="s">
        <v>11</v>
      </c>
      <c r="F3353" t="s">
        <v>12</v>
      </c>
      <c r="G3353" t="s">
        <v>13</v>
      </c>
      <c r="H3353" t="s">
        <v>13</v>
      </c>
      <c r="I3353">
        <v>48</v>
      </c>
      <c r="J3353" t="str">
        <f>IF(ABS((C3353-AVERAGE($C:$C))/_xlfn.STDEV.S(moras[SALARIO]))&gt;1.96,"Atípico","No")</f>
        <v>No</v>
      </c>
      <c r="K3353" t="str">
        <f>IF(ABS((moras[[#This Row],[EDAD]]-AVERAGE($I:$I))/_xlfn.STDEV.S($I:$I))&gt;1.96,"Atípico","No")</f>
        <v>No</v>
      </c>
    </row>
    <row r="3354" spans="1:11" x14ac:dyDescent="0.35">
      <c r="A3354">
        <v>1285</v>
      </c>
      <c r="B3354" t="s">
        <v>9</v>
      </c>
      <c r="C3354">
        <v>1083336.99</v>
      </c>
      <c r="D3354" t="s">
        <v>10</v>
      </c>
      <c r="E3354" t="s">
        <v>16</v>
      </c>
      <c r="F3354" t="s">
        <v>12</v>
      </c>
      <c r="G3354" t="s">
        <v>12</v>
      </c>
      <c r="H3354" t="s">
        <v>13</v>
      </c>
      <c r="I3354">
        <v>48</v>
      </c>
      <c r="J3354" t="str">
        <f>IF(ABS((C3354-AVERAGE($C:$C))/_xlfn.STDEV.S(moras[SALARIO]))&gt;1.96,"Atípico","No")</f>
        <v>No</v>
      </c>
      <c r="K3354" t="str">
        <f>IF(ABS((moras[[#This Row],[EDAD]]-AVERAGE($I:$I))/_xlfn.STDEV.S($I:$I))&gt;1.96,"Atípico","No")</f>
        <v>No</v>
      </c>
    </row>
    <row r="3355" spans="1:11" x14ac:dyDescent="0.35">
      <c r="A3355">
        <v>366</v>
      </c>
      <c r="B3355" t="s">
        <v>9</v>
      </c>
      <c r="C3355">
        <v>1076127.4099999999</v>
      </c>
      <c r="D3355" t="s">
        <v>10</v>
      </c>
      <c r="E3355" t="s">
        <v>16</v>
      </c>
      <c r="F3355" t="s">
        <v>12</v>
      </c>
      <c r="G3355" t="s">
        <v>13</v>
      </c>
      <c r="H3355" t="s">
        <v>13</v>
      </c>
      <c r="I3355">
        <v>48</v>
      </c>
      <c r="J3355" t="str">
        <f>IF(ABS((C3355-AVERAGE($C:$C))/_xlfn.STDEV.S(moras[SALARIO]))&gt;1.96,"Atípico","No")</f>
        <v>No</v>
      </c>
      <c r="K3355" t="str">
        <f>IF(ABS((moras[[#This Row],[EDAD]]-AVERAGE($I:$I))/_xlfn.STDEV.S($I:$I))&gt;1.96,"Atípico","No")</f>
        <v>No</v>
      </c>
    </row>
    <row r="3356" spans="1:11" x14ac:dyDescent="0.35">
      <c r="A3356">
        <v>4145</v>
      </c>
      <c r="B3356" t="s">
        <v>9</v>
      </c>
      <c r="C3356">
        <v>1017377.98</v>
      </c>
      <c r="D3356" t="s">
        <v>10</v>
      </c>
      <c r="E3356" t="s">
        <v>16</v>
      </c>
      <c r="F3356" t="s">
        <v>12</v>
      </c>
      <c r="G3356" t="s">
        <v>13</v>
      </c>
      <c r="H3356" t="s">
        <v>13</v>
      </c>
      <c r="I3356">
        <v>48</v>
      </c>
      <c r="J3356" t="str">
        <f>IF(ABS((C3356-AVERAGE($C:$C))/_xlfn.STDEV.S(moras[SALARIO]))&gt;1.96,"Atípico","No")</f>
        <v>No</v>
      </c>
      <c r="K3356" t="str">
        <f>IF(ABS((moras[[#This Row],[EDAD]]-AVERAGE($I:$I))/_xlfn.STDEV.S($I:$I))&gt;1.96,"Atípico","No")</f>
        <v>No</v>
      </c>
    </row>
    <row r="3357" spans="1:11" x14ac:dyDescent="0.35">
      <c r="A3357">
        <v>3981</v>
      </c>
      <c r="B3357" t="s">
        <v>9</v>
      </c>
      <c r="C3357">
        <v>1011737</v>
      </c>
      <c r="D3357" t="s">
        <v>10</v>
      </c>
      <c r="E3357" t="s">
        <v>11</v>
      </c>
      <c r="F3357" t="s">
        <v>12</v>
      </c>
      <c r="G3357" t="s">
        <v>13</v>
      </c>
      <c r="H3357" t="s">
        <v>13</v>
      </c>
      <c r="I3357">
        <v>48</v>
      </c>
      <c r="J3357" t="str">
        <f>IF(ABS((C3357-AVERAGE($C:$C))/_xlfn.STDEV.S(moras[SALARIO]))&gt;1.96,"Atípico","No")</f>
        <v>No</v>
      </c>
      <c r="K3357" t="str">
        <f>IF(ABS((moras[[#This Row],[EDAD]]-AVERAGE($I:$I))/_xlfn.STDEV.S($I:$I))&gt;1.96,"Atípico","No")</f>
        <v>No</v>
      </c>
    </row>
    <row r="3358" spans="1:11" x14ac:dyDescent="0.35">
      <c r="A3358">
        <v>997</v>
      </c>
      <c r="B3358" t="s">
        <v>9</v>
      </c>
      <c r="C3358">
        <v>979079.94</v>
      </c>
      <c r="D3358" t="s">
        <v>10</v>
      </c>
      <c r="E3358" t="s">
        <v>11</v>
      </c>
      <c r="F3358" t="s">
        <v>12</v>
      </c>
      <c r="G3358" t="s">
        <v>13</v>
      </c>
      <c r="H3358" t="s">
        <v>13</v>
      </c>
      <c r="I3358">
        <v>48</v>
      </c>
      <c r="J3358" t="str">
        <f>IF(ABS((C3358-AVERAGE($C:$C))/_xlfn.STDEV.S(moras[SALARIO]))&gt;1.96,"Atípico","No")</f>
        <v>No</v>
      </c>
      <c r="K3358" t="str">
        <f>IF(ABS((moras[[#This Row],[EDAD]]-AVERAGE($I:$I))/_xlfn.STDEV.S($I:$I))&gt;1.96,"Atípico","No")</f>
        <v>No</v>
      </c>
    </row>
    <row r="3359" spans="1:11" x14ac:dyDescent="0.35">
      <c r="A3359">
        <v>4622</v>
      </c>
      <c r="B3359" t="s">
        <v>15</v>
      </c>
      <c r="C3359">
        <v>897388</v>
      </c>
      <c r="D3359" t="s">
        <v>10</v>
      </c>
      <c r="E3359" t="s">
        <v>11</v>
      </c>
      <c r="F3359" t="s">
        <v>12</v>
      </c>
      <c r="G3359" t="s">
        <v>13</v>
      </c>
      <c r="H3359" t="s">
        <v>12</v>
      </c>
      <c r="I3359">
        <v>48</v>
      </c>
      <c r="J3359" t="str">
        <f>IF(ABS((C3359-AVERAGE($C:$C))/_xlfn.STDEV.S(moras[SALARIO]))&gt;1.96,"Atípico","No")</f>
        <v>No</v>
      </c>
      <c r="K3359" t="str">
        <f>IF(ABS((moras[[#This Row],[EDAD]]-AVERAGE($I:$I))/_xlfn.STDEV.S($I:$I))&gt;1.96,"Atípico","No")</f>
        <v>No</v>
      </c>
    </row>
    <row r="3360" spans="1:11" x14ac:dyDescent="0.35">
      <c r="A3360">
        <v>3906</v>
      </c>
      <c r="B3360" t="s">
        <v>9</v>
      </c>
      <c r="C3360">
        <v>883100</v>
      </c>
      <c r="D3360" t="s">
        <v>10</v>
      </c>
      <c r="E3360" t="s">
        <v>11</v>
      </c>
      <c r="F3360" t="s">
        <v>12</v>
      </c>
      <c r="G3360" t="s">
        <v>13</v>
      </c>
      <c r="H3360" t="s">
        <v>13</v>
      </c>
      <c r="I3360">
        <v>48</v>
      </c>
      <c r="J3360" t="str">
        <f>IF(ABS((C3360-AVERAGE($C:$C))/_xlfn.STDEV.S(moras[SALARIO]))&gt;1.96,"Atípico","No")</f>
        <v>No</v>
      </c>
      <c r="K3360" t="str">
        <f>IF(ABS((moras[[#This Row],[EDAD]]-AVERAGE($I:$I))/_xlfn.STDEV.S($I:$I))&gt;1.96,"Atípico","No")</f>
        <v>No</v>
      </c>
    </row>
    <row r="3361" spans="1:11" x14ac:dyDescent="0.35">
      <c r="A3361">
        <v>2051</v>
      </c>
      <c r="B3361" t="s">
        <v>15</v>
      </c>
      <c r="C3361">
        <v>791106.77</v>
      </c>
      <c r="D3361" t="s">
        <v>10</v>
      </c>
      <c r="E3361" t="s">
        <v>16</v>
      </c>
      <c r="F3361" t="s">
        <v>12</v>
      </c>
      <c r="G3361" t="s">
        <v>13</v>
      </c>
      <c r="H3361" t="s">
        <v>13</v>
      </c>
      <c r="I3361">
        <v>48</v>
      </c>
      <c r="J3361" t="str">
        <f>IF(ABS((C3361-AVERAGE($C:$C))/_xlfn.STDEV.S(moras[SALARIO]))&gt;1.96,"Atípico","No")</f>
        <v>No</v>
      </c>
      <c r="K3361" t="str">
        <f>IF(ABS((moras[[#This Row],[EDAD]]-AVERAGE($I:$I))/_xlfn.STDEV.S($I:$I))&gt;1.96,"Atípico","No")</f>
        <v>No</v>
      </c>
    </row>
    <row r="3362" spans="1:11" x14ac:dyDescent="0.35">
      <c r="A3362">
        <v>3608</v>
      </c>
      <c r="B3362" t="s">
        <v>15</v>
      </c>
      <c r="C3362">
        <v>774085</v>
      </c>
      <c r="D3362" t="s">
        <v>10</v>
      </c>
      <c r="E3362" t="s">
        <v>16</v>
      </c>
      <c r="F3362" t="s">
        <v>12</v>
      </c>
      <c r="G3362" t="s">
        <v>13</v>
      </c>
      <c r="H3362" t="s">
        <v>13</v>
      </c>
      <c r="I3362">
        <v>48</v>
      </c>
      <c r="J3362" t="str">
        <f>IF(ABS((C3362-AVERAGE($C:$C))/_xlfn.STDEV.S(moras[SALARIO]))&gt;1.96,"Atípico","No")</f>
        <v>No</v>
      </c>
      <c r="K3362" t="str">
        <f>IF(ABS((moras[[#This Row],[EDAD]]-AVERAGE($I:$I))/_xlfn.STDEV.S($I:$I))&gt;1.96,"Atípico","No")</f>
        <v>No</v>
      </c>
    </row>
    <row r="3363" spans="1:11" x14ac:dyDescent="0.35">
      <c r="A3363">
        <v>4332</v>
      </c>
      <c r="B3363" t="s">
        <v>9</v>
      </c>
      <c r="C3363">
        <v>772533.23</v>
      </c>
      <c r="D3363" t="s">
        <v>10</v>
      </c>
      <c r="E3363" t="s">
        <v>16</v>
      </c>
      <c r="F3363" t="s">
        <v>12</v>
      </c>
      <c r="G3363" t="s">
        <v>13</v>
      </c>
      <c r="H3363" t="s">
        <v>13</v>
      </c>
      <c r="I3363">
        <v>48</v>
      </c>
      <c r="J3363" t="str">
        <f>IF(ABS((C3363-AVERAGE($C:$C))/_xlfn.STDEV.S(moras[SALARIO]))&gt;1.96,"Atípico","No")</f>
        <v>No</v>
      </c>
      <c r="K3363" t="str">
        <f>IF(ABS((moras[[#This Row],[EDAD]]-AVERAGE($I:$I))/_xlfn.STDEV.S($I:$I))&gt;1.96,"Atípico","No")</f>
        <v>No</v>
      </c>
    </row>
    <row r="3364" spans="1:11" x14ac:dyDescent="0.35">
      <c r="A3364">
        <v>4770</v>
      </c>
      <c r="B3364" t="s">
        <v>15</v>
      </c>
      <c r="C3364">
        <v>756936.6</v>
      </c>
      <c r="D3364" t="s">
        <v>10</v>
      </c>
      <c r="E3364" t="s">
        <v>11</v>
      </c>
      <c r="F3364" t="s">
        <v>12</v>
      </c>
      <c r="G3364" t="s">
        <v>13</v>
      </c>
      <c r="H3364" t="s">
        <v>13</v>
      </c>
      <c r="I3364">
        <v>48</v>
      </c>
      <c r="J3364" t="str">
        <f>IF(ABS((C3364-AVERAGE($C:$C))/_xlfn.STDEV.S(moras[SALARIO]))&gt;1.96,"Atípico","No")</f>
        <v>No</v>
      </c>
      <c r="K3364" t="str">
        <f>IF(ABS((moras[[#This Row],[EDAD]]-AVERAGE($I:$I))/_xlfn.STDEV.S($I:$I))&gt;1.96,"Atípico","No")</f>
        <v>No</v>
      </c>
    </row>
    <row r="3365" spans="1:11" x14ac:dyDescent="0.35">
      <c r="A3365">
        <v>3324</v>
      </c>
      <c r="B3365" t="s">
        <v>9</v>
      </c>
      <c r="C3365">
        <v>727926.26</v>
      </c>
      <c r="D3365" t="s">
        <v>10</v>
      </c>
      <c r="E3365" t="s">
        <v>16</v>
      </c>
      <c r="F3365" t="s">
        <v>12</v>
      </c>
      <c r="G3365" t="s">
        <v>13</v>
      </c>
      <c r="H3365" t="s">
        <v>13</v>
      </c>
      <c r="I3365">
        <v>48</v>
      </c>
      <c r="J3365" t="str">
        <f>IF(ABS((C3365-AVERAGE($C:$C))/_xlfn.STDEV.S(moras[SALARIO]))&gt;1.96,"Atípico","No")</f>
        <v>No</v>
      </c>
      <c r="K3365" t="str">
        <f>IF(ABS((moras[[#This Row],[EDAD]]-AVERAGE($I:$I))/_xlfn.STDEV.S($I:$I))&gt;1.96,"Atípico","No")</f>
        <v>No</v>
      </c>
    </row>
    <row r="3366" spans="1:11" x14ac:dyDescent="0.35">
      <c r="A3366">
        <v>2659</v>
      </c>
      <c r="B3366" t="s">
        <v>9</v>
      </c>
      <c r="C3366">
        <v>678531.4</v>
      </c>
      <c r="D3366" t="s">
        <v>10</v>
      </c>
      <c r="E3366" t="s">
        <v>11</v>
      </c>
      <c r="F3366" t="s">
        <v>12</v>
      </c>
      <c r="G3366" t="s">
        <v>13</v>
      </c>
      <c r="H3366" t="s">
        <v>13</v>
      </c>
      <c r="I3366">
        <v>48</v>
      </c>
      <c r="J3366" t="str">
        <f>IF(ABS((C3366-AVERAGE($C:$C))/_xlfn.STDEV.S(moras[SALARIO]))&gt;1.96,"Atípico","No")</f>
        <v>No</v>
      </c>
      <c r="K3366" t="str">
        <f>IF(ABS((moras[[#This Row],[EDAD]]-AVERAGE($I:$I))/_xlfn.STDEV.S($I:$I))&gt;1.96,"Atípico","No")</f>
        <v>No</v>
      </c>
    </row>
    <row r="3367" spans="1:11" x14ac:dyDescent="0.35">
      <c r="A3367">
        <v>2392</v>
      </c>
      <c r="B3367" t="s">
        <v>9</v>
      </c>
      <c r="C3367">
        <v>639148</v>
      </c>
      <c r="D3367" t="s">
        <v>18</v>
      </c>
      <c r="E3367" t="s">
        <v>16</v>
      </c>
      <c r="F3367" t="s">
        <v>12</v>
      </c>
      <c r="G3367" t="s">
        <v>13</v>
      </c>
      <c r="H3367" t="s">
        <v>13</v>
      </c>
      <c r="I3367">
        <v>48</v>
      </c>
      <c r="J3367" t="str">
        <f>IF(ABS((C3367-AVERAGE($C:$C))/_xlfn.STDEV.S(moras[SALARIO]))&gt;1.96,"Atípico","No")</f>
        <v>No</v>
      </c>
      <c r="K3367" t="str">
        <f>IF(ABS((moras[[#This Row],[EDAD]]-AVERAGE($I:$I))/_xlfn.STDEV.S($I:$I))&gt;1.96,"Atípico","No")</f>
        <v>No</v>
      </c>
    </row>
    <row r="3368" spans="1:11" x14ac:dyDescent="0.35">
      <c r="A3368">
        <v>3286</v>
      </c>
      <c r="B3368" t="s">
        <v>9</v>
      </c>
      <c r="C3368">
        <v>600000</v>
      </c>
      <c r="D3368" t="s">
        <v>10</v>
      </c>
      <c r="E3368" t="s">
        <v>16</v>
      </c>
      <c r="F3368" t="s">
        <v>12</v>
      </c>
      <c r="G3368" t="s">
        <v>13</v>
      </c>
      <c r="H3368" t="s">
        <v>13</v>
      </c>
      <c r="I3368">
        <v>48</v>
      </c>
      <c r="J3368" t="str">
        <f>IF(ABS((C3368-AVERAGE($C:$C))/_xlfn.STDEV.S(moras[SALARIO]))&gt;1.96,"Atípico","No")</f>
        <v>No</v>
      </c>
      <c r="K3368" t="str">
        <f>IF(ABS((moras[[#This Row],[EDAD]]-AVERAGE($I:$I))/_xlfn.STDEV.S($I:$I))&gt;1.96,"Atípico","No")</f>
        <v>No</v>
      </c>
    </row>
    <row r="3369" spans="1:11" x14ac:dyDescent="0.35">
      <c r="A3369">
        <v>2156</v>
      </c>
      <c r="B3369" t="s">
        <v>9</v>
      </c>
      <c r="C3369">
        <v>594092</v>
      </c>
      <c r="D3369" t="s">
        <v>18</v>
      </c>
      <c r="E3369" t="s">
        <v>16</v>
      </c>
      <c r="F3369" t="s">
        <v>12</v>
      </c>
      <c r="G3369" t="s">
        <v>12</v>
      </c>
      <c r="H3369" t="s">
        <v>12</v>
      </c>
      <c r="I3369">
        <v>48</v>
      </c>
      <c r="J3369" t="str">
        <f>IF(ABS((C3369-AVERAGE($C:$C))/_xlfn.STDEV.S(moras[SALARIO]))&gt;1.96,"Atípico","No")</f>
        <v>No</v>
      </c>
      <c r="K3369" t="str">
        <f>IF(ABS((moras[[#This Row],[EDAD]]-AVERAGE($I:$I))/_xlfn.STDEV.S($I:$I))&gt;1.96,"Atípico","No")</f>
        <v>No</v>
      </c>
    </row>
    <row r="3370" spans="1:11" x14ac:dyDescent="0.35">
      <c r="A3370">
        <v>4065</v>
      </c>
      <c r="B3370" t="s">
        <v>9</v>
      </c>
      <c r="C3370">
        <v>589997</v>
      </c>
      <c r="D3370" t="s">
        <v>10</v>
      </c>
      <c r="E3370" t="s">
        <v>11</v>
      </c>
      <c r="F3370" t="s">
        <v>12</v>
      </c>
      <c r="G3370" t="s">
        <v>13</v>
      </c>
      <c r="H3370" t="s">
        <v>13</v>
      </c>
      <c r="I3370">
        <v>48</v>
      </c>
      <c r="J3370" t="str">
        <f>IF(ABS((C3370-AVERAGE($C:$C))/_xlfn.STDEV.S(moras[SALARIO]))&gt;1.96,"Atípico","No")</f>
        <v>No</v>
      </c>
      <c r="K3370" t="str">
        <f>IF(ABS((moras[[#This Row],[EDAD]]-AVERAGE($I:$I))/_xlfn.STDEV.S($I:$I))&gt;1.96,"Atípico","No")</f>
        <v>No</v>
      </c>
    </row>
    <row r="3371" spans="1:11" x14ac:dyDescent="0.35">
      <c r="A3371">
        <v>2571</v>
      </c>
      <c r="B3371" t="s">
        <v>15</v>
      </c>
      <c r="C3371">
        <v>547200</v>
      </c>
      <c r="D3371" t="s">
        <v>10</v>
      </c>
      <c r="E3371" t="s">
        <v>16</v>
      </c>
      <c r="F3371" t="s">
        <v>12</v>
      </c>
      <c r="G3371" t="s">
        <v>13</v>
      </c>
      <c r="H3371" t="s">
        <v>13</v>
      </c>
      <c r="I3371">
        <v>48</v>
      </c>
      <c r="J3371" t="str">
        <f>IF(ABS((C3371-AVERAGE($C:$C))/_xlfn.STDEV.S(moras[SALARIO]))&gt;1.96,"Atípico","No")</f>
        <v>No</v>
      </c>
      <c r="K3371" t="str">
        <f>IF(ABS((moras[[#This Row],[EDAD]]-AVERAGE($I:$I))/_xlfn.STDEV.S($I:$I))&gt;1.96,"Atípico","No")</f>
        <v>No</v>
      </c>
    </row>
    <row r="3372" spans="1:11" x14ac:dyDescent="0.35">
      <c r="A3372">
        <v>1592</v>
      </c>
      <c r="B3372" t="s">
        <v>9</v>
      </c>
      <c r="C3372">
        <v>534683</v>
      </c>
      <c r="D3372" t="s">
        <v>18</v>
      </c>
      <c r="E3372" t="s">
        <v>16</v>
      </c>
      <c r="F3372" t="s">
        <v>12</v>
      </c>
      <c r="G3372" t="s">
        <v>13</v>
      </c>
      <c r="H3372" t="s">
        <v>13</v>
      </c>
      <c r="I3372">
        <v>48</v>
      </c>
      <c r="J3372" t="str">
        <f>IF(ABS((C3372-AVERAGE($C:$C))/_xlfn.STDEV.S(moras[SALARIO]))&gt;1.96,"Atípico","No")</f>
        <v>No</v>
      </c>
      <c r="K3372" t="str">
        <f>IF(ABS((moras[[#This Row],[EDAD]]-AVERAGE($I:$I))/_xlfn.STDEV.S($I:$I))&gt;1.96,"Atípico","No")</f>
        <v>No</v>
      </c>
    </row>
    <row r="3373" spans="1:11" x14ac:dyDescent="0.35">
      <c r="A3373">
        <v>2886</v>
      </c>
      <c r="B3373" t="s">
        <v>9</v>
      </c>
      <c r="C3373">
        <v>514435.14</v>
      </c>
      <c r="D3373" t="s">
        <v>10</v>
      </c>
      <c r="E3373" t="s">
        <v>16</v>
      </c>
      <c r="F3373" t="s">
        <v>12</v>
      </c>
      <c r="G3373" t="s">
        <v>13</v>
      </c>
      <c r="H3373" t="s">
        <v>13</v>
      </c>
      <c r="I3373">
        <v>48</v>
      </c>
      <c r="J3373" t="str">
        <f>IF(ABS((C3373-AVERAGE($C:$C))/_xlfn.STDEV.S(moras[SALARIO]))&gt;1.96,"Atípico","No")</f>
        <v>No</v>
      </c>
      <c r="K3373" t="str">
        <f>IF(ABS((moras[[#This Row],[EDAD]]-AVERAGE($I:$I))/_xlfn.STDEV.S($I:$I))&gt;1.96,"Atípico","No")</f>
        <v>No</v>
      </c>
    </row>
    <row r="3374" spans="1:11" x14ac:dyDescent="0.35">
      <c r="A3374">
        <v>1113</v>
      </c>
      <c r="B3374" t="s">
        <v>9</v>
      </c>
      <c r="C3374">
        <v>509509</v>
      </c>
      <c r="D3374" t="s">
        <v>18</v>
      </c>
      <c r="E3374" t="s">
        <v>16</v>
      </c>
      <c r="F3374" t="s">
        <v>12</v>
      </c>
      <c r="G3374" t="s">
        <v>13</v>
      </c>
      <c r="H3374" t="s">
        <v>12</v>
      </c>
      <c r="I3374">
        <v>48</v>
      </c>
      <c r="J3374" t="str">
        <f>IF(ABS((C3374-AVERAGE($C:$C))/_xlfn.STDEV.S(moras[SALARIO]))&gt;1.96,"Atípico","No")</f>
        <v>No</v>
      </c>
      <c r="K3374" t="str">
        <f>IF(ABS((moras[[#This Row],[EDAD]]-AVERAGE($I:$I))/_xlfn.STDEV.S($I:$I))&gt;1.96,"Atípico","No")</f>
        <v>No</v>
      </c>
    </row>
    <row r="3375" spans="1:11" x14ac:dyDescent="0.35">
      <c r="A3375">
        <v>622</v>
      </c>
      <c r="B3375" t="s">
        <v>15</v>
      </c>
      <c r="C3375">
        <v>502100</v>
      </c>
      <c r="D3375" t="s">
        <v>18</v>
      </c>
      <c r="E3375" t="s">
        <v>16</v>
      </c>
      <c r="F3375" t="s">
        <v>12</v>
      </c>
      <c r="G3375" t="s">
        <v>13</v>
      </c>
      <c r="H3375" t="s">
        <v>13</v>
      </c>
      <c r="I3375">
        <v>48</v>
      </c>
      <c r="J3375" t="str">
        <f>IF(ABS((C3375-AVERAGE($C:$C))/_xlfn.STDEV.S(moras[SALARIO]))&gt;1.96,"Atípico","No")</f>
        <v>No</v>
      </c>
      <c r="K3375" t="str">
        <f>IF(ABS((moras[[#This Row],[EDAD]]-AVERAGE($I:$I))/_xlfn.STDEV.S($I:$I))&gt;1.96,"Atípico","No")</f>
        <v>No</v>
      </c>
    </row>
    <row r="3376" spans="1:11" x14ac:dyDescent="0.35">
      <c r="A3376">
        <v>1221</v>
      </c>
      <c r="B3376" t="s">
        <v>15</v>
      </c>
      <c r="C3376">
        <v>486139.05</v>
      </c>
      <c r="D3376" t="s">
        <v>10</v>
      </c>
      <c r="E3376" t="s">
        <v>16</v>
      </c>
      <c r="F3376" t="s">
        <v>12</v>
      </c>
      <c r="G3376" t="s">
        <v>13</v>
      </c>
      <c r="H3376" t="s">
        <v>13</v>
      </c>
      <c r="I3376">
        <v>48</v>
      </c>
      <c r="J3376" t="str">
        <f>IF(ABS((C3376-AVERAGE($C:$C))/_xlfn.STDEV.S(moras[SALARIO]))&gt;1.96,"Atípico","No")</f>
        <v>No</v>
      </c>
      <c r="K3376" t="str">
        <f>IF(ABS((moras[[#This Row],[EDAD]]-AVERAGE($I:$I))/_xlfn.STDEV.S($I:$I))&gt;1.96,"Atípico","No")</f>
        <v>No</v>
      </c>
    </row>
    <row r="3377" spans="1:11" x14ac:dyDescent="0.35">
      <c r="A3377">
        <v>3763</v>
      </c>
      <c r="B3377" t="s">
        <v>9</v>
      </c>
      <c r="C3377">
        <v>486069</v>
      </c>
      <c r="D3377" t="s">
        <v>18</v>
      </c>
      <c r="E3377" t="s">
        <v>16</v>
      </c>
      <c r="F3377" t="s">
        <v>12</v>
      </c>
      <c r="G3377" t="s">
        <v>13</v>
      </c>
      <c r="H3377" t="s">
        <v>12</v>
      </c>
      <c r="I3377">
        <v>48</v>
      </c>
      <c r="J3377" t="str">
        <f>IF(ABS((C3377-AVERAGE($C:$C))/_xlfn.STDEV.S(moras[SALARIO]))&gt;1.96,"Atípico","No")</f>
        <v>No</v>
      </c>
      <c r="K3377" t="str">
        <f>IF(ABS((moras[[#This Row],[EDAD]]-AVERAGE($I:$I))/_xlfn.STDEV.S($I:$I))&gt;1.96,"Atípico","No")</f>
        <v>No</v>
      </c>
    </row>
    <row r="3378" spans="1:11" x14ac:dyDescent="0.35">
      <c r="A3378">
        <v>4742</v>
      </c>
      <c r="B3378" t="s">
        <v>9</v>
      </c>
      <c r="C3378">
        <v>478916.7</v>
      </c>
      <c r="D3378" t="s">
        <v>10</v>
      </c>
      <c r="E3378" t="s">
        <v>16</v>
      </c>
      <c r="F3378" t="s">
        <v>12</v>
      </c>
      <c r="G3378" t="s">
        <v>12</v>
      </c>
      <c r="H3378" t="s">
        <v>13</v>
      </c>
      <c r="I3378">
        <v>48</v>
      </c>
      <c r="J3378" t="str">
        <f>IF(ABS((C3378-AVERAGE($C:$C))/_xlfn.STDEV.S(moras[SALARIO]))&gt;1.96,"Atípico","No")</f>
        <v>No</v>
      </c>
      <c r="K3378" t="str">
        <f>IF(ABS((moras[[#This Row],[EDAD]]-AVERAGE($I:$I))/_xlfn.STDEV.S($I:$I))&gt;1.96,"Atípico","No")</f>
        <v>No</v>
      </c>
    </row>
    <row r="3379" spans="1:11" x14ac:dyDescent="0.35">
      <c r="A3379">
        <v>3002</v>
      </c>
      <c r="B3379" t="s">
        <v>15</v>
      </c>
      <c r="C3379">
        <v>477140</v>
      </c>
      <c r="D3379" t="s">
        <v>10</v>
      </c>
      <c r="E3379" t="s">
        <v>11</v>
      </c>
      <c r="F3379" t="s">
        <v>12</v>
      </c>
      <c r="G3379" t="s">
        <v>13</v>
      </c>
      <c r="H3379" t="s">
        <v>13</v>
      </c>
      <c r="I3379">
        <v>48</v>
      </c>
      <c r="J3379" t="str">
        <f>IF(ABS((C3379-AVERAGE($C:$C))/_xlfn.STDEV.S(moras[SALARIO]))&gt;1.96,"Atípico","No")</f>
        <v>No</v>
      </c>
      <c r="K3379" t="str">
        <f>IF(ABS((moras[[#This Row],[EDAD]]-AVERAGE($I:$I))/_xlfn.STDEV.S($I:$I))&gt;1.96,"Atípico","No")</f>
        <v>No</v>
      </c>
    </row>
    <row r="3380" spans="1:11" x14ac:dyDescent="0.35">
      <c r="A3380">
        <v>3715</v>
      </c>
      <c r="B3380" t="s">
        <v>9</v>
      </c>
      <c r="C3380">
        <v>476355</v>
      </c>
      <c r="D3380" t="s">
        <v>10</v>
      </c>
      <c r="E3380" t="s">
        <v>16</v>
      </c>
      <c r="F3380" t="s">
        <v>12</v>
      </c>
      <c r="G3380" t="s">
        <v>13</v>
      </c>
      <c r="H3380" t="s">
        <v>13</v>
      </c>
      <c r="I3380">
        <v>48</v>
      </c>
      <c r="J3380" t="str">
        <f>IF(ABS((C3380-AVERAGE($C:$C))/_xlfn.STDEV.S(moras[SALARIO]))&gt;1.96,"Atípico","No")</f>
        <v>No</v>
      </c>
      <c r="K3380" t="str">
        <f>IF(ABS((moras[[#This Row],[EDAD]]-AVERAGE($I:$I))/_xlfn.STDEV.S($I:$I))&gt;1.96,"Atípico","No")</f>
        <v>No</v>
      </c>
    </row>
    <row r="3381" spans="1:11" x14ac:dyDescent="0.35">
      <c r="A3381">
        <v>3181</v>
      </c>
      <c r="B3381" t="s">
        <v>15</v>
      </c>
      <c r="C3381">
        <v>473621</v>
      </c>
      <c r="D3381" t="s">
        <v>10</v>
      </c>
      <c r="E3381" t="s">
        <v>11</v>
      </c>
      <c r="F3381" t="s">
        <v>12</v>
      </c>
      <c r="G3381" t="s">
        <v>13</v>
      </c>
      <c r="H3381" t="s">
        <v>12</v>
      </c>
      <c r="I3381">
        <v>48</v>
      </c>
      <c r="J3381" t="str">
        <f>IF(ABS((C3381-AVERAGE($C:$C))/_xlfn.STDEV.S(moras[SALARIO]))&gt;1.96,"Atípico","No")</f>
        <v>No</v>
      </c>
      <c r="K3381" t="str">
        <f>IF(ABS((moras[[#This Row],[EDAD]]-AVERAGE($I:$I))/_xlfn.STDEV.S($I:$I))&gt;1.96,"Atípico","No")</f>
        <v>No</v>
      </c>
    </row>
    <row r="3382" spans="1:11" x14ac:dyDescent="0.35">
      <c r="A3382">
        <v>664</v>
      </c>
      <c r="B3382" t="s">
        <v>9</v>
      </c>
      <c r="C3382">
        <v>454965.33</v>
      </c>
      <c r="D3382" t="s">
        <v>10</v>
      </c>
      <c r="E3382" t="s">
        <v>16</v>
      </c>
      <c r="F3382" t="s">
        <v>12</v>
      </c>
      <c r="G3382" t="s">
        <v>13</v>
      </c>
      <c r="H3382" t="s">
        <v>12</v>
      </c>
      <c r="I3382">
        <v>48</v>
      </c>
      <c r="J3382" t="str">
        <f>IF(ABS((C3382-AVERAGE($C:$C))/_xlfn.STDEV.S(moras[SALARIO]))&gt;1.96,"Atípico","No")</f>
        <v>No</v>
      </c>
      <c r="K3382" t="str">
        <f>IF(ABS((moras[[#This Row],[EDAD]]-AVERAGE($I:$I))/_xlfn.STDEV.S($I:$I))&gt;1.96,"Atípico","No")</f>
        <v>No</v>
      </c>
    </row>
    <row r="3383" spans="1:11" x14ac:dyDescent="0.35">
      <c r="A3383">
        <v>4353</v>
      </c>
      <c r="B3383" t="s">
        <v>9</v>
      </c>
      <c r="C3383">
        <v>451422</v>
      </c>
      <c r="D3383" t="s">
        <v>10</v>
      </c>
      <c r="E3383" t="s">
        <v>16</v>
      </c>
      <c r="F3383" t="s">
        <v>12</v>
      </c>
      <c r="G3383" t="s">
        <v>13</v>
      </c>
      <c r="H3383" t="s">
        <v>13</v>
      </c>
      <c r="I3383">
        <v>48</v>
      </c>
      <c r="J3383" t="str">
        <f>IF(ABS((C3383-AVERAGE($C:$C))/_xlfn.STDEV.S(moras[SALARIO]))&gt;1.96,"Atípico","No")</f>
        <v>No</v>
      </c>
      <c r="K3383" t="str">
        <f>IF(ABS((moras[[#This Row],[EDAD]]-AVERAGE($I:$I))/_xlfn.STDEV.S($I:$I))&gt;1.96,"Atípico","No")</f>
        <v>No</v>
      </c>
    </row>
    <row r="3384" spans="1:11" x14ac:dyDescent="0.35">
      <c r="A3384">
        <v>3326</v>
      </c>
      <c r="B3384" t="s">
        <v>9</v>
      </c>
      <c r="C3384">
        <v>444937.63</v>
      </c>
      <c r="D3384" t="s">
        <v>10</v>
      </c>
      <c r="E3384" t="s">
        <v>16</v>
      </c>
      <c r="F3384" t="s">
        <v>12</v>
      </c>
      <c r="G3384" t="s">
        <v>12</v>
      </c>
      <c r="H3384" t="s">
        <v>13</v>
      </c>
      <c r="I3384">
        <v>48</v>
      </c>
      <c r="J3384" t="str">
        <f>IF(ABS((C3384-AVERAGE($C:$C))/_xlfn.STDEV.S(moras[SALARIO]))&gt;1.96,"Atípico","No")</f>
        <v>No</v>
      </c>
      <c r="K3384" t="str">
        <f>IF(ABS((moras[[#This Row],[EDAD]]-AVERAGE($I:$I))/_xlfn.STDEV.S($I:$I))&gt;1.96,"Atípico","No")</f>
        <v>No</v>
      </c>
    </row>
    <row r="3385" spans="1:11" x14ac:dyDescent="0.35">
      <c r="A3385">
        <v>3948</v>
      </c>
      <c r="B3385" t="s">
        <v>15</v>
      </c>
      <c r="C3385">
        <v>433430</v>
      </c>
      <c r="D3385" t="s">
        <v>10</v>
      </c>
      <c r="E3385" t="s">
        <v>11</v>
      </c>
      <c r="F3385" t="s">
        <v>12</v>
      </c>
      <c r="G3385" t="s">
        <v>13</v>
      </c>
      <c r="H3385" t="s">
        <v>12</v>
      </c>
      <c r="I3385">
        <v>48</v>
      </c>
      <c r="J3385" t="str">
        <f>IF(ABS((C3385-AVERAGE($C:$C))/_xlfn.STDEV.S(moras[SALARIO]))&gt;1.96,"Atípico","No")</f>
        <v>No</v>
      </c>
      <c r="K3385" t="str">
        <f>IF(ABS((moras[[#This Row],[EDAD]]-AVERAGE($I:$I))/_xlfn.STDEV.S($I:$I))&gt;1.96,"Atípico","No")</f>
        <v>No</v>
      </c>
    </row>
    <row r="3386" spans="1:11" x14ac:dyDescent="0.35">
      <c r="A3386">
        <v>4013</v>
      </c>
      <c r="B3386" t="s">
        <v>9</v>
      </c>
      <c r="C3386">
        <v>420359.27</v>
      </c>
      <c r="D3386" t="s">
        <v>10</v>
      </c>
      <c r="E3386" t="s">
        <v>16</v>
      </c>
      <c r="F3386" t="s">
        <v>12</v>
      </c>
      <c r="G3386" t="s">
        <v>13</v>
      </c>
      <c r="H3386" t="s">
        <v>13</v>
      </c>
      <c r="I3386">
        <v>48</v>
      </c>
      <c r="J3386" t="str">
        <f>IF(ABS((C3386-AVERAGE($C:$C))/_xlfn.STDEV.S(moras[SALARIO]))&gt;1.96,"Atípico","No")</f>
        <v>No</v>
      </c>
      <c r="K3386" t="str">
        <f>IF(ABS((moras[[#This Row],[EDAD]]-AVERAGE($I:$I))/_xlfn.STDEV.S($I:$I))&gt;1.96,"Atípico","No")</f>
        <v>No</v>
      </c>
    </row>
    <row r="3387" spans="1:11" x14ac:dyDescent="0.35">
      <c r="A3387">
        <v>4439</v>
      </c>
      <c r="B3387" t="s">
        <v>9</v>
      </c>
      <c r="C3387">
        <v>419207.05</v>
      </c>
      <c r="D3387" t="s">
        <v>10</v>
      </c>
      <c r="E3387" t="s">
        <v>16</v>
      </c>
      <c r="F3387" t="s">
        <v>12</v>
      </c>
      <c r="G3387" t="s">
        <v>13</v>
      </c>
      <c r="H3387" t="s">
        <v>13</v>
      </c>
      <c r="I3387">
        <v>48</v>
      </c>
      <c r="J3387" t="str">
        <f>IF(ABS((C3387-AVERAGE($C:$C))/_xlfn.STDEV.S(moras[SALARIO]))&gt;1.96,"Atípico","No")</f>
        <v>No</v>
      </c>
      <c r="K3387" t="str">
        <f>IF(ABS((moras[[#This Row],[EDAD]]-AVERAGE($I:$I))/_xlfn.STDEV.S($I:$I))&gt;1.96,"Atípico","No")</f>
        <v>No</v>
      </c>
    </row>
    <row r="3388" spans="1:11" x14ac:dyDescent="0.35">
      <c r="A3388">
        <v>1017</v>
      </c>
      <c r="B3388" t="s">
        <v>9</v>
      </c>
      <c r="C3388">
        <v>418054</v>
      </c>
      <c r="D3388" t="s">
        <v>18</v>
      </c>
      <c r="E3388" t="s">
        <v>16</v>
      </c>
      <c r="F3388" t="s">
        <v>12</v>
      </c>
      <c r="G3388" t="s">
        <v>13</v>
      </c>
      <c r="H3388" t="s">
        <v>12</v>
      </c>
      <c r="I3388">
        <v>48</v>
      </c>
      <c r="J3388" t="str">
        <f>IF(ABS((C3388-AVERAGE($C:$C))/_xlfn.STDEV.S(moras[SALARIO]))&gt;1.96,"Atípico","No")</f>
        <v>No</v>
      </c>
      <c r="K3388" t="str">
        <f>IF(ABS((moras[[#This Row],[EDAD]]-AVERAGE($I:$I))/_xlfn.STDEV.S($I:$I))&gt;1.96,"Atípico","No")</f>
        <v>No</v>
      </c>
    </row>
    <row r="3389" spans="1:11" x14ac:dyDescent="0.35">
      <c r="A3389">
        <v>3682</v>
      </c>
      <c r="B3389" t="s">
        <v>9</v>
      </c>
      <c r="C3389">
        <v>405586.5</v>
      </c>
      <c r="D3389" t="s">
        <v>10</v>
      </c>
      <c r="E3389" t="s">
        <v>16</v>
      </c>
      <c r="F3389" t="s">
        <v>12</v>
      </c>
      <c r="G3389" t="s">
        <v>13</v>
      </c>
      <c r="H3389" t="s">
        <v>13</v>
      </c>
      <c r="I3389">
        <v>48</v>
      </c>
      <c r="J3389" t="str">
        <f>IF(ABS((C3389-AVERAGE($C:$C))/_xlfn.STDEV.S(moras[SALARIO]))&gt;1.96,"Atípico","No")</f>
        <v>No</v>
      </c>
      <c r="K3389" t="str">
        <f>IF(ABS((moras[[#This Row],[EDAD]]-AVERAGE($I:$I))/_xlfn.STDEV.S($I:$I))&gt;1.96,"Atípico","No")</f>
        <v>No</v>
      </c>
    </row>
    <row r="3390" spans="1:11" x14ac:dyDescent="0.35">
      <c r="A3390">
        <v>4120</v>
      </c>
      <c r="B3390" t="s">
        <v>9</v>
      </c>
      <c r="C3390">
        <v>394526</v>
      </c>
      <c r="D3390" t="s">
        <v>18</v>
      </c>
      <c r="E3390" t="s">
        <v>16</v>
      </c>
      <c r="F3390" t="s">
        <v>12</v>
      </c>
      <c r="G3390" t="s">
        <v>13</v>
      </c>
      <c r="H3390" t="s">
        <v>12</v>
      </c>
      <c r="I3390">
        <v>48</v>
      </c>
      <c r="J3390" t="str">
        <f>IF(ABS((C3390-AVERAGE($C:$C))/_xlfn.STDEV.S(moras[SALARIO]))&gt;1.96,"Atípico","No")</f>
        <v>No</v>
      </c>
      <c r="K3390" t="str">
        <f>IF(ABS((moras[[#This Row],[EDAD]]-AVERAGE($I:$I))/_xlfn.STDEV.S($I:$I))&gt;1.96,"Atípico","No")</f>
        <v>No</v>
      </c>
    </row>
    <row r="3391" spans="1:11" x14ac:dyDescent="0.35">
      <c r="A3391">
        <v>1993</v>
      </c>
      <c r="B3391" t="s">
        <v>9</v>
      </c>
      <c r="C3391">
        <v>393714</v>
      </c>
      <c r="D3391" t="s">
        <v>10</v>
      </c>
      <c r="E3391" t="s">
        <v>16</v>
      </c>
      <c r="F3391" t="s">
        <v>12</v>
      </c>
      <c r="G3391" t="s">
        <v>13</v>
      </c>
      <c r="H3391" t="s">
        <v>13</v>
      </c>
      <c r="I3391">
        <v>48</v>
      </c>
      <c r="J3391" t="str">
        <f>IF(ABS((C3391-AVERAGE($C:$C))/_xlfn.STDEV.S(moras[SALARIO]))&gt;1.96,"Atípico","No")</f>
        <v>No</v>
      </c>
      <c r="K3391" t="str">
        <f>IF(ABS((moras[[#This Row],[EDAD]]-AVERAGE($I:$I))/_xlfn.STDEV.S($I:$I))&gt;1.96,"Atípico","No")</f>
        <v>No</v>
      </c>
    </row>
    <row r="3392" spans="1:11" x14ac:dyDescent="0.35">
      <c r="A3392">
        <v>1094</v>
      </c>
      <c r="B3392" t="s">
        <v>15</v>
      </c>
      <c r="C3392">
        <v>384000</v>
      </c>
      <c r="D3392" t="s">
        <v>10</v>
      </c>
      <c r="E3392" t="s">
        <v>16</v>
      </c>
      <c r="F3392" t="s">
        <v>12</v>
      </c>
      <c r="G3392" t="s">
        <v>13</v>
      </c>
      <c r="H3392" t="s">
        <v>13</v>
      </c>
      <c r="I3392">
        <v>48</v>
      </c>
      <c r="J3392" t="str">
        <f>IF(ABS((C3392-AVERAGE($C:$C))/_xlfn.STDEV.S(moras[SALARIO]))&gt;1.96,"Atípico","No")</f>
        <v>No</v>
      </c>
      <c r="K3392" t="str">
        <f>IF(ABS((moras[[#This Row],[EDAD]]-AVERAGE($I:$I))/_xlfn.STDEV.S($I:$I))&gt;1.96,"Atípico","No")</f>
        <v>No</v>
      </c>
    </row>
    <row r="3393" spans="1:11" x14ac:dyDescent="0.35">
      <c r="A3393">
        <v>4492</v>
      </c>
      <c r="B3393" t="s">
        <v>9</v>
      </c>
      <c r="C3393">
        <v>372659.25</v>
      </c>
      <c r="D3393" t="s">
        <v>10</v>
      </c>
      <c r="E3393" t="s">
        <v>16</v>
      </c>
      <c r="F3393" t="s">
        <v>12</v>
      </c>
      <c r="G3393" t="s">
        <v>12</v>
      </c>
      <c r="H3393" t="s">
        <v>13</v>
      </c>
      <c r="I3393">
        <v>48</v>
      </c>
      <c r="J3393" t="str">
        <f>IF(ABS((C3393-AVERAGE($C:$C))/_xlfn.STDEV.S(moras[SALARIO]))&gt;1.96,"Atípico","No")</f>
        <v>No</v>
      </c>
      <c r="K3393" t="str">
        <f>IF(ABS((moras[[#This Row],[EDAD]]-AVERAGE($I:$I))/_xlfn.STDEV.S($I:$I))&gt;1.96,"Atípico","No")</f>
        <v>No</v>
      </c>
    </row>
    <row r="3394" spans="1:11" x14ac:dyDescent="0.35">
      <c r="A3394">
        <v>4955</v>
      </c>
      <c r="B3394" t="s">
        <v>15</v>
      </c>
      <c r="C3394">
        <v>371690</v>
      </c>
      <c r="D3394" t="s">
        <v>10</v>
      </c>
      <c r="E3394" t="s">
        <v>16</v>
      </c>
      <c r="F3394" t="s">
        <v>12</v>
      </c>
      <c r="G3394" t="s">
        <v>13</v>
      </c>
      <c r="H3394" t="s">
        <v>13</v>
      </c>
      <c r="I3394">
        <v>48</v>
      </c>
      <c r="J3394" t="str">
        <f>IF(ABS((C3394-AVERAGE($C:$C))/_xlfn.STDEV.S(moras[SALARIO]))&gt;1.96,"Atípico","No")</f>
        <v>No</v>
      </c>
      <c r="K3394" t="str">
        <f>IF(ABS((moras[[#This Row],[EDAD]]-AVERAGE($I:$I))/_xlfn.STDEV.S($I:$I))&gt;1.96,"Atípico","No")</f>
        <v>No</v>
      </c>
    </row>
    <row r="3395" spans="1:11" x14ac:dyDescent="0.35">
      <c r="A3395">
        <v>734</v>
      </c>
      <c r="B3395" t="s">
        <v>15</v>
      </c>
      <c r="C3395">
        <v>370861.03</v>
      </c>
      <c r="D3395" t="s">
        <v>10</v>
      </c>
      <c r="E3395" t="s">
        <v>16</v>
      </c>
      <c r="F3395" t="s">
        <v>12</v>
      </c>
      <c r="G3395" t="s">
        <v>13</v>
      </c>
      <c r="H3395" t="s">
        <v>13</v>
      </c>
      <c r="I3395">
        <v>48</v>
      </c>
      <c r="J3395" t="str">
        <f>IF(ABS((C3395-AVERAGE($C:$C))/_xlfn.STDEV.S(moras[SALARIO]))&gt;1.96,"Atípico","No")</f>
        <v>No</v>
      </c>
      <c r="K3395" t="str">
        <f>IF(ABS((moras[[#This Row],[EDAD]]-AVERAGE($I:$I))/_xlfn.STDEV.S($I:$I))&gt;1.96,"Atípico","No")</f>
        <v>No</v>
      </c>
    </row>
    <row r="3396" spans="1:11" x14ac:dyDescent="0.35">
      <c r="A3396">
        <v>2028</v>
      </c>
      <c r="B3396" t="s">
        <v>15</v>
      </c>
      <c r="C3396">
        <v>369338.24</v>
      </c>
      <c r="D3396" t="s">
        <v>10</v>
      </c>
      <c r="E3396" t="s">
        <v>16</v>
      </c>
      <c r="F3396" t="s">
        <v>12</v>
      </c>
      <c r="G3396" t="s">
        <v>13</v>
      </c>
      <c r="H3396" t="s">
        <v>13</v>
      </c>
      <c r="I3396">
        <v>48</v>
      </c>
      <c r="J3396" t="str">
        <f>IF(ABS((C3396-AVERAGE($C:$C))/_xlfn.STDEV.S(moras[SALARIO]))&gt;1.96,"Atípico","No")</f>
        <v>No</v>
      </c>
      <c r="K3396" t="str">
        <f>IF(ABS((moras[[#This Row],[EDAD]]-AVERAGE($I:$I))/_xlfn.STDEV.S($I:$I))&gt;1.96,"Atípico","No")</f>
        <v>No</v>
      </c>
    </row>
    <row r="3397" spans="1:11" x14ac:dyDescent="0.35">
      <c r="A3397">
        <v>1400</v>
      </c>
      <c r="B3397" t="s">
        <v>9</v>
      </c>
      <c r="C3397">
        <v>361976.88</v>
      </c>
      <c r="D3397" t="s">
        <v>10</v>
      </c>
      <c r="E3397" t="s">
        <v>16</v>
      </c>
      <c r="F3397" t="s">
        <v>12</v>
      </c>
      <c r="G3397" t="s">
        <v>13</v>
      </c>
      <c r="H3397" t="s">
        <v>13</v>
      </c>
      <c r="I3397">
        <v>48</v>
      </c>
      <c r="J3397" t="str">
        <f>IF(ABS((C3397-AVERAGE($C:$C))/_xlfn.STDEV.S(moras[SALARIO]))&gt;1.96,"Atípico","No")</f>
        <v>No</v>
      </c>
      <c r="K3397" t="str">
        <f>IF(ABS((moras[[#This Row],[EDAD]]-AVERAGE($I:$I))/_xlfn.STDEV.S($I:$I))&gt;1.96,"Atípico","No")</f>
        <v>No</v>
      </c>
    </row>
    <row r="3398" spans="1:11" x14ac:dyDescent="0.35">
      <c r="A3398">
        <v>3787</v>
      </c>
      <c r="B3398" t="s">
        <v>15</v>
      </c>
      <c r="C3398">
        <v>361811</v>
      </c>
      <c r="D3398" t="s">
        <v>18</v>
      </c>
      <c r="E3398" t="s">
        <v>16</v>
      </c>
      <c r="F3398" t="s">
        <v>12</v>
      </c>
      <c r="G3398" t="s">
        <v>13</v>
      </c>
      <c r="H3398" t="s">
        <v>13</v>
      </c>
      <c r="I3398">
        <v>48</v>
      </c>
      <c r="J3398" t="str">
        <f>IF(ABS((C3398-AVERAGE($C:$C))/_xlfn.STDEV.S(moras[SALARIO]))&gt;1.96,"Atípico","No")</f>
        <v>No</v>
      </c>
      <c r="K3398" t="str">
        <f>IF(ABS((moras[[#This Row],[EDAD]]-AVERAGE($I:$I))/_xlfn.STDEV.S($I:$I))&gt;1.96,"Atípico","No")</f>
        <v>No</v>
      </c>
    </row>
    <row r="3399" spans="1:11" x14ac:dyDescent="0.35">
      <c r="A3399">
        <v>2655</v>
      </c>
      <c r="B3399" t="s">
        <v>9</v>
      </c>
      <c r="C3399">
        <v>360585</v>
      </c>
      <c r="D3399" t="s">
        <v>10</v>
      </c>
      <c r="E3399" t="s">
        <v>16</v>
      </c>
      <c r="F3399" t="s">
        <v>12</v>
      </c>
      <c r="G3399" t="s">
        <v>13</v>
      </c>
      <c r="H3399" t="s">
        <v>13</v>
      </c>
      <c r="I3399">
        <v>48</v>
      </c>
      <c r="J3399" t="str">
        <f>IF(ABS((C3399-AVERAGE($C:$C))/_xlfn.STDEV.S(moras[SALARIO]))&gt;1.96,"Atípico","No")</f>
        <v>No</v>
      </c>
      <c r="K3399" t="str">
        <f>IF(ABS((moras[[#This Row],[EDAD]]-AVERAGE($I:$I))/_xlfn.STDEV.S($I:$I))&gt;1.96,"Atípico","No")</f>
        <v>No</v>
      </c>
    </row>
    <row r="3400" spans="1:11" x14ac:dyDescent="0.35">
      <c r="A3400">
        <v>4280</v>
      </c>
      <c r="B3400" t="s">
        <v>9</v>
      </c>
      <c r="C3400">
        <v>360420</v>
      </c>
      <c r="D3400" t="s">
        <v>18</v>
      </c>
      <c r="E3400" t="s">
        <v>16</v>
      </c>
      <c r="F3400" t="s">
        <v>12</v>
      </c>
      <c r="G3400" t="s">
        <v>13</v>
      </c>
      <c r="H3400" t="s">
        <v>13</v>
      </c>
      <c r="I3400">
        <v>48</v>
      </c>
      <c r="J3400" t="str">
        <f>IF(ABS((C3400-AVERAGE($C:$C))/_xlfn.STDEV.S(moras[SALARIO]))&gt;1.96,"Atípico","No")</f>
        <v>No</v>
      </c>
      <c r="K3400" t="str">
        <f>IF(ABS((moras[[#This Row],[EDAD]]-AVERAGE($I:$I))/_xlfn.STDEV.S($I:$I))&gt;1.96,"Atípico","No")</f>
        <v>No</v>
      </c>
    </row>
    <row r="3401" spans="1:11" x14ac:dyDescent="0.35">
      <c r="A3401">
        <v>1150</v>
      </c>
      <c r="B3401" t="s">
        <v>15</v>
      </c>
      <c r="C3401">
        <v>356649</v>
      </c>
      <c r="D3401" t="s">
        <v>18</v>
      </c>
      <c r="E3401" t="s">
        <v>16</v>
      </c>
      <c r="F3401" t="s">
        <v>12</v>
      </c>
      <c r="G3401" t="s">
        <v>13</v>
      </c>
      <c r="H3401" t="s">
        <v>12</v>
      </c>
      <c r="I3401">
        <v>48</v>
      </c>
      <c r="J3401" t="str">
        <f>IF(ABS((C3401-AVERAGE($C:$C))/_xlfn.STDEV.S(moras[SALARIO]))&gt;1.96,"Atípico","No")</f>
        <v>No</v>
      </c>
      <c r="K3401" t="str">
        <f>IF(ABS((moras[[#This Row],[EDAD]]-AVERAGE($I:$I))/_xlfn.STDEV.S($I:$I))&gt;1.96,"Atípico","No")</f>
        <v>No</v>
      </c>
    </row>
    <row r="3402" spans="1:11" x14ac:dyDescent="0.35">
      <c r="A3402">
        <v>4035</v>
      </c>
      <c r="B3402" t="s">
        <v>9</v>
      </c>
      <c r="C3402">
        <v>343391</v>
      </c>
      <c r="D3402" t="s">
        <v>10</v>
      </c>
      <c r="E3402" t="s">
        <v>16</v>
      </c>
      <c r="F3402" t="s">
        <v>12</v>
      </c>
      <c r="G3402" t="s">
        <v>13</v>
      </c>
      <c r="H3402" t="s">
        <v>13</v>
      </c>
      <c r="I3402">
        <v>48</v>
      </c>
      <c r="J3402" t="str">
        <f>IF(ABS((C3402-AVERAGE($C:$C))/_xlfn.STDEV.S(moras[SALARIO]))&gt;1.96,"Atípico","No")</f>
        <v>No</v>
      </c>
      <c r="K3402" t="str">
        <f>IF(ABS((moras[[#This Row],[EDAD]]-AVERAGE($I:$I))/_xlfn.STDEV.S($I:$I))&gt;1.96,"Atípico","No")</f>
        <v>No</v>
      </c>
    </row>
    <row r="3403" spans="1:11" x14ac:dyDescent="0.35">
      <c r="A3403">
        <v>989</v>
      </c>
      <c r="B3403" t="s">
        <v>9</v>
      </c>
      <c r="C3403">
        <v>324047</v>
      </c>
      <c r="D3403" t="s">
        <v>18</v>
      </c>
      <c r="E3403" t="s">
        <v>16</v>
      </c>
      <c r="F3403" t="s">
        <v>12</v>
      </c>
      <c r="G3403" t="s">
        <v>12</v>
      </c>
      <c r="H3403" t="s">
        <v>12</v>
      </c>
      <c r="I3403">
        <v>48</v>
      </c>
      <c r="J3403" t="str">
        <f>IF(ABS((C3403-AVERAGE($C:$C))/_xlfn.STDEV.S(moras[SALARIO]))&gt;1.96,"Atípico","No")</f>
        <v>No</v>
      </c>
      <c r="K3403" t="str">
        <f>IF(ABS((moras[[#This Row],[EDAD]]-AVERAGE($I:$I))/_xlfn.STDEV.S($I:$I))&gt;1.96,"Atípico","No")</f>
        <v>No</v>
      </c>
    </row>
    <row r="3404" spans="1:11" x14ac:dyDescent="0.35">
      <c r="A3404">
        <v>4615</v>
      </c>
      <c r="B3404" t="s">
        <v>15</v>
      </c>
      <c r="C3404">
        <v>323296</v>
      </c>
      <c r="D3404" t="s">
        <v>18</v>
      </c>
      <c r="E3404" t="s">
        <v>16</v>
      </c>
      <c r="F3404" t="s">
        <v>12</v>
      </c>
      <c r="G3404" t="s">
        <v>13</v>
      </c>
      <c r="H3404" t="s">
        <v>12</v>
      </c>
      <c r="I3404">
        <v>48</v>
      </c>
      <c r="J3404" t="str">
        <f>IF(ABS((C3404-AVERAGE($C:$C))/_xlfn.STDEV.S(moras[SALARIO]))&gt;1.96,"Atípico","No")</f>
        <v>No</v>
      </c>
      <c r="K3404" t="str">
        <f>IF(ABS((moras[[#This Row],[EDAD]]-AVERAGE($I:$I))/_xlfn.STDEV.S($I:$I))&gt;1.96,"Atípico","No")</f>
        <v>No</v>
      </c>
    </row>
    <row r="3405" spans="1:11" x14ac:dyDescent="0.35">
      <c r="A3405">
        <v>3257</v>
      </c>
      <c r="B3405" t="s">
        <v>15</v>
      </c>
      <c r="C3405">
        <v>310124</v>
      </c>
      <c r="D3405" t="s">
        <v>18</v>
      </c>
      <c r="E3405" t="s">
        <v>16</v>
      </c>
      <c r="F3405" t="s">
        <v>12</v>
      </c>
      <c r="G3405" t="s">
        <v>13</v>
      </c>
      <c r="H3405" t="s">
        <v>13</v>
      </c>
      <c r="I3405">
        <v>48</v>
      </c>
      <c r="J3405" t="str">
        <f>IF(ABS((C3405-AVERAGE($C:$C))/_xlfn.STDEV.S(moras[SALARIO]))&gt;1.96,"Atípico","No")</f>
        <v>No</v>
      </c>
      <c r="K3405" t="str">
        <f>IF(ABS((moras[[#This Row],[EDAD]]-AVERAGE($I:$I))/_xlfn.STDEV.S($I:$I))&gt;1.96,"Atípico","No")</f>
        <v>No</v>
      </c>
    </row>
    <row r="3406" spans="1:11" x14ac:dyDescent="0.35">
      <c r="A3406">
        <v>3921</v>
      </c>
      <c r="B3406" t="s">
        <v>9</v>
      </c>
      <c r="C3406">
        <v>310124</v>
      </c>
      <c r="D3406" t="s">
        <v>18</v>
      </c>
      <c r="E3406" t="s">
        <v>16</v>
      </c>
      <c r="F3406" t="s">
        <v>12</v>
      </c>
      <c r="G3406" t="s">
        <v>12</v>
      </c>
      <c r="H3406" t="s">
        <v>12</v>
      </c>
      <c r="I3406">
        <v>48</v>
      </c>
      <c r="J3406" t="str">
        <f>IF(ABS((C3406-AVERAGE($C:$C))/_xlfn.STDEV.S(moras[SALARIO]))&gt;1.96,"Atípico","No")</f>
        <v>No</v>
      </c>
      <c r="K3406" t="str">
        <f>IF(ABS((moras[[#This Row],[EDAD]]-AVERAGE($I:$I))/_xlfn.STDEV.S($I:$I))&gt;1.96,"Atípico","No")</f>
        <v>No</v>
      </c>
    </row>
    <row r="3407" spans="1:11" x14ac:dyDescent="0.35">
      <c r="A3407">
        <v>1541</v>
      </c>
      <c r="B3407" t="s">
        <v>15</v>
      </c>
      <c r="C3407">
        <v>308568</v>
      </c>
      <c r="D3407" t="s">
        <v>17</v>
      </c>
      <c r="E3407" t="s">
        <v>16</v>
      </c>
      <c r="F3407" t="s">
        <v>12</v>
      </c>
      <c r="G3407" t="s">
        <v>13</v>
      </c>
      <c r="H3407" t="s">
        <v>13</v>
      </c>
      <c r="I3407">
        <v>48</v>
      </c>
      <c r="J3407" t="str">
        <f>IF(ABS((C3407-AVERAGE($C:$C))/_xlfn.STDEV.S(moras[SALARIO]))&gt;1.96,"Atípico","No")</f>
        <v>No</v>
      </c>
      <c r="K3407" t="str">
        <f>IF(ABS((moras[[#This Row],[EDAD]]-AVERAGE($I:$I))/_xlfn.STDEV.S($I:$I))&gt;1.96,"Atípico","No")</f>
        <v>No</v>
      </c>
    </row>
    <row r="3408" spans="1:11" x14ac:dyDescent="0.35">
      <c r="A3408">
        <v>2145</v>
      </c>
      <c r="B3408" t="s">
        <v>9</v>
      </c>
      <c r="C3408">
        <v>302470</v>
      </c>
      <c r="D3408" t="s">
        <v>18</v>
      </c>
      <c r="E3408" t="s">
        <v>16</v>
      </c>
      <c r="F3408" t="s">
        <v>12</v>
      </c>
      <c r="G3408" t="s">
        <v>13</v>
      </c>
      <c r="H3408" t="s">
        <v>13</v>
      </c>
      <c r="I3408">
        <v>48</v>
      </c>
      <c r="J3408" t="str">
        <f>IF(ABS((C3408-AVERAGE($C:$C))/_xlfn.STDEV.S(moras[SALARIO]))&gt;1.96,"Atípico","No")</f>
        <v>No</v>
      </c>
      <c r="K3408" t="str">
        <f>IF(ABS((moras[[#This Row],[EDAD]]-AVERAGE($I:$I))/_xlfn.STDEV.S($I:$I))&gt;1.96,"Atípico","No")</f>
        <v>No</v>
      </c>
    </row>
    <row r="3409" spans="1:11" x14ac:dyDescent="0.35">
      <c r="A3409">
        <v>2123</v>
      </c>
      <c r="B3409" t="s">
        <v>9</v>
      </c>
      <c r="C3409">
        <v>299647</v>
      </c>
      <c r="D3409" t="s">
        <v>18</v>
      </c>
      <c r="E3409" t="s">
        <v>16</v>
      </c>
      <c r="F3409" t="s">
        <v>12</v>
      </c>
      <c r="G3409" t="s">
        <v>13</v>
      </c>
      <c r="H3409" t="s">
        <v>12</v>
      </c>
      <c r="I3409">
        <v>48</v>
      </c>
      <c r="J3409" t="str">
        <f>IF(ABS((C3409-AVERAGE($C:$C))/_xlfn.STDEV.S(moras[SALARIO]))&gt;1.96,"Atípico","No")</f>
        <v>No</v>
      </c>
      <c r="K3409" t="str">
        <f>IF(ABS((moras[[#This Row],[EDAD]]-AVERAGE($I:$I))/_xlfn.STDEV.S($I:$I))&gt;1.96,"Atípico","No")</f>
        <v>No</v>
      </c>
    </row>
    <row r="3410" spans="1:11" x14ac:dyDescent="0.35">
      <c r="A3410">
        <v>4732</v>
      </c>
      <c r="B3410" t="s">
        <v>15</v>
      </c>
      <c r="C3410">
        <v>299152</v>
      </c>
      <c r="D3410" t="s">
        <v>10</v>
      </c>
      <c r="E3410" t="s">
        <v>11</v>
      </c>
      <c r="F3410" t="s">
        <v>12</v>
      </c>
      <c r="G3410" t="s">
        <v>13</v>
      </c>
      <c r="H3410" t="s">
        <v>13</v>
      </c>
      <c r="I3410">
        <v>48</v>
      </c>
      <c r="J3410" t="str">
        <f>IF(ABS((C3410-AVERAGE($C:$C))/_xlfn.STDEV.S(moras[SALARIO]))&gt;1.96,"Atípico","No")</f>
        <v>No</v>
      </c>
      <c r="K3410" t="str">
        <f>IF(ABS((moras[[#This Row],[EDAD]]-AVERAGE($I:$I))/_xlfn.STDEV.S($I:$I))&gt;1.96,"Atípico","No")</f>
        <v>No</v>
      </c>
    </row>
    <row r="3411" spans="1:11" x14ac:dyDescent="0.35">
      <c r="A3411">
        <v>477</v>
      </c>
      <c r="B3411" t="s">
        <v>9</v>
      </c>
      <c r="C3411">
        <v>297050</v>
      </c>
      <c r="D3411" t="s">
        <v>17</v>
      </c>
      <c r="E3411" t="s">
        <v>16</v>
      </c>
      <c r="F3411" t="s">
        <v>12</v>
      </c>
      <c r="G3411" t="s">
        <v>13</v>
      </c>
      <c r="H3411" t="s">
        <v>13</v>
      </c>
      <c r="I3411">
        <v>48</v>
      </c>
      <c r="J3411" t="str">
        <f>IF(ABS((C3411-AVERAGE($C:$C))/_xlfn.STDEV.S(moras[SALARIO]))&gt;1.96,"Atípico","No")</f>
        <v>No</v>
      </c>
      <c r="K3411" t="str">
        <f>IF(ABS((moras[[#This Row],[EDAD]]-AVERAGE($I:$I))/_xlfn.STDEV.S($I:$I))&gt;1.96,"Atípico","No")</f>
        <v>No</v>
      </c>
    </row>
    <row r="3412" spans="1:11" x14ac:dyDescent="0.35">
      <c r="A3412">
        <v>1162</v>
      </c>
      <c r="B3412" t="s">
        <v>9</v>
      </c>
      <c r="C3412">
        <v>297046</v>
      </c>
      <c r="D3412" t="s">
        <v>17</v>
      </c>
      <c r="E3412" t="s">
        <v>16</v>
      </c>
      <c r="F3412" t="s">
        <v>12</v>
      </c>
      <c r="G3412" t="s">
        <v>13</v>
      </c>
      <c r="H3412" t="s">
        <v>13</v>
      </c>
      <c r="I3412">
        <v>48</v>
      </c>
      <c r="J3412" t="str">
        <f>IF(ABS((C3412-AVERAGE($C:$C))/_xlfn.STDEV.S(moras[SALARIO]))&gt;1.96,"Atípico","No")</f>
        <v>No</v>
      </c>
      <c r="K3412" t="str">
        <f>IF(ABS((moras[[#This Row],[EDAD]]-AVERAGE($I:$I))/_xlfn.STDEV.S($I:$I))&gt;1.96,"Atípico","No")</f>
        <v>No</v>
      </c>
    </row>
    <row r="3413" spans="1:11" x14ac:dyDescent="0.35">
      <c r="A3413">
        <v>3772</v>
      </c>
      <c r="B3413" t="s">
        <v>15</v>
      </c>
      <c r="C3413">
        <v>297046</v>
      </c>
      <c r="D3413" t="s">
        <v>18</v>
      </c>
      <c r="E3413" t="s">
        <v>16</v>
      </c>
      <c r="F3413" t="s">
        <v>12</v>
      </c>
      <c r="G3413" t="s">
        <v>12</v>
      </c>
      <c r="H3413" t="s">
        <v>13</v>
      </c>
      <c r="I3413">
        <v>48</v>
      </c>
      <c r="J3413" t="str">
        <f>IF(ABS((C3413-AVERAGE($C:$C))/_xlfn.STDEV.S(moras[SALARIO]))&gt;1.96,"Atípico","No")</f>
        <v>No</v>
      </c>
      <c r="K3413" t="str">
        <f>IF(ABS((moras[[#This Row],[EDAD]]-AVERAGE($I:$I))/_xlfn.STDEV.S($I:$I))&gt;1.96,"Atípico","No")</f>
        <v>No</v>
      </c>
    </row>
    <row r="3414" spans="1:11" x14ac:dyDescent="0.35">
      <c r="A3414">
        <v>3925</v>
      </c>
      <c r="B3414" t="s">
        <v>9</v>
      </c>
      <c r="C3414">
        <v>297046</v>
      </c>
      <c r="D3414" t="s">
        <v>17</v>
      </c>
      <c r="E3414" t="s">
        <v>16</v>
      </c>
      <c r="F3414" t="s">
        <v>12</v>
      </c>
      <c r="G3414" t="s">
        <v>13</v>
      </c>
      <c r="H3414" t="s">
        <v>13</v>
      </c>
      <c r="I3414">
        <v>48</v>
      </c>
      <c r="J3414" t="str">
        <f>IF(ABS((C3414-AVERAGE($C:$C))/_xlfn.STDEV.S(moras[SALARIO]))&gt;1.96,"Atípico","No")</f>
        <v>No</v>
      </c>
      <c r="K3414" t="str">
        <f>IF(ABS((moras[[#This Row],[EDAD]]-AVERAGE($I:$I))/_xlfn.STDEV.S($I:$I))&gt;1.96,"Atípico","No")</f>
        <v>No</v>
      </c>
    </row>
    <row r="3415" spans="1:11" x14ac:dyDescent="0.35">
      <c r="A3415">
        <v>4692</v>
      </c>
      <c r="B3415" t="s">
        <v>15</v>
      </c>
      <c r="C3415">
        <v>297046</v>
      </c>
      <c r="D3415" t="s">
        <v>17</v>
      </c>
      <c r="E3415" t="s">
        <v>16</v>
      </c>
      <c r="F3415" t="s">
        <v>12</v>
      </c>
      <c r="G3415" t="s">
        <v>13</v>
      </c>
      <c r="H3415" t="s">
        <v>13</v>
      </c>
      <c r="I3415">
        <v>48</v>
      </c>
      <c r="J3415" t="str">
        <f>IF(ABS((C3415-AVERAGE($C:$C))/_xlfn.STDEV.S(moras[SALARIO]))&gt;1.96,"Atípico","No")</f>
        <v>No</v>
      </c>
      <c r="K3415" t="str">
        <f>IF(ABS((moras[[#This Row],[EDAD]]-AVERAGE($I:$I))/_xlfn.STDEV.S($I:$I))&gt;1.96,"Atípico","No")</f>
        <v>No</v>
      </c>
    </row>
    <row r="3416" spans="1:11" x14ac:dyDescent="0.35">
      <c r="A3416">
        <v>4217</v>
      </c>
      <c r="B3416" t="s">
        <v>15</v>
      </c>
      <c r="C3416">
        <v>297045</v>
      </c>
      <c r="D3416" t="s">
        <v>17</v>
      </c>
      <c r="E3416" t="s">
        <v>16</v>
      </c>
      <c r="F3416" t="s">
        <v>12</v>
      </c>
      <c r="G3416" t="s">
        <v>13</v>
      </c>
      <c r="H3416" t="s">
        <v>12</v>
      </c>
      <c r="I3416">
        <v>48</v>
      </c>
      <c r="J3416" t="str">
        <f>IF(ABS((C3416-AVERAGE($C:$C))/_xlfn.STDEV.S(moras[SALARIO]))&gt;1.96,"Atípico","No")</f>
        <v>No</v>
      </c>
      <c r="K3416" t="str">
        <f>IF(ABS((moras[[#This Row],[EDAD]]-AVERAGE($I:$I))/_xlfn.STDEV.S($I:$I))&gt;1.96,"Atípico","No")</f>
        <v>No</v>
      </c>
    </row>
    <row r="3417" spans="1:11" x14ac:dyDescent="0.35">
      <c r="A3417">
        <v>2110</v>
      </c>
      <c r="B3417" t="s">
        <v>9</v>
      </c>
      <c r="C3417">
        <v>296346.2</v>
      </c>
      <c r="D3417" t="s">
        <v>10</v>
      </c>
      <c r="E3417" t="s">
        <v>16</v>
      </c>
      <c r="F3417" t="s">
        <v>12</v>
      </c>
      <c r="G3417" t="s">
        <v>13</v>
      </c>
      <c r="H3417" t="s">
        <v>13</v>
      </c>
      <c r="I3417">
        <v>48</v>
      </c>
      <c r="J3417" t="str">
        <f>IF(ABS((C3417-AVERAGE($C:$C))/_xlfn.STDEV.S(moras[SALARIO]))&gt;1.96,"Atípico","No")</f>
        <v>No</v>
      </c>
      <c r="K3417" t="str">
        <f>IF(ABS((moras[[#This Row],[EDAD]]-AVERAGE($I:$I))/_xlfn.STDEV.S($I:$I))&gt;1.96,"Atípico","No")</f>
        <v>No</v>
      </c>
    </row>
    <row r="3418" spans="1:11" x14ac:dyDescent="0.35">
      <c r="A3418">
        <v>4510</v>
      </c>
      <c r="B3418" t="s">
        <v>15</v>
      </c>
      <c r="C3418">
        <v>280000</v>
      </c>
      <c r="D3418" t="s">
        <v>10</v>
      </c>
      <c r="E3418" t="s">
        <v>16</v>
      </c>
      <c r="F3418" t="s">
        <v>12</v>
      </c>
      <c r="G3418" t="s">
        <v>13</v>
      </c>
      <c r="H3418" t="s">
        <v>12</v>
      </c>
      <c r="I3418">
        <v>48</v>
      </c>
      <c r="J3418" t="str">
        <f>IF(ABS((C3418-AVERAGE($C:$C))/_xlfn.STDEV.S(moras[SALARIO]))&gt;1.96,"Atípico","No")</f>
        <v>No</v>
      </c>
      <c r="K3418" t="str">
        <f>IF(ABS((moras[[#This Row],[EDAD]]-AVERAGE($I:$I))/_xlfn.STDEV.S($I:$I))&gt;1.96,"Atípico","No")</f>
        <v>No</v>
      </c>
    </row>
    <row r="3419" spans="1:11" x14ac:dyDescent="0.35">
      <c r="A3419">
        <v>172</v>
      </c>
      <c r="B3419" t="s">
        <v>9</v>
      </c>
      <c r="C3419">
        <v>278030</v>
      </c>
      <c r="D3419" t="s">
        <v>19</v>
      </c>
      <c r="E3419" t="s">
        <v>16</v>
      </c>
      <c r="F3419" t="s">
        <v>12</v>
      </c>
      <c r="G3419" t="s">
        <v>13</v>
      </c>
      <c r="H3419" t="s">
        <v>13</v>
      </c>
      <c r="I3419">
        <v>48</v>
      </c>
      <c r="J3419" t="str">
        <f>IF(ABS((C3419-AVERAGE($C:$C))/_xlfn.STDEV.S(moras[SALARIO]))&gt;1.96,"Atípico","No")</f>
        <v>No</v>
      </c>
      <c r="K3419" t="str">
        <f>IF(ABS((moras[[#This Row],[EDAD]]-AVERAGE($I:$I))/_xlfn.STDEV.S($I:$I))&gt;1.96,"Atípico","No")</f>
        <v>No</v>
      </c>
    </row>
    <row r="3420" spans="1:11" x14ac:dyDescent="0.35">
      <c r="A3420">
        <v>1452</v>
      </c>
      <c r="B3420" t="s">
        <v>9</v>
      </c>
      <c r="C3420">
        <v>278030</v>
      </c>
      <c r="D3420" t="s">
        <v>19</v>
      </c>
      <c r="E3420" t="s">
        <v>16</v>
      </c>
      <c r="F3420" t="s">
        <v>12</v>
      </c>
      <c r="G3420" t="s">
        <v>13</v>
      </c>
      <c r="H3420" t="s">
        <v>13</v>
      </c>
      <c r="I3420">
        <v>48</v>
      </c>
      <c r="J3420" t="str">
        <f>IF(ABS((C3420-AVERAGE($C:$C))/_xlfn.STDEV.S(moras[SALARIO]))&gt;1.96,"Atípico","No")</f>
        <v>No</v>
      </c>
      <c r="K3420" t="str">
        <f>IF(ABS((moras[[#This Row],[EDAD]]-AVERAGE($I:$I))/_xlfn.STDEV.S($I:$I))&gt;1.96,"Atípico","No")</f>
        <v>No</v>
      </c>
    </row>
    <row r="3421" spans="1:11" x14ac:dyDescent="0.35">
      <c r="A3421">
        <v>4856</v>
      </c>
      <c r="B3421" t="s">
        <v>9</v>
      </c>
      <c r="C3421">
        <v>278030</v>
      </c>
      <c r="D3421" t="s">
        <v>17</v>
      </c>
      <c r="E3421" t="s">
        <v>16</v>
      </c>
      <c r="F3421" t="s">
        <v>12</v>
      </c>
      <c r="G3421" t="s">
        <v>12</v>
      </c>
      <c r="H3421" t="s">
        <v>13</v>
      </c>
      <c r="I3421">
        <v>48</v>
      </c>
      <c r="J3421" t="str">
        <f>IF(ABS((C3421-AVERAGE($C:$C))/_xlfn.STDEV.S(moras[SALARIO]))&gt;1.96,"Atípico","No")</f>
        <v>No</v>
      </c>
      <c r="K3421" t="str">
        <f>IF(ABS((moras[[#This Row],[EDAD]]-AVERAGE($I:$I))/_xlfn.STDEV.S($I:$I))&gt;1.96,"Atípico","No")</f>
        <v>No</v>
      </c>
    </row>
    <row r="3422" spans="1:11" x14ac:dyDescent="0.35">
      <c r="A3422">
        <v>3404</v>
      </c>
      <c r="B3422" t="s">
        <v>9</v>
      </c>
      <c r="C3422">
        <v>264929.65999999997</v>
      </c>
      <c r="D3422" t="s">
        <v>10</v>
      </c>
      <c r="E3422" t="s">
        <v>16</v>
      </c>
      <c r="F3422" t="s">
        <v>12</v>
      </c>
      <c r="G3422" t="s">
        <v>13</v>
      </c>
      <c r="H3422" t="s">
        <v>13</v>
      </c>
      <c r="I3422">
        <v>48</v>
      </c>
      <c r="J3422" t="str">
        <f>IF(ABS((C3422-AVERAGE($C:$C))/_xlfn.STDEV.S(moras[SALARIO]))&gt;1.96,"Atípico","No")</f>
        <v>No</v>
      </c>
      <c r="K3422" t="str">
        <f>IF(ABS((moras[[#This Row],[EDAD]]-AVERAGE($I:$I))/_xlfn.STDEV.S($I:$I))&gt;1.96,"Atípico","No")</f>
        <v>No</v>
      </c>
    </row>
    <row r="3423" spans="1:11" x14ac:dyDescent="0.35">
      <c r="A3423">
        <v>1793</v>
      </c>
      <c r="B3423" t="s">
        <v>9</v>
      </c>
      <c r="C3423">
        <v>253000</v>
      </c>
      <c r="D3423" t="s">
        <v>10</v>
      </c>
      <c r="E3423" t="s">
        <v>16</v>
      </c>
      <c r="F3423" t="s">
        <v>12</v>
      </c>
      <c r="G3423" t="s">
        <v>13</v>
      </c>
      <c r="H3423" t="s">
        <v>13</v>
      </c>
      <c r="I3423">
        <v>48</v>
      </c>
      <c r="J3423" t="str">
        <f>IF(ABS((C3423-AVERAGE($C:$C))/_xlfn.STDEV.S(moras[SALARIO]))&gt;1.96,"Atípico","No")</f>
        <v>No</v>
      </c>
      <c r="K3423" t="str">
        <f>IF(ABS((moras[[#This Row],[EDAD]]-AVERAGE($I:$I))/_xlfn.STDEV.S($I:$I))&gt;1.96,"Atípico","No")</f>
        <v>No</v>
      </c>
    </row>
    <row r="3424" spans="1:11" x14ac:dyDescent="0.35">
      <c r="A3424">
        <v>4897</v>
      </c>
      <c r="B3424" t="s">
        <v>9</v>
      </c>
      <c r="C3424">
        <v>230792.07</v>
      </c>
      <c r="D3424" t="s">
        <v>10</v>
      </c>
      <c r="E3424" t="s">
        <v>11</v>
      </c>
      <c r="F3424" t="s">
        <v>12</v>
      </c>
      <c r="G3424" t="s">
        <v>13</v>
      </c>
      <c r="H3424" t="s">
        <v>13</v>
      </c>
      <c r="I3424">
        <v>48</v>
      </c>
      <c r="J3424" t="str">
        <f>IF(ABS((C3424-AVERAGE($C:$C))/_xlfn.STDEV.S(moras[SALARIO]))&gt;1.96,"Atípico","No")</f>
        <v>No</v>
      </c>
      <c r="K3424" t="str">
        <f>IF(ABS((moras[[#This Row],[EDAD]]-AVERAGE($I:$I))/_xlfn.STDEV.S($I:$I))&gt;1.96,"Atípico","No")</f>
        <v>No</v>
      </c>
    </row>
    <row r="3425" spans="1:11" x14ac:dyDescent="0.35">
      <c r="A3425">
        <v>2833</v>
      </c>
      <c r="B3425" t="s">
        <v>9</v>
      </c>
      <c r="C3425">
        <v>220575</v>
      </c>
      <c r="D3425" t="s">
        <v>10</v>
      </c>
      <c r="E3425" t="s">
        <v>16</v>
      </c>
      <c r="F3425" t="s">
        <v>12</v>
      </c>
      <c r="G3425" t="s">
        <v>12</v>
      </c>
      <c r="H3425" t="s">
        <v>13</v>
      </c>
      <c r="I3425">
        <v>48</v>
      </c>
      <c r="J3425" t="str">
        <f>IF(ABS((C3425-AVERAGE($C:$C))/_xlfn.STDEV.S(moras[SALARIO]))&gt;1.96,"Atípico","No")</f>
        <v>No</v>
      </c>
      <c r="K3425" t="str">
        <f>IF(ABS((moras[[#This Row],[EDAD]]-AVERAGE($I:$I))/_xlfn.STDEV.S($I:$I))&gt;1.96,"Atípico","No")</f>
        <v>No</v>
      </c>
    </row>
    <row r="3426" spans="1:11" x14ac:dyDescent="0.35">
      <c r="A3426">
        <v>3923</v>
      </c>
      <c r="B3426" t="s">
        <v>9</v>
      </c>
      <c r="C3426">
        <v>192600</v>
      </c>
      <c r="D3426" t="s">
        <v>10</v>
      </c>
      <c r="E3426" t="s">
        <v>16</v>
      </c>
      <c r="F3426" t="s">
        <v>12</v>
      </c>
      <c r="G3426" t="s">
        <v>12</v>
      </c>
      <c r="H3426" t="s">
        <v>12</v>
      </c>
      <c r="I3426">
        <v>48</v>
      </c>
      <c r="J3426" t="str">
        <f>IF(ABS((C3426-AVERAGE($C:$C))/_xlfn.STDEV.S(moras[SALARIO]))&gt;1.96,"Atípico","No")</f>
        <v>No</v>
      </c>
      <c r="K3426" t="str">
        <f>IF(ABS((moras[[#This Row],[EDAD]]-AVERAGE($I:$I))/_xlfn.STDEV.S($I:$I))&gt;1.96,"Atípico","No")</f>
        <v>No</v>
      </c>
    </row>
    <row r="3427" spans="1:11" x14ac:dyDescent="0.35">
      <c r="A3427">
        <v>2176</v>
      </c>
      <c r="B3427" t="s">
        <v>15</v>
      </c>
      <c r="C3427">
        <v>127390.96</v>
      </c>
      <c r="D3427" t="s">
        <v>10</v>
      </c>
      <c r="E3427" t="s">
        <v>16</v>
      </c>
      <c r="F3427" t="s">
        <v>12</v>
      </c>
      <c r="G3427" t="s">
        <v>12</v>
      </c>
      <c r="H3427" t="s">
        <v>13</v>
      </c>
      <c r="I3427">
        <v>48</v>
      </c>
      <c r="J3427" t="str">
        <f>IF(ABS((C3427-AVERAGE($C:$C))/_xlfn.STDEV.S(moras[SALARIO]))&gt;1.96,"Atípico","No")</f>
        <v>No</v>
      </c>
      <c r="K3427" t="str">
        <f>IF(ABS((moras[[#This Row],[EDAD]]-AVERAGE($I:$I))/_xlfn.STDEV.S($I:$I))&gt;1.96,"Atípico","No")</f>
        <v>No</v>
      </c>
    </row>
    <row r="3428" spans="1:11" x14ac:dyDescent="0.35">
      <c r="A3428">
        <v>863</v>
      </c>
      <c r="B3428" t="s">
        <v>15</v>
      </c>
      <c r="C3428">
        <v>100186</v>
      </c>
      <c r="D3428" t="s">
        <v>10</v>
      </c>
      <c r="E3428" t="s">
        <v>16</v>
      </c>
      <c r="F3428" t="s">
        <v>12</v>
      </c>
      <c r="G3428" t="s">
        <v>13</v>
      </c>
      <c r="H3428" t="s">
        <v>13</v>
      </c>
      <c r="I3428">
        <v>48</v>
      </c>
      <c r="J3428" t="str">
        <f>IF(ABS((C3428-AVERAGE($C:$C))/_xlfn.STDEV.S(moras[SALARIO]))&gt;1.96,"Atípico","No")</f>
        <v>No</v>
      </c>
      <c r="K3428" t="str">
        <f>IF(ABS((moras[[#This Row],[EDAD]]-AVERAGE($I:$I))/_xlfn.STDEV.S($I:$I))&gt;1.96,"Atípico","No")</f>
        <v>No</v>
      </c>
    </row>
    <row r="3429" spans="1:11" x14ac:dyDescent="0.35">
      <c r="A3429">
        <v>478</v>
      </c>
      <c r="B3429" t="s">
        <v>9</v>
      </c>
      <c r="C3429">
        <v>5189999.8</v>
      </c>
      <c r="D3429" t="s">
        <v>10</v>
      </c>
      <c r="E3429" t="s">
        <v>16</v>
      </c>
      <c r="F3429" t="s">
        <v>12</v>
      </c>
      <c r="G3429" t="s">
        <v>13</v>
      </c>
      <c r="H3429" t="s">
        <v>13</v>
      </c>
      <c r="I3429">
        <v>49</v>
      </c>
      <c r="J3429" t="str">
        <f>IF(ABS((C3429-AVERAGE($C:$C))/_xlfn.STDEV.S(moras[SALARIO]))&gt;1.96,"Atípico","No")</f>
        <v>Atípico</v>
      </c>
      <c r="K3429" t="str">
        <f>IF(ABS((moras[[#This Row],[EDAD]]-AVERAGE($I:$I))/_xlfn.STDEV.S($I:$I))&gt;1.96,"Atípico","No")</f>
        <v>No</v>
      </c>
    </row>
    <row r="3430" spans="1:11" x14ac:dyDescent="0.35">
      <c r="A3430">
        <v>1051</v>
      </c>
      <c r="B3430" t="s">
        <v>9</v>
      </c>
      <c r="C3430">
        <v>4742229.6399999997</v>
      </c>
      <c r="D3430" t="s">
        <v>10</v>
      </c>
      <c r="E3430" t="s">
        <v>16</v>
      </c>
      <c r="F3430" t="s">
        <v>12</v>
      </c>
      <c r="G3430" t="s">
        <v>13</v>
      </c>
      <c r="H3430" t="s">
        <v>13</v>
      </c>
      <c r="I3430">
        <v>49</v>
      </c>
      <c r="J3430" t="str">
        <f>IF(ABS((C3430-AVERAGE($C:$C))/_xlfn.STDEV.S(moras[SALARIO]))&gt;1.96,"Atípico","No")</f>
        <v>Atípico</v>
      </c>
      <c r="K3430" t="str">
        <f>IF(ABS((moras[[#This Row],[EDAD]]-AVERAGE($I:$I))/_xlfn.STDEV.S($I:$I))&gt;1.96,"Atípico","No")</f>
        <v>No</v>
      </c>
    </row>
    <row r="3431" spans="1:11" x14ac:dyDescent="0.35">
      <c r="A3431">
        <v>1727</v>
      </c>
      <c r="B3431" t="s">
        <v>9</v>
      </c>
      <c r="C3431">
        <v>3410000</v>
      </c>
      <c r="D3431" t="s">
        <v>10</v>
      </c>
      <c r="E3431" t="s">
        <v>16</v>
      </c>
      <c r="F3431" t="s">
        <v>12</v>
      </c>
      <c r="G3431" t="s">
        <v>13</v>
      </c>
      <c r="H3431" t="s">
        <v>13</v>
      </c>
      <c r="I3431">
        <v>49</v>
      </c>
      <c r="J3431" t="str">
        <f>IF(ABS((C3431-AVERAGE($C:$C))/_xlfn.STDEV.S(moras[SALARIO]))&gt;1.96,"Atípico","No")</f>
        <v>Atípico</v>
      </c>
      <c r="K3431" t="str">
        <f>IF(ABS((moras[[#This Row],[EDAD]]-AVERAGE($I:$I))/_xlfn.STDEV.S($I:$I))&gt;1.96,"Atípico","No")</f>
        <v>No</v>
      </c>
    </row>
    <row r="3432" spans="1:11" x14ac:dyDescent="0.35">
      <c r="A3432">
        <v>4815</v>
      </c>
      <c r="B3432" t="s">
        <v>15</v>
      </c>
      <c r="C3432">
        <v>2803065.68</v>
      </c>
      <c r="D3432" t="s">
        <v>10</v>
      </c>
      <c r="E3432" t="s">
        <v>11</v>
      </c>
      <c r="F3432" t="s">
        <v>12</v>
      </c>
      <c r="G3432" t="s">
        <v>13</v>
      </c>
      <c r="H3432" t="s">
        <v>13</v>
      </c>
      <c r="I3432">
        <v>49</v>
      </c>
      <c r="J3432" t="str">
        <f>IF(ABS((C3432-AVERAGE($C:$C))/_xlfn.STDEV.S(moras[SALARIO]))&gt;1.96,"Atípico","No")</f>
        <v>Atípico</v>
      </c>
      <c r="K3432" t="str">
        <f>IF(ABS((moras[[#This Row],[EDAD]]-AVERAGE($I:$I))/_xlfn.STDEV.S($I:$I))&gt;1.96,"Atípico","No")</f>
        <v>No</v>
      </c>
    </row>
    <row r="3433" spans="1:11" x14ac:dyDescent="0.35">
      <c r="A3433">
        <v>4808</v>
      </c>
      <c r="B3433" t="s">
        <v>9</v>
      </c>
      <c r="C3433">
        <v>2624502</v>
      </c>
      <c r="D3433" t="s">
        <v>10</v>
      </c>
      <c r="E3433" t="s">
        <v>16</v>
      </c>
      <c r="F3433" t="s">
        <v>12</v>
      </c>
      <c r="G3433" t="s">
        <v>13</v>
      </c>
      <c r="H3433" t="s">
        <v>13</v>
      </c>
      <c r="I3433">
        <v>49</v>
      </c>
      <c r="J3433" t="str">
        <f>IF(ABS((C3433-AVERAGE($C:$C))/_xlfn.STDEV.S(moras[SALARIO]))&gt;1.96,"Atípico","No")</f>
        <v>Atípico</v>
      </c>
      <c r="K3433" t="str">
        <f>IF(ABS((moras[[#This Row],[EDAD]]-AVERAGE($I:$I))/_xlfn.STDEV.S($I:$I))&gt;1.96,"Atípico","No")</f>
        <v>No</v>
      </c>
    </row>
    <row r="3434" spans="1:11" x14ac:dyDescent="0.35">
      <c r="A3434">
        <v>1248</v>
      </c>
      <c r="B3434" t="s">
        <v>9</v>
      </c>
      <c r="C3434">
        <v>2276454.04</v>
      </c>
      <c r="D3434" t="s">
        <v>10</v>
      </c>
      <c r="E3434" t="s">
        <v>16</v>
      </c>
      <c r="F3434" t="s">
        <v>12</v>
      </c>
      <c r="G3434" t="s">
        <v>13</v>
      </c>
      <c r="H3434" t="s">
        <v>13</v>
      </c>
      <c r="I3434">
        <v>49</v>
      </c>
      <c r="J3434" t="str">
        <f>IF(ABS((C3434-AVERAGE($C:$C))/_xlfn.STDEV.S(moras[SALARIO]))&gt;1.96,"Atípico","No")</f>
        <v>Atípico</v>
      </c>
      <c r="K3434" t="str">
        <f>IF(ABS((moras[[#This Row],[EDAD]]-AVERAGE($I:$I))/_xlfn.STDEV.S($I:$I))&gt;1.96,"Atípico","No")</f>
        <v>No</v>
      </c>
    </row>
    <row r="3435" spans="1:11" x14ac:dyDescent="0.35">
      <c r="A3435">
        <v>47</v>
      </c>
      <c r="B3435" t="s">
        <v>15</v>
      </c>
      <c r="C3435">
        <v>2224883</v>
      </c>
      <c r="D3435" t="s">
        <v>10</v>
      </c>
      <c r="E3435" t="s">
        <v>16</v>
      </c>
      <c r="F3435" t="s">
        <v>12</v>
      </c>
      <c r="G3435" t="s">
        <v>13</v>
      </c>
      <c r="H3435" t="s">
        <v>13</v>
      </c>
      <c r="I3435">
        <v>49</v>
      </c>
      <c r="J3435" t="str">
        <f>IF(ABS((C3435-AVERAGE($C:$C))/_xlfn.STDEV.S(moras[SALARIO]))&gt;1.96,"Atípico","No")</f>
        <v>No</v>
      </c>
      <c r="K3435" t="str">
        <f>IF(ABS((moras[[#This Row],[EDAD]]-AVERAGE($I:$I))/_xlfn.STDEV.S($I:$I))&gt;1.96,"Atípico","No")</f>
        <v>No</v>
      </c>
    </row>
    <row r="3436" spans="1:11" x14ac:dyDescent="0.35">
      <c r="A3436">
        <v>4987</v>
      </c>
      <c r="B3436" t="s">
        <v>9</v>
      </c>
      <c r="C3436">
        <v>1912797.11</v>
      </c>
      <c r="D3436" t="s">
        <v>10</v>
      </c>
      <c r="E3436" t="s">
        <v>16</v>
      </c>
      <c r="F3436" t="s">
        <v>12</v>
      </c>
      <c r="G3436" t="s">
        <v>13</v>
      </c>
      <c r="H3436" t="s">
        <v>13</v>
      </c>
      <c r="I3436">
        <v>49</v>
      </c>
      <c r="J3436" t="str">
        <f>IF(ABS((C3436-AVERAGE($C:$C))/_xlfn.STDEV.S(moras[SALARIO]))&gt;1.96,"Atípico","No")</f>
        <v>No</v>
      </c>
      <c r="K3436" t="str">
        <f>IF(ABS((moras[[#This Row],[EDAD]]-AVERAGE($I:$I))/_xlfn.STDEV.S($I:$I))&gt;1.96,"Atípico","No")</f>
        <v>No</v>
      </c>
    </row>
    <row r="3437" spans="1:11" x14ac:dyDescent="0.35">
      <c r="A3437">
        <v>4232</v>
      </c>
      <c r="B3437" t="s">
        <v>9</v>
      </c>
      <c r="C3437">
        <v>1873201.89</v>
      </c>
      <c r="D3437" t="s">
        <v>10</v>
      </c>
      <c r="E3437" t="s">
        <v>16</v>
      </c>
      <c r="F3437" t="s">
        <v>12</v>
      </c>
      <c r="G3437" t="s">
        <v>13</v>
      </c>
      <c r="H3437" t="s">
        <v>13</v>
      </c>
      <c r="I3437">
        <v>49</v>
      </c>
      <c r="J3437" t="str">
        <f>IF(ABS((C3437-AVERAGE($C:$C))/_xlfn.STDEV.S(moras[SALARIO]))&gt;1.96,"Atípico","No")</f>
        <v>No</v>
      </c>
      <c r="K3437" t="str">
        <f>IF(ABS((moras[[#This Row],[EDAD]]-AVERAGE($I:$I))/_xlfn.STDEV.S($I:$I))&gt;1.96,"Atípico","No")</f>
        <v>No</v>
      </c>
    </row>
    <row r="3438" spans="1:11" x14ac:dyDescent="0.35">
      <c r="A3438">
        <v>2797</v>
      </c>
      <c r="B3438" t="s">
        <v>15</v>
      </c>
      <c r="C3438">
        <v>1840146.75</v>
      </c>
      <c r="D3438" t="s">
        <v>10</v>
      </c>
      <c r="E3438" t="s">
        <v>11</v>
      </c>
      <c r="F3438" t="s">
        <v>12</v>
      </c>
      <c r="G3438" t="s">
        <v>13</v>
      </c>
      <c r="H3438" t="s">
        <v>13</v>
      </c>
      <c r="I3438">
        <v>49</v>
      </c>
      <c r="J3438" t="str">
        <f>IF(ABS((C3438-AVERAGE($C:$C))/_xlfn.STDEV.S(moras[SALARIO]))&gt;1.96,"Atípico","No")</f>
        <v>No</v>
      </c>
      <c r="K3438" t="str">
        <f>IF(ABS((moras[[#This Row],[EDAD]]-AVERAGE($I:$I))/_xlfn.STDEV.S($I:$I))&gt;1.96,"Atípico","No")</f>
        <v>No</v>
      </c>
    </row>
    <row r="3439" spans="1:11" x14ac:dyDescent="0.35">
      <c r="A3439">
        <v>4540</v>
      </c>
      <c r="B3439" t="s">
        <v>15</v>
      </c>
      <c r="C3439">
        <v>1709089.1</v>
      </c>
      <c r="D3439" t="s">
        <v>10</v>
      </c>
      <c r="E3439" t="s">
        <v>11</v>
      </c>
      <c r="F3439" t="s">
        <v>12</v>
      </c>
      <c r="G3439" t="s">
        <v>13</v>
      </c>
      <c r="H3439" t="s">
        <v>13</v>
      </c>
      <c r="I3439">
        <v>49</v>
      </c>
      <c r="J3439" t="str">
        <f>IF(ABS((C3439-AVERAGE($C:$C))/_xlfn.STDEV.S(moras[SALARIO]))&gt;1.96,"Atípico","No")</f>
        <v>No</v>
      </c>
      <c r="K3439" t="str">
        <f>IF(ABS((moras[[#This Row],[EDAD]]-AVERAGE($I:$I))/_xlfn.STDEV.S($I:$I))&gt;1.96,"Atípico","No")</f>
        <v>No</v>
      </c>
    </row>
    <row r="3440" spans="1:11" x14ac:dyDescent="0.35">
      <c r="A3440">
        <v>4707</v>
      </c>
      <c r="B3440" t="s">
        <v>9</v>
      </c>
      <c r="C3440">
        <v>1594555.67</v>
      </c>
      <c r="D3440" t="s">
        <v>10</v>
      </c>
      <c r="E3440" t="s">
        <v>11</v>
      </c>
      <c r="F3440" t="s">
        <v>12</v>
      </c>
      <c r="G3440" t="s">
        <v>13</v>
      </c>
      <c r="H3440" t="s">
        <v>13</v>
      </c>
      <c r="I3440">
        <v>49</v>
      </c>
      <c r="J3440" t="str">
        <f>IF(ABS((C3440-AVERAGE($C:$C))/_xlfn.STDEV.S(moras[SALARIO]))&gt;1.96,"Atípico","No")</f>
        <v>No</v>
      </c>
      <c r="K3440" t="str">
        <f>IF(ABS((moras[[#This Row],[EDAD]]-AVERAGE($I:$I))/_xlfn.STDEV.S($I:$I))&gt;1.96,"Atípico","No")</f>
        <v>No</v>
      </c>
    </row>
    <row r="3441" spans="1:11" x14ac:dyDescent="0.35">
      <c r="A3441">
        <v>4647</v>
      </c>
      <c r="B3441" t="s">
        <v>9</v>
      </c>
      <c r="C3441">
        <v>1544128</v>
      </c>
      <c r="D3441" t="s">
        <v>10</v>
      </c>
      <c r="E3441" t="s">
        <v>11</v>
      </c>
      <c r="F3441" t="s">
        <v>12</v>
      </c>
      <c r="G3441" t="s">
        <v>13</v>
      </c>
      <c r="H3441" t="s">
        <v>13</v>
      </c>
      <c r="I3441">
        <v>49</v>
      </c>
      <c r="J3441" t="str">
        <f>IF(ABS((C3441-AVERAGE($C:$C))/_xlfn.STDEV.S(moras[SALARIO]))&gt;1.96,"Atípico","No")</f>
        <v>No</v>
      </c>
      <c r="K3441" t="str">
        <f>IF(ABS((moras[[#This Row],[EDAD]]-AVERAGE($I:$I))/_xlfn.STDEV.S($I:$I))&gt;1.96,"Atípico","No")</f>
        <v>No</v>
      </c>
    </row>
    <row r="3442" spans="1:11" x14ac:dyDescent="0.35">
      <c r="A3442">
        <v>2316</v>
      </c>
      <c r="B3442" t="s">
        <v>15</v>
      </c>
      <c r="C3442">
        <v>1458494</v>
      </c>
      <c r="D3442" t="s">
        <v>10</v>
      </c>
      <c r="E3442" t="s">
        <v>11</v>
      </c>
      <c r="F3442" t="s">
        <v>12</v>
      </c>
      <c r="G3442" t="s">
        <v>13</v>
      </c>
      <c r="H3442" t="s">
        <v>12</v>
      </c>
      <c r="I3442">
        <v>49</v>
      </c>
      <c r="J3442" t="str">
        <f>IF(ABS((C3442-AVERAGE($C:$C))/_xlfn.STDEV.S(moras[SALARIO]))&gt;1.96,"Atípico","No")</f>
        <v>No</v>
      </c>
      <c r="K3442" t="str">
        <f>IF(ABS((moras[[#This Row],[EDAD]]-AVERAGE($I:$I))/_xlfn.STDEV.S($I:$I))&gt;1.96,"Atípico","No")</f>
        <v>No</v>
      </c>
    </row>
    <row r="3443" spans="1:11" x14ac:dyDescent="0.35">
      <c r="A3443">
        <v>3081</v>
      </c>
      <c r="B3443" t="s">
        <v>9</v>
      </c>
      <c r="C3443">
        <v>1291732</v>
      </c>
      <c r="D3443" t="s">
        <v>10</v>
      </c>
      <c r="E3443" t="s">
        <v>11</v>
      </c>
      <c r="F3443" t="s">
        <v>12</v>
      </c>
      <c r="G3443" t="s">
        <v>13</v>
      </c>
      <c r="H3443" t="s">
        <v>13</v>
      </c>
      <c r="I3443">
        <v>49</v>
      </c>
      <c r="J3443" t="str">
        <f>IF(ABS((C3443-AVERAGE($C:$C))/_xlfn.STDEV.S(moras[SALARIO]))&gt;1.96,"Atípico","No")</f>
        <v>No</v>
      </c>
      <c r="K3443" t="str">
        <f>IF(ABS((moras[[#This Row],[EDAD]]-AVERAGE($I:$I))/_xlfn.STDEV.S($I:$I))&gt;1.96,"Atípico","No")</f>
        <v>No</v>
      </c>
    </row>
    <row r="3444" spans="1:11" x14ac:dyDescent="0.35">
      <c r="A3444">
        <v>2690</v>
      </c>
      <c r="B3444" t="s">
        <v>15</v>
      </c>
      <c r="C3444">
        <v>1264065</v>
      </c>
      <c r="D3444" t="s">
        <v>10</v>
      </c>
      <c r="E3444" t="s">
        <v>11</v>
      </c>
      <c r="F3444" t="s">
        <v>12</v>
      </c>
      <c r="G3444" t="s">
        <v>13</v>
      </c>
      <c r="H3444" t="s">
        <v>13</v>
      </c>
      <c r="I3444">
        <v>49</v>
      </c>
      <c r="J3444" t="str">
        <f>IF(ABS((C3444-AVERAGE($C:$C))/_xlfn.STDEV.S(moras[SALARIO]))&gt;1.96,"Atípico","No")</f>
        <v>No</v>
      </c>
      <c r="K3444" t="str">
        <f>IF(ABS((moras[[#This Row],[EDAD]]-AVERAGE($I:$I))/_xlfn.STDEV.S($I:$I))&gt;1.96,"Atípico","No")</f>
        <v>No</v>
      </c>
    </row>
    <row r="3445" spans="1:11" x14ac:dyDescent="0.35">
      <c r="A3445">
        <v>2191</v>
      </c>
      <c r="B3445" t="s">
        <v>9</v>
      </c>
      <c r="C3445">
        <v>1218000</v>
      </c>
      <c r="D3445" t="s">
        <v>10</v>
      </c>
      <c r="E3445" t="s">
        <v>16</v>
      </c>
      <c r="F3445" t="s">
        <v>12</v>
      </c>
      <c r="G3445" t="s">
        <v>12</v>
      </c>
      <c r="H3445" t="s">
        <v>13</v>
      </c>
      <c r="I3445">
        <v>49</v>
      </c>
      <c r="J3445" t="str">
        <f>IF(ABS((C3445-AVERAGE($C:$C))/_xlfn.STDEV.S(moras[SALARIO]))&gt;1.96,"Atípico","No")</f>
        <v>No</v>
      </c>
      <c r="K3445" t="str">
        <f>IF(ABS((moras[[#This Row],[EDAD]]-AVERAGE($I:$I))/_xlfn.STDEV.S($I:$I))&gt;1.96,"Atípico","No")</f>
        <v>No</v>
      </c>
    </row>
    <row r="3446" spans="1:11" x14ac:dyDescent="0.35">
      <c r="A3446">
        <v>3780</v>
      </c>
      <c r="B3446" t="s">
        <v>15</v>
      </c>
      <c r="C3446">
        <v>1109001.29</v>
      </c>
      <c r="D3446" t="s">
        <v>10</v>
      </c>
      <c r="E3446" t="s">
        <v>16</v>
      </c>
      <c r="F3446" t="s">
        <v>12</v>
      </c>
      <c r="G3446" t="s">
        <v>13</v>
      </c>
      <c r="H3446" t="s">
        <v>13</v>
      </c>
      <c r="I3446">
        <v>49</v>
      </c>
      <c r="J3446" t="str">
        <f>IF(ABS((C3446-AVERAGE($C:$C))/_xlfn.STDEV.S(moras[SALARIO]))&gt;1.96,"Atípico","No")</f>
        <v>No</v>
      </c>
      <c r="K3446" t="str">
        <f>IF(ABS((moras[[#This Row],[EDAD]]-AVERAGE($I:$I))/_xlfn.STDEV.S($I:$I))&gt;1.96,"Atípico","No")</f>
        <v>No</v>
      </c>
    </row>
    <row r="3447" spans="1:11" x14ac:dyDescent="0.35">
      <c r="A3447">
        <v>1865</v>
      </c>
      <c r="B3447" t="s">
        <v>15</v>
      </c>
      <c r="C3447">
        <v>1094119.6000000001</v>
      </c>
      <c r="D3447" t="s">
        <v>10</v>
      </c>
      <c r="E3447" t="s">
        <v>11</v>
      </c>
      <c r="F3447" t="s">
        <v>12</v>
      </c>
      <c r="G3447" t="s">
        <v>13</v>
      </c>
      <c r="H3447" t="s">
        <v>13</v>
      </c>
      <c r="I3447">
        <v>49</v>
      </c>
      <c r="J3447" t="str">
        <f>IF(ABS((C3447-AVERAGE($C:$C))/_xlfn.STDEV.S(moras[SALARIO]))&gt;1.96,"Atípico","No")</f>
        <v>No</v>
      </c>
      <c r="K3447" t="str">
        <f>IF(ABS((moras[[#This Row],[EDAD]]-AVERAGE($I:$I))/_xlfn.STDEV.S($I:$I))&gt;1.96,"Atípico","No")</f>
        <v>No</v>
      </c>
    </row>
    <row r="3448" spans="1:11" x14ac:dyDescent="0.35">
      <c r="A3448">
        <v>4859</v>
      </c>
      <c r="B3448" t="s">
        <v>9</v>
      </c>
      <c r="C3448">
        <v>1089300</v>
      </c>
      <c r="D3448" t="s">
        <v>10</v>
      </c>
      <c r="E3448" t="s">
        <v>16</v>
      </c>
      <c r="F3448" t="s">
        <v>12</v>
      </c>
      <c r="G3448" t="s">
        <v>13</v>
      </c>
      <c r="H3448" t="s">
        <v>13</v>
      </c>
      <c r="I3448">
        <v>49</v>
      </c>
      <c r="J3448" t="str">
        <f>IF(ABS((C3448-AVERAGE($C:$C))/_xlfn.STDEV.S(moras[SALARIO]))&gt;1.96,"Atípico","No")</f>
        <v>No</v>
      </c>
      <c r="K3448" t="str">
        <f>IF(ABS((moras[[#This Row],[EDAD]]-AVERAGE($I:$I))/_xlfn.STDEV.S($I:$I))&gt;1.96,"Atípico","No")</f>
        <v>No</v>
      </c>
    </row>
    <row r="3449" spans="1:11" x14ac:dyDescent="0.35">
      <c r="A3449">
        <v>831</v>
      </c>
      <c r="B3449" t="s">
        <v>9</v>
      </c>
      <c r="C3449">
        <v>1034936.1</v>
      </c>
      <c r="D3449" t="s">
        <v>10</v>
      </c>
      <c r="E3449" t="s">
        <v>11</v>
      </c>
      <c r="F3449" t="s">
        <v>12</v>
      </c>
      <c r="G3449" t="s">
        <v>13</v>
      </c>
      <c r="H3449" t="s">
        <v>13</v>
      </c>
      <c r="I3449">
        <v>49</v>
      </c>
      <c r="J3449" t="str">
        <f>IF(ABS((C3449-AVERAGE($C:$C))/_xlfn.STDEV.S(moras[SALARIO]))&gt;1.96,"Atípico","No")</f>
        <v>No</v>
      </c>
      <c r="K3449" t="str">
        <f>IF(ABS((moras[[#This Row],[EDAD]]-AVERAGE($I:$I))/_xlfn.STDEV.S($I:$I))&gt;1.96,"Atípico","No")</f>
        <v>No</v>
      </c>
    </row>
    <row r="3450" spans="1:11" x14ac:dyDescent="0.35">
      <c r="A3450">
        <v>93</v>
      </c>
      <c r="B3450" t="s">
        <v>9</v>
      </c>
      <c r="C3450">
        <v>982902.8</v>
      </c>
      <c r="D3450" t="s">
        <v>10</v>
      </c>
      <c r="E3450" t="s">
        <v>11</v>
      </c>
      <c r="F3450" t="s">
        <v>12</v>
      </c>
      <c r="G3450" t="s">
        <v>13</v>
      </c>
      <c r="H3450" t="s">
        <v>13</v>
      </c>
      <c r="I3450">
        <v>49</v>
      </c>
      <c r="J3450" t="str">
        <f>IF(ABS((C3450-AVERAGE($C:$C))/_xlfn.STDEV.S(moras[SALARIO]))&gt;1.96,"Atípico","No")</f>
        <v>No</v>
      </c>
      <c r="K3450" t="str">
        <f>IF(ABS((moras[[#This Row],[EDAD]]-AVERAGE($I:$I))/_xlfn.STDEV.S($I:$I))&gt;1.96,"Atípico","No")</f>
        <v>No</v>
      </c>
    </row>
    <row r="3451" spans="1:11" x14ac:dyDescent="0.35">
      <c r="A3451">
        <v>4125</v>
      </c>
      <c r="B3451" t="s">
        <v>9</v>
      </c>
      <c r="C3451">
        <v>933124</v>
      </c>
      <c r="D3451" t="s">
        <v>18</v>
      </c>
      <c r="E3451" t="s">
        <v>16</v>
      </c>
      <c r="F3451" t="s">
        <v>12</v>
      </c>
      <c r="G3451" t="s">
        <v>13</v>
      </c>
      <c r="H3451" t="s">
        <v>13</v>
      </c>
      <c r="I3451">
        <v>49</v>
      </c>
      <c r="J3451" t="str">
        <f>IF(ABS((C3451-AVERAGE($C:$C))/_xlfn.STDEV.S(moras[SALARIO]))&gt;1.96,"Atípico","No")</f>
        <v>No</v>
      </c>
      <c r="K3451" t="str">
        <f>IF(ABS((moras[[#This Row],[EDAD]]-AVERAGE($I:$I))/_xlfn.STDEV.S($I:$I))&gt;1.96,"Atípico","No")</f>
        <v>No</v>
      </c>
    </row>
    <row r="3452" spans="1:11" x14ac:dyDescent="0.35">
      <c r="A3452">
        <v>1575</v>
      </c>
      <c r="B3452" t="s">
        <v>15</v>
      </c>
      <c r="C3452">
        <v>925000</v>
      </c>
      <c r="D3452" t="s">
        <v>10</v>
      </c>
      <c r="E3452" t="s">
        <v>16</v>
      </c>
      <c r="F3452" t="s">
        <v>12</v>
      </c>
      <c r="G3452" t="s">
        <v>13</v>
      </c>
      <c r="H3452" t="s">
        <v>13</v>
      </c>
      <c r="I3452">
        <v>49</v>
      </c>
      <c r="J3452" t="str">
        <f>IF(ABS((C3452-AVERAGE($C:$C))/_xlfn.STDEV.S(moras[SALARIO]))&gt;1.96,"Atípico","No")</f>
        <v>No</v>
      </c>
      <c r="K3452" t="str">
        <f>IF(ABS((moras[[#This Row],[EDAD]]-AVERAGE($I:$I))/_xlfn.STDEV.S($I:$I))&gt;1.96,"Atípico","No")</f>
        <v>No</v>
      </c>
    </row>
    <row r="3453" spans="1:11" x14ac:dyDescent="0.35">
      <c r="A3453">
        <v>1669</v>
      </c>
      <c r="B3453" t="s">
        <v>15</v>
      </c>
      <c r="C3453">
        <v>908129</v>
      </c>
      <c r="D3453" t="s">
        <v>10</v>
      </c>
      <c r="E3453" t="s">
        <v>11</v>
      </c>
      <c r="F3453" t="s">
        <v>12</v>
      </c>
      <c r="G3453" t="s">
        <v>13</v>
      </c>
      <c r="H3453" t="s">
        <v>12</v>
      </c>
      <c r="I3453">
        <v>49</v>
      </c>
      <c r="J3453" t="str">
        <f>IF(ABS((C3453-AVERAGE($C:$C))/_xlfn.STDEV.S(moras[SALARIO]))&gt;1.96,"Atípico","No")</f>
        <v>No</v>
      </c>
      <c r="K3453" t="str">
        <f>IF(ABS((moras[[#This Row],[EDAD]]-AVERAGE($I:$I))/_xlfn.STDEV.S($I:$I))&gt;1.96,"Atípico","No")</f>
        <v>No</v>
      </c>
    </row>
    <row r="3454" spans="1:11" x14ac:dyDescent="0.35">
      <c r="A3454">
        <v>1128</v>
      </c>
      <c r="B3454" t="s">
        <v>9</v>
      </c>
      <c r="C3454">
        <v>876640.38</v>
      </c>
      <c r="D3454" t="s">
        <v>10</v>
      </c>
      <c r="E3454" t="s">
        <v>16</v>
      </c>
      <c r="F3454" t="s">
        <v>12</v>
      </c>
      <c r="G3454" t="s">
        <v>13</v>
      </c>
      <c r="H3454" t="s">
        <v>13</v>
      </c>
      <c r="I3454">
        <v>49</v>
      </c>
      <c r="J3454" t="str">
        <f>IF(ABS((C3454-AVERAGE($C:$C))/_xlfn.STDEV.S(moras[SALARIO]))&gt;1.96,"Atípico","No")</f>
        <v>No</v>
      </c>
      <c r="K3454" t="str">
        <f>IF(ABS((moras[[#This Row],[EDAD]]-AVERAGE($I:$I))/_xlfn.STDEV.S($I:$I))&gt;1.96,"Atípico","No")</f>
        <v>No</v>
      </c>
    </row>
    <row r="3455" spans="1:11" x14ac:dyDescent="0.35">
      <c r="A3455">
        <v>2809</v>
      </c>
      <c r="B3455" t="s">
        <v>15</v>
      </c>
      <c r="C3455">
        <v>860036.5</v>
      </c>
      <c r="D3455" t="s">
        <v>10</v>
      </c>
      <c r="E3455" t="s">
        <v>11</v>
      </c>
      <c r="F3455" t="s">
        <v>12</v>
      </c>
      <c r="G3455" t="s">
        <v>13</v>
      </c>
      <c r="H3455" t="s">
        <v>13</v>
      </c>
      <c r="I3455">
        <v>49</v>
      </c>
      <c r="J3455" t="str">
        <f>IF(ABS((C3455-AVERAGE($C:$C))/_xlfn.STDEV.S(moras[SALARIO]))&gt;1.96,"Atípico","No")</f>
        <v>No</v>
      </c>
      <c r="K3455" t="str">
        <f>IF(ABS((moras[[#This Row],[EDAD]]-AVERAGE($I:$I))/_xlfn.STDEV.S($I:$I))&gt;1.96,"Atípico","No")</f>
        <v>No</v>
      </c>
    </row>
    <row r="3456" spans="1:11" x14ac:dyDescent="0.35">
      <c r="A3456">
        <v>981</v>
      </c>
      <c r="B3456" t="s">
        <v>9</v>
      </c>
      <c r="C3456">
        <v>848691.7</v>
      </c>
      <c r="D3456" t="s">
        <v>10</v>
      </c>
      <c r="E3456" t="s">
        <v>16</v>
      </c>
      <c r="F3456" t="s">
        <v>12</v>
      </c>
      <c r="G3456" t="s">
        <v>13</v>
      </c>
      <c r="H3456" t="s">
        <v>13</v>
      </c>
      <c r="I3456">
        <v>49</v>
      </c>
      <c r="J3456" t="str">
        <f>IF(ABS((C3456-AVERAGE($C:$C))/_xlfn.STDEV.S(moras[SALARIO]))&gt;1.96,"Atípico","No")</f>
        <v>No</v>
      </c>
      <c r="K3456" t="str">
        <f>IF(ABS((moras[[#This Row],[EDAD]]-AVERAGE($I:$I))/_xlfn.STDEV.S($I:$I))&gt;1.96,"Atípico","No")</f>
        <v>No</v>
      </c>
    </row>
    <row r="3457" spans="1:11" x14ac:dyDescent="0.35">
      <c r="A3457">
        <v>956</v>
      </c>
      <c r="B3457" t="s">
        <v>9</v>
      </c>
      <c r="C3457">
        <v>814208</v>
      </c>
      <c r="D3457" t="s">
        <v>18</v>
      </c>
      <c r="E3457" t="s">
        <v>16</v>
      </c>
      <c r="F3457" t="s">
        <v>12</v>
      </c>
      <c r="G3457" t="s">
        <v>13</v>
      </c>
      <c r="H3457" t="s">
        <v>13</v>
      </c>
      <c r="I3457">
        <v>49</v>
      </c>
      <c r="J3457" t="str">
        <f>IF(ABS((C3457-AVERAGE($C:$C))/_xlfn.STDEV.S(moras[SALARIO]))&gt;1.96,"Atípico","No")</f>
        <v>No</v>
      </c>
      <c r="K3457" t="str">
        <f>IF(ABS((moras[[#This Row],[EDAD]]-AVERAGE($I:$I))/_xlfn.STDEV.S($I:$I))&gt;1.96,"Atípico","No")</f>
        <v>No</v>
      </c>
    </row>
    <row r="3458" spans="1:11" x14ac:dyDescent="0.35">
      <c r="A3458">
        <v>2370</v>
      </c>
      <c r="B3458" t="s">
        <v>9</v>
      </c>
      <c r="C3458">
        <v>785103.77</v>
      </c>
      <c r="D3458" t="s">
        <v>10</v>
      </c>
      <c r="E3458" t="s">
        <v>16</v>
      </c>
      <c r="F3458" t="s">
        <v>12</v>
      </c>
      <c r="G3458" t="s">
        <v>13</v>
      </c>
      <c r="H3458" t="s">
        <v>13</v>
      </c>
      <c r="I3458">
        <v>49</v>
      </c>
      <c r="J3458" t="str">
        <f>IF(ABS((C3458-AVERAGE($C:$C))/_xlfn.STDEV.S(moras[SALARIO]))&gt;1.96,"Atípico","No")</f>
        <v>No</v>
      </c>
      <c r="K3458" t="str">
        <f>IF(ABS((moras[[#This Row],[EDAD]]-AVERAGE($I:$I))/_xlfn.STDEV.S($I:$I))&gt;1.96,"Atípico","No")</f>
        <v>No</v>
      </c>
    </row>
    <row r="3459" spans="1:11" x14ac:dyDescent="0.35">
      <c r="A3459">
        <v>4211</v>
      </c>
      <c r="B3459" t="s">
        <v>9</v>
      </c>
      <c r="C3459">
        <v>746235</v>
      </c>
      <c r="D3459" t="s">
        <v>10</v>
      </c>
      <c r="E3459" t="s">
        <v>16</v>
      </c>
      <c r="F3459" t="s">
        <v>12</v>
      </c>
      <c r="G3459" t="s">
        <v>13</v>
      </c>
      <c r="H3459" t="s">
        <v>13</v>
      </c>
      <c r="I3459">
        <v>49</v>
      </c>
      <c r="J3459" t="str">
        <f>IF(ABS((C3459-AVERAGE($C:$C))/_xlfn.STDEV.S(moras[SALARIO]))&gt;1.96,"Atípico","No")</f>
        <v>No</v>
      </c>
      <c r="K3459" t="str">
        <f>IF(ABS((moras[[#This Row],[EDAD]]-AVERAGE($I:$I))/_xlfn.STDEV.S($I:$I))&gt;1.96,"Atípico","No")</f>
        <v>No</v>
      </c>
    </row>
    <row r="3460" spans="1:11" x14ac:dyDescent="0.35">
      <c r="A3460">
        <v>2210</v>
      </c>
      <c r="B3460" t="s">
        <v>9</v>
      </c>
      <c r="C3460">
        <v>721187.76</v>
      </c>
      <c r="D3460" t="s">
        <v>10</v>
      </c>
      <c r="E3460" t="s">
        <v>11</v>
      </c>
      <c r="F3460" t="s">
        <v>12</v>
      </c>
      <c r="G3460" t="s">
        <v>13</v>
      </c>
      <c r="H3460" t="s">
        <v>13</v>
      </c>
      <c r="I3460">
        <v>49</v>
      </c>
      <c r="J3460" t="str">
        <f>IF(ABS((C3460-AVERAGE($C:$C))/_xlfn.STDEV.S(moras[SALARIO]))&gt;1.96,"Atípico","No")</f>
        <v>No</v>
      </c>
      <c r="K3460" t="str">
        <f>IF(ABS((moras[[#This Row],[EDAD]]-AVERAGE($I:$I))/_xlfn.STDEV.S($I:$I))&gt;1.96,"Atípico","No")</f>
        <v>No</v>
      </c>
    </row>
    <row r="3461" spans="1:11" x14ac:dyDescent="0.35">
      <c r="A3461">
        <v>412</v>
      </c>
      <c r="B3461" t="s">
        <v>9</v>
      </c>
      <c r="C3461">
        <v>639148</v>
      </c>
      <c r="D3461" t="s">
        <v>18</v>
      </c>
      <c r="E3461" t="s">
        <v>16</v>
      </c>
      <c r="F3461" t="s">
        <v>12</v>
      </c>
      <c r="G3461" t="s">
        <v>12</v>
      </c>
      <c r="H3461" t="s">
        <v>12</v>
      </c>
      <c r="I3461">
        <v>49</v>
      </c>
      <c r="J3461" t="str">
        <f>IF(ABS((C3461-AVERAGE($C:$C))/_xlfn.STDEV.S(moras[SALARIO]))&gt;1.96,"Atípico","No")</f>
        <v>No</v>
      </c>
      <c r="K3461" t="str">
        <f>IF(ABS((moras[[#This Row],[EDAD]]-AVERAGE($I:$I))/_xlfn.STDEV.S($I:$I))&gt;1.96,"Atípico","No")</f>
        <v>No</v>
      </c>
    </row>
    <row r="3462" spans="1:11" x14ac:dyDescent="0.35">
      <c r="A3462">
        <v>732</v>
      </c>
      <c r="B3462" t="s">
        <v>15</v>
      </c>
      <c r="C3462">
        <v>639148</v>
      </c>
      <c r="D3462" t="s">
        <v>18</v>
      </c>
      <c r="E3462" t="s">
        <v>16</v>
      </c>
      <c r="F3462" t="s">
        <v>12</v>
      </c>
      <c r="G3462" t="s">
        <v>12</v>
      </c>
      <c r="H3462" t="s">
        <v>12</v>
      </c>
      <c r="I3462">
        <v>49</v>
      </c>
      <c r="J3462" t="str">
        <f>IF(ABS((C3462-AVERAGE($C:$C))/_xlfn.STDEV.S(moras[SALARIO]))&gt;1.96,"Atípico","No")</f>
        <v>No</v>
      </c>
      <c r="K3462" t="str">
        <f>IF(ABS((moras[[#This Row],[EDAD]]-AVERAGE($I:$I))/_xlfn.STDEV.S($I:$I))&gt;1.96,"Atípico","No")</f>
        <v>No</v>
      </c>
    </row>
    <row r="3463" spans="1:11" x14ac:dyDescent="0.35">
      <c r="A3463">
        <v>1134</v>
      </c>
      <c r="B3463" t="s">
        <v>9</v>
      </c>
      <c r="C3463">
        <v>636889</v>
      </c>
      <c r="D3463" t="s">
        <v>18</v>
      </c>
      <c r="E3463" t="s">
        <v>16</v>
      </c>
      <c r="F3463" t="s">
        <v>12</v>
      </c>
      <c r="G3463" t="s">
        <v>13</v>
      </c>
      <c r="H3463" t="s">
        <v>12</v>
      </c>
      <c r="I3463">
        <v>49</v>
      </c>
      <c r="J3463" t="str">
        <f>IF(ABS((C3463-AVERAGE($C:$C))/_xlfn.STDEV.S(moras[SALARIO]))&gt;1.96,"Atípico","No")</f>
        <v>No</v>
      </c>
      <c r="K3463" t="str">
        <f>IF(ABS((moras[[#This Row],[EDAD]]-AVERAGE($I:$I))/_xlfn.STDEV.S($I:$I))&gt;1.96,"Atípico","No")</f>
        <v>No</v>
      </c>
    </row>
    <row r="3464" spans="1:11" x14ac:dyDescent="0.35">
      <c r="A3464">
        <v>1951</v>
      </c>
      <c r="B3464" t="s">
        <v>9</v>
      </c>
      <c r="C3464">
        <v>610146</v>
      </c>
      <c r="D3464" t="s">
        <v>17</v>
      </c>
      <c r="E3464" t="s">
        <v>16</v>
      </c>
      <c r="F3464" t="s">
        <v>12</v>
      </c>
      <c r="G3464" t="s">
        <v>13</v>
      </c>
      <c r="H3464" t="s">
        <v>13</v>
      </c>
      <c r="I3464">
        <v>49</v>
      </c>
      <c r="J3464" t="str">
        <f>IF(ABS((C3464-AVERAGE($C:$C))/_xlfn.STDEV.S(moras[SALARIO]))&gt;1.96,"Atípico","No")</f>
        <v>No</v>
      </c>
      <c r="K3464" t="str">
        <f>IF(ABS((moras[[#This Row],[EDAD]]-AVERAGE($I:$I))/_xlfn.STDEV.S($I:$I))&gt;1.96,"Atípico","No")</f>
        <v>No</v>
      </c>
    </row>
    <row r="3465" spans="1:11" x14ac:dyDescent="0.35">
      <c r="A3465">
        <v>3777</v>
      </c>
      <c r="B3465" t="s">
        <v>9</v>
      </c>
      <c r="C3465">
        <v>581009</v>
      </c>
      <c r="D3465" t="s">
        <v>10</v>
      </c>
      <c r="E3465" t="s">
        <v>16</v>
      </c>
      <c r="F3465" t="s">
        <v>12</v>
      </c>
      <c r="G3465" t="s">
        <v>13</v>
      </c>
      <c r="H3465" t="s">
        <v>13</v>
      </c>
      <c r="I3465">
        <v>49</v>
      </c>
      <c r="J3465" t="str">
        <f>IF(ABS((C3465-AVERAGE($C:$C))/_xlfn.STDEV.S(moras[SALARIO]))&gt;1.96,"Atípico","No")</f>
        <v>No</v>
      </c>
      <c r="K3465" t="str">
        <f>IF(ABS((moras[[#This Row],[EDAD]]-AVERAGE($I:$I))/_xlfn.STDEV.S($I:$I))&gt;1.96,"Atípico","No")</f>
        <v>No</v>
      </c>
    </row>
    <row r="3466" spans="1:11" x14ac:dyDescent="0.35">
      <c r="A3466">
        <v>1937</v>
      </c>
      <c r="B3466" t="s">
        <v>9</v>
      </c>
      <c r="C3466">
        <v>566297</v>
      </c>
      <c r="D3466" t="s">
        <v>18</v>
      </c>
      <c r="E3466" t="s">
        <v>16</v>
      </c>
      <c r="F3466" t="s">
        <v>12</v>
      </c>
      <c r="G3466" t="s">
        <v>13</v>
      </c>
      <c r="H3466" t="s">
        <v>13</v>
      </c>
      <c r="I3466">
        <v>49</v>
      </c>
      <c r="J3466" t="str">
        <f>IF(ABS((C3466-AVERAGE($C:$C))/_xlfn.STDEV.S(moras[SALARIO]))&gt;1.96,"Atípico","No")</f>
        <v>No</v>
      </c>
      <c r="K3466" t="str">
        <f>IF(ABS((moras[[#This Row],[EDAD]]-AVERAGE($I:$I))/_xlfn.STDEV.S($I:$I))&gt;1.96,"Atípico","No")</f>
        <v>No</v>
      </c>
    </row>
    <row r="3467" spans="1:11" x14ac:dyDescent="0.35">
      <c r="A3467">
        <v>4</v>
      </c>
      <c r="B3467" t="s">
        <v>15</v>
      </c>
      <c r="C3467">
        <v>544949.82999999996</v>
      </c>
      <c r="D3467" t="s">
        <v>10</v>
      </c>
      <c r="E3467" t="s">
        <v>16</v>
      </c>
      <c r="F3467" t="s">
        <v>12</v>
      </c>
      <c r="G3467" t="s">
        <v>13</v>
      </c>
      <c r="H3467" t="s">
        <v>13</v>
      </c>
      <c r="I3467">
        <v>49</v>
      </c>
      <c r="J3467" t="str">
        <f>IF(ABS((C3467-AVERAGE($C:$C))/_xlfn.STDEV.S(moras[SALARIO]))&gt;1.96,"Atípico","No")</f>
        <v>No</v>
      </c>
      <c r="K3467" t="str">
        <f>IF(ABS((moras[[#This Row],[EDAD]]-AVERAGE($I:$I))/_xlfn.STDEV.S($I:$I))&gt;1.96,"Atípico","No")</f>
        <v>No</v>
      </c>
    </row>
    <row r="3468" spans="1:11" x14ac:dyDescent="0.35">
      <c r="A3468">
        <v>2197</v>
      </c>
      <c r="B3468" t="s">
        <v>9</v>
      </c>
      <c r="C3468">
        <v>543686</v>
      </c>
      <c r="D3468" t="s">
        <v>10</v>
      </c>
      <c r="E3468" t="s">
        <v>11</v>
      </c>
      <c r="F3468" t="s">
        <v>12</v>
      </c>
      <c r="G3468" t="s">
        <v>13</v>
      </c>
      <c r="H3468" t="s">
        <v>12</v>
      </c>
      <c r="I3468">
        <v>49</v>
      </c>
      <c r="J3468" t="str">
        <f>IF(ABS((C3468-AVERAGE($C:$C))/_xlfn.STDEV.S(moras[SALARIO]))&gt;1.96,"Atípico","No")</f>
        <v>No</v>
      </c>
      <c r="K3468" t="str">
        <f>IF(ABS((moras[[#This Row],[EDAD]]-AVERAGE($I:$I))/_xlfn.STDEV.S($I:$I))&gt;1.96,"Atípico","No")</f>
        <v>No</v>
      </c>
    </row>
    <row r="3469" spans="1:11" x14ac:dyDescent="0.35">
      <c r="A3469">
        <v>4298</v>
      </c>
      <c r="B3469" t="s">
        <v>9</v>
      </c>
      <c r="C3469">
        <v>543582</v>
      </c>
      <c r="D3469" t="s">
        <v>10</v>
      </c>
      <c r="E3469" t="s">
        <v>16</v>
      </c>
      <c r="F3469" t="s">
        <v>12</v>
      </c>
      <c r="G3469" t="s">
        <v>13</v>
      </c>
      <c r="H3469" t="s">
        <v>13</v>
      </c>
      <c r="I3469">
        <v>49</v>
      </c>
      <c r="J3469" t="str">
        <f>IF(ABS((C3469-AVERAGE($C:$C))/_xlfn.STDEV.S(moras[SALARIO]))&gt;1.96,"Atípico","No")</f>
        <v>No</v>
      </c>
      <c r="K3469" t="str">
        <f>IF(ABS((moras[[#This Row],[EDAD]]-AVERAGE($I:$I))/_xlfn.STDEV.S($I:$I))&gt;1.96,"Atípico","No")</f>
        <v>No</v>
      </c>
    </row>
    <row r="3470" spans="1:11" x14ac:dyDescent="0.35">
      <c r="A3470">
        <v>4735</v>
      </c>
      <c r="B3470" t="s">
        <v>9</v>
      </c>
      <c r="C3470">
        <v>515703.75</v>
      </c>
      <c r="D3470" t="s">
        <v>10</v>
      </c>
      <c r="E3470" t="s">
        <v>11</v>
      </c>
      <c r="F3470" t="s">
        <v>12</v>
      </c>
      <c r="G3470" t="s">
        <v>13</v>
      </c>
      <c r="H3470" t="s">
        <v>13</v>
      </c>
      <c r="I3470">
        <v>49</v>
      </c>
      <c r="J3470" t="str">
        <f>IF(ABS((C3470-AVERAGE($C:$C))/_xlfn.STDEV.S(moras[SALARIO]))&gt;1.96,"Atípico","No")</f>
        <v>No</v>
      </c>
      <c r="K3470" t="str">
        <f>IF(ABS((moras[[#This Row],[EDAD]]-AVERAGE($I:$I))/_xlfn.STDEV.S($I:$I))&gt;1.96,"Atípico","No")</f>
        <v>No</v>
      </c>
    </row>
    <row r="3471" spans="1:11" x14ac:dyDescent="0.35">
      <c r="A3471">
        <v>155</v>
      </c>
      <c r="B3471" t="s">
        <v>15</v>
      </c>
      <c r="C3471">
        <v>513465</v>
      </c>
      <c r="D3471" t="s">
        <v>10</v>
      </c>
      <c r="E3471" t="s">
        <v>16</v>
      </c>
      <c r="F3471" t="s">
        <v>12</v>
      </c>
      <c r="G3471" t="s">
        <v>13</v>
      </c>
      <c r="H3471" t="s">
        <v>13</v>
      </c>
      <c r="I3471">
        <v>49</v>
      </c>
      <c r="J3471" t="str">
        <f>IF(ABS((C3471-AVERAGE($C:$C))/_xlfn.STDEV.S(moras[SALARIO]))&gt;1.96,"Atípico","No")</f>
        <v>No</v>
      </c>
      <c r="K3471" t="str">
        <f>IF(ABS((moras[[#This Row],[EDAD]]-AVERAGE($I:$I))/_xlfn.STDEV.S($I:$I))&gt;1.96,"Atípico","No")</f>
        <v>No</v>
      </c>
    </row>
    <row r="3472" spans="1:11" x14ac:dyDescent="0.35">
      <c r="A3472">
        <v>2539</v>
      </c>
      <c r="B3472" t="s">
        <v>9</v>
      </c>
      <c r="C3472">
        <v>508656</v>
      </c>
      <c r="D3472" t="s">
        <v>10</v>
      </c>
      <c r="E3472" t="s">
        <v>16</v>
      </c>
      <c r="F3472" t="s">
        <v>12</v>
      </c>
      <c r="G3472" t="s">
        <v>13</v>
      </c>
      <c r="H3472" t="s">
        <v>13</v>
      </c>
      <c r="I3472">
        <v>49</v>
      </c>
      <c r="J3472" t="str">
        <f>IF(ABS((C3472-AVERAGE($C:$C))/_xlfn.STDEV.S(moras[SALARIO]))&gt;1.96,"Atípico","No")</f>
        <v>No</v>
      </c>
      <c r="K3472" t="str">
        <f>IF(ABS((moras[[#This Row],[EDAD]]-AVERAGE($I:$I))/_xlfn.STDEV.S($I:$I))&gt;1.96,"Atípico","No")</f>
        <v>No</v>
      </c>
    </row>
    <row r="3473" spans="1:11" x14ac:dyDescent="0.35">
      <c r="A3473">
        <v>3195</v>
      </c>
      <c r="B3473" t="s">
        <v>15</v>
      </c>
      <c r="C3473">
        <v>504218.48</v>
      </c>
      <c r="D3473" t="s">
        <v>10</v>
      </c>
      <c r="E3473" t="s">
        <v>16</v>
      </c>
      <c r="F3473" t="s">
        <v>12</v>
      </c>
      <c r="G3473" t="s">
        <v>12</v>
      </c>
      <c r="H3473" t="s">
        <v>13</v>
      </c>
      <c r="I3473">
        <v>49</v>
      </c>
      <c r="J3473" t="str">
        <f>IF(ABS((C3473-AVERAGE($C:$C))/_xlfn.STDEV.S(moras[SALARIO]))&gt;1.96,"Atípico","No")</f>
        <v>No</v>
      </c>
      <c r="K3473" t="str">
        <f>IF(ABS((moras[[#This Row],[EDAD]]-AVERAGE($I:$I))/_xlfn.STDEV.S($I:$I))&gt;1.96,"Atípico","No")</f>
        <v>No</v>
      </c>
    </row>
    <row r="3474" spans="1:11" x14ac:dyDescent="0.35">
      <c r="A3474">
        <v>1539</v>
      </c>
      <c r="B3474" t="s">
        <v>9</v>
      </c>
      <c r="C3474">
        <v>500060</v>
      </c>
      <c r="D3474" t="s">
        <v>10</v>
      </c>
      <c r="E3474" t="s">
        <v>16</v>
      </c>
      <c r="F3474" t="s">
        <v>12</v>
      </c>
      <c r="G3474" t="s">
        <v>12</v>
      </c>
      <c r="H3474" t="s">
        <v>12</v>
      </c>
      <c r="I3474">
        <v>49</v>
      </c>
      <c r="J3474" t="str">
        <f>IF(ABS((C3474-AVERAGE($C:$C))/_xlfn.STDEV.S(moras[SALARIO]))&gt;1.96,"Atípico","No")</f>
        <v>No</v>
      </c>
      <c r="K3474" t="str">
        <f>IF(ABS((moras[[#This Row],[EDAD]]-AVERAGE($I:$I))/_xlfn.STDEV.S($I:$I))&gt;1.96,"Atípico","No")</f>
        <v>No</v>
      </c>
    </row>
    <row r="3475" spans="1:11" x14ac:dyDescent="0.35">
      <c r="A3475">
        <v>2377</v>
      </c>
      <c r="B3475" t="s">
        <v>9</v>
      </c>
      <c r="C3475">
        <v>498141.67</v>
      </c>
      <c r="D3475" t="s">
        <v>10</v>
      </c>
      <c r="E3475" t="s">
        <v>16</v>
      </c>
      <c r="F3475" t="s">
        <v>12</v>
      </c>
      <c r="G3475" t="s">
        <v>13</v>
      </c>
      <c r="H3475" t="s">
        <v>13</v>
      </c>
      <c r="I3475">
        <v>49</v>
      </c>
      <c r="J3475" t="str">
        <f>IF(ABS((C3475-AVERAGE($C:$C))/_xlfn.STDEV.S(moras[SALARIO]))&gt;1.96,"Atípico","No")</f>
        <v>No</v>
      </c>
      <c r="K3475" t="str">
        <f>IF(ABS((moras[[#This Row],[EDAD]]-AVERAGE($I:$I))/_xlfn.STDEV.S($I:$I))&gt;1.96,"Atípico","No")</f>
        <v>No</v>
      </c>
    </row>
    <row r="3476" spans="1:11" x14ac:dyDescent="0.35">
      <c r="A3476">
        <v>4797</v>
      </c>
      <c r="B3476" t="s">
        <v>9</v>
      </c>
      <c r="C3476">
        <v>489279</v>
      </c>
      <c r="D3476" t="s">
        <v>10</v>
      </c>
      <c r="E3476" t="s">
        <v>16</v>
      </c>
      <c r="F3476" t="s">
        <v>12</v>
      </c>
      <c r="G3476" t="s">
        <v>13</v>
      </c>
      <c r="H3476" t="s">
        <v>13</v>
      </c>
      <c r="I3476">
        <v>49</v>
      </c>
      <c r="J3476" t="str">
        <f>IF(ABS((C3476-AVERAGE($C:$C))/_xlfn.STDEV.S(moras[SALARIO]))&gt;1.96,"Atípico","No")</f>
        <v>No</v>
      </c>
      <c r="K3476" t="str">
        <f>IF(ABS((moras[[#This Row],[EDAD]]-AVERAGE($I:$I))/_xlfn.STDEV.S($I:$I))&gt;1.96,"Atípico","No")</f>
        <v>No</v>
      </c>
    </row>
    <row r="3477" spans="1:11" x14ac:dyDescent="0.35">
      <c r="A3477">
        <v>3661</v>
      </c>
      <c r="B3477" t="s">
        <v>9</v>
      </c>
      <c r="C3477">
        <v>480577</v>
      </c>
      <c r="D3477" t="s">
        <v>18</v>
      </c>
      <c r="E3477" t="s">
        <v>16</v>
      </c>
      <c r="F3477" t="s">
        <v>12</v>
      </c>
      <c r="G3477" t="s">
        <v>13</v>
      </c>
      <c r="H3477" t="s">
        <v>13</v>
      </c>
      <c r="I3477">
        <v>49</v>
      </c>
      <c r="J3477" t="str">
        <f>IF(ABS((C3477-AVERAGE($C:$C))/_xlfn.STDEV.S(moras[SALARIO]))&gt;1.96,"Atípico","No")</f>
        <v>No</v>
      </c>
      <c r="K3477" t="str">
        <f>IF(ABS((moras[[#This Row],[EDAD]]-AVERAGE($I:$I))/_xlfn.STDEV.S($I:$I))&gt;1.96,"Atípico","No")</f>
        <v>No</v>
      </c>
    </row>
    <row r="3478" spans="1:11" x14ac:dyDescent="0.35">
      <c r="A3478">
        <v>1948</v>
      </c>
      <c r="B3478" t="s">
        <v>9</v>
      </c>
      <c r="C3478">
        <v>478452</v>
      </c>
      <c r="D3478" t="s">
        <v>18</v>
      </c>
      <c r="E3478" t="s">
        <v>16</v>
      </c>
      <c r="F3478" t="s">
        <v>12</v>
      </c>
      <c r="G3478" t="s">
        <v>12</v>
      </c>
      <c r="H3478" t="s">
        <v>13</v>
      </c>
      <c r="I3478">
        <v>49</v>
      </c>
      <c r="J3478" t="str">
        <f>IF(ABS((C3478-AVERAGE($C:$C))/_xlfn.STDEV.S(moras[SALARIO]))&gt;1.96,"Atípico","No")</f>
        <v>No</v>
      </c>
      <c r="K3478" t="str">
        <f>IF(ABS((moras[[#This Row],[EDAD]]-AVERAGE($I:$I))/_xlfn.STDEV.S($I:$I))&gt;1.96,"Atípico","No")</f>
        <v>No</v>
      </c>
    </row>
    <row r="3479" spans="1:11" x14ac:dyDescent="0.35">
      <c r="A3479">
        <v>4469</v>
      </c>
      <c r="B3479" t="s">
        <v>9</v>
      </c>
      <c r="C3479">
        <v>466652.81</v>
      </c>
      <c r="D3479" t="s">
        <v>10</v>
      </c>
      <c r="E3479" t="s">
        <v>16</v>
      </c>
      <c r="F3479" t="s">
        <v>12</v>
      </c>
      <c r="G3479" t="s">
        <v>13</v>
      </c>
      <c r="H3479" t="s">
        <v>13</v>
      </c>
      <c r="I3479">
        <v>49</v>
      </c>
      <c r="J3479" t="str">
        <f>IF(ABS((C3479-AVERAGE($C:$C))/_xlfn.STDEV.S(moras[SALARIO]))&gt;1.96,"Atípico","No")</f>
        <v>No</v>
      </c>
      <c r="K3479" t="str">
        <f>IF(ABS((moras[[#This Row],[EDAD]]-AVERAGE($I:$I))/_xlfn.STDEV.S($I:$I))&gt;1.96,"Atípico","No")</f>
        <v>No</v>
      </c>
    </row>
    <row r="3480" spans="1:11" x14ac:dyDescent="0.35">
      <c r="A3480">
        <v>481</v>
      </c>
      <c r="B3480" t="s">
        <v>9</v>
      </c>
      <c r="C3480">
        <v>458557</v>
      </c>
      <c r="D3480" t="s">
        <v>18</v>
      </c>
      <c r="E3480" t="s">
        <v>16</v>
      </c>
      <c r="F3480" t="s">
        <v>12</v>
      </c>
      <c r="G3480" t="s">
        <v>13</v>
      </c>
      <c r="H3480" t="s">
        <v>12</v>
      </c>
      <c r="I3480">
        <v>49</v>
      </c>
      <c r="J3480" t="str">
        <f>IF(ABS((C3480-AVERAGE($C:$C))/_xlfn.STDEV.S(moras[SALARIO]))&gt;1.96,"Atípico","No")</f>
        <v>No</v>
      </c>
      <c r="K3480" t="str">
        <f>IF(ABS((moras[[#This Row],[EDAD]]-AVERAGE($I:$I))/_xlfn.STDEV.S($I:$I))&gt;1.96,"Atípico","No")</f>
        <v>No</v>
      </c>
    </row>
    <row r="3481" spans="1:11" x14ac:dyDescent="0.35">
      <c r="A3481">
        <v>4474</v>
      </c>
      <c r="B3481" t="s">
        <v>9</v>
      </c>
      <c r="C3481">
        <v>456300.02</v>
      </c>
      <c r="D3481" t="s">
        <v>10</v>
      </c>
      <c r="E3481" t="s">
        <v>16</v>
      </c>
      <c r="F3481" t="s">
        <v>12</v>
      </c>
      <c r="G3481" t="s">
        <v>12</v>
      </c>
      <c r="H3481" t="s">
        <v>13</v>
      </c>
      <c r="I3481">
        <v>49</v>
      </c>
      <c r="J3481" t="str">
        <f>IF(ABS((C3481-AVERAGE($C:$C))/_xlfn.STDEV.S(moras[SALARIO]))&gt;1.96,"Atípico","No")</f>
        <v>No</v>
      </c>
      <c r="K3481" t="str">
        <f>IF(ABS((moras[[#This Row],[EDAD]]-AVERAGE($I:$I))/_xlfn.STDEV.S($I:$I))&gt;1.96,"Atípico","No")</f>
        <v>No</v>
      </c>
    </row>
    <row r="3482" spans="1:11" x14ac:dyDescent="0.35">
      <c r="A3482">
        <v>780</v>
      </c>
      <c r="B3482" t="s">
        <v>9</v>
      </c>
      <c r="C3482">
        <v>453693.52</v>
      </c>
      <c r="D3482" t="s">
        <v>10</v>
      </c>
      <c r="E3482" t="s">
        <v>16</v>
      </c>
      <c r="F3482" t="s">
        <v>12</v>
      </c>
      <c r="G3482" t="s">
        <v>12</v>
      </c>
      <c r="H3482" t="s">
        <v>13</v>
      </c>
      <c r="I3482">
        <v>49</v>
      </c>
      <c r="J3482" t="str">
        <f>IF(ABS((C3482-AVERAGE($C:$C))/_xlfn.STDEV.S(moras[SALARIO]))&gt;1.96,"Atípico","No")</f>
        <v>No</v>
      </c>
      <c r="K3482" t="str">
        <f>IF(ABS((moras[[#This Row],[EDAD]]-AVERAGE($I:$I))/_xlfn.STDEV.S($I:$I))&gt;1.96,"Atípico","No")</f>
        <v>No</v>
      </c>
    </row>
    <row r="3483" spans="1:11" x14ac:dyDescent="0.35">
      <c r="A3483">
        <v>573</v>
      </c>
      <c r="B3483" t="s">
        <v>9</v>
      </c>
      <c r="C3483">
        <v>452192.8</v>
      </c>
      <c r="D3483" t="s">
        <v>10</v>
      </c>
      <c r="E3483" t="s">
        <v>16</v>
      </c>
      <c r="F3483" t="s">
        <v>12</v>
      </c>
      <c r="G3483" t="s">
        <v>13</v>
      </c>
      <c r="H3483" t="s">
        <v>13</v>
      </c>
      <c r="I3483">
        <v>49</v>
      </c>
      <c r="J3483" t="str">
        <f>IF(ABS((C3483-AVERAGE($C:$C))/_xlfn.STDEV.S(moras[SALARIO]))&gt;1.96,"Atípico","No")</f>
        <v>No</v>
      </c>
      <c r="K3483" t="str">
        <f>IF(ABS((moras[[#This Row],[EDAD]]-AVERAGE($I:$I))/_xlfn.STDEV.S($I:$I))&gt;1.96,"Atípico","No")</f>
        <v>No</v>
      </c>
    </row>
    <row r="3484" spans="1:11" x14ac:dyDescent="0.35">
      <c r="A3484">
        <v>2852</v>
      </c>
      <c r="B3484" t="s">
        <v>9</v>
      </c>
      <c r="C3484">
        <v>450886</v>
      </c>
      <c r="D3484" t="s">
        <v>18</v>
      </c>
      <c r="E3484" t="s">
        <v>16</v>
      </c>
      <c r="F3484" t="s">
        <v>12</v>
      </c>
      <c r="G3484" t="s">
        <v>13</v>
      </c>
      <c r="H3484" t="s">
        <v>13</v>
      </c>
      <c r="I3484">
        <v>49</v>
      </c>
      <c r="J3484" t="str">
        <f>IF(ABS((C3484-AVERAGE($C:$C))/_xlfn.STDEV.S(moras[SALARIO]))&gt;1.96,"Atípico","No")</f>
        <v>No</v>
      </c>
      <c r="K3484" t="str">
        <f>IF(ABS((moras[[#This Row],[EDAD]]-AVERAGE($I:$I))/_xlfn.STDEV.S($I:$I))&gt;1.96,"Atípico","No")</f>
        <v>No</v>
      </c>
    </row>
    <row r="3485" spans="1:11" x14ac:dyDescent="0.35">
      <c r="A3485">
        <v>1300</v>
      </c>
      <c r="B3485" t="s">
        <v>15</v>
      </c>
      <c r="C3485">
        <v>448387.72</v>
      </c>
      <c r="D3485" t="s">
        <v>10</v>
      </c>
      <c r="E3485" t="s">
        <v>16</v>
      </c>
      <c r="F3485" t="s">
        <v>12</v>
      </c>
      <c r="G3485" t="s">
        <v>13</v>
      </c>
      <c r="H3485" t="s">
        <v>13</v>
      </c>
      <c r="I3485">
        <v>49</v>
      </c>
      <c r="J3485" t="str">
        <f>IF(ABS((C3485-AVERAGE($C:$C))/_xlfn.STDEV.S(moras[SALARIO]))&gt;1.96,"Atípico","No")</f>
        <v>No</v>
      </c>
      <c r="K3485" t="str">
        <f>IF(ABS((moras[[#This Row],[EDAD]]-AVERAGE($I:$I))/_xlfn.STDEV.S($I:$I))&gt;1.96,"Atípico","No")</f>
        <v>No</v>
      </c>
    </row>
    <row r="3486" spans="1:11" x14ac:dyDescent="0.35">
      <c r="A3486">
        <v>4291</v>
      </c>
      <c r="B3486" t="s">
        <v>9</v>
      </c>
      <c r="C3486">
        <v>445567</v>
      </c>
      <c r="D3486" t="s">
        <v>18</v>
      </c>
      <c r="E3486" t="s">
        <v>16</v>
      </c>
      <c r="F3486" t="s">
        <v>12</v>
      </c>
      <c r="G3486" t="s">
        <v>13</v>
      </c>
      <c r="H3486" t="s">
        <v>13</v>
      </c>
      <c r="I3486">
        <v>49</v>
      </c>
      <c r="J3486" t="str">
        <f>IF(ABS((C3486-AVERAGE($C:$C))/_xlfn.STDEV.S(moras[SALARIO]))&gt;1.96,"Atípico","No")</f>
        <v>No</v>
      </c>
      <c r="K3486" t="str">
        <f>IF(ABS((moras[[#This Row],[EDAD]]-AVERAGE($I:$I))/_xlfn.STDEV.S($I:$I))&gt;1.96,"Atípico","No")</f>
        <v>No</v>
      </c>
    </row>
    <row r="3487" spans="1:11" x14ac:dyDescent="0.35">
      <c r="A3487">
        <v>977</v>
      </c>
      <c r="B3487" t="s">
        <v>15</v>
      </c>
      <c r="C3487">
        <v>424747.4</v>
      </c>
      <c r="D3487" t="s">
        <v>10</v>
      </c>
      <c r="E3487" t="s">
        <v>16</v>
      </c>
      <c r="F3487" t="s">
        <v>12</v>
      </c>
      <c r="G3487" t="s">
        <v>13</v>
      </c>
      <c r="H3487" t="s">
        <v>13</v>
      </c>
      <c r="I3487">
        <v>49</v>
      </c>
      <c r="J3487" t="str">
        <f>IF(ABS((C3487-AVERAGE($C:$C))/_xlfn.STDEV.S(moras[SALARIO]))&gt;1.96,"Atípico","No")</f>
        <v>No</v>
      </c>
      <c r="K3487" t="str">
        <f>IF(ABS((moras[[#This Row],[EDAD]]-AVERAGE($I:$I))/_xlfn.STDEV.S($I:$I))&gt;1.96,"Atípico","No")</f>
        <v>No</v>
      </c>
    </row>
    <row r="3488" spans="1:11" x14ac:dyDescent="0.35">
      <c r="A3488">
        <v>4654</v>
      </c>
      <c r="B3488" t="s">
        <v>9</v>
      </c>
      <c r="C3488">
        <v>424277</v>
      </c>
      <c r="D3488" t="s">
        <v>18</v>
      </c>
      <c r="E3488" t="s">
        <v>16</v>
      </c>
      <c r="F3488" t="s">
        <v>12</v>
      </c>
      <c r="G3488" t="s">
        <v>13</v>
      </c>
      <c r="H3488" t="s">
        <v>12</v>
      </c>
      <c r="I3488">
        <v>49</v>
      </c>
      <c r="J3488" t="str">
        <f>IF(ABS((C3488-AVERAGE($C:$C))/_xlfn.STDEV.S(moras[SALARIO]))&gt;1.96,"Atípico","No")</f>
        <v>No</v>
      </c>
      <c r="K3488" t="str">
        <f>IF(ABS((moras[[#This Row],[EDAD]]-AVERAGE($I:$I))/_xlfn.STDEV.S($I:$I))&gt;1.96,"Atípico","No")</f>
        <v>No</v>
      </c>
    </row>
    <row r="3489" spans="1:11" x14ac:dyDescent="0.35">
      <c r="A3489">
        <v>3244</v>
      </c>
      <c r="B3489" t="s">
        <v>9</v>
      </c>
      <c r="C3489">
        <v>422231</v>
      </c>
      <c r="D3489" t="s">
        <v>10</v>
      </c>
      <c r="E3489" t="s">
        <v>11</v>
      </c>
      <c r="F3489" t="s">
        <v>12</v>
      </c>
      <c r="G3489" t="s">
        <v>13</v>
      </c>
      <c r="H3489" t="s">
        <v>13</v>
      </c>
      <c r="I3489">
        <v>49</v>
      </c>
      <c r="J3489" t="str">
        <f>IF(ABS((C3489-AVERAGE($C:$C))/_xlfn.STDEV.S(moras[SALARIO]))&gt;1.96,"Atípico","No")</f>
        <v>No</v>
      </c>
      <c r="K3489" t="str">
        <f>IF(ABS((moras[[#This Row],[EDAD]]-AVERAGE($I:$I))/_xlfn.STDEV.S($I:$I))&gt;1.96,"Atípico","No")</f>
        <v>No</v>
      </c>
    </row>
    <row r="3490" spans="1:11" x14ac:dyDescent="0.35">
      <c r="A3490">
        <v>3576</v>
      </c>
      <c r="B3490" t="s">
        <v>9</v>
      </c>
      <c r="C3490">
        <v>413166</v>
      </c>
      <c r="D3490" t="s">
        <v>10</v>
      </c>
      <c r="E3490" t="s">
        <v>16</v>
      </c>
      <c r="F3490" t="s">
        <v>12</v>
      </c>
      <c r="G3490" t="s">
        <v>13</v>
      </c>
      <c r="H3490" t="s">
        <v>13</v>
      </c>
      <c r="I3490">
        <v>49</v>
      </c>
      <c r="J3490" t="str">
        <f>IF(ABS((C3490-AVERAGE($C:$C))/_xlfn.STDEV.S(moras[SALARIO]))&gt;1.96,"Atípico","No")</f>
        <v>No</v>
      </c>
      <c r="K3490" t="str">
        <f>IF(ABS((moras[[#This Row],[EDAD]]-AVERAGE($I:$I))/_xlfn.STDEV.S($I:$I))&gt;1.96,"Atípico","No")</f>
        <v>No</v>
      </c>
    </row>
    <row r="3491" spans="1:11" x14ac:dyDescent="0.35">
      <c r="A3491">
        <v>435</v>
      </c>
      <c r="B3491" t="s">
        <v>9</v>
      </c>
      <c r="C3491">
        <v>408495</v>
      </c>
      <c r="D3491" t="s">
        <v>10</v>
      </c>
      <c r="E3491" t="s">
        <v>16</v>
      </c>
      <c r="F3491" t="s">
        <v>12</v>
      </c>
      <c r="G3491" t="s">
        <v>13</v>
      </c>
      <c r="H3491" t="s">
        <v>13</v>
      </c>
      <c r="I3491">
        <v>49</v>
      </c>
      <c r="J3491" t="str">
        <f>IF(ABS((C3491-AVERAGE($C:$C))/_xlfn.STDEV.S(moras[SALARIO]))&gt;1.96,"Atípico","No")</f>
        <v>No</v>
      </c>
      <c r="K3491" t="str">
        <f>IF(ABS((moras[[#This Row],[EDAD]]-AVERAGE($I:$I))/_xlfn.STDEV.S($I:$I))&gt;1.96,"Atípico","No")</f>
        <v>No</v>
      </c>
    </row>
    <row r="3492" spans="1:11" x14ac:dyDescent="0.35">
      <c r="A3492">
        <v>4024</v>
      </c>
      <c r="B3492" t="s">
        <v>9</v>
      </c>
      <c r="C3492">
        <v>406045.76</v>
      </c>
      <c r="D3492" t="s">
        <v>10</v>
      </c>
      <c r="E3492" t="s">
        <v>16</v>
      </c>
      <c r="F3492" t="s">
        <v>12</v>
      </c>
      <c r="G3492" t="s">
        <v>12</v>
      </c>
      <c r="H3492" t="s">
        <v>13</v>
      </c>
      <c r="I3492">
        <v>49</v>
      </c>
      <c r="J3492" t="str">
        <f>IF(ABS((C3492-AVERAGE($C:$C))/_xlfn.STDEV.S(moras[SALARIO]))&gt;1.96,"Atípico","No")</f>
        <v>No</v>
      </c>
      <c r="K3492" t="str">
        <f>IF(ABS((moras[[#This Row],[EDAD]]-AVERAGE($I:$I))/_xlfn.STDEV.S($I:$I))&gt;1.96,"Atípico","No")</f>
        <v>No</v>
      </c>
    </row>
    <row r="3493" spans="1:11" x14ac:dyDescent="0.35">
      <c r="A3493">
        <v>3877</v>
      </c>
      <c r="B3493" t="s">
        <v>9</v>
      </c>
      <c r="C3493">
        <v>391637.5</v>
      </c>
      <c r="D3493" t="s">
        <v>10</v>
      </c>
      <c r="E3493" t="s">
        <v>16</v>
      </c>
      <c r="F3493" t="s">
        <v>12</v>
      </c>
      <c r="G3493" t="s">
        <v>13</v>
      </c>
      <c r="H3493" t="s">
        <v>13</v>
      </c>
      <c r="I3493">
        <v>49</v>
      </c>
      <c r="J3493" t="str">
        <f>IF(ABS((C3493-AVERAGE($C:$C))/_xlfn.STDEV.S(moras[SALARIO]))&gt;1.96,"Atípico","No")</f>
        <v>No</v>
      </c>
      <c r="K3493" t="str">
        <f>IF(ABS((moras[[#This Row],[EDAD]]-AVERAGE($I:$I))/_xlfn.STDEV.S($I:$I))&gt;1.96,"Atípico","No")</f>
        <v>No</v>
      </c>
    </row>
    <row r="3494" spans="1:11" x14ac:dyDescent="0.35">
      <c r="A3494">
        <v>660</v>
      </c>
      <c r="B3494" t="s">
        <v>9</v>
      </c>
      <c r="C3494">
        <v>386161</v>
      </c>
      <c r="D3494" t="s">
        <v>18</v>
      </c>
      <c r="E3494" t="s">
        <v>16</v>
      </c>
      <c r="F3494" t="s">
        <v>12</v>
      </c>
      <c r="G3494" t="s">
        <v>13</v>
      </c>
      <c r="H3494" t="s">
        <v>12</v>
      </c>
      <c r="I3494">
        <v>49</v>
      </c>
      <c r="J3494" t="str">
        <f>IF(ABS((C3494-AVERAGE($C:$C))/_xlfn.STDEV.S(moras[SALARIO]))&gt;1.96,"Atípico","No")</f>
        <v>No</v>
      </c>
      <c r="K3494" t="str">
        <f>IF(ABS((moras[[#This Row],[EDAD]]-AVERAGE($I:$I))/_xlfn.STDEV.S($I:$I))&gt;1.96,"Atípico","No")</f>
        <v>No</v>
      </c>
    </row>
    <row r="3495" spans="1:11" x14ac:dyDescent="0.35">
      <c r="A3495">
        <v>585</v>
      </c>
      <c r="B3495" t="s">
        <v>9</v>
      </c>
      <c r="C3495">
        <v>377035</v>
      </c>
      <c r="D3495" t="s">
        <v>18</v>
      </c>
      <c r="E3495" t="s">
        <v>16</v>
      </c>
      <c r="F3495" t="s">
        <v>12</v>
      </c>
      <c r="G3495" t="s">
        <v>13</v>
      </c>
      <c r="H3495" t="s">
        <v>12</v>
      </c>
      <c r="I3495">
        <v>49</v>
      </c>
      <c r="J3495" t="str">
        <f>IF(ABS((C3495-AVERAGE($C:$C))/_xlfn.STDEV.S(moras[SALARIO]))&gt;1.96,"Atípico","No")</f>
        <v>No</v>
      </c>
      <c r="K3495" t="str">
        <f>IF(ABS((moras[[#This Row],[EDAD]]-AVERAGE($I:$I))/_xlfn.STDEV.S($I:$I))&gt;1.96,"Atípico","No")</f>
        <v>No</v>
      </c>
    </row>
    <row r="3496" spans="1:11" x14ac:dyDescent="0.35">
      <c r="A3496">
        <v>4852</v>
      </c>
      <c r="B3496" t="s">
        <v>9</v>
      </c>
      <c r="C3496">
        <v>371296.25</v>
      </c>
      <c r="D3496" t="s">
        <v>10</v>
      </c>
      <c r="E3496" t="s">
        <v>11</v>
      </c>
      <c r="F3496" t="s">
        <v>12</v>
      </c>
      <c r="G3496" t="s">
        <v>13</v>
      </c>
      <c r="H3496" t="s">
        <v>13</v>
      </c>
      <c r="I3496">
        <v>49</v>
      </c>
      <c r="J3496" t="str">
        <f>IF(ABS((C3496-AVERAGE($C:$C))/_xlfn.STDEV.S(moras[SALARIO]))&gt;1.96,"Atípico","No")</f>
        <v>No</v>
      </c>
      <c r="K3496" t="str">
        <f>IF(ABS((moras[[#This Row],[EDAD]]-AVERAGE($I:$I))/_xlfn.STDEV.S($I:$I))&gt;1.96,"Atípico","No")</f>
        <v>No</v>
      </c>
    </row>
    <row r="3497" spans="1:11" x14ac:dyDescent="0.35">
      <c r="A3497">
        <v>2286</v>
      </c>
      <c r="B3497" t="s">
        <v>9</v>
      </c>
      <c r="C3497">
        <v>370647</v>
      </c>
      <c r="D3497" t="s">
        <v>18</v>
      </c>
      <c r="E3497" t="s">
        <v>16</v>
      </c>
      <c r="F3497" t="s">
        <v>12</v>
      </c>
      <c r="G3497" t="s">
        <v>13</v>
      </c>
      <c r="H3497" t="s">
        <v>13</v>
      </c>
      <c r="I3497">
        <v>49</v>
      </c>
      <c r="J3497" t="str">
        <f>IF(ABS((C3497-AVERAGE($C:$C))/_xlfn.STDEV.S(moras[SALARIO]))&gt;1.96,"Atípico","No")</f>
        <v>No</v>
      </c>
      <c r="K3497" t="str">
        <f>IF(ABS((moras[[#This Row],[EDAD]]-AVERAGE($I:$I))/_xlfn.STDEV.S($I:$I))&gt;1.96,"Atípico","No")</f>
        <v>No</v>
      </c>
    </row>
    <row r="3498" spans="1:11" x14ac:dyDescent="0.35">
      <c r="A3498">
        <v>1507</v>
      </c>
      <c r="B3498" t="s">
        <v>15</v>
      </c>
      <c r="C3498">
        <v>361500</v>
      </c>
      <c r="D3498" t="s">
        <v>10</v>
      </c>
      <c r="E3498" t="s">
        <v>16</v>
      </c>
      <c r="F3498" t="s">
        <v>12</v>
      </c>
      <c r="G3498" t="s">
        <v>13</v>
      </c>
      <c r="H3498" t="s">
        <v>12</v>
      </c>
      <c r="I3498">
        <v>49</v>
      </c>
      <c r="J3498" t="str">
        <f>IF(ABS((C3498-AVERAGE($C:$C))/_xlfn.STDEV.S(moras[SALARIO]))&gt;1.96,"Atípico","No")</f>
        <v>No</v>
      </c>
      <c r="K3498" t="str">
        <f>IF(ABS((moras[[#This Row],[EDAD]]-AVERAGE($I:$I))/_xlfn.STDEV.S($I:$I))&gt;1.96,"Atípico","No")</f>
        <v>No</v>
      </c>
    </row>
    <row r="3499" spans="1:11" x14ac:dyDescent="0.35">
      <c r="A3499">
        <v>2039</v>
      </c>
      <c r="B3499" t="s">
        <v>9</v>
      </c>
      <c r="C3499">
        <v>360000</v>
      </c>
      <c r="D3499" t="s">
        <v>10</v>
      </c>
      <c r="E3499" t="s">
        <v>16</v>
      </c>
      <c r="F3499" t="s">
        <v>12</v>
      </c>
      <c r="G3499" t="s">
        <v>13</v>
      </c>
      <c r="H3499" t="s">
        <v>13</v>
      </c>
      <c r="I3499">
        <v>49</v>
      </c>
      <c r="J3499" t="str">
        <f>IF(ABS((C3499-AVERAGE($C:$C))/_xlfn.STDEV.S(moras[SALARIO]))&gt;1.96,"Atípico","No")</f>
        <v>No</v>
      </c>
      <c r="K3499" t="str">
        <f>IF(ABS((moras[[#This Row],[EDAD]]-AVERAGE($I:$I))/_xlfn.STDEV.S($I:$I))&gt;1.96,"Atípico","No")</f>
        <v>No</v>
      </c>
    </row>
    <row r="3500" spans="1:11" x14ac:dyDescent="0.35">
      <c r="A3500">
        <v>2704</v>
      </c>
      <c r="B3500" t="s">
        <v>9</v>
      </c>
      <c r="C3500">
        <v>356903.47</v>
      </c>
      <c r="D3500" t="s">
        <v>10</v>
      </c>
      <c r="E3500" t="s">
        <v>16</v>
      </c>
      <c r="F3500" t="s">
        <v>12</v>
      </c>
      <c r="G3500" t="s">
        <v>13</v>
      </c>
      <c r="H3500" t="s">
        <v>13</v>
      </c>
      <c r="I3500">
        <v>49</v>
      </c>
      <c r="J3500" t="str">
        <f>IF(ABS((C3500-AVERAGE($C:$C))/_xlfn.STDEV.S(moras[SALARIO]))&gt;1.96,"Atípico","No")</f>
        <v>No</v>
      </c>
      <c r="K3500" t="str">
        <f>IF(ABS((moras[[#This Row],[EDAD]]-AVERAGE($I:$I))/_xlfn.STDEV.S($I:$I))&gt;1.96,"Atípico","No")</f>
        <v>No</v>
      </c>
    </row>
    <row r="3501" spans="1:11" x14ac:dyDescent="0.35">
      <c r="A3501">
        <v>2084</v>
      </c>
      <c r="B3501" t="s">
        <v>15</v>
      </c>
      <c r="C3501">
        <v>356600</v>
      </c>
      <c r="D3501" t="s">
        <v>10</v>
      </c>
      <c r="E3501" t="s">
        <v>16</v>
      </c>
      <c r="F3501" t="s">
        <v>12</v>
      </c>
      <c r="G3501" t="s">
        <v>13</v>
      </c>
      <c r="H3501" t="s">
        <v>13</v>
      </c>
      <c r="I3501">
        <v>49</v>
      </c>
      <c r="J3501" t="str">
        <f>IF(ABS((C3501-AVERAGE($C:$C))/_xlfn.STDEV.S(moras[SALARIO]))&gt;1.96,"Atípico","No")</f>
        <v>No</v>
      </c>
      <c r="K3501" t="str">
        <f>IF(ABS((moras[[#This Row],[EDAD]]-AVERAGE($I:$I))/_xlfn.STDEV.S($I:$I))&gt;1.96,"Atípico","No")</f>
        <v>No</v>
      </c>
    </row>
    <row r="3502" spans="1:11" x14ac:dyDescent="0.35">
      <c r="A3502">
        <v>4536</v>
      </c>
      <c r="B3502" t="s">
        <v>9</v>
      </c>
      <c r="C3502">
        <v>342059.63</v>
      </c>
      <c r="D3502" t="s">
        <v>10</v>
      </c>
      <c r="E3502" t="s">
        <v>16</v>
      </c>
      <c r="F3502" t="s">
        <v>12</v>
      </c>
      <c r="G3502" t="s">
        <v>13</v>
      </c>
      <c r="H3502" t="s">
        <v>13</v>
      </c>
      <c r="I3502">
        <v>49</v>
      </c>
      <c r="J3502" t="str">
        <f>IF(ABS((C3502-AVERAGE($C:$C))/_xlfn.STDEV.S(moras[SALARIO]))&gt;1.96,"Atípico","No")</f>
        <v>No</v>
      </c>
      <c r="K3502" t="str">
        <f>IF(ABS((moras[[#This Row],[EDAD]]-AVERAGE($I:$I))/_xlfn.STDEV.S($I:$I))&gt;1.96,"Atípico","No")</f>
        <v>No</v>
      </c>
    </row>
    <row r="3503" spans="1:11" x14ac:dyDescent="0.35">
      <c r="A3503">
        <v>4323</v>
      </c>
      <c r="B3503" t="s">
        <v>9</v>
      </c>
      <c r="C3503">
        <v>339164.9</v>
      </c>
      <c r="D3503" t="s">
        <v>10</v>
      </c>
      <c r="E3503" t="s">
        <v>16</v>
      </c>
      <c r="F3503" t="s">
        <v>12</v>
      </c>
      <c r="G3503" t="s">
        <v>13</v>
      </c>
      <c r="H3503" t="s">
        <v>13</v>
      </c>
      <c r="I3503">
        <v>49</v>
      </c>
      <c r="J3503" t="str">
        <f>IF(ABS((C3503-AVERAGE($C:$C))/_xlfn.STDEV.S(moras[SALARIO]))&gt;1.96,"Atípico","No")</f>
        <v>No</v>
      </c>
      <c r="K3503" t="str">
        <f>IF(ABS((moras[[#This Row],[EDAD]]-AVERAGE($I:$I))/_xlfn.STDEV.S($I:$I))&gt;1.96,"Atípico","No")</f>
        <v>No</v>
      </c>
    </row>
    <row r="3504" spans="1:11" x14ac:dyDescent="0.35">
      <c r="A3504">
        <v>2867</v>
      </c>
      <c r="B3504" t="s">
        <v>9</v>
      </c>
      <c r="C3504">
        <v>335930</v>
      </c>
      <c r="D3504" t="s">
        <v>10</v>
      </c>
      <c r="E3504" t="s">
        <v>16</v>
      </c>
      <c r="F3504" t="s">
        <v>12</v>
      </c>
      <c r="G3504" t="s">
        <v>13</v>
      </c>
      <c r="H3504" t="s">
        <v>13</v>
      </c>
      <c r="I3504">
        <v>49</v>
      </c>
      <c r="J3504" t="str">
        <f>IF(ABS((C3504-AVERAGE($C:$C))/_xlfn.STDEV.S(moras[SALARIO]))&gt;1.96,"Atípico","No")</f>
        <v>No</v>
      </c>
      <c r="K3504" t="str">
        <f>IF(ABS((moras[[#This Row],[EDAD]]-AVERAGE($I:$I))/_xlfn.STDEV.S($I:$I))&gt;1.96,"Atípico","No")</f>
        <v>No</v>
      </c>
    </row>
    <row r="3505" spans="1:11" x14ac:dyDescent="0.35">
      <c r="A3505">
        <v>2931</v>
      </c>
      <c r="B3505" t="s">
        <v>9</v>
      </c>
      <c r="C3505">
        <v>330226.88</v>
      </c>
      <c r="D3505" t="s">
        <v>10</v>
      </c>
      <c r="E3505" t="s">
        <v>16</v>
      </c>
      <c r="F3505" t="s">
        <v>12</v>
      </c>
      <c r="G3505" t="s">
        <v>12</v>
      </c>
      <c r="H3505" t="s">
        <v>13</v>
      </c>
      <c r="I3505">
        <v>49</v>
      </c>
      <c r="J3505" t="str">
        <f>IF(ABS((C3505-AVERAGE($C:$C))/_xlfn.STDEV.S(moras[SALARIO]))&gt;1.96,"Atípico","No")</f>
        <v>No</v>
      </c>
      <c r="K3505" t="str">
        <f>IF(ABS((moras[[#This Row],[EDAD]]-AVERAGE($I:$I))/_xlfn.STDEV.S($I:$I))&gt;1.96,"Atípico","No")</f>
        <v>No</v>
      </c>
    </row>
    <row r="3506" spans="1:11" x14ac:dyDescent="0.35">
      <c r="A3506">
        <v>1863</v>
      </c>
      <c r="B3506" t="s">
        <v>9</v>
      </c>
      <c r="C3506">
        <v>317915.58</v>
      </c>
      <c r="D3506" t="s">
        <v>10</v>
      </c>
      <c r="E3506" t="s">
        <v>16</v>
      </c>
      <c r="F3506" t="s">
        <v>12</v>
      </c>
      <c r="G3506" t="s">
        <v>13</v>
      </c>
      <c r="H3506" t="s">
        <v>13</v>
      </c>
      <c r="I3506">
        <v>49</v>
      </c>
      <c r="J3506" t="str">
        <f>IF(ABS((C3506-AVERAGE($C:$C))/_xlfn.STDEV.S(moras[SALARIO]))&gt;1.96,"Atípico","No")</f>
        <v>No</v>
      </c>
      <c r="K3506" t="str">
        <f>IF(ABS((moras[[#This Row],[EDAD]]-AVERAGE($I:$I))/_xlfn.STDEV.S($I:$I))&gt;1.96,"Atípico","No")</f>
        <v>No</v>
      </c>
    </row>
    <row r="3507" spans="1:11" x14ac:dyDescent="0.35">
      <c r="A3507">
        <v>4170</v>
      </c>
      <c r="B3507" t="s">
        <v>15</v>
      </c>
      <c r="C3507">
        <v>316043</v>
      </c>
      <c r="D3507" t="s">
        <v>10</v>
      </c>
      <c r="E3507" t="s">
        <v>11</v>
      </c>
      <c r="F3507" t="s">
        <v>12</v>
      </c>
      <c r="G3507" t="s">
        <v>13</v>
      </c>
      <c r="H3507" t="s">
        <v>13</v>
      </c>
      <c r="I3507">
        <v>49</v>
      </c>
      <c r="J3507" t="str">
        <f>IF(ABS((C3507-AVERAGE($C:$C))/_xlfn.STDEV.S(moras[SALARIO]))&gt;1.96,"Atípico","No")</f>
        <v>No</v>
      </c>
      <c r="K3507" t="str">
        <f>IF(ABS((moras[[#This Row],[EDAD]]-AVERAGE($I:$I))/_xlfn.STDEV.S($I:$I))&gt;1.96,"Atípico","No")</f>
        <v>No</v>
      </c>
    </row>
    <row r="3508" spans="1:11" x14ac:dyDescent="0.35">
      <c r="A3508">
        <v>4593</v>
      </c>
      <c r="B3508" t="s">
        <v>15</v>
      </c>
      <c r="C3508">
        <v>306669.62</v>
      </c>
      <c r="D3508" t="s">
        <v>10</v>
      </c>
      <c r="E3508" t="s">
        <v>11</v>
      </c>
      <c r="F3508" t="s">
        <v>12</v>
      </c>
      <c r="G3508" t="s">
        <v>12</v>
      </c>
      <c r="H3508" t="s">
        <v>13</v>
      </c>
      <c r="I3508">
        <v>49</v>
      </c>
      <c r="J3508" t="str">
        <f>IF(ABS((C3508-AVERAGE($C:$C))/_xlfn.STDEV.S(moras[SALARIO]))&gt;1.96,"Atípico","No")</f>
        <v>No</v>
      </c>
      <c r="K3508" t="str">
        <f>IF(ABS((moras[[#This Row],[EDAD]]-AVERAGE($I:$I))/_xlfn.STDEV.S($I:$I))&gt;1.96,"Atípico","No")</f>
        <v>No</v>
      </c>
    </row>
    <row r="3509" spans="1:11" x14ac:dyDescent="0.35">
      <c r="A3509">
        <v>2781</v>
      </c>
      <c r="B3509" t="s">
        <v>15</v>
      </c>
      <c r="C3509">
        <v>300018</v>
      </c>
      <c r="D3509" t="s">
        <v>18</v>
      </c>
      <c r="E3509" t="s">
        <v>16</v>
      </c>
      <c r="F3509" t="s">
        <v>12</v>
      </c>
      <c r="G3509" t="s">
        <v>12</v>
      </c>
      <c r="H3509" t="s">
        <v>12</v>
      </c>
      <c r="I3509">
        <v>49</v>
      </c>
      <c r="J3509" t="str">
        <f>IF(ABS((C3509-AVERAGE($C:$C))/_xlfn.STDEV.S(moras[SALARIO]))&gt;1.96,"Atípico","No")</f>
        <v>No</v>
      </c>
      <c r="K3509" t="str">
        <f>IF(ABS((moras[[#This Row],[EDAD]]-AVERAGE($I:$I))/_xlfn.STDEV.S($I:$I))&gt;1.96,"Atípico","No")</f>
        <v>No</v>
      </c>
    </row>
    <row r="3510" spans="1:11" x14ac:dyDescent="0.35">
      <c r="A3510">
        <v>3093</v>
      </c>
      <c r="B3510" t="s">
        <v>9</v>
      </c>
      <c r="C3510">
        <v>298698</v>
      </c>
      <c r="D3510" t="s">
        <v>10</v>
      </c>
      <c r="E3510" t="s">
        <v>16</v>
      </c>
      <c r="F3510" t="s">
        <v>12</v>
      </c>
      <c r="G3510" t="s">
        <v>12</v>
      </c>
      <c r="H3510" t="s">
        <v>13</v>
      </c>
      <c r="I3510">
        <v>49</v>
      </c>
      <c r="J3510" t="str">
        <f>IF(ABS((C3510-AVERAGE($C:$C))/_xlfn.STDEV.S(moras[SALARIO]))&gt;1.96,"Atípico","No")</f>
        <v>No</v>
      </c>
      <c r="K3510" t="str">
        <f>IF(ABS((moras[[#This Row],[EDAD]]-AVERAGE($I:$I))/_xlfn.STDEV.S($I:$I))&gt;1.96,"Atípico","No")</f>
        <v>No</v>
      </c>
    </row>
    <row r="3511" spans="1:11" x14ac:dyDescent="0.35">
      <c r="A3511">
        <v>485</v>
      </c>
      <c r="B3511" t="s">
        <v>15</v>
      </c>
      <c r="C3511">
        <v>297046</v>
      </c>
      <c r="D3511" t="s">
        <v>17</v>
      </c>
      <c r="E3511" t="s">
        <v>16</v>
      </c>
      <c r="F3511" t="s">
        <v>12</v>
      </c>
      <c r="G3511" t="s">
        <v>13</v>
      </c>
      <c r="H3511" t="s">
        <v>13</v>
      </c>
      <c r="I3511">
        <v>49</v>
      </c>
      <c r="J3511" t="str">
        <f>IF(ABS((C3511-AVERAGE($C:$C))/_xlfn.STDEV.S(moras[SALARIO]))&gt;1.96,"Atípico","No")</f>
        <v>No</v>
      </c>
      <c r="K3511" t="str">
        <f>IF(ABS((moras[[#This Row],[EDAD]]-AVERAGE($I:$I))/_xlfn.STDEV.S($I:$I))&gt;1.96,"Atípico","No")</f>
        <v>No</v>
      </c>
    </row>
    <row r="3512" spans="1:11" x14ac:dyDescent="0.35">
      <c r="A3512">
        <v>1553</v>
      </c>
      <c r="B3512" t="s">
        <v>9</v>
      </c>
      <c r="C3512">
        <v>297046</v>
      </c>
      <c r="D3512" t="s">
        <v>17</v>
      </c>
      <c r="E3512" t="s">
        <v>16</v>
      </c>
      <c r="F3512" t="s">
        <v>12</v>
      </c>
      <c r="G3512" t="s">
        <v>13</v>
      </c>
      <c r="H3512" t="s">
        <v>13</v>
      </c>
      <c r="I3512">
        <v>49</v>
      </c>
      <c r="J3512" t="str">
        <f>IF(ABS((C3512-AVERAGE($C:$C))/_xlfn.STDEV.S(moras[SALARIO]))&gt;1.96,"Atípico","No")</f>
        <v>No</v>
      </c>
      <c r="K3512" t="str">
        <f>IF(ABS((moras[[#This Row],[EDAD]]-AVERAGE($I:$I))/_xlfn.STDEV.S($I:$I))&gt;1.96,"Atípico","No")</f>
        <v>No</v>
      </c>
    </row>
    <row r="3513" spans="1:11" x14ac:dyDescent="0.35">
      <c r="A3513">
        <v>1208</v>
      </c>
      <c r="B3513" t="s">
        <v>15</v>
      </c>
      <c r="C3513">
        <v>297045</v>
      </c>
      <c r="D3513" t="s">
        <v>17</v>
      </c>
      <c r="E3513" t="s">
        <v>16</v>
      </c>
      <c r="F3513" t="s">
        <v>12</v>
      </c>
      <c r="G3513" t="s">
        <v>13</v>
      </c>
      <c r="H3513" t="s">
        <v>13</v>
      </c>
      <c r="I3513">
        <v>49</v>
      </c>
      <c r="J3513" t="str">
        <f>IF(ABS((C3513-AVERAGE($C:$C))/_xlfn.STDEV.S(moras[SALARIO]))&gt;1.96,"Atípico","No")</f>
        <v>No</v>
      </c>
      <c r="K3513" t="str">
        <f>IF(ABS((moras[[#This Row],[EDAD]]-AVERAGE($I:$I))/_xlfn.STDEV.S($I:$I))&gt;1.96,"Atípico","No")</f>
        <v>No</v>
      </c>
    </row>
    <row r="3514" spans="1:11" x14ac:dyDescent="0.35">
      <c r="A3514">
        <v>1864</v>
      </c>
      <c r="B3514" t="s">
        <v>9</v>
      </c>
      <c r="C3514">
        <v>297045</v>
      </c>
      <c r="D3514" t="s">
        <v>17</v>
      </c>
      <c r="E3514" t="s">
        <v>16</v>
      </c>
      <c r="F3514" t="s">
        <v>12</v>
      </c>
      <c r="G3514" t="s">
        <v>13</v>
      </c>
      <c r="H3514" t="s">
        <v>12</v>
      </c>
      <c r="I3514">
        <v>49</v>
      </c>
      <c r="J3514" t="str">
        <f>IF(ABS((C3514-AVERAGE($C:$C))/_xlfn.STDEV.S(moras[SALARIO]))&gt;1.96,"Atípico","No")</f>
        <v>No</v>
      </c>
      <c r="K3514" t="str">
        <f>IF(ABS((moras[[#This Row],[EDAD]]-AVERAGE($I:$I))/_xlfn.STDEV.S($I:$I))&gt;1.96,"Atípico","No")</f>
        <v>No</v>
      </c>
    </row>
    <row r="3515" spans="1:11" x14ac:dyDescent="0.35">
      <c r="A3515">
        <v>2896</v>
      </c>
      <c r="B3515" t="s">
        <v>9</v>
      </c>
      <c r="C3515">
        <v>297045</v>
      </c>
      <c r="D3515" t="s">
        <v>18</v>
      </c>
      <c r="E3515" t="s">
        <v>16</v>
      </c>
      <c r="F3515" t="s">
        <v>12</v>
      </c>
      <c r="G3515" t="s">
        <v>13</v>
      </c>
      <c r="H3515" t="s">
        <v>13</v>
      </c>
      <c r="I3515">
        <v>49</v>
      </c>
      <c r="J3515" t="str">
        <f>IF(ABS((C3515-AVERAGE($C:$C))/_xlfn.STDEV.S(moras[SALARIO]))&gt;1.96,"Atípico","No")</f>
        <v>No</v>
      </c>
      <c r="K3515" t="str">
        <f>IF(ABS((moras[[#This Row],[EDAD]]-AVERAGE($I:$I))/_xlfn.STDEV.S($I:$I))&gt;1.96,"Atípico","No")</f>
        <v>No</v>
      </c>
    </row>
    <row r="3516" spans="1:11" x14ac:dyDescent="0.35">
      <c r="A3516">
        <v>2940</v>
      </c>
      <c r="B3516" t="s">
        <v>9</v>
      </c>
      <c r="C3516">
        <v>297045</v>
      </c>
      <c r="D3516" t="s">
        <v>18</v>
      </c>
      <c r="E3516" t="s">
        <v>16</v>
      </c>
      <c r="F3516" t="s">
        <v>12</v>
      </c>
      <c r="G3516" t="s">
        <v>13</v>
      </c>
      <c r="H3516" t="s">
        <v>13</v>
      </c>
      <c r="I3516">
        <v>49</v>
      </c>
      <c r="J3516" t="str">
        <f>IF(ABS((C3516-AVERAGE($C:$C))/_xlfn.STDEV.S(moras[SALARIO]))&gt;1.96,"Atípico","No")</f>
        <v>No</v>
      </c>
      <c r="K3516" t="str">
        <f>IF(ABS((moras[[#This Row],[EDAD]]-AVERAGE($I:$I))/_xlfn.STDEV.S($I:$I))&gt;1.96,"Atípico","No")</f>
        <v>No</v>
      </c>
    </row>
    <row r="3517" spans="1:11" x14ac:dyDescent="0.35">
      <c r="A3517">
        <v>4288</v>
      </c>
      <c r="B3517" t="s">
        <v>9</v>
      </c>
      <c r="C3517">
        <v>297045</v>
      </c>
      <c r="D3517" t="s">
        <v>17</v>
      </c>
      <c r="E3517" t="s">
        <v>16</v>
      </c>
      <c r="F3517" t="s">
        <v>12</v>
      </c>
      <c r="G3517" t="s">
        <v>13</v>
      </c>
      <c r="H3517" t="s">
        <v>13</v>
      </c>
      <c r="I3517">
        <v>49</v>
      </c>
      <c r="J3517" t="str">
        <f>IF(ABS((C3517-AVERAGE($C:$C))/_xlfn.STDEV.S(moras[SALARIO]))&gt;1.96,"Atípico","No")</f>
        <v>No</v>
      </c>
      <c r="K3517" t="str">
        <f>IF(ABS((moras[[#This Row],[EDAD]]-AVERAGE($I:$I))/_xlfn.STDEV.S($I:$I))&gt;1.96,"Atípico","No")</f>
        <v>No</v>
      </c>
    </row>
    <row r="3518" spans="1:11" x14ac:dyDescent="0.35">
      <c r="A3518">
        <v>2290</v>
      </c>
      <c r="B3518" t="s">
        <v>15</v>
      </c>
      <c r="C3518">
        <v>294025</v>
      </c>
      <c r="D3518" t="s">
        <v>10</v>
      </c>
      <c r="E3518" t="s">
        <v>16</v>
      </c>
      <c r="F3518" t="s">
        <v>12</v>
      </c>
      <c r="G3518" t="s">
        <v>13</v>
      </c>
      <c r="H3518" t="s">
        <v>13</v>
      </c>
      <c r="I3518">
        <v>49</v>
      </c>
      <c r="J3518" t="str">
        <f>IF(ABS((C3518-AVERAGE($C:$C))/_xlfn.STDEV.S(moras[SALARIO]))&gt;1.96,"Atípico","No")</f>
        <v>No</v>
      </c>
      <c r="K3518" t="str">
        <f>IF(ABS((moras[[#This Row],[EDAD]]-AVERAGE($I:$I))/_xlfn.STDEV.S($I:$I))&gt;1.96,"Atípico","No")</f>
        <v>No</v>
      </c>
    </row>
    <row r="3519" spans="1:11" x14ac:dyDescent="0.35">
      <c r="A3519">
        <v>4139</v>
      </c>
      <c r="B3519" t="s">
        <v>15</v>
      </c>
      <c r="C3519">
        <v>278035</v>
      </c>
      <c r="D3519" t="s">
        <v>17</v>
      </c>
      <c r="E3519" t="s">
        <v>16</v>
      </c>
      <c r="F3519" t="s">
        <v>12</v>
      </c>
      <c r="G3519" t="s">
        <v>13</v>
      </c>
      <c r="H3519" t="s">
        <v>13</v>
      </c>
      <c r="I3519">
        <v>49</v>
      </c>
      <c r="J3519" t="str">
        <f>IF(ABS((C3519-AVERAGE($C:$C))/_xlfn.STDEV.S(moras[SALARIO]))&gt;1.96,"Atípico","No")</f>
        <v>No</v>
      </c>
      <c r="K3519" t="str">
        <f>IF(ABS((moras[[#This Row],[EDAD]]-AVERAGE($I:$I))/_xlfn.STDEV.S($I:$I))&gt;1.96,"Atípico","No")</f>
        <v>No</v>
      </c>
    </row>
    <row r="3520" spans="1:11" x14ac:dyDescent="0.35">
      <c r="A3520">
        <v>3711</v>
      </c>
      <c r="B3520" t="s">
        <v>9</v>
      </c>
      <c r="C3520">
        <v>278030</v>
      </c>
      <c r="D3520" t="s">
        <v>19</v>
      </c>
      <c r="E3520" t="s">
        <v>16</v>
      </c>
      <c r="F3520" t="s">
        <v>12</v>
      </c>
      <c r="G3520" t="s">
        <v>13</v>
      </c>
      <c r="H3520" t="s">
        <v>13</v>
      </c>
      <c r="I3520">
        <v>49</v>
      </c>
      <c r="J3520" t="str">
        <f>IF(ABS((C3520-AVERAGE($C:$C))/_xlfn.STDEV.S(moras[SALARIO]))&gt;1.96,"Atípico","No")</f>
        <v>No</v>
      </c>
      <c r="K3520" t="str">
        <f>IF(ABS((moras[[#This Row],[EDAD]]-AVERAGE($I:$I))/_xlfn.STDEV.S($I:$I))&gt;1.96,"Atípico","No")</f>
        <v>No</v>
      </c>
    </row>
    <row r="3521" spans="1:11" x14ac:dyDescent="0.35">
      <c r="A3521">
        <v>3864</v>
      </c>
      <c r="B3521" t="s">
        <v>9</v>
      </c>
      <c r="C3521">
        <v>278030</v>
      </c>
      <c r="D3521" t="s">
        <v>19</v>
      </c>
      <c r="E3521" t="s">
        <v>16</v>
      </c>
      <c r="F3521" t="s">
        <v>12</v>
      </c>
      <c r="G3521" t="s">
        <v>13</v>
      </c>
      <c r="H3521" t="s">
        <v>13</v>
      </c>
      <c r="I3521">
        <v>49</v>
      </c>
      <c r="J3521" t="str">
        <f>IF(ABS((C3521-AVERAGE($C:$C))/_xlfn.STDEV.S(moras[SALARIO]))&gt;1.96,"Atípico","No")</f>
        <v>No</v>
      </c>
      <c r="K3521" t="str">
        <f>IF(ABS((moras[[#This Row],[EDAD]]-AVERAGE($I:$I))/_xlfn.STDEV.S($I:$I))&gt;1.96,"Atípico","No")</f>
        <v>No</v>
      </c>
    </row>
    <row r="3522" spans="1:11" x14ac:dyDescent="0.35">
      <c r="A3522">
        <v>4083</v>
      </c>
      <c r="B3522" t="s">
        <v>9</v>
      </c>
      <c r="C3522">
        <v>278030</v>
      </c>
      <c r="D3522" t="s">
        <v>19</v>
      </c>
      <c r="E3522" t="s">
        <v>16</v>
      </c>
      <c r="F3522" t="s">
        <v>12</v>
      </c>
      <c r="G3522" t="s">
        <v>13</v>
      </c>
      <c r="H3522" t="s">
        <v>13</v>
      </c>
      <c r="I3522">
        <v>49</v>
      </c>
      <c r="J3522" t="str">
        <f>IF(ABS((C3522-AVERAGE($C:$C))/_xlfn.STDEV.S(moras[SALARIO]))&gt;1.96,"Atípico","No")</f>
        <v>No</v>
      </c>
      <c r="K3522" t="str">
        <f>IF(ABS((moras[[#This Row],[EDAD]]-AVERAGE($I:$I))/_xlfn.STDEV.S($I:$I))&gt;1.96,"Atípico","No")</f>
        <v>No</v>
      </c>
    </row>
    <row r="3523" spans="1:11" x14ac:dyDescent="0.35">
      <c r="A3523">
        <v>4238</v>
      </c>
      <c r="B3523" t="s">
        <v>9</v>
      </c>
      <c r="C3523">
        <v>278030</v>
      </c>
      <c r="D3523" t="s">
        <v>19</v>
      </c>
      <c r="E3523" t="s">
        <v>16</v>
      </c>
      <c r="F3523" t="s">
        <v>12</v>
      </c>
      <c r="G3523" t="s">
        <v>13</v>
      </c>
      <c r="H3523" t="s">
        <v>13</v>
      </c>
      <c r="I3523">
        <v>49</v>
      </c>
      <c r="J3523" t="str">
        <f>IF(ABS((C3523-AVERAGE($C:$C))/_xlfn.STDEV.S(moras[SALARIO]))&gt;1.96,"Atípico","No")</f>
        <v>No</v>
      </c>
      <c r="K3523" t="str">
        <f>IF(ABS((moras[[#This Row],[EDAD]]-AVERAGE($I:$I))/_xlfn.STDEV.S($I:$I))&gt;1.96,"Atípico","No")</f>
        <v>No</v>
      </c>
    </row>
    <row r="3524" spans="1:11" x14ac:dyDescent="0.35">
      <c r="A3524">
        <v>4764</v>
      </c>
      <c r="B3524" t="s">
        <v>9</v>
      </c>
      <c r="C3524">
        <v>278030</v>
      </c>
      <c r="D3524" t="s">
        <v>19</v>
      </c>
      <c r="E3524" t="s">
        <v>16</v>
      </c>
      <c r="F3524" t="s">
        <v>12</v>
      </c>
      <c r="G3524" t="s">
        <v>13</v>
      </c>
      <c r="H3524" t="s">
        <v>12</v>
      </c>
      <c r="I3524">
        <v>49</v>
      </c>
      <c r="J3524" t="str">
        <f>IF(ABS((C3524-AVERAGE($C:$C))/_xlfn.STDEV.S(moras[SALARIO]))&gt;1.96,"Atípico","No")</f>
        <v>No</v>
      </c>
      <c r="K3524" t="str">
        <f>IF(ABS((moras[[#This Row],[EDAD]]-AVERAGE($I:$I))/_xlfn.STDEV.S($I:$I))&gt;1.96,"Atípico","No")</f>
        <v>No</v>
      </c>
    </row>
    <row r="3525" spans="1:11" x14ac:dyDescent="0.35">
      <c r="A3525">
        <v>4885</v>
      </c>
      <c r="B3525" t="s">
        <v>9</v>
      </c>
      <c r="C3525">
        <v>278030</v>
      </c>
      <c r="D3525" t="s">
        <v>19</v>
      </c>
      <c r="E3525" t="s">
        <v>16</v>
      </c>
      <c r="F3525" t="s">
        <v>12</v>
      </c>
      <c r="G3525" t="s">
        <v>13</v>
      </c>
      <c r="H3525" t="s">
        <v>13</v>
      </c>
      <c r="I3525">
        <v>49</v>
      </c>
      <c r="J3525" t="str">
        <f>IF(ABS((C3525-AVERAGE($C:$C))/_xlfn.STDEV.S(moras[SALARIO]))&gt;1.96,"Atípico","No")</f>
        <v>No</v>
      </c>
      <c r="K3525" t="str">
        <f>IF(ABS((moras[[#This Row],[EDAD]]-AVERAGE($I:$I))/_xlfn.STDEV.S($I:$I))&gt;1.96,"Atípico","No")</f>
        <v>No</v>
      </c>
    </row>
    <row r="3526" spans="1:11" x14ac:dyDescent="0.35">
      <c r="A3526">
        <v>4487</v>
      </c>
      <c r="B3526" t="s">
        <v>9</v>
      </c>
      <c r="C3526">
        <v>243270.86</v>
      </c>
      <c r="D3526" t="s">
        <v>10</v>
      </c>
      <c r="E3526" t="s">
        <v>16</v>
      </c>
      <c r="F3526" t="s">
        <v>12</v>
      </c>
      <c r="G3526" t="s">
        <v>13</v>
      </c>
      <c r="H3526" t="s">
        <v>13</v>
      </c>
      <c r="I3526">
        <v>49</v>
      </c>
      <c r="J3526" t="str">
        <f>IF(ABS((C3526-AVERAGE($C:$C))/_xlfn.STDEV.S(moras[SALARIO]))&gt;1.96,"Atípico","No")</f>
        <v>No</v>
      </c>
      <c r="K3526" t="str">
        <f>IF(ABS((moras[[#This Row],[EDAD]]-AVERAGE($I:$I))/_xlfn.STDEV.S($I:$I))&gt;1.96,"Atípico","No")</f>
        <v>No</v>
      </c>
    </row>
    <row r="3527" spans="1:11" x14ac:dyDescent="0.35">
      <c r="A3527">
        <v>4245</v>
      </c>
      <c r="B3527" t="s">
        <v>15</v>
      </c>
      <c r="C3527">
        <v>218508.48</v>
      </c>
      <c r="D3527" t="s">
        <v>10</v>
      </c>
      <c r="E3527" t="s">
        <v>16</v>
      </c>
      <c r="F3527" t="s">
        <v>12</v>
      </c>
      <c r="G3527" t="s">
        <v>12</v>
      </c>
      <c r="H3527" t="s">
        <v>12</v>
      </c>
      <c r="I3527">
        <v>49</v>
      </c>
      <c r="J3527" t="str">
        <f>IF(ABS((C3527-AVERAGE($C:$C))/_xlfn.STDEV.S(moras[SALARIO]))&gt;1.96,"Atípico","No")</f>
        <v>No</v>
      </c>
      <c r="K3527" t="str">
        <f>IF(ABS((moras[[#This Row],[EDAD]]-AVERAGE($I:$I))/_xlfn.STDEV.S($I:$I))&gt;1.96,"Atípico","No")</f>
        <v>No</v>
      </c>
    </row>
    <row r="3528" spans="1:11" x14ac:dyDescent="0.35">
      <c r="A3528">
        <v>4097</v>
      </c>
      <c r="B3528" t="s">
        <v>15</v>
      </c>
      <c r="C3528">
        <v>201666.67</v>
      </c>
      <c r="D3528" t="s">
        <v>10</v>
      </c>
      <c r="E3528" t="s">
        <v>16</v>
      </c>
      <c r="F3528" t="s">
        <v>12</v>
      </c>
      <c r="G3528" t="s">
        <v>12</v>
      </c>
      <c r="H3528" t="s">
        <v>13</v>
      </c>
      <c r="I3528">
        <v>49</v>
      </c>
      <c r="J3528" t="str">
        <f>IF(ABS((C3528-AVERAGE($C:$C))/_xlfn.STDEV.S(moras[SALARIO]))&gt;1.96,"Atípico","No")</f>
        <v>No</v>
      </c>
      <c r="K3528" t="str">
        <f>IF(ABS((moras[[#This Row],[EDAD]]-AVERAGE($I:$I))/_xlfn.STDEV.S($I:$I))&gt;1.96,"Atípico","No")</f>
        <v>No</v>
      </c>
    </row>
    <row r="3529" spans="1:11" x14ac:dyDescent="0.35">
      <c r="A3529">
        <v>361</v>
      </c>
      <c r="B3529" t="s">
        <v>15</v>
      </c>
      <c r="C3529">
        <v>159000</v>
      </c>
      <c r="D3529" t="s">
        <v>10</v>
      </c>
      <c r="E3529" t="s">
        <v>16</v>
      </c>
      <c r="F3529" t="s">
        <v>12</v>
      </c>
      <c r="G3529" t="s">
        <v>13</v>
      </c>
      <c r="H3529" t="s">
        <v>13</v>
      </c>
      <c r="I3529">
        <v>49</v>
      </c>
      <c r="J3529" t="str">
        <f>IF(ABS((C3529-AVERAGE($C:$C))/_xlfn.STDEV.S(moras[SALARIO]))&gt;1.96,"Atípico","No")</f>
        <v>No</v>
      </c>
      <c r="K3529" t="str">
        <f>IF(ABS((moras[[#This Row],[EDAD]]-AVERAGE($I:$I))/_xlfn.STDEV.S($I:$I))&gt;1.96,"Atípico","No")</f>
        <v>No</v>
      </c>
    </row>
    <row r="3530" spans="1:11" x14ac:dyDescent="0.35">
      <c r="A3530">
        <v>1503</v>
      </c>
      <c r="B3530" t="s">
        <v>15</v>
      </c>
      <c r="C3530">
        <v>159000</v>
      </c>
      <c r="D3530" t="s">
        <v>10</v>
      </c>
      <c r="E3530" t="s">
        <v>16</v>
      </c>
      <c r="F3530" t="s">
        <v>12</v>
      </c>
      <c r="G3530" t="s">
        <v>12</v>
      </c>
      <c r="H3530" t="s">
        <v>12</v>
      </c>
      <c r="I3530">
        <v>49</v>
      </c>
      <c r="J3530" t="str">
        <f>IF(ABS((C3530-AVERAGE($C:$C))/_xlfn.STDEV.S(moras[SALARIO]))&gt;1.96,"Atípico","No")</f>
        <v>No</v>
      </c>
      <c r="K3530" t="str">
        <f>IF(ABS((moras[[#This Row],[EDAD]]-AVERAGE($I:$I))/_xlfn.STDEV.S($I:$I))&gt;1.96,"Atípico","No")</f>
        <v>No</v>
      </c>
    </row>
    <row r="3531" spans="1:11" x14ac:dyDescent="0.35">
      <c r="A3531">
        <v>325</v>
      </c>
      <c r="B3531" t="s">
        <v>15</v>
      </c>
      <c r="C3531">
        <v>140000</v>
      </c>
      <c r="D3531" t="s">
        <v>10</v>
      </c>
      <c r="E3531" t="s">
        <v>16</v>
      </c>
      <c r="F3531" t="s">
        <v>12</v>
      </c>
      <c r="G3531" t="s">
        <v>12</v>
      </c>
      <c r="H3531" t="s">
        <v>12</v>
      </c>
      <c r="I3531">
        <v>49</v>
      </c>
      <c r="J3531" t="str">
        <f>IF(ABS((C3531-AVERAGE($C:$C))/_xlfn.STDEV.S(moras[SALARIO]))&gt;1.96,"Atípico","No")</f>
        <v>No</v>
      </c>
      <c r="K3531" t="str">
        <f>IF(ABS((moras[[#This Row],[EDAD]]-AVERAGE($I:$I))/_xlfn.STDEV.S($I:$I))&gt;1.96,"Atípico","No")</f>
        <v>No</v>
      </c>
    </row>
    <row r="3532" spans="1:11" x14ac:dyDescent="0.35">
      <c r="A3532">
        <v>700</v>
      </c>
      <c r="B3532" t="s">
        <v>9</v>
      </c>
      <c r="C3532">
        <v>127421.77</v>
      </c>
      <c r="D3532" t="s">
        <v>10</v>
      </c>
      <c r="E3532" t="s">
        <v>16</v>
      </c>
      <c r="F3532" t="s">
        <v>12</v>
      </c>
      <c r="G3532" t="s">
        <v>13</v>
      </c>
      <c r="H3532" t="s">
        <v>13</v>
      </c>
      <c r="I3532">
        <v>49</v>
      </c>
      <c r="J3532" t="str">
        <f>IF(ABS((C3532-AVERAGE($C:$C))/_xlfn.STDEV.S(moras[SALARIO]))&gt;1.96,"Atípico","No")</f>
        <v>No</v>
      </c>
      <c r="K3532" t="str">
        <f>IF(ABS((moras[[#This Row],[EDAD]]-AVERAGE($I:$I))/_xlfn.STDEV.S($I:$I))&gt;1.96,"Atípico","No")</f>
        <v>No</v>
      </c>
    </row>
    <row r="3533" spans="1:11" x14ac:dyDescent="0.35">
      <c r="A3533">
        <v>4924</v>
      </c>
      <c r="B3533" t="s">
        <v>15</v>
      </c>
      <c r="C3533">
        <v>25000</v>
      </c>
      <c r="D3533" t="s">
        <v>10</v>
      </c>
      <c r="E3533" t="s">
        <v>16</v>
      </c>
      <c r="F3533" t="s">
        <v>12</v>
      </c>
      <c r="G3533" t="s">
        <v>13</v>
      </c>
      <c r="H3533" t="s">
        <v>13</v>
      </c>
      <c r="I3533">
        <v>49</v>
      </c>
      <c r="J3533" t="str">
        <f>IF(ABS((C3533-AVERAGE($C:$C))/_xlfn.STDEV.S(moras[SALARIO]))&gt;1.96,"Atípico","No")</f>
        <v>No</v>
      </c>
      <c r="K3533" t="str">
        <f>IF(ABS((moras[[#This Row],[EDAD]]-AVERAGE($I:$I))/_xlfn.STDEV.S($I:$I))&gt;1.96,"Atípico","No")</f>
        <v>No</v>
      </c>
    </row>
    <row r="3534" spans="1:11" x14ac:dyDescent="0.35">
      <c r="A3534">
        <v>100</v>
      </c>
      <c r="B3534" t="s">
        <v>15</v>
      </c>
      <c r="C3534">
        <v>3729038.4</v>
      </c>
      <c r="D3534" t="s">
        <v>10</v>
      </c>
      <c r="E3534" t="s">
        <v>11</v>
      </c>
      <c r="F3534" t="s">
        <v>12</v>
      </c>
      <c r="G3534" t="s">
        <v>13</v>
      </c>
      <c r="H3534" t="s">
        <v>13</v>
      </c>
      <c r="I3534">
        <v>50</v>
      </c>
      <c r="J3534" t="str">
        <f>IF(ABS((C3534-AVERAGE($C:$C))/_xlfn.STDEV.S(moras[SALARIO]))&gt;1.96,"Atípico","No")</f>
        <v>Atípico</v>
      </c>
      <c r="K3534" t="str">
        <f>IF(ABS((moras[[#This Row],[EDAD]]-AVERAGE($I:$I))/_xlfn.STDEV.S($I:$I))&gt;1.96,"Atípico","No")</f>
        <v>No</v>
      </c>
    </row>
    <row r="3535" spans="1:11" x14ac:dyDescent="0.35">
      <c r="A3535">
        <v>793</v>
      </c>
      <c r="B3535" t="s">
        <v>9</v>
      </c>
      <c r="C3535">
        <v>1998877</v>
      </c>
      <c r="D3535" t="s">
        <v>10</v>
      </c>
      <c r="E3535" t="s">
        <v>11</v>
      </c>
      <c r="F3535" t="s">
        <v>12</v>
      </c>
      <c r="G3535" t="s">
        <v>13</v>
      </c>
      <c r="H3535" t="s">
        <v>12</v>
      </c>
      <c r="I3535">
        <v>50</v>
      </c>
      <c r="J3535" t="str">
        <f>IF(ABS((C3535-AVERAGE($C:$C))/_xlfn.STDEV.S(moras[SALARIO]))&gt;1.96,"Atípico","No")</f>
        <v>No</v>
      </c>
      <c r="K3535" t="str">
        <f>IF(ABS((moras[[#This Row],[EDAD]]-AVERAGE($I:$I))/_xlfn.STDEV.S($I:$I))&gt;1.96,"Atípico","No")</f>
        <v>No</v>
      </c>
    </row>
    <row r="3536" spans="1:11" x14ac:dyDescent="0.35">
      <c r="A3536">
        <v>1986</v>
      </c>
      <c r="B3536" t="s">
        <v>9</v>
      </c>
      <c r="C3536">
        <v>1782316</v>
      </c>
      <c r="D3536" t="s">
        <v>10</v>
      </c>
      <c r="E3536" t="s">
        <v>11</v>
      </c>
      <c r="F3536" t="s">
        <v>12</v>
      </c>
      <c r="G3536" t="s">
        <v>13</v>
      </c>
      <c r="H3536" t="s">
        <v>12</v>
      </c>
      <c r="I3536">
        <v>50</v>
      </c>
      <c r="J3536" t="str">
        <f>IF(ABS((C3536-AVERAGE($C:$C))/_xlfn.STDEV.S(moras[SALARIO]))&gt;1.96,"Atípico","No")</f>
        <v>No</v>
      </c>
      <c r="K3536" t="str">
        <f>IF(ABS((moras[[#This Row],[EDAD]]-AVERAGE($I:$I))/_xlfn.STDEV.S($I:$I))&gt;1.96,"Atípico","No")</f>
        <v>No</v>
      </c>
    </row>
    <row r="3537" spans="1:11" x14ac:dyDescent="0.35">
      <c r="A3537">
        <v>546</v>
      </c>
      <c r="B3537" t="s">
        <v>9</v>
      </c>
      <c r="C3537">
        <v>1738706</v>
      </c>
      <c r="D3537" t="s">
        <v>14</v>
      </c>
      <c r="E3537" t="s">
        <v>11</v>
      </c>
      <c r="F3537" t="s">
        <v>12</v>
      </c>
      <c r="G3537" t="s">
        <v>13</v>
      </c>
      <c r="H3537" t="s">
        <v>13</v>
      </c>
      <c r="I3537">
        <v>50</v>
      </c>
      <c r="J3537" t="str">
        <f>IF(ABS((C3537-AVERAGE($C:$C))/_xlfn.STDEV.S(moras[SALARIO]))&gt;1.96,"Atípico","No")</f>
        <v>No</v>
      </c>
      <c r="K3537" t="str">
        <f>IF(ABS((moras[[#This Row],[EDAD]]-AVERAGE($I:$I))/_xlfn.STDEV.S($I:$I))&gt;1.96,"Atípico","No")</f>
        <v>No</v>
      </c>
    </row>
    <row r="3538" spans="1:11" x14ac:dyDescent="0.35">
      <c r="A3538">
        <v>1787</v>
      </c>
      <c r="B3538" t="s">
        <v>9</v>
      </c>
      <c r="C3538">
        <v>1578033.17</v>
      </c>
      <c r="D3538" t="s">
        <v>10</v>
      </c>
      <c r="E3538" t="s">
        <v>11</v>
      </c>
      <c r="F3538" t="s">
        <v>12</v>
      </c>
      <c r="G3538" t="s">
        <v>13</v>
      </c>
      <c r="H3538" t="s">
        <v>13</v>
      </c>
      <c r="I3538">
        <v>50</v>
      </c>
      <c r="J3538" t="str">
        <f>IF(ABS((C3538-AVERAGE($C:$C))/_xlfn.STDEV.S(moras[SALARIO]))&gt;1.96,"Atípico","No")</f>
        <v>No</v>
      </c>
      <c r="K3538" t="str">
        <f>IF(ABS((moras[[#This Row],[EDAD]]-AVERAGE($I:$I))/_xlfn.STDEV.S($I:$I))&gt;1.96,"Atípico","No")</f>
        <v>No</v>
      </c>
    </row>
    <row r="3539" spans="1:11" x14ac:dyDescent="0.35">
      <c r="A3539">
        <v>2825</v>
      </c>
      <c r="B3539" t="s">
        <v>9</v>
      </c>
      <c r="C3539">
        <v>1507112</v>
      </c>
      <c r="D3539" t="s">
        <v>10</v>
      </c>
      <c r="E3539" t="s">
        <v>11</v>
      </c>
      <c r="F3539" t="s">
        <v>12</v>
      </c>
      <c r="G3539" t="s">
        <v>13</v>
      </c>
      <c r="H3539" t="s">
        <v>12</v>
      </c>
      <c r="I3539">
        <v>50</v>
      </c>
      <c r="J3539" t="str">
        <f>IF(ABS((C3539-AVERAGE($C:$C))/_xlfn.STDEV.S(moras[SALARIO]))&gt;1.96,"Atípico","No")</f>
        <v>No</v>
      </c>
      <c r="K3539" t="str">
        <f>IF(ABS((moras[[#This Row],[EDAD]]-AVERAGE($I:$I))/_xlfn.STDEV.S($I:$I))&gt;1.96,"Atípico","No")</f>
        <v>No</v>
      </c>
    </row>
    <row r="3540" spans="1:11" x14ac:dyDescent="0.35">
      <c r="A3540">
        <v>4144</v>
      </c>
      <c r="B3540" t="s">
        <v>15</v>
      </c>
      <c r="C3540">
        <v>1416053</v>
      </c>
      <c r="D3540" t="s">
        <v>14</v>
      </c>
      <c r="E3540" t="s">
        <v>11</v>
      </c>
      <c r="F3540" t="s">
        <v>12</v>
      </c>
      <c r="G3540" t="s">
        <v>13</v>
      </c>
      <c r="H3540" t="s">
        <v>13</v>
      </c>
      <c r="I3540">
        <v>50</v>
      </c>
      <c r="J3540" t="str">
        <f>IF(ABS((C3540-AVERAGE($C:$C))/_xlfn.STDEV.S(moras[SALARIO]))&gt;1.96,"Atípico","No")</f>
        <v>No</v>
      </c>
      <c r="K3540" t="str">
        <f>IF(ABS((moras[[#This Row],[EDAD]]-AVERAGE($I:$I))/_xlfn.STDEV.S($I:$I))&gt;1.96,"Atípico","No")</f>
        <v>No</v>
      </c>
    </row>
    <row r="3541" spans="1:11" x14ac:dyDescent="0.35">
      <c r="A3541">
        <v>1601</v>
      </c>
      <c r="B3541" t="s">
        <v>9</v>
      </c>
      <c r="C3541">
        <v>1414186</v>
      </c>
      <c r="D3541" t="s">
        <v>10</v>
      </c>
      <c r="E3541" t="s">
        <v>11</v>
      </c>
      <c r="F3541" t="s">
        <v>12</v>
      </c>
      <c r="G3541" t="s">
        <v>13</v>
      </c>
      <c r="H3541" t="s">
        <v>12</v>
      </c>
      <c r="I3541">
        <v>50</v>
      </c>
      <c r="J3541" t="str">
        <f>IF(ABS((C3541-AVERAGE($C:$C))/_xlfn.STDEV.S(moras[SALARIO]))&gt;1.96,"Atípico","No")</f>
        <v>No</v>
      </c>
      <c r="K3541" t="str">
        <f>IF(ABS((moras[[#This Row],[EDAD]]-AVERAGE($I:$I))/_xlfn.STDEV.S($I:$I))&gt;1.96,"Atípico","No")</f>
        <v>No</v>
      </c>
    </row>
    <row r="3542" spans="1:11" x14ac:dyDescent="0.35">
      <c r="A3542">
        <v>1713</v>
      </c>
      <c r="B3542" t="s">
        <v>15</v>
      </c>
      <c r="C3542">
        <v>1292205.2</v>
      </c>
      <c r="D3542" t="s">
        <v>10</v>
      </c>
      <c r="E3542" t="s">
        <v>11</v>
      </c>
      <c r="F3542" t="s">
        <v>12</v>
      </c>
      <c r="G3542" t="s">
        <v>13</v>
      </c>
      <c r="H3542" t="s">
        <v>13</v>
      </c>
      <c r="I3542">
        <v>50</v>
      </c>
      <c r="J3542" t="str">
        <f>IF(ABS((C3542-AVERAGE($C:$C))/_xlfn.STDEV.S(moras[SALARIO]))&gt;1.96,"Atípico","No")</f>
        <v>No</v>
      </c>
      <c r="K3542" t="str">
        <f>IF(ABS((moras[[#This Row],[EDAD]]-AVERAGE($I:$I))/_xlfn.STDEV.S($I:$I))&gt;1.96,"Atípico","No")</f>
        <v>No</v>
      </c>
    </row>
    <row r="3543" spans="1:11" x14ac:dyDescent="0.35">
      <c r="A3543">
        <v>3179</v>
      </c>
      <c r="B3543" t="s">
        <v>15</v>
      </c>
      <c r="C3543">
        <v>1251585</v>
      </c>
      <c r="D3543" t="s">
        <v>10</v>
      </c>
      <c r="E3543" t="s">
        <v>11</v>
      </c>
      <c r="F3543" t="s">
        <v>12</v>
      </c>
      <c r="G3543" t="s">
        <v>13</v>
      </c>
      <c r="H3543" t="s">
        <v>12</v>
      </c>
      <c r="I3543">
        <v>50</v>
      </c>
      <c r="J3543" t="str">
        <f>IF(ABS((C3543-AVERAGE($C:$C))/_xlfn.STDEV.S(moras[SALARIO]))&gt;1.96,"Atípico","No")</f>
        <v>No</v>
      </c>
      <c r="K3543" t="str">
        <f>IF(ABS((moras[[#This Row],[EDAD]]-AVERAGE($I:$I))/_xlfn.STDEV.S($I:$I))&gt;1.96,"Atípico","No")</f>
        <v>No</v>
      </c>
    </row>
    <row r="3544" spans="1:11" x14ac:dyDescent="0.35">
      <c r="A3544">
        <v>423</v>
      </c>
      <c r="B3544" t="s">
        <v>9</v>
      </c>
      <c r="C3544">
        <v>1189549</v>
      </c>
      <c r="D3544" t="s">
        <v>18</v>
      </c>
      <c r="E3544" t="s">
        <v>16</v>
      </c>
      <c r="F3544" t="s">
        <v>12</v>
      </c>
      <c r="G3544" t="s">
        <v>13</v>
      </c>
      <c r="H3544" t="s">
        <v>13</v>
      </c>
      <c r="I3544">
        <v>50</v>
      </c>
      <c r="J3544" t="str">
        <f>IF(ABS((C3544-AVERAGE($C:$C))/_xlfn.STDEV.S(moras[SALARIO]))&gt;1.96,"Atípico","No")</f>
        <v>No</v>
      </c>
      <c r="K3544" t="str">
        <f>IF(ABS((moras[[#This Row],[EDAD]]-AVERAGE($I:$I))/_xlfn.STDEV.S($I:$I))&gt;1.96,"Atípico","No")</f>
        <v>No</v>
      </c>
    </row>
    <row r="3545" spans="1:11" x14ac:dyDescent="0.35">
      <c r="A3545">
        <v>3858</v>
      </c>
      <c r="B3545" t="s">
        <v>15</v>
      </c>
      <c r="C3545">
        <v>1104599</v>
      </c>
      <c r="D3545" t="s">
        <v>10</v>
      </c>
      <c r="E3545" t="s">
        <v>11</v>
      </c>
      <c r="F3545" t="s">
        <v>12</v>
      </c>
      <c r="G3545" t="s">
        <v>13</v>
      </c>
      <c r="H3545" t="s">
        <v>13</v>
      </c>
      <c r="I3545">
        <v>50</v>
      </c>
      <c r="J3545" t="str">
        <f>IF(ABS((C3545-AVERAGE($C:$C))/_xlfn.STDEV.S(moras[SALARIO]))&gt;1.96,"Atípico","No")</f>
        <v>No</v>
      </c>
      <c r="K3545" t="str">
        <f>IF(ABS((moras[[#This Row],[EDAD]]-AVERAGE($I:$I))/_xlfn.STDEV.S($I:$I))&gt;1.96,"Atípico","No")</f>
        <v>No</v>
      </c>
    </row>
    <row r="3546" spans="1:11" x14ac:dyDescent="0.35">
      <c r="A3546">
        <v>2962</v>
      </c>
      <c r="B3546" t="s">
        <v>9</v>
      </c>
      <c r="C3546">
        <v>1054914.8899999999</v>
      </c>
      <c r="D3546" t="s">
        <v>10</v>
      </c>
      <c r="E3546" t="s">
        <v>11</v>
      </c>
      <c r="F3546" t="s">
        <v>12</v>
      </c>
      <c r="G3546" t="s">
        <v>13</v>
      </c>
      <c r="H3546" t="s">
        <v>13</v>
      </c>
      <c r="I3546">
        <v>50</v>
      </c>
      <c r="J3546" t="str">
        <f>IF(ABS((C3546-AVERAGE($C:$C))/_xlfn.STDEV.S(moras[SALARIO]))&gt;1.96,"Atípico","No")</f>
        <v>No</v>
      </c>
      <c r="K3546" t="str">
        <f>IF(ABS((moras[[#This Row],[EDAD]]-AVERAGE($I:$I))/_xlfn.STDEV.S($I:$I))&gt;1.96,"Atípico","No")</f>
        <v>No</v>
      </c>
    </row>
    <row r="3547" spans="1:11" x14ac:dyDescent="0.35">
      <c r="A3547">
        <v>2266</v>
      </c>
      <c r="B3547" t="s">
        <v>15</v>
      </c>
      <c r="C3547">
        <v>994882.5</v>
      </c>
      <c r="D3547" t="s">
        <v>10</v>
      </c>
      <c r="E3547" t="s">
        <v>16</v>
      </c>
      <c r="F3547" t="s">
        <v>12</v>
      </c>
      <c r="G3547" t="s">
        <v>13</v>
      </c>
      <c r="H3547" t="s">
        <v>13</v>
      </c>
      <c r="I3547">
        <v>50</v>
      </c>
      <c r="J3547" t="str">
        <f>IF(ABS((C3547-AVERAGE($C:$C))/_xlfn.STDEV.S(moras[SALARIO]))&gt;1.96,"Atípico","No")</f>
        <v>No</v>
      </c>
      <c r="K3547" t="str">
        <f>IF(ABS((moras[[#This Row],[EDAD]]-AVERAGE($I:$I))/_xlfn.STDEV.S($I:$I))&gt;1.96,"Atípico","No")</f>
        <v>No</v>
      </c>
    </row>
    <row r="3548" spans="1:11" x14ac:dyDescent="0.35">
      <c r="A3548">
        <v>4862</v>
      </c>
      <c r="B3548" t="s">
        <v>15</v>
      </c>
      <c r="C3548">
        <v>974906</v>
      </c>
      <c r="D3548" t="s">
        <v>10</v>
      </c>
      <c r="E3548" t="s">
        <v>11</v>
      </c>
      <c r="F3548" t="s">
        <v>12</v>
      </c>
      <c r="G3548" t="s">
        <v>13</v>
      </c>
      <c r="H3548" t="s">
        <v>13</v>
      </c>
      <c r="I3548">
        <v>50</v>
      </c>
      <c r="J3548" t="str">
        <f>IF(ABS((C3548-AVERAGE($C:$C))/_xlfn.STDEV.S(moras[SALARIO]))&gt;1.96,"Atípico","No")</f>
        <v>No</v>
      </c>
      <c r="K3548" t="str">
        <f>IF(ABS((moras[[#This Row],[EDAD]]-AVERAGE($I:$I))/_xlfn.STDEV.S($I:$I))&gt;1.96,"Atípico","No")</f>
        <v>No</v>
      </c>
    </row>
    <row r="3549" spans="1:11" x14ac:dyDescent="0.35">
      <c r="A3549">
        <v>4327</v>
      </c>
      <c r="B3549" t="s">
        <v>9</v>
      </c>
      <c r="C3549">
        <v>963090</v>
      </c>
      <c r="D3549" t="s">
        <v>10</v>
      </c>
      <c r="E3549" t="s">
        <v>11</v>
      </c>
      <c r="F3549" t="s">
        <v>12</v>
      </c>
      <c r="G3549" t="s">
        <v>13</v>
      </c>
      <c r="H3549" t="s">
        <v>13</v>
      </c>
      <c r="I3549">
        <v>50</v>
      </c>
      <c r="J3549" t="str">
        <f>IF(ABS((C3549-AVERAGE($C:$C))/_xlfn.STDEV.S(moras[SALARIO]))&gt;1.96,"Atípico","No")</f>
        <v>No</v>
      </c>
      <c r="K3549" t="str">
        <f>IF(ABS((moras[[#This Row],[EDAD]]-AVERAGE($I:$I))/_xlfn.STDEV.S($I:$I))&gt;1.96,"Atípico","No")</f>
        <v>No</v>
      </c>
    </row>
    <row r="3550" spans="1:11" x14ac:dyDescent="0.35">
      <c r="A3550">
        <v>3691</v>
      </c>
      <c r="B3550" t="s">
        <v>9</v>
      </c>
      <c r="C3550">
        <v>960405.5</v>
      </c>
      <c r="D3550" t="s">
        <v>10</v>
      </c>
      <c r="E3550" t="s">
        <v>16</v>
      </c>
      <c r="F3550" t="s">
        <v>12</v>
      </c>
      <c r="G3550" t="s">
        <v>13</v>
      </c>
      <c r="H3550" t="s">
        <v>13</v>
      </c>
      <c r="I3550">
        <v>50</v>
      </c>
      <c r="J3550" t="str">
        <f>IF(ABS((C3550-AVERAGE($C:$C))/_xlfn.STDEV.S(moras[SALARIO]))&gt;1.96,"Atípico","No")</f>
        <v>No</v>
      </c>
      <c r="K3550" t="str">
        <f>IF(ABS((moras[[#This Row],[EDAD]]-AVERAGE($I:$I))/_xlfn.STDEV.S($I:$I))&gt;1.96,"Atípico","No")</f>
        <v>No</v>
      </c>
    </row>
    <row r="3551" spans="1:11" x14ac:dyDescent="0.35">
      <c r="A3551">
        <v>4386</v>
      </c>
      <c r="B3551" t="s">
        <v>15</v>
      </c>
      <c r="C3551">
        <v>927503.14</v>
      </c>
      <c r="D3551" t="s">
        <v>10</v>
      </c>
      <c r="E3551" t="s">
        <v>16</v>
      </c>
      <c r="F3551" t="s">
        <v>12</v>
      </c>
      <c r="G3551" t="s">
        <v>13</v>
      </c>
      <c r="H3551" t="s">
        <v>13</v>
      </c>
      <c r="I3551">
        <v>50</v>
      </c>
      <c r="J3551" t="str">
        <f>IF(ABS((C3551-AVERAGE($C:$C))/_xlfn.STDEV.S(moras[SALARIO]))&gt;1.96,"Atípico","No")</f>
        <v>No</v>
      </c>
      <c r="K3551" t="str">
        <f>IF(ABS((moras[[#This Row],[EDAD]]-AVERAGE($I:$I))/_xlfn.STDEV.S($I:$I))&gt;1.96,"Atípico","No")</f>
        <v>No</v>
      </c>
    </row>
    <row r="3552" spans="1:11" x14ac:dyDescent="0.35">
      <c r="A3552">
        <v>414</v>
      </c>
      <c r="B3552" t="s">
        <v>9</v>
      </c>
      <c r="C3552">
        <v>854328.45</v>
      </c>
      <c r="D3552" t="s">
        <v>10</v>
      </c>
      <c r="E3552" t="s">
        <v>11</v>
      </c>
      <c r="F3552" t="s">
        <v>12</v>
      </c>
      <c r="G3552" t="s">
        <v>13</v>
      </c>
      <c r="H3552" t="s">
        <v>13</v>
      </c>
      <c r="I3552">
        <v>50</v>
      </c>
      <c r="J3552" t="str">
        <f>IF(ABS((C3552-AVERAGE($C:$C))/_xlfn.STDEV.S(moras[SALARIO]))&gt;1.96,"Atípico","No")</f>
        <v>No</v>
      </c>
      <c r="K3552" t="str">
        <f>IF(ABS((moras[[#This Row],[EDAD]]-AVERAGE($I:$I))/_xlfn.STDEV.S($I:$I))&gt;1.96,"Atípico","No")</f>
        <v>No</v>
      </c>
    </row>
    <row r="3553" spans="1:11" x14ac:dyDescent="0.35">
      <c r="A3553">
        <v>1587</v>
      </c>
      <c r="B3553" t="s">
        <v>9</v>
      </c>
      <c r="C3553">
        <v>825000</v>
      </c>
      <c r="D3553" t="s">
        <v>10</v>
      </c>
      <c r="E3553" t="s">
        <v>16</v>
      </c>
      <c r="F3553" t="s">
        <v>12</v>
      </c>
      <c r="G3553" t="s">
        <v>13</v>
      </c>
      <c r="H3553" t="s">
        <v>13</v>
      </c>
      <c r="I3553">
        <v>50</v>
      </c>
      <c r="J3553" t="str">
        <f>IF(ABS((C3553-AVERAGE($C:$C))/_xlfn.STDEV.S(moras[SALARIO]))&gt;1.96,"Atípico","No")</f>
        <v>No</v>
      </c>
      <c r="K3553" t="str">
        <f>IF(ABS((moras[[#This Row],[EDAD]]-AVERAGE($I:$I))/_xlfn.STDEV.S($I:$I))&gt;1.96,"Atípico","No")</f>
        <v>No</v>
      </c>
    </row>
    <row r="3554" spans="1:11" x14ac:dyDescent="0.35">
      <c r="A3554">
        <v>4054</v>
      </c>
      <c r="B3554" t="s">
        <v>15</v>
      </c>
      <c r="C3554">
        <v>742483</v>
      </c>
      <c r="D3554" t="s">
        <v>18</v>
      </c>
      <c r="E3554" t="s">
        <v>16</v>
      </c>
      <c r="F3554" t="s">
        <v>12</v>
      </c>
      <c r="G3554" t="s">
        <v>13</v>
      </c>
      <c r="H3554" t="s">
        <v>13</v>
      </c>
      <c r="I3554">
        <v>50</v>
      </c>
      <c r="J3554" t="str">
        <f>IF(ABS((C3554-AVERAGE($C:$C))/_xlfn.STDEV.S(moras[SALARIO]))&gt;1.96,"Atípico","No")</f>
        <v>No</v>
      </c>
      <c r="K3554" t="str">
        <f>IF(ABS((moras[[#This Row],[EDAD]]-AVERAGE($I:$I))/_xlfn.STDEV.S($I:$I))&gt;1.96,"Atípico","No")</f>
        <v>No</v>
      </c>
    </row>
    <row r="3555" spans="1:11" x14ac:dyDescent="0.35">
      <c r="A3555">
        <v>3389</v>
      </c>
      <c r="B3555" t="s">
        <v>9</v>
      </c>
      <c r="C3555">
        <v>641830</v>
      </c>
      <c r="D3555" t="s">
        <v>10</v>
      </c>
      <c r="E3555" t="s">
        <v>16</v>
      </c>
      <c r="F3555" t="s">
        <v>12</v>
      </c>
      <c r="G3555" t="s">
        <v>13</v>
      </c>
      <c r="H3555" t="s">
        <v>13</v>
      </c>
      <c r="I3555">
        <v>50</v>
      </c>
      <c r="J3555" t="str">
        <f>IF(ABS((C3555-AVERAGE($C:$C))/_xlfn.STDEV.S(moras[SALARIO]))&gt;1.96,"Atípico","No")</f>
        <v>No</v>
      </c>
      <c r="K3555" t="str">
        <f>IF(ABS((moras[[#This Row],[EDAD]]-AVERAGE($I:$I))/_xlfn.STDEV.S($I:$I))&gt;1.96,"Atípico","No")</f>
        <v>No</v>
      </c>
    </row>
    <row r="3556" spans="1:11" x14ac:dyDescent="0.35">
      <c r="A3556">
        <v>925</v>
      </c>
      <c r="B3556" t="s">
        <v>9</v>
      </c>
      <c r="C3556">
        <v>639148</v>
      </c>
      <c r="D3556" t="s">
        <v>18</v>
      </c>
      <c r="E3556" t="s">
        <v>16</v>
      </c>
      <c r="F3556" t="s">
        <v>12</v>
      </c>
      <c r="G3556" t="s">
        <v>13</v>
      </c>
      <c r="H3556" t="s">
        <v>12</v>
      </c>
      <c r="I3556">
        <v>50</v>
      </c>
      <c r="J3556" t="str">
        <f>IF(ABS((C3556-AVERAGE($C:$C))/_xlfn.STDEV.S(moras[SALARIO]))&gt;1.96,"Atípico","No")</f>
        <v>No</v>
      </c>
      <c r="K3556" t="str">
        <f>IF(ABS((moras[[#This Row],[EDAD]]-AVERAGE($I:$I))/_xlfn.STDEV.S($I:$I))&gt;1.96,"Atípico","No")</f>
        <v>No</v>
      </c>
    </row>
    <row r="3557" spans="1:11" x14ac:dyDescent="0.35">
      <c r="A3557">
        <v>1960</v>
      </c>
      <c r="B3557" t="s">
        <v>9</v>
      </c>
      <c r="C3557">
        <v>639148</v>
      </c>
      <c r="D3557" t="s">
        <v>18</v>
      </c>
      <c r="E3557" t="s">
        <v>16</v>
      </c>
      <c r="F3557" t="s">
        <v>12</v>
      </c>
      <c r="G3557" t="s">
        <v>13</v>
      </c>
      <c r="H3557" t="s">
        <v>12</v>
      </c>
      <c r="I3557">
        <v>50</v>
      </c>
      <c r="J3557" t="str">
        <f>IF(ABS((C3557-AVERAGE($C:$C))/_xlfn.STDEV.S(moras[SALARIO]))&gt;1.96,"Atípico","No")</f>
        <v>No</v>
      </c>
      <c r="K3557" t="str">
        <f>IF(ABS((moras[[#This Row],[EDAD]]-AVERAGE($I:$I))/_xlfn.STDEV.S($I:$I))&gt;1.96,"Atípico","No")</f>
        <v>No</v>
      </c>
    </row>
    <row r="3558" spans="1:11" x14ac:dyDescent="0.35">
      <c r="A3558">
        <v>2654</v>
      </c>
      <c r="B3558" t="s">
        <v>15</v>
      </c>
      <c r="C3558">
        <v>636889</v>
      </c>
      <c r="D3558" t="s">
        <v>18</v>
      </c>
      <c r="E3558" t="s">
        <v>16</v>
      </c>
      <c r="F3558" t="s">
        <v>12</v>
      </c>
      <c r="G3558" t="s">
        <v>13</v>
      </c>
      <c r="H3558" t="s">
        <v>13</v>
      </c>
      <c r="I3558">
        <v>50</v>
      </c>
      <c r="J3558" t="str">
        <f>IF(ABS((C3558-AVERAGE($C:$C))/_xlfn.STDEV.S(moras[SALARIO]))&gt;1.96,"Atípico","No")</f>
        <v>No</v>
      </c>
      <c r="K3558" t="str">
        <f>IF(ABS((moras[[#This Row],[EDAD]]-AVERAGE($I:$I))/_xlfn.STDEV.S($I:$I))&gt;1.96,"Atípico","No")</f>
        <v>No</v>
      </c>
    </row>
    <row r="3559" spans="1:11" x14ac:dyDescent="0.35">
      <c r="A3559">
        <v>1243</v>
      </c>
      <c r="B3559" t="s">
        <v>15</v>
      </c>
      <c r="C3559">
        <v>627456</v>
      </c>
      <c r="D3559" t="s">
        <v>10</v>
      </c>
      <c r="E3559" t="s">
        <v>16</v>
      </c>
      <c r="F3559" t="s">
        <v>12</v>
      </c>
      <c r="G3559" t="s">
        <v>13</v>
      </c>
      <c r="H3559" t="s">
        <v>13</v>
      </c>
      <c r="I3559">
        <v>50</v>
      </c>
      <c r="J3559" t="str">
        <f>IF(ABS((C3559-AVERAGE($C:$C))/_xlfn.STDEV.S(moras[SALARIO]))&gt;1.96,"Atípico","No")</f>
        <v>No</v>
      </c>
      <c r="K3559" t="str">
        <f>IF(ABS((moras[[#This Row],[EDAD]]-AVERAGE($I:$I))/_xlfn.STDEV.S($I:$I))&gt;1.96,"Atípico","No")</f>
        <v>No</v>
      </c>
    </row>
    <row r="3560" spans="1:11" x14ac:dyDescent="0.35">
      <c r="A3560">
        <v>400</v>
      </c>
      <c r="B3560" t="s">
        <v>9</v>
      </c>
      <c r="C3560">
        <v>622335.6</v>
      </c>
      <c r="D3560" t="s">
        <v>10</v>
      </c>
      <c r="E3560" t="s">
        <v>16</v>
      </c>
      <c r="F3560" t="s">
        <v>12</v>
      </c>
      <c r="G3560" t="s">
        <v>13</v>
      </c>
      <c r="H3560" t="s">
        <v>13</v>
      </c>
      <c r="I3560">
        <v>50</v>
      </c>
      <c r="J3560" t="str">
        <f>IF(ABS((C3560-AVERAGE($C:$C))/_xlfn.STDEV.S(moras[SALARIO]))&gt;1.96,"Atípico","No")</f>
        <v>No</v>
      </c>
      <c r="K3560" t="str">
        <f>IF(ABS((moras[[#This Row],[EDAD]]-AVERAGE($I:$I))/_xlfn.STDEV.S($I:$I))&gt;1.96,"Atípico","No")</f>
        <v>No</v>
      </c>
    </row>
    <row r="3561" spans="1:11" x14ac:dyDescent="0.35">
      <c r="A3561">
        <v>2549</v>
      </c>
      <c r="B3561" t="s">
        <v>9</v>
      </c>
      <c r="C3561">
        <v>600000</v>
      </c>
      <c r="D3561" t="s">
        <v>10</v>
      </c>
      <c r="E3561" t="s">
        <v>16</v>
      </c>
      <c r="F3561" t="s">
        <v>12</v>
      </c>
      <c r="G3561" t="s">
        <v>13</v>
      </c>
      <c r="H3561" t="s">
        <v>12</v>
      </c>
      <c r="I3561">
        <v>50</v>
      </c>
      <c r="J3561" t="str">
        <f>IF(ABS((C3561-AVERAGE($C:$C))/_xlfn.STDEV.S(moras[SALARIO]))&gt;1.96,"Atípico","No")</f>
        <v>No</v>
      </c>
      <c r="K3561" t="str">
        <f>IF(ABS((moras[[#This Row],[EDAD]]-AVERAGE($I:$I))/_xlfn.STDEV.S($I:$I))&gt;1.96,"Atípico","No")</f>
        <v>No</v>
      </c>
    </row>
    <row r="3562" spans="1:11" x14ac:dyDescent="0.35">
      <c r="A3562">
        <v>3902</v>
      </c>
      <c r="B3562" t="s">
        <v>15</v>
      </c>
      <c r="C3562">
        <v>572000</v>
      </c>
      <c r="D3562" t="s">
        <v>10</v>
      </c>
      <c r="E3562" t="s">
        <v>16</v>
      </c>
      <c r="F3562" t="s">
        <v>12</v>
      </c>
      <c r="G3562" t="s">
        <v>13</v>
      </c>
      <c r="H3562" t="s">
        <v>13</v>
      </c>
      <c r="I3562">
        <v>50</v>
      </c>
      <c r="J3562" t="str">
        <f>IF(ABS((C3562-AVERAGE($C:$C))/_xlfn.STDEV.S(moras[SALARIO]))&gt;1.96,"Atípico","No")</f>
        <v>No</v>
      </c>
      <c r="K3562" t="str">
        <f>IF(ABS((moras[[#This Row],[EDAD]]-AVERAGE($I:$I))/_xlfn.STDEV.S($I:$I))&gt;1.96,"Atípico","No")</f>
        <v>No</v>
      </c>
    </row>
    <row r="3563" spans="1:11" x14ac:dyDescent="0.35">
      <c r="A3563">
        <v>3245</v>
      </c>
      <c r="B3563" t="s">
        <v>15</v>
      </c>
      <c r="C3563">
        <v>500937.8</v>
      </c>
      <c r="D3563" t="s">
        <v>10</v>
      </c>
      <c r="E3563" t="s">
        <v>16</v>
      </c>
      <c r="F3563" t="s">
        <v>12</v>
      </c>
      <c r="G3563" t="s">
        <v>13</v>
      </c>
      <c r="H3563" t="s">
        <v>13</v>
      </c>
      <c r="I3563">
        <v>50</v>
      </c>
      <c r="J3563" t="str">
        <f>IF(ABS((C3563-AVERAGE($C:$C))/_xlfn.STDEV.S(moras[SALARIO]))&gt;1.96,"Atípico","No")</f>
        <v>No</v>
      </c>
      <c r="K3563" t="str">
        <f>IF(ABS((moras[[#This Row],[EDAD]]-AVERAGE($I:$I))/_xlfn.STDEV.S($I:$I))&gt;1.96,"Atípico","No")</f>
        <v>No</v>
      </c>
    </row>
    <row r="3564" spans="1:11" x14ac:dyDescent="0.35">
      <c r="A3564">
        <v>3253</v>
      </c>
      <c r="B3564" t="s">
        <v>9</v>
      </c>
      <c r="C3564">
        <v>500700</v>
      </c>
      <c r="D3564" t="s">
        <v>10</v>
      </c>
      <c r="E3564" t="s">
        <v>16</v>
      </c>
      <c r="F3564" t="s">
        <v>12</v>
      </c>
      <c r="G3564" t="s">
        <v>13</v>
      </c>
      <c r="H3564" t="s">
        <v>13</v>
      </c>
      <c r="I3564">
        <v>50</v>
      </c>
      <c r="J3564" t="str">
        <f>IF(ABS((C3564-AVERAGE($C:$C))/_xlfn.STDEV.S(moras[SALARIO]))&gt;1.96,"Atípico","No")</f>
        <v>No</v>
      </c>
      <c r="K3564" t="str">
        <f>IF(ABS((moras[[#This Row],[EDAD]]-AVERAGE($I:$I))/_xlfn.STDEV.S($I:$I))&gt;1.96,"Atípico","No")</f>
        <v>No</v>
      </c>
    </row>
    <row r="3565" spans="1:11" x14ac:dyDescent="0.35">
      <c r="A3565">
        <v>2388</v>
      </c>
      <c r="B3565" t="s">
        <v>9</v>
      </c>
      <c r="C3565">
        <v>491706.2</v>
      </c>
      <c r="D3565" t="s">
        <v>10</v>
      </c>
      <c r="E3565" t="s">
        <v>16</v>
      </c>
      <c r="F3565" t="s">
        <v>12</v>
      </c>
      <c r="G3565" t="s">
        <v>13</v>
      </c>
      <c r="H3565" t="s">
        <v>13</v>
      </c>
      <c r="I3565">
        <v>50</v>
      </c>
      <c r="J3565" t="str">
        <f>IF(ABS((C3565-AVERAGE($C:$C))/_xlfn.STDEV.S(moras[SALARIO]))&gt;1.96,"Atípico","No")</f>
        <v>No</v>
      </c>
      <c r="K3565" t="str">
        <f>IF(ABS((moras[[#This Row],[EDAD]]-AVERAGE($I:$I))/_xlfn.STDEV.S($I:$I))&gt;1.96,"Atípico","No")</f>
        <v>No</v>
      </c>
    </row>
    <row r="3566" spans="1:11" x14ac:dyDescent="0.35">
      <c r="A3566">
        <v>1061</v>
      </c>
      <c r="B3566" t="s">
        <v>9</v>
      </c>
      <c r="C3566">
        <v>491540.23</v>
      </c>
      <c r="D3566" t="s">
        <v>10</v>
      </c>
      <c r="E3566" t="s">
        <v>16</v>
      </c>
      <c r="F3566" t="s">
        <v>12</v>
      </c>
      <c r="G3566" t="s">
        <v>13</v>
      </c>
      <c r="H3566" t="s">
        <v>13</v>
      </c>
      <c r="I3566">
        <v>50</v>
      </c>
      <c r="J3566" t="str">
        <f>IF(ABS((C3566-AVERAGE($C:$C))/_xlfn.STDEV.S(moras[SALARIO]))&gt;1.96,"Atípico","No")</f>
        <v>No</v>
      </c>
      <c r="K3566" t="str">
        <f>IF(ABS((moras[[#This Row],[EDAD]]-AVERAGE($I:$I))/_xlfn.STDEV.S($I:$I))&gt;1.96,"Atípico","No")</f>
        <v>No</v>
      </c>
    </row>
    <row r="3567" spans="1:11" x14ac:dyDescent="0.35">
      <c r="A3567">
        <v>4824</v>
      </c>
      <c r="B3567" t="s">
        <v>15</v>
      </c>
      <c r="C3567">
        <v>459530.58</v>
      </c>
      <c r="D3567" t="s">
        <v>10</v>
      </c>
      <c r="E3567" t="s">
        <v>16</v>
      </c>
      <c r="F3567" t="s">
        <v>12</v>
      </c>
      <c r="G3567" t="s">
        <v>13</v>
      </c>
      <c r="H3567" t="s">
        <v>13</v>
      </c>
      <c r="I3567">
        <v>50</v>
      </c>
      <c r="J3567" t="str">
        <f>IF(ABS((C3567-AVERAGE($C:$C))/_xlfn.STDEV.S(moras[SALARIO]))&gt;1.96,"Atípico","No")</f>
        <v>No</v>
      </c>
      <c r="K3567" t="str">
        <f>IF(ABS((moras[[#This Row],[EDAD]]-AVERAGE($I:$I))/_xlfn.STDEV.S($I:$I))&gt;1.96,"Atípico","No")</f>
        <v>No</v>
      </c>
    </row>
    <row r="3568" spans="1:11" x14ac:dyDescent="0.35">
      <c r="A3568">
        <v>85</v>
      </c>
      <c r="B3568" t="s">
        <v>15</v>
      </c>
      <c r="C3568">
        <v>457842.57</v>
      </c>
      <c r="D3568" t="s">
        <v>10</v>
      </c>
      <c r="E3568" t="s">
        <v>16</v>
      </c>
      <c r="F3568" t="s">
        <v>12</v>
      </c>
      <c r="G3568" t="s">
        <v>13</v>
      </c>
      <c r="H3568" t="s">
        <v>13</v>
      </c>
      <c r="I3568">
        <v>50</v>
      </c>
      <c r="J3568" t="str">
        <f>IF(ABS((C3568-AVERAGE($C:$C))/_xlfn.STDEV.S(moras[SALARIO]))&gt;1.96,"Atípico","No")</f>
        <v>No</v>
      </c>
      <c r="K3568" t="str">
        <f>IF(ABS((moras[[#This Row],[EDAD]]-AVERAGE($I:$I))/_xlfn.STDEV.S($I:$I))&gt;1.96,"Atípico","No")</f>
        <v>No</v>
      </c>
    </row>
    <row r="3569" spans="1:11" x14ac:dyDescent="0.35">
      <c r="A3569">
        <v>3749</v>
      </c>
      <c r="B3569" t="s">
        <v>9</v>
      </c>
      <c r="C3569">
        <v>445567</v>
      </c>
      <c r="D3569" t="s">
        <v>18</v>
      </c>
      <c r="E3569" t="s">
        <v>16</v>
      </c>
      <c r="F3569" t="s">
        <v>12</v>
      </c>
      <c r="G3569" t="s">
        <v>13</v>
      </c>
      <c r="H3569" t="s">
        <v>12</v>
      </c>
      <c r="I3569">
        <v>50</v>
      </c>
      <c r="J3569" t="str">
        <f>IF(ABS((C3569-AVERAGE($C:$C))/_xlfn.STDEV.S(moras[SALARIO]))&gt;1.96,"Atípico","No")</f>
        <v>No</v>
      </c>
      <c r="K3569" t="str">
        <f>IF(ABS((moras[[#This Row],[EDAD]]-AVERAGE($I:$I))/_xlfn.STDEV.S($I:$I))&gt;1.96,"Atípico","No")</f>
        <v>No</v>
      </c>
    </row>
    <row r="3570" spans="1:11" x14ac:dyDescent="0.35">
      <c r="A3570">
        <v>4874</v>
      </c>
      <c r="B3570" t="s">
        <v>9</v>
      </c>
      <c r="C3570">
        <v>433136</v>
      </c>
      <c r="D3570" t="s">
        <v>10</v>
      </c>
      <c r="E3570" t="s">
        <v>16</v>
      </c>
      <c r="F3570" t="s">
        <v>12</v>
      </c>
      <c r="G3570" t="s">
        <v>13</v>
      </c>
      <c r="H3570" t="s">
        <v>13</v>
      </c>
      <c r="I3570">
        <v>50</v>
      </c>
      <c r="J3570" t="str">
        <f>IF(ABS((C3570-AVERAGE($C:$C))/_xlfn.STDEV.S(moras[SALARIO]))&gt;1.96,"Atípico","No")</f>
        <v>No</v>
      </c>
      <c r="K3570" t="str">
        <f>IF(ABS((moras[[#This Row],[EDAD]]-AVERAGE($I:$I))/_xlfn.STDEV.S($I:$I))&gt;1.96,"Atípico","No")</f>
        <v>No</v>
      </c>
    </row>
    <row r="3571" spans="1:11" x14ac:dyDescent="0.35">
      <c r="A3571">
        <v>256</v>
      </c>
      <c r="B3571" t="s">
        <v>15</v>
      </c>
      <c r="C3571">
        <v>430147.81</v>
      </c>
      <c r="D3571" t="s">
        <v>10</v>
      </c>
      <c r="E3571" t="s">
        <v>16</v>
      </c>
      <c r="F3571" t="s">
        <v>12</v>
      </c>
      <c r="G3571" t="s">
        <v>13</v>
      </c>
      <c r="H3571" t="s">
        <v>13</v>
      </c>
      <c r="I3571">
        <v>50</v>
      </c>
      <c r="J3571" t="str">
        <f>IF(ABS((C3571-AVERAGE($C:$C))/_xlfn.STDEV.S(moras[SALARIO]))&gt;1.96,"Atípico","No")</f>
        <v>No</v>
      </c>
      <c r="K3571" t="str">
        <f>IF(ABS((moras[[#This Row],[EDAD]]-AVERAGE($I:$I))/_xlfn.STDEV.S($I:$I))&gt;1.96,"Atípico","No")</f>
        <v>No</v>
      </c>
    </row>
    <row r="3572" spans="1:11" x14ac:dyDescent="0.35">
      <c r="A3572">
        <v>722</v>
      </c>
      <c r="B3572" t="s">
        <v>9</v>
      </c>
      <c r="C3572">
        <v>408100</v>
      </c>
      <c r="D3572" t="s">
        <v>10</v>
      </c>
      <c r="E3572" t="s">
        <v>16</v>
      </c>
      <c r="F3572" t="s">
        <v>12</v>
      </c>
      <c r="G3572" t="s">
        <v>12</v>
      </c>
      <c r="H3572" t="s">
        <v>13</v>
      </c>
      <c r="I3572">
        <v>50</v>
      </c>
      <c r="J3572" t="str">
        <f>IF(ABS((C3572-AVERAGE($C:$C))/_xlfn.STDEV.S(moras[SALARIO]))&gt;1.96,"Atípico","No")</f>
        <v>No</v>
      </c>
      <c r="K3572" t="str">
        <f>IF(ABS((moras[[#This Row],[EDAD]]-AVERAGE($I:$I))/_xlfn.STDEV.S($I:$I))&gt;1.96,"Atípico","No")</f>
        <v>No</v>
      </c>
    </row>
    <row r="3573" spans="1:11" x14ac:dyDescent="0.35">
      <c r="A3573">
        <v>3433</v>
      </c>
      <c r="B3573" t="s">
        <v>9</v>
      </c>
      <c r="C3573">
        <v>404463</v>
      </c>
      <c r="D3573" t="s">
        <v>18</v>
      </c>
      <c r="E3573" t="s">
        <v>16</v>
      </c>
      <c r="F3573" t="s">
        <v>12</v>
      </c>
      <c r="G3573" t="s">
        <v>13</v>
      </c>
      <c r="H3573" t="s">
        <v>13</v>
      </c>
      <c r="I3573">
        <v>50</v>
      </c>
      <c r="J3573" t="str">
        <f>IF(ABS((C3573-AVERAGE($C:$C))/_xlfn.STDEV.S(moras[SALARIO]))&gt;1.96,"Atípico","No")</f>
        <v>No</v>
      </c>
      <c r="K3573" t="str">
        <f>IF(ABS((moras[[#This Row],[EDAD]]-AVERAGE($I:$I))/_xlfn.STDEV.S($I:$I))&gt;1.96,"Atípico","No")</f>
        <v>No</v>
      </c>
    </row>
    <row r="3574" spans="1:11" x14ac:dyDescent="0.35">
      <c r="A3574">
        <v>4619</v>
      </c>
      <c r="B3574" t="s">
        <v>9</v>
      </c>
      <c r="C3574">
        <v>402257.7</v>
      </c>
      <c r="D3574" t="s">
        <v>10</v>
      </c>
      <c r="E3574" t="s">
        <v>16</v>
      </c>
      <c r="F3574" t="s">
        <v>12</v>
      </c>
      <c r="G3574" t="s">
        <v>13</v>
      </c>
      <c r="H3574" t="s">
        <v>13</v>
      </c>
      <c r="I3574">
        <v>50</v>
      </c>
      <c r="J3574" t="str">
        <f>IF(ABS((C3574-AVERAGE($C:$C))/_xlfn.STDEV.S(moras[SALARIO]))&gt;1.96,"Atípico","No")</f>
        <v>No</v>
      </c>
      <c r="K3574" t="str">
        <f>IF(ABS((moras[[#This Row],[EDAD]]-AVERAGE($I:$I))/_xlfn.STDEV.S($I:$I))&gt;1.96,"Atípico","No")</f>
        <v>No</v>
      </c>
    </row>
    <row r="3575" spans="1:11" x14ac:dyDescent="0.35">
      <c r="A3575">
        <v>885</v>
      </c>
      <c r="B3575" t="s">
        <v>15</v>
      </c>
      <c r="C3575">
        <v>401010</v>
      </c>
      <c r="D3575" t="s">
        <v>18</v>
      </c>
      <c r="E3575" t="s">
        <v>16</v>
      </c>
      <c r="F3575" t="s">
        <v>12</v>
      </c>
      <c r="G3575" t="s">
        <v>13</v>
      </c>
      <c r="H3575" t="s">
        <v>12</v>
      </c>
      <c r="I3575">
        <v>50</v>
      </c>
      <c r="J3575" t="str">
        <f>IF(ABS((C3575-AVERAGE($C:$C))/_xlfn.STDEV.S(moras[SALARIO]))&gt;1.96,"Atípico","No")</f>
        <v>No</v>
      </c>
      <c r="K3575" t="str">
        <f>IF(ABS((moras[[#This Row],[EDAD]]-AVERAGE($I:$I))/_xlfn.STDEV.S($I:$I))&gt;1.96,"Atípico","No")</f>
        <v>No</v>
      </c>
    </row>
    <row r="3576" spans="1:11" x14ac:dyDescent="0.35">
      <c r="A3576">
        <v>1181</v>
      </c>
      <c r="B3576" t="s">
        <v>9</v>
      </c>
      <c r="C3576">
        <v>389716.32</v>
      </c>
      <c r="D3576" t="s">
        <v>10</v>
      </c>
      <c r="E3576" t="s">
        <v>16</v>
      </c>
      <c r="F3576" t="s">
        <v>12</v>
      </c>
      <c r="G3576" t="s">
        <v>13</v>
      </c>
      <c r="H3576" t="s">
        <v>13</v>
      </c>
      <c r="I3576">
        <v>50</v>
      </c>
      <c r="J3576" t="str">
        <f>IF(ABS((C3576-AVERAGE($C:$C))/_xlfn.STDEV.S(moras[SALARIO]))&gt;1.96,"Atípico","No")</f>
        <v>No</v>
      </c>
      <c r="K3576" t="str">
        <f>IF(ABS((moras[[#This Row],[EDAD]]-AVERAGE($I:$I))/_xlfn.STDEV.S($I:$I))&gt;1.96,"Atípico","No")</f>
        <v>No</v>
      </c>
    </row>
    <row r="3577" spans="1:11" x14ac:dyDescent="0.35">
      <c r="A3577">
        <v>2424</v>
      </c>
      <c r="B3577" t="s">
        <v>15</v>
      </c>
      <c r="C3577">
        <v>375740</v>
      </c>
      <c r="D3577" t="s">
        <v>18</v>
      </c>
      <c r="E3577" t="s">
        <v>16</v>
      </c>
      <c r="F3577" t="s">
        <v>12</v>
      </c>
      <c r="G3577" t="s">
        <v>13</v>
      </c>
      <c r="H3577" t="s">
        <v>12</v>
      </c>
      <c r="I3577">
        <v>50</v>
      </c>
      <c r="J3577" t="str">
        <f>IF(ABS((C3577-AVERAGE($C:$C))/_xlfn.STDEV.S(moras[SALARIO]))&gt;1.96,"Atípico","No")</f>
        <v>No</v>
      </c>
      <c r="K3577" t="str">
        <f>IF(ABS((moras[[#This Row],[EDAD]]-AVERAGE($I:$I))/_xlfn.STDEV.S($I:$I))&gt;1.96,"Atípico","No")</f>
        <v>No</v>
      </c>
    </row>
    <row r="3578" spans="1:11" x14ac:dyDescent="0.35">
      <c r="A3578">
        <v>3090</v>
      </c>
      <c r="B3578" t="s">
        <v>15</v>
      </c>
      <c r="C3578">
        <v>370682.66</v>
      </c>
      <c r="D3578" t="s">
        <v>10</v>
      </c>
      <c r="E3578" t="s">
        <v>16</v>
      </c>
      <c r="F3578" t="s">
        <v>12</v>
      </c>
      <c r="G3578" t="s">
        <v>13</v>
      </c>
      <c r="H3578" t="s">
        <v>12</v>
      </c>
      <c r="I3578">
        <v>50</v>
      </c>
      <c r="J3578" t="str">
        <f>IF(ABS((C3578-AVERAGE($C:$C))/_xlfn.STDEV.S(moras[SALARIO]))&gt;1.96,"Atípico","No")</f>
        <v>No</v>
      </c>
      <c r="K3578" t="str">
        <f>IF(ABS((moras[[#This Row],[EDAD]]-AVERAGE($I:$I))/_xlfn.STDEV.S($I:$I))&gt;1.96,"Atípico","No")</f>
        <v>No</v>
      </c>
    </row>
    <row r="3579" spans="1:11" x14ac:dyDescent="0.35">
      <c r="A3579">
        <v>3210</v>
      </c>
      <c r="B3579" t="s">
        <v>9</v>
      </c>
      <c r="C3579">
        <v>356455</v>
      </c>
      <c r="D3579" t="s">
        <v>18</v>
      </c>
      <c r="E3579" t="s">
        <v>16</v>
      </c>
      <c r="F3579" t="s">
        <v>12</v>
      </c>
      <c r="G3579" t="s">
        <v>13</v>
      </c>
      <c r="H3579" t="s">
        <v>12</v>
      </c>
      <c r="I3579">
        <v>50</v>
      </c>
      <c r="J3579" t="str">
        <f>IF(ABS((C3579-AVERAGE($C:$C))/_xlfn.STDEV.S(moras[SALARIO]))&gt;1.96,"Atípico","No")</f>
        <v>No</v>
      </c>
      <c r="K3579" t="str">
        <f>IF(ABS((moras[[#This Row],[EDAD]]-AVERAGE($I:$I))/_xlfn.STDEV.S($I:$I))&gt;1.96,"Atípico","No")</f>
        <v>No</v>
      </c>
    </row>
    <row r="3580" spans="1:11" x14ac:dyDescent="0.35">
      <c r="A3580">
        <v>4089</v>
      </c>
      <c r="B3580" t="s">
        <v>9</v>
      </c>
      <c r="C3580">
        <v>356455</v>
      </c>
      <c r="D3580" t="s">
        <v>18</v>
      </c>
      <c r="E3580" t="s">
        <v>16</v>
      </c>
      <c r="F3580" t="s">
        <v>12</v>
      </c>
      <c r="G3580" t="s">
        <v>13</v>
      </c>
      <c r="H3580" t="s">
        <v>12</v>
      </c>
      <c r="I3580">
        <v>50</v>
      </c>
      <c r="J3580" t="str">
        <f>IF(ABS((C3580-AVERAGE($C:$C))/_xlfn.STDEV.S(moras[SALARIO]))&gt;1.96,"Atípico","No")</f>
        <v>No</v>
      </c>
      <c r="K3580" t="str">
        <f>IF(ABS((moras[[#This Row],[EDAD]]-AVERAGE($I:$I))/_xlfn.STDEV.S($I:$I))&gt;1.96,"Atípico","No")</f>
        <v>No</v>
      </c>
    </row>
    <row r="3581" spans="1:11" x14ac:dyDescent="0.35">
      <c r="A3581">
        <v>3746</v>
      </c>
      <c r="B3581" t="s">
        <v>15</v>
      </c>
      <c r="C3581">
        <v>351185</v>
      </c>
      <c r="D3581" t="s">
        <v>10</v>
      </c>
      <c r="E3581" t="s">
        <v>16</v>
      </c>
      <c r="F3581" t="s">
        <v>12</v>
      </c>
      <c r="G3581" t="s">
        <v>13</v>
      </c>
      <c r="H3581" t="s">
        <v>13</v>
      </c>
      <c r="I3581">
        <v>50</v>
      </c>
      <c r="J3581" t="str">
        <f>IF(ABS((C3581-AVERAGE($C:$C))/_xlfn.STDEV.S(moras[SALARIO]))&gt;1.96,"Atípico","No")</f>
        <v>No</v>
      </c>
      <c r="K3581" t="str">
        <f>IF(ABS((moras[[#This Row],[EDAD]]-AVERAGE($I:$I))/_xlfn.STDEV.S($I:$I))&gt;1.96,"Atípico","No")</f>
        <v>No</v>
      </c>
    </row>
    <row r="3582" spans="1:11" x14ac:dyDescent="0.35">
      <c r="A3582">
        <v>2288</v>
      </c>
      <c r="B3582" t="s">
        <v>9</v>
      </c>
      <c r="C3582">
        <v>338629</v>
      </c>
      <c r="D3582" t="s">
        <v>18</v>
      </c>
      <c r="E3582" t="s">
        <v>16</v>
      </c>
      <c r="F3582" t="s">
        <v>12</v>
      </c>
      <c r="G3582" t="s">
        <v>13</v>
      </c>
      <c r="H3582" t="s">
        <v>12</v>
      </c>
      <c r="I3582">
        <v>50</v>
      </c>
      <c r="J3582" t="str">
        <f>IF(ABS((C3582-AVERAGE($C:$C))/_xlfn.STDEV.S(moras[SALARIO]))&gt;1.96,"Atípico","No")</f>
        <v>No</v>
      </c>
      <c r="K3582" t="str">
        <f>IF(ABS((moras[[#This Row],[EDAD]]-AVERAGE($I:$I))/_xlfn.STDEV.S($I:$I))&gt;1.96,"Atípico","No")</f>
        <v>No</v>
      </c>
    </row>
    <row r="3583" spans="1:11" x14ac:dyDescent="0.35">
      <c r="A3583">
        <v>2450</v>
      </c>
      <c r="B3583" t="s">
        <v>15</v>
      </c>
      <c r="C3583">
        <v>338125</v>
      </c>
      <c r="D3583" t="s">
        <v>10</v>
      </c>
      <c r="E3583" t="s">
        <v>16</v>
      </c>
      <c r="F3583" t="s">
        <v>12</v>
      </c>
      <c r="G3583" t="s">
        <v>13</v>
      </c>
      <c r="H3583" t="s">
        <v>13</v>
      </c>
      <c r="I3583">
        <v>50</v>
      </c>
      <c r="J3583" t="str">
        <f>IF(ABS((C3583-AVERAGE($C:$C))/_xlfn.STDEV.S(moras[SALARIO]))&gt;1.96,"Atípico","No")</f>
        <v>No</v>
      </c>
      <c r="K3583" t="str">
        <f>IF(ABS((moras[[#This Row],[EDAD]]-AVERAGE($I:$I))/_xlfn.STDEV.S($I:$I))&gt;1.96,"Atípico","No")</f>
        <v>No</v>
      </c>
    </row>
    <row r="3584" spans="1:11" x14ac:dyDescent="0.35">
      <c r="A3584">
        <v>3176</v>
      </c>
      <c r="B3584" t="s">
        <v>9</v>
      </c>
      <c r="C3584">
        <v>326749</v>
      </c>
      <c r="D3584" t="s">
        <v>18</v>
      </c>
      <c r="E3584" t="s">
        <v>16</v>
      </c>
      <c r="F3584" t="s">
        <v>12</v>
      </c>
      <c r="G3584" t="s">
        <v>13</v>
      </c>
      <c r="H3584" t="s">
        <v>12</v>
      </c>
      <c r="I3584">
        <v>50</v>
      </c>
      <c r="J3584" t="str">
        <f>IF(ABS((C3584-AVERAGE($C:$C))/_xlfn.STDEV.S(moras[SALARIO]))&gt;1.96,"Atípico","No")</f>
        <v>No</v>
      </c>
      <c r="K3584" t="str">
        <f>IF(ABS((moras[[#This Row],[EDAD]]-AVERAGE($I:$I))/_xlfn.STDEV.S($I:$I))&gt;1.96,"Atípico","No")</f>
        <v>No</v>
      </c>
    </row>
    <row r="3585" spans="1:11" x14ac:dyDescent="0.35">
      <c r="A3585">
        <v>398</v>
      </c>
      <c r="B3585" t="s">
        <v>9</v>
      </c>
      <c r="C3585">
        <v>323432.7</v>
      </c>
      <c r="D3585" t="s">
        <v>10</v>
      </c>
      <c r="E3585" t="s">
        <v>16</v>
      </c>
      <c r="F3585" t="s">
        <v>12</v>
      </c>
      <c r="G3585" t="s">
        <v>12</v>
      </c>
      <c r="H3585" t="s">
        <v>13</v>
      </c>
      <c r="I3585">
        <v>50</v>
      </c>
      <c r="J3585" t="str">
        <f>IF(ABS((C3585-AVERAGE($C:$C))/_xlfn.STDEV.S(moras[SALARIO]))&gt;1.96,"Atípico","No")</f>
        <v>No</v>
      </c>
      <c r="K3585" t="str">
        <f>IF(ABS((moras[[#This Row],[EDAD]]-AVERAGE($I:$I))/_xlfn.STDEV.S($I:$I))&gt;1.96,"Atípico","No")</f>
        <v>No</v>
      </c>
    </row>
    <row r="3586" spans="1:11" x14ac:dyDescent="0.35">
      <c r="A3586">
        <v>2453</v>
      </c>
      <c r="B3586" t="s">
        <v>9</v>
      </c>
      <c r="C3586">
        <v>318000</v>
      </c>
      <c r="D3586" t="s">
        <v>10</v>
      </c>
      <c r="E3586" t="s">
        <v>16</v>
      </c>
      <c r="F3586" t="s">
        <v>12</v>
      </c>
      <c r="G3586" t="s">
        <v>13</v>
      </c>
      <c r="H3586" t="s">
        <v>12</v>
      </c>
      <c r="I3586">
        <v>50</v>
      </c>
      <c r="J3586" t="str">
        <f>IF(ABS((C3586-AVERAGE($C:$C))/_xlfn.STDEV.S(moras[SALARIO]))&gt;1.96,"Atípico","No")</f>
        <v>No</v>
      </c>
      <c r="K3586" t="str">
        <f>IF(ABS((moras[[#This Row],[EDAD]]-AVERAGE($I:$I))/_xlfn.STDEV.S($I:$I))&gt;1.96,"Atípico","No")</f>
        <v>No</v>
      </c>
    </row>
    <row r="3587" spans="1:11" x14ac:dyDescent="0.35">
      <c r="A3587">
        <v>4613</v>
      </c>
      <c r="B3587" t="s">
        <v>15</v>
      </c>
      <c r="C3587">
        <v>308568</v>
      </c>
      <c r="D3587" t="s">
        <v>18</v>
      </c>
      <c r="E3587" t="s">
        <v>16</v>
      </c>
      <c r="F3587" t="s">
        <v>12</v>
      </c>
      <c r="G3587" t="s">
        <v>13</v>
      </c>
      <c r="H3587" t="s">
        <v>12</v>
      </c>
      <c r="I3587">
        <v>50</v>
      </c>
      <c r="J3587" t="str">
        <f>IF(ABS((C3587-AVERAGE($C:$C))/_xlfn.STDEV.S(moras[SALARIO]))&gt;1.96,"Atípico","No")</f>
        <v>No</v>
      </c>
      <c r="K3587" t="str">
        <f>IF(ABS((moras[[#This Row],[EDAD]]-AVERAGE($I:$I))/_xlfn.STDEV.S($I:$I))&gt;1.96,"Atípico","No")</f>
        <v>No</v>
      </c>
    </row>
    <row r="3588" spans="1:11" x14ac:dyDescent="0.35">
      <c r="A3588">
        <v>150</v>
      </c>
      <c r="B3588" t="s">
        <v>15</v>
      </c>
      <c r="C3588">
        <v>304345</v>
      </c>
      <c r="D3588" t="s">
        <v>17</v>
      </c>
      <c r="E3588" t="s">
        <v>16</v>
      </c>
      <c r="F3588" t="s">
        <v>12</v>
      </c>
      <c r="G3588" t="s">
        <v>13</v>
      </c>
      <c r="H3588" t="s">
        <v>13</v>
      </c>
      <c r="I3588">
        <v>50</v>
      </c>
      <c r="J3588" t="str">
        <f>IF(ABS((C3588-AVERAGE($C:$C))/_xlfn.STDEV.S(moras[SALARIO]))&gt;1.96,"Atípico","No")</f>
        <v>No</v>
      </c>
      <c r="K3588" t="str">
        <f>IF(ABS((moras[[#This Row],[EDAD]]-AVERAGE($I:$I))/_xlfn.STDEV.S($I:$I))&gt;1.96,"Atípico","No")</f>
        <v>No</v>
      </c>
    </row>
    <row r="3589" spans="1:11" x14ac:dyDescent="0.35">
      <c r="A3589">
        <v>3933</v>
      </c>
      <c r="B3589" t="s">
        <v>9</v>
      </c>
      <c r="C3589">
        <v>300000</v>
      </c>
      <c r="D3589" t="s">
        <v>10</v>
      </c>
      <c r="E3589" t="s">
        <v>16</v>
      </c>
      <c r="F3589" t="s">
        <v>12</v>
      </c>
      <c r="G3589" t="s">
        <v>13</v>
      </c>
      <c r="H3589" t="s">
        <v>13</v>
      </c>
      <c r="I3589">
        <v>50</v>
      </c>
      <c r="J3589" t="str">
        <f>IF(ABS((C3589-AVERAGE($C:$C))/_xlfn.STDEV.S(moras[SALARIO]))&gt;1.96,"Atípico","No")</f>
        <v>No</v>
      </c>
      <c r="K3589" t="str">
        <f>IF(ABS((moras[[#This Row],[EDAD]]-AVERAGE($I:$I))/_xlfn.STDEV.S($I:$I))&gt;1.96,"Atípico","No")</f>
        <v>No</v>
      </c>
    </row>
    <row r="3590" spans="1:11" x14ac:dyDescent="0.35">
      <c r="A3590">
        <v>823</v>
      </c>
      <c r="B3590" t="s">
        <v>9</v>
      </c>
      <c r="C3590">
        <v>299784</v>
      </c>
      <c r="D3590" t="s">
        <v>17</v>
      </c>
      <c r="E3590" t="s">
        <v>16</v>
      </c>
      <c r="F3590" t="s">
        <v>12</v>
      </c>
      <c r="G3590" t="s">
        <v>13</v>
      </c>
      <c r="H3590" t="s">
        <v>13</v>
      </c>
      <c r="I3590">
        <v>50</v>
      </c>
      <c r="J3590" t="str">
        <f>IF(ABS((C3590-AVERAGE($C:$C))/_xlfn.STDEV.S(moras[SALARIO]))&gt;1.96,"Atípico","No")</f>
        <v>No</v>
      </c>
      <c r="K3590" t="str">
        <f>IF(ABS((moras[[#This Row],[EDAD]]-AVERAGE($I:$I))/_xlfn.STDEV.S($I:$I))&gt;1.96,"Atípico","No")</f>
        <v>No</v>
      </c>
    </row>
    <row r="3591" spans="1:11" x14ac:dyDescent="0.35">
      <c r="A3591">
        <v>131</v>
      </c>
      <c r="B3591" t="s">
        <v>15</v>
      </c>
      <c r="C3591">
        <v>299647</v>
      </c>
      <c r="D3591" t="s">
        <v>17</v>
      </c>
      <c r="E3591" t="s">
        <v>16</v>
      </c>
      <c r="F3591" t="s">
        <v>12</v>
      </c>
      <c r="G3591" t="s">
        <v>13</v>
      </c>
      <c r="H3591" t="s">
        <v>13</v>
      </c>
      <c r="I3591">
        <v>50</v>
      </c>
      <c r="J3591" t="str">
        <f>IF(ABS((C3591-AVERAGE($C:$C))/_xlfn.STDEV.S(moras[SALARIO]))&gt;1.96,"Atípico","No")</f>
        <v>No</v>
      </c>
      <c r="K3591" t="str">
        <f>IF(ABS((moras[[#This Row],[EDAD]]-AVERAGE($I:$I))/_xlfn.STDEV.S($I:$I))&gt;1.96,"Atípico","No")</f>
        <v>No</v>
      </c>
    </row>
    <row r="3592" spans="1:11" x14ac:dyDescent="0.35">
      <c r="A3592">
        <v>80</v>
      </c>
      <c r="B3592" t="s">
        <v>15</v>
      </c>
      <c r="C3592">
        <v>297046</v>
      </c>
      <c r="D3592" t="s">
        <v>17</v>
      </c>
      <c r="E3592" t="s">
        <v>16</v>
      </c>
      <c r="F3592" t="s">
        <v>12</v>
      </c>
      <c r="G3592" t="s">
        <v>13</v>
      </c>
      <c r="H3592" t="s">
        <v>13</v>
      </c>
      <c r="I3592">
        <v>50</v>
      </c>
      <c r="J3592" t="str">
        <f>IF(ABS((C3592-AVERAGE($C:$C))/_xlfn.STDEV.S(moras[SALARIO]))&gt;1.96,"Atípico","No")</f>
        <v>No</v>
      </c>
      <c r="K3592" t="str">
        <f>IF(ABS((moras[[#This Row],[EDAD]]-AVERAGE($I:$I))/_xlfn.STDEV.S($I:$I))&gt;1.96,"Atípico","No")</f>
        <v>No</v>
      </c>
    </row>
    <row r="3593" spans="1:11" x14ac:dyDescent="0.35">
      <c r="A3593">
        <v>320</v>
      </c>
      <c r="B3593" t="s">
        <v>9</v>
      </c>
      <c r="C3593">
        <v>297046</v>
      </c>
      <c r="D3593" t="s">
        <v>18</v>
      </c>
      <c r="E3593" t="s">
        <v>16</v>
      </c>
      <c r="F3593" t="s">
        <v>12</v>
      </c>
      <c r="G3593" t="s">
        <v>13</v>
      </c>
      <c r="H3593" t="s">
        <v>13</v>
      </c>
      <c r="I3593">
        <v>50</v>
      </c>
      <c r="J3593" t="str">
        <f>IF(ABS((C3593-AVERAGE($C:$C))/_xlfn.STDEV.S(moras[SALARIO]))&gt;1.96,"Atípico","No")</f>
        <v>No</v>
      </c>
      <c r="K3593" t="str">
        <f>IF(ABS((moras[[#This Row],[EDAD]]-AVERAGE($I:$I))/_xlfn.STDEV.S($I:$I))&gt;1.96,"Atípico","No")</f>
        <v>No</v>
      </c>
    </row>
    <row r="3594" spans="1:11" x14ac:dyDescent="0.35">
      <c r="A3594">
        <v>1148</v>
      </c>
      <c r="B3594" t="s">
        <v>9</v>
      </c>
      <c r="C3594">
        <v>297046</v>
      </c>
      <c r="D3594" t="s">
        <v>18</v>
      </c>
      <c r="E3594" t="s">
        <v>16</v>
      </c>
      <c r="F3594" t="s">
        <v>12</v>
      </c>
      <c r="G3594" t="s">
        <v>13</v>
      </c>
      <c r="H3594" t="s">
        <v>13</v>
      </c>
      <c r="I3594">
        <v>50</v>
      </c>
      <c r="J3594" t="str">
        <f>IF(ABS((C3594-AVERAGE($C:$C))/_xlfn.STDEV.S(moras[SALARIO]))&gt;1.96,"Atípico","No")</f>
        <v>No</v>
      </c>
      <c r="K3594" t="str">
        <f>IF(ABS((moras[[#This Row],[EDAD]]-AVERAGE($I:$I))/_xlfn.STDEV.S($I:$I))&gt;1.96,"Atípico","No")</f>
        <v>No</v>
      </c>
    </row>
    <row r="3595" spans="1:11" x14ac:dyDescent="0.35">
      <c r="A3595">
        <v>2546</v>
      </c>
      <c r="B3595" t="s">
        <v>15</v>
      </c>
      <c r="C3595">
        <v>297046</v>
      </c>
      <c r="D3595" t="s">
        <v>17</v>
      </c>
      <c r="E3595" t="s">
        <v>16</v>
      </c>
      <c r="F3595" t="s">
        <v>13</v>
      </c>
      <c r="G3595" t="s">
        <v>12</v>
      </c>
      <c r="H3595" t="s">
        <v>13</v>
      </c>
      <c r="I3595">
        <v>50</v>
      </c>
      <c r="J3595" t="str">
        <f>IF(ABS((C3595-AVERAGE($C:$C))/_xlfn.STDEV.S(moras[SALARIO]))&gt;1.96,"Atípico","No")</f>
        <v>No</v>
      </c>
      <c r="K3595" t="str">
        <f>IF(ABS((moras[[#This Row],[EDAD]]-AVERAGE($I:$I))/_xlfn.STDEV.S($I:$I))&gt;1.96,"Atípico","No")</f>
        <v>No</v>
      </c>
    </row>
    <row r="3596" spans="1:11" x14ac:dyDescent="0.35">
      <c r="A3596">
        <v>3207</v>
      </c>
      <c r="B3596" t="s">
        <v>9</v>
      </c>
      <c r="C3596">
        <v>297046</v>
      </c>
      <c r="D3596" t="s">
        <v>18</v>
      </c>
      <c r="E3596" t="s">
        <v>16</v>
      </c>
      <c r="F3596" t="s">
        <v>12</v>
      </c>
      <c r="G3596" t="s">
        <v>12</v>
      </c>
      <c r="H3596" t="s">
        <v>12</v>
      </c>
      <c r="I3596">
        <v>50</v>
      </c>
      <c r="J3596" t="str">
        <f>IF(ABS((C3596-AVERAGE($C:$C))/_xlfn.STDEV.S(moras[SALARIO]))&gt;1.96,"Atípico","No")</f>
        <v>No</v>
      </c>
      <c r="K3596" t="str">
        <f>IF(ABS((moras[[#This Row],[EDAD]]-AVERAGE($I:$I))/_xlfn.STDEV.S($I:$I))&gt;1.96,"Atípico","No")</f>
        <v>No</v>
      </c>
    </row>
    <row r="3597" spans="1:11" x14ac:dyDescent="0.35">
      <c r="A3597">
        <v>3766</v>
      </c>
      <c r="B3597" t="s">
        <v>9</v>
      </c>
      <c r="C3597">
        <v>297046</v>
      </c>
      <c r="D3597" t="s">
        <v>17</v>
      </c>
      <c r="E3597" t="s">
        <v>16</v>
      </c>
      <c r="F3597" t="s">
        <v>12</v>
      </c>
      <c r="G3597" t="s">
        <v>12</v>
      </c>
      <c r="H3597" t="s">
        <v>13</v>
      </c>
      <c r="I3597">
        <v>50</v>
      </c>
      <c r="J3597" t="str">
        <f>IF(ABS((C3597-AVERAGE($C:$C))/_xlfn.STDEV.S(moras[SALARIO]))&gt;1.96,"Atípico","No")</f>
        <v>No</v>
      </c>
      <c r="K3597" t="str">
        <f>IF(ABS((moras[[#This Row],[EDAD]]-AVERAGE($I:$I))/_xlfn.STDEV.S($I:$I))&gt;1.96,"Atípico","No")</f>
        <v>No</v>
      </c>
    </row>
    <row r="3598" spans="1:11" x14ac:dyDescent="0.35">
      <c r="A3598">
        <v>4403</v>
      </c>
      <c r="B3598" t="s">
        <v>9</v>
      </c>
      <c r="C3598">
        <v>297046</v>
      </c>
      <c r="D3598" t="s">
        <v>17</v>
      </c>
      <c r="E3598" t="s">
        <v>16</v>
      </c>
      <c r="F3598" t="s">
        <v>12</v>
      </c>
      <c r="G3598" t="s">
        <v>12</v>
      </c>
      <c r="H3598" t="s">
        <v>13</v>
      </c>
      <c r="I3598">
        <v>50</v>
      </c>
      <c r="J3598" t="str">
        <f>IF(ABS((C3598-AVERAGE($C:$C))/_xlfn.STDEV.S(moras[SALARIO]))&gt;1.96,"Atípico","No")</f>
        <v>No</v>
      </c>
      <c r="K3598" t="str">
        <f>IF(ABS((moras[[#This Row],[EDAD]]-AVERAGE($I:$I))/_xlfn.STDEV.S($I:$I))&gt;1.96,"Atípico","No")</f>
        <v>No</v>
      </c>
    </row>
    <row r="3599" spans="1:11" x14ac:dyDescent="0.35">
      <c r="A3599">
        <v>4799</v>
      </c>
      <c r="B3599" t="s">
        <v>15</v>
      </c>
      <c r="C3599">
        <v>297045</v>
      </c>
      <c r="D3599" t="s">
        <v>18</v>
      </c>
      <c r="E3599" t="s">
        <v>16</v>
      </c>
      <c r="F3599" t="s">
        <v>12</v>
      </c>
      <c r="G3599" t="s">
        <v>13</v>
      </c>
      <c r="H3599" t="s">
        <v>12</v>
      </c>
      <c r="I3599">
        <v>50</v>
      </c>
      <c r="J3599" t="str">
        <f>IF(ABS((C3599-AVERAGE($C:$C))/_xlfn.STDEV.S(moras[SALARIO]))&gt;1.96,"Atípico","No")</f>
        <v>No</v>
      </c>
      <c r="K3599" t="str">
        <f>IF(ABS((moras[[#This Row],[EDAD]]-AVERAGE($I:$I))/_xlfn.STDEV.S($I:$I))&gt;1.96,"Atípico","No")</f>
        <v>No</v>
      </c>
    </row>
    <row r="3600" spans="1:11" x14ac:dyDescent="0.35">
      <c r="A3600">
        <v>2829</v>
      </c>
      <c r="B3600" t="s">
        <v>9</v>
      </c>
      <c r="C3600">
        <v>283181.96000000002</v>
      </c>
      <c r="D3600" t="s">
        <v>10</v>
      </c>
      <c r="E3600" t="s">
        <v>16</v>
      </c>
      <c r="F3600" t="s">
        <v>12</v>
      </c>
      <c r="G3600" t="s">
        <v>13</v>
      </c>
      <c r="H3600" t="s">
        <v>13</v>
      </c>
      <c r="I3600">
        <v>50</v>
      </c>
      <c r="J3600" t="str">
        <f>IF(ABS((C3600-AVERAGE($C:$C))/_xlfn.STDEV.S(moras[SALARIO]))&gt;1.96,"Atípico","No")</f>
        <v>No</v>
      </c>
      <c r="K3600" t="str">
        <f>IF(ABS((moras[[#This Row],[EDAD]]-AVERAGE($I:$I))/_xlfn.STDEV.S($I:$I))&gt;1.96,"Atípico","No")</f>
        <v>No</v>
      </c>
    </row>
    <row r="3601" spans="1:11" x14ac:dyDescent="0.35">
      <c r="A3601">
        <v>254</v>
      </c>
      <c r="B3601" t="s">
        <v>9</v>
      </c>
      <c r="C3601">
        <v>278030</v>
      </c>
      <c r="D3601" t="s">
        <v>19</v>
      </c>
      <c r="E3601" t="s">
        <v>16</v>
      </c>
      <c r="F3601" t="s">
        <v>12</v>
      </c>
      <c r="G3601" t="s">
        <v>13</v>
      </c>
      <c r="H3601" t="s">
        <v>12</v>
      </c>
      <c r="I3601">
        <v>50</v>
      </c>
      <c r="J3601" t="str">
        <f>IF(ABS((C3601-AVERAGE($C:$C))/_xlfn.STDEV.S(moras[SALARIO]))&gt;1.96,"Atípico","No")</f>
        <v>No</v>
      </c>
      <c r="K3601" t="str">
        <f>IF(ABS((moras[[#This Row],[EDAD]]-AVERAGE($I:$I))/_xlfn.STDEV.S($I:$I))&gt;1.96,"Atípico","No")</f>
        <v>No</v>
      </c>
    </row>
    <row r="3602" spans="1:11" x14ac:dyDescent="0.35">
      <c r="A3602">
        <v>1006</v>
      </c>
      <c r="B3602" t="s">
        <v>9</v>
      </c>
      <c r="C3602">
        <v>278030</v>
      </c>
      <c r="D3602" t="s">
        <v>19</v>
      </c>
      <c r="E3602" t="s">
        <v>16</v>
      </c>
      <c r="F3602" t="s">
        <v>12</v>
      </c>
      <c r="G3602" t="s">
        <v>13</v>
      </c>
      <c r="H3602" t="s">
        <v>13</v>
      </c>
      <c r="I3602">
        <v>50</v>
      </c>
      <c r="J3602" t="str">
        <f>IF(ABS((C3602-AVERAGE($C:$C))/_xlfn.STDEV.S(moras[SALARIO]))&gt;1.96,"Atípico","No")</f>
        <v>No</v>
      </c>
      <c r="K3602" t="str">
        <f>IF(ABS((moras[[#This Row],[EDAD]]-AVERAGE($I:$I))/_xlfn.STDEV.S($I:$I))&gt;1.96,"Atípico","No")</f>
        <v>No</v>
      </c>
    </row>
    <row r="3603" spans="1:11" x14ac:dyDescent="0.35">
      <c r="A3603">
        <v>3019</v>
      </c>
      <c r="B3603" t="s">
        <v>9</v>
      </c>
      <c r="C3603">
        <v>278030</v>
      </c>
      <c r="D3603" t="s">
        <v>19</v>
      </c>
      <c r="E3603" t="s">
        <v>16</v>
      </c>
      <c r="F3603" t="s">
        <v>12</v>
      </c>
      <c r="G3603" t="s">
        <v>13</v>
      </c>
      <c r="H3603" t="s">
        <v>13</v>
      </c>
      <c r="I3603">
        <v>50</v>
      </c>
      <c r="J3603" t="str">
        <f>IF(ABS((C3603-AVERAGE($C:$C))/_xlfn.STDEV.S(moras[SALARIO]))&gt;1.96,"Atípico","No")</f>
        <v>No</v>
      </c>
      <c r="K3603" t="str">
        <f>IF(ABS((moras[[#This Row],[EDAD]]-AVERAGE($I:$I))/_xlfn.STDEV.S($I:$I))&gt;1.96,"Atípico","No")</f>
        <v>No</v>
      </c>
    </row>
    <row r="3604" spans="1:11" x14ac:dyDescent="0.35">
      <c r="A3604">
        <v>3589</v>
      </c>
      <c r="B3604" t="s">
        <v>9</v>
      </c>
      <c r="C3604">
        <v>278030</v>
      </c>
      <c r="D3604" t="s">
        <v>19</v>
      </c>
      <c r="E3604" t="s">
        <v>16</v>
      </c>
      <c r="F3604" t="s">
        <v>12</v>
      </c>
      <c r="G3604" t="s">
        <v>13</v>
      </c>
      <c r="H3604" t="s">
        <v>13</v>
      </c>
      <c r="I3604">
        <v>50</v>
      </c>
      <c r="J3604" t="str">
        <f>IF(ABS((C3604-AVERAGE($C:$C))/_xlfn.STDEV.S(moras[SALARIO]))&gt;1.96,"Atípico","No")</f>
        <v>No</v>
      </c>
      <c r="K3604" t="str">
        <f>IF(ABS((moras[[#This Row],[EDAD]]-AVERAGE($I:$I))/_xlfn.STDEV.S($I:$I))&gt;1.96,"Atípico","No")</f>
        <v>No</v>
      </c>
    </row>
    <row r="3605" spans="1:11" x14ac:dyDescent="0.35">
      <c r="A3605">
        <v>4300</v>
      </c>
      <c r="B3605" t="s">
        <v>9</v>
      </c>
      <c r="C3605">
        <v>278030</v>
      </c>
      <c r="D3605" t="s">
        <v>19</v>
      </c>
      <c r="E3605" t="s">
        <v>16</v>
      </c>
      <c r="F3605" t="s">
        <v>12</v>
      </c>
      <c r="G3605" t="s">
        <v>13</v>
      </c>
      <c r="H3605" t="s">
        <v>13</v>
      </c>
      <c r="I3605">
        <v>50</v>
      </c>
      <c r="J3605" t="str">
        <f>IF(ABS((C3605-AVERAGE($C:$C))/_xlfn.STDEV.S(moras[SALARIO]))&gt;1.96,"Atípico","No")</f>
        <v>No</v>
      </c>
      <c r="K3605" t="str">
        <f>IF(ABS((moras[[#This Row],[EDAD]]-AVERAGE($I:$I))/_xlfn.STDEV.S($I:$I))&gt;1.96,"Atípico","No")</f>
        <v>No</v>
      </c>
    </row>
    <row r="3606" spans="1:11" x14ac:dyDescent="0.35">
      <c r="A3606">
        <v>4941</v>
      </c>
      <c r="B3606" t="s">
        <v>15</v>
      </c>
      <c r="C3606">
        <v>278030</v>
      </c>
      <c r="D3606" t="s">
        <v>17</v>
      </c>
      <c r="E3606" t="s">
        <v>16</v>
      </c>
      <c r="F3606" t="s">
        <v>12</v>
      </c>
      <c r="G3606" t="s">
        <v>13</v>
      </c>
      <c r="H3606" t="s">
        <v>13</v>
      </c>
      <c r="I3606">
        <v>50</v>
      </c>
      <c r="J3606" t="str">
        <f>IF(ABS((C3606-AVERAGE($C:$C))/_xlfn.STDEV.S(moras[SALARIO]))&gt;1.96,"Atípico","No")</f>
        <v>No</v>
      </c>
      <c r="K3606" t="str">
        <f>IF(ABS((moras[[#This Row],[EDAD]]-AVERAGE($I:$I))/_xlfn.STDEV.S($I:$I))&gt;1.96,"Atípico","No")</f>
        <v>No</v>
      </c>
    </row>
    <row r="3607" spans="1:11" x14ac:dyDescent="0.35">
      <c r="A3607">
        <v>1422</v>
      </c>
      <c r="B3607" t="s">
        <v>9</v>
      </c>
      <c r="C3607">
        <v>266625</v>
      </c>
      <c r="D3607" t="s">
        <v>10</v>
      </c>
      <c r="E3607" t="s">
        <v>16</v>
      </c>
      <c r="F3607" t="s">
        <v>12</v>
      </c>
      <c r="G3607" t="s">
        <v>13</v>
      </c>
      <c r="H3607" t="s">
        <v>13</v>
      </c>
      <c r="I3607">
        <v>50</v>
      </c>
      <c r="J3607" t="str">
        <f>IF(ABS((C3607-AVERAGE($C:$C))/_xlfn.STDEV.S(moras[SALARIO]))&gt;1.96,"Atípico","No")</f>
        <v>No</v>
      </c>
      <c r="K3607" t="str">
        <f>IF(ABS((moras[[#This Row],[EDAD]]-AVERAGE($I:$I))/_xlfn.STDEV.S($I:$I))&gt;1.96,"Atípico","No")</f>
        <v>No</v>
      </c>
    </row>
    <row r="3608" spans="1:11" x14ac:dyDescent="0.35">
      <c r="A3608">
        <v>2864</v>
      </c>
      <c r="B3608" t="s">
        <v>9</v>
      </c>
      <c r="C3608">
        <v>258000</v>
      </c>
      <c r="D3608" t="s">
        <v>10</v>
      </c>
      <c r="E3608" t="s">
        <v>16</v>
      </c>
      <c r="F3608" t="s">
        <v>12</v>
      </c>
      <c r="G3608" t="s">
        <v>13</v>
      </c>
      <c r="H3608" t="s">
        <v>13</v>
      </c>
      <c r="I3608">
        <v>50</v>
      </c>
      <c r="J3608" t="str">
        <f>IF(ABS((C3608-AVERAGE($C:$C))/_xlfn.STDEV.S(moras[SALARIO]))&gt;1.96,"Atípico","No")</f>
        <v>No</v>
      </c>
      <c r="K3608" t="str">
        <f>IF(ABS((moras[[#This Row],[EDAD]]-AVERAGE($I:$I))/_xlfn.STDEV.S($I:$I))&gt;1.96,"Atípico","No")</f>
        <v>No</v>
      </c>
    </row>
    <row r="3609" spans="1:11" x14ac:dyDescent="0.35">
      <c r="A3609">
        <v>2066</v>
      </c>
      <c r="B3609" t="s">
        <v>9</v>
      </c>
      <c r="C3609">
        <v>255672</v>
      </c>
      <c r="D3609" t="s">
        <v>10</v>
      </c>
      <c r="E3609" t="s">
        <v>16</v>
      </c>
      <c r="F3609" t="s">
        <v>12</v>
      </c>
      <c r="G3609" t="s">
        <v>13</v>
      </c>
      <c r="H3609" t="s">
        <v>13</v>
      </c>
      <c r="I3609">
        <v>50</v>
      </c>
      <c r="J3609" t="str">
        <f>IF(ABS((C3609-AVERAGE($C:$C))/_xlfn.STDEV.S(moras[SALARIO]))&gt;1.96,"Atípico","No")</f>
        <v>No</v>
      </c>
      <c r="K3609" t="str">
        <f>IF(ABS((moras[[#This Row],[EDAD]]-AVERAGE($I:$I))/_xlfn.STDEV.S($I:$I))&gt;1.96,"Atípico","No")</f>
        <v>No</v>
      </c>
    </row>
    <row r="3610" spans="1:11" x14ac:dyDescent="0.35">
      <c r="A3610">
        <v>4864</v>
      </c>
      <c r="B3610" t="s">
        <v>15</v>
      </c>
      <c r="C3610">
        <v>218650</v>
      </c>
      <c r="D3610" t="s">
        <v>10</v>
      </c>
      <c r="E3610" t="s">
        <v>16</v>
      </c>
      <c r="F3610" t="s">
        <v>12</v>
      </c>
      <c r="G3610" t="s">
        <v>13</v>
      </c>
      <c r="H3610" t="s">
        <v>12</v>
      </c>
      <c r="I3610">
        <v>50</v>
      </c>
      <c r="J3610" t="str">
        <f>IF(ABS((C3610-AVERAGE($C:$C))/_xlfn.STDEV.S(moras[SALARIO]))&gt;1.96,"Atípico","No")</f>
        <v>No</v>
      </c>
      <c r="K3610" t="str">
        <f>IF(ABS((moras[[#This Row],[EDAD]]-AVERAGE($I:$I))/_xlfn.STDEV.S($I:$I))&gt;1.96,"Atípico","No")</f>
        <v>No</v>
      </c>
    </row>
    <row r="3611" spans="1:11" x14ac:dyDescent="0.35">
      <c r="A3611">
        <v>880</v>
      </c>
      <c r="B3611" t="s">
        <v>15</v>
      </c>
      <c r="C3611">
        <v>166295</v>
      </c>
      <c r="D3611" t="s">
        <v>10</v>
      </c>
      <c r="E3611" t="s">
        <v>16</v>
      </c>
      <c r="F3611" t="s">
        <v>12</v>
      </c>
      <c r="G3611" t="s">
        <v>13</v>
      </c>
      <c r="H3611" t="s">
        <v>13</v>
      </c>
      <c r="I3611">
        <v>50</v>
      </c>
      <c r="J3611" t="str">
        <f>IF(ABS((C3611-AVERAGE($C:$C))/_xlfn.STDEV.S(moras[SALARIO]))&gt;1.96,"Atípico","No")</f>
        <v>No</v>
      </c>
      <c r="K3611" t="str">
        <f>IF(ABS((moras[[#This Row],[EDAD]]-AVERAGE($I:$I))/_xlfn.STDEV.S($I:$I))&gt;1.96,"Atípico","No")</f>
        <v>No</v>
      </c>
    </row>
    <row r="3612" spans="1:11" x14ac:dyDescent="0.35">
      <c r="A3612">
        <v>146</v>
      </c>
      <c r="B3612" t="s">
        <v>15</v>
      </c>
      <c r="C3612">
        <v>148500</v>
      </c>
      <c r="D3612" t="s">
        <v>10</v>
      </c>
      <c r="E3612" t="s">
        <v>16</v>
      </c>
      <c r="F3612" t="s">
        <v>12</v>
      </c>
      <c r="G3612" t="s">
        <v>13</v>
      </c>
      <c r="H3612" t="s">
        <v>13</v>
      </c>
      <c r="I3612">
        <v>50</v>
      </c>
      <c r="J3612" t="str">
        <f>IF(ABS((C3612-AVERAGE($C:$C))/_xlfn.STDEV.S(moras[SALARIO]))&gt;1.96,"Atípico","No")</f>
        <v>No</v>
      </c>
      <c r="K3612" t="str">
        <f>IF(ABS((moras[[#This Row],[EDAD]]-AVERAGE($I:$I))/_xlfn.STDEV.S($I:$I))&gt;1.96,"Atípico","No")</f>
        <v>No</v>
      </c>
    </row>
    <row r="3613" spans="1:11" x14ac:dyDescent="0.35">
      <c r="A3613">
        <v>1130</v>
      </c>
      <c r="B3613" t="s">
        <v>9</v>
      </c>
      <c r="C3613">
        <v>51450.83</v>
      </c>
      <c r="D3613" t="s">
        <v>10</v>
      </c>
      <c r="E3613" t="s">
        <v>16</v>
      </c>
      <c r="F3613" t="s">
        <v>12</v>
      </c>
      <c r="G3613" t="s">
        <v>12</v>
      </c>
      <c r="H3613" t="s">
        <v>13</v>
      </c>
      <c r="I3613">
        <v>50</v>
      </c>
      <c r="J3613" t="str">
        <f>IF(ABS((C3613-AVERAGE($C:$C))/_xlfn.STDEV.S(moras[SALARIO]))&gt;1.96,"Atípico","No")</f>
        <v>No</v>
      </c>
      <c r="K3613" t="str">
        <f>IF(ABS((moras[[#This Row],[EDAD]]-AVERAGE($I:$I))/_xlfn.STDEV.S($I:$I))&gt;1.96,"Atípico","No")</f>
        <v>No</v>
      </c>
    </row>
    <row r="3614" spans="1:11" x14ac:dyDescent="0.35">
      <c r="A3614">
        <v>3415</v>
      </c>
      <c r="B3614" t="s">
        <v>9</v>
      </c>
      <c r="C3614">
        <v>4006214.55</v>
      </c>
      <c r="D3614" t="s">
        <v>10</v>
      </c>
      <c r="E3614" t="s">
        <v>11</v>
      </c>
      <c r="F3614" t="s">
        <v>12</v>
      </c>
      <c r="G3614" t="s">
        <v>13</v>
      </c>
      <c r="H3614" t="s">
        <v>13</v>
      </c>
      <c r="I3614">
        <v>51</v>
      </c>
      <c r="J3614" t="str">
        <f>IF(ABS((C3614-AVERAGE($C:$C))/_xlfn.STDEV.S(moras[SALARIO]))&gt;1.96,"Atípico","No")</f>
        <v>Atípico</v>
      </c>
      <c r="K3614" t="str">
        <f>IF(ABS((moras[[#This Row],[EDAD]]-AVERAGE($I:$I))/_xlfn.STDEV.S($I:$I))&gt;1.96,"Atípico","No")</f>
        <v>No</v>
      </c>
    </row>
    <row r="3615" spans="1:11" x14ac:dyDescent="0.35">
      <c r="A3615">
        <v>891</v>
      </c>
      <c r="B3615" t="s">
        <v>9</v>
      </c>
      <c r="C3615">
        <v>2687778.85</v>
      </c>
      <c r="D3615" t="s">
        <v>10</v>
      </c>
      <c r="E3615" t="s">
        <v>16</v>
      </c>
      <c r="F3615" t="s">
        <v>12</v>
      </c>
      <c r="G3615" t="s">
        <v>13</v>
      </c>
      <c r="H3615" t="s">
        <v>13</v>
      </c>
      <c r="I3615">
        <v>51</v>
      </c>
      <c r="J3615" t="str">
        <f>IF(ABS((C3615-AVERAGE($C:$C))/_xlfn.STDEV.S(moras[SALARIO]))&gt;1.96,"Atípico","No")</f>
        <v>Atípico</v>
      </c>
      <c r="K3615" t="str">
        <f>IF(ABS((moras[[#This Row],[EDAD]]-AVERAGE($I:$I))/_xlfn.STDEV.S($I:$I))&gt;1.96,"Atípico","No")</f>
        <v>No</v>
      </c>
    </row>
    <row r="3616" spans="1:11" x14ac:dyDescent="0.35">
      <c r="A3616">
        <v>4545</v>
      </c>
      <c r="B3616" t="s">
        <v>15</v>
      </c>
      <c r="C3616">
        <v>1932000</v>
      </c>
      <c r="D3616" t="s">
        <v>10</v>
      </c>
      <c r="E3616" t="s">
        <v>16</v>
      </c>
      <c r="F3616" t="s">
        <v>12</v>
      </c>
      <c r="G3616" t="s">
        <v>13</v>
      </c>
      <c r="H3616" t="s">
        <v>13</v>
      </c>
      <c r="I3616">
        <v>51</v>
      </c>
      <c r="J3616" t="str">
        <f>IF(ABS((C3616-AVERAGE($C:$C))/_xlfn.STDEV.S(moras[SALARIO]))&gt;1.96,"Atípico","No")</f>
        <v>No</v>
      </c>
      <c r="K3616" t="str">
        <f>IF(ABS((moras[[#This Row],[EDAD]]-AVERAGE($I:$I))/_xlfn.STDEV.S($I:$I))&gt;1.96,"Atípico","No")</f>
        <v>No</v>
      </c>
    </row>
    <row r="3617" spans="1:11" x14ac:dyDescent="0.35">
      <c r="A3617">
        <v>3020</v>
      </c>
      <c r="B3617" t="s">
        <v>15</v>
      </c>
      <c r="C3617">
        <v>1921928.32</v>
      </c>
      <c r="D3617" t="s">
        <v>10</v>
      </c>
      <c r="E3617" t="s">
        <v>11</v>
      </c>
      <c r="F3617" t="s">
        <v>12</v>
      </c>
      <c r="G3617" t="s">
        <v>13</v>
      </c>
      <c r="H3617" t="s">
        <v>13</v>
      </c>
      <c r="I3617">
        <v>51</v>
      </c>
      <c r="J3617" t="str">
        <f>IF(ABS((C3617-AVERAGE($C:$C))/_xlfn.STDEV.S(moras[SALARIO]))&gt;1.96,"Atípico","No")</f>
        <v>No</v>
      </c>
      <c r="K3617" t="str">
        <f>IF(ABS((moras[[#This Row],[EDAD]]-AVERAGE($I:$I))/_xlfn.STDEV.S($I:$I))&gt;1.96,"Atípico","No")</f>
        <v>No</v>
      </c>
    </row>
    <row r="3618" spans="1:11" x14ac:dyDescent="0.35">
      <c r="A3618">
        <v>1858</v>
      </c>
      <c r="B3618" t="s">
        <v>9</v>
      </c>
      <c r="C3618">
        <v>1842399.71</v>
      </c>
      <c r="D3618" t="s">
        <v>10</v>
      </c>
      <c r="E3618" t="s">
        <v>11</v>
      </c>
      <c r="F3618" t="s">
        <v>12</v>
      </c>
      <c r="G3618" t="s">
        <v>13</v>
      </c>
      <c r="H3618" t="s">
        <v>13</v>
      </c>
      <c r="I3618">
        <v>51</v>
      </c>
      <c r="J3618" t="str">
        <f>IF(ABS((C3618-AVERAGE($C:$C))/_xlfn.STDEV.S(moras[SALARIO]))&gt;1.96,"Atípico","No")</f>
        <v>No</v>
      </c>
      <c r="K3618" t="str">
        <f>IF(ABS((moras[[#This Row],[EDAD]]-AVERAGE($I:$I))/_xlfn.STDEV.S($I:$I))&gt;1.96,"Atípico","No")</f>
        <v>No</v>
      </c>
    </row>
    <row r="3619" spans="1:11" x14ac:dyDescent="0.35">
      <c r="A3619">
        <v>1444</v>
      </c>
      <c r="B3619" t="s">
        <v>15</v>
      </c>
      <c r="C3619">
        <v>1591132.4</v>
      </c>
      <c r="D3619" t="s">
        <v>10</v>
      </c>
      <c r="E3619" t="s">
        <v>11</v>
      </c>
      <c r="F3619" t="s">
        <v>12</v>
      </c>
      <c r="G3619" t="s">
        <v>13</v>
      </c>
      <c r="H3619" t="s">
        <v>13</v>
      </c>
      <c r="I3619">
        <v>51</v>
      </c>
      <c r="J3619" t="str">
        <f>IF(ABS((C3619-AVERAGE($C:$C))/_xlfn.STDEV.S(moras[SALARIO]))&gt;1.96,"Atípico","No")</f>
        <v>No</v>
      </c>
      <c r="K3619" t="str">
        <f>IF(ABS((moras[[#This Row],[EDAD]]-AVERAGE($I:$I))/_xlfn.STDEV.S($I:$I))&gt;1.96,"Atípico","No")</f>
        <v>No</v>
      </c>
    </row>
    <row r="3620" spans="1:11" x14ac:dyDescent="0.35">
      <c r="A3620">
        <v>537</v>
      </c>
      <c r="B3620" t="s">
        <v>9</v>
      </c>
      <c r="C3620">
        <v>1555300.2</v>
      </c>
      <c r="D3620" t="s">
        <v>10</v>
      </c>
      <c r="E3620" t="s">
        <v>11</v>
      </c>
      <c r="F3620" t="s">
        <v>12</v>
      </c>
      <c r="G3620" t="s">
        <v>13</v>
      </c>
      <c r="H3620" t="s">
        <v>13</v>
      </c>
      <c r="I3620">
        <v>51</v>
      </c>
      <c r="J3620" t="str">
        <f>IF(ABS((C3620-AVERAGE($C:$C))/_xlfn.STDEV.S(moras[SALARIO]))&gt;1.96,"Atípico","No")</f>
        <v>No</v>
      </c>
      <c r="K3620" t="str">
        <f>IF(ABS((moras[[#This Row],[EDAD]]-AVERAGE($I:$I))/_xlfn.STDEV.S($I:$I))&gt;1.96,"Atípico","No")</f>
        <v>No</v>
      </c>
    </row>
    <row r="3621" spans="1:11" x14ac:dyDescent="0.35">
      <c r="A3621">
        <v>1823</v>
      </c>
      <c r="B3621" t="s">
        <v>9</v>
      </c>
      <c r="C3621">
        <v>1524359</v>
      </c>
      <c r="D3621" t="s">
        <v>10</v>
      </c>
      <c r="E3621" t="s">
        <v>11</v>
      </c>
      <c r="F3621" t="s">
        <v>12</v>
      </c>
      <c r="G3621" t="s">
        <v>13</v>
      </c>
      <c r="H3621" t="s">
        <v>12</v>
      </c>
      <c r="I3621">
        <v>51</v>
      </c>
      <c r="J3621" t="str">
        <f>IF(ABS((C3621-AVERAGE($C:$C))/_xlfn.STDEV.S(moras[SALARIO]))&gt;1.96,"Atípico","No")</f>
        <v>No</v>
      </c>
      <c r="K3621" t="str">
        <f>IF(ABS((moras[[#This Row],[EDAD]]-AVERAGE($I:$I))/_xlfn.STDEV.S($I:$I))&gt;1.96,"Atípico","No")</f>
        <v>No</v>
      </c>
    </row>
    <row r="3622" spans="1:11" x14ac:dyDescent="0.35">
      <c r="A3622">
        <v>3408</v>
      </c>
      <c r="B3622" t="s">
        <v>9</v>
      </c>
      <c r="C3622">
        <v>1429399.25</v>
      </c>
      <c r="D3622" t="s">
        <v>10</v>
      </c>
      <c r="E3622" t="s">
        <v>16</v>
      </c>
      <c r="F3622" t="s">
        <v>12</v>
      </c>
      <c r="G3622" t="s">
        <v>13</v>
      </c>
      <c r="H3622" t="s">
        <v>13</v>
      </c>
      <c r="I3622">
        <v>51</v>
      </c>
      <c r="J3622" t="str">
        <f>IF(ABS((C3622-AVERAGE($C:$C))/_xlfn.STDEV.S(moras[SALARIO]))&gt;1.96,"Atípico","No")</f>
        <v>No</v>
      </c>
      <c r="K3622" t="str">
        <f>IF(ABS((moras[[#This Row],[EDAD]]-AVERAGE($I:$I))/_xlfn.STDEV.S($I:$I))&gt;1.96,"Atípico","No")</f>
        <v>No</v>
      </c>
    </row>
    <row r="3623" spans="1:11" x14ac:dyDescent="0.35">
      <c r="A3623">
        <v>2212</v>
      </c>
      <c r="B3623" t="s">
        <v>9</v>
      </c>
      <c r="C3623">
        <v>1371326</v>
      </c>
      <c r="D3623" t="s">
        <v>10</v>
      </c>
      <c r="E3623" t="s">
        <v>11</v>
      </c>
      <c r="F3623" t="s">
        <v>12</v>
      </c>
      <c r="G3623" t="s">
        <v>13</v>
      </c>
      <c r="H3623" t="s">
        <v>13</v>
      </c>
      <c r="I3623">
        <v>51</v>
      </c>
      <c r="J3623" t="str">
        <f>IF(ABS((C3623-AVERAGE($C:$C))/_xlfn.STDEV.S(moras[SALARIO]))&gt;1.96,"Atípico","No")</f>
        <v>No</v>
      </c>
      <c r="K3623" t="str">
        <f>IF(ABS((moras[[#This Row],[EDAD]]-AVERAGE($I:$I))/_xlfn.STDEV.S($I:$I))&gt;1.96,"Atípico","No")</f>
        <v>No</v>
      </c>
    </row>
    <row r="3624" spans="1:11" x14ac:dyDescent="0.35">
      <c r="A3624">
        <v>2057</v>
      </c>
      <c r="B3624" t="s">
        <v>15</v>
      </c>
      <c r="C3624">
        <v>1286116</v>
      </c>
      <c r="D3624" t="s">
        <v>10</v>
      </c>
      <c r="E3624" t="s">
        <v>11</v>
      </c>
      <c r="F3624" t="s">
        <v>12</v>
      </c>
      <c r="G3624" t="s">
        <v>13</v>
      </c>
      <c r="H3624" t="s">
        <v>12</v>
      </c>
      <c r="I3624">
        <v>51</v>
      </c>
      <c r="J3624" t="str">
        <f>IF(ABS((C3624-AVERAGE($C:$C))/_xlfn.STDEV.S(moras[SALARIO]))&gt;1.96,"Atípico","No")</f>
        <v>No</v>
      </c>
      <c r="K3624" t="str">
        <f>IF(ABS((moras[[#This Row],[EDAD]]-AVERAGE($I:$I))/_xlfn.STDEV.S($I:$I))&gt;1.96,"Atípico","No")</f>
        <v>No</v>
      </c>
    </row>
    <row r="3625" spans="1:11" x14ac:dyDescent="0.35">
      <c r="A3625">
        <v>789</v>
      </c>
      <c r="B3625" t="s">
        <v>9</v>
      </c>
      <c r="C3625">
        <v>1187649.48</v>
      </c>
      <c r="D3625" t="s">
        <v>10</v>
      </c>
      <c r="E3625" t="s">
        <v>11</v>
      </c>
      <c r="F3625" t="s">
        <v>12</v>
      </c>
      <c r="G3625" t="s">
        <v>13</v>
      </c>
      <c r="H3625" t="s">
        <v>13</v>
      </c>
      <c r="I3625">
        <v>51</v>
      </c>
      <c r="J3625" t="str">
        <f>IF(ABS((C3625-AVERAGE($C:$C))/_xlfn.STDEV.S(moras[SALARIO]))&gt;1.96,"Atípico","No")</f>
        <v>No</v>
      </c>
      <c r="K3625" t="str">
        <f>IF(ABS((moras[[#This Row],[EDAD]]-AVERAGE($I:$I))/_xlfn.STDEV.S($I:$I))&gt;1.96,"Atípico","No")</f>
        <v>No</v>
      </c>
    </row>
    <row r="3626" spans="1:11" x14ac:dyDescent="0.35">
      <c r="A3626">
        <v>312</v>
      </c>
      <c r="B3626" t="s">
        <v>15</v>
      </c>
      <c r="C3626">
        <v>1171666.67</v>
      </c>
      <c r="D3626" t="s">
        <v>10</v>
      </c>
      <c r="E3626" t="s">
        <v>16</v>
      </c>
      <c r="F3626" t="s">
        <v>12</v>
      </c>
      <c r="G3626" t="s">
        <v>13</v>
      </c>
      <c r="H3626" t="s">
        <v>13</v>
      </c>
      <c r="I3626">
        <v>51</v>
      </c>
      <c r="J3626" t="str">
        <f>IF(ABS((C3626-AVERAGE($C:$C))/_xlfn.STDEV.S(moras[SALARIO]))&gt;1.96,"Atípico","No")</f>
        <v>No</v>
      </c>
      <c r="K3626" t="str">
        <f>IF(ABS((moras[[#This Row],[EDAD]]-AVERAGE($I:$I))/_xlfn.STDEV.S($I:$I))&gt;1.96,"Atípico","No")</f>
        <v>No</v>
      </c>
    </row>
    <row r="3627" spans="1:11" x14ac:dyDescent="0.35">
      <c r="A3627">
        <v>2447</v>
      </c>
      <c r="B3627" t="s">
        <v>15</v>
      </c>
      <c r="C3627">
        <v>1064830</v>
      </c>
      <c r="D3627" t="s">
        <v>10</v>
      </c>
      <c r="E3627" t="s">
        <v>11</v>
      </c>
      <c r="F3627" t="s">
        <v>12</v>
      </c>
      <c r="G3627" t="s">
        <v>13</v>
      </c>
      <c r="H3627" t="s">
        <v>12</v>
      </c>
      <c r="I3627">
        <v>51</v>
      </c>
      <c r="J3627" t="str">
        <f>IF(ABS((C3627-AVERAGE($C:$C))/_xlfn.STDEV.S(moras[SALARIO]))&gt;1.96,"Atípico","No")</f>
        <v>No</v>
      </c>
      <c r="K3627" t="str">
        <f>IF(ABS((moras[[#This Row],[EDAD]]-AVERAGE($I:$I))/_xlfn.STDEV.S($I:$I))&gt;1.96,"Atípico","No")</f>
        <v>No</v>
      </c>
    </row>
    <row r="3628" spans="1:11" x14ac:dyDescent="0.35">
      <c r="A3628">
        <v>236</v>
      </c>
      <c r="B3628" t="s">
        <v>15</v>
      </c>
      <c r="C3628">
        <v>1002472.71</v>
      </c>
      <c r="D3628" t="s">
        <v>10</v>
      </c>
      <c r="E3628" t="s">
        <v>11</v>
      </c>
      <c r="F3628" t="s">
        <v>12</v>
      </c>
      <c r="G3628" t="s">
        <v>13</v>
      </c>
      <c r="H3628" t="s">
        <v>13</v>
      </c>
      <c r="I3628">
        <v>51</v>
      </c>
      <c r="J3628" t="str">
        <f>IF(ABS((C3628-AVERAGE($C:$C))/_xlfn.STDEV.S(moras[SALARIO]))&gt;1.96,"Atípico","No")</f>
        <v>No</v>
      </c>
      <c r="K3628" t="str">
        <f>IF(ABS((moras[[#This Row],[EDAD]]-AVERAGE($I:$I))/_xlfn.STDEV.S($I:$I))&gt;1.96,"Atípico","No")</f>
        <v>No</v>
      </c>
    </row>
    <row r="3629" spans="1:11" x14ac:dyDescent="0.35">
      <c r="A3629">
        <v>493</v>
      </c>
      <c r="B3629" t="s">
        <v>9</v>
      </c>
      <c r="C3629">
        <v>911309</v>
      </c>
      <c r="D3629" t="s">
        <v>18</v>
      </c>
      <c r="E3629" t="s">
        <v>16</v>
      </c>
      <c r="F3629" t="s">
        <v>12</v>
      </c>
      <c r="G3629" t="s">
        <v>13</v>
      </c>
      <c r="H3629" t="s">
        <v>13</v>
      </c>
      <c r="I3629">
        <v>51</v>
      </c>
      <c r="J3629" t="str">
        <f>IF(ABS((C3629-AVERAGE($C:$C))/_xlfn.STDEV.S(moras[SALARIO]))&gt;1.96,"Atípico","No")</f>
        <v>No</v>
      </c>
      <c r="K3629" t="str">
        <f>IF(ABS((moras[[#This Row],[EDAD]]-AVERAGE($I:$I))/_xlfn.STDEV.S($I:$I))&gt;1.96,"Atípico","No")</f>
        <v>No</v>
      </c>
    </row>
    <row r="3630" spans="1:11" x14ac:dyDescent="0.35">
      <c r="A3630">
        <v>1907</v>
      </c>
      <c r="B3630" t="s">
        <v>15</v>
      </c>
      <c r="C3630">
        <v>899559</v>
      </c>
      <c r="D3630" t="s">
        <v>10</v>
      </c>
      <c r="E3630" t="s">
        <v>11</v>
      </c>
      <c r="F3630" t="s">
        <v>12</v>
      </c>
      <c r="G3630" t="s">
        <v>13</v>
      </c>
      <c r="H3630" t="s">
        <v>13</v>
      </c>
      <c r="I3630">
        <v>51</v>
      </c>
      <c r="J3630" t="str">
        <f>IF(ABS((C3630-AVERAGE($C:$C))/_xlfn.STDEV.S(moras[SALARIO]))&gt;1.96,"Atípico","No")</f>
        <v>No</v>
      </c>
      <c r="K3630" t="str">
        <f>IF(ABS((moras[[#This Row],[EDAD]]-AVERAGE($I:$I))/_xlfn.STDEV.S($I:$I))&gt;1.96,"Atípico","No")</f>
        <v>No</v>
      </c>
    </row>
    <row r="3631" spans="1:11" x14ac:dyDescent="0.35">
      <c r="A3631">
        <v>1738</v>
      </c>
      <c r="B3631" t="s">
        <v>9</v>
      </c>
      <c r="C3631">
        <v>871427.3</v>
      </c>
      <c r="D3631" t="s">
        <v>10</v>
      </c>
      <c r="E3631" t="s">
        <v>16</v>
      </c>
      <c r="F3631" t="s">
        <v>12</v>
      </c>
      <c r="G3631" t="s">
        <v>13</v>
      </c>
      <c r="H3631" t="s">
        <v>13</v>
      </c>
      <c r="I3631">
        <v>51</v>
      </c>
      <c r="J3631" t="str">
        <f>IF(ABS((C3631-AVERAGE($C:$C))/_xlfn.STDEV.S(moras[SALARIO]))&gt;1.96,"Atípico","No")</f>
        <v>No</v>
      </c>
      <c r="K3631" t="str">
        <f>IF(ABS((moras[[#This Row],[EDAD]]-AVERAGE($I:$I))/_xlfn.STDEV.S($I:$I))&gt;1.96,"Atípico","No")</f>
        <v>No</v>
      </c>
    </row>
    <row r="3632" spans="1:11" x14ac:dyDescent="0.35">
      <c r="A3632">
        <v>1856</v>
      </c>
      <c r="B3632" t="s">
        <v>9</v>
      </c>
      <c r="C3632">
        <v>849678</v>
      </c>
      <c r="D3632" t="s">
        <v>18</v>
      </c>
      <c r="E3632" t="s">
        <v>16</v>
      </c>
      <c r="F3632" t="s">
        <v>12</v>
      </c>
      <c r="G3632" t="s">
        <v>13</v>
      </c>
      <c r="H3632" t="s">
        <v>12</v>
      </c>
      <c r="I3632">
        <v>51</v>
      </c>
      <c r="J3632" t="str">
        <f>IF(ABS((C3632-AVERAGE($C:$C))/_xlfn.STDEV.S(moras[SALARIO]))&gt;1.96,"Atípico","No")</f>
        <v>No</v>
      </c>
      <c r="K3632" t="str">
        <f>IF(ABS((moras[[#This Row],[EDAD]]-AVERAGE($I:$I))/_xlfn.STDEV.S($I:$I))&gt;1.96,"Atípico","No")</f>
        <v>No</v>
      </c>
    </row>
    <row r="3633" spans="1:11" x14ac:dyDescent="0.35">
      <c r="A3633">
        <v>2588</v>
      </c>
      <c r="B3633" t="s">
        <v>9</v>
      </c>
      <c r="C3633">
        <v>847871</v>
      </c>
      <c r="D3633" t="s">
        <v>18</v>
      </c>
      <c r="E3633" t="s">
        <v>16</v>
      </c>
      <c r="F3633" t="s">
        <v>12</v>
      </c>
      <c r="G3633" t="s">
        <v>13</v>
      </c>
      <c r="H3633" t="s">
        <v>13</v>
      </c>
      <c r="I3633">
        <v>51</v>
      </c>
      <c r="J3633" t="str">
        <f>IF(ABS((C3633-AVERAGE($C:$C))/_xlfn.STDEV.S(moras[SALARIO]))&gt;1.96,"Atípico","No")</f>
        <v>No</v>
      </c>
      <c r="K3633" t="str">
        <f>IF(ABS((moras[[#This Row],[EDAD]]-AVERAGE($I:$I))/_xlfn.STDEV.S($I:$I))&gt;1.96,"Atípico","No")</f>
        <v>No</v>
      </c>
    </row>
    <row r="3634" spans="1:11" x14ac:dyDescent="0.35">
      <c r="A3634">
        <v>4816</v>
      </c>
      <c r="B3634" t="s">
        <v>9</v>
      </c>
      <c r="C3634">
        <v>806339.27</v>
      </c>
      <c r="D3634" t="s">
        <v>10</v>
      </c>
      <c r="E3634" t="s">
        <v>11</v>
      </c>
      <c r="F3634" t="s">
        <v>12</v>
      </c>
      <c r="G3634" t="s">
        <v>13</v>
      </c>
      <c r="H3634" t="s">
        <v>13</v>
      </c>
      <c r="I3634">
        <v>51</v>
      </c>
      <c r="J3634" t="str">
        <f>IF(ABS((C3634-AVERAGE($C:$C))/_xlfn.STDEV.S(moras[SALARIO]))&gt;1.96,"Atípico","No")</f>
        <v>No</v>
      </c>
      <c r="K3634" t="str">
        <f>IF(ABS((moras[[#This Row],[EDAD]]-AVERAGE($I:$I))/_xlfn.STDEV.S($I:$I))&gt;1.96,"Atípico","No")</f>
        <v>No</v>
      </c>
    </row>
    <row r="3635" spans="1:11" x14ac:dyDescent="0.35">
      <c r="A3635">
        <v>4783</v>
      </c>
      <c r="B3635" t="s">
        <v>9</v>
      </c>
      <c r="C3635">
        <v>753198</v>
      </c>
      <c r="D3635" t="s">
        <v>10</v>
      </c>
      <c r="E3635" t="s">
        <v>11</v>
      </c>
      <c r="F3635" t="s">
        <v>12</v>
      </c>
      <c r="G3635" t="s">
        <v>13</v>
      </c>
      <c r="H3635" t="s">
        <v>13</v>
      </c>
      <c r="I3635">
        <v>51</v>
      </c>
      <c r="J3635" t="str">
        <f>IF(ABS((C3635-AVERAGE($C:$C))/_xlfn.STDEV.S(moras[SALARIO]))&gt;1.96,"Atípico","No")</f>
        <v>No</v>
      </c>
      <c r="K3635" t="str">
        <f>IF(ABS((moras[[#This Row],[EDAD]]-AVERAGE($I:$I))/_xlfn.STDEV.S($I:$I))&gt;1.96,"Atípico","No")</f>
        <v>No</v>
      </c>
    </row>
    <row r="3636" spans="1:11" x14ac:dyDescent="0.35">
      <c r="A3636">
        <v>3010</v>
      </c>
      <c r="B3636" t="s">
        <v>15</v>
      </c>
      <c r="C3636">
        <v>737925</v>
      </c>
      <c r="D3636" t="s">
        <v>10</v>
      </c>
      <c r="E3636" t="s">
        <v>16</v>
      </c>
      <c r="F3636" t="s">
        <v>12</v>
      </c>
      <c r="G3636" t="s">
        <v>13</v>
      </c>
      <c r="H3636" t="s">
        <v>13</v>
      </c>
      <c r="I3636">
        <v>51</v>
      </c>
      <c r="J3636" t="str">
        <f>IF(ABS((C3636-AVERAGE($C:$C))/_xlfn.STDEV.S(moras[SALARIO]))&gt;1.96,"Atípico","No")</f>
        <v>No</v>
      </c>
      <c r="K3636" t="str">
        <f>IF(ABS((moras[[#This Row],[EDAD]]-AVERAGE($I:$I))/_xlfn.STDEV.S($I:$I))&gt;1.96,"Atípico","No")</f>
        <v>No</v>
      </c>
    </row>
    <row r="3637" spans="1:11" x14ac:dyDescent="0.35">
      <c r="A3637">
        <v>1138</v>
      </c>
      <c r="B3637" t="s">
        <v>9</v>
      </c>
      <c r="C3637">
        <v>635014</v>
      </c>
      <c r="D3637" t="s">
        <v>18</v>
      </c>
      <c r="E3637" t="s">
        <v>16</v>
      </c>
      <c r="F3637" t="s">
        <v>12</v>
      </c>
      <c r="G3637" t="s">
        <v>13</v>
      </c>
      <c r="H3637" t="s">
        <v>13</v>
      </c>
      <c r="I3637">
        <v>51</v>
      </c>
      <c r="J3637" t="str">
        <f>IF(ABS((C3637-AVERAGE($C:$C))/_xlfn.STDEV.S(moras[SALARIO]))&gt;1.96,"Atípico","No")</f>
        <v>No</v>
      </c>
      <c r="K3637" t="str">
        <f>IF(ABS((moras[[#This Row],[EDAD]]-AVERAGE($I:$I))/_xlfn.STDEV.S($I:$I))&gt;1.96,"Atípico","No")</f>
        <v>No</v>
      </c>
    </row>
    <row r="3638" spans="1:11" x14ac:dyDescent="0.35">
      <c r="A3638">
        <v>4100</v>
      </c>
      <c r="B3638" t="s">
        <v>9</v>
      </c>
      <c r="C3638">
        <v>623672</v>
      </c>
      <c r="D3638" t="s">
        <v>10</v>
      </c>
      <c r="E3638" t="s">
        <v>16</v>
      </c>
      <c r="F3638" t="s">
        <v>12</v>
      </c>
      <c r="G3638" t="s">
        <v>13</v>
      </c>
      <c r="H3638" t="s">
        <v>13</v>
      </c>
      <c r="I3638">
        <v>51</v>
      </c>
      <c r="J3638" t="str">
        <f>IF(ABS((C3638-AVERAGE($C:$C))/_xlfn.STDEV.S(moras[SALARIO]))&gt;1.96,"Atípico","No")</f>
        <v>No</v>
      </c>
      <c r="K3638" t="str">
        <f>IF(ABS((moras[[#This Row],[EDAD]]-AVERAGE($I:$I))/_xlfn.STDEV.S($I:$I))&gt;1.96,"Atípico","No")</f>
        <v>No</v>
      </c>
    </row>
    <row r="3639" spans="1:11" x14ac:dyDescent="0.35">
      <c r="A3639">
        <v>3393</v>
      </c>
      <c r="B3639" t="s">
        <v>9</v>
      </c>
      <c r="C3639">
        <v>618962.9</v>
      </c>
      <c r="D3639" t="s">
        <v>10</v>
      </c>
      <c r="E3639" t="s">
        <v>16</v>
      </c>
      <c r="F3639" t="s">
        <v>12</v>
      </c>
      <c r="G3639" t="s">
        <v>13</v>
      </c>
      <c r="H3639" t="s">
        <v>13</v>
      </c>
      <c r="I3639">
        <v>51</v>
      </c>
      <c r="J3639" t="str">
        <f>IF(ABS((C3639-AVERAGE($C:$C))/_xlfn.STDEV.S(moras[SALARIO]))&gt;1.96,"Atípico","No")</f>
        <v>No</v>
      </c>
      <c r="K3639" t="str">
        <f>IF(ABS((moras[[#This Row],[EDAD]]-AVERAGE($I:$I))/_xlfn.STDEV.S($I:$I))&gt;1.96,"Atípico","No")</f>
        <v>No</v>
      </c>
    </row>
    <row r="3640" spans="1:11" x14ac:dyDescent="0.35">
      <c r="A3640">
        <v>3974</v>
      </c>
      <c r="B3640" t="s">
        <v>15</v>
      </c>
      <c r="C3640">
        <v>567792</v>
      </c>
      <c r="D3640" t="s">
        <v>10</v>
      </c>
      <c r="E3640" t="s">
        <v>11</v>
      </c>
      <c r="F3640" t="s">
        <v>12</v>
      </c>
      <c r="G3640" t="s">
        <v>13</v>
      </c>
      <c r="H3640" t="s">
        <v>12</v>
      </c>
      <c r="I3640">
        <v>51</v>
      </c>
      <c r="J3640" t="str">
        <f>IF(ABS((C3640-AVERAGE($C:$C))/_xlfn.STDEV.S(moras[SALARIO]))&gt;1.96,"Atípico","No")</f>
        <v>No</v>
      </c>
      <c r="K3640" t="str">
        <f>IF(ABS((moras[[#This Row],[EDAD]]-AVERAGE($I:$I))/_xlfn.STDEV.S($I:$I))&gt;1.96,"Atípico","No")</f>
        <v>No</v>
      </c>
    </row>
    <row r="3641" spans="1:11" x14ac:dyDescent="0.35">
      <c r="A3641">
        <v>4546</v>
      </c>
      <c r="B3641" t="s">
        <v>15</v>
      </c>
      <c r="C3641">
        <v>560498</v>
      </c>
      <c r="D3641" t="s">
        <v>18</v>
      </c>
      <c r="E3641" t="s">
        <v>16</v>
      </c>
      <c r="F3641" t="s">
        <v>12</v>
      </c>
      <c r="G3641" t="s">
        <v>13</v>
      </c>
      <c r="H3641" t="s">
        <v>12</v>
      </c>
      <c r="I3641">
        <v>51</v>
      </c>
      <c r="J3641" t="str">
        <f>IF(ABS((C3641-AVERAGE($C:$C))/_xlfn.STDEV.S(moras[SALARIO]))&gt;1.96,"Atípico","No")</f>
        <v>No</v>
      </c>
      <c r="K3641" t="str">
        <f>IF(ABS((moras[[#This Row],[EDAD]]-AVERAGE($I:$I))/_xlfn.STDEV.S($I:$I))&gt;1.96,"Atípico","No")</f>
        <v>No</v>
      </c>
    </row>
    <row r="3642" spans="1:11" x14ac:dyDescent="0.35">
      <c r="A3642">
        <v>529</v>
      </c>
      <c r="B3642" t="s">
        <v>9</v>
      </c>
      <c r="C3642">
        <v>558244.5</v>
      </c>
      <c r="D3642" t="s">
        <v>10</v>
      </c>
      <c r="E3642" t="s">
        <v>16</v>
      </c>
      <c r="F3642" t="s">
        <v>12</v>
      </c>
      <c r="G3642" t="s">
        <v>13</v>
      </c>
      <c r="H3642" t="s">
        <v>13</v>
      </c>
      <c r="I3642">
        <v>51</v>
      </c>
      <c r="J3642" t="str">
        <f>IF(ABS((C3642-AVERAGE($C:$C))/_xlfn.STDEV.S(moras[SALARIO]))&gt;1.96,"Atípico","No")</f>
        <v>No</v>
      </c>
      <c r="K3642" t="str">
        <f>IF(ABS((moras[[#This Row],[EDAD]]-AVERAGE($I:$I))/_xlfn.STDEV.S($I:$I))&gt;1.96,"Atípico","No")</f>
        <v>No</v>
      </c>
    </row>
    <row r="3643" spans="1:11" x14ac:dyDescent="0.35">
      <c r="A3643">
        <v>249</v>
      </c>
      <c r="B3643" t="s">
        <v>15</v>
      </c>
      <c r="C3643">
        <v>556132</v>
      </c>
      <c r="D3643" t="s">
        <v>10</v>
      </c>
      <c r="E3643" t="s">
        <v>11</v>
      </c>
      <c r="F3643" t="s">
        <v>12</v>
      </c>
      <c r="G3643" t="s">
        <v>13</v>
      </c>
      <c r="H3643" t="s">
        <v>13</v>
      </c>
      <c r="I3643">
        <v>51</v>
      </c>
      <c r="J3643" t="str">
        <f>IF(ABS((C3643-AVERAGE($C:$C))/_xlfn.STDEV.S(moras[SALARIO]))&gt;1.96,"Atípico","No")</f>
        <v>No</v>
      </c>
      <c r="K3643" t="str">
        <f>IF(ABS((moras[[#This Row],[EDAD]]-AVERAGE($I:$I))/_xlfn.STDEV.S($I:$I))&gt;1.96,"Atípico","No")</f>
        <v>No</v>
      </c>
    </row>
    <row r="3644" spans="1:11" x14ac:dyDescent="0.35">
      <c r="A3644">
        <v>859</v>
      </c>
      <c r="B3644" t="s">
        <v>9</v>
      </c>
      <c r="C3644">
        <v>546563</v>
      </c>
      <c r="D3644" t="s">
        <v>18</v>
      </c>
      <c r="E3644" t="s">
        <v>16</v>
      </c>
      <c r="F3644" t="s">
        <v>12</v>
      </c>
      <c r="G3644" t="s">
        <v>13</v>
      </c>
      <c r="H3644" t="s">
        <v>12</v>
      </c>
      <c r="I3644">
        <v>51</v>
      </c>
      <c r="J3644" t="str">
        <f>IF(ABS((C3644-AVERAGE($C:$C))/_xlfn.STDEV.S(moras[SALARIO]))&gt;1.96,"Atípico","No")</f>
        <v>No</v>
      </c>
      <c r="K3644" t="str">
        <f>IF(ABS((moras[[#This Row],[EDAD]]-AVERAGE($I:$I))/_xlfn.STDEV.S($I:$I))&gt;1.96,"Atípico","No")</f>
        <v>No</v>
      </c>
    </row>
    <row r="3645" spans="1:11" x14ac:dyDescent="0.35">
      <c r="A3645">
        <v>4634</v>
      </c>
      <c r="B3645" t="s">
        <v>9</v>
      </c>
      <c r="C3645">
        <v>493312.35</v>
      </c>
      <c r="D3645" t="s">
        <v>10</v>
      </c>
      <c r="E3645" t="s">
        <v>16</v>
      </c>
      <c r="F3645" t="s">
        <v>12</v>
      </c>
      <c r="G3645" t="s">
        <v>13</v>
      </c>
      <c r="H3645" t="s">
        <v>13</v>
      </c>
      <c r="I3645">
        <v>51</v>
      </c>
      <c r="J3645" t="str">
        <f>IF(ABS((C3645-AVERAGE($C:$C))/_xlfn.STDEV.S(moras[SALARIO]))&gt;1.96,"Atípico","No")</f>
        <v>No</v>
      </c>
      <c r="K3645" t="str">
        <f>IF(ABS((moras[[#This Row],[EDAD]]-AVERAGE($I:$I))/_xlfn.STDEV.S($I:$I))&gt;1.96,"Atípico","No")</f>
        <v>No</v>
      </c>
    </row>
    <row r="3646" spans="1:11" x14ac:dyDescent="0.35">
      <c r="A3646">
        <v>3103</v>
      </c>
      <c r="B3646" t="s">
        <v>15</v>
      </c>
      <c r="C3646">
        <v>477903</v>
      </c>
      <c r="D3646" t="s">
        <v>18</v>
      </c>
      <c r="E3646" t="s">
        <v>16</v>
      </c>
      <c r="F3646" t="s">
        <v>12</v>
      </c>
      <c r="G3646" t="s">
        <v>13</v>
      </c>
      <c r="H3646" t="s">
        <v>13</v>
      </c>
      <c r="I3646">
        <v>51</v>
      </c>
      <c r="J3646" t="str">
        <f>IF(ABS((C3646-AVERAGE($C:$C))/_xlfn.STDEV.S(moras[SALARIO]))&gt;1.96,"Atípico","No")</f>
        <v>No</v>
      </c>
      <c r="K3646" t="str">
        <f>IF(ABS((moras[[#This Row],[EDAD]]-AVERAGE($I:$I))/_xlfn.STDEV.S($I:$I))&gt;1.96,"Atípico","No")</f>
        <v>No</v>
      </c>
    </row>
    <row r="3647" spans="1:11" x14ac:dyDescent="0.35">
      <c r="A3647">
        <v>760</v>
      </c>
      <c r="B3647" t="s">
        <v>15</v>
      </c>
      <c r="C3647">
        <v>450886</v>
      </c>
      <c r="D3647" t="s">
        <v>18</v>
      </c>
      <c r="E3647" t="s">
        <v>16</v>
      </c>
      <c r="F3647" t="s">
        <v>12</v>
      </c>
      <c r="G3647" t="s">
        <v>13</v>
      </c>
      <c r="H3647" t="s">
        <v>12</v>
      </c>
      <c r="I3647">
        <v>51</v>
      </c>
      <c r="J3647" t="str">
        <f>IF(ABS((C3647-AVERAGE($C:$C))/_xlfn.STDEV.S(moras[SALARIO]))&gt;1.96,"Atípico","No")</f>
        <v>No</v>
      </c>
      <c r="K3647" t="str">
        <f>IF(ABS((moras[[#This Row],[EDAD]]-AVERAGE($I:$I))/_xlfn.STDEV.S($I:$I))&gt;1.96,"Atípico","No")</f>
        <v>No</v>
      </c>
    </row>
    <row r="3648" spans="1:11" x14ac:dyDescent="0.35">
      <c r="A3648">
        <v>3985</v>
      </c>
      <c r="B3648" t="s">
        <v>15</v>
      </c>
      <c r="C3648">
        <v>445567</v>
      </c>
      <c r="D3648" t="s">
        <v>18</v>
      </c>
      <c r="E3648" t="s">
        <v>16</v>
      </c>
      <c r="F3648" t="s">
        <v>12</v>
      </c>
      <c r="G3648" t="s">
        <v>13</v>
      </c>
      <c r="H3648" t="s">
        <v>12</v>
      </c>
      <c r="I3648">
        <v>51</v>
      </c>
      <c r="J3648" t="str">
        <f>IF(ABS((C3648-AVERAGE($C:$C))/_xlfn.STDEV.S(moras[SALARIO]))&gt;1.96,"Atípico","No")</f>
        <v>No</v>
      </c>
      <c r="K3648" t="str">
        <f>IF(ABS((moras[[#This Row],[EDAD]]-AVERAGE($I:$I))/_xlfn.STDEV.S($I:$I))&gt;1.96,"Atípico","No")</f>
        <v>No</v>
      </c>
    </row>
    <row r="3649" spans="1:11" x14ac:dyDescent="0.35">
      <c r="A3649">
        <v>523</v>
      </c>
      <c r="B3649" t="s">
        <v>9</v>
      </c>
      <c r="C3649">
        <v>436481</v>
      </c>
      <c r="D3649" t="s">
        <v>18</v>
      </c>
      <c r="E3649" t="s">
        <v>16</v>
      </c>
      <c r="F3649" t="s">
        <v>12</v>
      </c>
      <c r="G3649" t="s">
        <v>13</v>
      </c>
      <c r="H3649" t="s">
        <v>12</v>
      </c>
      <c r="I3649">
        <v>51</v>
      </c>
      <c r="J3649" t="str">
        <f>IF(ABS((C3649-AVERAGE($C:$C))/_xlfn.STDEV.S(moras[SALARIO]))&gt;1.96,"Atípico","No")</f>
        <v>No</v>
      </c>
      <c r="K3649" t="str">
        <f>IF(ABS((moras[[#This Row],[EDAD]]-AVERAGE($I:$I))/_xlfn.STDEV.S($I:$I))&gt;1.96,"Atípico","No")</f>
        <v>No</v>
      </c>
    </row>
    <row r="3650" spans="1:11" x14ac:dyDescent="0.35">
      <c r="A3650">
        <v>3624</v>
      </c>
      <c r="B3650" t="s">
        <v>9</v>
      </c>
      <c r="C3650">
        <v>419680</v>
      </c>
      <c r="D3650" t="s">
        <v>10</v>
      </c>
      <c r="E3650" t="s">
        <v>16</v>
      </c>
      <c r="F3650" t="s">
        <v>12</v>
      </c>
      <c r="G3650" t="s">
        <v>13</v>
      </c>
      <c r="H3650" t="s">
        <v>13</v>
      </c>
      <c r="I3650">
        <v>51</v>
      </c>
      <c r="J3650" t="str">
        <f>IF(ABS((C3650-AVERAGE($C:$C))/_xlfn.STDEV.S(moras[SALARIO]))&gt;1.96,"Atípico","No")</f>
        <v>No</v>
      </c>
      <c r="K3650" t="str">
        <f>IF(ABS((moras[[#This Row],[EDAD]]-AVERAGE($I:$I))/_xlfn.STDEV.S($I:$I))&gt;1.96,"Atípico","No")</f>
        <v>No</v>
      </c>
    </row>
    <row r="3651" spans="1:11" x14ac:dyDescent="0.35">
      <c r="A3651">
        <v>1658</v>
      </c>
      <c r="B3651" t="s">
        <v>9</v>
      </c>
      <c r="C3651">
        <v>418000</v>
      </c>
      <c r="D3651" t="s">
        <v>10</v>
      </c>
      <c r="E3651" t="s">
        <v>16</v>
      </c>
      <c r="F3651" t="s">
        <v>12</v>
      </c>
      <c r="G3651" t="s">
        <v>13</v>
      </c>
      <c r="H3651" t="s">
        <v>13</v>
      </c>
      <c r="I3651">
        <v>51</v>
      </c>
      <c r="J3651" t="str">
        <f>IF(ABS((C3651-AVERAGE($C:$C))/_xlfn.STDEV.S(moras[SALARIO]))&gt;1.96,"Atípico","No")</f>
        <v>No</v>
      </c>
      <c r="K3651" t="str">
        <f>IF(ABS((moras[[#This Row],[EDAD]]-AVERAGE($I:$I))/_xlfn.STDEV.S($I:$I))&gt;1.96,"Atípico","No")</f>
        <v>No</v>
      </c>
    </row>
    <row r="3652" spans="1:11" x14ac:dyDescent="0.35">
      <c r="A3652">
        <v>230</v>
      </c>
      <c r="B3652" t="s">
        <v>9</v>
      </c>
      <c r="C3652">
        <v>407031</v>
      </c>
      <c r="D3652" t="s">
        <v>10</v>
      </c>
      <c r="E3652" t="s">
        <v>16</v>
      </c>
      <c r="F3652" t="s">
        <v>12</v>
      </c>
      <c r="G3652" t="s">
        <v>13</v>
      </c>
      <c r="H3652" t="s">
        <v>13</v>
      </c>
      <c r="I3652">
        <v>51</v>
      </c>
      <c r="J3652" t="str">
        <f>IF(ABS((C3652-AVERAGE($C:$C))/_xlfn.STDEV.S(moras[SALARIO]))&gt;1.96,"Atípico","No")</f>
        <v>No</v>
      </c>
      <c r="K3652" t="str">
        <f>IF(ABS((moras[[#This Row],[EDAD]]-AVERAGE($I:$I))/_xlfn.STDEV.S($I:$I))&gt;1.96,"Atípico","No")</f>
        <v>No</v>
      </c>
    </row>
    <row r="3653" spans="1:11" x14ac:dyDescent="0.35">
      <c r="A3653">
        <v>3410</v>
      </c>
      <c r="B3653" t="s">
        <v>9</v>
      </c>
      <c r="C3653">
        <v>394800</v>
      </c>
      <c r="D3653" t="s">
        <v>10</v>
      </c>
      <c r="E3653" t="s">
        <v>16</v>
      </c>
      <c r="F3653" t="s">
        <v>12</v>
      </c>
      <c r="G3653" t="s">
        <v>13</v>
      </c>
      <c r="H3653" t="s">
        <v>13</v>
      </c>
      <c r="I3653">
        <v>51</v>
      </c>
      <c r="J3653" t="str">
        <f>IF(ABS((C3653-AVERAGE($C:$C))/_xlfn.STDEV.S(moras[SALARIO]))&gt;1.96,"Atípico","No")</f>
        <v>No</v>
      </c>
      <c r="K3653" t="str">
        <f>IF(ABS((moras[[#This Row],[EDAD]]-AVERAGE($I:$I))/_xlfn.STDEV.S($I:$I))&gt;1.96,"Atípico","No")</f>
        <v>No</v>
      </c>
    </row>
    <row r="3654" spans="1:11" x14ac:dyDescent="0.35">
      <c r="A3654">
        <v>4069</v>
      </c>
      <c r="B3654" t="s">
        <v>9</v>
      </c>
      <c r="C3654">
        <v>394263</v>
      </c>
      <c r="D3654" t="s">
        <v>18</v>
      </c>
      <c r="E3654" t="s">
        <v>16</v>
      </c>
      <c r="F3654" t="s">
        <v>12</v>
      </c>
      <c r="G3654" t="s">
        <v>12</v>
      </c>
      <c r="H3654" t="s">
        <v>12</v>
      </c>
      <c r="I3654">
        <v>51</v>
      </c>
      <c r="J3654" t="str">
        <f>IF(ABS((C3654-AVERAGE($C:$C))/_xlfn.STDEV.S(moras[SALARIO]))&gt;1.96,"Atípico","No")</f>
        <v>No</v>
      </c>
      <c r="K3654" t="str">
        <f>IF(ABS((moras[[#This Row],[EDAD]]-AVERAGE($I:$I))/_xlfn.STDEV.S($I:$I))&gt;1.96,"Atípico","No")</f>
        <v>No</v>
      </c>
    </row>
    <row r="3655" spans="1:11" x14ac:dyDescent="0.35">
      <c r="A3655">
        <v>599</v>
      </c>
      <c r="B3655" t="s">
        <v>9</v>
      </c>
      <c r="C3655">
        <v>390486.2</v>
      </c>
      <c r="D3655" t="s">
        <v>10</v>
      </c>
      <c r="E3655" t="s">
        <v>11</v>
      </c>
      <c r="F3655" t="s">
        <v>12</v>
      </c>
      <c r="G3655" t="s">
        <v>13</v>
      </c>
      <c r="H3655" t="s">
        <v>13</v>
      </c>
      <c r="I3655">
        <v>51</v>
      </c>
      <c r="J3655" t="str">
        <f>IF(ABS((C3655-AVERAGE($C:$C))/_xlfn.STDEV.S(moras[SALARIO]))&gt;1.96,"Atípico","No")</f>
        <v>No</v>
      </c>
      <c r="K3655" t="str">
        <f>IF(ABS((moras[[#This Row],[EDAD]]-AVERAGE($I:$I))/_xlfn.STDEV.S($I:$I))&gt;1.96,"Atípico","No")</f>
        <v>No</v>
      </c>
    </row>
    <row r="3656" spans="1:11" x14ac:dyDescent="0.35">
      <c r="A3656">
        <v>434</v>
      </c>
      <c r="B3656" t="s">
        <v>15</v>
      </c>
      <c r="C3656">
        <v>389357</v>
      </c>
      <c r="D3656" t="s">
        <v>10</v>
      </c>
      <c r="E3656" t="s">
        <v>16</v>
      </c>
      <c r="F3656" t="s">
        <v>12</v>
      </c>
      <c r="G3656" t="s">
        <v>13</v>
      </c>
      <c r="H3656" t="s">
        <v>12</v>
      </c>
      <c r="I3656">
        <v>51</v>
      </c>
      <c r="J3656" t="str">
        <f>IF(ABS((C3656-AVERAGE($C:$C))/_xlfn.STDEV.S(moras[SALARIO]))&gt;1.96,"Atípico","No")</f>
        <v>No</v>
      </c>
      <c r="K3656" t="str">
        <f>IF(ABS((moras[[#This Row],[EDAD]]-AVERAGE($I:$I))/_xlfn.STDEV.S($I:$I))&gt;1.96,"Atípico","No")</f>
        <v>No</v>
      </c>
    </row>
    <row r="3657" spans="1:11" x14ac:dyDescent="0.35">
      <c r="A3657">
        <v>2765</v>
      </c>
      <c r="B3657" t="s">
        <v>9</v>
      </c>
      <c r="C3657">
        <v>385938</v>
      </c>
      <c r="D3657" t="s">
        <v>10</v>
      </c>
      <c r="E3657" t="s">
        <v>16</v>
      </c>
      <c r="F3657" t="s">
        <v>12</v>
      </c>
      <c r="G3657" t="s">
        <v>13</v>
      </c>
      <c r="H3657" t="s">
        <v>12</v>
      </c>
      <c r="I3657">
        <v>51</v>
      </c>
      <c r="J3657" t="str">
        <f>IF(ABS((C3657-AVERAGE($C:$C))/_xlfn.STDEV.S(moras[SALARIO]))&gt;1.96,"Atípico","No")</f>
        <v>No</v>
      </c>
      <c r="K3657" t="str">
        <f>IF(ABS((moras[[#This Row],[EDAD]]-AVERAGE($I:$I))/_xlfn.STDEV.S($I:$I))&gt;1.96,"Atípico","No")</f>
        <v>No</v>
      </c>
    </row>
    <row r="3658" spans="1:11" x14ac:dyDescent="0.35">
      <c r="A3658">
        <v>63</v>
      </c>
      <c r="B3658" t="s">
        <v>9</v>
      </c>
      <c r="C3658">
        <v>366358.49</v>
      </c>
      <c r="D3658" t="s">
        <v>10</v>
      </c>
      <c r="E3658" t="s">
        <v>16</v>
      </c>
      <c r="F3658" t="s">
        <v>12</v>
      </c>
      <c r="G3658" t="s">
        <v>13</v>
      </c>
      <c r="H3658" t="s">
        <v>13</v>
      </c>
      <c r="I3658">
        <v>51</v>
      </c>
      <c r="J3658" t="str">
        <f>IF(ABS((C3658-AVERAGE($C:$C))/_xlfn.STDEV.S(moras[SALARIO]))&gt;1.96,"Atípico","No")</f>
        <v>No</v>
      </c>
      <c r="K3658" t="str">
        <f>IF(ABS((moras[[#This Row],[EDAD]]-AVERAGE($I:$I))/_xlfn.STDEV.S($I:$I))&gt;1.96,"Atípico","No")</f>
        <v>No</v>
      </c>
    </row>
    <row r="3659" spans="1:11" x14ac:dyDescent="0.35">
      <c r="A3659">
        <v>2044</v>
      </c>
      <c r="B3659" t="s">
        <v>9</v>
      </c>
      <c r="C3659">
        <v>366000</v>
      </c>
      <c r="D3659" t="s">
        <v>10</v>
      </c>
      <c r="E3659" t="s">
        <v>16</v>
      </c>
      <c r="F3659" t="s">
        <v>12</v>
      </c>
      <c r="G3659" t="s">
        <v>13</v>
      </c>
      <c r="H3659" t="s">
        <v>13</v>
      </c>
      <c r="I3659">
        <v>51</v>
      </c>
      <c r="J3659" t="str">
        <f>IF(ABS((C3659-AVERAGE($C:$C))/_xlfn.STDEV.S(moras[SALARIO]))&gt;1.96,"Atípico","No")</f>
        <v>No</v>
      </c>
      <c r="K3659" t="str">
        <f>IF(ABS((moras[[#This Row],[EDAD]]-AVERAGE($I:$I))/_xlfn.STDEV.S($I:$I))&gt;1.96,"Atípico","No")</f>
        <v>No</v>
      </c>
    </row>
    <row r="3660" spans="1:11" x14ac:dyDescent="0.35">
      <c r="A3660">
        <v>776</v>
      </c>
      <c r="B3660" t="s">
        <v>9</v>
      </c>
      <c r="C3660">
        <v>364976.92</v>
      </c>
      <c r="D3660" t="s">
        <v>10</v>
      </c>
      <c r="E3660" t="s">
        <v>16</v>
      </c>
      <c r="F3660" t="s">
        <v>12</v>
      </c>
      <c r="G3660" t="s">
        <v>13</v>
      </c>
      <c r="H3660" t="s">
        <v>12</v>
      </c>
      <c r="I3660">
        <v>51</v>
      </c>
      <c r="J3660" t="str">
        <f>IF(ABS((C3660-AVERAGE($C:$C))/_xlfn.STDEV.S(moras[SALARIO]))&gt;1.96,"Atípico","No")</f>
        <v>No</v>
      </c>
      <c r="K3660" t="str">
        <f>IF(ABS((moras[[#This Row],[EDAD]]-AVERAGE($I:$I))/_xlfn.STDEV.S($I:$I))&gt;1.96,"Atípico","No")</f>
        <v>No</v>
      </c>
    </row>
    <row r="3661" spans="1:11" x14ac:dyDescent="0.35">
      <c r="A3661">
        <v>1065</v>
      </c>
      <c r="B3661" t="s">
        <v>9</v>
      </c>
      <c r="C3661">
        <v>363793</v>
      </c>
      <c r="D3661" t="s">
        <v>10</v>
      </c>
      <c r="E3661" t="s">
        <v>16</v>
      </c>
      <c r="F3661" t="s">
        <v>12</v>
      </c>
      <c r="G3661" t="s">
        <v>12</v>
      </c>
      <c r="H3661" t="s">
        <v>13</v>
      </c>
      <c r="I3661">
        <v>51</v>
      </c>
      <c r="J3661" t="str">
        <f>IF(ABS((C3661-AVERAGE($C:$C))/_xlfn.STDEV.S(moras[SALARIO]))&gt;1.96,"Atípico","No")</f>
        <v>No</v>
      </c>
      <c r="K3661" t="str">
        <f>IF(ABS((moras[[#This Row],[EDAD]]-AVERAGE($I:$I))/_xlfn.STDEV.S($I:$I))&gt;1.96,"Atípico","No")</f>
        <v>No</v>
      </c>
    </row>
    <row r="3662" spans="1:11" x14ac:dyDescent="0.35">
      <c r="A3662">
        <v>2641</v>
      </c>
      <c r="B3662" t="s">
        <v>9</v>
      </c>
      <c r="C3662">
        <v>361421</v>
      </c>
      <c r="D3662" t="s">
        <v>18</v>
      </c>
      <c r="E3662" t="s">
        <v>16</v>
      </c>
      <c r="F3662" t="s">
        <v>12</v>
      </c>
      <c r="G3662" t="s">
        <v>13</v>
      </c>
      <c r="H3662" t="s">
        <v>13</v>
      </c>
      <c r="I3662">
        <v>51</v>
      </c>
      <c r="J3662" t="str">
        <f>IF(ABS((C3662-AVERAGE($C:$C))/_xlfn.STDEV.S(moras[SALARIO]))&gt;1.96,"Atípico","No")</f>
        <v>No</v>
      </c>
      <c r="K3662" t="str">
        <f>IF(ABS((moras[[#This Row],[EDAD]]-AVERAGE($I:$I))/_xlfn.STDEV.S($I:$I))&gt;1.96,"Atípico","No")</f>
        <v>No</v>
      </c>
    </row>
    <row r="3663" spans="1:11" x14ac:dyDescent="0.35">
      <c r="A3663">
        <v>2350</v>
      </c>
      <c r="B3663" t="s">
        <v>15</v>
      </c>
      <c r="C3663">
        <v>359544.27</v>
      </c>
      <c r="D3663" t="s">
        <v>21</v>
      </c>
      <c r="E3663" t="s">
        <v>16</v>
      </c>
      <c r="F3663" t="s">
        <v>12</v>
      </c>
      <c r="G3663" t="s">
        <v>12</v>
      </c>
      <c r="H3663" t="s">
        <v>13</v>
      </c>
      <c r="I3663">
        <v>51</v>
      </c>
      <c r="J3663" t="str">
        <f>IF(ABS((C3663-AVERAGE($C:$C))/_xlfn.STDEV.S(moras[SALARIO]))&gt;1.96,"Atípico","No")</f>
        <v>No</v>
      </c>
      <c r="K3663" t="str">
        <f>IF(ABS((moras[[#This Row],[EDAD]]-AVERAGE($I:$I))/_xlfn.STDEV.S($I:$I))&gt;1.96,"Atípico","No")</f>
        <v>No</v>
      </c>
    </row>
    <row r="3664" spans="1:11" x14ac:dyDescent="0.35">
      <c r="A3664">
        <v>1639</v>
      </c>
      <c r="B3664" t="s">
        <v>9</v>
      </c>
      <c r="C3664">
        <v>356653</v>
      </c>
      <c r="D3664" t="s">
        <v>18</v>
      </c>
      <c r="E3664" t="s">
        <v>16</v>
      </c>
      <c r="F3664" t="s">
        <v>12</v>
      </c>
      <c r="G3664" t="s">
        <v>12</v>
      </c>
      <c r="H3664" t="s">
        <v>12</v>
      </c>
      <c r="I3664">
        <v>51</v>
      </c>
      <c r="J3664" t="str">
        <f>IF(ABS((C3664-AVERAGE($C:$C))/_xlfn.STDEV.S(moras[SALARIO]))&gt;1.96,"Atípico","No")</f>
        <v>No</v>
      </c>
      <c r="K3664" t="str">
        <f>IF(ABS((moras[[#This Row],[EDAD]]-AVERAGE($I:$I))/_xlfn.STDEV.S($I:$I))&gt;1.96,"Atípico","No")</f>
        <v>No</v>
      </c>
    </row>
    <row r="3665" spans="1:11" x14ac:dyDescent="0.35">
      <c r="A3665">
        <v>3808</v>
      </c>
      <c r="B3665" t="s">
        <v>15</v>
      </c>
      <c r="C3665">
        <v>355311.73</v>
      </c>
      <c r="D3665" t="s">
        <v>10</v>
      </c>
      <c r="E3665" t="s">
        <v>11</v>
      </c>
      <c r="F3665" t="s">
        <v>12</v>
      </c>
      <c r="G3665" t="s">
        <v>13</v>
      </c>
      <c r="H3665" t="s">
        <v>13</v>
      </c>
      <c r="I3665">
        <v>51</v>
      </c>
      <c r="J3665" t="str">
        <f>IF(ABS((C3665-AVERAGE($C:$C))/_xlfn.STDEV.S(moras[SALARIO]))&gt;1.96,"Atípico","No")</f>
        <v>No</v>
      </c>
      <c r="K3665" t="str">
        <f>IF(ABS((moras[[#This Row],[EDAD]]-AVERAGE($I:$I))/_xlfn.STDEV.S($I:$I))&gt;1.96,"Atípico","No")</f>
        <v>No</v>
      </c>
    </row>
    <row r="3666" spans="1:11" x14ac:dyDescent="0.35">
      <c r="A3666">
        <v>4544</v>
      </c>
      <c r="B3666" t="s">
        <v>9</v>
      </c>
      <c r="C3666">
        <v>353607</v>
      </c>
      <c r="D3666" t="s">
        <v>10</v>
      </c>
      <c r="E3666" t="s">
        <v>16</v>
      </c>
      <c r="F3666" t="s">
        <v>12</v>
      </c>
      <c r="G3666" t="s">
        <v>13</v>
      </c>
      <c r="H3666" t="s">
        <v>13</v>
      </c>
      <c r="I3666">
        <v>51</v>
      </c>
      <c r="J3666" t="str">
        <f>IF(ABS((C3666-AVERAGE($C:$C))/_xlfn.STDEV.S(moras[SALARIO]))&gt;1.96,"Atípico","No")</f>
        <v>No</v>
      </c>
      <c r="K3666" t="str">
        <f>IF(ABS((moras[[#This Row],[EDAD]]-AVERAGE($I:$I))/_xlfn.STDEV.S($I:$I))&gt;1.96,"Atípico","No")</f>
        <v>No</v>
      </c>
    </row>
    <row r="3667" spans="1:11" x14ac:dyDescent="0.35">
      <c r="A3667">
        <v>290</v>
      </c>
      <c r="B3667" t="s">
        <v>9</v>
      </c>
      <c r="C3667">
        <v>351055</v>
      </c>
      <c r="D3667" t="s">
        <v>18</v>
      </c>
      <c r="E3667" t="s">
        <v>16</v>
      </c>
      <c r="F3667" t="s">
        <v>12</v>
      </c>
      <c r="G3667" t="s">
        <v>13</v>
      </c>
      <c r="H3667" t="s">
        <v>12</v>
      </c>
      <c r="I3667">
        <v>51</v>
      </c>
      <c r="J3667" t="str">
        <f>IF(ABS((C3667-AVERAGE($C:$C))/_xlfn.STDEV.S(moras[SALARIO]))&gt;1.96,"Atípico","No")</f>
        <v>No</v>
      </c>
      <c r="K3667" t="str">
        <f>IF(ABS((moras[[#This Row],[EDAD]]-AVERAGE($I:$I))/_xlfn.STDEV.S($I:$I))&gt;1.96,"Atípico","No")</f>
        <v>No</v>
      </c>
    </row>
    <row r="3668" spans="1:11" x14ac:dyDescent="0.35">
      <c r="A3668">
        <v>850</v>
      </c>
      <c r="B3668" t="s">
        <v>15</v>
      </c>
      <c r="C3668">
        <v>350000</v>
      </c>
      <c r="D3668" t="s">
        <v>10</v>
      </c>
      <c r="E3668" t="s">
        <v>16</v>
      </c>
      <c r="F3668" t="s">
        <v>12</v>
      </c>
      <c r="G3668" t="s">
        <v>13</v>
      </c>
      <c r="H3668" t="s">
        <v>13</v>
      </c>
      <c r="I3668">
        <v>51</v>
      </c>
      <c r="J3668" t="str">
        <f>IF(ABS((C3668-AVERAGE($C:$C))/_xlfn.STDEV.S(moras[SALARIO]))&gt;1.96,"Atípico","No")</f>
        <v>No</v>
      </c>
      <c r="K3668" t="str">
        <f>IF(ABS((moras[[#This Row],[EDAD]]-AVERAGE($I:$I))/_xlfn.STDEV.S($I:$I))&gt;1.96,"Atípico","No")</f>
        <v>No</v>
      </c>
    </row>
    <row r="3669" spans="1:11" x14ac:dyDescent="0.35">
      <c r="A3669">
        <v>4373</v>
      </c>
      <c r="B3669" t="s">
        <v>9</v>
      </c>
      <c r="C3669">
        <v>343000</v>
      </c>
      <c r="D3669" t="s">
        <v>10</v>
      </c>
      <c r="E3669" t="s">
        <v>16</v>
      </c>
      <c r="F3669" t="s">
        <v>12</v>
      </c>
      <c r="G3669" t="s">
        <v>13</v>
      </c>
      <c r="H3669" t="s">
        <v>13</v>
      </c>
      <c r="I3669">
        <v>51</v>
      </c>
      <c r="J3669" t="str">
        <f>IF(ABS((C3669-AVERAGE($C:$C))/_xlfn.STDEV.S(moras[SALARIO]))&gt;1.96,"Atípico","No")</f>
        <v>No</v>
      </c>
      <c r="K3669" t="str">
        <f>IF(ABS((moras[[#This Row],[EDAD]]-AVERAGE($I:$I))/_xlfn.STDEV.S($I:$I))&gt;1.96,"Atípico","No")</f>
        <v>No</v>
      </c>
    </row>
    <row r="3670" spans="1:11" x14ac:dyDescent="0.35">
      <c r="A3670">
        <v>2875</v>
      </c>
      <c r="B3670" t="s">
        <v>15</v>
      </c>
      <c r="C3670">
        <v>338192</v>
      </c>
      <c r="D3670" t="s">
        <v>10</v>
      </c>
      <c r="E3670" t="s">
        <v>11</v>
      </c>
      <c r="F3670" t="s">
        <v>12</v>
      </c>
      <c r="G3670" t="s">
        <v>13</v>
      </c>
      <c r="H3670" t="s">
        <v>13</v>
      </c>
      <c r="I3670">
        <v>51</v>
      </c>
      <c r="J3670" t="str">
        <f>IF(ABS((C3670-AVERAGE($C:$C))/_xlfn.STDEV.S(moras[SALARIO]))&gt;1.96,"Atípico","No")</f>
        <v>No</v>
      </c>
      <c r="K3670" t="str">
        <f>IF(ABS((moras[[#This Row],[EDAD]]-AVERAGE($I:$I))/_xlfn.STDEV.S($I:$I))&gt;1.96,"Atípico","No")</f>
        <v>No</v>
      </c>
    </row>
    <row r="3671" spans="1:11" x14ac:dyDescent="0.35">
      <c r="A3671">
        <v>2791</v>
      </c>
      <c r="B3671" t="s">
        <v>15</v>
      </c>
      <c r="C3671">
        <v>335772</v>
      </c>
      <c r="D3671" t="s">
        <v>10</v>
      </c>
      <c r="E3671" t="s">
        <v>11</v>
      </c>
      <c r="F3671" t="s">
        <v>12</v>
      </c>
      <c r="G3671" t="s">
        <v>13</v>
      </c>
      <c r="H3671" t="s">
        <v>12</v>
      </c>
      <c r="I3671">
        <v>51</v>
      </c>
      <c r="J3671" t="str">
        <f>IF(ABS((C3671-AVERAGE($C:$C))/_xlfn.STDEV.S(moras[SALARIO]))&gt;1.96,"Atípico","No")</f>
        <v>No</v>
      </c>
      <c r="K3671" t="str">
        <f>IF(ABS((moras[[#This Row],[EDAD]]-AVERAGE($I:$I))/_xlfn.STDEV.S($I:$I))&gt;1.96,"Atípico","No")</f>
        <v>No</v>
      </c>
    </row>
    <row r="3672" spans="1:11" x14ac:dyDescent="0.35">
      <c r="A3672">
        <v>3557</v>
      </c>
      <c r="B3672" t="s">
        <v>9</v>
      </c>
      <c r="C3672">
        <v>331181</v>
      </c>
      <c r="D3672" t="s">
        <v>18</v>
      </c>
      <c r="E3672" t="s">
        <v>16</v>
      </c>
      <c r="F3672" t="s">
        <v>12</v>
      </c>
      <c r="G3672" t="s">
        <v>13</v>
      </c>
      <c r="H3672" t="s">
        <v>12</v>
      </c>
      <c r="I3672">
        <v>51</v>
      </c>
      <c r="J3672" t="str">
        <f>IF(ABS((C3672-AVERAGE($C:$C))/_xlfn.STDEV.S(moras[SALARIO]))&gt;1.96,"Atípico","No")</f>
        <v>No</v>
      </c>
      <c r="K3672" t="str">
        <f>IF(ABS((moras[[#This Row],[EDAD]]-AVERAGE($I:$I))/_xlfn.STDEV.S($I:$I))&gt;1.96,"Atípico","No")</f>
        <v>No</v>
      </c>
    </row>
    <row r="3673" spans="1:11" x14ac:dyDescent="0.35">
      <c r="A3673">
        <v>3914</v>
      </c>
      <c r="B3673" t="s">
        <v>9</v>
      </c>
      <c r="C3673">
        <v>326841</v>
      </c>
      <c r="D3673" t="s">
        <v>18</v>
      </c>
      <c r="E3673" t="s">
        <v>16</v>
      </c>
      <c r="F3673" t="s">
        <v>12</v>
      </c>
      <c r="G3673" t="s">
        <v>13</v>
      </c>
      <c r="H3673" t="s">
        <v>12</v>
      </c>
      <c r="I3673">
        <v>51</v>
      </c>
      <c r="J3673" t="str">
        <f>IF(ABS((C3673-AVERAGE($C:$C))/_xlfn.STDEV.S(moras[SALARIO]))&gt;1.96,"Atípico","No")</f>
        <v>No</v>
      </c>
      <c r="K3673" t="str">
        <f>IF(ABS((moras[[#This Row],[EDAD]]-AVERAGE($I:$I))/_xlfn.STDEV.S($I:$I))&gt;1.96,"Atípico","No")</f>
        <v>No</v>
      </c>
    </row>
    <row r="3674" spans="1:11" x14ac:dyDescent="0.35">
      <c r="A3674">
        <v>3979</v>
      </c>
      <c r="B3674" t="s">
        <v>9</v>
      </c>
      <c r="C3674">
        <v>326749</v>
      </c>
      <c r="D3674" t="s">
        <v>18</v>
      </c>
      <c r="E3674" t="s">
        <v>16</v>
      </c>
      <c r="F3674" t="s">
        <v>12</v>
      </c>
      <c r="G3674" t="s">
        <v>13</v>
      </c>
      <c r="H3674" t="s">
        <v>13</v>
      </c>
      <c r="I3674">
        <v>51</v>
      </c>
      <c r="J3674" t="str">
        <f>IF(ABS((C3674-AVERAGE($C:$C))/_xlfn.STDEV.S(moras[SALARIO]))&gt;1.96,"Atípico","No")</f>
        <v>No</v>
      </c>
      <c r="K3674" t="str">
        <f>IF(ABS((moras[[#This Row],[EDAD]]-AVERAGE($I:$I))/_xlfn.STDEV.S($I:$I))&gt;1.96,"Atípico","No")</f>
        <v>No</v>
      </c>
    </row>
    <row r="3675" spans="1:11" x14ac:dyDescent="0.35">
      <c r="A3675">
        <v>2987</v>
      </c>
      <c r="B3675" t="s">
        <v>9</v>
      </c>
      <c r="C3675">
        <v>321550</v>
      </c>
      <c r="D3675" t="s">
        <v>18</v>
      </c>
      <c r="E3675" t="s">
        <v>16</v>
      </c>
      <c r="F3675" t="s">
        <v>12</v>
      </c>
      <c r="G3675" t="s">
        <v>13</v>
      </c>
      <c r="H3675" t="s">
        <v>12</v>
      </c>
      <c r="I3675">
        <v>51</v>
      </c>
      <c r="J3675" t="str">
        <f>IF(ABS((C3675-AVERAGE($C:$C))/_xlfn.STDEV.S(moras[SALARIO]))&gt;1.96,"Atípico","No")</f>
        <v>No</v>
      </c>
      <c r="K3675" t="str">
        <f>IF(ABS((moras[[#This Row],[EDAD]]-AVERAGE($I:$I))/_xlfn.STDEV.S($I:$I))&gt;1.96,"Atípico","No")</f>
        <v>No</v>
      </c>
    </row>
    <row r="3676" spans="1:11" x14ac:dyDescent="0.35">
      <c r="A3676">
        <v>3657</v>
      </c>
      <c r="B3676" t="s">
        <v>9</v>
      </c>
      <c r="C3676">
        <v>321054.98</v>
      </c>
      <c r="D3676" t="s">
        <v>10</v>
      </c>
      <c r="E3676" t="s">
        <v>16</v>
      </c>
      <c r="F3676" t="s">
        <v>12</v>
      </c>
      <c r="G3676" t="s">
        <v>13</v>
      </c>
      <c r="H3676" t="s">
        <v>13</v>
      </c>
      <c r="I3676">
        <v>51</v>
      </c>
      <c r="J3676" t="str">
        <f>IF(ABS((C3676-AVERAGE($C:$C))/_xlfn.STDEV.S(moras[SALARIO]))&gt;1.96,"Atípico","No")</f>
        <v>No</v>
      </c>
      <c r="K3676" t="str">
        <f>IF(ABS((moras[[#This Row],[EDAD]]-AVERAGE($I:$I))/_xlfn.STDEV.S($I:$I))&gt;1.96,"Atípico","No")</f>
        <v>No</v>
      </c>
    </row>
    <row r="3677" spans="1:11" x14ac:dyDescent="0.35">
      <c r="A3677">
        <v>746</v>
      </c>
      <c r="B3677" t="s">
        <v>9</v>
      </c>
      <c r="C3677">
        <v>311586</v>
      </c>
      <c r="D3677" t="s">
        <v>10</v>
      </c>
      <c r="E3677" t="s">
        <v>16</v>
      </c>
      <c r="F3677" t="s">
        <v>12</v>
      </c>
      <c r="G3677" t="s">
        <v>13</v>
      </c>
      <c r="H3677" t="s">
        <v>13</v>
      </c>
      <c r="I3677">
        <v>51</v>
      </c>
      <c r="J3677" t="str">
        <f>IF(ABS((C3677-AVERAGE($C:$C))/_xlfn.STDEV.S(moras[SALARIO]))&gt;1.96,"Atípico","No")</f>
        <v>No</v>
      </c>
      <c r="K3677" t="str">
        <f>IF(ABS((moras[[#This Row],[EDAD]]-AVERAGE($I:$I))/_xlfn.STDEV.S($I:$I))&gt;1.96,"Atípico","No")</f>
        <v>No</v>
      </c>
    </row>
    <row r="3678" spans="1:11" x14ac:dyDescent="0.35">
      <c r="A3678">
        <v>107</v>
      </c>
      <c r="B3678" t="s">
        <v>9</v>
      </c>
      <c r="C3678">
        <v>310124</v>
      </c>
      <c r="D3678" t="s">
        <v>17</v>
      </c>
      <c r="E3678" t="s">
        <v>16</v>
      </c>
      <c r="F3678" t="s">
        <v>12</v>
      </c>
      <c r="G3678" t="s">
        <v>13</v>
      </c>
      <c r="H3678" t="s">
        <v>13</v>
      </c>
      <c r="I3678">
        <v>51</v>
      </c>
      <c r="J3678" t="str">
        <f>IF(ABS((C3678-AVERAGE($C:$C))/_xlfn.STDEV.S(moras[SALARIO]))&gt;1.96,"Atípico","No")</f>
        <v>No</v>
      </c>
      <c r="K3678" t="str">
        <f>IF(ABS((moras[[#This Row],[EDAD]]-AVERAGE($I:$I))/_xlfn.STDEV.S($I:$I))&gt;1.96,"Atípico","No")</f>
        <v>No</v>
      </c>
    </row>
    <row r="3679" spans="1:11" x14ac:dyDescent="0.35">
      <c r="A3679">
        <v>2582</v>
      </c>
      <c r="B3679" t="s">
        <v>15</v>
      </c>
      <c r="C3679">
        <v>300611</v>
      </c>
      <c r="D3679" t="s">
        <v>18</v>
      </c>
      <c r="E3679" t="s">
        <v>16</v>
      </c>
      <c r="F3679" t="s">
        <v>12</v>
      </c>
      <c r="G3679" t="s">
        <v>13</v>
      </c>
      <c r="H3679" t="s">
        <v>13</v>
      </c>
      <c r="I3679">
        <v>51</v>
      </c>
      <c r="J3679" t="str">
        <f>IF(ABS((C3679-AVERAGE($C:$C))/_xlfn.STDEV.S(moras[SALARIO]))&gt;1.96,"Atípico","No")</f>
        <v>No</v>
      </c>
      <c r="K3679" t="str">
        <f>IF(ABS((moras[[#This Row],[EDAD]]-AVERAGE($I:$I))/_xlfn.STDEV.S($I:$I))&gt;1.96,"Atípico","No")</f>
        <v>No</v>
      </c>
    </row>
    <row r="3680" spans="1:11" x14ac:dyDescent="0.35">
      <c r="A3680">
        <v>3587</v>
      </c>
      <c r="B3680" t="s">
        <v>9</v>
      </c>
      <c r="C3680">
        <v>300018</v>
      </c>
      <c r="D3680" t="s">
        <v>18</v>
      </c>
      <c r="E3680" t="s">
        <v>16</v>
      </c>
      <c r="F3680" t="s">
        <v>12</v>
      </c>
      <c r="G3680" t="s">
        <v>13</v>
      </c>
      <c r="H3680" t="s">
        <v>12</v>
      </c>
      <c r="I3680">
        <v>51</v>
      </c>
      <c r="J3680" t="str">
        <f>IF(ABS((C3680-AVERAGE($C:$C))/_xlfn.STDEV.S(moras[SALARIO]))&gt;1.96,"Atípico","No")</f>
        <v>No</v>
      </c>
      <c r="K3680" t="str">
        <f>IF(ABS((moras[[#This Row],[EDAD]]-AVERAGE($I:$I))/_xlfn.STDEV.S($I:$I))&gt;1.96,"Atípico","No")</f>
        <v>No</v>
      </c>
    </row>
    <row r="3681" spans="1:11" x14ac:dyDescent="0.35">
      <c r="A3681">
        <v>4566</v>
      </c>
      <c r="B3681" t="s">
        <v>9</v>
      </c>
      <c r="C3681">
        <v>300018</v>
      </c>
      <c r="D3681" t="s">
        <v>18</v>
      </c>
      <c r="E3681" t="s">
        <v>16</v>
      </c>
      <c r="F3681" t="s">
        <v>12</v>
      </c>
      <c r="G3681" t="s">
        <v>13</v>
      </c>
      <c r="H3681" t="s">
        <v>12</v>
      </c>
      <c r="I3681">
        <v>51</v>
      </c>
      <c r="J3681" t="str">
        <f>IF(ABS((C3681-AVERAGE($C:$C))/_xlfn.STDEV.S(moras[SALARIO]))&gt;1.96,"Atípico","No")</f>
        <v>No</v>
      </c>
      <c r="K3681" t="str">
        <f>IF(ABS((moras[[#This Row],[EDAD]]-AVERAGE($I:$I))/_xlfn.STDEV.S($I:$I))&gt;1.96,"Atípico","No")</f>
        <v>No</v>
      </c>
    </row>
    <row r="3682" spans="1:11" x14ac:dyDescent="0.35">
      <c r="A3682">
        <v>659</v>
      </c>
      <c r="B3682" t="s">
        <v>15</v>
      </c>
      <c r="C3682">
        <v>299647</v>
      </c>
      <c r="D3682" t="s">
        <v>17</v>
      </c>
      <c r="E3682" t="s">
        <v>16</v>
      </c>
      <c r="F3682" t="s">
        <v>12</v>
      </c>
      <c r="G3682" t="s">
        <v>13</v>
      </c>
      <c r="H3682" t="s">
        <v>13</v>
      </c>
      <c r="I3682">
        <v>51</v>
      </c>
      <c r="J3682" t="str">
        <f>IF(ABS((C3682-AVERAGE($C:$C))/_xlfn.STDEV.S(moras[SALARIO]))&gt;1.96,"Atípico","No")</f>
        <v>No</v>
      </c>
      <c r="K3682" t="str">
        <f>IF(ABS((moras[[#This Row],[EDAD]]-AVERAGE($I:$I))/_xlfn.STDEV.S($I:$I))&gt;1.96,"Atípico","No")</f>
        <v>No</v>
      </c>
    </row>
    <row r="3683" spans="1:11" x14ac:dyDescent="0.35">
      <c r="A3683">
        <v>2744</v>
      </c>
      <c r="B3683" t="s">
        <v>15</v>
      </c>
      <c r="C3683">
        <v>298018</v>
      </c>
      <c r="D3683" t="s">
        <v>17</v>
      </c>
      <c r="E3683" t="s">
        <v>16</v>
      </c>
      <c r="F3683" t="s">
        <v>12</v>
      </c>
      <c r="G3683" t="s">
        <v>12</v>
      </c>
      <c r="H3683" t="s">
        <v>13</v>
      </c>
      <c r="I3683">
        <v>51</v>
      </c>
      <c r="J3683" t="str">
        <f>IF(ABS((C3683-AVERAGE($C:$C))/_xlfn.STDEV.S(moras[SALARIO]))&gt;1.96,"Atípico","No")</f>
        <v>No</v>
      </c>
      <c r="K3683" t="str">
        <f>IF(ABS((moras[[#This Row],[EDAD]]-AVERAGE($I:$I))/_xlfn.STDEV.S($I:$I))&gt;1.96,"Atípico","No")</f>
        <v>No</v>
      </c>
    </row>
    <row r="3684" spans="1:11" x14ac:dyDescent="0.35">
      <c r="A3684">
        <v>982</v>
      </c>
      <c r="B3684" t="s">
        <v>15</v>
      </c>
      <c r="C3684">
        <v>297046</v>
      </c>
      <c r="D3684" t="s">
        <v>17</v>
      </c>
      <c r="E3684" t="s">
        <v>16</v>
      </c>
      <c r="F3684" t="s">
        <v>12</v>
      </c>
      <c r="G3684" t="s">
        <v>12</v>
      </c>
      <c r="H3684" t="s">
        <v>13</v>
      </c>
      <c r="I3684">
        <v>51</v>
      </c>
      <c r="J3684" t="str">
        <f>IF(ABS((C3684-AVERAGE($C:$C))/_xlfn.STDEV.S(moras[SALARIO]))&gt;1.96,"Atípico","No")</f>
        <v>No</v>
      </c>
      <c r="K3684" t="str">
        <f>IF(ABS((moras[[#This Row],[EDAD]]-AVERAGE($I:$I))/_xlfn.STDEV.S($I:$I))&gt;1.96,"Atípico","No")</f>
        <v>No</v>
      </c>
    </row>
    <row r="3685" spans="1:11" x14ac:dyDescent="0.35">
      <c r="A3685">
        <v>1204</v>
      </c>
      <c r="B3685" t="s">
        <v>9</v>
      </c>
      <c r="C3685">
        <v>297046</v>
      </c>
      <c r="D3685" t="s">
        <v>18</v>
      </c>
      <c r="E3685" t="s">
        <v>16</v>
      </c>
      <c r="F3685" t="s">
        <v>12</v>
      </c>
      <c r="G3685" t="s">
        <v>12</v>
      </c>
      <c r="H3685" t="s">
        <v>12</v>
      </c>
      <c r="I3685">
        <v>51</v>
      </c>
      <c r="J3685" t="str">
        <f>IF(ABS((C3685-AVERAGE($C:$C))/_xlfn.STDEV.S(moras[SALARIO]))&gt;1.96,"Atípico","No")</f>
        <v>No</v>
      </c>
      <c r="K3685" t="str">
        <f>IF(ABS((moras[[#This Row],[EDAD]]-AVERAGE($I:$I))/_xlfn.STDEV.S($I:$I))&gt;1.96,"Atípico","No")</f>
        <v>No</v>
      </c>
    </row>
    <row r="3686" spans="1:11" x14ac:dyDescent="0.35">
      <c r="A3686">
        <v>1474</v>
      </c>
      <c r="B3686" t="s">
        <v>9</v>
      </c>
      <c r="C3686">
        <v>297046</v>
      </c>
      <c r="D3686" t="s">
        <v>17</v>
      </c>
      <c r="E3686" t="s">
        <v>16</v>
      </c>
      <c r="F3686" t="s">
        <v>12</v>
      </c>
      <c r="G3686" t="s">
        <v>13</v>
      </c>
      <c r="H3686" t="s">
        <v>13</v>
      </c>
      <c r="I3686">
        <v>51</v>
      </c>
      <c r="J3686" t="str">
        <f>IF(ABS((C3686-AVERAGE($C:$C))/_xlfn.STDEV.S(moras[SALARIO]))&gt;1.96,"Atípico","No")</f>
        <v>No</v>
      </c>
      <c r="K3686" t="str">
        <f>IF(ABS((moras[[#This Row],[EDAD]]-AVERAGE($I:$I))/_xlfn.STDEV.S($I:$I))&gt;1.96,"Atípico","No")</f>
        <v>No</v>
      </c>
    </row>
    <row r="3687" spans="1:11" x14ac:dyDescent="0.35">
      <c r="A3687">
        <v>4835</v>
      </c>
      <c r="B3687" t="s">
        <v>9</v>
      </c>
      <c r="C3687">
        <v>297046</v>
      </c>
      <c r="D3687" t="s">
        <v>17</v>
      </c>
      <c r="E3687" t="s">
        <v>16</v>
      </c>
      <c r="F3687" t="s">
        <v>12</v>
      </c>
      <c r="G3687" t="s">
        <v>13</v>
      </c>
      <c r="H3687" t="s">
        <v>13</v>
      </c>
      <c r="I3687">
        <v>51</v>
      </c>
      <c r="J3687" t="str">
        <f>IF(ABS((C3687-AVERAGE($C:$C))/_xlfn.STDEV.S(moras[SALARIO]))&gt;1.96,"Atípico","No")</f>
        <v>No</v>
      </c>
      <c r="K3687" t="str">
        <f>IF(ABS((moras[[#This Row],[EDAD]]-AVERAGE($I:$I))/_xlfn.STDEV.S($I:$I))&gt;1.96,"Atípico","No")</f>
        <v>No</v>
      </c>
    </row>
    <row r="3688" spans="1:11" x14ac:dyDescent="0.35">
      <c r="A3688">
        <v>2687</v>
      </c>
      <c r="B3688" t="s">
        <v>9</v>
      </c>
      <c r="C3688">
        <v>297045</v>
      </c>
      <c r="D3688" t="s">
        <v>17</v>
      </c>
      <c r="E3688" t="s">
        <v>16</v>
      </c>
      <c r="F3688" t="s">
        <v>12</v>
      </c>
      <c r="G3688" t="s">
        <v>13</v>
      </c>
      <c r="H3688" t="s">
        <v>13</v>
      </c>
      <c r="I3688">
        <v>51</v>
      </c>
      <c r="J3688" t="str">
        <f>IF(ABS((C3688-AVERAGE($C:$C))/_xlfn.STDEV.S(moras[SALARIO]))&gt;1.96,"Atípico","No")</f>
        <v>No</v>
      </c>
      <c r="K3688" t="str">
        <f>IF(ABS((moras[[#This Row],[EDAD]]-AVERAGE($I:$I))/_xlfn.STDEV.S($I:$I))&gt;1.96,"Atípico","No")</f>
        <v>No</v>
      </c>
    </row>
    <row r="3689" spans="1:11" x14ac:dyDescent="0.35">
      <c r="A3689">
        <v>577</v>
      </c>
      <c r="B3689" t="s">
        <v>9</v>
      </c>
      <c r="C3689">
        <v>293293</v>
      </c>
      <c r="D3689" t="s">
        <v>10</v>
      </c>
      <c r="E3689" t="s">
        <v>16</v>
      </c>
      <c r="F3689" t="s">
        <v>12</v>
      </c>
      <c r="G3689" t="s">
        <v>13</v>
      </c>
      <c r="H3689" t="s">
        <v>13</v>
      </c>
      <c r="I3689">
        <v>51</v>
      </c>
      <c r="J3689" t="str">
        <f>IF(ABS((C3689-AVERAGE($C:$C))/_xlfn.STDEV.S(moras[SALARIO]))&gt;1.96,"Atípico","No")</f>
        <v>No</v>
      </c>
      <c r="K3689" t="str">
        <f>IF(ABS((moras[[#This Row],[EDAD]]-AVERAGE($I:$I))/_xlfn.STDEV.S($I:$I))&gt;1.96,"Atípico","No")</f>
        <v>No</v>
      </c>
    </row>
    <row r="3690" spans="1:11" x14ac:dyDescent="0.35">
      <c r="A3690">
        <v>842</v>
      </c>
      <c r="B3690" t="s">
        <v>15</v>
      </c>
      <c r="C3690">
        <v>291759.3</v>
      </c>
      <c r="D3690" t="s">
        <v>10</v>
      </c>
      <c r="E3690" t="s">
        <v>16</v>
      </c>
      <c r="F3690" t="s">
        <v>12</v>
      </c>
      <c r="G3690" t="s">
        <v>13</v>
      </c>
      <c r="H3690" t="s">
        <v>12</v>
      </c>
      <c r="I3690">
        <v>51</v>
      </c>
      <c r="J3690" t="str">
        <f>IF(ABS((C3690-AVERAGE($C:$C))/_xlfn.STDEV.S(moras[SALARIO]))&gt;1.96,"Atípico","No")</f>
        <v>No</v>
      </c>
      <c r="K3690" t="str">
        <f>IF(ABS((moras[[#This Row],[EDAD]]-AVERAGE($I:$I))/_xlfn.STDEV.S($I:$I))&gt;1.96,"Atípico","No")</f>
        <v>No</v>
      </c>
    </row>
    <row r="3691" spans="1:11" x14ac:dyDescent="0.35">
      <c r="A3691">
        <v>2982</v>
      </c>
      <c r="B3691" t="s">
        <v>9</v>
      </c>
      <c r="C3691">
        <v>291514</v>
      </c>
      <c r="D3691" t="s">
        <v>17</v>
      </c>
      <c r="E3691" t="s">
        <v>16</v>
      </c>
      <c r="F3691" t="s">
        <v>12</v>
      </c>
      <c r="G3691" t="s">
        <v>13</v>
      </c>
      <c r="H3691" t="s">
        <v>13</v>
      </c>
      <c r="I3691">
        <v>51</v>
      </c>
      <c r="J3691" t="str">
        <f>IF(ABS((C3691-AVERAGE($C:$C))/_xlfn.STDEV.S(moras[SALARIO]))&gt;1.96,"Atípico","No")</f>
        <v>No</v>
      </c>
      <c r="K3691" t="str">
        <f>IF(ABS((moras[[#This Row],[EDAD]]-AVERAGE($I:$I))/_xlfn.STDEV.S($I:$I))&gt;1.96,"Atípico","No")</f>
        <v>No</v>
      </c>
    </row>
    <row r="3692" spans="1:11" x14ac:dyDescent="0.35">
      <c r="A3692">
        <v>1486</v>
      </c>
      <c r="B3692" t="s">
        <v>9</v>
      </c>
      <c r="C3692">
        <v>286145.68</v>
      </c>
      <c r="D3692" t="s">
        <v>10</v>
      </c>
      <c r="E3692" t="s">
        <v>16</v>
      </c>
      <c r="F3692" t="s">
        <v>12</v>
      </c>
      <c r="G3692" t="s">
        <v>13</v>
      </c>
      <c r="H3692" t="s">
        <v>13</v>
      </c>
      <c r="I3692">
        <v>51</v>
      </c>
      <c r="J3692" t="str">
        <f>IF(ABS((C3692-AVERAGE($C:$C))/_xlfn.STDEV.S(moras[SALARIO]))&gt;1.96,"Atípico","No")</f>
        <v>No</v>
      </c>
      <c r="K3692" t="str">
        <f>IF(ABS((moras[[#This Row],[EDAD]]-AVERAGE($I:$I))/_xlfn.STDEV.S($I:$I))&gt;1.96,"Atípico","No")</f>
        <v>No</v>
      </c>
    </row>
    <row r="3693" spans="1:11" x14ac:dyDescent="0.35">
      <c r="A3693">
        <v>3213</v>
      </c>
      <c r="B3693" t="s">
        <v>9</v>
      </c>
      <c r="C3693">
        <v>285000</v>
      </c>
      <c r="D3693" t="s">
        <v>10</v>
      </c>
      <c r="E3693" t="s">
        <v>16</v>
      </c>
      <c r="F3693" t="s">
        <v>12</v>
      </c>
      <c r="G3693" t="s">
        <v>13</v>
      </c>
      <c r="H3693" t="s">
        <v>12</v>
      </c>
      <c r="I3693">
        <v>51</v>
      </c>
      <c r="J3693" t="str">
        <f>IF(ABS((C3693-AVERAGE($C:$C))/_xlfn.STDEV.S(moras[SALARIO]))&gt;1.96,"Atípico","No")</f>
        <v>No</v>
      </c>
      <c r="K3693" t="str">
        <f>IF(ABS((moras[[#This Row],[EDAD]]-AVERAGE($I:$I))/_xlfn.STDEV.S($I:$I))&gt;1.96,"Atípico","No")</f>
        <v>No</v>
      </c>
    </row>
    <row r="3694" spans="1:11" x14ac:dyDescent="0.35">
      <c r="A3694">
        <v>14</v>
      </c>
      <c r="B3694" t="s">
        <v>9</v>
      </c>
      <c r="C3694">
        <v>282305</v>
      </c>
      <c r="D3694" t="s">
        <v>17</v>
      </c>
      <c r="E3694" t="s">
        <v>16</v>
      </c>
      <c r="F3694" t="s">
        <v>12</v>
      </c>
      <c r="G3694" t="s">
        <v>13</v>
      </c>
      <c r="H3694" t="s">
        <v>13</v>
      </c>
      <c r="I3694">
        <v>51</v>
      </c>
      <c r="J3694" t="str">
        <f>IF(ABS((C3694-AVERAGE($C:$C))/_xlfn.STDEV.S(moras[SALARIO]))&gt;1.96,"Atípico","No")</f>
        <v>No</v>
      </c>
      <c r="K3694" t="str">
        <f>IF(ABS((moras[[#This Row],[EDAD]]-AVERAGE($I:$I))/_xlfn.STDEV.S($I:$I))&gt;1.96,"Atípico","No")</f>
        <v>No</v>
      </c>
    </row>
    <row r="3695" spans="1:11" x14ac:dyDescent="0.35">
      <c r="A3695">
        <v>4066</v>
      </c>
      <c r="B3695" t="s">
        <v>15</v>
      </c>
      <c r="C3695">
        <v>278031</v>
      </c>
      <c r="D3695" t="s">
        <v>18</v>
      </c>
      <c r="E3695" t="s">
        <v>16</v>
      </c>
      <c r="F3695" t="s">
        <v>12</v>
      </c>
      <c r="G3695" t="s">
        <v>13</v>
      </c>
      <c r="H3695" t="s">
        <v>13</v>
      </c>
      <c r="I3695">
        <v>51</v>
      </c>
      <c r="J3695" t="str">
        <f>IF(ABS((C3695-AVERAGE($C:$C))/_xlfn.STDEV.S(moras[SALARIO]))&gt;1.96,"Atípico","No")</f>
        <v>No</v>
      </c>
      <c r="K3695" t="str">
        <f>IF(ABS((moras[[#This Row],[EDAD]]-AVERAGE($I:$I))/_xlfn.STDEV.S($I:$I))&gt;1.96,"Atípico","No")</f>
        <v>No</v>
      </c>
    </row>
    <row r="3696" spans="1:11" x14ac:dyDescent="0.35">
      <c r="A3696">
        <v>2204</v>
      </c>
      <c r="B3696" t="s">
        <v>15</v>
      </c>
      <c r="C3696">
        <v>278030</v>
      </c>
      <c r="D3696" t="s">
        <v>19</v>
      </c>
      <c r="E3696" t="s">
        <v>16</v>
      </c>
      <c r="F3696" t="s">
        <v>12</v>
      </c>
      <c r="G3696" t="s">
        <v>13</v>
      </c>
      <c r="H3696" t="s">
        <v>13</v>
      </c>
      <c r="I3696">
        <v>51</v>
      </c>
      <c r="J3696" t="str">
        <f>IF(ABS((C3696-AVERAGE($C:$C))/_xlfn.STDEV.S(moras[SALARIO]))&gt;1.96,"Atípico","No")</f>
        <v>No</v>
      </c>
      <c r="K3696" t="str">
        <f>IF(ABS((moras[[#This Row],[EDAD]]-AVERAGE($I:$I))/_xlfn.STDEV.S($I:$I))&gt;1.96,"Atípico","No")</f>
        <v>No</v>
      </c>
    </row>
    <row r="3697" spans="1:11" x14ac:dyDescent="0.35">
      <c r="A3697">
        <v>4475</v>
      </c>
      <c r="B3697" t="s">
        <v>15</v>
      </c>
      <c r="C3697">
        <v>214584.3</v>
      </c>
      <c r="D3697" t="s">
        <v>10</v>
      </c>
      <c r="E3697" t="s">
        <v>11</v>
      </c>
      <c r="F3697" t="s">
        <v>12</v>
      </c>
      <c r="G3697" t="s">
        <v>13</v>
      </c>
      <c r="H3697" t="s">
        <v>13</v>
      </c>
      <c r="I3697">
        <v>51</v>
      </c>
      <c r="J3697" t="str">
        <f>IF(ABS((C3697-AVERAGE($C:$C))/_xlfn.STDEV.S(moras[SALARIO]))&gt;1.96,"Atípico","No")</f>
        <v>No</v>
      </c>
      <c r="K3697" t="str">
        <f>IF(ABS((moras[[#This Row],[EDAD]]-AVERAGE($I:$I))/_xlfn.STDEV.S($I:$I))&gt;1.96,"Atípico","No")</f>
        <v>No</v>
      </c>
    </row>
    <row r="3698" spans="1:11" x14ac:dyDescent="0.35">
      <c r="A3698">
        <v>4641</v>
      </c>
      <c r="B3698" t="s">
        <v>9</v>
      </c>
      <c r="C3698">
        <v>193905.3</v>
      </c>
      <c r="D3698" t="s">
        <v>10</v>
      </c>
      <c r="E3698" t="s">
        <v>11</v>
      </c>
      <c r="F3698" t="s">
        <v>12</v>
      </c>
      <c r="G3698" t="s">
        <v>13</v>
      </c>
      <c r="H3698" t="s">
        <v>13</v>
      </c>
      <c r="I3698">
        <v>51</v>
      </c>
      <c r="J3698" t="str">
        <f>IF(ABS((C3698-AVERAGE($C:$C))/_xlfn.STDEV.S(moras[SALARIO]))&gt;1.96,"Atípico","No")</f>
        <v>No</v>
      </c>
      <c r="K3698" t="str">
        <f>IF(ABS((moras[[#This Row],[EDAD]]-AVERAGE($I:$I))/_xlfn.STDEV.S($I:$I))&gt;1.96,"Atípico","No")</f>
        <v>No</v>
      </c>
    </row>
    <row r="3699" spans="1:11" x14ac:dyDescent="0.35">
      <c r="A3699">
        <v>2980</v>
      </c>
      <c r="B3699" t="s">
        <v>9</v>
      </c>
      <c r="C3699">
        <v>173700</v>
      </c>
      <c r="D3699" t="s">
        <v>10</v>
      </c>
      <c r="E3699" t="s">
        <v>16</v>
      </c>
      <c r="F3699" t="s">
        <v>12</v>
      </c>
      <c r="G3699" t="s">
        <v>13</v>
      </c>
      <c r="H3699" t="s">
        <v>13</v>
      </c>
      <c r="I3699">
        <v>51</v>
      </c>
      <c r="J3699" t="str">
        <f>IF(ABS((C3699-AVERAGE($C:$C))/_xlfn.STDEV.S(moras[SALARIO]))&gt;1.96,"Atípico","No")</f>
        <v>No</v>
      </c>
      <c r="K3699" t="str">
        <f>IF(ABS((moras[[#This Row],[EDAD]]-AVERAGE($I:$I))/_xlfn.STDEV.S($I:$I))&gt;1.96,"Atípico","No")</f>
        <v>No</v>
      </c>
    </row>
    <row r="3700" spans="1:11" x14ac:dyDescent="0.35">
      <c r="A3700">
        <v>1363</v>
      </c>
      <c r="B3700" t="s">
        <v>9</v>
      </c>
      <c r="C3700">
        <v>145670.5</v>
      </c>
      <c r="D3700" t="s">
        <v>10</v>
      </c>
      <c r="E3700" t="s">
        <v>16</v>
      </c>
      <c r="F3700" t="s">
        <v>12</v>
      </c>
      <c r="G3700" t="s">
        <v>13</v>
      </c>
      <c r="H3700" t="s">
        <v>13</v>
      </c>
      <c r="I3700">
        <v>51</v>
      </c>
      <c r="J3700" t="str">
        <f>IF(ABS((C3700-AVERAGE($C:$C))/_xlfn.STDEV.S(moras[SALARIO]))&gt;1.96,"Atípico","No")</f>
        <v>No</v>
      </c>
      <c r="K3700" t="str">
        <f>IF(ABS((moras[[#This Row],[EDAD]]-AVERAGE($I:$I))/_xlfn.STDEV.S($I:$I))&gt;1.96,"Atípico","No")</f>
        <v>No</v>
      </c>
    </row>
    <row r="3701" spans="1:11" x14ac:dyDescent="0.35">
      <c r="A3701">
        <v>2858</v>
      </c>
      <c r="B3701" t="s">
        <v>15</v>
      </c>
      <c r="C3701">
        <v>130000</v>
      </c>
      <c r="D3701" t="s">
        <v>10</v>
      </c>
      <c r="E3701" t="s">
        <v>16</v>
      </c>
      <c r="F3701" t="s">
        <v>12</v>
      </c>
      <c r="G3701" t="s">
        <v>13</v>
      </c>
      <c r="H3701" t="s">
        <v>13</v>
      </c>
      <c r="I3701">
        <v>51</v>
      </c>
      <c r="J3701" t="str">
        <f>IF(ABS((C3701-AVERAGE($C:$C))/_xlfn.STDEV.S(moras[SALARIO]))&gt;1.96,"Atípico","No")</f>
        <v>No</v>
      </c>
      <c r="K3701" t="str">
        <f>IF(ABS((moras[[#This Row],[EDAD]]-AVERAGE($I:$I))/_xlfn.STDEV.S($I:$I))&gt;1.96,"Atípico","No")</f>
        <v>No</v>
      </c>
    </row>
    <row r="3702" spans="1:11" x14ac:dyDescent="0.35">
      <c r="A3702">
        <v>815</v>
      </c>
      <c r="B3702" t="s">
        <v>15</v>
      </c>
      <c r="C3702">
        <v>115500</v>
      </c>
      <c r="D3702" t="s">
        <v>10</v>
      </c>
      <c r="E3702" t="s">
        <v>16</v>
      </c>
      <c r="F3702" t="s">
        <v>12</v>
      </c>
      <c r="G3702" t="s">
        <v>13</v>
      </c>
      <c r="H3702" t="s">
        <v>13</v>
      </c>
      <c r="I3702">
        <v>51</v>
      </c>
      <c r="J3702" t="str">
        <f>IF(ABS((C3702-AVERAGE($C:$C))/_xlfn.STDEV.S(moras[SALARIO]))&gt;1.96,"Atípico","No")</f>
        <v>No</v>
      </c>
      <c r="K3702" t="str">
        <f>IF(ABS((moras[[#This Row],[EDAD]]-AVERAGE($I:$I))/_xlfn.STDEV.S($I:$I))&gt;1.96,"Atípico","No")</f>
        <v>No</v>
      </c>
    </row>
    <row r="3703" spans="1:11" x14ac:dyDescent="0.35">
      <c r="A3703">
        <v>1603</v>
      </c>
      <c r="B3703" t="s">
        <v>15</v>
      </c>
      <c r="C3703">
        <v>43350</v>
      </c>
      <c r="D3703" t="s">
        <v>10</v>
      </c>
      <c r="E3703" t="s">
        <v>16</v>
      </c>
      <c r="F3703" t="s">
        <v>12</v>
      </c>
      <c r="G3703" t="s">
        <v>13</v>
      </c>
      <c r="H3703" t="s">
        <v>13</v>
      </c>
      <c r="I3703">
        <v>51</v>
      </c>
      <c r="J3703" t="str">
        <f>IF(ABS((C3703-AVERAGE($C:$C))/_xlfn.STDEV.S(moras[SALARIO]))&gt;1.96,"Atípico","No")</f>
        <v>No</v>
      </c>
      <c r="K3703" t="str">
        <f>IF(ABS((moras[[#This Row],[EDAD]]-AVERAGE($I:$I))/_xlfn.STDEV.S($I:$I))&gt;1.96,"Atípico","No")</f>
        <v>No</v>
      </c>
    </row>
    <row r="3704" spans="1:11" x14ac:dyDescent="0.35">
      <c r="A3704">
        <v>775</v>
      </c>
      <c r="B3704" t="s">
        <v>9</v>
      </c>
      <c r="C3704">
        <v>10000</v>
      </c>
      <c r="D3704" t="s">
        <v>10</v>
      </c>
      <c r="E3704" t="s">
        <v>16</v>
      </c>
      <c r="F3704" t="s">
        <v>12</v>
      </c>
      <c r="G3704" t="s">
        <v>12</v>
      </c>
      <c r="H3704" t="s">
        <v>13</v>
      </c>
      <c r="I3704">
        <v>51</v>
      </c>
      <c r="J3704" t="str">
        <f>IF(ABS((C3704-AVERAGE($C:$C))/_xlfn.STDEV.S(moras[SALARIO]))&gt;1.96,"Atípico","No")</f>
        <v>No</v>
      </c>
      <c r="K3704" t="str">
        <f>IF(ABS((moras[[#This Row],[EDAD]]-AVERAGE($I:$I))/_xlfn.STDEV.S($I:$I))&gt;1.96,"Atípico","No")</f>
        <v>No</v>
      </c>
    </row>
    <row r="3705" spans="1:11" x14ac:dyDescent="0.35">
      <c r="A3705">
        <v>2975</v>
      </c>
      <c r="B3705" t="s">
        <v>15</v>
      </c>
      <c r="C3705">
        <v>10</v>
      </c>
      <c r="D3705" t="s">
        <v>10</v>
      </c>
      <c r="E3705" t="s">
        <v>11</v>
      </c>
      <c r="F3705" t="s">
        <v>12</v>
      </c>
      <c r="G3705" t="s">
        <v>13</v>
      </c>
      <c r="H3705" t="s">
        <v>13</v>
      </c>
      <c r="I3705">
        <v>51</v>
      </c>
      <c r="J3705" t="str">
        <f>IF(ABS((C3705-AVERAGE($C:$C))/_xlfn.STDEV.S(moras[SALARIO]))&gt;1.96,"Atípico","No")</f>
        <v>No</v>
      </c>
      <c r="K3705" t="str">
        <f>IF(ABS((moras[[#This Row],[EDAD]]-AVERAGE($I:$I))/_xlfn.STDEV.S($I:$I))&gt;1.96,"Atípico","No")</f>
        <v>No</v>
      </c>
    </row>
    <row r="3706" spans="1:11" x14ac:dyDescent="0.35">
      <c r="A3706">
        <v>1637</v>
      </c>
      <c r="B3706" t="s">
        <v>9</v>
      </c>
      <c r="C3706">
        <v>12160184</v>
      </c>
      <c r="D3706" t="s">
        <v>10</v>
      </c>
      <c r="E3706" t="s">
        <v>16</v>
      </c>
      <c r="F3706" t="s">
        <v>12</v>
      </c>
      <c r="G3706" t="s">
        <v>13</v>
      </c>
      <c r="H3706" t="s">
        <v>13</v>
      </c>
      <c r="I3706">
        <v>52</v>
      </c>
      <c r="J3706" t="str">
        <f>IF(ABS((C3706-AVERAGE($C:$C))/_xlfn.STDEV.S(moras[SALARIO]))&gt;1.96,"Atípico","No")</f>
        <v>Atípico</v>
      </c>
      <c r="K3706" t="str">
        <f>IF(ABS((moras[[#This Row],[EDAD]]-AVERAGE($I:$I))/_xlfn.STDEV.S($I:$I))&gt;1.96,"Atípico","No")</f>
        <v>No</v>
      </c>
    </row>
    <row r="3707" spans="1:11" x14ac:dyDescent="0.35">
      <c r="A3707">
        <v>4468</v>
      </c>
      <c r="B3707" t="s">
        <v>9</v>
      </c>
      <c r="C3707">
        <v>4677217.59</v>
      </c>
      <c r="D3707" t="s">
        <v>10</v>
      </c>
      <c r="E3707" t="s">
        <v>11</v>
      </c>
      <c r="F3707" t="s">
        <v>12</v>
      </c>
      <c r="G3707" t="s">
        <v>13</v>
      </c>
      <c r="H3707" t="s">
        <v>13</v>
      </c>
      <c r="I3707">
        <v>52</v>
      </c>
      <c r="J3707" t="str">
        <f>IF(ABS((C3707-AVERAGE($C:$C))/_xlfn.STDEV.S(moras[SALARIO]))&gt;1.96,"Atípico","No")</f>
        <v>Atípico</v>
      </c>
      <c r="K3707" t="str">
        <f>IF(ABS((moras[[#This Row],[EDAD]]-AVERAGE($I:$I))/_xlfn.STDEV.S($I:$I))&gt;1.96,"Atípico","No")</f>
        <v>No</v>
      </c>
    </row>
    <row r="3708" spans="1:11" x14ac:dyDescent="0.35">
      <c r="A3708">
        <v>3762</v>
      </c>
      <c r="B3708" t="s">
        <v>9</v>
      </c>
      <c r="C3708">
        <v>3081665</v>
      </c>
      <c r="D3708" t="s">
        <v>10</v>
      </c>
      <c r="E3708" t="s">
        <v>11</v>
      </c>
      <c r="F3708" t="s">
        <v>12</v>
      </c>
      <c r="G3708" t="s">
        <v>13</v>
      </c>
      <c r="H3708" t="s">
        <v>13</v>
      </c>
      <c r="I3708">
        <v>52</v>
      </c>
      <c r="J3708" t="str">
        <f>IF(ABS((C3708-AVERAGE($C:$C))/_xlfn.STDEV.S(moras[SALARIO]))&gt;1.96,"Atípico","No")</f>
        <v>Atípico</v>
      </c>
      <c r="K3708" t="str">
        <f>IF(ABS((moras[[#This Row],[EDAD]]-AVERAGE($I:$I))/_xlfn.STDEV.S($I:$I))&gt;1.96,"Atípico","No")</f>
        <v>No</v>
      </c>
    </row>
    <row r="3709" spans="1:11" x14ac:dyDescent="0.35">
      <c r="A3709">
        <v>627</v>
      </c>
      <c r="B3709" t="s">
        <v>9</v>
      </c>
      <c r="C3709">
        <v>2796475</v>
      </c>
      <c r="D3709" t="s">
        <v>10</v>
      </c>
      <c r="E3709" t="s">
        <v>11</v>
      </c>
      <c r="F3709" t="s">
        <v>12</v>
      </c>
      <c r="G3709" t="s">
        <v>13</v>
      </c>
      <c r="H3709" t="s">
        <v>12</v>
      </c>
      <c r="I3709">
        <v>52</v>
      </c>
      <c r="J3709" t="str">
        <f>IF(ABS((C3709-AVERAGE($C:$C))/_xlfn.STDEV.S(moras[SALARIO]))&gt;1.96,"Atípico","No")</f>
        <v>Atípico</v>
      </c>
      <c r="K3709" t="str">
        <f>IF(ABS((moras[[#This Row],[EDAD]]-AVERAGE($I:$I))/_xlfn.STDEV.S($I:$I))&gt;1.96,"Atípico","No")</f>
        <v>No</v>
      </c>
    </row>
    <row r="3710" spans="1:11" x14ac:dyDescent="0.35">
      <c r="A3710">
        <v>2497</v>
      </c>
      <c r="B3710" t="s">
        <v>15</v>
      </c>
      <c r="C3710">
        <v>2755981</v>
      </c>
      <c r="D3710" t="s">
        <v>10</v>
      </c>
      <c r="E3710" t="s">
        <v>16</v>
      </c>
      <c r="F3710" t="s">
        <v>12</v>
      </c>
      <c r="G3710" t="s">
        <v>13</v>
      </c>
      <c r="H3710" t="s">
        <v>13</v>
      </c>
      <c r="I3710">
        <v>52</v>
      </c>
      <c r="J3710" t="str">
        <f>IF(ABS((C3710-AVERAGE($C:$C))/_xlfn.STDEV.S(moras[SALARIO]))&gt;1.96,"Atípico","No")</f>
        <v>Atípico</v>
      </c>
      <c r="K3710" t="str">
        <f>IF(ABS((moras[[#This Row],[EDAD]]-AVERAGE($I:$I))/_xlfn.STDEV.S($I:$I))&gt;1.96,"Atípico","No")</f>
        <v>No</v>
      </c>
    </row>
    <row r="3711" spans="1:11" x14ac:dyDescent="0.35">
      <c r="A3711">
        <v>3362</v>
      </c>
      <c r="B3711" t="s">
        <v>9</v>
      </c>
      <c r="C3711">
        <v>2409620.6</v>
      </c>
      <c r="D3711" t="s">
        <v>10</v>
      </c>
      <c r="E3711" t="s">
        <v>11</v>
      </c>
      <c r="F3711" t="s">
        <v>12</v>
      </c>
      <c r="G3711" t="s">
        <v>13</v>
      </c>
      <c r="H3711" t="s">
        <v>13</v>
      </c>
      <c r="I3711">
        <v>52</v>
      </c>
      <c r="J3711" t="str">
        <f>IF(ABS((C3711-AVERAGE($C:$C))/_xlfn.STDEV.S(moras[SALARIO]))&gt;1.96,"Atípico","No")</f>
        <v>Atípico</v>
      </c>
      <c r="K3711" t="str">
        <f>IF(ABS((moras[[#This Row],[EDAD]]-AVERAGE($I:$I))/_xlfn.STDEV.S($I:$I))&gt;1.96,"Atípico","No")</f>
        <v>No</v>
      </c>
    </row>
    <row r="3712" spans="1:11" x14ac:dyDescent="0.35">
      <c r="A3712">
        <v>4530</v>
      </c>
      <c r="B3712" t="s">
        <v>15</v>
      </c>
      <c r="C3712">
        <v>1957708.6</v>
      </c>
      <c r="D3712" t="s">
        <v>10</v>
      </c>
      <c r="E3712" t="s">
        <v>11</v>
      </c>
      <c r="F3712" t="s">
        <v>12</v>
      </c>
      <c r="G3712" t="s">
        <v>13</v>
      </c>
      <c r="H3712" t="s">
        <v>13</v>
      </c>
      <c r="I3712">
        <v>52</v>
      </c>
      <c r="J3712" t="str">
        <f>IF(ABS((C3712-AVERAGE($C:$C))/_xlfn.STDEV.S(moras[SALARIO]))&gt;1.96,"Atípico","No")</f>
        <v>No</v>
      </c>
      <c r="K3712" t="str">
        <f>IF(ABS((moras[[#This Row],[EDAD]]-AVERAGE($I:$I))/_xlfn.STDEV.S($I:$I))&gt;1.96,"Atípico","No")</f>
        <v>No</v>
      </c>
    </row>
    <row r="3713" spans="1:11" x14ac:dyDescent="0.35">
      <c r="A3713">
        <v>2105</v>
      </c>
      <c r="B3713" t="s">
        <v>9</v>
      </c>
      <c r="C3713">
        <v>1860734</v>
      </c>
      <c r="D3713" t="s">
        <v>18</v>
      </c>
      <c r="E3713" t="s">
        <v>16</v>
      </c>
      <c r="F3713" t="s">
        <v>12</v>
      </c>
      <c r="G3713" t="s">
        <v>12</v>
      </c>
      <c r="H3713" t="s">
        <v>12</v>
      </c>
      <c r="I3713">
        <v>52</v>
      </c>
      <c r="J3713" t="str">
        <f>IF(ABS((C3713-AVERAGE($C:$C))/_xlfn.STDEV.S(moras[SALARIO]))&gt;1.96,"Atípico","No")</f>
        <v>No</v>
      </c>
      <c r="K3713" t="str">
        <f>IF(ABS((moras[[#This Row],[EDAD]]-AVERAGE($I:$I))/_xlfn.STDEV.S($I:$I))&gt;1.96,"Atípico","No")</f>
        <v>No</v>
      </c>
    </row>
    <row r="3714" spans="1:11" x14ac:dyDescent="0.35">
      <c r="A3714">
        <v>294</v>
      </c>
      <c r="B3714" t="s">
        <v>9</v>
      </c>
      <c r="C3714">
        <v>1313852.97</v>
      </c>
      <c r="D3714" t="s">
        <v>10</v>
      </c>
      <c r="E3714" t="s">
        <v>16</v>
      </c>
      <c r="F3714" t="s">
        <v>12</v>
      </c>
      <c r="G3714" t="s">
        <v>13</v>
      </c>
      <c r="H3714" t="s">
        <v>13</v>
      </c>
      <c r="I3714">
        <v>52</v>
      </c>
      <c r="J3714" t="str">
        <f>IF(ABS((C3714-AVERAGE($C:$C))/_xlfn.STDEV.S(moras[SALARIO]))&gt;1.96,"Atípico","No")</f>
        <v>No</v>
      </c>
      <c r="K3714" t="str">
        <f>IF(ABS((moras[[#This Row],[EDAD]]-AVERAGE($I:$I))/_xlfn.STDEV.S($I:$I))&gt;1.96,"Atípico","No")</f>
        <v>No</v>
      </c>
    </row>
    <row r="3715" spans="1:11" x14ac:dyDescent="0.35">
      <c r="A3715">
        <v>4573</v>
      </c>
      <c r="B3715" t="s">
        <v>9</v>
      </c>
      <c r="C3715">
        <v>1207124</v>
      </c>
      <c r="D3715" t="s">
        <v>17</v>
      </c>
      <c r="E3715" t="s">
        <v>16</v>
      </c>
      <c r="F3715" t="s">
        <v>12</v>
      </c>
      <c r="G3715" t="s">
        <v>13</v>
      </c>
      <c r="H3715" t="s">
        <v>13</v>
      </c>
      <c r="I3715">
        <v>52</v>
      </c>
      <c r="J3715" t="str">
        <f>IF(ABS((C3715-AVERAGE($C:$C))/_xlfn.STDEV.S(moras[SALARIO]))&gt;1.96,"Atípico","No")</f>
        <v>No</v>
      </c>
      <c r="K3715" t="str">
        <f>IF(ABS((moras[[#This Row],[EDAD]]-AVERAGE($I:$I))/_xlfn.STDEV.S($I:$I))&gt;1.96,"Atípico","No")</f>
        <v>No</v>
      </c>
    </row>
    <row r="3716" spans="1:11" x14ac:dyDescent="0.35">
      <c r="A3716">
        <v>1256</v>
      </c>
      <c r="B3716" t="s">
        <v>9</v>
      </c>
      <c r="C3716">
        <v>1176482.04</v>
      </c>
      <c r="D3716" t="s">
        <v>10</v>
      </c>
      <c r="E3716" t="s">
        <v>16</v>
      </c>
      <c r="F3716" t="s">
        <v>12</v>
      </c>
      <c r="G3716" t="s">
        <v>13</v>
      </c>
      <c r="H3716" t="s">
        <v>13</v>
      </c>
      <c r="I3716">
        <v>52</v>
      </c>
      <c r="J3716" t="str">
        <f>IF(ABS((C3716-AVERAGE($C:$C))/_xlfn.STDEV.S(moras[SALARIO]))&gt;1.96,"Atípico","No")</f>
        <v>No</v>
      </c>
      <c r="K3716" t="str">
        <f>IF(ABS((moras[[#This Row],[EDAD]]-AVERAGE($I:$I))/_xlfn.STDEV.S($I:$I))&gt;1.96,"Atípico","No")</f>
        <v>No</v>
      </c>
    </row>
    <row r="3717" spans="1:11" x14ac:dyDescent="0.35">
      <c r="A3717">
        <v>3823</v>
      </c>
      <c r="B3717" t="s">
        <v>15</v>
      </c>
      <c r="C3717">
        <v>1120000</v>
      </c>
      <c r="D3717" t="s">
        <v>10</v>
      </c>
      <c r="E3717" t="s">
        <v>16</v>
      </c>
      <c r="F3717" t="s">
        <v>12</v>
      </c>
      <c r="G3717" t="s">
        <v>13</v>
      </c>
      <c r="H3717" t="s">
        <v>13</v>
      </c>
      <c r="I3717">
        <v>52</v>
      </c>
      <c r="J3717" t="str">
        <f>IF(ABS((C3717-AVERAGE($C:$C))/_xlfn.STDEV.S(moras[SALARIO]))&gt;1.96,"Atípico","No")</f>
        <v>No</v>
      </c>
      <c r="K3717" t="str">
        <f>IF(ABS((moras[[#This Row],[EDAD]]-AVERAGE($I:$I))/_xlfn.STDEV.S($I:$I))&gt;1.96,"Atípico","No")</f>
        <v>No</v>
      </c>
    </row>
    <row r="3718" spans="1:11" x14ac:dyDescent="0.35">
      <c r="A3718">
        <v>3881</v>
      </c>
      <c r="B3718" t="s">
        <v>9</v>
      </c>
      <c r="C3718">
        <v>1117420.3</v>
      </c>
      <c r="D3718" t="s">
        <v>10</v>
      </c>
      <c r="E3718" t="s">
        <v>16</v>
      </c>
      <c r="F3718" t="s">
        <v>12</v>
      </c>
      <c r="G3718" t="s">
        <v>13</v>
      </c>
      <c r="H3718" t="s">
        <v>13</v>
      </c>
      <c r="I3718">
        <v>52</v>
      </c>
      <c r="J3718" t="str">
        <f>IF(ABS((C3718-AVERAGE($C:$C))/_xlfn.STDEV.S(moras[SALARIO]))&gt;1.96,"Atípico","No")</f>
        <v>No</v>
      </c>
      <c r="K3718" t="str">
        <f>IF(ABS((moras[[#This Row],[EDAD]]-AVERAGE($I:$I))/_xlfn.STDEV.S($I:$I))&gt;1.96,"Atípico","No")</f>
        <v>No</v>
      </c>
    </row>
    <row r="3719" spans="1:11" x14ac:dyDescent="0.35">
      <c r="A3719">
        <v>1257</v>
      </c>
      <c r="B3719" t="s">
        <v>9</v>
      </c>
      <c r="C3719">
        <v>1006388.25</v>
      </c>
      <c r="D3719" t="s">
        <v>10</v>
      </c>
      <c r="E3719" t="s">
        <v>16</v>
      </c>
      <c r="F3719" t="s">
        <v>12</v>
      </c>
      <c r="G3719" t="s">
        <v>13</v>
      </c>
      <c r="H3719" t="s">
        <v>13</v>
      </c>
      <c r="I3719">
        <v>52</v>
      </c>
      <c r="J3719" t="str">
        <f>IF(ABS((C3719-AVERAGE($C:$C))/_xlfn.STDEV.S(moras[SALARIO]))&gt;1.96,"Atípico","No")</f>
        <v>No</v>
      </c>
      <c r="K3719" t="str">
        <f>IF(ABS((moras[[#This Row],[EDAD]]-AVERAGE($I:$I))/_xlfn.STDEV.S($I:$I))&gt;1.96,"Atípico","No")</f>
        <v>No</v>
      </c>
    </row>
    <row r="3720" spans="1:11" x14ac:dyDescent="0.35">
      <c r="A3720">
        <v>286</v>
      </c>
      <c r="B3720" t="s">
        <v>9</v>
      </c>
      <c r="C3720">
        <v>1000000</v>
      </c>
      <c r="D3720" t="s">
        <v>10</v>
      </c>
      <c r="E3720" t="s">
        <v>16</v>
      </c>
      <c r="F3720" t="s">
        <v>12</v>
      </c>
      <c r="G3720" t="s">
        <v>13</v>
      </c>
      <c r="H3720" t="s">
        <v>12</v>
      </c>
      <c r="I3720">
        <v>52</v>
      </c>
      <c r="J3720" t="str">
        <f>IF(ABS((C3720-AVERAGE($C:$C))/_xlfn.STDEV.S(moras[SALARIO]))&gt;1.96,"Atípico","No")</f>
        <v>No</v>
      </c>
      <c r="K3720" t="str">
        <f>IF(ABS((moras[[#This Row],[EDAD]]-AVERAGE($I:$I))/_xlfn.STDEV.S($I:$I))&gt;1.96,"Atípico","No")</f>
        <v>No</v>
      </c>
    </row>
    <row r="3721" spans="1:11" x14ac:dyDescent="0.35">
      <c r="A3721">
        <v>117</v>
      </c>
      <c r="B3721" t="s">
        <v>15</v>
      </c>
      <c r="C3721">
        <v>995442</v>
      </c>
      <c r="D3721" t="s">
        <v>10</v>
      </c>
      <c r="E3721" t="s">
        <v>16</v>
      </c>
      <c r="F3721" t="s">
        <v>12</v>
      </c>
      <c r="G3721" t="s">
        <v>12</v>
      </c>
      <c r="H3721" t="s">
        <v>12</v>
      </c>
      <c r="I3721">
        <v>52</v>
      </c>
      <c r="J3721" t="str">
        <f>IF(ABS((C3721-AVERAGE($C:$C))/_xlfn.STDEV.S(moras[SALARIO]))&gt;1.96,"Atípico","No")</f>
        <v>No</v>
      </c>
      <c r="K3721" t="str">
        <f>IF(ABS((moras[[#This Row],[EDAD]]-AVERAGE($I:$I))/_xlfn.STDEV.S($I:$I))&gt;1.96,"Atípico","No")</f>
        <v>No</v>
      </c>
    </row>
    <row r="3722" spans="1:11" x14ac:dyDescent="0.35">
      <c r="A3722">
        <v>2159</v>
      </c>
      <c r="B3722" t="s">
        <v>9</v>
      </c>
      <c r="C3722">
        <v>915020.56</v>
      </c>
      <c r="D3722" t="s">
        <v>10</v>
      </c>
      <c r="E3722" t="s">
        <v>16</v>
      </c>
      <c r="F3722" t="s">
        <v>12</v>
      </c>
      <c r="G3722" t="s">
        <v>13</v>
      </c>
      <c r="H3722" t="s">
        <v>13</v>
      </c>
      <c r="I3722">
        <v>52</v>
      </c>
      <c r="J3722" t="str">
        <f>IF(ABS((C3722-AVERAGE($C:$C))/_xlfn.STDEV.S(moras[SALARIO]))&gt;1.96,"Atípico","No")</f>
        <v>No</v>
      </c>
      <c r="K3722" t="str">
        <f>IF(ABS((moras[[#This Row],[EDAD]]-AVERAGE($I:$I))/_xlfn.STDEV.S($I:$I))&gt;1.96,"Atípico","No")</f>
        <v>No</v>
      </c>
    </row>
    <row r="3723" spans="1:11" x14ac:dyDescent="0.35">
      <c r="A3723">
        <v>3467</v>
      </c>
      <c r="B3723" t="s">
        <v>15</v>
      </c>
      <c r="C3723">
        <v>817963.42</v>
      </c>
      <c r="D3723" t="s">
        <v>10</v>
      </c>
      <c r="E3723" t="s">
        <v>11</v>
      </c>
      <c r="F3723" t="s">
        <v>12</v>
      </c>
      <c r="G3723" t="s">
        <v>13</v>
      </c>
      <c r="H3723" t="s">
        <v>13</v>
      </c>
      <c r="I3723">
        <v>52</v>
      </c>
      <c r="J3723" t="str">
        <f>IF(ABS((C3723-AVERAGE($C:$C))/_xlfn.STDEV.S(moras[SALARIO]))&gt;1.96,"Atípico","No")</f>
        <v>No</v>
      </c>
      <c r="K3723" t="str">
        <f>IF(ABS((moras[[#This Row],[EDAD]]-AVERAGE($I:$I))/_xlfn.STDEV.S($I:$I))&gt;1.96,"Atípico","No")</f>
        <v>No</v>
      </c>
    </row>
    <row r="3724" spans="1:11" x14ac:dyDescent="0.35">
      <c r="A3724">
        <v>2981</v>
      </c>
      <c r="B3724" t="s">
        <v>15</v>
      </c>
      <c r="C3724">
        <v>766774</v>
      </c>
      <c r="D3724" t="s">
        <v>10</v>
      </c>
      <c r="E3724" t="s">
        <v>16</v>
      </c>
      <c r="F3724" t="s">
        <v>12</v>
      </c>
      <c r="G3724" t="s">
        <v>12</v>
      </c>
      <c r="H3724" t="s">
        <v>13</v>
      </c>
      <c r="I3724">
        <v>52</v>
      </c>
      <c r="J3724" t="str">
        <f>IF(ABS((C3724-AVERAGE($C:$C))/_xlfn.STDEV.S(moras[SALARIO]))&gt;1.96,"Atípico","No")</f>
        <v>No</v>
      </c>
      <c r="K3724" t="str">
        <f>IF(ABS((moras[[#This Row],[EDAD]]-AVERAGE($I:$I))/_xlfn.STDEV.S($I:$I))&gt;1.96,"Atípico","No")</f>
        <v>No</v>
      </c>
    </row>
    <row r="3725" spans="1:11" x14ac:dyDescent="0.35">
      <c r="A3725">
        <v>1418</v>
      </c>
      <c r="B3725" t="s">
        <v>9</v>
      </c>
      <c r="C3725">
        <v>740237.33</v>
      </c>
      <c r="D3725" t="s">
        <v>10</v>
      </c>
      <c r="E3725" t="s">
        <v>11</v>
      </c>
      <c r="F3725" t="s">
        <v>12</v>
      </c>
      <c r="G3725" t="s">
        <v>13</v>
      </c>
      <c r="H3725" t="s">
        <v>13</v>
      </c>
      <c r="I3725">
        <v>52</v>
      </c>
      <c r="J3725" t="str">
        <f>IF(ABS((C3725-AVERAGE($C:$C))/_xlfn.STDEV.S(moras[SALARIO]))&gt;1.96,"Atípico","No")</f>
        <v>No</v>
      </c>
      <c r="K3725" t="str">
        <f>IF(ABS((moras[[#This Row],[EDAD]]-AVERAGE($I:$I))/_xlfn.STDEV.S($I:$I))&gt;1.96,"Atípico","No")</f>
        <v>No</v>
      </c>
    </row>
    <row r="3726" spans="1:11" x14ac:dyDescent="0.35">
      <c r="A3726">
        <v>2755</v>
      </c>
      <c r="B3726" t="s">
        <v>9</v>
      </c>
      <c r="C3726">
        <v>610243.4</v>
      </c>
      <c r="D3726" t="s">
        <v>10</v>
      </c>
      <c r="E3726" t="s">
        <v>16</v>
      </c>
      <c r="F3726" t="s">
        <v>12</v>
      </c>
      <c r="G3726" t="s">
        <v>13</v>
      </c>
      <c r="H3726" t="s">
        <v>13</v>
      </c>
      <c r="I3726">
        <v>52</v>
      </c>
      <c r="J3726" t="str">
        <f>IF(ABS((C3726-AVERAGE($C:$C))/_xlfn.STDEV.S(moras[SALARIO]))&gt;1.96,"Atípico","No")</f>
        <v>No</v>
      </c>
      <c r="K3726" t="str">
        <f>IF(ABS((moras[[#This Row],[EDAD]]-AVERAGE($I:$I))/_xlfn.STDEV.S($I:$I))&gt;1.96,"Atípico","No")</f>
        <v>No</v>
      </c>
    </row>
    <row r="3727" spans="1:11" x14ac:dyDescent="0.35">
      <c r="A3727">
        <v>551</v>
      </c>
      <c r="B3727" t="s">
        <v>15</v>
      </c>
      <c r="C3727">
        <v>561272.5</v>
      </c>
      <c r="D3727" t="s">
        <v>10</v>
      </c>
      <c r="E3727" t="s">
        <v>11</v>
      </c>
      <c r="F3727" t="s">
        <v>12</v>
      </c>
      <c r="G3727" t="s">
        <v>13</v>
      </c>
      <c r="H3727" t="s">
        <v>13</v>
      </c>
      <c r="I3727">
        <v>52</v>
      </c>
      <c r="J3727" t="str">
        <f>IF(ABS((C3727-AVERAGE($C:$C))/_xlfn.STDEV.S(moras[SALARIO]))&gt;1.96,"Atípico","No")</f>
        <v>No</v>
      </c>
      <c r="K3727" t="str">
        <f>IF(ABS((moras[[#This Row],[EDAD]]-AVERAGE($I:$I))/_xlfn.STDEV.S($I:$I))&gt;1.96,"Atípico","No")</f>
        <v>No</v>
      </c>
    </row>
    <row r="3728" spans="1:11" x14ac:dyDescent="0.35">
      <c r="A3728">
        <v>3250</v>
      </c>
      <c r="B3728" t="s">
        <v>9</v>
      </c>
      <c r="C3728">
        <v>556116.75</v>
      </c>
      <c r="D3728" t="s">
        <v>10</v>
      </c>
      <c r="E3728" t="s">
        <v>16</v>
      </c>
      <c r="F3728" t="s">
        <v>12</v>
      </c>
      <c r="G3728" t="s">
        <v>13</v>
      </c>
      <c r="H3728" t="s">
        <v>13</v>
      </c>
      <c r="I3728">
        <v>52</v>
      </c>
      <c r="J3728" t="str">
        <f>IF(ABS((C3728-AVERAGE($C:$C))/_xlfn.STDEV.S(moras[SALARIO]))&gt;1.96,"Atípico","No")</f>
        <v>No</v>
      </c>
      <c r="K3728" t="str">
        <f>IF(ABS((moras[[#This Row],[EDAD]]-AVERAGE($I:$I))/_xlfn.STDEV.S($I:$I))&gt;1.96,"Atípico","No")</f>
        <v>No</v>
      </c>
    </row>
    <row r="3729" spans="1:11" x14ac:dyDescent="0.35">
      <c r="A3729">
        <v>428</v>
      </c>
      <c r="B3729" t="s">
        <v>15</v>
      </c>
      <c r="C3729">
        <v>519825</v>
      </c>
      <c r="D3729" t="s">
        <v>18</v>
      </c>
      <c r="E3729" t="s">
        <v>16</v>
      </c>
      <c r="F3729" t="s">
        <v>12</v>
      </c>
      <c r="G3729" t="s">
        <v>13</v>
      </c>
      <c r="H3729" t="s">
        <v>12</v>
      </c>
      <c r="I3729">
        <v>52</v>
      </c>
      <c r="J3729" t="str">
        <f>IF(ABS((C3729-AVERAGE($C:$C))/_xlfn.STDEV.S(moras[SALARIO]))&gt;1.96,"Atípico","No")</f>
        <v>No</v>
      </c>
      <c r="K3729" t="str">
        <f>IF(ABS((moras[[#This Row],[EDAD]]-AVERAGE($I:$I))/_xlfn.STDEV.S($I:$I))&gt;1.96,"Atípico","No")</f>
        <v>No</v>
      </c>
    </row>
    <row r="3730" spans="1:11" x14ac:dyDescent="0.35">
      <c r="A3730">
        <v>3563</v>
      </c>
      <c r="B3730" t="s">
        <v>9</v>
      </c>
      <c r="C3730">
        <v>476987</v>
      </c>
      <c r="D3730" t="s">
        <v>18</v>
      </c>
      <c r="E3730" t="s">
        <v>16</v>
      </c>
      <c r="F3730" t="s">
        <v>12</v>
      </c>
      <c r="G3730" t="s">
        <v>13</v>
      </c>
      <c r="H3730" t="s">
        <v>13</v>
      </c>
      <c r="I3730">
        <v>52</v>
      </c>
      <c r="J3730" t="str">
        <f>IF(ABS((C3730-AVERAGE($C:$C))/_xlfn.STDEV.S(moras[SALARIO]))&gt;1.96,"Atípico","No")</f>
        <v>No</v>
      </c>
      <c r="K3730" t="str">
        <f>IF(ABS((moras[[#This Row],[EDAD]]-AVERAGE($I:$I))/_xlfn.STDEV.S($I:$I))&gt;1.96,"Atípico","No")</f>
        <v>No</v>
      </c>
    </row>
    <row r="3731" spans="1:11" x14ac:dyDescent="0.35">
      <c r="A3731">
        <v>4408</v>
      </c>
      <c r="B3731" t="s">
        <v>9</v>
      </c>
      <c r="C3731">
        <v>470000</v>
      </c>
      <c r="D3731" t="s">
        <v>10</v>
      </c>
      <c r="E3731" t="s">
        <v>16</v>
      </c>
      <c r="F3731" t="s">
        <v>12</v>
      </c>
      <c r="G3731" t="s">
        <v>13</v>
      </c>
      <c r="H3731" t="s">
        <v>13</v>
      </c>
      <c r="I3731">
        <v>52</v>
      </c>
      <c r="J3731" t="str">
        <f>IF(ABS((C3731-AVERAGE($C:$C))/_xlfn.STDEV.S(moras[SALARIO]))&gt;1.96,"Atípico","No")</f>
        <v>No</v>
      </c>
      <c r="K3731" t="str">
        <f>IF(ABS((moras[[#This Row],[EDAD]]-AVERAGE($I:$I))/_xlfn.STDEV.S($I:$I))&gt;1.96,"Atípico","No")</f>
        <v>No</v>
      </c>
    </row>
    <row r="3732" spans="1:11" x14ac:dyDescent="0.35">
      <c r="A3732">
        <v>3812</v>
      </c>
      <c r="B3732" t="s">
        <v>15</v>
      </c>
      <c r="C3732">
        <v>461827</v>
      </c>
      <c r="D3732" t="s">
        <v>18</v>
      </c>
      <c r="E3732" t="s">
        <v>16</v>
      </c>
      <c r="F3732" t="s">
        <v>12</v>
      </c>
      <c r="G3732" t="s">
        <v>13</v>
      </c>
      <c r="H3732" t="s">
        <v>13</v>
      </c>
      <c r="I3732">
        <v>52</v>
      </c>
      <c r="J3732" t="str">
        <f>IF(ABS((C3732-AVERAGE($C:$C))/_xlfn.STDEV.S(moras[SALARIO]))&gt;1.96,"Atípico","No")</f>
        <v>No</v>
      </c>
      <c r="K3732" t="str">
        <f>IF(ABS((moras[[#This Row],[EDAD]]-AVERAGE($I:$I))/_xlfn.STDEV.S($I:$I))&gt;1.96,"Atípico","No")</f>
        <v>No</v>
      </c>
    </row>
    <row r="3733" spans="1:11" x14ac:dyDescent="0.35">
      <c r="A3733">
        <v>2541</v>
      </c>
      <c r="B3733" t="s">
        <v>15</v>
      </c>
      <c r="C3733">
        <v>461014</v>
      </c>
      <c r="D3733" t="s">
        <v>10</v>
      </c>
      <c r="E3733" t="s">
        <v>11</v>
      </c>
      <c r="F3733" t="s">
        <v>12</v>
      </c>
      <c r="G3733" t="s">
        <v>13</v>
      </c>
      <c r="H3733" t="s">
        <v>12</v>
      </c>
      <c r="I3733">
        <v>52</v>
      </c>
      <c r="J3733" t="str">
        <f>IF(ABS((C3733-AVERAGE($C:$C))/_xlfn.STDEV.S(moras[SALARIO]))&gt;1.96,"Atípico","No")</f>
        <v>No</v>
      </c>
      <c r="K3733" t="str">
        <f>IF(ABS((moras[[#This Row],[EDAD]]-AVERAGE($I:$I))/_xlfn.STDEV.S($I:$I))&gt;1.96,"Atípico","No")</f>
        <v>No</v>
      </c>
    </row>
    <row r="3734" spans="1:11" x14ac:dyDescent="0.35">
      <c r="A3734">
        <v>1805</v>
      </c>
      <c r="B3734" t="s">
        <v>9</v>
      </c>
      <c r="C3734">
        <v>453413.8</v>
      </c>
      <c r="D3734" t="s">
        <v>10</v>
      </c>
      <c r="E3734" t="s">
        <v>16</v>
      </c>
      <c r="F3734" t="s">
        <v>12</v>
      </c>
      <c r="G3734" t="s">
        <v>13</v>
      </c>
      <c r="H3734" t="s">
        <v>13</v>
      </c>
      <c r="I3734">
        <v>52</v>
      </c>
      <c r="J3734" t="str">
        <f>IF(ABS((C3734-AVERAGE($C:$C))/_xlfn.STDEV.S(moras[SALARIO]))&gt;1.96,"Atípico","No")</f>
        <v>No</v>
      </c>
      <c r="K3734" t="str">
        <f>IF(ABS((moras[[#This Row],[EDAD]]-AVERAGE($I:$I))/_xlfn.STDEV.S($I:$I))&gt;1.96,"Atípico","No")</f>
        <v>No</v>
      </c>
    </row>
    <row r="3735" spans="1:11" x14ac:dyDescent="0.35">
      <c r="A3735">
        <v>2927</v>
      </c>
      <c r="B3735" t="s">
        <v>9</v>
      </c>
      <c r="C3735">
        <v>445567</v>
      </c>
      <c r="D3735" t="s">
        <v>18</v>
      </c>
      <c r="E3735" t="s">
        <v>16</v>
      </c>
      <c r="F3735" t="s">
        <v>12</v>
      </c>
      <c r="G3735" t="s">
        <v>13</v>
      </c>
      <c r="H3735" t="s">
        <v>12</v>
      </c>
      <c r="I3735">
        <v>52</v>
      </c>
      <c r="J3735" t="str">
        <f>IF(ABS((C3735-AVERAGE($C:$C))/_xlfn.STDEV.S(moras[SALARIO]))&gt;1.96,"Atípico","No")</f>
        <v>No</v>
      </c>
      <c r="K3735" t="str">
        <f>IF(ABS((moras[[#This Row],[EDAD]]-AVERAGE($I:$I))/_xlfn.STDEV.S($I:$I))&gt;1.96,"Atípico","No")</f>
        <v>No</v>
      </c>
    </row>
    <row r="3736" spans="1:11" x14ac:dyDescent="0.35">
      <c r="A3736">
        <v>3932</v>
      </c>
      <c r="B3736" t="s">
        <v>15</v>
      </c>
      <c r="C3736">
        <v>445400</v>
      </c>
      <c r="D3736" t="s">
        <v>10</v>
      </c>
      <c r="E3736" t="s">
        <v>11</v>
      </c>
      <c r="F3736" t="s">
        <v>12</v>
      </c>
      <c r="G3736" t="s">
        <v>13</v>
      </c>
      <c r="H3736" t="s">
        <v>12</v>
      </c>
      <c r="I3736">
        <v>52</v>
      </c>
      <c r="J3736" t="str">
        <f>IF(ABS((C3736-AVERAGE($C:$C))/_xlfn.STDEV.S(moras[SALARIO]))&gt;1.96,"Atípico","No")</f>
        <v>No</v>
      </c>
      <c r="K3736" t="str">
        <f>IF(ABS((moras[[#This Row],[EDAD]]-AVERAGE($I:$I))/_xlfn.STDEV.S($I:$I))&gt;1.96,"Atípico","No")</f>
        <v>No</v>
      </c>
    </row>
    <row r="3737" spans="1:11" x14ac:dyDescent="0.35">
      <c r="A3737">
        <v>3450</v>
      </c>
      <c r="B3737" t="s">
        <v>9</v>
      </c>
      <c r="C3737">
        <v>439415.1</v>
      </c>
      <c r="D3737" t="s">
        <v>10</v>
      </c>
      <c r="E3737" t="s">
        <v>16</v>
      </c>
      <c r="F3737" t="s">
        <v>12</v>
      </c>
      <c r="G3737" t="s">
        <v>13</v>
      </c>
      <c r="H3737" t="s">
        <v>13</v>
      </c>
      <c r="I3737">
        <v>52</v>
      </c>
      <c r="J3737" t="str">
        <f>IF(ABS((C3737-AVERAGE($C:$C))/_xlfn.STDEV.S(moras[SALARIO]))&gt;1.96,"Atípico","No")</f>
        <v>No</v>
      </c>
      <c r="K3737" t="str">
        <f>IF(ABS((moras[[#This Row],[EDAD]]-AVERAGE($I:$I))/_xlfn.STDEV.S($I:$I))&gt;1.96,"Atípico","No")</f>
        <v>No</v>
      </c>
    </row>
    <row r="3738" spans="1:11" x14ac:dyDescent="0.35">
      <c r="A3738">
        <v>426</v>
      </c>
      <c r="B3738" t="s">
        <v>9</v>
      </c>
      <c r="C3738">
        <v>425737</v>
      </c>
      <c r="D3738" t="s">
        <v>18</v>
      </c>
      <c r="E3738" t="s">
        <v>16</v>
      </c>
      <c r="F3738" t="s">
        <v>12</v>
      </c>
      <c r="G3738" t="s">
        <v>13</v>
      </c>
      <c r="H3738" t="s">
        <v>12</v>
      </c>
      <c r="I3738">
        <v>52</v>
      </c>
      <c r="J3738" t="str">
        <f>IF(ABS((C3738-AVERAGE($C:$C))/_xlfn.STDEV.S(moras[SALARIO]))&gt;1.96,"Atípico","No")</f>
        <v>No</v>
      </c>
      <c r="K3738" t="str">
        <f>IF(ABS((moras[[#This Row],[EDAD]]-AVERAGE($I:$I))/_xlfn.STDEV.S($I:$I))&gt;1.96,"Atípico","No")</f>
        <v>No</v>
      </c>
    </row>
    <row r="3739" spans="1:11" x14ac:dyDescent="0.35">
      <c r="A3739">
        <v>3996</v>
      </c>
      <c r="B3739" t="s">
        <v>9</v>
      </c>
      <c r="C3739">
        <v>423687.09</v>
      </c>
      <c r="D3739" t="s">
        <v>10</v>
      </c>
      <c r="E3739" t="s">
        <v>16</v>
      </c>
      <c r="F3739" t="s">
        <v>12</v>
      </c>
      <c r="G3739" t="s">
        <v>13</v>
      </c>
      <c r="H3739" t="s">
        <v>13</v>
      </c>
      <c r="I3739">
        <v>52</v>
      </c>
      <c r="J3739" t="str">
        <f>IF(ABS((C3739-AVERAGE($C:$C))/_xlfn.STDEV.S(moras[SALARIO]))&gt;1.96,"Atípico","No")</f>
        <v>No</v>
      </c>
      <c r="K3739" t="str">
        <f>IF(ABS((moras[[#This Row],[EDAD]]-AVERAGE($I:$I))/_xlfn.STDEV.S($I:$I))&gt;1.96,"Atípico","No")</f>
        <v>No</v>
      </c>
    </row>
    <row r="3740" spans="1:11" x14ac:dyDescent="0.35">
      <c r="A3740">
        <v>3398</v>
      </c>
      <c r="B3740" t="s">
        <v>9</v>
      </c>
      <c r="C3740">
        <v>420000</v>
      </c>
      <c r="D3740" t="s">
        <v>10</v>
      </c>
      <c r="E3740" t="s">
        <v>16</v>
      </c>
      <c r="F3740" t="s">
        <v>12</v>
      </c>
      <c r="G3740" t="s">
        <v>13</v>
      </c>
      <c r="H3740" t="s">
        <v>13</v>
      </c>
      <c r="I3740">
        <v>52</v>
      </c>
      <c r="J3740" t="str">
        <f>IF(ABS((C3740-AVERAGE($C:$C))/_xlfn.STDEV.S(moras[SALARIO]))&gt;1.96,"Atípico","No")</f>
        <v>No</v>
      </c>
      <c r="K3740" t="str">
        <f>IF(ABS((moras[[#This Row],[EDAD]]-AVERAGE($I:$I))/_xlfn.STDEV.S($I:$I))&gt;1.96,"Atípico","No")</f>
        <v>No</v>
      </c>
    </row>
    <row r="3741" spans="1:11" x14ac:dyDescent="0.35">
      <c r="A3741">
        <v>588</v>
      </c>
      <c r="B3741" t="s">
        <v>9</v>
      </c>
      <c r="C3741">
        <v>415503</v>
      </c>
      <c r="D3741" t="s">
        <v>10</v>
      </c>
      <c r="E3741" t="s">
        <v>16</v>
      </c>
      <c r="F3741" t="s">
        <v>12</v>
      </c>
      <c r="G3741" t="s">
        <v>13</v>
      </c>
      <c r="H3741" t="s">
        <v>13</v>
      </c>
      <c r="I3741">
        <v>52</v>
      </c>
      <c r="J3741" t="str">
        <f>IF(ABS((C3741-AVERAGE($C:$C))/_xlfn.STDEV.S(moras[SALARIO]))&gt;1.96,"Atípico","No")</f>
        <v>No</v>
      </c>
      <c r="K3741" t="str">
        <f>IF(ABS((moras[[#This Row],[EDAD]]-AVERAGE($I:$I))/_xlfn.STDEV.S($I:$I))&gt;1.96,"Atípico","No")</f>
        <v>No</v>
      </c>
    </row>
    <row r="3742" spans="1:11" x14ac:dyDescent="0.35">
      <c r="A3742">
        <v>4304</v>
      </c>
      <c r="B3742" t="s">
        <v>9</v>
      </c>
      <c r="C3742">
        <v>406608</v>
      </c>
      <c r="D3742" t="s">
        <v>10</v>
      </c>
      <c r="E3742" t="s">
        <v>16</v>
      </c>
      <c r="F3742" t="s">
        <v>12</v>
      </c>
      <c r="G3742" t="s">
        <v>12</v>
      </c>
      <c r="H3742" t="s">
        <v>13</v>
      </c>
      <c r="I3742">
        <v>52</v>
      </c>
      <c r="J3742" t="str">
        <f>IF(ABS((C3742-AVERAGE($C:$C))/_xlfn.STDEV.S(moras[SALARIO]))&gt;1.96,"Atípico","No")</f>
        <v>No</v>
      </c>
      <c r="K3742" t="str">
        <f>IF(ABS((moras[[#This Row],[EDAD]]-AVERAGE($I:$I))/_xlfn.STDEV.S($I:$I))&gt;1.96,"Atípico","No")</f>
        <v>No</v>
      </c>
    </row>
    <row r="3743" spans="1:11" x14ac:dyDescent="0.35">
      <c r="A3743">
        <v>232</v>
      </c>
      <c r="B3743" t="s">
        <v>9</v>
      </c>
      <c r="C3743">
        <v>366302.13</v>
      </c>
      <c r="D3743" t="s">
        <v>10</v>
      </c>
      <c r="E3743" t="s">
        <v>16</v>
      </c>
      <c r="F3743" t="s">
        <v>12</v>
      </c>
      <c r="G3743" t="s">
        <v>13</v>
      </c>
      <c r="H3743" t="s">
        <v>13</v>
      </c>
      <c r="I3743">
        <v>52</v>
      </c>
      <c r="J3743" t="str">
        <f>IF(ABS((C3743-AVERAGE($C:$C))/_xlfn.STDEV.S(moras[SALARIO]))&gt;1.96,"Atípico","No")</f>
        <v>No</v>
      </c>
      <c r="K3743" t="str">
        <f>IF(ABS((moras[[#This Row],[EDAD]]-AVERAGE($I:$I))/_xlfn.STDEV.S($I:$I))&gt;1.96,"Atípico","No")</f>
        <v>No</v>
      </c>
    </row>
    <row r="3744" spans="1:11" x14ac:dyDescent="0.35">
      <c r="A3744">
        <v>3271</v>
      </c>
      <c r="B3744" t="s">
        <v>9</v>
      </c>
      <c r="C3744">
        <v>362964</v>
      </c>
      <c r="D3744" t="s">
        <v>18</v>
      </c>
      <c r="E3744" t="s">
        <v>16</v>
      </c>
      <c r="F3744" t="s">
        <v>12</v>
      </c>
      <c r="G3744" t="s">
        <v>13</v>
      </c>
      <c r="H3744" t="s">
        <v>12</v>
      </c>
      <c r="I3744">
        <v>52</v>
      </c>
      <c r="J3744" t="str">
        <f>IF(ABS((C3744-AVERAGE($C:$C))/_xlfn.STDEV.S(moras[SALARIO]))&gt;1.96,"Atípico","No")</f>
        <v>No</v>
      </c>
      <c r="K3744" t="str">
        <f>IF(ABS((moras[[#This Row],[EDAD]]-AVERAGE($I:$I))/_xlfn.STDEV.S($I:$I))&gt;1.96,"Atípico","No")</f>
        <v>No</v>
      </c>
    </row>
    <row r="3745" spans="1:11" x14ac:dyDescent="0.35">
      <c r="A3745">
        <v>3565</v>
      </c>
      <c r="B3745" t="s">
        <v>15</v>
      </c>
      <c r="C3745">
        <v>361783</v>
      </c>
      <c r="D3745" t="s">
        <v>17</v>
      </c>
      <c r="E3745" t="s">
        <v>16</v>
      </c>
      <c r="F3745" t="s">
        <v>12</v>
      </c>
      <c r="G3745" t="s">
        <v>13</v>
      </c>
      <c r="H3745" t="s">
        <v>12</v>
      </c>
      <c r="I3745">
        <v>52</v>
      </c>
      <c r="J3745" t="str">
        <f>IF(ABS((C3745-AVERAGE($C:$C))/_xlfn.STDEV.S(moras[SALARIO]))&gt;1.96,"Atípico","No")</f>
        <v>No</v>
      </c>
      <c r="K3745" t="str">
        <f>IF(ABS((moras[[#This Row],[EDAD]]-AVERAGE($I:$I))/_xlfn.STDEV.S($I:$I))&gt;1.96,"Atípico","No")</f>
        <v>No</v>
      </c>
    </row>
    <row r="3746" spans="1:11" x14ac:dyDescent="0.35">
      <c r="A3746">
        <v>4581</v>
      </c>
      <c r="B3746" t="s">
        <v>15</v>
      </c>
      <c r="C3746">
        <v>361420</v>
      </c>
      <c r="D3746" t="s">
        <v>18</v>
      </c>
      <c r="E3746" t="s">
        <v>16</v>
      </c>
      <c r="F3746" t="s">
        <v>12</v>
      </c>
      <c r="G3746" t="s">
        <v>13</v>
      </c>
      <c r="H3746" t="s">
        <v>12</v>
      </c>
      <c r="I3746">
        <v>52</v>
      </c>
      <c r="J3746" t="str">
        <f>IF(ABS((C3746-AVERAGE($C:$C))/_xlfn.STDEV.S(moras[SALARIO]))&gt;1.96,"Atípico","No")</f>
        <v>No</v>
      </c>
      <c r="K3746" t="str">
        <f>IF(ABS((moras[[#This Row],[EDAD]]-AVERAGE($I:$I))/_xlfn.STDEV.S($I:$I))&gt;1.96,"Atípico","No")</f>
        <v>No</v>
      </c>
    </row>
    <row r="3747" spans="1:11" x14ac:dyDescent="0.35">
      <c r="A3747">
        <v>689</v>
      </c>
      <c r="B3747" t="s">
        <v>15</v>
      </c>
      <c r="C3747">
        <v>360000</v>
      </c>
      <c r="D3747" t="s">
        <v>10</v>
      </c>
      <c r="E3747" t="s">
        <v>16</v>
      </c>
      <c r="F3747" t="s">
        <v>12</v>
      </c>
      <c r="G3747" t="s">
        <v>13</v>
      </c>
      <c r="H3747" t="s">
        <v>13</v>
      </c>
      <c r="I3747">
        <v>52</v>
      </c>
      <c r="J3747" t="str">
        <f>IF(ABS((C3747-AVERAGE($C:$C))/_xlfn.STDEV.S(moras[SALARIO]))&gt;1.96,"Atípico","No")</f>
        <v>No</v>
      </c>
      <c r="K3747" t="str">
        <f>IF(ABS((moras[[#This Row],[EDAD]]-AVERAGE($I:$I))/_xlfn.STDEV.S($I:$I))&gt;1.96,"Atípico","No")</f>
        <v>No</v>
      </c>
    </row>
    <row r="3748" spans="1:11" x14ac:dyDescent="0.35">
      <c r="A3748">
        <v>3278</v>
      </c>
      <c r="B3748" t="s">
        <v>9</v>
      </c>
      <c r="C3748">
        <v>358468.86</v>
      </c>
      <c r="D3748" t="s">
        <v>10</v>
      </c>
      <c r="E3748" t="s">
        <v>16</v>
      </c>
      <c r="F3748" t="s">
        <v>12</v>
      </c>
      <c r="G3748" t="s">
        <v>13</v>
      </c>
      <c r="H3748" t="s">
        <v>13</v>
      </c>
      <c r="I3748">
        <v>52</v>
      </c>
      <c r="J3748" t="str">
        <f>IF(ABS((C3748-AVERAGE($C:$C))/_xlfn.STDEV.S(moras[SALARIO]))&gt;1.96,"Atípico","No")</f>
        <v>No</v>
      </c>
      <c r="K3748" t="str">
        <f>IF(ABS((moras[[#This Row],[EDAD]]-AVERAGE($I:$I))/_xlfn.STDEV.S($I:$I))&gt;1.96,"Atípico","No")</f>
        <v>No</v>
      </c>
    </row>
    <row r="3749" spans="1:11" x14ac:dyDescent="0.35">
      <c r="A3749">
        <v>3577</v>
      </c>
      <c r="B3749" t="s">
        <v>15</v>
      </c>
      <c r="C3749">
        <v>356455</v>
      </c>
      <c r="D3749" t="s">
        <v>18</v>
      </c>
      <c r="E3749" t="s">
        <v>16</v>
      </c>
      <c r="F3749" t="s">
        <v>12</v>
      </c>
      <c r="G3749" t="s">
        <v>12</v>
      </c>
      <c r="H3749" t="s">
        <v>12</v>
      </c>
      <c r="I3749">
        <v>52</v>
      </c>
      <c r="J3749" t="str">
        <f>IF(ABS((C3749-AVERAGE($C:$C))/_xlfn.STDEV.S(moras[SALARIO]))&gt;1.96,"Atípico","No")</f>
        <v>No</v>
      </c>
      <c r="K3749" t="str">
        <f>IF(ABS((moras[[#This Row],[EDAD]]-AVERAGE($I:$I))/_xlfn.STDEV.S($I:$I))&gt;1.96,"Atípico","No")</f>
        <v>No</v>
      </c>
    </row>
    <row r="3750" spans="1:11" x14ac:dyDescent="0.35">
      <c r="A3750">
        <v>2590</v>
      </c>
      <c r="B3750" t="s">
        <v>9</v>
      </c>
      <c r="C3750">
        <v>348650</v>
      </c>
      <c r="D3750" t="s">
        <v>10</v>
      </c>
      <c r="E3750" t="s">
        <v>16</v>
      </c>
      <c r="F3750" t="s">
        <v>12</v>
      </c>
      <c r="G3750" t="s">
        <v>12</v>
      </c>
      <c r="H3750" t="s">
        <v>13</v>
      </c>
      <c r="I3750">
        <v>52</v>
      </c>
      <c r="J3750" t="str">
        <f>IF(ABS((C3750-AVERAGE($C:$C))/_xlfn.STDEV.S(moras[SALARIO]))&gt;1.96,"Atípico","No")</f>
        <v>No</v>
      </c>
      <c r="K3750" t="str">
        <f>IF(ABS((moras[[#This Row],[EDAD]]-AVERAGE($I:$I))/_xlfn.STDEV.S($I:$I))&gt;1.96,"Atípico","No")</f>
        <v>No</v>
      </c>
    </row>
    <row r="3751" spans="1:11" x14ac:dyDescent="0.35">
      <c r="A3751">
        <v>1250</v>
      </c>
      <c r="B3751" t="s">
        <v>15</v>
      </c>
      <c r="C3751">
        <v>346913</v>
      </c>
      <c r="D3751" t="s">
        <v>10</v>
      </c>
      <c r="E3751" t="s">
        <v>16</v>
      </c>
      <c r="F3751" t="s">
        <v>12</v>
      </c>
      <c r="G3751" t="s">
        <v>13</v>
      </c>
      <c r="H3751" t="s">
        <v>13</v>
      </c>
      <c r="I3751">
        <v>52</v>
      </c>
      <c r="J3751" t="str">
        <f>IF(ABS((C3751-AVERAGE($C:$C))/_xlfn.STDEV.S(moras[SALARIO]))&gt;1.96,"Atípico","No")</f>
        <v>No</v>
      </c>
      <c r="K3751" t="str">
        <f>IF(ABS((moras[[#This Row],[EDAD]]-AVERAGE($I:$I))/_xlfn.STDEV.S($I:$I))&gt;1.96,"Atípico","No")</f>
        <v>No</v>
      </c>
    </row>
    <row r="3752" spans="1:11" x14ac:dyDescent="0.35">
      <c r="A3752">
        <v>178</v>
      </c>
      <c r="B3752" t="s">
        <v>9</v>
      </c>
      <c r="C3752">
        <v>345802.5</v>
      </c>
      <c r="D3752" t="s">
        <v>10</v>
      </c>
      <c r="E3752" t="s">
        <v>16</v>
      </c>
      <c r="F3752" t="s">
        <v>12</v>
      </c>
      <c r="G3752" t="s">
        <v>13</v>
      </c>
      <c r="H3752" t="s">
        <v>13</v>
      </c>
      <c r="I3752">
        <v>52</v>
      </c>
      <c r="J3752" t="str">
        <f>IF(ABS((C3752-AVERAGE($C:$C))/_xlfn.STDEV.S(moras[SALARIO]))&gt;1.96,"Atípico","No")</f>
        <v>No</v>
      </c>
      <c r="K3752" t="str">
        <f>IF(ABS((moras[[#This Row],[EDAD]]-AVERAGE($I:$I))/_xlfn.STDEV.S($I:$I))&gt;1.96,"Atípico","No")</f>
        <v>No</v>
      </c>
    </row>
    <row r="3753" spans="1:11" x14ac:dyDescent="0.35">
      <c r="A3753">
        <v>460</v>
      </c>
      <c r="B3753" t="s">
        <v>9</v>
      </c>
      <c r="C3753">
        <v>335205.06</v>
      </c>
      <c r="D3753" t="s">
        <v>10</v>
      </c>
      <c r="E3753" t="s">
        <v>16</v>
      </c>
      <c r="F3753" t="s">
        <v>12</v>
      </c>
      <c r="G3753" t="s">
        <v>12</v>
      </c>
      <c r="H3753" t="s">
        <v>13</v>
      </c>
      <c r="I3753">
        <v>52</v>
      </c>
      <c r="J3753" t="str">
        <f>IF(ABS((C3753-AVERAGE($C:$C))/_xlfn.STDEV.S(moras[SALARIO]))&gt;1.96,"Atípico","No")</f>
        <v>No</v>
      </c>
      <c r="K3753" t="str">
        <f>IF(ABS((moras[[#This Row],[EDAD]]-AVERAGE($I:$I))/_xlfn.STDEV.S($I:$I))&gt;1.96,"Atípico","No")</f>
        <v>No</v>
      </c>
    </row>
    <row r="3754" spans="1:11" x14ac:dyDescent="0.35">
      <c r="A3754">
        <v>2232</v>
      </c>
      <c r="B3754" t="s">
        <v>15</v>
      </c>
      <c r="C3754">
        <v>329950</v>
      </c>
      <c r="D3754" t="s">
        <v>18</v>
      </c>
      <c r="E3754" t="s">
        <v>16</v>
      </c>
      <c r="F3754" t="s">
        <v>12</v>
      </c>
      <c r="G3754" t="s">
        <v>13</v>
      </c>
      <c r="H3754" t="s">
        <v>13</v>
      </c>
      <c r="I3754">
        <v>52</v>
      </c>
      <c r="J3754" t="str">
        <f>IF(ABS((C3754-AVERAGE($C:$C))/_xlfn.STDEV.S(moras[SALARIO]))&gt;1.96,"Atípico","No")</f>
        <v>No</v>
      </c>
      <c r="K3754" t="str">
        <f>IF(ABS((moras[[#This Row],[EDAD]]-AVERAGE($I:$I))/_xlfn.STDEV.S($I:$I))&gt;1.96,"Atípico","No")</f>
        <v>No</v>
      </c>
    </row>
    <row r="3755" spans="1:11" x14ac:dyDescent="0.35">
      <c r="A3755">
        <v>2361</v>
      </c>
      <c r="B3755" t="s">
        <v>9</v>
      </c>
      <c r="C3755">
        <v>326749</v>
      </c>
      <c r="D3755" t="s">
        <v>18</v>
      </c>
      <c r="E3755" t="s">
        <v>16</v>
      </c>
      <c r="F3755" t="s">
        <v>12</v>
      </c>
      <c r="G3755" t="s">
        <v>13</v>
      </c>
      <c r="H3755" t="s">
        <v>12</v>
      </c>
      <c r="I3755">
        <v>52</v>
      </c>
      <c r="J3755" t="str">
        <f>IF(ABS((C3755-AVERAGE($C:$C))/_xlfn.STDEV.S(moras[SALARIO]))&gt;1.96,"Atípico","No")</f>
        <v>No</v>
      </c>
      <c r="K3755" t="str">
        <f>IF(ABS((moras[[#This Row],[EDAD]]-AVERAGE($I:$I))/_xlfn.STDEV.S($I:$I))&gt;1.96,"Atípico","No")</f>
        <v>No</v>
      </c>
    </row>
    <row r="3756" spans="1:11" x14ac:dyDescent="0.35">
      <c r="A3756">
        <v>515</v>
      </c>
      <c r="B3756" t="s">
        <v>9</v>
      </c>
      <c r="C3756">
        <v>319574.40000000002</v>
      </c>
      <c r="D3756" t="s">
        <v>10</v>
      </c>
      <c r="E3756" t="s">
        <v>16</v>
      </c>
      <c r="F3756" t="s">
        <v>12</v>
      </c>
      <c r="G3756" t="s">
        <v>13</v>
      </c>
      <c r="H3756" t="s">
        <v>12</v>
      </c>
      <c r="I3756">
        <v>52</v>
      </c>
      <c r="J3756" t="str">
        <f>IF(ABS((C3756-AVERAGE($C:$C))/_xlfn.STDEV.S(moras[SALARIO]))&gt;1.96,"Atípico","No")</f>
        <v>No</v>
      </c>
      <c r="K3756" t="str">
        <f>IF(ABS((moras[[#This Row],[EDAD]]-AVERAGE($I:$I))/_xlfn.STDEV.S($I:$I))&gt;1.96,"Atípico","No")</f>
        <v>No</v>
      </c>
    </row>
    <row r="3757" spans="1:11" x14ac:dyDescent="0.35">
      <c r="A3757">
        <v>3050</v>
      </c>
      <c r="B3757" t="s">
        <v>9</v>
      </c>
      <c r="C3757">
        <v>316030</v>
      </c>
      <c r="D3757" t="s">
        <v>10</v>
      </c>
      <c r="E3757" t="s">
        <v>16</v>
      </c>
      <c r="F3757" t="s">
        <v>12</v>
      </c>
      <c r="G3757" t="s">
        <v>13</v>
      </c>
      <c r="H3757" t="s">
        <v>13</v>
      </c>
      <c r="I3757">
        <v>52</v>
      </c>
      <c r="J3757" t="str">
        <f>IF(ABS((C3757-AVERAGE($C:$C))/_xlfn.STDEV.S(moras[SALARIO]))&gt;1.96,"Atípico","No")</f>
        <v>No</v>
      </c>
      <c r="K3757" t="str">
        <f>IF(ABS((moras[[#This Row],[EDAD]]-AVERAGE($I:$I))/_xlfn.STDEV.S($I:$I))&gt;1.96,"Atípico","No")</f>
        <v>No</v>
      </c>
    </row>
    <row r="3758" spans="1:11" x14ac:dyDescent="0.35">
      <c r="A3758">
        <v>159</v>
      </c>
      <c r="B3758" t="s">
        <v>9</v>
      </c>
      <c r="C3758">
        <v>315941</v>
      </c>
      <c r="D3758" t="s">
        <v>10</v>
      </c>
      <c r="E3758" t="s">
        <v>16</v>
      </c>
      <c r="F3758" t="s">
        <v>12</v>
      </c>
      <c r="G3758" t="s">
        <v>12</v>
      </c>
      <c r="H3758" t="s">
        <v>13</v>
      </c>
      <c r="I3758">
        <v>52</v>
      </c>
      <c r="J3758" t="str">
        <f>IF(ABS((C3758-AVERAGE($C:$C))/_xlfn.STDEV.S(moras[SALARIO]))&gt;1.96,"Atípico","No")</f>
        <v>No</v>
      </c>
      <c r="K3758" t="str">
        <f>IF(ABS((moras[[#This Row],[EDAD]]-AVERAGE($I:$I))/_xlfn.STDEV.S($I:$I))&gt;1.96,"Atípico","No")</f>
        <v>No</v>
      </c>
    </row>
    <row r="3759" spans="1:11" x14ac:dyDescent="0.35">
      <c r="A3759">
        <v>20</v>
      </c>
      <c r="B3759" t="s">
        <v>15</v>
      </c>
      <c r="C3759">
        <v>309820</v>
      </c>
      <c r="D3759" t="s">
        <v>17</v>
      </c>
      <c r="E3759" t="s">
        <v>16</v>
      </c>
      <c r="F3759" t="s">
        <v>12</v>
      </c>
      <c r="G3759" t="s">
        <v>12</v>
      </c>
      <c r="H3759" t="s">
        <v>12</v>
      </c>
      <c r="I3759">
        <v>52</v>
      </c>
      <c r="J3759" t="str">
        <f>IF(ABS((C3759-AVERAGE($C:$C))/_xlfn.STDEV.S(moras[SALARIO]))&gt;1.96,"Atípico","No")</f>
        <v>No</v>
      </c>
      <c r="K3759" t="str">
        <f>IF(ABS((moras[[#This Row],[EDAD]]-AVERAGE($I:$I))/_xlfn.STDEV.S($I:$I))&gt;1.96,"Atípico","No")</f>
        <v>No</v>
      </c>
    </row>
    <row r="3760" spans="1:11" x14ac:dyDescent="0.35">
      <c r="A3760">
        <v>936</v>
      </c>
      <c r="B3760" t="s">
        <v>15</v>
      </c>
      <c r="C3760">
        <v>300932.62</v>
      </c>
      <c r="D3760" t="s">
        <v>10</v>
      </c>
      <c r="E3760" t="s">
        <v>16</v>
      </c>
      <c r="F3760" t="s">
        <v>12</v>
      </c>
      <c r="G3760" t="s">
        <v>13</v>
      </c>
      <c r="H3760" t="s">
        <v>13</v>
      </c>
      <c r="I3760">
        <v>52</v>
      </c>
      <c r="J3760" t="str">
        <f>IF(ABS((C3760-AVERAGE($C:$C))/_xlfn.STDEV.S(moras[SALARIO]))&gt;1.96,"Atípico","No")</f>
        <v>No</v>
      </c>
      <c r="K3760" t="str">
        <f>IF(ABS((moras[[#This Row],[EDAD]]-AVERAGE($I:$I))/_xlfn.STDEV.S($I:$I))&gt;1.96,"Atípico","No")</f>
        <v>No</v>
      </c>
    </row>
    <row r="3761" spans="1:11" x14ac:dyDescent="0.35">
      <c r="A3761">
        <v>2029</v>
      </c>
      <c r="B3761" t="s">
        <v>15</v>
      </c>
      <c r="C3761">
        <v>299837</v>
      </c>
      <c r="D3761" t="s">
        <v>17</v>
      </c>
      <c r="E3761" t="s">
        <v>16</v>
      </c>
      <c r="F3761" t="s">
        <v>13</v>
      </c>
      <c r="G3761" t="s">
        <v>12</v>
      </c>
      <c r="H3761" t="s">
        <v>13</v>
      </c>
      <c r="I3761">
        <v>52</v>
      </c>
      <c r="J3761" t="str">
        <f>IF(ABS((C3761-AVERAGE($C:$C))/_xlfn.STDEV.S(moras[SALARIO]))&gt;1.96,"Atípico","No")</f>
        <v>No</v>
      </c>
      <c r="K3761" t="str">
        <f>IF(ABS((moras[[#This Row],[EDAD]]-AVERAGE($I:$I))/_xlfn.STDEV.S($I:$I))&gt;1.96,"Atípico","No")</f>
        <v>No</v>
      </c>
    </row>
    <row r="3762" spans="1:11" x14ac:dyDescent="0.35">
      <c r="A3762">
        <v>3402</v>
      </c>
      <c r="B3762" t="s">
        <v>9</v>
      </c>
      <c r="C3762">
        <v>299647</v>
      </c>
      <c r="D3762" t="s">
        <v>17</v>
      </c>
      <c r="E3762" t="s">
        <v>16</v>
      </c>
      <c r="F3762" t="s">
        <v>13</v>
      </c>
      <c r="G3762" t="s">
        <v>13</v>
      </c>
      <c r="H3762" t="s">
        <v>13</v>
      </c>
      <c r="I3762">
        <v>52</v>
      </c>
      <c r="J3762" t="str">
        <f>IF(ABS((C3762-AVERAGE($C:$C))/_xlfn.STDEV.S(moras[SALARIO]))&gt;1.96,"Atípico","No")</f>
        <v>No</v>
      </c>
      <c r="K3762" t="str">
        <f>IF(ABS((moras[[#This Row],[EDAD]]-AVERAGE($I:$I))/_xlfn.STDEV.S($I:$I))&gt;1.96,"Atípico","No")</f>
        <v>No</v>
      </c>
    </row>
    <row r="3763" spans="1:11" x14ac:dyDescent="0.35">
      <c r="A3763">
        <v>1623</v>
      </c>
      <c r="B3763" t="s">
        <v>9</v>
      </c>
      <c r="C3763">
        <v>297429</v>
      </c>
      <c r="D3763" t="s">
        <v>18</v>
      </c>
      <c r="E3763" t="s">
        <v>16</v>
      </c>
      <c r="F3763" t="s">
        <v>12</v>
      </c>
      <c r="G3763" t="s">
        <v>13</v>
      </c>
      <c r="H3763" t="s">
        <v>12</v>
      </c>
      <c r="I3763">
        <v>52</v>
      </c>
      <c r="J3763" t="str">
        <f>IF(ABS((C3763-AVERAGE($C:$C))/_xlfn.STDEV.S(moras[SALARIO]))&gt;1.96,"Atípico","No")</f>
        <v>No</v>
      </c>
      <c r="K3763" t="str">
        <f>IF(ABS((moras[[#This Row],[EDAD]]-AVERAGE($I:$I))/_xlfn.STDEV.S($I:$I))&gt;1.96,"Atípico","No")</f>
        <v>No</v>
      </c>
    </row>
    <row r="3764" spans="1:11" x14ac:dyDescent="0.35">
      <c r="A3764">
        <v>4490</v>
      </c>
      <c r="B3764" t="s">
        <v>15</v>
      </c>
      <c r="C3764">
        <v>297050</v>
      </c>
      <c r="D3764" t="s">
        <v>17</v>
      </c>
      <c r="E3764" t="s">
        <v>16</v>
      </c>
      <c r="F3764" t="s">
        <v>12</v>
      </c>
      <c r="G3764" t="s">
        <v>13</v>
      </c>
      <c r="H3764" t="s">
        <v>13</v>
      </c>
      <c r="I3764">
        <v>52</v>
      </c>
      <c r="J3764" t="str">
        <f>IF(ABS((C3764-AVERAGE($C:$C))/_xlfn.STDEV.S(moras[SALARIO]))&gt;1.96,"Atípico","No")</f>
        <v>No</v>
      </c>
      <c r="K3764" t="str">
        <f>IF(ABS((moras[[#This Row],[EDAD]]-AVERAGE($I:$I))/_xlfn.STDEV.S($I:$I))&gt;1.96,"Atípico","No")</f>
        <v>No</v>
      </c>
    </row>
    <row r="3765" spans="1:11" x14ac:dyDescent="0.35">
      <c r="A3765">
        <v>791</v>
      </c>
      <c r="B3765" t="s">
        <v>15</v>
      </c>
      <c r="C3765">
        <v>297046</v>
      </c>
      <c r="D3765" t="s">
        <v>17</v>
      </c>
      <c r="E3765" t="s">
        <v>16</v>
      </c>
      <c r="F3765" t="s">
        <v>12</v>
      </c>
      <c r="G3765" t="s">
        <v>13</v>
      </c>
      <c r="H3765" t="s">
        <v>13</v>
      </c>
      <c r="I3765">
        <v>52</v>
      </c>
      <c r="J3765" t="str">
        <f>IF(ABS((C3765-AVERAGE($C:$C))/_xlfn.STDEV.S(moras[SALARIO]))&gt;1.96,"Atípico","No")</f>
        <v>No</v>
      </c>
      <c r="K3765" t="str">
        <f>IF(ABS((moras[[#This Row],[EDAD]]-AVERAGE($I:$I))/_xlfn.STDEV.S($I:$I))&gt;1.96,"Atípico","No")</f>
        <v>No</v>
      </c>
    </row>
    <row r="3766" spans="1:11" x14ac:dyDescent="0.35">
      <c r="A3766">
        <v>2499</v>
      </c>
      <c r="B3766" t="s">
        <v>9</v>
      </c>
      <c r="C3766">
        <v>297046</v>
      </c>
      <c r="D3766" t="s">
        <v>17</v>
      </c>
      <c r="E3766" t="s">
        <v>16</v>
      </c>
      <c r="F3766" t="s">
        <v>12</v>
      </c>
      <c r="G3766" t="s">
        <v>12</v>
      </c>
      <c r="H3766" t="s">
        <v>12</v>
      </c>
      <c r="I3766">
        <v>52</v>
      </c>
      <c r="J3766" t="str">
        <f>IF(ABS((C3766-AVERAGE($C:$C))/_xlfn.STDEV.S(moras[SALARIO]))&gt;1.96,"Atípico","No")</f>
        <v>No</v>
      </c>
      <c r="K3766" t="str">
        <f>IF(ABS((moras[[#This Row],[EDAD]]-AVERAGE($I:$I))/_xlfn.STDEV.S($I:$I))&gt;1.96,"Atípico","No")</f>
        <v>No</v>
      </c>
    </row>
    <row r="3767" spans="1:11" x14ac:dyDescent="0.35">
      <c r="A3767">
        <v>3152</v>
      </c>
      <c r="B3767" t="s">
        <v>9</v>
      </c>
      <c r="C3767">
        <v>297046</v>
      </c>
      <c r="D3767" t="s">
        <v>18</v>
      </c>
      <c r="E3767" t="s">
        <v>16</v>
      </c>
      <c r="F3767" t="s">
        <v>12</v>
      </c>
      <c r="G3767" t="s">
        <v>13</v>
      </c>
      <c r="H3767" t="s">
        <v>13</v>
      </c>
      <c r="I3767">
        <v>52</v>
      </c>
      <c r="J3767" t="str">
        <f>IF(ABS((C3767-AVERAGE($C:$C))/_xlfn.STDEV.S(moras[SALARIO]))&gt;1.96,"Atípico","No")</f>
        <v>No</v>
      </c>
      <c r="K3767" t="str">
        <f>IF(ABS((moras[[#This Row],[EDAD]]-AVERAGE($I:$I))/_xlfn.STDEV.S($I:$I))&gt;1.96,"Atípico","No")</f>
        <v>No</v>
      </c>
    </row>
    <row r="3768" spans="1:11" x14ac:dyDescent="0.35">
      <c r="A3768">
        <v>3692</v>
      </c>
      <c r="B3768" t="s">
        <v>15</v>
      </c>
      <c r="C3768">
        <v>297046</v>
      </c>
      <c r="D3768" t="s">
        <v>17</v>
      </c>
      <c r="E3768" t="s">
        <v>16</v>
      </c>
      <c r="F3768" t="s">
        <v>12</v>
      </c>
      <c r="G3768" t="s">
        <v>13</v>
      </c>
      <c r="H3768" t="s">
        <v>13</v>
      </c>
      <c r="I3768">
        <v>52</v>
      </c>
      <c r="J3768" t="str">
        <f>IF(ABS((C3768-AVERAGE($C:$C))/_xlfn.STDEV.S(moras[SALARIO]))&gt;1.96,"Atípico","No")</f>
        <v>No</v>
      </c>
      <c r="K3768" t="str">
        <f>IF(ABS((moras[[#This Row],[EDAD]]-AVERAGE($I:$I))/_xlfn.STDEV.S($I:$I))&gt;1.96,"Atípico","No")</f>
        <v>No</v>
      </c>
    </row>
    <row r="3769" spans="1:11" x14ac:dyDescent="0.35">
      <c r="A3769">
        <v>3894</v>
      </c>
      <c r="B3769" t="s">
        <v>15</v>
      </c>
      <c r="C3769">
        <v>297046</v>
      </c>
      <c r="D3769" t="s">
        <v>17</v>
      </c>
      <c r="E3769" t="s">
        <v>16</v>
      </c>
      <c r="F3769" t="s">
        <v>13</v>
      </c>
      <c r="G3769" t="s">
        <v>13</v>
      </c>
      <c r="H3769" t="s">
        <v>13</v>
      </c>
      <c r="I3769">
        <v>52</v>
      </c>
      <c r="J3769" t="str">
        <f>IF(ABS((C3769-AVERAGE($C:$C))/_xlfn.STDEV.S(moras[SALARIO]))&gt;1.96,"Atípico","No")</f>
        <v>No</v>
      </c>
      <c r="K3769" t="str">
        <f>IF(ABS((moras[[#This Row],[EDAD]]-AVERAGE($I:$I))/_xlfn.STDEV.S($I:$I))&gt;1.96,"Atípico","No")</f>
        <v>No</v>
      </c>
    </row>
    <row r="3770" spans="1:11" x14ac:dyDescent="0.35">
      <c r="A3770">
        <v>2664</v>
      </c>
      <c r="B3770" t="s">
        <v>15</v>
      </c>
      <c r="C3770">
        <v>297045</v>
      </c>
      <c r="D3770" t="s">
        <v>17</v>
      </c>
      <c r="E3770" t="s">
        <v>16</v>
      </c>
      <c r="F3770" t="s">
        <v>12</v>
      </c>
      <c r="G3770" t="s">
        <v>12</v>
      </c>
      <c r="H3770" t="s">
        <v>13</v>
      </c>
      <c r="I3770">
        <v>52</v>
      </c>
      <c r="J3770" t="str">
        <f>IF(ABS((C3770-AVERAGE($C:$C))/_xlfn.STDEV.S(moras[SALARIO]))&gt;1.96,"Atípico","No")</f>
        <v>No</v>
      </c>
      <c r="K3770" t="str">
        <f>IF(ABS((moras[[#This Row],[EDAD]]-AVERAGE($I:$I))/_xlfn.STDEV.S($I:$I))&gt;1.96,"Atípico","No")</f>
        <v>No</v>
      </c>
    </row>
    <row r="3771" spans="1:11" x14ac:dyDescent="0.35">
      <c r="A3771">
        <v>3835</v>
      </c>
      <c r="B3771" t="s">
        <v>9</v>
      </c>
      <c r="C3771">
        <v>297045</v>
      </c>
      <c r="D3771" t="s">
        <v>17</v>
      </c>
      <c r="E3771" t="s">
        <v>16</v>
      </c>
      <c r="F3771" t="s">
        <v>12</v>
      </c>
      <c r="G3771" t="s">
        <v>13</v>
      </c>
      <c r="H3771" t="s">
        <v>13</v>
      </c>
      <c r="I3771">
        <v>52</v>
      </c>
      <c r="J3771" t="str">
        <f>IF(ABS((C3771-AVERAGE($C:$C))/_xlfn.STDEV.S(moras[SALARIO]))&gt;1.96,"Atípico","No")</f>
        <v>No</v>
      </c>
      <c r="K3771" t="str">
        <f>IF(ABS((moras[[#This Row],[EDAD]]-AVERAGE($I:$I))/_xlfn.STDEV.S($I:$I))&gt;1.96,"Atípico","No")</f>
        <v>No</v>
      </c>
    </row>
    <row r="3772" spans="1:11" x14ac:dyDescent="0.35">
      <c r="A3772">
        <v>2422</v>
      </c>
      <c r="B3772" t="s">
        <v>9</v>
      </c>
      <c r="C3772">
        <v>292387</v>
      </c>
      <c r="D3772" t="s">
        <v>17</v>
      </c>
      <c r="E3772" t="s">
        <v>16</v>
      </c>
      <c r="F3772" t="s">
        <v>12</v>
      </c>
      <c r="G3772" t="s">
        <v>13</v>
      </c>
      <c r="H3772" t="s">
        <v>12</v>
      </c>
      <c r="I3772">
        <v>52</v>
      </c>
      <c r="J3772" t="str">
        <f>IF(ABS((C3772-AVERAGE($C:$C))/_xlfn.STDEV.S(moras[SALARIO]))&gt;1.96,"Atípico","No")</f>
        <v>No</v>
      </c>
      <c r="K3772" t="str">
        <f>IF(ABS((moras[[#This Row],[EDAD]]-AVERAGE($I:$I))/_xlfn.STDEV.S($I:$I))&gt;1.96,"Atípico","No")</f>
        <v>No</v>
      </c>
    </row>
    <row r="3773" spans="1:11" x14ac:dyDescent="0.35">
      <c r="A3773">
        <v>397</v>
      </c>
      <c r="B3773" t="s">
        <v>9</v>
      </c>
      <c r="C3773">
        <v>289448</v>
      </c>
      <c r="D3773" t="s">
        <v>18</v>
      </c>
      <c r="E3773" t="s">
        <v>16</v>
      </c>
      <c r="F3773" t="s">
        <v>12</v>
      </c>
      <c r="G3773" t="s">
        <v>13</v>
      </c>
      <c r="H3773" t="s">
        <v>13</v>
      </c>
      <c r="I3773">
        <v>52</v>
      </c>
      <c r="J3773" t="str">
        <f>IF(ABS((C3773-AVERAGE($C:$C))/_xlfn.STDEV.S(moras[SALARIO]))&gt;1.96,"Atípico","No")</f>
        <v>No</v>
      </c>
      <c r="K3773" t="str">
        <f>IF(ABS((moras[[#This Row],[EDAD]]-AVERAGE($I:$I))/_xlfn.STDEV.S($I:$I))&gt;1.96,"Atípico","No")</f>
        <v>No</v>
      </c>
    </row>
    <row r="3774" spans="1:11" x14ac:dyDescent="0.35">
      <c r="A3774">
        <v>570</v>
      </c>
      <c r="B3774" t="s">
        <v>15</v>
      </c>
      <c r="C3774">
        <v>289448</v>
      </c>
      <c r="D3774" t="s">
        <v>18</v>
      </c>
      <c r="E3774" t="s">
        <v>16</v>
      </c>
      <c r="F3774" t="s">
        <v>12</v>
      </c>
      <c r="G3774" t="s">
        <v>13</v>
      </c>
      <c r="H3774" t="s">
        <v>13</v>
      </c>
      <c r="I3774">
        <v>52</v>
      </c>
      <c r="J3774" t="str">
        <f>IF(ABS((C3774-AVERAGE($C:$C))/_xlfn.STDEV.S(moras[SALARIO]))&gt;1.96,"Atípico","No")</f>
        <v>No</v>
      </c>
      <c r="K3774" t="str">
        <f>IF(ABS((moras[[#This Row],[EDAD]]-AVERAGE($I:$I))/_xlfn.STDEV.S($I:$I))&gt;1.96,"Atípico","No")</f>
        <v>No</v>
      </c>
    </row>
    <row r="3775" spans="1:11" x14ac:dyDescent="0.35">
      <c r="A3775">
        <v>2297</v>
      </c>
      <c r="B3775" t="s">
        <v>15</v>
      </c>
      <c r="C3775">
        <v>282305</v>
      </c>
      <c r="D3775" t="s">
        <v>17</v>
      </c>
      <c r="E3775" t="s">
        <v>16</v>
      </c>
      <c r="F3775" t="s">
        <v>12</v>
      </c>
      <c r="G3775" t="s">
        <v>13</v>
      </c>
      <c r="H3775" t="s">
        <v>13</v>
      </c>
      <c r="I3775">
        <v>52</v>
      </c>
      <c r="J3775" t="str">
        <f>IF(ABS((C3775-AVERAGE($C:$C))/_xlfn.STDEV.S(moras[SALARIO]))&gt;1.96,"Atípico","No")</f>
        <v>No</v>
      </c>
      <c r="K3775" t="str">
        <f>IF(ABS((moras[[#This Row],[EDAD]]-AVERAGE($I:$I))/_xlfn.STDEV.S($I:$I))&gt;1.96,"Atípico","No")</f>
        <v>No</v>
      </c>
    </row>
    <row r="3776" spans="1:11" x14ac:dyDescent="0.35">
      <c r="A3776">
        <v>402</v>
      </c>
      <c r="B3776" t="s">
        <v>9</v>
      </c>
      <c r="C3776">
        <v>278030.99</v>
      </c>
      <c r="D3776" t="s">
        <v>19</v>
      </c>
      <c r="E3776" t="s">
        <v>16</v>
      </c>
      <c r="F3776" t="s">
        <v>12</v>
      </c>
      <c r="G3776" t="s">
        <v>13</v>
      </c>
      <c r="H3776" t="s">
        <v>13</v>
      </c>
      <c r="I3776">
        <v>52</v>
      </c>
      <c r="J3776" t="str">
        <f>IF(ABS((C3776-AVERAGE($C:$C))/_xlfn.STDEV.S(moras[SALARIO]))&gt;1.96,"Atípico","No")</f>
        <v>No</v>
      </c>
      <c r="K3776" t="str">
        <f>IF(ABS((moras[[#This Row],[EDAD]]-AVERAGE($I:$I))/_xlfn.STDEV.S($I:$I))&gt;1.96,"Atípico","No")</f>
        <v>No</v>
      </c>
    </row>
    <row r="3777" spans="1:11" x14ac:dyDescent="0.35">
      <c r="A3777">
        <v>1383</v>
      </c>
      <c r="B3777" t="s">
        <v>9</v>
      </c>
      <c r="C3777">
        <v>278030.99</v>
      </c>
      <c r="D3777" t="s">
        <v>19</v>
      </c>
      <c r="E3777" t="s">
        <v>16</v>
      </c>
      <c r="F3777" t="s">
        <v>12</v>
      </c>
      <c r="G3777" t="s">
        <v>13</v>
      </c>
      <c r="H3777" t="s">
        <v>13</v>
      </c>
      <c r="I3777">
        <v>52</v>
      </c>
      <c r="J3777" t="str">
        <f>IF(ABS((C3777-AVERAGE($C:$C))/_xlfn.STDEV.S(moras[SALARIO]))&gt;1.96,"Atípico","No")</f>
        <v>No</v>
      </c>
      <c r="K3777" t="str">
        <f>IF(ABS((moras[[#This Row],[EDAD]]-AVERAGE($I:$I))/_xlfn.STDEV.S($I:$I))&gt;1.96,"Atípico","No")</f>
        <v>No</v>
      </c>
    </row>
    <row r="3778" spans="1:11" x14ac:dyDescent="0.35">
      <c r="A3778">
        <v>684</v>
      </c>
      <c r="B3778" t="s">
        <v>9</v>
      </c>
      <c r="C3778">
        <v>278030</v>
      </c>
      <c r="D3778" t="s">
        <v>19</v>
      </c>
      <c r="E3778" t="s">
        <v>16</v>
      </c>
      <c r="F3778" t="s">
        <v>12</v>
      </c>
      <c r="G3778" t="s">
        <v>13</v>
      </c>
      <c r="H3778" t="s">
        <v>13</v>
      </c>
      <c r="I3778">
        <v>52</v>
      </c>
      <c r="J3778" t="str">
        <f>IF(ABS((C3778-AVERAGE($C:$C))/_xlfn.STDEV.S(moras[SALARIO]))&gt;1.96,"Atípico","No")</f>
        <v>No</v>
      </c>
      <c r="K3778" t="str">
        <f>IF(ABS((moras[[#This Row],[EDAD]]-AVERAGE($I:$I))/_xlfn.STDEV.S($I:$I))&gt;1.96,"Atípico","No")</f>
        <v>No</v>
      </c>
    </row>
    <row r="3779" spans="1:11" x14ac:dyDescent="0.35">
      <c r="A3779">
        <v>2386</v>
      </c>
      <c r="B3779" t="s">
        <v>15</v>
      </c>
      <c r="C3779">
        <v>278030</v>
      </c>
      <c r="D3779" t="s">
        <v>18</v>
      </c>
      <c r="E3779" t="s">
        <v>16</v>
      </c>
      <c r="F3779" t="s">
        <v>12</v>
      </c>
      <c r="G3779" t="s">
        <v>13</v>
      </c>
      <c r="H3779" t="s">
        <v>13</v>
      </c>
      <c r="I3779">
        <v>52</v>
      </c>
      <c r="J3779" t="str">
        <f>IF(ABS((C3779-AVERAGE($C:$C))/_xlfn.STDEV.S(moras[SALARIO]))&gt;1.96,"Atípico","No")</f>
        <v>No</v>
      </c>
      <c r="K3779" t="str">
        <f>IF(ABS((moras[[#This Row],[EDAD]]-AVERAGE($I:$I))/_xlfn.STDEV.S($I:$I))&gt;1.96,"Atípico","No")</f>
        <v>No</v>
      </c>
    </row>
    <row r="3780" spans="1:11" x14ac:dyDescent="0.35">
      <c r="A3780">
        <v>4609</v>
      </c>
      <c r="B3780" t="s">
        <v>9</v>
      </c>
      <c r="C3780">
        <v>278030</v>
      </c>
      <c r="D3780" t="s">
        <v>19</v>
      </c>
      <c r="E3780" t="s">
        <v>16</v>
      </c>
      <c r="F3780" t="s">
        <v>12</v>
      </c>
      <c r="G3780" t="s">
        <v>13</v>
      </c>
      <c r="H3780" t="s">
        <v>13</v>
      </c>
      <c r="I3780">
        <v>52</v>
      </c>
      <c r="J3780" t="str">
        <f>IF(ABS((C3780-AVERAGE($C:$C))/_xlfn.STDEV.S(moras[SALARIO]))&gt;1.96,"Atípico","No")</f>
        <v>No</v>
      </c>
      <c r="K3780" t="str">
        <f>IF(ABS((moras[[#This Row],[EDAD]]-AVERAGE($I:$I))/_xlfn.STDEV.S($I:$I))&gt;1.96,"Atípico","No")</f>
        <v>No</v>
      </c>
    </row>
    <row r="3781" spans="1:11" x14ac:dyDescent="0.35">
      <c r="A3781">
        <v>2033</v>
      </c>
      <c r="B3781" t="s">
        <v>9</v>
      </c>
      <c r="C3781">
        <v>275658</v>
      </c>
      <c r="D3781" t="s">
        <v>10</v>
      </c>
      <c r="E3781" t="s">
        <v>16</v>
      </c>
      <c r="F3781" t="s">
        <v>12</v>
      </c>
      <c r="G3781" t="s">
        <v>12</v>
      </c>
      <c r="H3781" t="s">
        <v>13</v>
      </c>
      <c r="I3781">
        <v>52</v>
      </c>
      <c r="J3781" t="str">
        <f>IF(ABS((C3781-AVERAGE($C:$C))/_xlfn.STDEV.S(moras[SALARIO]))&gt;1.96,"Atípico","No")</f>
        <v>No</v>
      </c>
      <c r="K3781" t="str">
        <f>IF(ABS((moras[[#This Row],[EDAD]]-AVERAGE($I:$I))/_xlfn.STDEV.S($I:$I))&gt;1.96,"Atípico","No")</f>
        <v>No</v>
      </c>
    </row>
    <row r="3782" spans="1:11" x14ac:dyDescent="0.35">
      <c r="A3782">
        <v>3915</v>
      </c>
      <c r="B3782" t="s">
        <v>9</v>
      </c>
      <c r="C3782">
        <v>260561</v>
      </c>
      <c r="D3782" t="s">
        <v>10</v>
      </c>
      <c r="E3782" t="s">
        <v>16</v>
      </c>
      <c r="F3782" t="s">
        <v>12</v>
      </c>
      <c r="G3782" t="s">
        <v>13</v>
      </c>
      <c r="H3782" t="s">
        <v>13</v>
      </c>
      <c r="I3782">
        <v>52</v>
      </c>
      <c r="J3782" t="str">
        <f>IF(ABS((C3782-AVERAGE($C:$C))/_xlfn.STDEV.S(moras[SALARIO]))&gt;1.96,"Atípico","No")</f>
        <v>No</v>
      </c>
      <c r="K3782" t="str">
        <f>IF(ABS((moras[[#This Row],[EDAD]]-AVERAGE($I:$I))/_xlfn.STDEV.S($I:$I))&gt;1.96,"Atípico","No")</f>
        <v>No</v>
      </c>
    </row>
    <row r="3783" spans="1:11" x14ac:dyDescent="0.35">
      <c r="A3783">
        <v>1749</v>
      </c>
      <c r="B3783" t="s">
        <v>9</v>
      </c>
      <c r="C3783">
        <v>196000</v>
      </c>
      <c r="D3783" t="s">
        <v>10</v>
      </c>
      <c r="E3783" t="s">
        <v>16</v>
      </c>
      <c r="F3783" t="s">
        <v>12</v>
      </c>
      <c r="G3783" t="s">
        <v>13</v>
      </c>
      <c r="H3783" t="s">
        <v>13</v>
      </c>
      <c r="I3783">
        <v>52</v>
      </c>
      <c r="J3783" t="str">
        <f>IF(ABS((C3783-AVERAGE($C:$C))/_xlfn.STDEV.S(moras[SALARIO]))&gt;1.96,"Atípico","No")</f>
        <v>No</v>
      </c>
      <c r="K3783" t="str">
        <f>IF(ABS((moras[[#This Row],[EDAD]]-AVERAGE($I:$I))/_xlfn.STDEV.S($I:$I))&gt;1.96,"Atípico","No")</f>
        <v>No</v>
      </c>
    </row>
    <row r="3784" spans="1:11" x14ac:dyDescent="0.35">
      <c r="A3784">
        <v>2509</v>
      </c>
      <c r="B3784" t="s">
        <v>15</v>
      </c>
      <c r="C3784">
        <v>193077.5</v>
      </c>
      <c r="D3784" t="s">
        <v>10</v>
      </c>
      <c r="E3784" t="s">
        <v>16</v>
      </c>
      <c r="F3784" t="s">
        <v>12</v>
      </c>
      <c r="G3784" t="s">
        <v>13</v>
      </c>
      <c r="H3784" t="s">
        <v>13</v>
      </c>
      <c r="I3784">
        <v>52</v>
      </c>
      <c r="J3784" t="str">
        <f>IF(ABS((C3784-AVERAGE($C:$C))/_xlfn.STDEV.S(moras[SALARIO]))&gt;1.96,"Atípico","No")</f>
        <v>No</v>
      </c>
      <c r="K3784" t="str">
        <f>IF(ABS((moras[[#This Row],[EDAD]]-AVERAGE($I:$I))/_xlfn.STDEV.S($I:$I))&gt;1.96,"Atípico","No")</f>
        <v>No</v>
      </c>
    </row>
    <row r="3785" spans="1:11" x14ac:dyDescent="0.35">
      <c r="A3785">
        <v>1277</v>
      </c>
      <c r="B3785" t="s">
        <v>9</v>
      </c>
      <c r="C3785">
        <v>170502</v>
      </c>
      <c r="D3785" t="s">
        <v>10</v>
      </c>
      <c r="E3785" t="s">
        <v>16</v>
      </c>
      <c r="F3785" t="s">
        <v>12</v>
      </c>
      <c r="G3785" t="s">
        <v>12</v>
      </c>
      <c r="H3785" t="s">
        <v>12</v>
      </c>
      <c r="I3785">
        <v>52</v>
      </c>
      <c r="J3785" t="str">
        <f>IF(ABS((C3785-AVERAGE($C:$C))/_xlfn.STDEV.S(moras[SALARIO]))&gt;1.96,"Atípico","No")</f>
        <v>No</v>
      </c>
      <c r="K3785" t="str">
        <f>IF(ABS((moras[[#This Row],[EDAD]]-AVERAGE($I:$I))/_xlfn.STDEV.S($I:$I))&gt;1.96,"Atípico","No")</f>
        <v>No</v>
      </c>
    </row>
    <row r="3786" spans="1:11" x14ac:dyDescent="0.35">
      <c r="A3786">
        <v>2195</v>
      </c>
      <c r="B3786" t="s">
        <v>15</v>
      </c>
      <c r="C3786">
        <v>136001</v>
      </c>
      <c r="D3786" t="s">
        <v>10</v>
      </c>
      <c r="E3786" t="s">
        <v>16</v>
      </c>
      <c r="F3786" t="s">
        <v>12</v>
      </c>
      <c r="G3786" t="s">
        <v>13</v>
      </c>
      <c r="H3786" t="s">
        <v>13</v>
      </c>
      <c r="I3786">
        <v>52</v>
      </c>
      <c r="J3786" t="str">
        <f>IF(ABS((C3786-AVERAGE($C:$C))/_xlfn.STDEV.S(moras[SALARIO]))&gt;1.96,"Atípico","No")</f>
        <v>No</v>
      </c>
      <c r="K3786" t="str">
        <f>IF(ABS((moras[[#This Row],[EDAD]]-AVERAGE($I:$I))/_xlfn.STDEV.S($I:$I))&gt;1.96,"Atípico","No")</f>
        <v>No</v>
      </c>
    </row>
    <row r="3787" spans="1:11" x14ac:dyDescent="0.35">
      <c r="A3787">
        <v>2972</v>
      </c>
      <c r="B3787" t="s">
        <v>15</v>
      </c>
      <c r="C3787">
        <v>127500</v>
      </c>
      <c r="D3787" t="s">
        <v>10</v>
      </c>
      <c r="E3787" t="s">
        <v>16</v>
      </c>
      <c r="F3787" t="s">
        <v>12</v>
      </c>
      <c r="G3787" t="s">
        <v>13</v>
      </c>
      <c r="H3787" t="s">
        <v>12</v>
      </c>
      <c r="I3787">
        <v>52</v>
      </c>
      <c r="J3787" t="str">
        <f>IF(ABS((C3787-AVERAGE($C:$C))/_xlfn.STDEV.S(moras[SALARIO]))&gt;1.96,"Atípico","No")</f>
        <v>No</v>
      </c>
      <c r="K3787" t="str">
        <f>IF(ABS((moras[[#This Row],[EDAD]]-AVERAGE($I:$I))/_xlfn.STDEV.S($I:$I))&gt;1.96,"Atípico","No")</f>
        <v>No</v>
      </c>
    </row>
    <row r="3788" spans="1:11" x14ac:dyDescent="0.35">
      <c r="A3788">
        <v>3491</v>
      </c>
      <c r="B3788" t="s">
        <v>9</v>
      </c>
      <c r="C3788">
        <v>100000</v>
      </c>
      <c r="D3788" t="s">
        <v>10</v>
      </c>
      <c r="E3788" t="s">
        <v>16</v>
      </c>
      <c r="F3788" t="s">
        <v>12</v>
      </c>
      <c r="G3788" t="s">
        <v>13</v>
      </c>
      <c r="H3788" t="s">
        <v>12</v>
      </c>
      <c r="I3788">
        <v>52</v>
      </c>
      <c r="J3788" t="str">
        <f>IF(ABS((C3788-AVERAGE($C:$C))/_xlfn.STDEV.S(moras[SALARIO]))&gt;1.96,"Atípico","No")</f>
        <v>No</v>
      </c>
      <c r="K3788" t="str">
        <f>IF(ABS((moras[[#This Row],[EDAD]]-AVERAGE($I:$I))/_xlfn.STDEV.S($I:$I))&gt;1.96,"Atípico","No")</f>
        <v>No</v>
      </c>
    </row>
    <row r="3789" spans="1:11" x14ac:dyDescent="0.35">
      <c r="A3789">
        <v>3341</v>
      </c>
      <c r="B3789" t="s">
        <v>9</v>
      </c>
      <c r="C3789">
        <v>85221.33</v>
      </c>
      <c r="D3789" t="s">
        <v>10</v>
      </c>
      <c r="E3789" t="s">
        <v>16</v>
      </c>
      <c r="F3789" t="s">
        <v>12</v>
      </c>
      <c r="G3789" t="s">
        <v>13</v>
      </c>
      <c r="H3789" t="s">
        <v>13</v>
      </c>
      <c r="I3789">
        <v>52</v>
      </c>
      <c r="J3789" t="str">
        <f>IF(ABS((C3789-AVERAGE($C:$C))/_xlfn.STDEV.S(moras[SALARIO]))&gt;1.96,"Atípico","No")</f>
        <v>No</v>
      </c>
      <c r="K3789" t="str">
        <f>IF(ABS((moras[[#This Row],[EDAD]]-AVERAGE($I:$I))/_xlfn.STDEV.S($I:$I))&gt;1.96,"Atípico","No")</f>
        <v>No</v>
      </c>
    </row>
    <row r="3790" spans="1:11" x14ac:dyDescent="0.35">
      <c r="A3790">
        <v>674</v>
      </c>
      <c r="B3790" t="s">
        <v>9</v>
      </c>
      <c r="C3790">
        <v>4764816.1399999997</v>
      </c>
      <c r="D3790" t="s">
        <v>10</v>
      </c>
      <c r="E3790" t="s">
        <v>16</v>
      </c>
      <c r="F3790" t="s">
        <v>12</v>
      </c>
      <c r="G3790" t="s">
        <v>12</v>
      </c>
      <c r="H3790" t="s">
        <v>13</v>
      </c>
      <c r="I3790">
        <v>53</v>
      </c>
      <c r="J3790" t="str">
        <f>IF(ABS((C3790-AVERAGE($C:$C))/_xlfn.STDEV.S(moras[SALARIO]))&gt;1.96,"Atípico","No")</f>
        <v>Atípico</v>
      </c>
      <c r="K3790" t="str">
        <f>IF(ABS((moras[[#This Row],[EDAD]]-AVERAGE($I:$I))/_xlfn.STDEV.S($I:$I))&gt;1.96,"Atípico","No")</f>
        <v>No</v>
      </c>
    </row>
    <row r="3791" spans="1:11" x14ac:dyDescent="0.35">
      <c r="A3791">
        <v>1218</v>
      </c>
      <c r="B3791" t="s">
        <v>9</v>
      </c>
      <c r="C3791">
        <v>3000000</v>
      </c>
      <c r="D3791" t="s">
        <v>10</v>
      </c>
      <c r="E3791" t="s">
        <v>16</v>
      </c>
      <c r="F3791" t="s">
        <v>12</v>
      </c>
      <c r="G3791" t="s">
        <v>13</v>
      </c>
      <c r="H3791" t="s">
        <v>13</v>
      </c>
      <c r="I3791">
        <v>53</v>
      </c>
      <c r="J3791" t="str">
        <f>IF(ABS((C3791-AVERAGE($C:$C))/_xlfn.STDEV.S(moras[SALARIO]))&gt;1.96,"Atípico","No")</f>
        <v>Atípico</v>
      </c>
      <c r="K3791" t="str">
        <f>IF(ABS((moras[[#This Row],[EDAD]]-AVERAGE($I:$I))/_xlfn.STDEV.S($I:$I))&gt;1.96,"Atípico","No")</f>
        <v>No</v>
      </c>
    </row>
    <row r="3792" spans="1:11" x14ac:dyDescent="0.35">
      <c r="A3792">
        <v>4698</v>
      </c>
      <c r="B3792" t="s">
        <v>15</v>
      </c>
      <c r="C3792">
        <v>2923075.5</v>
      </c>
      <c r="D3792" t="s">
        <v>10</v>
      </c>
      <c r="E3792" t="s">
        <v>11</v>
      </c>
      <c r="F3792" t="s">
        <v>12</v>
      </c>
      <c r="G3792" t="s">
        <v>13</v>
      </c>
      <c r="H3792" t="s">
        <v>13</v>
      </c>
      <c r="I3792">
        <v>53</v>
      </c>
      <c r="J3792" t="str">
        <f>IF(ABS((C3792-AVERAGE($C:$C))/_xlfn.STDEV.S(moras[SALARIO]))&gt;1.96,"Atípico","No")</f>
        <v>Atípico</v>
      </c>
      <c r="K3792" t="str">
        <f>IF(ABS((moras[[#This Row],[EDAD]]-AVERAGE($I:$I))/_xlfn.STDEV.S($I:$I))&gt;1.96,"Atípico","No")</f>
        <v>No</v>
      </c>
    </row>
    <row r="3793" spans="1:11" x14ac:dyDescent="0.35">
      <c r="A3793">
        <v>4935</v>
      </c>
      <c r="B3793" t="s">
        <v>15</v>
      </c>
      <c r="C3793">
        <v>2417560.34</v>
      </c>
      <c r="D3793" t="s">
        <v>10</v>
      </c>
      <c r="E3793" t="s">
        <v>11</v>
      </c>
      <c r="F3793" t="s">
        <v>12</v>
      </c>
      <c r="G3793" t="s">
        <v>13</v>
      </c>
      <c r="H3793" t="s">
        <v>13</v>
      </c>
      <c r="I3793">
        <v>53</v>
      </c>
      <c r="J3793" t="str">
        <f>IF(ABS((C3793-AVERAGE($C:$C))/_xlfn.STDEV.S(moras[SALARIO]))&gt;1.96,"Atípico","No")</f>
        <v>Atípico</v>
      </c>
      <c r="K3793" t="str">
        <f>IF(ABS((moras[[#This Row],[EDAD]]-AVERAGE($I:$I))/_xlfn.STDEV.S($I:$I))&gt;1.96,"Atípico","No")</f>
        <v>No</v>
      </c>
    </row>
    <row r="3794" spans="1:11" x14ac:dyDescent="0.35">
      <c r="A3794">
        <v>84</v>
      </c>
      <c r="B3794" t="s">
        <v>15</v>
      </c>
      <c r="C3794">
        <v>1404047</v>
      </c>
      <c r="D3794" t="s">
        <v>10</v>
      </c>
      <c r="E3794" t="s">
        <v>11</v>
      </c>
      <c r="F3794" t="s">
        <v>12</v>
      </c>
      <c r="G3794" t="s">
        <v>13</v>
      </c>
      <c r="H3794" t="s">
        <v>12</v>
      </c>
      <c r="I3794">
        <v>53</v>
      </c>
      <c r="J3794" t="str">
        <f>IF(ABS((C3794-AVERAGE($C:$C))/_xlfn.STDEV.S(moras[SALARIO]))&gt;1.96,"Atípico","No")</f>
        <v>No</v>
      </c>
      <c r="K3794" t="str">
        <f>IF(ABS((moras[[#This Row],[EDAD]]-AVERAGE($I:$I))/_xlfn.STDEV.S($I:$I))&gt;1.96,"Atípico","No")</f>
        <v>No</v>
      </c>
    </row>
    <row r="3795" spans="1:11" x14ac:dyDescent="0.35">
      <c r="A3795">
        <v>3136</v>
      </c>
      <c r="B3795" t="s">
        <v>15</v>
      </c>
      <c r="C3795">
        <v>1275143</v>
      </c>
      <c r="D3795" t="s">
        <v>10</v>
      </c>
      <c r="E3795" t="s">
        <v>16</v>
      </c>
      <c r="F3795" t="s">
        <v>12</v>
      </c>
      <c r="G3795" t="s">
        <v>13</v>
      </c>
      <c r="H3795" t="s">
        <v>13</v>
      </c>
      <c r="I3795">
        <v>53</v>
      </c>
      <c r="J3795" t="str">
        <f>IF(ABS((C3795-AVERAGE($C:$C))/_xlfn.STDEV.S(moras[SALARIO]))&gt;1.96,"Atípico","No")</f>
        <v>No</v>
      </c>
      <c r="K3795" t="str">
        <f>IF(ABS((moras[[#This Row],[EDAD]]-AVERAGE($I:$I))/_xlfn.STDEV.S($I:$I))&gt;1.96,"Atípico","No")</f>
        <v>No</v>
      </c>
    </row>
    <row r="3796" spans="1:11" x14ac:dyDescent="0.35">
      <c r="A3796">
        <v>4441</v>
      </c>
      <c r="B3796" t="s">
        <v>9</v>
      </c>
      <c r="C3796">
        <v>1228919.8500000001</v>
      </c>
      <c r="D3796" t="s">
        <v>19</v>
      </c>
      <c r="E3796" t="s">
        <v>16</v>
      </c>
      <c r="F3796" t="s">
        <v>12</v>
      </c>
      <c r="G3796" t="s">
        <v>13</v>
      </c>
      <c r="H3796" t="s">
        <v>13</v>
      </c>
      <c r="I3796">
        <v>53</v>
      </c>
      <c r="J3796" t="str">
        <f>IF(ABS((C3796-AVERAGE($C:$C))/_xlfn.STDEV.S(moras[SALARIO]))&gt;1.96,"Atípico","No")</f>
        <v>No</v>
      </c>
      <c r="K3796" t="str">
        <f>IF(ABS((moras[[#This Row],[EDAD]]-AVERAGE($I:$I))/_xlfn.STDEV.S($I:$I))&gt;1.96,"Atípico","No")</f>
        <v>No</v>
      </c>
    </row>
    <row r="3797" spans="1:11" x14ac:dyDescent="0.35">
      <c r="A3797">
        <v>3403</v>
      </c>
      <c r="B3797" t="s">
        <v>9</v>
      </c>
      <c r="C3797">
        <v>1202402.74</v>
      </c>
      <c r="D3797" t="s">
        <v>10</v>
      </c>
      <c r="E3797" t="s">
        <v>11</v>
      </c>
      <c r="F3797" t="s">
        <v>12</v>
      </c>
      <c r="G3797" t="s">
        <v>13</v>
      </c>
      <c r="H3797" t="s">
        <v>13</v>
      </c>
      <c r="I3797">
        <v>53</v>
      </c>
      <c r="J3797" t="str">
        <f>IF(ABS((C3797-AVERAGE($C:$C))/_xlfn.STDEV.S(moras[SALARIO]))&gt;1.96,"Atípico","No")</f>
        <v>No</v>
      </c>
      <c r="K3797" t="str">
        <f>IF(ABS((moras[[#This Row],[EDAD]]-AVERAGE($I:$I))/_xlfn.STDEV.S($I:$I))&gt;1.96,"Atípico","No")</f>
        <v>No</v>
      </c>
    </row>
    <row r="3798" spans="1:11" x14ac:dyDescent="0.35">
      <c r="A3798">
        <v>2757</v>
      </c>
      <c r="B3798" t="s">
        <v>9</v>
      </c>
      <c r="C3798">
        <v>1119534</v>
      </c>
      <c r="D3798" t="s">
        <v>18</v>
      </c>
      <c r="E3798" t="s">
        <v>16</v>
      </c>
      <c r="F3798" t="s">
        <v>12</v>
      </c>
      <c r="G3798" t="s">
        <v>12</v>
      </c>
      <c r="H3798" t="s">
        <v>12</v>
      </c>
      <c r="I3798">
        <v>53</v>
      </c>
      <c r="J3798" t="str">
        <f>IF(ABS((C3798-AVERAGE($C:$C))/_xlfn.STDEV.S(moras[SALARIO]))&gt;1.96,"Atípico","No")</f>
        <v>No</v>
      </c>
      <c r="K3798" t="str">
        <f>IF(ABS((moras[[#This Row],[EDAD]]-AVERAGE($I:$I))/_xlfn.STDEV.S($I:$I))&gt;1.96,"Atípico","No")</f>
        <v>No</v>
      </c>
    </row>
    <row r="3799" spans="1:11" x14ac:dyDescent="0.35">
      <c r="A3799">
        <v>2207</v>
      </c>
      <c r="B3799" t="s">
        <v>15</v>
      </c>
      <c r="C3799">
        <v>1111989</v>
      </c>
      <c r="D3799" t="s">
        <v>10</v>
      </c>
      <c r="E3799" t="s">
        <v>11</v>
      </c>
      <c r="F3799" t="s">
        <v>12</v>
      </c>
      <c r="G3799" t="s">
        <v>13</v>
      </c>
      <c r="H3799" t="s">
        <v>12</v>
      </c>
      <c r="I3799">
        <v>53</v>
      </c>
      <c r="J3799" t="str">
        <f>IF(ABS((C3799-AVERAGE($C:$C))/_xlfn.STDEV.S(moras[SALARIO]))&gt;1.96,"Atípico","No")</f>
        <v>No</v>
      </c>
      <c r="K3799" t="str">
        <f>IF(ABS((moras[[#This Row],[EDAD]]-AVERAGE($I:$I))/_xlfn.STDEV.S($I:$I))&gt;1.96,"Atípico","No")</f>
        <v>No</v>
      </c>
    </row>
    <row r="3800" spans="1:11" x14ac:dyDescent="0.35">
      <c r="A3800">
        <v>4700</v>
      </c>
      <c r="B3800" t="s">
        <v>15</v>
      </c>
      <c r="C3800">
        <v>1040470</v>
      </c>
      <c r="D3800" t="s">
        <v>10</v>
      </c>
      <c r="E3800" t="s">
        <v>11</v>
      </c>
      <c r="F3800" t="s">
        <v>12</v>
      </c>
      <c r="G3800" t="s">
        <v>13</v>
      </c>
      <c r="H3800" t="s">
        <v>12</v>
      </c>
      <c r="I3800">
        <v>53</v>
      </c>
      <c r="J3800" t="str">
        <f>IF(ABS((C3800-AVERAGE($C:$C))/_xlfn.STDEV.S(moras[SALARIO]))&gt;1.96,"Atípico","No")</f>
        <v>No</v>
      </c>
      <c r="K3800" t="str">
        <f>IF(ABS((moras[[#This Row],[EDAD]]-AVERAGE($I:$I))/_xlfn.STDEV.S($I:$I))&gt;1.96,"Atípico","No")</f>
        <v>No</v>
      </c>
    </row>
    <row r="3801" spans="1:11" x14ac:dyDescent="0.35">
      <c r="A3801">
        <v>1931</v>
      </c>
      <c r="B3801" t="s">
        <v>15</v>
      </c>
      <c r="C3801">
        <v>1017485</v>
      </c>
      <c r="D3801" t="s">
        <v>18</v>
      </c>
      <c r="E3801" t="s">
        <v>16</v>
      </c>
      <c r="F3801" t="s">
        <v>12</v>
      </c>
      <c r="G3801" t="s">
        <v>13</v>
      </c>
      <c r="H3801" t="s">
        <v>13</v>
      </c>
      <c r="I3801">
        <v>53</v>
      </c>
      <c r="J3801" t="str">
        <f>IF(ABS((C3801-AVERAGE($C:$C))/_xlfn.STDEV.S(moras[SALARIO]))&gt;1.96,"Atípico","No")</f>
        <v>No</v>
      </c>
      <c r="K3801" t="str">
        <f>IF(ABS((moras[[#This Row],[EDAD]]-AVERAGE($I:$I))/_xlfn.STDEV.S($I:$I))&gt;1.96,"Atípico","No")</f>
        <v>No</v>
      </c>
    </row>
    <row r="3802" spans="1:11" x14ac:dyDescent="0.35">
      <c r="A3802">
        <v>3712</v>
      </c>
      <c r="B3802" t="s">
        <v>9</v>
      </c>
      <c r="C3802">
        <v>979107.34</v>
      </c>
      <c r="D3802" t="s">
        <v>10</v>
      </c>
      <c r="E3802" t="s">
        <v>16</v>
      </c>
      <c r="F3802" t="s">
        <v>12</v>
      </c>
      <c r="G3802" t="s">
        <v>13</v>
      </c>
      <c r="H3802" t="s">
        <v>13</v>
      </c>
      <c r="I3802">
        <v>53</v>
      </c>
      <c r="J3802" t="str">
        <f>IF(ABS((C3802-AVERAGE($C:$C))/_xlfn.STDEV.S(moras[SALARIO]))&gt;1.96,"Atípico","No")</f>
        <v>No</v>
      </c>
      <c r="K3802" t="str">
        <f>IF(ABS((moras[[#This Row],[EDAD]]-AVERAGE($I:$I))/_xlfn.STDEV.S($I:$I))&gt;1.96,"Atípico","No")</f>
        <v>No</v>
      </c>
    </row>
    <row r="3803" spans="1:11" x14ac:dyDescent="0.35">
      <c r="A3803">
        <v>4366</v>
      </c>
      <c r="B3803" t="s">
        <v>9</v>
      </c>
      <c r="C3803">
        <v>969375</v>
      </c>
      <c r="D3803" t="s">
        <v>10</v>
      </c>
      <c r="E3803" t="s">
        <v>16</v>
      </c>
      <c r="F3803" t="s">
        <v>12</v>
      </c>
      <c r="G3803" t="s">
        <v>12</v>
      </c>
      <c r="H3803" t="s">
        <v>13</v>
      </c>
      <c r="I3803">
        <v>53</v>
      </c>
      <c r="J3803" t="str">
        <f>IF(ABS((C3803-AVERAGE($C:$C))/_xlfn.STDEV.S(moras[SALARIO]))&gt;1.96,"Atípico","No")</f>
        <v>No</v>
      </c>
      <c r="K3803" t="str">
        <f>IF(ABS((moras[[#This Row],[EDAD]]-AVERAGE($I:$I))/_xlfn.STDEV.S($I:$I))&gt;1.96,"Atípico","No")</f>
        <v>No</v>
      </c>
    </row>
    <row r="3804" spans="1:11" x14ac:dyDescent="0.35">
      <c r="A3804">
        <v>4388</v>
      </c>
      <c r="B3804" t="s">
        <v>9</v>
      </c>
      <c r="C3804">
        <v>967077</v>
      </c>
      <c r="D3804" t="s">
        <v>10</v>
      </c>
      <c r="E3804" t="s">
        <v>11</v>
      </c>
      <c r="F3804" t="s">
        <v>12</v>
      </c>
      <c r="G3804" t="s">
        <v>13</v>
      </c>
      <c r="H3804" t="s">
        <v>13</v>
      </c>
      <c r="I3804">
        <v>53</v>
      </c>
      <c r="J3804" t="str">
        <f>IF(ABS((C3804-AVERAGE($C:$C))/_xlfn.STDEV.S(moras[SALARIO]))&gt;1.96,"Atípico","No")</f>
        <v>No</v>
      </c>
      <c r="K3804" t="str">
        <f>IF(ABS((moras[[#This Row],[EDAD]]-AVERAGE($I:$I))/_xlfn.STDEV.S($I:$I))&gt;1.96,"Atípico","No")</f>
        <v>No</v>
      </c>
    </row>
    <row r="3805" spans="1:11" x14ac:dyDescent="0.35">
      <c r="A3805">
        <v>3595</v>
      </c>
      <c r="B3805" t="s">
        <v>9</v>
      </c>
      <c r="C3805">
        <v>952625</v>
      </c>
      <c r="D3805" t="s">
        <v>10</v>
      </c>
      <c r="E3805" t="s">
        <v>16</v>
      </c>
      <c r="F3805" t="s">
        <v>12</v>
      </c>
      <c r="G3805" t="s">
        <v>13</v>
      </c>
      <c r="H3805" t="s">
        <v>13</v>
      </c>
      <c r="I3805">
        <v>53</v>
      </c>
      <c r="J3805" t="str">
        <f>IF(ABS((C3805-AVERAGE($C:$C))/_xlfn.STDEV.S(moras[SALARIO]))&gt;1.96,"Atípico","No")</f>
        <v>No</v>
      </c>
      <c r="K3805" t="str">
        <f>IF(ABS((moras[[#This Row],[EDAD]]-AVERAGE($I:$I))/_xlfn.STDEV.S($I:$I))&gt;1.96,"Atípico","No")</f>
        <v>No</v>
      </c>
    </row>
    <row r="3806" spans="1:11" x14ac:dyDescent="0.35">
      <c r="A3806">
        <v>511</v>
      </c>
      <c r="B3806" t="s">
        <v>9</v>
      </c>
      <c r="C3806">
        <v>896977</v>
      </c>
      <c r="D3806" t="s">
        <v>10</v>
      </c>
      <c r="E3806" t="s">
        <v>16</v>
      </c>
      <c r="F3806" t="s">
        <v>12</v>
      </c>
      <c r="G3806" t="s">
        <v>13</v>
      </c>
      <c r="H3806" t="s">
        <v>13</v>
      </c>
      <c r="I3806">
        <v>53</v>
      </c>
      <c r="J3806" t="str">
        <f>IF(ABS((C3806-AVERAGE($C:$C))/_xlfn.STDEV.S(moras[SALARIO]))&gt;1.96,"Atípico","No")</f>
        <v>No</v>
      </c>
      <c r="K3806" t="str">
        <f>IF(ABS((moras[[#This Row],[EDAD]]-AVERAGE($I:$I))/_xlfn.STDEV.S($I:$I))&gt;1.96,"Atípico","No")</f>
        <v>No</v>
      </c>
    </row>
    <row r="3807" spans="1:11" x14ac:dyDescent="0.35">
      <c r="A3807">
        <v>3723</v>
      </c>
      <c r="B3807" t="s">
        <v>15</v>
      </c>
      <c r="C3807">
        <v>858032.05</v>
      </c>
      <c r="D3807" t="s">
        <v>10</v>
      </c>
      <c r="E3807" t="s">
        <v>11</v>
      </c>
      <c r="F3807" t="s">
        <v>12</v>
      </c>
      <c r="G3807" t="s">
        <v>13</v>
      </c>
      <c r="H3807" t="s">
        <v>13</v>
      </c>
      <c r="I3807">
        <v>53</v>
      </c>
      <c r="J3807" t="str">
        <f>IF(ABS((C3807-AVERAGE($C:$C))/_xlfn.STDEV.S(moras[SALARIO]))&gt;1.96,"Atípico","No")</f>
        <v>No</v>
      </c>
      <c r="K3807" t="str">
        <f>IF(ABS((moras[[#This Row],[EDAD]]-AVERAGE($I:$I))/_xlfn.STDEV.S($I:$I))&gt;1.96,"Atípico","No")</f>
        <v>No</v>
      </c>
    </row>
    <row r="3808" spans="1:11" x14ac:dyDescent="0.35">
      <c r="A3808">
        <v>1517</v>
      </c>
      <c r="B3808" t="s">
        <v>9</v>
      </c>
      <c r="C3808">
        <v>766610</v>
      </c>
      <c r="D3808" t="s">
        <v>10</v>
      </c>
      <c r="E3808" t="s">
        <v>11</v>
      </c>
      <c r="F3808" t="s">
        <v>12</v>
      </c>
      <c r="G3808" t="s">
        <v>13</v>
      </c>
      <c r="H3808" t="s">
        <v>13</v>
      </c>
      <c r="I3808">
        <v>53</v>
      </c>
      <c r="J3808" t="str">
        <f>IF(ABS((C3808-AVERAGE($C:$C))/_xlfn.STDEV.S(moras[SALARIO]))&gt;1.96,"Atípico","No")</f>
        <v>No</v>
      </c>
      <c r="K3808" t="str">
        <f>IF(ABS((moras[[#This Row],[EDAD]]-AVERAGE($I:$I))/_xlfn.STDEV.S($I:$I))&gt;1.96,"Atípico","No")</f>
        <v>No</v>
      </c>
    </row>
    <row r="3809" spans="1:11" x14ac:dyDescent="0.35">
      <c r="A3809">
        <v>3706</v>
      </c>
      <c r="B3809" t="s">
        <v>9</v>
      </c>
      <c r="C3809">
        <v>753064</v>
      </c>
      <c r="D3809" t="s">
        <v>10</v>
      </c>
      <c r="E3809" t="s">
        <v>11</v>
      </c>
      <c r="F3809" t="s">
        <v>12</v>
      </c>
      <c r="G3809" t="s">
        <v>13</v>
      </c>
      <c r="H3809" t="s">
        <v>12</v>
      </c>
      <c r="I3809">
        <v>53</v>
      </c>
      <c r="J3809" t="str">
        <f>IF(ABS((C3809-AVERAGE($C:$C))/_xlfn.STDEV.S(moras[SALARIO]))&gt;1.96,"Atípico","No")</f>
        <v>No</v>
      </c>
      <c r="K3809" t="str">
        <f>IF(ABS((moras[[#This Row],[EDAD]]-AVERAGE($I:$I))/_xlfn.STDEV.S($I:$I))&gt;1.96,"Atípico","No")</f>
        <v>No</v>
      </c>
    </row>
    <row r="3810" spans="1:11" x14ac:dyDescent="0.35">
      <c r="A3810">
        <v>4351</v>
      </c>
      <c r="B3810" t="s">
        <v>9</v>
      </c>
      <c r="C3810">
        <v>728392</v>
      </c>
      <c r="D3810" t="s">
        <v>10</v>
      </c>
      <c r="E3810" t="s">
        <v>16</v>
      </c>
      <c r="F3810" t="s">
        <v>12</v>
      </c>
      <c r="G3810" t="s">
        <v>13</v>
      </c>
      <c r="H3810" t="s">
        <v>13</v>
      </c>
      <c r="I3810">
        <v>53</v>
      </c>
      <c r="J3810" t="str">
        <f>IF(ABS((C3810-AVERAGE($C:$C))/_xlfn.STDEV.S(moras[SALARIO]))&gt;1.96,"Atípico","No")</f>
        <v>No</v>
      </c>
      <c r="K3810" t="str">
        <f>IF(ABS((moras[[#This Row],[EDAD]]-AVERAGE($I:$I))/_xlfn.STDEV.S($I:$I))&gt;1.96,"Atípico","No")</f>
        <v>No</v>
      </c>
    </row>
    <row r="3811" spans="1:11" x14ac:dyDescent="0.35">
      <c r="A3811">
        <v>3080</v>
      </c>
      <c r="B3811" t="s">
        <v>9</v>
      </c>
      <c r="C3811">
        <v>705577.5</v>
      </c>
      <c r="D3811" t="s">
        <v>10</v>
      </c>
      <c r="E3811" t="s">
        <v>16</v>
      </c>
      <c r="F3811" t="s">
        <v>12</v>
      </c>
      <c r="G3811" t="s">
        <v>13</v>
      </c>
      <c r="H3811" t="s">
        <v>13</v>
      </c>
      <c r="I3811">
        <v>53</v>
      </c>
      <c r="J3811" t="str">
        <f>IF(ABS((C3811-AVERAGE($C:$C))/_xlfn.STDEV.S(moras[SALARIO]))&gt;1.96,"Atípico","No")</f>
        <v>No</v>
      </c>
      <c r="K3811" t="str">
        <f>IF(ABS((moras[[#This Row],[EDAD]]-AVERAGE($I:$I))/_xlfn.STDEV.S($I:$I))&gt;1.96,"Atípico","No")</f>
        <v>No</v>
      </c>
    </row>
    <row r="3812" spans="1:11" x14ac:dyDescent="0.35">
      <c r="A3812">
        <v>4857</v>
      </c>
      <c r="B3812" t="s">
        <v>9</v>
      </c>
      <c r="C3812">
        <v>660392</v>
      </c>
      <c r="D3812" t="s">
        <v>17</v>
      </c>
      <c r="E3812" t="s">
        <v>16</v>
      </c>
      <c r="F3812" t="s">
        <v>12</v>
      </c>
      <c r="G3812" t="s">
        <v>12</v>
      </c>
      <c r="H3812" t="s">
        <v>13</v>
      </c>
      <c r="I3812">
        <v>53</v>
      </c>
      <c r="J3812" t="str">
        <f>IF(ABS((C3812-AVERAGE($C:$C))/_xlfn.STDEV.S(moras[SALARIO]))&gt;1.96,"Atípico","No")</f>
        <v>No</v>
      </c>
      <c r="K3812" t="str">
        <f>IF(ABS((moras[[#This Row],[EDAD]]-AVERAGE($I:$I))/_xlfn.STDEV.S($I:$I))&gt;1.96,"Atípico","No")</f>
        <v>No</v>
      </c>
    </row>
    <row r="3813" spans="1:11" x14ac:dyDescent="0.35">
      <c r="A3813">
        <v>1847</v>
      </c>
      <c r="B3813" t="s">
        <v>9</v>
      </c>
      <c r="C3813">
        <v>648421</v>
      </c>
      <c r="D3813" t="s">
        <v>10</v>
      </c>
      <c r="E3813" t="s">
        <v>16</v>
      </c>
      <c r="F3813" t="s">
        <v>12</v>
      </c>
      <c r="G3813" t="s">
        <v>13</v>
      </c>
      <c r="H3813" t="s">
        <v>13</v>
      </c>
      <c r="I3813">
        <v>53</v>
      </c>
      <c r="J3813" t="str">
        <f>IF(ABS((C3813-AVERAGE($C:$C))/_xlfn.STDEV.S(moras[SALARIO]))&gt;1.96,"Atípico","No")</f>
        <v>No</v>
      </c>
      <c r="K3813" t="str">
        <f>IF(ABS((moras[[#This Row],[EDAD]]-AVERAGE($I:$I))/_xlfn.STDEV.S($I:$I))&gt;1.96,"Atípico","No")</f>
        <v>No</v>
      </c>
    </row>
    <row r="3814" spans="1:11" x14ac:dyDescent="0.35">
      <c r="A3814">
        <v>1568</v>
      </c>
      <c r="B3814" t="s">
        <v>9</v>
      </c>
      <c r="C3814">
        <v>642418.54</v>
      </c>
      <c r="D3814" t="s">
        <v>10</v>
      </c>
      <c r="E3814" t="s">
        <v>16</v>
      </c>
      <c r="F3814" t="s">
        <v>12</v>
      </c>
      <c r="G3814" t="s">
        <v>13</v>
      </c>
      <c r="H3814" t="s">
        <v>13</v>
      </c>
      <c r="I3814">
        <v>53</v>
      </c>
      <c r="J3814" t="str">
        <f>IF(ABS((C3814-AVERAGE($C:$C))/_xlfn.STDEV.S(moras[SALARIO]))&gt;1.96,"Atípico","No")</f>
        <v>No</v>
      </c>
      <c r="K3814" t="str">
        <f>IF(ABS((moras[[#This Row],[EDAD]]-AVERAGE($I:$I))/_xlfn.STDEV.S($I:$I))&gt;1.96,"Atípico","No")</f>
        <v>No</v>
      </c>
    </row>
    <row r="3815" spans="1:11" x14ac:dyDescent="0.35">
      <c r="A3815">
        <v>3055</v>
      </c>
      <c r="B3815" t="s">
        <v>9</v>
      </c>
      <c r="C3815">
        <v>639148</v>
      </c>
      <c r="D3815" t="s">
        <v>18</v>
      </c>
      <c r="E3815" t="s">
        <v>16</v>
      </c>
      <c r="F3815" t="s">
        <v>12</v>
      </c>
      <c r="G3815" t="s">
        <v>13</v>
      </c>
      <c r="H3815" t="s">
        <v>13</v>
      </c>
      <c r="I3815">
        <v>53</v>
      </c>
      <c r="J3815" t="str">
        <f>IF(ABS((C3815-AVERAGE($C:$C))/_xlfn.STDEV.S(moras[SALARIO]))&gt;1.96,"Atípico","No")</f>
        <v>No</v>
      </c>
      <c r="K3815" t="str">
        <f>IF(ABS((moras[[#This Row],[EDAD]]-AVERAGE($I:$I))/_xlfn.STDEV.S($I:$I))&gt;1.96,"Atípico","No")</f>
        <v>No</v>
      </c>
    </row>
    <row r="3816" spans="1:11" x14ac:dyDescent="0.35">
      <c r="A3816">
        <v>2213</v>
      </c>
      <c r="B3816" t="s">
        <v>15</v>
      </c>
      <c r="C3816">
        <v>619970</v>
      </c>
      <c r="D3816" t="s">
        <v>18</v>
      </c>
      <c r="E3816" t="s">
        <v>16</v>
      </c>
      <c r="F3816" t="s">
        <v>12</v>
      </c>
      <c r="G3816" t="s">
        <v>13</v>
      </c>
      <c r="H3816" t="s">
        <v>13</v>
      </c>
      <c r="I3816">
        <v>53</v>
      </c>
      <c r="J3816" t="str">
        <f>IF(ABS((C3816-AVERAGE($C:$C))/_xlfn.STDEV.S(moras[SALARIO]))&gt;1.96,"Atípico","No")</f>
        <v>No</v>
      </c>
      <c r="K3816" t="str">
        <f>IF(ABS((moras[[#This Row],[EDAD]]-AVERAGE($I:$I))/_xlfn.STDEV.S($I:$I))&gt;1.96,"Atípico","No")</f>
        <v>No</v>
      </c>
    </row>
    <row r="3817" spans="1:11" x14ac:dyDescent="0.35">
      <c r="A3817">
        <v>3087</v>
      </c>
      <c r="B3817" t="s">
        <v>15</v>
      </c>
      <c r="C3817">
        <v>615850.17000000004</v>
      </c>
      <c r="D3817" t="s">
        <v>10</v>
      </c>
      <c r="E3817" t="s">
        <v>16</v>
      </c>
      <c r="F3817" t="s">
        <v>12</v>
      </c>
      <c r="G3817" t="s">
        <v>13</v>
      </c>
      <c r="H3817" t="s">
        <v>13</v>
      </c>
      <c r="I3817">
        <v>53</v>
      </c>
      <c r="J3817" t="str">
        <f>IF(ABS((C3817-AVERAGE($C:$C))/_xlfn.STDEV.S(moras[SALARIO]))&gt;1.96,"Atípico","No")</f>
        <v>No</v>
      </c>
      <c r="K3817" t="str">
        <f>IF(ABS((moras[[#This Row],[EDAD]]-AVERAGE($I:$I))/_xlfn.STDEV.S($I:$I))&gt;1.96,"Atípico","No")</f>
        <v>No</v>
      </c>
    </row>
    <row r="3818" spans="1:11" x14ac:dyDescent="0.35">
      <c r="A3818">
        <v>1885</v>
      </c>
      <c r="B3818" t="s">
        <v>9</v>
      </c>
      <c r="C3818">
        <v>600000</v>
      </c>
      <c r="D3818" t="s">
        <v>10</v>
      </c>
      <c r="E3818" t="s">
        <v>16</v>
      </c>
      <c r="F3818" t="s">
        <v>12</v>
      </c>
      <c r="G3818" t="s">
        <v>13</v>
      </c>
      <c r="H3818" t="s">
        <v>12</v>
      </c>
      <c r="I3818">
        <v>53</v>
      </c>
      <c r="J3818" t="str">
        <f>IF(ABS((C3818-AVERAGE($C:$C))/_xlfn.STDEV.S(moras[SALARIO]))&gt;1.96,"Atípico","No")</f>
        <v>No</v>
      </c>
      <c r="K3818" t="str">
        <f>IF(ABS((moras[[#This Row],[EDAD]]-AVERAGE($I:$I))/_xlfn.STDEV.S($I:$I))&gt;1.96,"Atípico","No")</f>
        <v>No</v>
      </c>
    </row>
    <row r="3819" spans="1:11" x14ac:dyDescent="0.35">
      <c r="A3819">
        <v>3743</v>
      </c>
      <c r="B3819" t="s">
        <v>9</v>
      </c>
      <c r="C3819">
        <v>600000</v>
      </c>
      <c r="D3819" t="s">
        <v>10</v>
      </c>
      <c r="E3819" t="s">
        <v>16</v>
      </c>
      <c r="F3819" t="s">
        <v>12</v>
      </c>
      <c r="G3819" t="s">
        <v>13</v>
      </c>
      <c r="H3819" t="s">
        <v>13</v>
      </c>
      <c r="I3819">
        <v>53</v>
      </c>
      <c r="J3819" t="str">
        <f>IF(ABS((C3819-AVERAGE($C:$C))/_xlfn.STDEV.S(moras[SALARIO]))&gt;1.96,"Atípico","No")</f>
        <v>No</v>
      </c>
      <c r="K3819" t="str">
        <f>IF(ABS((moras[[#This Row],[EDAD]]-AVERAGE($I:$I))/_xlfn.STDEV.S($I:$I))&gt;1.96,"Atípico","No")</f>
        <v>No</v>
      </c>
    </row>
    <row r="3820" spans="1:11" x14ac:dyDescent="0.35">
      <c r="A3820">
        <v>687</v>
      </c>
      <c r="B3820" t="s">
        <v>9</v>
      </c>
      <c r="C3820">
        <v>594527</v>
      </c>
      <c r="D3820" t="s">
        <v>18</v>
      </c>
      <c r="E3820" t="s">
        <v>16</v>
      </c>
      <c r="F3820" t="s">
        <v>12</v>
      </c>
      <c r="G3820" t="s">
        <v>13</v>
      </c>
      <c r="H3820" t="s">
        <v>12</v>
      </c>
      <c r="I3820">
        <v>53</v>
      </c>
      <c r="J3820" t="str">
        <f>IF(ABS((C3820-AVERAGE($C:$C))/_xlfn.STDEV.S(moras[SALARIO]))&gt;1.96,"Atípico","No")</f>
        <v>No</v>
      </c>
      <c r="K3820" t="str">
        <f>IF(ABS((moras[[#This Row],[EDAD]]-AVERAGE($I:$I))/_xlfn.STDEV.S($I:$I))&gt;1.96,"Atípico","No")</f>
        <v>No</v>
      </c>
    </row>
    <row r="3821" spans="1:11" x14ac:dyDescent="0.35">
      <c r="A3821">
        <v>378</v>
      </c>
      <c r="B3821" t="s">
        <v>9</v>
      </c>
      <c r="C3821">
        <v>594092</v>
      </c>
      <c r="D3821" t="s">
        <v>18</v>
      </c>
      <c r="E3821" t="s">
        <v>16</v>
      </c>
      <c r="F3821" t="s">
        <v>12</v>
      </c>
      <c r="G3821" t="s">
        <v>13</v>
      </c>
      <c r="H3821" t="s">
        <v>12</v>
      </c>
      <c r="I3821">
        <v>53</v>
      </c>
      <c r="J3821" t="str">
        <f>IF(ABS((C3821-AVERAGE($C:$C))/_xlfn.STDEV.S(moras[SALARIO]))&gt;1.96,"Atípico","No")</f>
        <v>No</v>
      </c>
      <c r="K3821" t="str">
        <f>IF(ABS((moras[[#This Row],[EDAD]]-AVERAGE($I:$I))/_xlfn.STDEV.S($I:$I))&gt;1.96,"Atípico","No")</f>
        <v>No</v>
      </c>
    </row>
    <row r="3822" spans="1:11" x14ac:dyDescent="0.35">
      <c r="A3822">
        <v>1066</v>
      </c>
      <c r="B3822" t="s">
        <v>9</v>
      </c>
      <c r="C3822">
        <v>592200</v>
      </c>
      <c r="D3822" t="s">
        <v>10</v>
      </c>
      <c r="E3822" t="s">
        <v>16</v>
      </c>
      <c r="F3822" t="s">
        <v>12</v>
      </c>
      <c r="G3822" t="s">
        <v>12</v>
      </c>
      <c r="H3822" t="s">
        <v>13</v>
      </c>
      <c r="I3822">
        <v>53</v>
      </c>
      <c r="J3822" t="str">
        <f>IF(ABS((C3822-AVERAGE($C:$C))/_xlfn.STDEV.S(moras[SALARIO]))&gt;1.96,"Atípico","No")</f>
        <v>No</v>
      </c>
      <c r="K3822" t="str">
        <f>IF(ABS((moras[[#This Row],[EDAD]]-AVERAGE($I:$I))/_xlfn.STDEV.S($I:$I))&gt;1.96,"Atípico","No")</f>
        <v>No</v>
      </c>
    </row>
    <row r="3823" spans="1:11" x14ac:dyDescent="0.35">
      <c r="A3823">
        <v>2375</v>
      </c>
      <c r="B3823" t="s">
        <v>9</v>
      </c>
      <c r="C3823">
        <v>587574</v>
      </c>
      <c r="D3823" t="s">
        <v>18</v>
      </c>
      <c r="E3823" t="s">
        <v>16</v>
      </c>
      <c r="F3823" t="s">
        <v>12</v>
      </c>
      <c r="G3823" t="s">
        <v>12</v>
      </c>
      <c r="H3823" t="s">
        <v>13</v>
      </c>
      <c r="I3823">
        <v>53</v>
      </c>
      <c r="J3823" t="str">
        <f>IF(ABS((C3823-AVERAGE($C:$C))/_xlfn.STDEV.S(moras[SALARIO]))&gt;1.96,"Atípico","No")</f>
        <v>No</v>
      </c>
      <c r="K3823" t="str">
        <f>IF(ABS((moras[[#This Row],[EDAD]]-AVERAGE($I:$I))/_xlfn.STDEV.S($I:$I))&gt;1.96,"Atípico","No")</f>
        <v>No</v>
      </c>
    </row>
    <row r="3824" spans="1:11" x14ac:dyDescent="0.35">
      <c r="A3824">
        <v>3900</v>
      </c>
      <c r="B3824" t="s">
        <v>9</v>
      </c>
      <c r="C3824">
        <v>583221.81999999995</v>
      </c>
      <c r="D3824" t="s">
        <v>10</v>
      </c>
      <c r="E3824" t="s">
        <v>16</v>
      </c>
      <c r="F3824" t="s">
        <v>12</v>
      </c>
      <c r="G3824" t="s">
        <v>12</v>
      </c>
      <c r="H3824" t="s">
        <v>13</v>
      </c>
      <c r="I3824">
        <v>53</v>
      </c>
      <c r="J3824" t="str">
        <f>IF(ABS((C3824-AVERAGE($C:$C))/_xlfn.STDEV.S(moras[SALARIO]))&gt;1.96,"Atípico","No")</f>
        <v>No</v>
      </c>
      <c r="K3824" t="str">
        <f>IF(ABS((moras[[#This Row],[EDAD]]-AVERAGE($I:$I))/_xlfn.STDEV.S($I:$I))&gt;1.96,"Atípico","No")</f>
        <v>No</v>
      </c>
    </row>
    <row r="3825" spans="1:11" x14ac:dyDescent="0.35">
      <c r="A3825">
        <v>638</v>
      </c>
      <c r="B3825" t="s">
        <v>9</v>
      </c>
      <c r="C3825">
        <v>577032.5</v>
      </c>
      <c r="D3825" t="s">
        <v>10</v>
      </c>
      <c r="E3825" t="s">
        <v>16</v>
      </c>
      <c r="F3825" t="s">
        <v>12</v>
      </c>
      <c r="G3825" t="s">
        <v>13</v>
      </c>
      <c r="H3825" t="s">
        <v>13</v>
      </c>
      <c r="I3825">
        <v>53</v>
      </c>
      <c r="J3825" t="str">
        <f>IF(ABS((C3825-AVERAGE($C:$C))/_xlfn.STDEV.S(moras[SALARIO]))&gt;1.96,"Atípico","No")</f>
        <v>No</v>
      </c>
      <c r="K3825" t="str">
        <f>IF(ABS((moras[[#This Row],[EDAD]]-AVERAGE($I:$I))/_xlfn.STDEV.S($I:$I))&gt;1.96,"Atípico","No")</f>
        <v>No</v>
      </c>
    </row>
    <row r="3826" spans="1:11" x14ac:dyDescent="0.35">
      <c r="A3826">
        <v>539</v>
      </c>
      <c r="B3826" t="s">
        <v>9</v>
      </c>
      <c r="C3826">
        <v>563607</v>
      </c>
      <c r="D3826" t="s">
        <v>18</v>
      </c>
      <c r="E3826" t="s">
        <v>16</v>
      </c>
      <c r="F3826" t="s">
        <v>12</v>
      </c>
      <c r="G3826" t="s">
        <v>12</v>
      </c>
      <c r="H3826" t="s">
        <v>12</v>
      </c>
      <c r="I3826">
        <v>53</v>
      </c>
      <c r="J3826" t="str">
        <f>IF(ABS((C3826-AVERAGE($C:$C))/_xlfn.STDEV.S(moras[SALARIO]))&gt;1.96,"Atípico","No")</f>
        <v>No</v>
      </c>
      <c r="K3826" t="str">
        <f>IF(ABS((moras[[#This Row],[EDAD]]-AVERAGE($I:$I))/_xlfn.STDEV.S($I:$I))&gt;1.96,"Atípico","No")</f>
        <v>No</v>
      </c>
    </row>
    <row r="3827" spans="1:11" x14ac:dyDescent="0.35">
      <c r="A3827">
        <v>1145</v>
      </c>
      <c r="B3827" t="s">
        <v>9</v>
      </c>
      <c r="C3827">
        <v>555522</v>
      </c>
      <c r="D3827" t="s">
        <v>10</v>
      </c>
      <c r="E3827" t="s">
        <v>16</v>
      </c>
      <c r="F3827" t="s">
        <v>12</v>
      </c>
      <c r="G3827" t="s">
        <v>13</v>
      </c>
      <c r="H3827" t="s">
        <v>13</v>
      </c>
      <c r="I3827">
        <v>53</v>
      </c>
      <c r="J3827" t="str">
        <f>IF(ABS((C3827-AVERAGE($C:$C))/_xlfn.STDEV.S(moras[SALARIO]))&gt;1.96,"Atípico","No")</f>
        <v>No</v>
      </c>
      <c r="K3827" t="str">
        <f>IF(ABS((moras[[#This Row],[EDAD]]-AVERAGE($I:$I))/_xlfn.STDEV.S($I:$I))&gt;1.96,"Atípico","No")</f>
        <v>No</v>
      </c>
    </row>
    <row r="3828" spans="1:11" x14ac:dyDescent="0.35">
      <c r="A3828">
        <v>3677</v>
      </c>
      <c r="B3828" t="s">
        <v>9</v>
      </c>
      <c r="C3828">
        <v>450886</v>
      </c>
      <c r="D3828" t="s">
        <v>18</v>
      </c>
      <c r="E3828" t="s">
        <v>16</v>
      </c>
      <c r="F3828" t="s">
        <v>12</v>
      </c>
      <c r="G3828" t="s">
        <v>13</v>
      </c>
      <c r="H3828" t="s">
        <v>12</v>
      </c>
      <c r="I3828">
        <v>53</v>
      </c>
      <c r="J3828" t="str">
        <f>IF(ABS((C3828-AVERAGE($C:$C))/_xlfn.STDEV.S(moras[SALARIO]))&gt;1.96,"Atípico","No")</f>
        <v>No</v>
      </c>
      <c r="K3828" t="str">
        <f>IF(ABS((moras[[#This Row],[EDAD]]-AVERAGE($I:$I))/_xlfn.STDEV.S($I:$I))&gt;1.96,"Atípico","No")</f>
        <v>No</v>
      </c>
    </row>
    <row r="3829" spans="1:11" x14ac:dyDescent="0.35">
      <c r="A3829">
        <v>2923</v>
      </c>
      <c r="B3829" t="s">
        <v>9</v>
      </c>
      <c r="C3829">
        <v>447825.78</v>
      </c>
      <c r="D3829" t="s">
        <v>10</v>
      </c>
      <c r="E3829" t="s">
        <v>16</v>
      </c>
      <c r="F3829" t="s">
        <v>12</v>
      </c>
      <c r="G3829" t="s">
        <v>13</v>
      </c>
      <c r="H3829" t="s">
        <v>13</v>
      </c>
      <c r="I3829">
        <v>53</v>
      </c>
      <c r="J3829" t="str">
        <f>IF(ABS((C3829-AVERAGE($C:$C))/_xlfn.STDEV.S(moras[SALARIO]))&gt;1.96,"Atípico","No")</f>
        <v>No</v>
      </c>
      <c r="K3829" t="str">
        <f>IF(ABS((moras[[#This Row],[EDAD]]-AVERAGE($I:$I))/_xlfn.STDEV.S($I:$I))&gt;1.96,"Atípico","No")</f>
        <v>No</v>
      </c>
    </row>
    <row r="3830" spans="1:11" x14ac:dyDescent="0.35">
      <c r="A3830">
        <v>1122</v>
      </c>
      <c r="B3830" t="s">
        <v>9</v>
      </c>
      <c r="C3830">
        <v>440086.31</v>
      </c>
      <c r="D3830" t="s">
        <v>10</v>
      </c>
      <c r="E3830" t="s">
        <v>16</v>
      </c>
      <c r="F3830" t="s">
        <v>12</v>
      </c>
      <c r="G3830" t="s">
        <v>13</v>
      </c>
      <c r="H3830" t="s">
        <v>13</v>
      </c>
      <c r="I3830">
        <v>53</v>
      </c>
      <c r="J3830" t="str">
        <f>IF(ABS((C3830-AVERAGE($C:$C))/_xlfn.STDEV.S(moras[SALARIO]))&gt;1.96,"Atípico","No")</f>
        <v>No</v>
      </c>
      <c r="K3830" t="str">
        <f>IF(ABS((moras[[#This Row],[EDAD]]-AVERAGE($I:$I))/_xlfn.STDEV.S($I:$I))&gt;1.96,"Atípico","No")</f>
        <v>No</v>
      </c>
    </row>
    <row r="3831" spans="1:11" x14ac:dyDescent="0.35">
      <c r="A3831">
        <v>4128</v>
      </c>
      <c r="B3831" t="s">
        <v>9</v>
      </c>
      <c r="C3831">
        <v>436800</v>
      </c>
      <c r="D3831" t="s">
        <v>10</v>
      </c>
      <c r="E3831" t="s">
        <v>16</v>
      </c>
      <c r="F3831" t="s">
        <v>12</v>
      </c>
      <c r="G3831" t="s">
        <v>13</v>
      </c>
      <c r="H3831" t="s">
        <v>13</v>
      </c>
      <c r="I3831">
        <v>53</v>
      </c>
      <c r="J3831" t="str">
        <f>IF(ABS((C3831-AVERAGE($C:$C))/_xlfn.STDEV.S(moras[SALARIO]))&gt;1.96,"Atípico","No")</f>
        <v>No</v>
      </c>
      <c r="K3831" t="str">
        <f>IF(ABS((moras[[#This Row],[EDAD]]-AVERAGE($I:$I))/_xlfn.STDEV.S($I:$I))&gt;1.96,"Atípico","No")</f>
        <v>No</v>
      </c>
    </row>
    <row r="3832" spans="1:11" x14ac:dyDescent="0.35">
      <c r="A3832">
        <v>771</v>
      </c>
      <c r="B3832" t="s">
        <v>9</v>
      </c>
      <c r="C3832">
        <v>433085</v>
      </c>
      <c r="D3832" t="s">
        <v>18</v>
      </c>
      <c r="E3832" t="s">
        <v>16</v>
      </c>
      <c r="F3832" t="s">
        <v>12</v>
      </c>
      <c r="G3832" t="s">
        <v>12</v>
      </c>
      <c r="H3832" t="s">
        <v>12</v>
      </c>
      <c r="I3832">
        <v>53</v>
      </c>
      <c r="J3832" t="str">
        <f>IF(ABS((C3832-AVERAGE($C:$C))/_xlfn.STDEV.S(moras[SALARIO]))&gt;1.96,"Atípico","No")</f>
        <v>No</v>
      </c>
      <c r="K3832" t="str">
        <f>IF(ABS((moras[[#This Row],[EDAD]]-AVERAGE($I:$I))/_xlfn.STDEV.S($I:$I))&gt;1.96,"Atípico","No")</f>
        <v>No</v>
      </c>
    </row>
    <row r="3833" spans="1:11" x14ac:dyDescent="0.35">
      <c r="A3833">
        <v>4163</v>
      </c>
      <c r="B3833" t="s">
        <v>15</v>
      </c>
      <c r="C3833">
        <v>429500</v>
      </c>
      <c r="D3833" t="s">
        <v>10</v>
      </c>
      <c r="E3833" t="s">
        <v>16</v>
      </c>
      <c r="F3833" t="s">
        <v>12</v>
      </c>
      <c r="G3833" t="s">
        <v>13</v>
      </c>
      <c r="H3833" t="s">
        <v>13</v>
      </c>
      <c r="I3833">
        <v>53</v>
      </c>
      <c r="J3833" t="str">
        <f>IF(ABS((C3833-AVERAGE($C:$C))/_xlfn.STDEV.S(moras[SALARIO]))&gt;1.96,"Atípico","No")</f>
        <v>No</v>
      </c>
      <c r="K3833" t="str">
        <f>IF(ABS((moras[[#This Row],[EDAD]]-AVERAGE($I:$I))/_xlfn.STDEV.S($I:$I))&gt;1.96,"Atípico","No")</f>
        <v>No</v>
      </c>
    </row>
    <row r="3834" spans="1:11" x14ac:dyDescent="0.35">
      <c r="A3834">
        <v>1110</v>
      </c>
      <c r="B3834" t="s">
        <v>9</v>
      </c>
      <c r="C3834">
        <v>429000</v>
      </c>
      <c r="D3834" t="s">
        <v>10</v>
      </c>
      <c r="E3834" t="s">
        <v>16</v>
      </c>
      <c r="F3834" t="s">
        <v>12</v>
      </c>
      <c r="G3834" t="s">
        <v>12</v>
      </c>
      <c r="H3834" t="s">
        <v>13</v>
      </c>
      <c r="I3834">
        <v>53</v>
      </c>
      <c r="J3834" t="str">
        <f>IF(ABS((C3834-AVERAGE($C:$C))/_xlfn.STDEV.S(moras[SALARIO]))&gt;1.96,"Atípico","No")</f>
        <v>No</v>
      </c>
      <c r="K3834" t="str">
        <f>IF(ABS((moras[[#This Row],[EDAD]]-AVERAGE($I:$I))/_xlfn.STDEV.S($I:$I))&gt;1.96,"Atípico","No")</f>
        <v>No</v>
      </c>
    </row>
    <row r="3835" spans="1:11" x14ac:dyDescent="0.35">
      <c r="A3835">
        <v>2921</v>
      </c>
      <c r="B3835" t="s">
        <v>9</v>
      </c>
      <c r="C3835">
        <v>426977.82</v>
      </c>
      <c r="D3835" t="s">
        <v>10</v>
      </c>
      <c r="E3835" t="s">
        <v>16</v>
      </c>
      <c r="F3835" t="s">
        <v>12</v>
      </c>
      <c r="G3835" t="s">
        <v>12</v>
      </c>
      <c r="H3835" t="s">
        <v>13</v>
      </c>
      <c r="I3835">
        <v>53</v>
      </c>
      <c r="J3835" t="str">
        <f>IF(ABS((C3835-AVERAGE($C:$C))/_xlfn.STDEV.S(moras[SALARIO]))&gt;1.96,"Atípico","No")</f>
        <v>No</v>
      </c>
      <c r="K3835" t="str">
        <f>IF(ABS((moras[[#This Row],[EDAD]]-AVERAGE($I:$I))/_xlfn.STDEV.S($I:$I))&gt;1.96,"Atípico","No")</f>
        <v>No</v>
      </c>
    </row>
    <row r="3836" spans="1:11" x14ac:dyDescent="0.35">
      <c r="A3836">
        <v>64</v>
      </c>
      <c r="B3836" t="s">
        <v>15</v>
      </c>
      <c r="C3836">
        <v>411794</v>
      </c>
      <c r="D3836" t="s">
        <v>18</v>
      </c>
      <c r="E3836" t="s">
        <v>16</v>
      </c>
      <c r="F3836" t="s">
        <v>12</v>
      </c>
      <c r="G3836" t="s">
        <v>13</v>
      </c>
      <c r="H3836" t="s">
        <v>13</v>
      </c>
      <c r="I3836">
        <v>53</v>
      </c>
      <c r="J3836" t="str">
        <f>IF(ABS((C3836-AVERAGE($C:$C))/_xlfn.STDEV.S(moras[SALARIO]))&gt;1.96,"Atípico","No")</f>
        <v>No</v>
      </c>
      <c r="K3836" t="str">
        <f>IF(ABS((moras[[#This Row],[EDAD]]-AVERAGE($I:$I))/_xlfn.STDEV.S($I:$I))&gt;1.96,"Atípico","No")</f>
        <v>No</v>
      </c>
    </row>
    <row r="3837" spans="1:11" x14ac:dyDescent="0.35">
      <c r="A3837">
        <v>3399</v>
      </c>
      <c r="B3837" t="s">
        <v>9</v>
      </c>
      <c r="C3837">
        <v>405063</v>
      </c>
      <c r="D3837" t="s">
        <v>18</v>
      </c>
      <c r="E3837" t="s">
        <v>16</v>
      </c>
      <c r="F3837" t="s">
        <v>12</v>
      </c>
      <c r="G3837" t="s">
        <v>13</v>
      </c>
      <c r="H3837" t="s">
        <v>12</v>
      </c>
      <c r="I3837">
        <v>53</v>
      </c>
      <c r="J3837" t="str">
        <f>IF(ABS((C3837-AVERAGE($C:$C))/_xlfn.STDEV.S(moras[SALARIO]))&gt;1.96,"Atípico","No")</f>
        <v>No</v>
      </c>
      <c r="K3837" t="str">
        <f>IF(ABS((moras[[#This Row],[EDAD]]-AVERAGE($I:$I))/_xlfn.STDEV.S($I:$I))&gt;1.96,"Atípico","No")</f>
        <v>No</v>
      </c>
    </row>
    <row r="3838" spans="1:11" x14ac:dyDescent="0.35">
      <c r="A3838">
        <v>4112</v>
      </c>
      <c r="B3838" t="s">
        <v>9</v>
      </c>
      <c r="C3838">
        <v>403983</v>
      </c>
      <c r="D3838" t="s">
        <v>18</v>
      </c>
      <c r="E3838" t="s">
        <v>16</v>
      </c>
      <c r="F3838" t="s">
        <v>12</v>
      </c>
      <c r="G3838" t="s">
        <v>13</v>
      </c>
      <c r="H3838" t="s">
        <v>13</v>
      </c>
      <c r="I3838">
        <v>53</v>
      </c>
      <c r="J3838" t="str">
        <f>IF(ABS((C3838-AVERAGE($C:$C))/_xlfn.STDEV.S(moras[SALARIO]))&gt;1.96,"Atípico","No")</f>
        <v>No</v>
      </c>
      <c r="K3838" t="str">
        <f>IF(ABS((moras[[#This Row],[EDAD]]-AVERAGE($I:$I))/_xlfn.STDEV.S($I:$I))&gt;1.96,"Atípico","No")</f>
        <v>No</v>
      </c>
    </row>
    <row r="3839" spans="1:11" x14ac:dyDescent="0.35">
      <c r="A3839">
        <v>766</v>
      </c>
      <c r="B3839" t="s">
        <v>9</v>
      </c>
      <c r="C3839">
        <v>388293</v>
      </c>
      <c r="D3839" t="s">
        <v>10</v>
      </c>
      <c r="E3839" t="s">
        <v>16</v>
      </c>
      <c r="F3839" t="s">
        <v>12</v>
      </c>
      <c r="G3839" t="s">
        <v>13</v>
      </c>
      <c r="H3839" t="s">
        <v>13</v>
      </c>
      <c r="I3839">
        <v>53</v>
      </c>
      <c r="J3839" t="str">
        <f>IF(ABS((C3839-AVERAGE($C:$C))/_xlfn.STDEV.S(moras[SALARIO]))&gt;1.96,"Atípico","No")</f>
        <v>No</v>
      </c>
      <c r="K3839" t="str">
        <f>IF(ABS((moras[[#This Row],[EDAD]]-AVERAGE($I:$I))/_xlfn.STDEV.S($I:$I))&gt;1.96,"Atípico","No")</f>
        <v>No</v>
      </c>
    </row>
    <row r="3840" spans="1:11" x14ac:dyDescent="0.35">
      <c r="A3840">
        <v>566</v>
      </c>
      <c r="B3840" t="s">
        <v>9</v>
      </c>
      <c r="C3840">
        <v>387763</v>
      </c>
      <c r="D3840" t="s">
        <v>18</v>
      </c>
      <c r="E3840" t="s">
        <v>16</v>
      </c>
      <c r="F3840" t="s">
        <v>12</v>
      </c>
      <c r="G3840" t="s">
        <v>13</v>
      </c>
      <c r="H3840" t="s">
        <v>13</v>
      </c>
      <c r="I3840">
        <v>53</v>
      </c>
      <c r="J3840" t="str">
        <f>IF(ABS((C3840-AVERAGE($C:$C))/_xlfn.STDEV.S(moras[SALARIO]))&gt;1.96,"Atípico","No")</f>
        <v>No</v>
      </c>
      <c r="K3840" t="str">
        <f>IF(ABS((moras[[#This Row],[EDAD]]-AVERAGE($I:$I))/_xlfn.STDEV.S($I:$I))&gt;1.96,"Atípico","No")</f>
        <v>No</v>
      </c>
    </row>
    <row r="3841" spans="1:11" x14ac:dyDescent="0.35">
      <c r="A3841">
        <v>630</v>
      </c>
      <c r="B3841" t="s">
        <v>15</v>
      </c>
      <c r="C3841">
        <v>382136</v>
      </c>
      <c r="D3841" t="s">
        <v>18</v>
      </c>
      <c r="E3841" t="s">
        <v>16</v>
      </c>
      <c r="F3841" t="s">
        <v>12</v>
      </c>
      <c r="G3841" t="s">
        <v>13</v>
      </c>
      <c r="H3841" t="s">
        <v>13</v>
      </c>
      <c r="I3841">
        <v>53</v>
      </c>
      <c r="J3841" t="str">
        <f>IF(ABS((C3841-AVERAGE($C:$C))/_xlfn.STDEV.S(moras[SALARIO]))&gt;1.96,"Atípico","No")</f>
        <v>No</v>
      </c>
      <c r="K3841" t="str">
        <f>IF(ABS((moras[[#This Row],[EDAD]]-AVERAGE($I:$I))/_xlfn.STDEV.S($I:$I))&gt;1.96,"Atípico","No")</f>
        <v>No</v>
      </c>
    </row>
    <row r="3842" spans="1:11" x14ac:dyDescent="0.35">
      <c r="A3842">
        <v>4557</v>
      </c>
      <c r="B3842" t="s">
        <v>9</v>
      </c>
      <c r="C3842">
        <v>381640</v>
      </c>
      <c r="D3842" t="s">
        <v>10</v>
      </c>
      <c r="E3842" t="s">
        <v>16</v>
      </c>
      <c r="F3842" t="s">
        <v>12</v>
      </c>
      <c r="G3842" t="s">
        <v>13</v>
      </c>
      <c r="H3842" t="s">
        <v>13</v>
      </c>
      <c r="I3842">
        <v>53</v>
      </c>
      <c r="J3842" t="str">
        <f>IF(ABS((C3842-AVERAGE($C:$C))/_xlfn.STDEV.S(moras[SALARIO]))&gt;1.96,"Atípico","No")</f>
        <v>No</v>
      </c>
      <c r="K3842" t="str">
        <f>IF(ABS((moras[[#This Row],[EDAD]]-AVERAGE($I:$I))/_xlfn.STDEV.S($I:$I))&gt;1.96,"Atípico","No")</f>
        <v>No</v>
      </c>
    </row>
    <row r="3843" spans="1:11" x14ac:dyDescent="0.35">
      <c r="A3843">
        <v>3265</v>
      </c>
      <c r="B3843" t="s">
        <v>15</v>
      </c>
      <c r="C3843">
        <v>370123</v>
      </c>
      <c r="D3843" t="s">
        <v>17</v>
      </c>
      <c r="E3843" t="s">
        <v>16</v>
      </c>
      <c r="F3843" t="s">
        <v>12</v>
      </c>
      <c r="G3843" t="s">
        <v>13</v>
      </c>
      <c r="H3843" t="s">
        <v>13</v>
      </c>
      <c r="I3843">
        <v>53</v>
      </c>
      <c r="J3843" t="str">
        <f>IF(ABS((C3843-AVERAGE($C:$C))/_xlfn.STDEV.S(moras[SALARIO]))&gt;1.96,"Atípico","No")</f>
        <v>No</v>
      </c>
      <c r="K3843" t="str">
        <f>IF(ABS((moras[[#This Row],[EDAD]]-AVERAGE($I:$I))/_xlfn.STDEV.S($I:$I))&gt;1.96,"Atípico","No")</f>
        <v>No</v>
      </c>
    </row>
    <row r="3844" spans="1:11" x14ac:dyDescent="0.35">
      <c r="A3844">
        <v>215</v>
      </c>
      <c r="B3844" t="s">
        <v>9</v>
      </c>
      <c r="C3844">
        <v>366599</v>
      </c>
      <c r="D3844" t="s">
        <v>10</v>
      </c>
      <c r="E3844" t="s">
        <v>16</v>
      </c>
      <c r="F3844" t="s">
        <v>12</v>
      </c>
      <c r="G3844" t="s">
        <v>13</v>
      </c>
      <c r="H3844" t="s">
        <v>13</v>
      </c>
      <c r="I3844">
        <v>53</v>
      </c>
      <c r="J3844" t="str">
        <f>IF(ABS((C3844-AVERAGE($C:$C))/_xlfn.STDEV.S(moras[SALARIO]))&gt;1.96,"Atípico","No")</f>
        <v>No</v>
      </c>
      <c r="K3844" t="str">
        <f>IF(ABS((moras[[#This Row],[EDAD]]-AVERAGE($I:$I))/_xlfn.STDEV.S($I:$I))&gt;1.96,"Atípico","No")</f>
        <v>No</v>
      </c>
    </row>
    <row r="3845" spans="1:11" x14ac:dyDescent="0.35">
      <c r="A3845">
        <v>32</v>
      </c>
      <c r="B3845" t="s">
        <v>9</v>
      </c>
      <c r="C3845">
        <v>360420</v>
      </c>
      <c r="D3845" t="s">
        <v>18</v>
      </c>
      <c r="E3845" t="s">
        <v>16</v>
      </c>
      <c r="F3845" t="s">
        <v>12</v>
      </c>
      <c r="G3845" t="s">
        <v>13</v>
      </c>
      <c r="H3845" t="s">
        <v>12</v>
      </c>
      <c r="I3845">
        <v>53</v>
      </c>
      <c r="J3845" t="str">
        <f>IF(ABS((C3845-AVERAGE($C:$C))/_xlfn.STDEV.S(moras[SALARIO]))&gt;1.96,"Atípico","No")</f>
        <v>No</v>
      </c>
      <c r="K3845" t="str">
        <f>IF(ABS((moras[[#This Row],[EDAD]]-AVERAGE($I:$I))/_xlfn.STDEV.S($I:$I))&gt;1.96,"Atípico","No")</f>
        <v>No</v>
      </c>
    </row>
    <row r="3846" spans="1:11" x14ac:dyDescent="0.35">
      <c r="A3846">
        <v>617</v>
      </c>
      <c r="B3846" t="s">
        <v>9</v>
      </c>
      <c r="C3846">
        <v>352881</v>
      </c>
      <c r="D3846" t="s">
        <v>18</v>
      </c>
      <c r="E3846" t="s">
        <v>16</v>
      </c>
      <c r="F3846" t="s">
        <v>12</v>
      </c>
      <c r="G3846" t="s">
        <v>13</v>
      </c>
      <c r="H3846" t="s">
        <v>13</v>
      </c>
      <c r="I3846">
        <v>53</v>
      </c>
      <c r="J3846" t="str">
        <f>IF(ABS((C3846-AVERAGE($C:$C))/_xlfn.STDEV.S(moras[SALARIO]))&gt;1.96,"Atípico","No")</f>
        <v>No</v>
      </c>
      <c r="K3846" t="str">
        <f>IF(ABS((moras[[#This Row],[EDAD]]-AVERAGE($I:$I))/_xlfn.STDEV.S($I:$I))&gt;1.96,"Atípico","No")</f>
        <v>No</v>
      </c>
    </row>
    <row r="3847" spans="1:11" x14ac:dyDescent="0.35">
      <c r="A3847">
        <v>618</v>
      </c>
      <c r="B3847" t="s">
        <v>15</v>
      </c>
      <c r="C3847">
        <v>352852</v>
      </c>
      <c r="D3847" t="s">
        <v>10</v>
      </c>
      <c r="E3847" t="s">
        <v>11</v>
      </c>
      <c r="F3847" t="s">
        <v>12</v>
      </c>
      <c r="G3847" t="s">
        <v>13</v>
      </c>
      <c r="H3847" t="s">
        <v>13</v>
      </c>
      <c r="I3847">
        <v>53</v>
      </c>
      <c r="J3847" t="str">
        <f>IF(ABS((C3847-AVERAGE($C:$C))/_xlfn.STDEV.S(moras[SALARIO]))&gt;1.96,"Atípico","No")</f>
        <v>No</v>
      </c>
      <c r="K3847" t="str">
        <f>IF(ABS((moras[[#This Row],[EDAD]]-AVERAGE($I:$I))/_xlfn.STDEV.S($I:$I))&gt;1.96,"Atípico","No")</f>
        <v>No</v>
      </c>
    </row>
    <row r="3848" spans="1:11" x14ac:dyDescent="0.35">
      <c r="A3848">
        <v>1376</v>
      </c>
      <c r="B3848" t="s">
        <v>9</v>
      </c>
      <c r="C3848">
        <v>350000</v>
      </c>
      <c r="D3848" t="s">
        <v>10</v>
      </c>
      <c r="E3848" t="s">
        <v>16</v>
      </c>
      <c r="F3848" t="s">
        <v>12</v>
      </c>
      <c r="G3848" t="s">
        <v>13</v>
      </c>
      <c r="H3848" t="s">
        <v>13</v>
      </c>
      <c r="I3848">
        <v>53</v>
      </c>
      <c r="J3848" t="str">
        <f>IF(ABS((C3848-AVERAGE($C:$C))/_xlfn.STDEV.S(moras[SALARIO]))&gt;1.96,"Atípico","No")</f>
        <v>No</v>
      </c>
      <c r="K3848" t="str">
        <f>IF(ABS((moras[[#This Row],[EDAD]]-AVERAGE($I:$I))/_xlfn.STDEV.S($I:$I))&gt;1.96,"Atípico","No")</f>
        <v>No</v>
      </c>
    </row>
    <row r="3849" spans="1:11" x14ac:dyDescent="0.35">
      <c r="A3849">
        <v>2008</v>
      </c>
      <c r="B3849" t="s">
        <v>9</v>
      </c>
      <c r="C3849">
        <v>342027</v>
      </c>
      <c r="D3849" t="s">
        <v>10</v>
      </c>
      <c r="E3849" t="s">
        <v>16</v>
      </c>
      <c r="F3849" t="s">
        <v>12</v>
      </c>
      <c r="G3849" t="s">
        <v>13</v>
      </c>
      <c r="H3849" t="s">
        <v>13</v>
      </c>
      <c r="I3849">
        <v>53</v>
      </c>
      <c r="J3849" t="str">
        <f>IF(ABS((C3849-AVERAGE($C:$C))/_xlfn.STDEV.S(moras[SALARIO]))&gt;1.96,"Atípico","No")</f>
        <v>No</v>
      </c>
      <c r="K3849" t="str">
        <f>IF(ABS((moras[[#This Row],[EDAD]]-AVERAGE($I:$I))/_xlfn.STDEV.S($I:$I))&gt;1.96,"Atípico","No")</f>
        <v>No</v>
      </c>
    </row>
    <row r="3850" spans="1:11" x14ac:dyDescent="0.35">
      <c r="A3850">
        <v>572</v>
      </c>
      <c r="B3850" t="s">
        <v>9</v>
      </c>
      <c r="C3850">
        <v>336000</v>
      </c>
      <c r="D3850" t="s">
        <v>10</v>
      </c>
      <c r="E3850" t="s">
        <v>16</v>
      </c>
      <c r="F3850" t="s">
        <v>12</v>
      </c>
      <c r="G3850" t="s">
        <v>13</v>
      </c>
      <c r="H3850" t="s">
        <v>13</v>
      </c>
      <c r="I3850">
        <v>53</v>
      </c>
      <c r="J3850" t="str">
        <f>IF(ABS((C3850-AVERAGE($C:$C))/_xlfn.STDEV.S(moras[SALARIO]))&gt;1.96,"Atípico","No")</f>
        <v>No</v>
      </c>
      <c r="K3850" t="str">
        <f>IF(ABS((moras[[#This Row],[EDAD]]-AVERAGE($I:$I))/_xlfn.STDEV.S($I:$I))&gt;1.96,"Atípico","No")</f>
        <v>No</v>
      </c>
    </row>
    <row r="3851" spans="1:11" x14ac:dyDescent="0.35">
      <c r="A3851">
        <v>697</v>
      </c>
      <c r="B3851" t="s">
        <v>9</v>
      </c>
      <c r="C3851">
        <v>326653</v>
      </c>
      <c r="D3851" t="s">
        <v>10</v>
      </c>
      <c r="E3851" t="s">
        <v>16</v>
      </c>
      <c r="F3851" t="s">
        <v>12</v>
      </c>
      <c r="G3851" t="s">
        <v>13</v>
      </c>
      <c r="H3851" t="s">
        <v>13</v>
      </c>
      <c r="I3851">
        <v>53</v>
      </c>
      <c r="J3851" t="str">
        <f>IF(ABS((C3851-AVERAGE($C:$C))/_xlfn.STDEV.S(moras[SALARIO]))&gt;1.96,"Atípico","No")</f>
        <v>No</v>
      </c>
      <c r="K3851" t="str">
        <f>IF(ABS((moras[[#This Row],[EDAD]]-AVERAGE($I:$I))/_xlfn.STDEV.S($I:$I))&gt;1.96,"Atípico","No")</f>
        <v>No</v>
      </c>
    </row>
    <row r="3852" spans="1:11" x14ac:dyDescent="0.35">
      <c r="A3852">
        <v>4538</v>
      </c>
      <c r="B3852" t="s">
        <v>9</v>
      </c>
      <c r="C3852">
        <v>317000</v>
      </c>
      <c r="D3852" t="s">
        <v>10</v>
      </c>
      <c r="E3852" t="s">
        <v>16</v>
      </c>
      <c r="F3852" t="s">
        <v>12</v>
      </c>
      <c r="G3852" t="s">
        <v>12</v>
      </c>
      <c r="H3852" t="s">
        <v>13</v>
      </c>
      <c r="I3852">
        <v>53</v>
      </c>
      <c r="J3852" t="str">
        <f>IF(ABS((C3852-AVERAGE($C:$C))/_xlfn.STDEV.S(moras[SALARIO]))&gt;1.96,"Atípico","No")</f>
        <v>No</v>
      </c>
      <c r="K3852" t="str">
        <f>IF(ABS((moras[[#This Row],[EDAD]]-AVERAGE($I:$I))/_xlfn.STDEV.S($I:$I))&gt;1.96,"Atípico","No")</f>
        <v>No</v>
      </c>
    </row>
    <row r="3853" spans="1:11" x14ac:dyDescent="0.35">
      <c r="A3853">
        <v>2130</v>
      </c>
      <c r="B3853" t="s">
        <v>9</v>
      </c>
      <c r="C3853">
        <v>315000</v>
      </c>
      <c r="D3853" t="s">
        <v>10</v>
      </c>
      <c r="E3853" t="s">
        <v>16</v>
      </c>
      <c r="F3853" t="s">
        <v>12</v>
      </c>
      <c r="G3853" t="s">
        <v>13</v>
      </c>
      <c r="H3853" t="s">
        <v>13</v>
      </c>
      <c r="I3853">
        <v>53</v>
      </c>
      <c r="J3853" t="str">
        <f>IF(ABS((C3853-AVERAGE($C:$C))/_xlfn.STDEV.S(moras[SALARIO]))&gt;1.96,"Atípico","No")</f>
        <v>No</v>
      </c>
      <c r="K3853" t="str">
        <f>IF(ABS((moras[[#This Row],[EDAD]]-AVERAGE($I:$I))/_xlfn.STDEV.S($I:$I))&gt;1.96,"Atípico","No")</f>
        <v>No</v>
      </c>
    </row>
    <row r="3854" spans="1:11" x14ac:dyDescent="0.35">
      <c r="A3854">
        <v>2911</v>
      </c>
      <c r="B3854" t="s">
        <v>9</v>
      </c>
      <c r="C3854">
        <v>314396</v>
      </c>
      <c r="D3854" t="s">
        <v>10</v>
      </c>
      <c r="E3854" t="s">
        <v>11</v>
      </c>
      <c r="F3854" t="s">
        <v>12</v>
      </c>
      <c r="G3854" t="s">
        <v>13</v>
      </c>
      <c r="H3854" t="s">
        <v>12</v>
      </c>
      <c r="I3854">
        <v>53</v>
      </c>
      <c r="J3854" t="str">
        <f>IF(ABS((C3854-AVERAGE($C:$C))/_xlfn.STDEV.S(moras[SALARIO]))&gt;1.96,"Atípico","No")</f>
        <v>No</v>
      </c>
      <c r="K3854" t="str">
        <f>IF(ABS((moras[[#This Row],[EDAD]]-AVERAGE($I:$I))/_xlfn.STDEV.S($I:$I))&gt;1.96,"Atípico","No")</f>
        <v>No</v>
      </c>
    </row>
    <row r="3855" spans="1:11" x14ac:dyDescent="0.35">
      <c r="A3855">
        <v>3599</v>
      </c>
      <c r="B3855" t="s">
        <v>9</v>
      </c>
      <c r="C3855">
        <v>302470</v>
      </c>
      <c r="D3855" t="s">
        <v>18</v>
      </c>
      <c r="E3855" t="s">
        <v>16</v>
      </c>
      <c r="F3855" t="s">
        <v>12</v>
      </c>
      <c r="G3855" t="s">
        <v>13</v>
      </c>
      <c r="H3855" t="s">
        <v>13</v>
      </c>
      <c r="I3855">
        <v>53</v>
      </c>
      <c r="J3855" t="str">
        <f>IF(ABS((C3855-AVERAGE($C:$C))/_xlfn.STDEV.S(moras[SALARIO]))&gt;1.96,"Atípico","No")</f>
        <v>No</v>
      </c>
      <c r="K3855" t="str">
        <f>IF(ABS((moras[[#This Row],[EDAD]]-AVERAGE($I:$I))/_xlfn.STDEV.S($I:$I))&gt;1.96,"Atípico","No")</f>
        <v>No</v>
      </c>
    </row>
    <row r="3856" spans="1:11" x14ac:dyDescent="0.35">
      <c r="A3856">
        <v>1354</v>
      </c>
      <c r="B3856" t="s">
        <v>9</v>
      </c>
      <c r="C3856">
        <v>300018</v>
      </c>
      <c r="D3856" t="s">
        <v>18</v>
      </c>
      <c r="E3856" t="s">
        <v>16</v>
      </c>
      <c r="F3856" t="s">
        <v>12</v>
      </c>
      <c r="G3856" t="s">
        <v>13</v>
      </c>
      <c r="H3856" t="s">
        <v>12</v>
      </c>
      <c r="I3856">
        <v>53</v>
      </c>
      <c r="J3856" t="str">
        <f>IF(ABS((C3856-AVERAGE($C:$C))/_xlfn.STDEV.S(moras[SALARIO]))&gt;1.96,"Atípico","No")</f>
        <v>No</v>
      </c>
      <c r="K3856" t="str">
        <f>IF(ABS((moras[[#This Row],[EDAD]]-AVERAGE($I:$I))/_xlfn.STDEV.S($I:$I))&gt;1.96,"Atípico","No")</f>
        <v>No</v>
      </c>
    </row>
    <row r="3857" spans="1:11" x14ac:dyDescent="0.35">
      <c r="A3857">
        <v>2986</v>
      </c>
      <c r="B3857" t="s">
        <v>15</v>
      </c>
      <c r="C3857">
        <v>300018</v>
      </c>
      <c r="D3857" t="s">
        <v>17</v>
      </c>
      <c r="E3857" t="s">
        <v>16</v>
      </c>
      <c r="F3857" t="s">
        <v>12</v>
      </c>
      <c r="G3857" t="s">
        <v>13</v>
      </c>
      <c r="H3857" t="s">
        <v>13</v>
      </c>
      <c r="I3857">
        <v>53</v>
      </c>
      <c r="J3857" t="str">
        <f>IF(ABS((C3857-AVERAGE($C:$C))/_xlfn.STDEV.S(moras[SALARIO]))&gt;1.96,"Atípico","No")</f>
        <v>No</v>
      </c>
      <c r="K3857" t="str">
        <f>IF(ABS((moras[[#This Row],[EDAD]]-AVERAGE($I:$I))/_xlfn.STDEV.S($I:$I))&gt;1.96,"Atípico","No")</f>
        <v>No</v>
      </c>
    </row>
    <row r="3858" spans="1:11" x14ac:dyDescent="0.35">
      <c r="A3858">
        <v>4630</v>
      </c>
      <c r="B3858" t="s">
        <v>9</v>
      </c>
      <c r="C3858">
        <v>300018</v>
      </c>
      <c r="D3858" t="s">
        <v>18</v>
      </c>
      <c r="E3858" t="s">
        <v>16</v>
      </c>
      <c r="F3858" t="s">
        <v>12</v>
      </c>
      <c r="G3858" t="s">
        <v>13</v>
      </c>
      <c r="H3858" t="s">
        <v>12</v>
      </c>
      <c r="I3858">
        <v>53</v>
      </c>
      <c r="J3858" t="str">
        <f>IF(ABS((C3858-AVERAGE($C:$C))/_xlfn.STDEV.S(moras[SALARIO]))&gt;1.96,"Atípico","No")</f>
        <v>No</v>
      </c>
      <c r="K3858" t="str">
        <f>IF(ABS((moras[[#This Row],[EDAD]]-AVERAGE($I:$I))/_xlfn.STDEV.S($I:$I))&gt;1.96,"Atípico","No")</f>
        <v>No</v>
      </c>
    </row>
    <row r="3859" spans="1:11" x14ac:dyDescent="0.35">
      <c r="A3859">
        <v>2952</v>
      </c>
      <c r="B3859" t="s">
        <v>9</v>
      </c>
      <c r="C3859">
        <v>299441</v>
      </c>
      <c r="D3859" t="s">
        <v>18</v>
      </c>
      <c r="E3859" t="s">
        <v>16</v>
      </c>
      <c r="F3859" t="s">
        <v>12</v>
      </c>
      <c r="G3859" t="s">
        <v>12</v>
      </c>
      <c r="H3859" t="s">
        <v>12</v>
      </c>
      <c r="I3859">
        <v>53</v>
      </c>
      <c r="J3859" t="str">
        <f>IF(ABS((C3859-AVERAGE($C:$C))/_xlfn.STDEV.S(moras[SALARIO]))&gt;1.96,"Atípico","No")</f>
        <v>No</v>
      </c>
      <c r="K3859" t="str">
        <f>IF(ABS((moras[[#This Row],[EDAD]]-AVERAGE($I:$I))/_xlfn.STDEV.S($I:$I))&gt;1.96,"Atípico","No")</f>
        <v>No</v>
      </c>
    </row>
    <row r="3860" spans="1:11" x14ac:dyDescent="0.35">
      <c r="A3860">
        <v>792</v>
      </c>
      <c r="B3860" t="s">
        <v>15</v>
      </c>
      <c r="C3860">
        <v>297102</v>
      </c>
      <c r="D3860" t="s">
        <v>17</v>
      </c>
      <c r="E3860" t="s">
        <v>16</v>
      </c>
      <c r="F3860" t="s">
        <v>12</v>
      </c>
      <c r="G3860" t="s">
        <v>13</v>
      </c>
      <c r="H3860" t="s">
        <v>13</v>
      </c>
      <c r="I3860">
        <v>53</v>
      </c>
      <c r="J3860" t="str">
        <f>IF(ABS((C3860-AVERAGE($C:$C))/_xlfn.STDEV.S(moras[SALARIO]))&gt;1.96,"Atípico","No")</f>
        <v>No</v>
      </c>
      <c r="K3860" t="str">
        <f>IF(ABS((moras[[#This Row],[EDAD]]-AVERAGE($I:$I))/_xlfn.STDEV.S($I:$I))&gt;1.96,"Atípico","No")</f>
        <v>No</v>
      </c>
    </row>
    <row r="3861" spans="1:11" x14ac:dyDescent="0.35">
      <c r="A3861">
        <v>3612</v>
      </c>
      <c r="B3861" t="s">
        <v>9</v>
      </c>
      <c r="C3861">
        <v>297058</v>
      </c>
      <c r="D3861" t="s">
        <v>18</v>
      </c>
      <c r="E3861" t="s">
        <v>16</v>
      </c>
      <c r="F3861" t="s">
        <v>12</v>
      </c>
      <c r="G3861" t="s">
        <v>13</v>
      </c>
      <c r="H3861" t="s">
        <v>13</v>
      </c>
      <c r="I3861">
        <v>53</v>
      </c>
      <c r="J3861" t="str">
        <f>IF(ABS((C3861-AVERAGE($C:$C))/_xlfn.STDEV.S(moras[SALARIO]))&gt;1.96,"Atípico","No")</f>
        <v>No</v>
      </c>
      <c r="K3861" t="str">
        <f>IF(ABS((moras[[#This Row],[EDAD]]-AVERAGE($I:$I))/_xlfn.STDEV.S($I:$I))&gt;1.96,"Atípico","No")</f>
        <v>No</v>
      </c>
    </row>
    <row r="3862" spans="1:11" x14ac:dyDescent="0.35">
      <c r="A3862">
        <v>833</v>
      </c>
      <c r="B3862" t="s">
        <v>9</v>
      </c>
      <c r="C3862">
        <v>297046</v>
      </c>
      <c r="D3862" t="s">
        <v>17</v>
      </c>
      <c r="E3862" t="s">
        <v>16</v>
      </c>
      <c r="F3862" t="s">
        <v>12</v>
      </c>
      <c r="G3862" t="s">
        <v>13</v>
      </c>
      <c r="H3862" t="s">
        <v>13</v>
      </c>
      <c r="I3862">
        <v>53</v>
      </c>
      <c r="J3862" t="str">
        <f>IF(ABS((C3862-AVERAGE($C:$C))/_xlfn.STDEV.S(moras[SALARIO]))&gt;1.96,"Atípico","No")</f>
        <v>No</v>
      </c>
      <c r="K3862" t="str">
        <f>IF(ABS((moras[[#This Row],[EDAD]]-AVERAGE($I:$I))/_xlfn.STDEV.S($I:$I))&gt;1.96,"Atípico","No")</f>
        <v>No</v>
      </c>
    </row>
    <row r="3863" spans="1:11" x14ac:dyDescent="0.35">
      <c r="A3863">
        <v>1116</v>
      </c>
      <c r="B3863" t="s">
        <v>9</v>
      </c>
      <c r="C3863">
        <v>297046</v>
      </c>
      <c r="D3863" t="s">
        <v>18</v>
      </c>
      <c r="E3863" t="s">
        <v>16</v>
      </c>
      <c r="F3863" t="s">
        <v>12</v>
      </c>
      <c r="G3863" t="s">
        <v>13</v>
      </c>
      <c r="H3863" t="s">
        <v>13</v>
      </c>
      <c r="I3863">
        <v>53</v>
      </c>
      <c r="J3863" t="str">
        <f>IF(ABS((C3863-AVERAGE($C:$C))/_xlfn.STDEV.S(moras[SALARIO]))&gt;1.96,"Atípico","No")</f>
        <v>No</v>
      </c>
      <c r="K3863" t="str">
        <f>IF(ABS((moras[[#This Row],[EDAD]]-AVERAGE($I:$I))/_xlfn.STDEV.S($I:$I))&gt;1.96,"Atípico","No")</f>
        <v>No</v>
      </c>
    </row>
    <row r="3864" spans="1:11" x14ac:dyDescent="0.35">
      <c r="A3864">
        <v>1811</v>
      </c>
      <c r="B3864" t="s">
        <v>15</v>
      </c>
      <c r="C3864">
        <v>297046</v>
      </c>
      <c r="D3864" t="s">
        <v>17</v>
      </c>
      <c r="E3864" t="s">
        <v>16</v>
      </c>
      <c r="F3864" t="s">
        <v>12</v>
      </c>
      <c r="G3864" t="s">
        <v>13</v>
      </c>
      <c r="H3864" t="s">
        <v>13</v>
      </c>
      <c r="I3864">
        <v>53</v>
      </c>
      <c r="J3864" t="str">
        <f>IF(ABS((C3864-AVERAGE($C:$C))/_xlfn.STDEV.S(moras[SALARIO]))&gt;1.96,"Atípico","No")</f>
        <v>No</v>
      </c>
      <c r="K3864" t="str">
        <f>IF(ABS((moras[[#This Row],[EDAD]]-AVERAGE($I:$I))/_xlfn.STDEV.S($I:$I))&gt;1.96,"Atípico","No")</f>
        <v>No</v>
      </c>
    </row>
    <row r="3865" spans="1:11" x14ac:dyDescent="0.35">
      <c r="A3865">
        <v>2319</v>
      </c>
      <c r="B3865" t="s">
        <v>9</v>
      </c>
      <c r="C3865">
        <v>297046</v>
      </c>
      <c r="D3865" t="s">
        <v>17</v>
      </c>
      <c r="E3865" t="s">
        <v>16</v>
      </c>
      <c r="F3865" t="s">
        <v>12</v>
      </c>
      <c r="G3865" t="s">
        <v>13</v>
      </c>
      <c r="H3865" t="s">
        <v>13</v>
      </c>
      <c r="I3865">
        <v>53</v>
      </c>
      <c r="J3865" t="str">
        <f>IF(ABS((C3865-AVERAGE($C:$C))/_xlfn.STDEV.S(moras[SALARIO]))&gt;1.96,"Atípico","No")</f>
        <v>No</v>
      </c>
      <c r="K3865" t="str">
        <f>IF(ABS((moras[[#This Row],[EDAD]]-AVERAGE($I:$I))/_xlfn.STDEV.S($I:$I))&gt;1.96,"Atípico","No")</f>
        <v>No</v>
      </c>
    </row>
    <row r="3866" spans="1:11" x14ac:dyDescent="0.35">
      <c r="A3866">
        <v>2537</v>
      </c>
      <c r="B3866" t="s">
        <v>9</v>
      </c>
      <c r="C3866">
        <v>297046</v>
      </c>
      <c r="D3866" t="s">
        <v>17</v>
      </c>
      <c r="E3866" t="s">
        <v>16</v>
      </c>
      <c r="F3866" t="s">
        <v>12</v>
      </c>
      <c r="G3866" t="s">
        <v>13</v>
      </c>
      <c r="H3866" t="s">
        <v>13</v>
      </c>
      <c r="I3866">
        <v>53</v>
      </c>
      <c r="J3866" t="str">
        <f>IF(ABS((C3866-AVERAGE($C:$C))/_xlfn.STDEV.S(moras[SALARIO]))&gt;1.96,"Atípico","No")</f>
        <v>No</v>
      </c>
      <c r="K3866" t="str">
        <f>IF(ABS((moras[[#This Row],[EDAD]]-AVERAGE($I:$I))/_xlfn.STDEV.S($I:$I))&gt;1.96,"Atípico","No")</f>
        <v>No</v>
      </c>
    </row>
    <row r="3867" spans="1:11" x14ac:dyDescent="0.35">
      <c r="A3867">
        <v>3619</v>
      </c>
      <c r="B3867" t="s">
        <v>15</v>
      </c>
      <c r="C3867">
        <v>297046</v>
      </c>
      <c r="D3867" t="s">
        <v>18</v>
      </c>
      <c r="E3867" t="s">
        <v>16</v>
      </c>
      <c r="F3867" t="s">
        <v>12</v>
      </c>
      <c r="G3867" t="s">
        <v>13</v>
      </c>
      <c r="H3867" t="s">
        <v>12</v>
      </c>
      <c r="I3867">
        <v>53</v>
      </c>
      <c r="J3867" t="str">
        <f>IF(ABS((C3867-AVERAGE($C:$C))/_xlfn.STDEV.S(moras[SALARIO]))&gt;1.96,"Atípico","No")</f>
        <v>No</v>
      </c>
      <c r="K3867" t="str">
        <f>IF(ABS((moras[[#This Row],[EDAD]]-AVERAGE($I:$I))/_xlfn.STDEV.S($I:$I))&gt;1.96,"Atípico","No")</f>
        <v>No</v>
      </c>
    </row>
    <row r="3868" spans="1:11" x14ac:dyDescent="0.35">
      <c r="A3868">
        <v>755</v>
      </c>
      <c r="B3868" t="s">
        <v>15</v>
      </c>
      <c r="C3868">
        <v>297045</v>
      </c>
      <c r="D3868" t="s">
        <v>18</v>
      </c>
      <c r="E3868" t="s">
        <v>16</v>
      </c>
      <c r="F3868" t="s">
        <v>12</v>
      </c>
      <c r="G3868" t="s">
        <v>13</v>
      </c>
      <c r="H3868" t="s">
        <v>12</v>
      </c>
      <c r="I3868">
        <v>53</v>
      </c>
      <c r="J3868" t="str">
        <f>IF(ABS((C3868-AVERAGE($C:$C))/_xlfn.STDEV.S(moras[SALARIO]))&gt;1.96,"Atípico","No")</f>
        <v>No</v>
      </c>
      <c r="K3868" t="str">
        <f>IF(ABS((moras[[#This Row],[EDAD]]-AVERAGE($I:$I))/_xlfn.STDEV.S($I:$I))&gt;1.96,"Atípico","No")</f>
        <v>No</v>
      </c>
    </row>
    <row r="3869" spans="1:11" x14ac:dyDescent="0.35">
      <c r="A3869">
        <v>2751</v>
      </c>
      <c r="B3869" t="s">
        <v>15</v>
      </c>
      <c r="C3869">
        <v>297045</v>
      </c>
      <c r="D3869" t="s">
        <v>18</v>
      </c>
      <c r="E3869" t="s">
        <v>16</v>
      </c>
      <c r="F3869" t="s">
        <v>12</v>
      </c>
      <c r="G3869" t="s">
        <v>13</v>
      </c>
      <c r="H3869" t="s">
        <v>13</v>
      </c>
      <c r="I3869">
        <v>53</v>
      </c>
      <c r="J3869" t="str">
        <f>IF(ABS((C3869-AVERAGE($C:$C))/_xlfn.STDEV.S(moras[SALARIO]))&gt;1.96,"Atípico","No")</f>
        <v>No</v>
      </c>
      <c r="K3869" t="str">
        <f>IF(ABS((moras[[#This Row],[EDAD]]-AVERAGE($I:$I))/_xlfn.STDEV.S($I:$I))&gt;1.96,"Atípico","No")</f>
        <v>No</v>
      </c>
    </row>
    <row r="3870" spans="1:11" x14ac:dyDescent="0.35">
      <c r="A3870">
        <v>4257</v>
      </c>
      <c r="B3870" t="s">
        <v>15</v>
      </c>
      <c r="C3870">
        <v>297045</v>
      </c>
      <c r="D3870" t="s">
        <v>17</v>
      </c>
      <c r="E3870" t="s">
        <v>16</v>
      </c>
      <c r="F3870" t="s">
        <v>12</v>
      </c>
      <c r="G3870" t="s">
        <v>13</v>
      </c>
      <c r="H3870" t="s">
        <v>13</v>
      </c>
      <c r="I3870">
        <v>53</v>
      </c>
      <c r="J3870" t="str">
        <f>IF(ABS((C3870-AVERAGE($C:$C))/_xlfn.STDEV.S(moras[SALARIO]))&gt;1.96,"Atípico","No")</f>
        <v>No</v>
      </c>
      <c r="K3870" t="str">
        <f>IF(ABS((moras[[#This Row],[EDAD]]-AVERAGE($I:$I))/_xlfn.STDEV.S($I:$I))&gt;1.96,"Atípico","No")</f>
        <v>No</v>
      </c>
    </row>
    <row r="3871" spans="1:11" x14ac:dyDescent="0.35">
      <c r="A3871">
        <v>1100</v>
      </c>
      <c r="B3871" t="s">
        <v>15</v>
      </c>
      <c r="C3871">
        <v>297044</v>
      </c>
      <c r="D3871" t="s">
        <v>17</v>
      </c>
      <c r="E3871" t="s">
        <v>16</v>
      </c>
      <c r="F3871" t="s">
        <v>12</v>
      </c>
      <c r="G3871" t="s">
        <v>13</v>
      </c>
      <c r="H3871" t="s">
        <v>13</v>
      </c>
      <c r="I3871">
        <v>53</v>
      </c>
      <c r="J3871" t="str">
        <f>IF(ABS((C3871-AVERAGE($C:$C))/_xlfn.STDEV.S(moras[SALARIO]))&gt;1.96,"Atípico","No")</f>
        <v>No</v>
      </c>
      <c r="K3871" t="str">
        <f>IF(ABS((moras[[#This Row],[EDAD]]-AVERAGE($I:$I))/_xlfn.STDEV.S($I:$I))&gt;1.96,"Atípico","No")</f>
        <v>No</v>
      </c>
    </row>
    <row r="3872" spans="1:11" x14ac:dyDescent="0.35">
      <c r="A3872">
        <v>597</v>
      </c>
      <c r="B3872" t="s">
        <v>9</v>
      </c>
      <c r="C3872">
        <v>278030</v>
      </c>
      <c r="D3872" t="s">
        <v>19</v>
      </c>
      <c r="E3872" t="s">
        <v>16</v>
      </c>
      <c r="F3872" t="s">
        <v>12</v>
      </c>
      <c r="G3872" t="s">
        <v>13</v>
      </c>
      <c r="H3872" t="s">
        <v>13</v>
      </c>
      <c r="I3872">
        <v>53</v>
      </c>
      <c r="J3872" t="str">
        <f>IF(ABS((C3872-AVERAGE($C:$C))/_xlfn.STDEV.S(moras[SALARIO]))&gt;1.96,"Atípico","No")</f>
        <v>No</v>
      </c>
      <c r="K3872" t="str">
        <f>IF(ABS((moras[[#This Row],[EDAD]]-AVERAGE($I:$I))/_xlfn.STDEV.S($I:$I))&gt;1.96,"Atípico","No")</f>
        <v>No</v>
      </c>
    </row>
    <row r="3873" spans="1:11" x14ac:dyDescent="0.35">
      <c r="A3873">
        <v>1465</v>
      </c>
      <c r="B3873" t="s">
        <v>9</v>
      </c>
      <c r="C3873">
        <v>278030</v>
      </c>
      <c r="D3873" t="s">
        <v>19</v>
      </c>
      <c r="E3873" t="s">
        <v>16</v>
      </c>
      <c r="F3873" t="s">
        <v>12</v>
      </c>
      <c r="G3873" t="s">
        <v>13</v>
      </c>
      <c r="H3873" t="s">
        <v>13</v>
      </c>
      <c r="I3873">
        <v>53</v>
      </c>
      <c r="J3873" t="str">
        <f>IF(ABS((C3873-AVERAGE($C:$C))/_xlfn.STDEV.S(moras[SALARIO]))&gt;1.96,"Atípico","No")</f>
        <v>No</v>
      </c>
      <c r="K3873" t="str">
        <f>IF(ABS((moras[[#This Row],[EDAD]]-AVERAGE($I:$I))/_xlfn.STDEV.S($I:$I))&gt;1.96,"Atípico","No")</f>
        <v>No</v>
      </c>
    </row>
    <row r="3874" spans="1:11" x14ac:dyDescent="0.35">
      <c r="A3874">
        <v>1754</v>
      </c>
      <c r="B3874" t="s">
        <v>15</v>
      </c>
      <c r="C3874">
        <v>278030</v>
      </c>
      <c r="D3874" t="s">
        <v>19</v>
      </c>
      <c r="E3874" t="s">
        <v>16</v>
      </c>
      <c r="F3874" t="s">
        <v>12</v>
      </c>
      <c r="G3874" t="s">
        <v>13</v>
      </c>
      <c r="H3874" t="s">
        <v>13</v>
      </c>
      <c r="I3874">
        <v>53</v>
      </c>
      <c r="J3874" t="str">
        <f>IF(ABS((C3874-AVERAGE($C:$C))/_xlfn.STDEV.S(moras[SALARIO]))&gt;1.96,"Atípico","No")</f>
        <v>No</v>
      </c>
      <c r="K3874" t="str">
        <f>IF(ABS((moras[[#This Row],[EDAD]]-AVERAGE($I:$I))/_xlfn.STDEV.S($I:$I))&gt;1.96,"Atípico","No")</f>
        <v>No</v>
      </c>
    </row>
    <row r="3875" spans="1:11" x14ac:dyDescent="0.35">
      <c r="A3875">
        <v>2292</v>
      </c>
      <c r="B3875" t="s">
        <v>9</v>
      </c>
      <c r="C3875">
        <v>278030</v>
      </c>
      <c r="D3875" t="s">
        <v>19</v>
      </c>
      <c r="E3875" t="s">
        <v>16</v>
      </c>
      <c r="F3875" t="s">
        <v>12</v>
      </c>
      <c r="G3875" t="s">
        <v>13</v>
      </c>
      <c r="H3875" t="s">
        <v>13</v>
      </c>
      <c r="I3875">
        <v>53</v>
      </c>
      <c r="J3875" t="str">
        <f>IF(ABS((C3875-AVERAGE($C:$C))/_xlfn.STDEV.S(moras[SALARIO]))&gt;1.96,"Atípico","No")</f>
        <v>No</v>
      </c>
      <c r="K3875" t="str">
        <f>IF(ABS((moras[[#This Row],[EDAD]]-AVERAGE($I:$I))/_xlfn.STDEV.S($I:$I))&gt;1.96,"Atípico","No")</f>
        <v>No</v>
      </c>
    </row>
    <row r="3876" spans="1:11" x14ac:dyDescent="0.35">
      <c r="A3876">
        <v>3680</v>
      </c>
      <c r="B3876" t="s">
        <v>9</v>
      </c>
      <c r="C3876">
        <v>278030</v>
      </c>
      <c r="D3876" t="s">
        <v>19</v>
      </c>
      <c r="E3876" t="s">
        <v>16</v>
      </c>
      <c r="F3876" t="s">
        <v>12</v>
      </c>
      <c r="G3876" t="s">
        <v>13</v>
      </c>
      <c r="H3876" t="s">
        <v>13</v>
      </c>
      <c r="I3876">
        <v>53</v>
      </c>
      <c r="J3876" t="str">
        <f>IF(ABS((C3876-AVERAGE($C:$C))/_xlfn.STDEV.S(moras[SALARIO]))&gt;1.96,"Atípico","No")</f>
        <v>No</v>
      </c>
      <c r="K3876" t="str">
        <f>IF(ABS((moras[[#This Row],[EDAD]]-AVERAGE($I:$I))/_xlfn.STDEV.S($I:$I))&gt;1.96,"Atípico","No")</f>
        <v>No</v>
      </c>
    </row>
    <row r="3877" spans="1:11" x14ac:dyDescent="0.35">
      <c r="A3877">
        <v>4902</v>
      </c>
      <c r="B3877" t="s">
        <v>9</v>
      </c>
      <c r="C3877">
        <v>278030</v>
      </c>
      <c r="D3877" t="s">
        <v>19</v>
      </c>
      <c r="E3877" t="s">
        <v>16</v>
      </c>
      <c r="F3877" t="s">
        <v>12</v>
      </c>
      <c r="G3877" t="s">
        <v>13</v>
      </c>
      <c r="H3877" t="s">
        <v>13</v>
      </c>
      <c r="I3877">
        <v>53</v>
      </c>
      <c r="J3877" t="str">
        <f>IF(ABS((C3877-AVERAGE($C:$C))/_xlfn.STDEV.S(moras[SALARIO]))&gt;1.96,"Atípico","No")</f>
        <v>No</v>
      </c>
      <c r="K3877" t="str">
        <f>IF(ABS((moras[[#This Row],[EDAD]]-AVERAGE($I:$I))/_xlfn.STDEV.S($I:$I))&gt;1.96,"Atípico","No")</f>
        <v>No</v>
      </c>
    </row>
    <row r="3878" spans="1:11" x14ac:dyDescent="0.35">
      <c r="A3878">
        <v>3357</v>
      </c>
      <c r="B3878" t="s">
        <v>15</v>
      </c>
      <c r="C3878">
        <v>258542.5</v>
      </c>
      <c r="D3878" t="s">
        <v>10</v>
      </c>
      <c r="E3878" t="s">
        <v>16</v>
      </c>
      <c r="F3878" t="s">
        <v>12</v>
      </c>
      <c r="G3878" t="s">
        <v>13</v>
      </c>
      <c r="H3878" t="s">
        <v>13</v>
      </c>
      <c r="I3878">
        <v>53</v>
      </c>
      <c r="J3878" t="str">
        <f>IF(ABS((C3878-AVERAGE($C:$C))/_xlfn.STDEV.S(moras[SALARIO]))&gt;1.96,"Atípico","No")</f>
        <v>No</v>
      </c>
      <c r="K3878" t="str">
        <f>IF(ABS((moras[[#This Row],[EDAD]]-AVERAGE($I:$I))/_xlfn.STDEV.S($I:$I))&gt;1.96,"Atípico","No")</f>
        <v>No</v>
      </c>
    </row>
    <row r="3879" spans="1:11" x14ac:dyDescent="0.35">
      <c r="A3879">
        <v>2933</v>
      </c>
      <c r="B3879" t="s">
        <v>15</v>
      </c>
      <c r="C3879">
        <v>250000</v>
      </c>
      <c r="D3879" t="s">
        <v>10</v>
      </c>
      <c r="E3879" t="s">
        <v>16</v>
      </c>
      <c r="F3879" t="s">
        <v>12</v>
      </c>
      <c r="G3879" t="s">
        <v>12</v>
      </c>
      <c r="H3879" t="s">
        <v>13</v>
      </c>
      <c r="I3879">
        <v>53</v>
      </c>
      <c r="J3879" t="str">
        <f>IF(ABS((C3879-AVERAGE($C:$C))/_xlfn.STDEV.S(moras[SALARIO]))&gt;1.96,"Atípico","No")</f>
        <v>No</v>
      </c>
      <c r="K3879" t="str">
        <f>IF(ABS((moras[[#This Row],[EDAD]]-AVERAGE($I:$I))/_xlfn.STDEV.S($I:$I))&gt;1.96,"Atípico","No")</f>
        <v>No</v>
      </c>
    </row>
    <row r="3880" spans="1:11" x14ac:dyDescent="0.35">
      <c r="A3880">
        <v>4459</v>
      </c>
      <c r="B3880" t="s">
        <v>9</v>
      </c>
      <c r="C3880">
        <v>230000</v>
      </c>
      <c r="D3880" t="s">
        <v>10</v>
      </c>
      <c r="E3880" t="s">
        <v>16</v>
      </c>
      <c r="F3880" t="s">
        <v>12</v>
      </c>
      <c r="G3880" t="s">
        <v>13</v>
      </c>
      <c r="H3880" t="s">
        <v>12</v>
      </c>
      <c r="I3880">
        <v>53</v>
      </c>
      <c r="J3880" t="str">
        <f>IF(ABS((C3880-AVERAGE($C:$C))/_xlfn.STDEV.S(moras[SALARIO]))&gt;1.96,"Atípico","No")</f>
        <v>No</v>
      </c>
      <c r="K3880" t="str">
        <f>IF(ABS((moras[[#This Row],[EDAD]]-AVERAGE($I:$I))/_xlfn.STDEV.S($I:$I))&gt;1.96,"Atípico","No")</f>
        <v>No</v>
      </c>
    </row>
    <row r="3881" spans="1:11" x14ac:dyDescent="0.35">
      <c r="A3881">
        <v>1398</v>
      </c>
      <c r="B3881" t="s">
        <v>9</v>
      </c>
      <c r="C3881">
        <v>223702.12</v>
      </c>
      <c r="D3881" t="s">
        <v>10</v>
      </c>
      <c r="E3881" t="s">
        <v>16</v>
      </c>
      <c r="F3881" t="s">
        <v>12</v>
      </c>
      <c r="G3881" t="s">
        <v>13</v>
      </c>
      <c r="H3881" t="s">
        <v>13</v>
      </c>
      <c r="I3881">
        <v>53</v>
      </c>
      <c r="J3881" t="str">
        <f>IF(ABS((C3881-AVERAGE($C:$C))/_xlfn.STDEV.S(moras[SALARIO]))&gt;1.96,"Atípico","No")</f>
        <v>No</v>
      </c>
      <c r="K3881" t="str">
        <f>IF(ABS((moras[[#This Row],[EDAD]]-AVERAGE($I:$I))/_xlfn.STDEV.S($I:$I))&gt;1.96,"Atípico","No")</f>
        <v>No</v>
      </c>
    </row>
    <row r="3882" spans="1:11" x14ac:dyDescent="0.35">
      <c r="A3882">
        <v>1756</v>
      </c>
      <c r="B3882" t="s">
        <v>9</v>
      </c>
      <c r="C3882">
        <v>219381.52</v>
      </c>
      <c r="D3882" t="s">
        <v>10</v>
      </c>
      <c r="E3882" t="s">
        <v>16</v>
      </c>
      <c r="F3882" t="s">
        <v>12</v>
      </c>
      <c r="G3882" t="s">
        <v>12</v>
      </c>
      <c r="H3882" t="s">
        <v>13</v>
      </c>
      <c r="I3882">
        <v>53</v>
      </c>
      <c r="J3882" t="str">
        <f>IF(ABS((C3882-AVERAGE($C:$C))/_xlfn.STDEV.S(moras[SALARIO]))&gt;1.96,"Atípico","No")</f>
        <v>No</v>
      </c>
      <c r="K3882" t="str">
        <f>IF(ABS((moras[[#This Row],[EDAD]]-AVERAGE($I:$I))/_xlfn.STDEV.S($I:$I))&gt;1.96,"Atípico","No")</f>
        <v>No</v>
      </c>
    </row>
    <row r="3883" spans="1:11" x14ac:dyDescent="0.35">
      <c r="A3883">
        <v>2724</v>
      </c>
      <c r="B3883" t="s">
        <v>15</v>
      </c>
      <c r="C3883">
        <v>200000</v>
      </c>
      <c r="D3883" t="s">
        <v>10</v>
      </c>
      <c r="E3883" t="s">
        <v>16</v>
      </c>
      <c r="F3883" t="s">
        <v>12</v>
      </c>
      <c r="G3883" t="s">
        <v>12</v>
      </c>
      <c r="H3883" t="s">
        <v>13</v>
      </c>
      <c r="I3883">
        <v>53</v>
      </c>
      <c r="J3883" t="str">
        <f>IF(ABS((C3883-AVERAGE($C:$C))/_xlfn.STDEV.S(moras[SALARIO]))&gt;1.96,"Atípico","No")</f>
        <v>No</v>
      </c>
      <c r="K3883" t="str">
        <f>IF(ABS((moras[[#This Row],[EDAD]]-AVERAGE($I:$I))/_xlfn.STDEV.S($I:$I))&gt;1.96,"Atípico","No")</f>
        <v>No</v>
      </c>
    </row>
    <row r="3884" spans="1:11" x14ac:dyDescent="0.35">
      <c r="A3884">
        <v>3782</v>
      </c>
      <c r="B3884" t="s">
        <v>15</v>
      </c>
      <c r="C3884">
        <v>184000</v>
      </c>
      <c r="D3884" t="s">
        <v>10</v>
      </c>
      <c r="E3884" t="s">
        <v>16</v>
      </c>
      <c r="F3884" t="s">
        <v>12</v>
      </c>
      <c r="G3884" t="s">
        <v>13</v>
      </c>
      <c r="H3884" t="s">
        <v>13</v>
      </c>
      <c r="I3884">
        <v>53</v>
      </c>
      <c r="J3884" t="str">
        <f>IF(ABS((C3884-AVERAGE($C:$C))/_xlfn.STDEV.S(moras[SALARIO]))&gt;1.96,"Atípico","No")</f>
        <v>No</v>
      </c>
      <c r="K3884" t="str">
        <f>IF(ABS((moras[[#This Row],[EDAD]]-AVERAGE($I:$I))/_xlfn.STDEV.S($I:$I))&gt;1.96,"Atípico","No")</f>
        <v>No</v>
      </c>
    </row>
    <row r="3885" spans="1:11" x14ac:dyDescent="0.35">
      <c r="A3885">
        <v>3347</v>
      </c>
      <c r="B3885" t="s">
        <v>15</v>
      </c>
      <c r="C3885">
        <v>183760</v>
      </c>
      <c r="D3885" t="s">
        <v>10</v>
      </c>
      <c r="E3885" t="s">
        <v>16</v>
      </c>
      <c r="F3885" t="s">
        <v>12</v>
      </c>
      <c r="G3885" t="s">
        <v>12</v>
      </c>
      <c r="H3885" t="s">
        <v>13</v>
      </c>
      <c r="I3885">
        <v>53</v>
      </c>
      <c r="J3885" t="str">
        <f>IF(ABS((C3885-AVERAGE($C:$C))/_xlfn.STDEV.S(moras[SALARIO]))&gt;1.96,"Atípico","No")</f>
        <v>No</v>
      </c>
      <c r="K3885" t="str">
        <f>IF(ABS((moras[[#This Row],[EDAD]]-AVERAGE($I:$I))/_xlfn.STDEV.S($I:$I))&gt;1.96,"Atípico","No")</f>
        <v>No</v>
      </c>
    </row>
    <row r="3886" spans="1:11" x14ac:dyDescent="0.35">
      <c r="A3886">
        <v>4197</v>
      </c>
      <c r="B3886" t="s">
        <v>15</v>
      </c>
      <c r="C3886">
        <v>181917</v>
      </c>
      <c r="D3886" t="s">
        <v>10</v>
      </c>
      <c r="E3886" t="s">
        <v>16</v>
      </c>
      <c r="F3886" t="s">
        <v>12</v>
      </c>
      <c r="G3886" t="s">
        <v>13</v>
      </c>
      <c r="H3886" t="s">
        <v>13</v>
      </c>
      <c r="I3886">
        <v>53</v>
      </c>
      <c r="J3886" t="str">
        <f>IF(ABS((C3886-AVERAGE($C:$C))/_xlfn.STDEV.S(moras[SALARIO]))&gt;1.96,"Atípico","No")</f>
        <v>No</v>
      </c>
      <c r="K3886" t="str">
        <f>IF(ABS((moras[[#This Row],[EDAD]]-AVERAGE($I:$I))/_xlfn.STDEV.S($I:$I))&gt;1.96,"Atípico","No")</f>
        <v>No</v>
      </c>
    </row>
    <row r="3887" spans="1:11" x14ac:dyDescent="0.35">
      <c r="A3887">
        <v>4205</v>
      </c>
      <c r="B3887" t="s">
        <v>15</v>
      </c>
      <c r="C3887">
        <v>169507</v>
      </c>
      <c r="D3887" t="s">
        <v>10</v>
      </c>
      <c r="E3887" t="s">
        <v>16</v>
      </c>
      <c r="F3887" t="s">
        <v>12</v>
      </c>
      <c r="G3887" t="s">
        <v>12</v>
      </c>
      <c r="H3887" t="s">
        <v>13</v>
      </c>
      <c r="I3887">
        <v>53</v>
      </c>
      <c r="J3887" t="str">
        <f>IF(ABS((C3887-AVERAGE($C:$C))/_xlfn.STDEV.S(moras[SALARIO]))&gt;1.96,"Atípico","No")</f>
        <v>No</v>
      </c>
      <c r="K3887" t="str">
        <f>IF(ABS((moras[[#This Row],[EDAD]]-AVERAGE($I:$I))/_xlfn.STDEV.S($I:$I))&gt;1.96,"Atípico","No")</f>
        <v>No</v>
      </c>
    </row>
    <row r="3888" spans="1:11" x14ac:dyDescent="0.35">
      <c r="A3888">
        <v>1501</v>
      </c>
      <c r="B3888" t="s">
        <v>9</v>
      </c>
      <c r="C3888">
        <v>155000</v>
      </c>
      <c r="D3888" t="s">
        <v>10</v>
      </c>
      <c r="E3888" t="s">
        <v>16</v>
      </c>
      <c r="F3888" t="s">
        <v>12</v>
      </c>
      <c r="G3888" t="s">
        <v>13</v>
      </c>
      <c r="H3888" t="s">
        <v>12</v>
      </c>
      <c r="I3888">
        <v>53</v>
      </c>
      <c r="J3888" t="str">
        <f>IF(ABS((C3888-AVERAGE($C:$C))/_xlfn.STDEV.S(moras[SALARIO]))&gt;1.96,"Atípico","No")</f>
        <v>No</v>
      </c>
      <c r="K3888" t="str">
        <f>IF(ABS((moras[[#This Row],[EDAD]]-AVERAGE($I:$I))/_xlfn.STDEV.S($I:$I))&gt;1.96,"Atípico","No")</f>
        <v>No</v>
      </c>
    </row>
    <row r="3889" spans="1:11" x14ac:dyDescent="0.35">
      <c r="A3889">
        <v>1841</v>
      </c>
      <c r="B3889" t="s">
        <v>15</v>
      </c>
      <c r="C3889">
        <v>133838</v>
      </c>
      <c r="D3889" t="s">
        <v>10</v>
      </c>
      <c r="E3889" t="s">
        <v>16</v>
      </c>
      <c r="F3889" t="s">
        <v>12</v>
      </c>
      <c r="G3889" t="s">
        <v>13</v>
      </c>
      <c r="H3889" t="s">
        <v>13</v>
      </c>
      <c r="I3889">
        <v>53</v>
      </c>
      <c r="J3889" t="str">
        <f>IF(ABS((C3889-AVERAGE($C:$C))/_xlfn.STDEV.S(moras[SALARIO]))&gt;1.96,"Atípico","No")</f>
        <v>No</v>
      </c>
      <c r="K3889" t="str">
        <f>IF(ABS((moras[[#This Row],[EDAD]]-AVERAGE($I:$I))/_xlfn.STDEV.S($I:$I))&gt;1.96,"Atípico","No")</f>
        <v>No</v>
      </c>
    </row>
    <row r="3890" spans="1:11" x14ac:dyDescent="0.35">
      <c r="A3890">
        <v>490</v>
      </c>
      <c r="B3890" t="s">
        <v>9</v>
      </c>
      <c r="C3890">
        <v>131000</v>
      </c>
      <c r="D3890" t="s">
        <v>10</v>
      </c>
      <c r="E3890" t="s">
        <v>16</v>
      </c>
      <c r="F3890" t="s">
        <v>12</v>
      </c>
      <c r="G3890" t="s">
        <v>13</v>
      </c>
      <c r="H3890" t="s">
        <v>13</v>
      </c>
      <c r="I3890">
        <v>53</v>
      </c>
      <c r="J3890" t="str">
        <f>IF(ABS((C3890-AVERAGE($C:$C))/_xlfn.STDEV.S(moras[SALARIO]))&gt;1.96,"Atípico","No")</f>
        <v>No</v>
      </c>
      <c r="K3890" t="str">
        <f>IF(ABS((moras[[#This Row],[EDAD]]-AVERAGE($I:$I))/_xlfn.STDEV.S($I:$I))&gt;1.96,"Atípico","No")</f>
        <v>No</v>
      </c>
    </row>
    <row r="3891" spans="1:11" x14ac:dyDescent="0.35">
      <c r="A3891">
        <v>608</v>
      </c>
      <c r="B3891" t="s">
        <v>15</v>
      </c>
      <c r="C3891">
        <v>112200</v>
      </c>
      <c r="D3891" t="s">
        <v>10</v>
      </c>
      <c r="E3891" t="s">
        <v>16</v>
      </c>
      <c r="F3891" t="s">
        <v>12</v>
      </c>
      <c r="G3891" t="s">
        <v>13</v>
      </c>
      <c r="H3891" t="s">
        <v>13</v>
      </c>
      <c r="I3891">
        <v>53</v>
      </c>
      <c r="J3891" t="str">
        <f>IF(ABS((C3891-AVERAGE($C:$C))/_xlfn.STDEV.S(moras[SALARIO]))&gt;1.96,"Atípico","No")</f>
        <v>No</v>
      </c>
      <c r="K3891" t="str">
        <f>IF(ABS((moras[[#This Row],[EDAD]]-AVERAGE($I:$I))/_xlfn.STDEV.S($I:$I))&gt;1.96,"Atípico","No")</f>
        <v>No</v>
      </c>
    </row>
    <row r="3892" spans="1:11" x14ac:dyDescent="0.35">
      <c r="A3892">
        <v>3115</v>
      </c>
      <c r="B3892" t="s">
        <v>15</v>
      </c>
      <c r="C3892">
        <v>110300</v>
      </c>
      <c r="D3892" t="s">
        <v>10</v>
      </c>
      <c r="E3892" t="s">
        <v>16</v>
      </c>
      <c r="F3892" t="s">
        <v>12</v>
      </c>
      <c r="G3892" t="s">
        <v>13</v>
      </c>
      <c r="H3892" t="s">
        <v>13</v>
      </c>
      <c r="I3892">
        <v>53</v>
      </c>
      <c r="J3892" t="str">
        <f>IF(ABS((C3892-AVERAGE($C:$C))/_xlfn.STDEV.S(moras[SALARIO]))&gt;1.96,"Atípico","No")</f>
        <v>No</v>
      </c>
      <c r="K3892" t="str">
        <f>IF(ABS((moras[[#This Row],[EDAD]]-AVERAGE($I:$I))/_xlfn.STDEV.S($I:$I))&gt;1.96,"Atípico","No")</f>
        <v>No</v>
      </c>
    </row>
    <row r="3893" spans="1:11" x14ac:dyDescent="0.35">
      <c r="A3893">
        <v>2228</v>
      </c>
      <c r="B3893" t="s">
        <v>9</v>
      </c>
      <c r="C3893">
        <v>87475</v>
      </c>
      <c r="D3893" t="s">
        <v>10</v>
      </c>
      <c r="E3893" t="s">
        <v>16</v>
      </c>
      <c r="F3893" t="s">
        <v>12</v>
      </c>
      <c r="G3893" t="s">
        <v>13</v>
      </c>
      <c r="H3893" t="s">
        <v>13</v>
      </c>
      <c r="I3893">
        <v>53</v>
      </c>
      <c r="J3893" t="str">
        <f>IF(ABS((C3893-AVERAGE($C:$C))/_xlfn.STDEV.S(moras[SALARIO]))&gt;1.96,"Atípico","No")</f>
        <v>No</v>
      </c>
      <c r="K3893" t="str">
        <f>IF(ABS((moras[[#This Row],[EDAD]]-AVERAGE($I:$I))/_xlfn.STDEV.S($I:$I))&gt;1.96,"Atípico","No")</f>
        <v>No</v>
      </c>
    </row>
    <row r="3894" spans="1:11" x14ac:dyDescent="0.35">
      <c r="A3894">
        <v>3671</v>
      </c>
      <c r="B3894" t="s">
        <v>9</v>
      </c>
      <c r="C3894">
        <v>79890</v>
      </c>
      <c r="D3894" t="s">
        <v>10</v>
      </c>
      <c r="E3894" t="s">
        <v>16</v>
      </c>
      <c r="F3894" t="s">
        <v>12</v>
      </c>
      <c r="G3894" t="s">
        <v>12</v>
      </c>
      <c r="H3894" t="s">
        <v>13</v>
      </c>
      <c r="I3894">
        <v>53</v>
      </c>
      <c r="J3894" t="str">
        <f>IF(ABS((C3894-AVERAGE($C:$C))/_xlfn.STDEV.S(moras[SALARIO]))&gt;1.96,"Atípico","No")</f>
        <v>No</v>
      </c>
      <c r="K3894" t="str">
        <f>IF(ABS((moras[[#This Row],[EDAD]]-AVERAGE($I:$I))/_xlfn.STDEV.S($I:$I))&gt;1.96,"Atípico","No")</f>
        <v>No</v>
      </c>
    </row>
    <row r="3895" spans="1:11" x14ac:dyDescent="0.35">
      <c r="A3895">
        <v>2994</v>
      </c>
      <c r="B3895" t="s">
        <v>9</v>
      </c>
      <c r="C3895">
        <v>50000</v>
      </c>
      <c r="D3895" t="s">
        <v>10</v>
      </c>
      <c r="E3895" t="s">
        <v>16</v>
      </c>
      <c r="F3895" t="s">
        <v>12</v>
      </c>
      <c r="G3895" t="s">
        <v>12</v>
      </c>
      <c r="H3895" t="s">
        <v>12</v>
      </c>
      <c r="I3895">
        <v>53</v>
      </c>
      <c r="J3895" t="str">
        <f>IF(ABS((C3895-AVERAGE($C:$C))/_xlfn.STDEV.S(moras[SALARIO]))&gt;1.96,"Atípico","No")</f>
        <v>No</v>
      </c>
      <c r="K3895" t="str">
        <f>IF(ABS((moras[[#This Row],[EDAD]]-AVERAGE($I:$I))/_xlfn.STDEV.S($I:$I))&gt;1.96,"Atípico","No")</f>
        <v>No</v>
      </c>
    </row>
    <row r="3896" spans="1:11" x14ac:dyDescent="0.35">
      <c r="A3896">
        <v>1974</v>
      </c>
      <c r="B3896" t="s">
        <v>9</v>
      </c>
      <c r="C3896">
        <v>4340894</v>
      </c>
      <c r="D3896" t="s">
        <v>14</v>
      </c>
      <c r="E3896" t="s">
        <v>11</v>
      </c>
      <c r="F3896" t="s">
        <v>12</v>
      </c>
      <c r="G3896" t="s">
        <v>13</v>
      </c>
      <c r="H3896" t="s">
        <v>13</v>
      </c>
      <c r="I3896">
        <v>54</v>
      </c>
      <c r="J3896" t="str">
        <f>IF(ABS((C3896-AVERAGE($C:$C))/_xlfn.STDEV.S(moras[SALARIO]))&gt;1.96,"Atípico","No")</f>
        <v>Atípico</v>
      </c>
      <c r="K3896" t="str">
        <f>IF(ABS((moras[[#This Row],[EDAD]]-AVERAGE($I:$I))/_xlfn.STDEV.S($I:$I))&gt;1.96,"Atípico","No")</f>
        <v>No</v>
      </c>
    </row>
    <row r="3897" spans="1:11" x14ac:dyDescent="0.35">
      <c r="A3897">
        <v>2356</v>
      </c>
      <c r="B3897" t="s">
        <v>9</v>
      </c>
      <c r="C3897">
        <v>3173069.67</v>
      </c>
      <c r="D3897" t="s">
        <v>10</v>
      </c>
      <c r="E3897" t="s">
        <v>11</v>
      </c>
      <c r="F3897" t="s">
        <v>12</v>
      </c>
      <c r="G3897" t="s">
        <v>13</v>
      </c>
      <c r="H3897" t="s">
        <v>13</v>
      </c>
      <c r="I3897">
        <v>54</v>
      </c>
      <c r="J3897" t="str">
        <f>IF(ABS((C3897-AVERAGE($C:$C))/_xlfn.STDEV.S(moras[SALARIO]))&gt;1.96,"Atípico","No")</f>
        <v>Atípico</v>
      </c>
      <c r="K3897" t="str">
        <f>IF(ABS((moras[[#This Row],[EDAD]]-AVERAGE($I:$I))/_xlfn.STDEV.S($I:$I))&gt;1.96,"Atípico","No")</f>
        <v>No</v>
      </c>
    </row>
    <row r="3898" spans="1:11" x14ac:dyDescent="0.35">
      <c r="A3898">
        <v>4888</v>
      </c>
      <c r="B3898" t="s">
        <v>9</v>
      </c>
      <c r="C3898">
        <v>2326097.7000000002</v>
      </c>
      <c r="D3898" t="s">
        <v>10</v>
      </c>
      <c r="E3898" t="s">
        <v>11</v>
      </c>
      <c r="F3898" t="s">
        <v>12</v>
      </c>
      <c r="G3898" t="s">
        <v>13</v>
      </c>
      <c r="H3898" t="s">
        <v>13</v>
      </c>
      <c r="I3898">
        <v>54</v>
      </c>
      <c r="J3898" t="str">
        <f>IF(ABS((C3898-AVERAGE($C:$C))/_xlfn.STDEV.S(moras[SALARIO]))&gt;1.96,"Atípico","No")</f>
        <v>Atípico</v>
      </c>
      <c r="K3898" t="str">
        <f>IF(ABS((moras[[#This Row],[EDAD]]-AVERAGE($I:$I))/_xlfn.STDEV.S($I:$I))&gt;1.96,"Atípico","No")</f>
        <v>No</v>
      </c>
    </row>
    <row r="3899" spans="1:11" x14ac:dyDescent="0.35">
      <c r="A3899">
        <v>4793</v>
      </c>
      <c r="B3899" t="s">
        <v>9</v>
      </c>
      <c r="C3899">
        <v>2250000</v>
      </c>
      <c r="D3899" t="s">
        <v>10</v>
      </c>
      <c r="E3899" t="s">
        <v>16</v>
      </c>
      <c r="F3899" t="s">
        <v>12</v>
      </c>
      <c r="G3899" t="s">
        <v>13</v>
      </c>
      <c r="H3899" t="s">
        <v>13</v>
      </c>
      <c r="I3899">
        <v>54</v>
      </c>
      <c r="J3899" t="str">
        <f>IF(ABS((C3899-AVERAGE($C:$C))/_xlfn.STDEV.S(moras[SALARIO]))&gt;1.96,"Atípico","No")</f>
        <v>Atípico</v>
      </c>
      <c r="K3899" t="str">
        <f>IF(ABS((moras[[#This Row],[EDAD]]-AVERAGE($I:$I))/_xlfn.STDEV.S($I:$I))&gt;1.96,"Atípico","No")</f>
        <v>No</v>
      </c>
    </row>
    <row r="3900" spans="1:11" x14ac:dyDescent="0.35">
      <c r="A3900">
        <v>3241</v>
      </c>
      <c r="B3900" t="s">
        <v>15</v>
      </c>
      <c r="C3900">
        <v>2214734.2999999998</v>
      </c>
      <c r="D3900" t="s">
        <v>10</v>
      </c>
      <c r="E3900" t="s">
        <v>11</v>
      </c>
      <c r="F3900" t="s">
        <v>12</v>
      </c>
      <c r="G3900" t="s">
        <v>13</v>
      </c>
      <c r="H3900" t="s">
        <v>13</v>
      </c>
      <c r="I3900">
        <v>54</v>
      </c>
      <c r="J3900" t="str">
        <f>IF(ABS((C3900-AVERAGE($C:$C))/_xlfn.STDEV.S(moras[SALARIO]))&gt;1.96,"Atípico","No")</f>
        <v>No</v>
      </c>
      <c r="K3900" t="str">
        <f>IF(ABS((moras[[#This Row],[EDAD]]-AVERAGE($I:$I))/_xlfn.STDEV.S($I:$I))&gt;1.96,"Atípico","No")</f>
        <v>No</v>
      </c>
    </row>
    <row r="3901" spans="1:11" x14ac:dyDescent="0.35">
      <c r="A3901">
        <v>2996</v>
      </c>
      <c r="B3901" t="s">
        <v>15</v>
      </c>
      <c r="C3901">
        <v>2032262.93</v>
      </c>
      <c r="D3901" t="s">
        <v>10</v>
      </c>
      <c r="E3901" t="s">
        <v>16</v>
      </c>
      <c r="F3901" t="s">
        <v>12</v>
      </c>
      <c r="G3901" t="s">
        <v>13</v>
      </c>
      <c r="H3901" t="s">
        <v>13</v>
      </c>
      <c r="I3901">
        <v>54</v>
      </c>
      <c r="J3901" t="str">
        <f>IF(ABS((C3901-AVERAGE($C:$C))/_xlfn.STDEV.S(moras[SALARIO]))&gt;1.96,"Atípico","No")</f>
        <v>No</v>
      </c>
      <c r="K3901" t="str">
        <f>IF(ABS((moras[[#This Row],[EDAD]]-AVERAGE($I:$I))/_xlfn.STDEV.S($I:$I))&gt;1.96,"Atípico","No")</f>
        <v>No</v>
      </c>
    </row>
    <row r="3902" spans="1:11" x14ac:dyDescent="0.35">
      <c r="A3902">
        <v>1417</v>
      </c>
      <c r="B3902" t="s">
        <v>9</v>
      </c>
      <c r="C3902">
        <v>2007029.76</v>
      </c>
      <c r="D3902" t="s">
        <v>10</v>
      </c>
      <c r="E3902" t="s">
        <v>11</v>
      </c>
      <c r="F3902" t="s">
        <v>12</v>
      </c>
      <c r="G3902" t="s">
        <v>13</v>
      </c>
      <c r="H3902" t="s">
        <v>13</v>
      </c>
      <c r="I3902">
        <v>54</v>
      </c>
      <c r="J3902" t="str">
        <f>IF(ABS((C3902-AVERAGE($C:$C))/_xlfn.STDEV.S(moras[SALARIO]))&gt;1.96,"Atípico","No")</f>
        <v>No</v>
      </c>
      <c r="K3902" t="str">
        <f>IF(ABS((moras[[#This Row],[EDAD]]-AVERAGE($I:$I))/_xlfn.STDEV.S($I:$I))&gt;1.96,"Atípico","No")</f>
        <v>No</v>
      </c>
    </row>
    <row r="3903" spans="1:11" x14ac:dyDescent="0.35">
      <c r="A3903">
        <v>2979</v>
      </c>
      <c r="B3903" t="s">
        <v>15</v>
      </c>
      <c r="C3903">
        <v>1893569.1</v>
      </c>
      <c r="D3903" t="s">
        <v>10</v>
      </c>
      <c r="E3903" t="s">
        <v>11</v>
      </c>
      <c r="F3903" t="s">
        <v>12</v>
      </c>
      <c r="G3903" t="s">
        <v>13</v>
      </c>
      <c r="H3903" t="s">
        <v>13</v>
      </c>
      <c r="I3903">
        <v>54</v>
      </c>
      <c r="J3903" t="str">
        <f>IF(ABS((C3903-AVERAGE($C:$C))/_xlfn.STDEV.S(moras[SALARIO]))&gt;1.96,"Atípico","No")</f>
        <v>No</v>
      </c>
      <c r="K3903" t="str">
        <f>IF(ABS((moras[[#This Row],[EDAD]]-AVERAGE($I:$I))/_xlfn.STDEV.S($I:$I))&gt;1.96,"Atípico","No")</f>
        <v>No</v>
      </c>
    </row>
    <row r="3904" spans="1:11" x14ac:dyDescent="0.35">
      <c r="A3904">
        <v>1034</v>
      </c>
      <c r="B3904" t="s">
        <v>15</v>
      </c>
      <c r="C3904">
        <v>1790761</v>
      </c>
      <c r="D3904" t="s">
        <v>10</v>
      </c>
      <c r="E3904" t="s">
        <v>11</v>
      </c>
      <c r="F3904" t="s">
        <v>12</v>
      </c>
      <c r="G3904" t="s">
        <v>13</v>
      </c>
      <c r="H3904" t="s">
        <v>12</v>
      </c>
      <c r="I3904">
        <v>54</v>
      </c>
      <c r="J3904" t="str">
        <f>IF(ABS((C3904-AVERAGE($C:$C))/_xlfn.STDEV.S(moras[SALARIO]))&gt;1.96,"Atípico","No")</f>
        <v>No</v>
      </c>
      <c r="K3904" t="str">
        <f>IF(ABS((moras[[#This Row],[EDAD]]-AVERAGE($I:$I))/_xlfn.STDEV.S($I:$I))&gt;1.96,"Atípico","No")</f>
        <v>No</v>
      </c>
    </row>
    <row r="3905" spans="1:11" x14ac:dyDescent="0.35">
      <c r="A3905">
        <v>2789</v>
      </c>
      <c r="B3905" t="s">
        <v>15</v>
      </c>
      <c r="C3905">
        <v>1725833</v>
      </c>
      <c r="D3905" t="s">
        <v>10</v>
      </c>
      <c r="E3905" t="s">
        <v>11</v>
      </c>
      <c r="F3905" t="s">
        <v>12</v>
      </c>
      <c r="G3905" t="s">
        <v>13</v>
      </c>
      <c r="H3905" t="s">
        <v>13</v>
      </c>
      <c r="I3905">
        <v>54</v>
      </c>
      <c r="J3905" t="str">
        <f>IF(ABS((C3905-AVERAGE($C:$C))/_xlfn.STDEV.S(moras[SALARIO]))&gt;1.96,"Atípico","No")</f>
        <v>No</v>
      </c>
      <c r="K3905" t="str">
        <f>IF(ABS((moras[[#This Row],[EDAD]]-AVERAGE($I:$I))/_xlfn.STDEV.S($I:$I))&gt;1.96,"Atípico","No")</f>
        <v>No</v>
      </c>
    </row>
    <row r="3906" spans="1:11" x14ac:dyDescent="0.35">
      <c r="A3906">
        <v>1191</v>
      </c>
      <c r="B3906" t="s">
        <v>9</v>
      </c>
      <c r="C3906">
        <v>1646695</v>
      </c>
      <c r="D3906" t="s">
        <v>10</v>
      </c>
      <c r="E3906" t="s">
        <v>11</v>
      </c>
      <c r="F3906" t="s">
        <v>12</v>
      </c>
      <c r="G3906" t="s">
        <v>13</v>
      </c>
      <c r="H3906" t="s">
        <v>12</v>
      </c>
      <c r="I3906">
        <v>54</v>
      </c>
      <c r="J3906" t="str">
        <f>IF(ABS((C3906-AVERAGE($C:$C))/_xlfn.STDEV.S(moras[SALARIO]))&gt;1.96,"Atípico","No")</f>
        <v>No</v>
      </c>
      <c r="K3906" t="str">
        <f>IF(ABS((moras[[#This Row],[EDAD]]-AVERAGE($I:$I))/_xlfn.STDEV.S($I:$I))&gt;1.96,"Atípico","No")</f>
        <v>No</v>
      </c>
    </row>
    <row r="3907" spans="1:11" x14ac:dyDescent="0.35">
      <c r="A3907">
        <v>486</v>
      </c>
      <c r="B3907" t="s">
        <v>15</v>
      </c>
      <c r="C3907">
        <v>1476678</v>
      </c>
      <c r="D3907" t="s">
        <v>10</v>
      </c>
      <c r="E3907" t="s">
        <v>11</v>
      </c>
      <c r="F3907" t="s">
        <v>12</v>
      </c>
      <c r="G3907" t="s">
        <v>13</v>
      </c>
      <c r="H3907" t="s">
        <v>12</v>
      </c>
      <c r="I3907">
        <v>54</v>
      </c>
      <c r="J3907" t="str">
        <f>IF(ABS((C3907-AVERAGE($C:$C))/_xlfn.STDEV.S(moras[SALARIO]))&gt;1.96,"Atípico","No")</f>
        <v>No</v>
      </c>
      <c r="K3907" t="str">
        <f>IF(ABS((moras[[#This Row],[EDAD]]-AVERAGE($I:$I))/_xlfn.STDEV.S($I:$I))&gt;1.96,"Atípico","No")</f>
        <v>No</v>
      </c>
    </row>
    <row r="3908" spans="1:11" x14ac:dyDescent="0.35">
      <c r="A3908">
        <v>330</v>
      </c>
      <c r="B3908" t="s">
        <v>9</v>
      </c>
      <c r="C3908">
        <v>1340908</v>
      </c>
      <c r="D3908" t="s">
        <v>10</v>
      </c>
      <c r="E3908" t="s">
        <v>11</v>
      </c>
      <c r="F3908" t="s">
        <v>12</v>
      </c>
      <c r="G3908" t="s">
        <v>13</v>
      </c>
      <c r="H3908" t="s">
        <v>13</v>
      </c>
      <c r="I3908">
        <v>54</v>
      </c>
      <c r="J3908" t="str">
        <f>IF(ABS((C3908-AVERAGE($C:$C))/_xlfn.STDEV.S(moras[SALARIO]))&gt;1.96,"Atípico","No")</f>
        <v>No</v>
      </c>
      <c r="K3908" t="str">
        <f>IF(ABS((moras[[#This Row],[EDAD]]-AVERAGE($I:$I))/_xlfn.STDEV.S($I:$I))&gt;1.96,"Atípico","No")</f>
        <v>No</v>
      </c>
    </row>
    <row r="3909" spans="1:11" x14ac:dyDescent="0.35">
      <c r="A3909">
        <v>2526</v>
      </c>
      <c r="B3909" t="s">
        <v>15</v>
      </c>
      <c r="C3909">
        <v>1221155</v>
      </c>
      <c r="D3909" t="s">
        <v>10</v>
      </c>
      <c r="E3909" t="s">
        <v>11</v>
      </c>
      <c r="F3909" t="s">
        <v>12</v>
      </c>
      <c r="G3909" t="s">
        <v>13</v>
      </c>
      <c r="H3909" t="s">
        <v>12</v>
      </c>
      <c r="I3909">
        <v>54</v>
      </c>
      <c r="J3909" t="str">
        <f>IF(ABS((C3909-AVERAGE($C:$C))/_xlfn.STDEV.S(moras[SALARIO]))&gt;1.96,"Atípico","No")</f>
        <v>No</v>
      </c>
      <c r="K3909" t="str">
        <f>IF(ABS((moras[[#This Row],[EDAD]]-AVERAGE($I:$I))/_xlfn.STDEV.S($I:$I))&gt;1.96,"Atípico","No")</f>
        <v>No</v>
      </c>
    </row>
    <row r="3910" spans="1:11" x14ac:dyDescent="0.35">
      <c r="A3910">
        <v>3779</v>
      </c>
      <c r="B3910" t="s">
        <v>15</v>
      </c>
      <c r="C3910">
        <v>1168690</v>
      </c>
      <c r="D3910" t="s">
        <v>10</v>
      </c>
      <c r="E3910" t="s">
        <v>16</v>
      </c>
      <c r="F3910" t="s">
        <v>12</v>
      </c>
      <c r="G3910" t="s">
        <v>12</v>
      </c>
      <c r="H3910" t="s">
        <v>13</v>
      </c>
      <c r="I3910">
        <v>54</v>
      </c>
      <c r="J3910" t="str">
        <f>IF(ABS((C3910-AVERAGE($C:$C))/_xlfn.STDEV.S(moras[SALARIO]))&gt;1.96,"Atípico","No")</f>
        <v>No</v>
      </c>
      <c r="K3910" t="str">
        <f>IF(ABS((moras[[#This Row],[EDAD]]-AVERAGE($I:$I))/_xlfn.STDEV.S($I:$I))&gt;1.96,"Atípico","No")</f>
        <v>No</v>
      </c>
    </row>
    <row r="3911" spans="1:11" x14ac:dyDescent="0.35">
      <c r="A3911">
        <v>927</v>
      </c>
      <c r="B3911" t="s">
        <v>15</v>
      </c>
      <c r="C3911">
        <v>996543.9</v>
      </c>
      <c r="D3911" t="s">
        <v>10</v>
      </c>
      <c r="E3911" t="s">
        <v>11</v>
      </c>
      <c r="F3911" t="s">
        <v>12</v>
      </c>
      <c r="G3911" t="s">
        <v>13</v>
      </c>
      <c r="H3911" t="s">
        <v>13</v>
      </c>
      <c r="I3911">
        <v>54</v>
      </c>
      <c r="J3911" t="str">
        <f>IF(ABS((C3911-AVERAGE($C:$C))/_xlfn.STDEV.S(moras[SALARIO]))&gt;1.96,"Atípico","No")</f>
        <v>No</v>
      </c>
      <c r="K3911" t="str">
        <f>IF(ABS((moras[[#This Row],[EDAD]]-AVERAGE($I:$I))/_xlfn.STDEV.S($I:$I))&gt;1.96,"Atípico","No")</f>
        <v>No</v>
      </c>
    </row>
    <row r="3912" spans="1:11" x14ac:dyDescent="0.35">
      <c r="A3912">
        <v>3698</v>
      </c>
      <c r="B3912" t="s">
        <v>15</v>
      </c>
      <c r="C3912">
        <v>960815.8</v>
      </c>
      <c r="D3912" t="s">
        <v>10</v>
      </c>
      <c r="E3912" t="s">
        <v>11</v>
      </c>
      <c r="F3912" t="s">
        <v>12</v>
      </c>
      <c r="G3912" t="s">
        <v>13</v>
      </c>
      <c r="H3912" t="s">
        <v>13</v>
      </c>
      <c r="I3912">
        <v>54</v>
      </c>
      <c r="J3912" t="str">
        <f>IF(ABS((C3912-AVERAGE($C:$C))/_xlfn.STDEV.S(moras[SALARIO]))&gt;1.96,"Atípico","No")</f>
        <v>No</v>
      </c>
      <c r="K3912" t="str">
        <f>IF(ABS((moras[[#This Row],[EDAD]]-AVERAGE($I:$I))/_xlfn.STDEV.S($I:$I))&gt;1.96,"Atípico","No")</f>
        <v>No</v>
      </c>
    </row>
    <row r="3913" spans="1:11" x14ac:dyDescent="0.35">
      <c r="A3913">
        <v>3741</v>
      </c>
      <c r="B3913" t="s">
        <v>9</v>
      </c>
      <c r="C3913">
        <v>840549</v>
      </c>
      <c r="D3913" t="s">
        <v>10</v>
      </c>
      <c r="E3913" t="s">
        <v>11</v>
      </c>
      <c r="F3913" t="s">
        <v>12</v>
      </c>
      <c r="G3913" t="s">
        <v>13</v>
      </c>
      <c r="H3913" t="s">
        <v>13</v>
      </c>
      <c r="I3913">
        <v>54</v>
      </c>
      <c r="J3913" t="str">
        <f>IF(ABS((C3913-AVERAGE($C:$C))/_xlfn.STDEV.S(moras[SALARIO]))&gt;1.96,"Atípico","No")</f>
        <v>No</v>
      </c>
      <c r="K3913" t="str">
        <f>IF(ABS((moras[[#This Row],[EDAD]]-AVERAGE($I:$I))/_xlfn.STDEV.S($I:$I))&gt;1.96,"Atípico","No")</f>
        <v>No</v>
      </c>
    </row>
    <row r="3914" spans="1:11" x14ac:dyDescent="0.35">
      <c r="A3914">
        <v>231</v>
      </c>
      <c r="B3914" t="s">
        <v>9</v>
      </c>
      <c r="C3914">
        <v>800000</v>
      </c>
      <c r="D3914" t="s">
        <v>10</v>
      </c>
      <c r="E3914" t="s">
        <v>16</v>
      </c>
      <c r="F3914" t="s">
        <v>12</v>
      </c>
      <c r="G3914" t="s">
        <v>13</v>
      </c>
      <c r="H3914" t="s">
        <v>13</v>
      </c>
      <c r="I3914">
        <v>54</v>
      </c>
      <c r="J3914" t="str">
        <f>IF(ABS((C3914-AVERAGE($C:$C))/_xlfn.STDEV.S(moras[SALARIO]))&gt;1.96,"Atípico","No")</f>
        <v>No</v>
      </c>
      <c r="K3914" t="str">
        <f>IF(ABS((moras[[#This Row],[EDAD]]-AVERAGE($I:$I))/_xlfn.STDEV.S($I:$I))&gt;1.96,"Atípico","No")</f>
        <v>No</v>
      </c>
    </row>
    <row r="3915" spans="1:11" x14ac:dyDescent="0.35">
      <c r="A3915">
        <v>4723</v>
      </c>
      <c r="B3915" t="s">
        <v>9</v>
      </c>
      <c r="C3915">
        <v>744485.75</v>
      </c>
      <c r="D3915" t="s">
        <v>10</v>
      </c>
      <c r="E3915" t="s">
        <v>11</v>
      </c>
      <c r="F3915" t="s">
        <v>12</v>
      </c>
      <c r="G3915" t="s">
        <v>13</v>
      </c>
      <c r="H3915" t="s">
        <v>13</v>
      </c>
      <c r="I3915">
        <v>54</v>
      </c>
      <c r="J3915" t="str">
        <f>IF(ABS((C3915-AVERAGE($C:$C))/_xlfn.STDEV.S(moras[SALARIO]))&gt;1.96,"Atípico","No")</f>
        <v>No</v>
      </c>
      <c r="K3915" t="str">
        <f>IF(ABS((moras[[#This Row],[EDAD]]-AVERAGE($I:$I))/_xlfn.STDEV.S($I:$I))&gt;1.96,"Atípico","No")</f>
        <v>No</v>
      </c>
    </row>
    <row r="3916" spans="1:11" x14ac:dyDescent="0.35">
      <c r="A3916">
        <v>4845</v>
      </c>
      <c r="B3916" t="s">
        <v>9</v>
      </c>
      <c r="C3916">
        <v>734210</v>
      </c>
      <c r="D3916" t="s">
        <v>10</v>
      </c>
      <c r="E3916" t="s">
        <v>16</v>
      </c>
      <c r="F3916" t="s">
        <v>12</v>
      </c>
      <c r="G3916" t="s">
        <v>13</v>
      </c>
      <c r="H3916" t="s">
        <v>13</v>
      </c>
      <c r="I3916">
        <v>54</v>
      </c>
      <c r="J3916" t="str">
        <f>IF(ABS((C3916-AVERAGE($C:$C))/_xlfn.STDEV.S(moras[SALARIO]))&gt;1.96,"Atípico","No")</f>
        <v>No</v>
      </c>
      <c r="K3916" t="str">
        <f>IF(ABS((moras[[#This Row],[EDAD]]-AVERAGE($I:$I))/_xlfn.STDEV.S($I:$I))&gt;1.96,"Atípico","No")</f>
        <v>No</v>
      </c>
    </row>
    <row r="3917" spans="1:11" x14ac:dyDescent="0.35">
      <c r="A3917">
        <v>1611</v>
      </c>
      <c r="B3917" t="s">
        <v>15</v>
      </c>
      <c r="C3917">
        <v>695944.8</v>
      </c>
      <c r="D3917" t="s">
        <v>10</v>
      </c>
      <c r="E3917" t="s">
        <v>11</v>
      </c>
      <c r="F3917" t="s">
        <v>12</v>
      </c>
      <c r="G3917" t="s">
        <v>13</v>
      </c>
      <c r="H3917" t="s">
        <v>13</v>
      </c>
      <c r="I3917">
        <v>54</v>
      </c>
      <c r="J3917" t="str">
        <f>IF(ABS((C3917-AVERAGE($C:$C))/_xlfn.STDEV.S(moras[SALARIO]))&gt;1.96,"Atípico","No")</f>
        <v>No</v>
      </c>
      <c r="K3917" t="str">
        <f>IF(ABS((moras[[#This Row],[EDAD]]-AVERAGE($I:$I))/_xlfn.STDEV.S($I:$I))&gt;1.96,"Atípico","No")</f>
        <v>No</v>
      </c>
    </row>
    <row r="3918" spans="1:11" x14ac:dyDescent="0.35">
      <c r="A3918">
        <v>4160</v>
      </c>
      <c r="B3918" t="s">
        <v>9</v>
      </c>
      <c r="C3918">
        <v>660110</v>
      </c>
      <c r="D3918" t="s">
        <v>10</v>
      </c>
      <c r="E3918" t="s">
        <v>16</v>
      </c>
      <c r="F3918" t="s">
        <v>12</v>
      </c>
      <c r="G3918" t="s">
        <v>13</v>
      </c>
      <c r="H3918" t="s">
        <v>13</v>
      </c>
      <c r="I3918">
        <v>54</v>
      </c>
      <c r="J3918" t="str">
        <f>IF(ABS((C3918-AVERAGE($C:$C))/_xlfn.STDEV.S(moras[SALARIO]))&gt;1.96,"Atípico","No")</f>
        <v>No</v>
      </c>
      <c r="K3918" t="str">
        <f>IF(ABS((moras[[#This Row],[EDAD]]-AVERAGE($I:$I))/_xlfn.STDEV.S($I:$I))&gt;1.96,"Atípico","No")</f>
        <v>No</v>
      </c>
    </row>
    <row r="3919" spans="1:11" x14ac:dyDescent="0.35">
      <c r="A3919">
        <v>387</v>
      </c>
      <c r="B3919" t="s">
        <v>9</v>
      </c>
      <c r="C3919">
        <v>652872.57999999996</v>
      </c>
      <c r="D3919" t="s">
        <v>10</v>
      </c>
      <c r="E3919" t="s">
        <v>16</v>
      </c>
      <c r="F3919" t="s">
        <v>12</v>
      </c>
      <c r="G3919" t="s">
        <v>12</v>
      </c>
      <c r="H3919" t="s">
        <v>13</v>
      </c>
      <c r="I3919">
        <v>54</v>
      </c>
      <c r="J3919" t="str">
        <f>IF(ABS((C3919-AVERAGE($C:$C))/_xlfn.STDEV.S(moras[SALARIO]))&gt;1.96,"Atípico","No")</f>
        <v>No</v>
      </c>
      <c r="K3919" t="str">
        <f>IF(ABS((moras[[#This Row],[EDAD]]-AVERAGE($I:$I))/_xlfn.STDEV.S($I:$I))&gt;1.96,"Atípico","No")</f>
        <v>No</v>
      </c>
    </row>
    <row r="3920" spans="1:11" x14ac:dyDescent="0.35">
      <c r="A3920">
        <v>2040</v>
      </c>
      <c r="B3920" t="s">
        <v>9</v>
      </c>
      <c r="C3920">
        <v>639148</v>
      </c>
      <c r="D3920" t="s">
        <v>18</v>
      </c>
      <c r="E3920" t="s">
        <v>16</v>
      </c>
      <c r="F3920" t="s">
        <v>12</v>
      </c>
      <c r="G3920" t="s">
        <v>13</v>
      </c>
      <c r="H3920" t="s">
        <v>13</v>
      </c>
      <c r="I3920">
        <v>54</v>
      </c>
      <c r="J3920" t="str">
        <f>IF(ABS((C3920-AVERAGE($C:$C))/_xlfn.STDEV.S(moras[SALARIO]))&gt;1.96,"Atípico","No")</f>
        <v>No</v>
      </c>
      <c r="K3920" t="str">
        <f>IF(ABS((moras[[#This Row],[EDAD]]-AVERAGE($I:$I))/_xlfn.STDEV.S($I:$I))&gt;1.96,"Atípico","No")</f>
        <v>No</v>
      </c>
    </row>
    <row r="3921" spans="1:11" x14ac:dyDescent="0.35">
      <c r="A3921">
        <v>3280</v>
      </c>
      <c r="B3921" t="s">
        <v>9</v>
      </c>
      <c r="C3921">
        <v>639148</v>
      </c>
      <c r="D3921" t="s">
        <v>18</v>
      </c>
      <c r="E3921" t="s">
        <v>16</v>
      </c>
      <c r="F3921" t="s">
        <v>12</v>
      </c>
      <c r="G3921" t="s">
        <v>13</v>
      </c>
      <c r="H3921" t="s">
        <v>13</v>
      </c>
      <c r="I3921">
        <v>54</v>
      </c>
      <c r="J3921" t="str">
        <f>IF(ABS((C3921-AVERAGE($C:$C))/_xlfn.STDEV.S(moras[SALARIO]))&gt;1.96,"Atípico","No")</f>
        <v>No</v>
      </c>
      <c r="K3921" t="str">
        <f>IF(ABS((moras[[#This Row],[EDAD]]-AVERAGE($I:$I))/_xlfn.STDEV.S($I:$I))&gt;1.96,"Atípico","No")</f>
        <v>No</v>
      </c>
    </row>
    <row r="3922" spans="1:11" x14ac:dyDescent="0.35">
      <c r="A3922">
        <v>1695</v>
      </c>
      <c r="B3922" t="s">
        <v>9</v>
      </c>
      <c r="C3922">
        <v>625322.5</v>
      </c>
      <c r="D3922" t="s">
        <v>10</v>
      </c>
      <c r="E3922" t="s">
        <v>16</v>
      </c>
      <c r="F3922" t="s">
        <v>12</v>
      </c>
      <c r="G3922" t="s">
        <v>13</v>
      </c>
      <c r="H3922" t="s">
        <v>13</v>
      </c>
      <c r="I3922">
        <v>54</v>
      </c>
      <c r="J3922" t="str">
        <f>IF(ABS((C3922-AVERAGE($C:$C))/_xlfn.STDEV.S(moras[SALARIO]))&gt;1.96,"Atípico","No")</f>
        <v>No</v>
      </c>
      <c r="K3922" t="str">
        <f>IF(ABS((moras[[#This Row],[EDAD]]-AVERAGE($I:$I))/_xlfn.STDEV.S($I:$I))&gt;1.96,"Atípico","No")</f>
        <v>No</v>
      </c>
    </row>
    <row r="3923" spans="1:11" x14ac:dyDescent="0.35">
      <c r="A3923">
        <v>3616</v>
      </c>
      <c r="B3923" t="s">
        <v>9</v>
      </c>
      <c r="C3923">
        <v>620412.30000000005</v>
      </c>
      <c r="D3923" t="s">
        <v>10</v>
      </c>
      <c r="E3923" t="s">
        <v>11</v>
      </c>
      <c r="F3923" t="s">
        <v>12</v>
      </c>
      <c r="G3923" t="s">
        <v>13</v>
      </c>
      <c r="H3923" t="s">
        <v>13</v>
      </c>
      <c r="I3923">
        <v>54</v>
      </c>
      <c r="J3923" t="str">
        <f>IF(ABS((C3923-AVERAGE($C:$C))/_xlfn.STDEV.S(moras[SALARIO]))&gt;1.96,"Atípico","No")</f>
        <v>No</v>
      </c>
      <c r="K3923" t="str">
        <f>IF(ABS((moras[[#This Row],[EDAD]]-AVERAGE($I:$I))/_xlfn.STDEV.S($I:$I))&gt;1.96,"Atípico","No")</f>
        <v>No</v>
      </c>
    </row>
    <row r="3924" spans="1:11" x14ac:dyDescent="0.35">
      <c r="A3924">
        <v>839</v>
      </c>
      <c r="B3924" t="s">
        <v>9</v>
      </c>
      <c r="C3924">
        <v>599294</v>
      </c>
      <c r="D3924" t="s">
        <v>17</v>
      </c>
      <c r="E3924" t="s">
        <v>16</v>
      </c>
      <c r="F3924" t="s">
        <v>12</v>
      </c>
      <c r="G3924" t="s">
        <v>13</v>
      </c>
      <c r="H3924" t="s">
        <v>13</v>
      </c>
      <c r="I3924">
        <v>54</v>
      </c>
      <c r="J3924" t="str">
        <f>IF(ABS((C3924-AVERAGE($C:$C))/_xlfn.STDEV.S(moras[SALARIO]))&gt;1.96,"Atípico","No")</f>
        <v>No</v>
      </c>
      <c r="K3924" t="str">
        <f>IF(ABS((moras[[#This Row],[EDAD]]-AVERAGE($I:$I))/_xlfn.STDEV.S($I:$I))&gt;1.96,"Atípico","No")</f>
        <v>No</v>
      </c>
    </row>
    <row r="3925" spans="1:11" x14ac:dyDescent="0.35">
      <c r="A3925">
        <v>1949</v>
      </c>
      <c r="B3925" t="s">
        <v>15</v>
      </c>
      <c r="C3925">
        <v>594092</v>
      </c>
      <c r="D3925" t="s">
        <v>18</v>
      </c>
      <c r="E3925" t="s">
        <v>16</v>
      </c>
      <c r="F3925" t="s">
        <v>12</v>
      </c>
      <c r="G3925" t="s">
        <v>13</v>
      </c>
      <c r="H3925" t="s">
        <v>12</v>
      </c>
      <c r="I3925">
        <v>54</v>
      </c>
      <c r="J3925" t="str">
        <f>IF(ABS((C3925-AVERAGE($C:$C))/_xlfn.STDEV.S(moras[SALARIO]))&gt;1.96,"Atípico","No")</f>
        <v>No</v>
      </c>
      <c r="K3925" t="str">
        <f>IF(ABS((moras[[#This Row],[EDAD]]-AVERAGE($I:$I))/_xlfn.STDEV.S($I:$I))&gt;1.96,"Atípico","No")</f>
        <v>No</v>
      </c>
    </row>
    <row r="3926" spans="1:11" x14ac:dyDescent="0.35">
      <c r="A3926">
        <v>2562</v>
      </c>
      <c r="B3926" t="s">
        <v>9</v>
      </c>
      <c r="C3926">
        <v>589097</v>
      </c>
      <c r="D3926" t="s">
        <v>10</v>
      </c>
      <c r="E3926" t="s">
        <v>16</v>
      </c>
      <c r="F3926" t="s">
        <v>12</v>
      </c>
      <c r="G3926" t="s">
        <v>13</v>
      </c>
      <c r="H3926" t="s">
        <v>13</v>
      </c>
      <c r="I3926">
        <v>54</v>
      </c>
      <c r="J3926" t="str">
        <f>IF(ABS((C3926-AVERAGE($C:$C))/_xlfn.STDEV.S(moras[SALARIO]))&gt;1.96,"Atípico","No")</f>
        <v>No</v>
      </c>
      <c r="K3926" t="str">
        <f>IF(ABS((moras[[#This Row],[EDAD]]-AVERAGE($I:$I))/_xlfn.STDEV.S($I:$I))&gt;1.96,"Atípico","No")</f>
        <v>No</v>
      </c>
    </row>
    <row r="3927" spans="1:11" x14ac:dyDescent="0.35">
      <c r="A3927">
        <v>3366</v>
      </c>
      <c r="B3927" t="s">
        <v>15</v>
      </c>
      <c r="C3927">
        <v>585519.47</v>
      </c>
      <c r="D3927" t="s">
        <v>10</v>
      </c>
      <c r="E3927" t="s">
        <v>11</v>
      </c>
      <c r="F3927" t="s">
        <v>12</v>
      </c>
      <c r="G3927" t="s">
        <v>13</v>
      </c>
      <c r="H3927" t="s">
        <v>13</v>
      </c>
      <c r="I3927">
        <v>54</v>
      </c>
      <c r="J3927" t="str">
        <f>IF(ABS((C3927-AVERAGE($C:$C))/_xlfn.STDEV.S(moras[SALARIO]))&gt;1.96,"Atípico","No")</f>
        <v>No</v>
      </c>
      <c r="K3927" t="str">
        <f>IF(ABS((moras[[#This Row],[EDAD]]-AVERAGE($I:$I))/_xlfn.STDEV.S($I:$I))&gt;1.96,"Atípico","No")</f>
        <v>No</v>
      </c>
    </row>
    <row r="3928" spans="1:11" x14ac:dyDescent="0.35">
      <c r="A3928">
        <v>431</v>
      </c>
      <c r="B3928" t="s">
        <v>15</v>
      </c>
      <c r="C3928">
        <v>575270</v>
      </c>
      <c r="D3928" t="s">
        <v>10</v>
      </c>
      <c r="E3928" t="s">
        <v>16</v>
      </c>
      <c r="F3928" t="s">
        <v>12</v>
      </c>
      <c r="G3928" t="s">
        <v>13</v>
      </c>
      <c r="H3928" t="s">
        <v>13</v>
      </c>
      <c r="I3928">
        <v>54</v>
      </c>
      <c r="J3928" t="str">
        <f>IF(ABS((C3928-AVERAGE($C:$C))/_xlfn.STDEV.S(moras[SALARIO]))&gt;1.96,"Atípico","No")</f>
        <v>No</v>
      </c>
      <c r="K3928" t="str">
        <f>IF(ABS((moras[[#This Row],[EDAD]]-AVERAGE($I:$I))/_xlfn.STDEV.S($I:$I))&gt;1.96,"Atípico","No")</f>
        <v>No</v>
      </c>
    </row>
    <row r="3929" spans="1:11" x14ac:dyDescent="0.35">
      <c r="A3929">
        <v>1872</v>
      </c>
      <c r="B3929" t="s">
        <v>15</v>
      </c>
      <c r="C3929">
        <v>574387.6</v>
      </c>
      <c r="D3929" t="s">
        <v>10</v>
      </c>
      <c r="E3929" t="s">
        <v>11</v>
      </c>
      <c r="F3929" t="s">
        <v>12</v>
      </c>
      <c r="G3929" t="s">
        <v>13</v>
      </c>
      <c r="H3929" t="s">
        <v>13</v>
      </c>
      <c r="I3929">
        <v>54</v>
      </c>
      <c r="J3929" t="str">
        <f>IF(ABS((C3929-AVERAGE($C:$C))/_xlfn.STDEV.S(moras[SALARIO]))&gt;1.96,"Atípico","No")</f>
        <v>No</v>
      </c>
      <c r="K3929" t="str">
        <f>IF(ABS((moras[[#This Row],[EDAD]]-AVERAGE($I:$I))/_xlfn.STDEV.S($I:$I))&gt;1.96,"Atípico","No")</f>
        <v>No</v>
      </c>
    </row>
    <row r="3930" spans="1:11" x14ac:dyDescent="0.35">
      <c r="A3930">
        <v>3119</v>
      </c>
      <c r="B3930" t="s">
        <v>9</v>
      </c>
      <c r="C3930">
        <v>546000</v>
      </c>
      <c r="D3930" t="s">
        <v>10</v>
      </c>
      <c r="E3930" t="s">
        <v>16</v>
      </c>
      <c r="F3930" t="s">
        <v>12</v>
      </c>
      <c r="G3930" t="s">
        <v>13</v>
      </c>
      <c r="H3930" t="s">
        <v>13</v>
      </c>
      <c r="I3930">
        <v>54</v>
      </c>
      <c r="J3930" t="str">
        <f>IF(ABS((C3930-AVERAGE($C:$C))/_xlfn.STDEV.S(moras[SALARIO]))&gt;1.96,"Atípico","No")</f>
        <v>No</v>
      </c>
      <c r="K3930" t="str">
        <f>IF(ABS((moras[[#This Row],[EDAD]]-AVERAGE($I:$I))/_xlfn.STDEV.S($I:$I))&gt;1.96,"Atípico","No")</f>
        <v>No</v>
      </c>
    </row>
    <row r="3931" spans="1:11" x14ac:dyDescent="0.35">
      <c r="A3931">
        <v>4158</v>
      </c>
      <c r="B3931" t="s">
        <v>9</v>
      </c>
      <c r="C3931">
        <v>540083</v>
      </c>
      <c r="D3931" t="s">
        <v>18</v>
      </c>
      <c r="E3931" t="s">
        <v>16</v>
      </c>
      <c r="F3931" t="s">
        <v>12</v>
      </c>
      <c r="G3931" t="s">
        <v>13</v>
      </c>
      <c r="H3931" t="s">
        <v>12</v>
      </c>
      <c r="I3931">
        <v>54</v>
      </c>
      <c r="J3931" t="str">
        <f>IF(ABS((C3931-AVERAGE($C:$C))/_xlfn.STDEV.S(moras[SALARIO]))&gt;1.96,"Atípico","No")</f>
        <v>No</v>
      </c>
      <c r="K3931" t="str">
        <f>IF(ABS((moras[[#This Row],[EDAD]]-AVERAGE($I:$I))/_xlfn.STDEV.S($I:$I))&gt;1.96,"Atípico","No")</f>
        <v>No</v>
      </c>
    </row>
    <row r="3932" spans="1:11" x14ac:dyDescent="0.35">
      <c r="A3932">
        <v>4567</v>
      </c>
      <c r="B3932" t="s">
        <v>9</v>
      </c>
      <c r="C3932">
        <v>524236.19</v>
      </c>
      <c r="D3932" t="s">
        <v>10</v>
      </c>
      <c r="E3932" t="s">
        <v>16</v>
      </c>
      <c r="F3932" t="s">
        <v>12</v>
      </c>
      <c r="G3932" t="s">
        <v>13</v>
      </c>
      <c r="H3932" t="s">
        <v>13</v>
      </c>
      <c r="I3932">
        <v>54</v>
      </c>
      <c r="J3932" t="str">
        <f>IF(ABS((C3932-AVERAGE($C:$C))/_xlfn.STDEV.S(moras[SALARIO]))&gt;1.96,"Atípico","No")</f>
        <v>No</v>
      </c>
      <c r="K3932" t="str">
        <f>IF(ABS((moras[[#This Row],[EDAD]]-AVERAGE($I:$I))/_xlfn.STDEV.S($I:$I))&gt;1.96,"Atípico","No")</f>
        <v>No</v>
      </c>
    </row>
    <row r="3933" spans="1:11" x14ac:dyDescent="0.35">
      <c r="A3933">
        <v>2709</v>
      </c>
      <c r="B3933" t="s">
        <v>9</v>
      </c>
      <c r="C3933">
        <v>507944</v>
      </c>
      <c r="D3933" t="s">
        <v>18</v>
      </c>
      <c r="E3933" t="s">
        <v>16</v>
      </c>
      <c r="F3933" t="s">
        <v>12</v>
      </c>
      <c r="G3933" t="s">
        <v>12</v>
      </c>
      <c r="H3933" t="s">
        <v>12</v>
      </c>
      <c r="I3933">
        <v>54</v>
      </c>
      <c r="J3933" t="str">
        <f>IF(ABS((C3933-AVERAGE($C:$C))/_xlfn.STDEV.S(moras[SALARIO]))&gt;1.96,"Atípico","No")</f>
        <v>No</v>
      </c>
      <c r="K3933" t="str">
        <f>IF(ABS((moras[[#This Row],[EDAD]]-AVERAGE($I:$I))/_xlfn.STDEV.S($I:$I))&gt;1.96,"Atípico","No")</f>
        <v>No</v>
      </c>
    </row>
    <row r="3934" spans="1:11" x14ac:dyDescent="0.35">
      <c r="A3934">
        <v>2399</v>
      </c>
      <c r="B3934" t="s">
        <v>9</v>
      </c>
      <c r="C3934">
        <v>464335.96</v>
      </c>
      <c r="D3934" t="s">
        <v>10</v>
      </c>
      <c r="E3934" t="s">
        <v>16</v>
      </c>
      <c r="F3934" t="s">
        <v>12</v>
      </c>
      <c r="G3934" t="s">
        <v>13</v>
      </c>
      <c r="H3934" t="s">
        <v>13</v>
      </c>
      <c r="I3934">
        <v>54</v>
      </c>
      <c r="J3934" t="str">
        <f>IF(ABS((C3934-AVERAGE($C:$C))/_xlfn.STDEV.S(moras[SALARIO]))&gt;1.96,"Atípico","No")</f>
        <v>No</v>
      </c>
      <c r="K3934" t="str">
        <f>IF(ABS((moras[[#This Row],[EDAD]]-AVERAGE($I:$I))/_xlfn.STDEV.S($I:$I))&gt;1.96,"Atípico","No")</f>
        <v>No</v>
      </c>
    </row>
    <row r="3935" spans="1:11" x14ac:dyDescent="0.35">
      <c r="A3935">
        <v>134</v>
      </c>
      <c r="B3935" t="s">
        <v>9</v>
      </c>
      <c r="C3935">
        <v>462063.22</v>
      </c>
      <c r="D3935" t="s">
        <v>10</v>
      </c>
      <c r="E3935" t="s">
        <v>16</v>
      </c>
      <c r="F3935" t="s">
        <v>12</v>
      </c>
      <c r="G3935" t="s">
        <v>13</v>
      </c>
      <c r="H3935" t="s">
        <v>13</v>
      </c>
      <c r="I3935">
        <v>54</v>
      </c>
      <c r="J3935" t="str">
        <f>IF(ABS((C3935-AVERAGE($C:$C))/_xlfn.STDEV.S(moras[SALARIO]))&gt;1.96,"Atípico","No")</f>
        <v>No</v>
      </c>
      <c r="K3935" t="str">
        <f>IF(ABS((moras[[#This Row],[EDAD]]-AVERAGE($I:$I))/_xlfn.STDEV.S($I:$I))&gt;1.96,"Atípico","No")</f>
        <v>No</v>
      </c>
    </row>
    <row r="3936" spans="1:11" x14ac:dyDescent="0.35">
      <c r="A3936">
        <v>681</v>
      </c>
      <c r="B3936" t="s">
        <v>9</v>
      </c>
      <c r="C3936">
        <v>458557</v>
      </c>
      <c r="D3936" t="s">
        <v>18</v>
      </c>
      <c r="E3936" t="s">
        <v>16</v>
      </c>
      <c r="F3936" t="s">
        <v>12</v>
      </c>
      <c r="G3936" t="s">
        <v>13</v>
      </c>
      <c r="H3936" t="s">
        <v>13</v>
      </c>
      <c r="I3936">
        <v>54</v>
      </c>
      <c r="J3936" t="str">
        <f>IF(ABS((C3936-AVERAGE($C:$C))/_xlfn.STDEV.S(moras[SALARIO]))&gt;1.96,"Atípico","No")</f>
        <v>No</v>
      </c>
      <c r="K3936" t="str">
        <f>IF(ABS((moras[[#This Row],[EDAD]]-AVERAGE($I:$I))/_xlfn.STDEV.S($I:$I))&gt;1.96,"Atípico","No")</f>
        <v>No</v>
      </c>
    </row>
    <row r="3937" spans="1:11" x14ac:dyDescent="0.35">
      <c r="A3937">
        <v>507</v>
      </c>
      <c r="B3937" t="s">
        <v>15</v>
      </c>
      <c r="C3937">
        <v>450000</v>
      </c>
      <c r="D3937" t="s">
        <v>10</v>
      </c>
      <c r="E3937" t="s">
        <v>16</v>
      </c>
      <c r="F3937" t="s">
        <v>12</v>
      </c>
      <c r="G3937" t="s">
        <v>13</v>
      </c>
      <c r="H3937" t="s">
        <v>13</v>
      </c>
      <c r="I3937">
        <v>54</v>
      </c>
      <c r="J3937" t="str">
        <f>IF(ABS((C3937-AVERAGE($C:$C))/_xlfn.STDEV.S(moras[SALARIO]))&gt;1.96,"Atípico","No")</f>
        <v>No</v>
      </c>
      <c r="K3937" t="str">
        <f>IF(ABS((moras[[#This Row],[EDAD]]-AVERAGE($I:$I))/_xlfn.STDEV.S($I:$I))&gt;1.96,"Atípico","No")</f>
        <v>No</v>
      </c>
    </row>
    <row r="3938" spans="1:11" x14ac:dyDescent="0.35">
      <c r="A3938">
        <v>4791</v>
      </c>
      <c r="B3938" t="s">
        <v>9</v>
      </c>
      <c r="C3938">
        <v>445567</v>
      </c>
      <c r="D3938" t="s">
        <v>17</v>
      </c>
      <c r="E3938" t="s">
        <v>16</v>
      </c>
      <c r="F3938" t="s">
        <v>12</v>
      </c>
      <c r="G3938" t="s">
        <v>13</v>
      </c>
      <c r="H3938" t="s">
        <v>13</v>
      </c>
      <c r="I3938">
        <v>54</v>
      </c>
      <c r="J3938" t="str">
        <f>IF(ABS((C3938-AVERAGE($C:$C))/_xlfn.STDEV.S(moras[SALARIO]))&gt;1.96,"Atípico","No")</f>
        <v>No</v>
      </c>
      <c r="K3938" t="str">
        <f>IF(ABS((moras[[#This Row],[EDAD]]-AVERAGE($I:$I))/_xlfn.STDEV.S($I:$I))&gt;1.96,"Atípico","No")</f>
        <v>No</v>
      </c>
    </row>
    <row r="3939" spans="1:11" x14ac:dyDescent="0.35">
      <c r="A3939">
        <v>179</v>
      </c>
      <c r="B3939" t="s">
        <v>9</v>
      </c>
      <c r="C3939">
        <v>413497</v>
      </c>
      <c r="D3939" t="s">
        <v>18</v>
      </c>
      <c r="E3939" t="s">
        <v>16</v>
      </c>
      <c r="F3939" t="s">
        <v>12</v>
      </c>
      <c r="G3939" t="s">
        <v>13</v>
      </c>
      <c r="H3939" t="s">
        <v>12</v>
      </c>
      <c r="I3939">
        <v>54</v>
      </c>
      <c r="J3939" t="str">
        <f>IF(ABS((C3939-AVERAGE($C:$C))/_xlfn.STDEV.S(moras[SALARIO]))&gt;1.96,"Atípico","No")</f>
        <v>No</v>
      </c>
      <c r="K3939" t="str">
        <f>IF(ABS((moras[[#This Row],[EDAD]]-AVERAGE($I:$I))/_xlfn.STDEV.S($I:$I))&gt;1.96,"Atípico","No")</f>
        <v>No</v>
      </c>
    </row>
    <row r="3940" spans="1:11" x14ac:dyDescent="0.35">
      <c r="A3940">
        <v>4781</v>
      </c>
      <c r="B3940" t="s">
        <v>15</v>
      </c>
      <c r="C3940">
        <v>410351</v>
      </c>
      <c r="D3940" t="s">
        <v>18</v>
      </c>
      <c r="E3940" t="s">
        <v>16</v>
      </c>
      <c r="F3940" t="s">
        <v>12</v>
      </c>
      <c r="G3940" t="s">
        <v>12</v>
      </c>
      <c r="H3940" t="s">
        <v>13</v>
      </c>
      <c r="I3940">
        <v>54</v>
      </c>
      <c r="J3940" t="str">
        <f>IF(ABS((C3940-AVERAGE($C:$C))/_xlfn.STDEV.S(moras[SALARIO]))&gt;1.96,"Atípico","No")</f>
        <v>No</v>
      </c>
      <c r="K3940" t="str">
        <f>IF(ABS((moras[[#This Row],[EDAD]]-AVERAGE($I:$I))/_xlfn.STDEV.S($I:$I))&gt;1.96,"Atípico","No")</f>
        <v>No</v>
      </c>
    </row>
    <row r="3941" spans="1:11" x14ac:dyDescent="0.35">
      <c r="A3941">
        <v>4005</v>
      </c>
      <c r="B3941" t="s">
        <v>9</v>
      </c>
      <c r="C3941">
        <v>403983</v>
      </c>
      <c r="D3941" t="s">
        <v>18</v>
      </c>
      <c r="E3941" t="s">
        <v>16</v>
      </c>
      <c r="F3941" t="s">
        <v>12</v>
      </c>
      <c r="G3941" t="s">
        <v>12</v>
      </c>
      <c r="H3941" t="s">
        <v>12</v>
      </c>
      <c r="I3941">
        <v>54</v>
      </c>
      <c r="J3941" t="str">
        <f>IF(ABS((C3941-AVERAGE($C:$C))/_xlfn.STDEV.S(moras[SALARIO]))&gt;1.96,"Atípico","No")</f>
        <v>No</v>
      </c>
      <c r="K3941" t="str">
        <f>IF(ABS((moras[[#This Row],[EDAD]]-AVERAGE($I:$I))/_xlfn.STDEV.S($I:$I))&gt;1.96,"Atípico","No")</f>
        <v>No</v>
      </c>
    </row>
    <row r="3942" spans="1:11" x14ac:dyDescent="0.35">
      <c r="A3942">
        <v>3339</v>
      </c>
      <c r="B3942" t="s">
        <v>9</v>
      </c>
      <c r="C3942">
        <v>377425.93</v>
      </c>
      <c r="D3942" t="s">
        <v>10</v>
      </c>
      <c r="E3942" t="s">
        <v>16</v>
      </c>
      <c r="F3942" t="s">
        <v>12</v>
      </c>
      <c r="G3942" t="s">
        <v>13</v>
      </c>
      <c r="H3942" t="s">
        <v>13</v>
      </c>
      <c r="I3942">
        <v>54</v>
      </c>
      <c r="J3942" t="str">
        <f>IF(ABS((C3942-AVERAGE($C:$C))/_xlfn.STDEV.S(moras[SALARIO]))&gt;1.96,"Atípico","No")</f>
        <v>No</v>
      </c>
      <c r="K3942" t="str">
        <f>IF(ABS((moras[[#This Row],[EDAD]]-AVERAGE($I:$I))/_xlfn.STDEV.S($I:$I))&gt;1.96,"Atípico","No")</f>
        <v>No</v>
      </c>
    </row>
    <row r="3943" spans="1:11" x14ac:dyDescent="0.35">
      <c r="A3943">
        <v>2801</v>
      </c>
      <c r="B3943" t="s">
        <v>9</v>
      </c>
      <c r="C3943">
        <v>375277</v>
      </c>
      <c r="D3943" t="s">
        <v>10</v>
      </c>
      <c r="E3943" t="s">
        <v>11</v>
      </c>
      <c r="F3943" t="s">
        <v>12</v>
      </c>
      <c r="G3943" t="s">
        <v>13</v>
      </c>
      <c r="H3943" t="s">
        <v>12</v>
      </c>
      <c r="I3943">
        <v>54</v>
      </c>
      <c r="J3943" t="str">
        <f>IF(ABS((C3943-AVERAGE($C:$C))/_xlfn.STDEV.S(moras[SALARIO]))&gt;1.96,"Atípico","No")</f>
        <v>No</v>
      </c>
      <c r="K3943" t="str">
        <f>IF(ABS((moras[[#This Row],[EDAD]]-AVERAGE($I:$I))/_xlfn.STDEV.S($I:$I))&gt;1.96,"Atípico","No")</f>
        <v>No</v>
      </c>
    </row>
    <row r="3944" spans="1:11" x14ac:dyDescent="0.35">
      <c r="A3944">
        <v>3430</v>
      </c>
      <c r="B3944" t="s">
        <v>15</v>
      </c>
      <c r="C3944">
        <v>368282</v>
      </c>
      <c r="D3944" t="s">
        <v>10</v>
      </c>
      <c r="E3944" t="s">
        <v>16</v>
      </c>
      <c r="F3944" t="s">
        <v>12</v>
      </c>
      <c r="G3944" t="s">
        <v>13</v>
      </c>
      <c r="H3944" t="s">
        <v>13</v>
      </c>
      <c r="I3944">
        <v>54</v>
      </c>
      <c r="J3944" t="str">
        <f>IF(ABS((C3944-AVERAGE($C:$C))/_xlfn.STDEV.S(moras[SALARIO]))&gt;1.96,"Atípico","No")</f>
        <v>No</v>
      </c>
      <c r="K3944" t="str">
        <f>IF(ABS((moras[[#This Row],[EDAD]]-AVERAGE($I:$I))/_xlfn.STDEV.S($I:$I))&gt;1.96,"Atípico","No")</f>
        <v>No</v>
      </c>
    </row>
    <row r="3945" spans="1:11" x14ac:dyDescent="0.35">
      <c r="A3945">
        <v>3641</v>
      </c>
      <c r="B3945" t="s">
        <v>15</v>
      </c>
      <c r="C3945">
        <v>367500</v>
      </c>
      <c r="D3945" t="s">
        <v>10</v>
      </c>
      <c r="E3945" t="s">
        <v>16</v>
      </c>
      <c r="F3945" t="s">
        <v>12</v>
      </c>
      <c r="G3945" t="s">
        <v>13</v>
      </c>
      <c r="H3945" t="s">
        <v>13</v>
      </c>
      <c r="I3945">
        <v>54</v>
      </c>
      <c r="J3945" t="str">
        <f>IF(ABS((C3945-AVERAGE($C:$C))/_xlfn.STDEV.S(moras[SALARIO]))&gt;1.96,"Atípico","No")</f>
        <v>No</v>
      </c>
      <c r="K3945" t="str">
        <f>IF(ABS((moras[[#This Row],[EDAD]]-AVERAGE($I:$I))/_xlfn.STDEV.S($I:$I))&gt;1.96,"Atípico","No")</f>
        <v>No</v>
      </c>
    </row>
    <row r="3946" spans="1:11" x14ac:dyDescent="0.35">
      <c r="A3946">
        <v>3990</v>
      </c>
      <c r="B3946" t="s">
        <v>9</v>
      </c>
      <c r="C3946">
        <v>360000</v>
      </c>
      <c r="D3946" t="s">
        <v>10</v>
      </c>
      <c r="E3946" t="s">
        <v>16</v>
      </c>
      <c r="F3946" t="s">
        <v>12</v>
      </c>
      <c r="G3946" t="s">
        <v>13</v>
      </c>
      <c r="H3946" t="s">
        <v>13</v>
      </c>
      <c r="I3946">
        <v>54</v>
      </c>
      <c r="J3946" t="str">
        <f>IF(ABS((C3946-AVERAGE($C:$C))/_xlfn.STDEV.S(moras[SALARIO]))&gt;1.96,"Atípico","No")</f>
        <v>No</v>
      </c>
      <c r="K3946" t="str">
        <f>IF(ABS((moras[[#This Row],[EDAD]]-AVERAGE($I:$I))/_xlfn.STDEV.S($I:$I))&gt;1.96,"Atípico","No")</f>
        <v>No</v>
      </c>
    </row>
    <row r="3947" spans="1:11" x14ac:dyDescent="0.35">
      <c r="A3947">
        <v>950</v>
      </c>
      <c r="B3947" t="s">
        <v>15</v>
      </c>
      <c r="C3947">
        <v>359550</v>
      </c>
      <c r="D3947" t="s">
        <v>10</v>
      </c>
      <c r="E3947" t="s">
        <v>16</v>
      </c>
      <c r="F3947" t="s">
        <v>12</v>
      </c>
      <c r="G3947" t="s">
        <v>13</v>
      </c>
      <c r="H3947" t="s">
        <v>13</v>
      </c>
      <c r="I3947">
        <v>54</v>
      </c>
      <c r="J3947" t="str">
        <f>IF(ABS((C3947-AVERAGE($C:$C))/_xlfn.STDEV.S(moras[SALARIO]))&gt;1.96,"Atípico","No")</f>
        <v>No</v>
      </c>
      <c r="K3947" t="str">
        <f>IF(ABS((moras[[#This Row],[EDAD]]-AVERAGE($I:$I))/_xlfn.STDEV.S($I:$I))&gt;1.96,"Atípico","No")</f>
        <v>No</v>
      </c>
    </row>
    <row r="3948" spans="1:11" x14ac:dyDescent="0.35">
      <c r="A3948">
        <v>1491</v>
      </c>
      <c r="B3948" t="s">
        <v>9</v>
      </c>
      <c r="C3948">
        <v>347135</v>
      </c>
      <c r="D3948" t="s">
        <v>17</v>
      </c>
      <c r="E3948" t="s">
        <v>16</v>
      </c>
      <c r="F3948" t="s">
        <v>12</v>
      </c>
      <c r="G3948" t="s">
        <v>13</v>
      </c>
      <c r="H3948" t="s">
        <v>13</v>
      </c>
      <c r="I3948">
        <v>54</v>
      </c>
      <c r="J3948" t="str">
        <f>IF(ABS((C3948-AVERAGE($C:$C))/_xlfn.STDEV.S(moras[SALARIO]))&gt;1.96,"Atípico","No")</f>
        <v>No</v>
      </c>
      <c r="K3948" t="str">
        <f>IF(ABS((moras[[#This Row],[EDAD]]-AVERAGE($I:$I))/_xlfn.STDEV.S($I:$I))&gt;1.96,"Atípico","No")</f>
        <v>No</v>
      </c>
    </row>
    <row r="3949" spans="1:11" x14ac:dyDescent="0.35">
      <c r="A3949">
        <v>4389</v>
      </c>
      <c r="B3949" t="s">
        <v>9</v>
      </c>
      <c r="C3949">
        <v>326749</v>
      </c>
      <c r="D3949" t="s">
        <v>18</v>
      </c>
      <c r="E3949" t="s">
        <v>16</v>
      </c>
      <c r="F3949" t="s">
        <v>12</v>
      </c>
      <c r="G3949" t="s">
        <v>13</v>
      </c>
      <c r="H3949" t="s">
        <v>12</v>
      </c>
      <c r="I3949">
        <v>54</v>
      </c>
      <c r="J3949" t="str">
        <f>IF(ABS((C3949-AVERAGE($C:$C))/_xlfn.STDEV.S(moras[SALARIO]))&gt;1.96,"Atípico","No")</f>
        <v>No</v>
      </c>
      <c r="K3949" t="str">
        <f>IF(ABS((moras[[#This Row],[EDAD]]-AVERAGE($I:$I))/_xlfn.STDEV.S($I:$I))&gt;1.96,"Atípico","No")</f>
        <v>No</v>
      </c>
    </row>
    <row r="3950" spans="1:11" x14ac:dyDescent="0.35">
      <c r="A3950">
        <v>1115</v>
      </c>
      <c r="B3950" t="s">
        <v>15</v>
      </c>
      <c r="C3950">
        <v>326036</v>
      </c>
      <c r="D3950" t="s">
        <v>10</v>
      </c>
      <c r="E3950" t="s">
        <v>16</v>
      </c>
      <c r="F3950" t="s">
        <v>12</v>
      </c>
      <c r="G3950" t="s">
        <v>13</v>
      </c>
      <c r="H3950" t="s">
        <v>12</v>
      </c>
      <c r="I3950">
        <v>54</v>
      </c>
      <c r="J3950" t="str">
        <f>IF(ABS((C3950-AVERAGE($C:$C))/_xlfn.STDEV.S(moras[SALARIO]))&gt;1.96,"Atípico","No")</f>
        <v>No</v>
      </c>
      <c r="K3950" t="str">
        <f>IF(ABS((moras[[#This Row],[EDAD]]-AVERAGE($I:$I))/_xlfn.STDEV.S($I:$I))&gt;1.96,"Atípico","No")</f>
        <v>No</v>
      </c>
    </row>
    <row r="3951" spans="1:11" x14ac:dyDescent="0.35">
      <c r="A3951">
        <v>1166</v>
      </c>
      <c r="B3951" t="s">
        <v>9</v>
      </c>
      <c r="C3951">
        <v>324516.38</v>
      </c>
      <c r="D3951" t="s">
        <v>10</v>
      </c>
      <c r="E3951" t="s">
        <v>11</v>
      </c>
      <c r="F3951" t="s">
        <v>12</v>
      </c>
      <c r="G3951" t="s">
        <v>13</v>
      </c>
      <c r="H3951" t="s">
        <v>13</v>
      </c>
      <c r="I3951">
        <v>54</v>
      </c>
      <c r="J3951" t="str">
        <f>IF(ABS((C3951-AVERAGE($C:$C))/_xlfn.STDEV.S(moras[SALARIO]))&gt;1.96,"Atípico","No")</f>
        <v>No</v>
      </c>
      <c r="K3951" t="str">
        <f>IF(ABS((moras[[#This Row],[EDAD]]-AVERAGE($I:$I))/_xlfn.STDEV.S($I:$I))&gt;1.96,"Atípico","No")</f>
        <v>No</v>
      </c>
    </row>
    <row r="3952" spans="1:11" x14ac:dyDescent="0.35">
      <c r="A3952">
        <v>1119</v>
      </c>
      <c r="B3952" t="s">
        <v>9</v>
      </c>
      <c r="C3952">
        <v>321287</v>
      </c>
      <c r="D3952" t="s">
        <v>17</v>
      </c>
      <c r="E3952" t="s">
        <v>16</v>
      </c>
      <c r="F3952" t="s">
        <v>12</v>
      </c>
      <c r="G3952" t="s">
        <v>13</v>
      </c>
      <c r="H3952" t="s">
        <v>13</v>
      </c>
      <c r="I3952">
        <v>54</v>
      </c>
      <c r="J3952" t="str">
        <f>IF(ABS((C3952-AVERAGE($C:$C))/_xlfn.STDEV.S(moras[SALARIO]))&gt;1.96,"Atípico","No")</f>
        <v>No</v>
      </c>
      <c r="K3952" t="str">
        <f>IF(ABS((moras[[#This Row],[EDAD]]-AVERAGE($I:$I))/_xlfn.STDEV.S($I:$I))&gt;1.96,"Atípico","No")</f>
        <v>No</v>
      </c>
    </row>
    <row r="3953" spans="1:11" x14ac:dyDescent="0.35">
      <c r="A3953">
        <v>3734</v>
      </c>
      <c r="B3953" t="s">
        <v>15</v>
      </c>
      <c r="C3953">
        <v>319879</v>
      </c>
      <c r="D3953" t="s">
        <v>10</v>
      </c>
      <c r="E3953" t="s">
        <v>11</v>
      </c>
      <c r="F3953" t="s">
        <v>12</v>
      </c>
      <c r="G3953" t="s">
        <v>13</v>
      </c>
      <c r="H3953" t="s">
        <v>12</v>
      </c>
      <c r="I3953">
        <v>54</v>
      </c>
      <c r="J3953" t="str">
        <f>IF(ABS((C3953-AVERAGE($C:$C))/_xlfn.STDEV.S(moras[SALARIO]))&gt;1.96,"Atípico","No")</f>
        <v>No</v>
      </c>
      <c r="K3953" t="str">
        <f>IF(ABS((moras[[#This Row],[EDAD]]-AVERAGE($I:$I))/_xlfn.STDEV.S($I:$I))&gt;1.96,"Atípico","No")</f>
        <v>No</v>
      </c>
    </row>
    <row r="3954" spans="1:11" x14ac:dyDescent="0.35">
      <c r="A3954">
        <v>4834</v>
      </c>
      <c r="B3954" t="s">
        <v>15</v>
      </c>
      <c r="C3954">
        <v>317915</v>
      </c>
      <c r="D3954" t="s">
        <v>10</v>
      </c>
      <c r="E3954" t="s">
        <v>16</v>
      </c>
      <c r="F3954" t="s">
        <v>12</v>
      </c>
      <c r="G3954" t="s">
        <v>12</v>
      </c>
      <c r="H3954" t="s">
        <v>13</v>
      </c>
      <c r="I3954">
        <v>54</v>
      </c>
      <c r="J3954" t="str">
        <f>IF(ABS((C3954-AVERAGE($C:$C))/_xlfn.STDEV.S(moras[SALARIO]))&gt;1.96,"Atípico","No")</f>
        <v>No</v>
      </c>
      <c r="K3954" t="str">
        <f>IF(ABS((moras[[#This Row],[EDAD]]-AVERAGE($I:$I))/_xlfn.STDEV.S($I:$I))&gt;1.96,"Atípico","No")</f>
        <v>No</v>
      </c>
    </row>
    <row r="3955" spans="1:11" x14ac:dyDescent="0.35">
      <c r="A3955">
        <v>4394</v>
      </c>
      <c r="B3955" t="s">
        <v>15</v>
      </c>
      <c r="C3955">
        <v>302470</v>
      </c>
      <c r="D3955" t="s">
        <v>17</v>
      </c>
      <c r="E3955" t="s">
        <v>16</v>
      </c>
      <c r="F3955" t="s">
        <v>12</v>
      </c>
      <c r="G3955" t="s">
        <v>13</v>
      </c>
      <c r="H3955" t="s">
        <v>13</v>
      </c>
      <c r="I3955">
        <v>54</v>
      </c>
      <c r="J3955" t="str">
        <f>IF(ABS((C3955-AVERAGE($C:$C))/_xlfn.STDEV.S(moras[SALARIO]))&gt;1.96,"Atípico","No")</f>
        <v>No</v>
      </c>
      <c r="K3955" t="str">
        <f>IF(ABS((moras[[#This Row],[EDAD]]-AVERAGE($I:$I))/_xlfn.STDEV.S($I:$I))&gt;1.96,"Atípico","No")</f>
        <v>No</v>
      </c>
    </row>
    <row r="3956" spans="1:11" x14ac:dyDescent="0.35">
      <c r="A3956">
        <v>2291</v>
      </c>
      <c r="B3956" t="s">
        <v>9</v>
      </c>
      <c r="C3956">
        <v>300018</v>
      </c>
      <c r="D3956" t="s">
        <v>18</v>
      </c>
      <c r="E3956" t="s">
        <v>16</v>
      </c>
      <c r="F3956" t="s">
        <v>12</v>
      </c>
      <c r="G3956" t="s">
        <v>13</v>
      </c>
      <c r="H3956" t="s">
        <v>12</v>
      </c>
      <c r="I3956">
        <v>54</v>
      </c>
      <c r="J3956" t="str">
        <f>IF(ABS((C3956-AVERAGE($C:$C))/_xlfn.STDEV.S(moras[SALARIO]))&gt;1.96,"Atípico","No")</f>
        <v>No</v>
      </c>
      <c r="K3956" t="str">
        <f>IF(ABS((moras[[#This Row],[EDAD]]-AVERAGE($I:$I))/_xlfn.STDEV.S($I:$I))&gt;1.96,"Atípico","No")</f>
        <v>No</v>
      </c>
    </row>
    <row r="3957" spans="1:11" x14ac:dyDescent="0.35">
      <c r="A3957">
        <v>2299</v>
      </c>
      <c r="B3957" t="s">
        <v>9</v>
      </c>
      <c r="C3957">
        <v>299647</v>
      </c>
      <c r="D3957" t="s">
        <v>17</v>
      </c>
      <c r="E3957" t="s">
        <v>16</v>
      </c>
      <c r="F3957" t="s">
        <v>12</v>
      </c>
      <c r="G3957" t="s">
        <v>13</v>
      </c>
      <c r="H3957" t="s">
        <v>13</v>
      </c>
      <c r="I3957">
        <v>54</v>
      </c>
      <c r="J3957" t="str">
        <f>IF(ABS((C3957-AVERAGE($C:$C))/_xlfn.STDEV.S(moras[SALARIO]))&gt;1.96,"Atípico","No")</f>
        <v>No</v>
      </c>
      <c r="K3957" t="str">
        <f>IF(ABS((moras[[#This Row],[EDAD]]-AVERAGE($I:$I))/_xlfn.STDEV.S($I:$I))&gt;1.96,"Atípico","No")</f>
        <v>No</v>
      </c>
    </row>
    <row r="3958" spans="1:11" x14ac:dyDescent="0.35">
      <c r="A3958">
        <v>2461</v>
      </c>
      <c r="B3958" t="s">
        <v>9</v>
      </c>
      <c r="C3958">
        <v>299647</v>
      </c>
      <c r="D3958" t="s">
        <v>17</v>
      </c>
      <c r="E3958" t="s">
        <v>16</v>
      </c>
      <c r="F3958" t="s">
        <v>12</v>
      </c>
      <c r="G3958" t="s">
        <v>13</v>
      </c>
      <c r="H3958" t="s">
        <v>13</v>
      </c>
      <c r="I3958">
        <v>54</v>
      </c>
      <c r="J3958" t="str">
        <f>IF(ABS((C3958-AVERAGE($C:$C))/_xlfn.STDEV.S(moras[SALARIO]))&gt;1.96,"Atípico","No")</f>
        <v>No</v>
      </c>
      <c r="K3958" t="str">
        <f>IF(ABS((moras[[#This Row],[EDAD]]-AVERAGE($I:$I))/_xlfn.STDEV.S($I:$I))&gt;1.96,"Atípico","No")</f>
        <v>No</v>
      </c>
    </row>
    <row r="3959" spans="1:11" x14ac:dyDescent="0.35">
      <c r="A3959">
        <v>161</v>
      </c>
      <c r="B3959" t="s">
        <v>9</v>
      </c>
      <c r="C3959">
        <v>299441</v>
      </c>
      <c r="D3959" t="s">
        <v>18</v>
      </c>
      <c r="E3959" t="s">
        <v>16</v>
      </c>
      <c r="F3959" t="s">
        <v>12</v>
      </c>
      <c r="G3959" t="s">
        <v>13</v>
      </c>
      <c r="H3959" t="s">
        <v>13</v>
      </c>
      <c r="I3959">
        <v>54</v>
      </c>
      <c r="J3959" t="str">
        <f>IF(ABS((C3959-AVERAGE($C:$C))/_xlfn.STDEV.S(moras[SALARIO]))&gt;1.96,"Atípico","No")</f>
        <v>No</v>
      </c>
      <c r="K3959" t="str">
        <f>IF(ABS((moras[[#This Row],[EDAD]]-AVERAGE($I:$I))/_xlfn.STDEV.S($I:$I))&gt;1.96,"Atípico","No")</f>
        <v>No</v>
      </c>
    </row>
    <row r="3960" spans="1:11" x14ac:dyDescent="0.35">
      <c r="A3960">
        <v>3435</v>
      </c>
      <c r="B3960" t="s">
        <v>15</v>
      </c>
      <c r="C3960">
        <v>298186</v>
      </c>
      <c r="D3960" t="s">
        <v>17</v>
      </c>
      <c r="E3960" t="s">
        <v>16</v>
      </c>
      <c r="F3960" t="s">
        <v>12</v>
      </c>
      <c r="G3960" t="s">
        <v>13</v>
      </c>
      <c r="H3960" t="s">
        <v>13</v>
      </c>
      <c r="I3960">
        <v>54</v>
      </c>
      <c r="J3960" t="str">
        <f>IF(ABS((C3960-AVERAGE($C:$C))/_xlfn.STDEV.S(moras[SALARIO]))&gt;1.96,"Atípico","No")</f>
        <v>No</v>
      </c>
      <c r="K3960" t="str">
        <f>IF(ABS((moras[[#This Row],[EDAD]]-AVERAGE($I:$I))/_xlfn.STDEV.S($I:$I))&gt;1.96,"Atípico","No")</f>
        <v>No</v>
      </c>
    </row>
    <row r="3961" spans="1:11" x14ac:dyDescent="0.35">
      <c r="A3961">
        <v>1904</v>
      </c>
      <c r="B3961" t="s">
        <v>15</v>
      </c>
      <c r="C3961">
        <v>298155</v>
      </c>
      <c r="D3961" t="s">
        <v>17</v>
      </c>
      <c r="E3961" t="s">
        <v>16</v>
      </c>
      <c r="F3961" t="s">
        <v>12</v>
      </c>
      <c r="G3961" t="s">
        <v>13</v>
      </c>
      <c r="H3961" t="s">
        <v>12</v>
      </c>
      <c r="I3961">
        <v>54</v>
      </c>
      <c r="J3961" t="str">
        <f>IF(ABS((C3961-AVERAGE($C:$C))/_xlfn.STDEV.S(moras[SALARIO]))&gt;1.96,"Atípico","No")</f>
        <v>No</v>
      </c>
      <c r="K3961" t="str">
        <f>IF(ABS((moras[[#This Row],[EDAD]]-AVERAGE($I:$I))/_xlfn.STDEV.S($I:$I))&gt;1.96,"Atípico","No")</f>
        <v>No</v>
      </c>
    </row>
    <row r="3962" spans="1:11" x14ac:dyDescent="0.35">
      <c r="A3962">
        <v>1848</v>
      </c>
      <c r="B3962" t="s">
        <v>15</v>
      </c>
      <c r="C3962">
        <v>298018</v>
      </c>
      <c r="D3962" t="s">
        <v>18</v>
      </c>
      <c r="E3962" t="s">
        <v>16</v>
      </c>
      <c r="F3962" t="s">
        <v>12</v>
      </c>
      <c r="G3962" t="s">
        <v>13</v>
      </c>
      <c r="H3962" t="s">
        <v>12</v>
      </c>
      <c r="I3962">
        <v>54</v>
      </c>
      <c r="J3962" t="str">
        <f>IF(ABS((C3962-AVERAGE($C:$C))/_xlfn.STDEV.S(moras[SALARIO]))&gt;1.96,"Atípico","No")</f>
        <v>No</v>
      </c>
      <c r="K3962" t="str">
        <f>IF(ABS((moras[[#This Row],[EDAD]]-AVERAGE($I:$I))/_xlfn.STDEV.S($I:$I))&gt;1.96,"Atípico","No")</f>
        <v>No</v>
      </c>
    </row>
    <row r="3963" spans="1:11" x14ac:dyDescent="0.35">
      <c r="A3963">
        <v>432</v>
      </c>
      <c r="B3963" t="s">
        <v>15</v>
      </c>
      <c r="C3963">
        <v>297046</v>
      </c>
      <c r="D3963" t="s">
        <v>17</v>
      </c>
      <c r="E3963" t="s">
        <v>16</v>
      </c>
      <c r="F3963" t="s">
        <v>12</v>
      </c>
      <c r="G3963" t="s">
        <v>13</v>
      </c>
      <c r="H3963" t="s">
        <v>13</v>
      </c>
      <c r="I3963">
        <v>54</v>
      </c>
      <c r="J3963" t="str">
        <f>IF(ABS((C3963-AVERAGE($C:$C))/_xlfn.STDEV.S(moras[SALARIO]))&gt;1.96,"Atípico","No")</f>
        <v>No</v>
      </c>
      <c r="K3963" t="str">
        <f>IF(ABS((moras[[#This Row],[EDAD]]-AVERAGE($I:$I))/_xlfn.STDEV.S($I:$I))&gt;1.96,"Atípico","No")</f>
        <v>No</v>
      </c>
    </row>
    <row r="3964" spans="1:11" x14ac:dyDescent="0.35">
      <c r="A3964">
        <v>2025</v>
      </c>
      <c r="B3964" t="s">
        <v>15</v>
      </c>
      <c r="C3964">
        <v>297046</v>
      </c>
      <c r="D3964" t="s">
        <v>17</v>
      </c>
      <c r="E3964" t="s">
        <v>16</v>
      </c>
      <c r="F3964" t="s">
        <v>13</v>
      </c>
      <c r="G3964" t="s">
        <v>13</v>
      </c>
      <c r="H3964" t="s">
        <v>12</v>
      </c>
      <c r="I3964">
        <v>54</v>
      </c>
      <c r="J3964" t="str">
        <f>IF(ABS((C3964-AVERAGE($C:$C))/_xlfn.STDEV.S(moras[SALARIO]))&gt;1.96,"Atípico","No")</f>
        <v>No</v>
      </c>
      <c r="K3964" t="str">
        <f>IF(ABS((moras[[#This Row],[EDAD]]-AVERAGE($I:$I))/_xlfn.STDEV.S($I:$I))&gt;1.96,"Atípico","No")</f>
        <v>No</v>
      </c>
    </row>
    <row r="3965" spans="1:11" x14ac:dyDescent="0.35">
      <c r="A3965">
        <v>4130</v>
      </c>
      <c r="B3965" t="s">
        <v>9</v>
      </c>
      <c r="C3965">
        <v>297046</v>
      </c>
      <c r="D3965" t="s">
        <v>18</v>
      </c>
      <c r="E3965" t="s">
        <v>16</v>
      </c>
      <c r="F3965" t="s">
        <v>12</v>
      </c>
      <c r="G3965" t="s">
        <v>13</v>
      </c>
      <c r="H3965" t="s">
        <v>13</v>
      </c>
      <c r="I3965">
        <v>54</v>
      </c>
      <c r="J3965" t="str">
        <f>IF(ABS((C3965-AVERAGE($C:$C))/_xlfn.STDEV.S(moras[SALARIO]))&gt;1.96,"Atípico","No")</f>
        <v>No</v>
      </c>
      <c r="K3965" t="str">
        <f>IF(ABS((moras[[#This Row],[EDAD]]-AVERAGE($I:$I))/_xlfn.STDEV.S($I:$I))&gt;1.96,"Atípico","No")</f>
        <v>No</v>
      </c>
    </row>
    <row r="3966" spans="1:11" x14ac:dyDescent="0.35">
      <c r="A3966">
        <v>4489</v>
      </c>
      <c r="B3966" t="s">
        <v>9</v>
      </c>
      <c r="C3966">
        <v>297046</v>
      </c>
      <c r="D3966" t="s">
        <v>18</v>
      </c>
      <c r="E3966" t="s">
        <v>16</v>
      </c>
      <c r="F3966" t="s">
        <v>12</v>
      </c>
      <c r="G3966" t="s">
        <v>13</v>
      </c>
      <c r="H3966" t="s">
        <v>13</v>
      </c>
      <c r="I3966">
        <v>54</v>
      </c>
      <c r="J3966" t="str">
        <f>IF(ABS((C3966-AVERAGE($C:$C))/_xlfn.STDEV.S(moras[SALARIO]))&gt;1.96,"Atípico","No")</f>
        <v>No</v>
      </c>
      <c r="K3966" t="str">
        <f>IF(ABS((moras[[#This Row],[EDAD]]-AVERAGE($I:$I))/_xlfn.STDEV.S($I:$I))&gt;1.96,"Atípico","No")</f>
        <v>No</v>
      </c>
    </row>
    <row r="3967" spans="1:11" x14ac:dyDescent="0.35">
      <c r="A3967">
        <v>4695</v>
      </c>
      <c r="B3967" t="s">
        <v>9</v>
      </c>
      <c r="C3967">
        <v>297046</v>
      </c>
      <c r="D3967" t="s">
        <v>17</v>
      </c>
      <c r="E3967" t="s">
        <v>16</v>
      </c>
      <c r="F3967" t="s">
        <v>12</v>
      </c>
      <c r="G3967" t="s">
        <v>13</v>
      </c>
      <c r="H3967" t="s">
        <v>12</v>
      </c>
      <c r="I3967">
        <v>54</v>
      </c>
      <c r="J3967" t="str">
        <f>IF(ABS((C3967-AVERAGE($C:$C))/_xlfn.STDEV.S(moras[SALARIO]))&gt;1.96,"Atípico","No")</f>
        <v>No</v>
      </c>
      <c r="K3967" t="str">
        <f>IF(ABS((moras[[#This Row],[EDAD]]-AVERAGE($I:$I))/_xlfn.STDEV.S($I:$I))&gt;1.96,"Atípico","No")</f>
        <v>No</v>
      </c>
    </row>
    <row r="3968" spans="1:11" x14ac:dyDescent="0.35">
      <c r="A3968">
        <v>2872</v>
      </c>
      <c r="B3968" t="s">
        <v>9</v>
      </c>
      <c r="C3968">
        <v>297045</v>
      </c>
      <c r="D3968" t="s">
        <v>18</v>
      </c>
      <c r="E3968" t="s">
        <v>16</v>
      </c>
      <c r="F3968" t="s">
        <v>12</v>
      </c>
      <c r="G3968" t="s">
        <v>13</v>
      </c>
      <c r="H3968" t="s">
        <v>13</v>
      </c>
      <c r="I3968">
        <v>54</v>
      </c>
      <c r="J3968" t="str">
        <f>IF(ABS((C3968-AVERAGE($C:$C))/_xlfn.STDEV.S(moras[SALARIO]))&gt;1.96,"Atípico","No")</f>
        <v>No</v>
      </c>
      <c r="K3968" t="str">
        <f>IF(ABS((moras[[#This Row],[EDAD]]-AVERAGE($I:$I))/_xlfn.STDEV.S($I:$I))&gt;1.96,"Atípico","No")</f>
        <v>No</v>
      </c>
    </row>
    <row r="3969" spans="1:11" x14ac:dyDescent="0.35">
      <c r="A3969">
        <v>3076</v>
      </c>
      <c r="B3969" t="s">
        <v>15</v>
      </c>
      <c r="C3969">
        <v>297045</v>
      </c>
      <c r="D3969" t="s">
        <v>17</v>
      </c>
      <c r="E3969" t="s">
        <v>16</v>
      </c>
      <c r="F3969" t="s">
        <v>12</v>
      </c>
      <c r="G3969" t="s">
        <v>13</v>
      </c>
      <c r="H3969" t="s">
        <v>13</v>
      </c>
      <c r="I3969">
        <v>54</v>
      </c>
      <c r="J3969" t="str">
        <f>IF(ABS((C3969-AVERAGE($C:$C))/_xlfn.STDEV.S(moras[SALARIO]))&gt;1.96,"Atípico","No")</f>
        <v>No</v>
      </c>
      <c r="K3969" t="str">
        <f>IF(ABS((moras[[#This Row],[EDAD]]-AVERAGE($I:$I))/_xlfn.STDEV.S($I:$I))&gt;1.96,"Atípico","No")</f>
        <v>No</v>
      </c>
    </row>
    <row r="3970" spans="1:11" x14ac:dyDescent="0.35">
      <c r="A3970">
        <v>675</v>
      </c>
      <c r="B3970" t="s">
        <v>9</v>
      </c>
      <c r="C3970">
        <v>278035</v>
      </c>
      <c r="D3970" t="s">
        <v>17</v>
      </c>
      <c r="E3970" t="s">
        <v>16</v>
      </c>
      <c r="F3970" t="s">
        <v>12</v>
      </c>
      <c r="G3970" t="s">
        <v>13</v>
      </c>
      <c r="H3970" t="s">
        <v>12</v>
      </c>
      <c r="I3970">
        <v>54</v>
      </c>
      <c r="J3970" t="str">
        <f>IF(ABS((C3970-AVERAGE($C:$C))/_xlfn.STDEV.S(moras[SALARIO]))&gt;1.96,"Atípico","No")</f>
        <v>No</v>
      </c>
      <c r="K3970" t="str">
        <f>IF(ABS((moras[[#This Row],[EDAD]]-AVERAGE($I:$I))/_xlfn.STDEV.S($I:$I))&gt;1.96,"Atípico","No")</f>
        <v>No</v>
      </c>
    </row>
    <row r="3971" spans="1:11" x14ac:dyDescent="0.35">
      <c r="A3971">
        <v>505</v>
      </c>
      <c r="B3971" t="s">
        <v>9</v>
      </c>
      <c r="C3971">
        <v>278030</v>
      </c>
      <c r="D3971" t="s">
        <v>19</v>
      </c>
      <c r="E3971" t="s">
        <v>16</v>
      </c>
      <c r="F3971" t="s">
        <v>12</v>
      </c>
      <c r="G3971" t="s">
        <v>13</v>
      </c>
      <c r="H3971" t="s">
        <v>13</v>
      </c>
      <c r="I3971">
        <v>54</v>
      </c>
      <c r="J3971" t="str">
        <f>IF(ABS((C3971-AVERAGE($C:$C))/_xlfn.STDEV.S(moras[SALARIO]))&gt;1.96,"Atípico","No")</f>
        <v>No</v>
      </c>
      <c r="K3971" t="str">
        <f>IF(ABS((moras[[#This Row],[EDAD]]-AVERAGE($I:$I))/_xlfn.STDEV.S($I:$I))&gt;1.96,"Atípico","No")</f>
        <v>No</v>
      </c>
    </row>
    <row r="3972" spans="1:11" x14ac:dyDescent="0.35">
      <c r="A3972">
        <v>1905</v>
      </c>
      <c r="B3972" t="s">
        <v>9</v>
      </c>
      <c r="C3972">
        <v>278030</v>
      </c>
      <c r="D3972" t="s">
        <v>19</v>
      </c>
      <c r="E3972" t="s">
        <v>16</v>
      </c>
      <c r="F3972" t="s">
        <v>12</v>
      </c>
      <c r="G3972" t="s">
        <v>12</v>
      </c>
      <c r="H3972" t="s">
        <v>13</v>
      </c>
      <c r="I3972">
        <v>54</v>
      </c>
      <c r="J3972" t="str">
        <f>IF(ABS((C3972-AVERAGE($C:$C))/_xlfn.STDEV.S(moras[SALARIO]))&gt;1.96,"Atípico","No")</f>
        <v>No</v>
      </c>
      <c r="K3972" t="str">
        <f>IF(ABS((moras[[#This Row],[EDAD]]-AVERAGE($I:$I))/_xlfn.STDEV.S($I:$I))&gt;1.96,"Atípico","No")</f>
        <v>No</v>
      </c>
    </row>
    <row r="3973" spans="1:11" x14ac:dyDescent="0.35">
      <c r="A3973">
        <v>2132</v>
      </c>
      <c r="B3973" t="s">
        <v>9</v>
      </c>
      <c r="C3973">
        <v>278030</v>
      </c>
      <c r="D3973" t="s">
        <v>19</v>
      </c>
      <c r="E3973" t="s">
        <v>16</v>
      </c>
      <c r="F3973" t="s">
        <v>12</v>
      </c>
      <c r="G3973" t="s">
        <v>12</v>
      </c>
      <c r="H3973" t="s">
        <v>13</v>
      </c>
      <c r="I3973">
        <v>54</v>
      </c>
      <c r="J3973" t="str">
        <f>IF(ABS((C3973-AVERAGE($C:$C))/_xlfn.STDEV.S(moras[SALARIO]))&gt;1.96,"Atípico","No")</f>
        <v>No</v>
      </c>
      <c r="K3973" t="str">
        <f>IF(ABS((moras[[#This Row],[EDAD]]-AVERAGE($I:$I))/_xlfn.STDEV.S($I:$I))&gt;1.96,"Atípico","No")</f>
        <v>No</v>
      </c>
    </row>
    <row r="3974" spans="1:11" x14ac:dyDescent="0.35">
      <c r="A3974">
        <v>3502</v>
      </c>
      <c r="B3974" t="s">
        <v>15</v>
      </c>
      <c r="C3974">
        <v>278030</v>
      </c>
      <c r="D3974" t="s">
        <v>19</v>
      </c>
      <c r="E3974" t="s">
        <v>16</v>
      </c>
      <c r="F3974" t="s">
        <v>12</v>
      </c>
      <c r="G3974" t="s">
        <v>13</v>
      </c>
      <c r="H3974" t="s">
        <v>13</v>
      </c>
      <c r="I3974">
        <v>54</v>
      </c>
      <c r="J3974" t="str">
        <f>IF(ABS((C3974-AVERAGE($C:$C))/_xlfn.STDEV.S(moras[SALARIO]))&gt;1.96,"Atípico","No")</f>
        <v>No</v>
      </c>
      <c r="K3974" t="str">
        <f>IF(ABS((moras[[#This Row],[EDAD]]-AVERAGE($I:$I))/_xlfn.STDEV.S($I:$I))&gt;1.96,"Atípico","No")</f>
        <v>No</v>
      </c>
    </row>
    <row r="3975" spans="1:11" x14ac:dyDescent="0.35">
      <c r="A3975">
        <v>4202</v>
      </c>
      <c r="B3975" t="s">
        <v>15</v>
      </c>
      <c r="C3975">
        <v>278030</v>
      </c>
      <c r="D3975" t="s">
        <v>18</v>
      </c>
      <c r="E3975" t="s">
        <v>16</v>
      </c>
      <c r="F3975" t="s">
        <v>12</v>
      </c>
      <c r="G3975" t="s">
        <v>13</v>
      </c>
      <c r="H3975" t="s">
        <v>13</v>
      </c>
      <c r="I3975">
        <v>54</v>
      </c>
      <c r="J3975" t="str">
        <f>IF(ABS((C3975-AVERAGE($C:$C))/_xlfn.STDEV.S(moras[SALARIO]))&gt;1.96,"Atípico","No")</f>
        <v>No</v>
      </c>
      <c r="K3975" t="str">
        <f>IF(ABS((moras[[#This Row],[EDAD]]-AVERAGE($I:$I))/_xlfn.STDEV.S($I:$I))&gt;1.96,"Atípico","No")</f>
        <v>No</v>
      </c>
    </row>
    <row r="3976" spans="1:11" x14ac:dyDescent="0.35">
      <c r="A3976">
        <v>526</v>
      </c>
      <c r="B3976" t="s">
        <v>15</v>
      </c>
      <c r="C3976">
        <v>250070.75</v>
      </c>
      <c r="D3976" t="s">
        <v>10</v>
      </c>
      <c r="E3976" t="s">
        <v>16</v>
      </c>
      <c r="F3976" t="s">
        <v>12</v>
      </c>
      <c r="G3976" t="s">
        <v>13</v>
      </c>
      <c r="H3976" t="s">
        <v>13</v>
      </c>
      <c r="I3976">
        <v>54</v>
      </c>
      <c r="J3976" t="str">
        <f>IF(ABS((C3976-AVERAGE($C:$C))/_xlfn.STDEV.S(moras[SALARIO]))&gt;1.96,"Atípico","No")</f>
        <v>No</v>
      </c>
      <c r="K3976" t="str">
        <f>IF(ABS((moras[[#This Row],[EDAD]]-AVERAGE($I:$I))/_xlfn.STDEV.S($I:$I))&gt;1.96,"Atípico","No")</f>
        <v>No</v>
      </c>
    </row>
    <row r="3977" spans="1:11" x14ac:dyDescent="0.35">
      <c r="A3977">
        <v>2718</v>
      </c>
      <c r="B3977" t="s">
        <v>15</v>
      </c>
      <c r="C3977">
        <v>250000</v>
      </c>
      <c r="D3977" t="s">
        <v>10</v>
      </c>
      <c r="E3977" t="s">
        <v>16</v>
      </c>
      <c r="F3977" t="s">
        <v>12</v>
      </c>
      <c r="G3977" t="s">
        <v>12</v>
      </c>
      <c r="H3977" t="s">
        <v>12</v>
      </c>
      <c r="I3977">
        <v>54</v>
      </c>
      <c r="J3977" t="str">
        <f>IF(ABS((C3977-AVERAGE($C:$C))/_xlfn.STDEV.S(moras[SALARIO]))&gt;1.96,"Atípico","No")</f>
        <v>No</v>
      </c>
      <c r="K3977" t="str">
        <f>IF(ABS((moras[[#This Row],[EDAD]]-AVERAGE($I:$I))/_xlfn.STDEV.S($I:$I))&gt;1.96,"Atípico","No")</f>
        <v>No</v>
      </c>
    </row>
    <row r="3978" spans="1:11" x14ac:dyDescent="0.35">
      <c r="A3978">
        <v>2510</v>
      </c>
      <c r="B3978" t="s">
        <v>9</v>
      </c>
      <c r="C3978">
        <v>246175</v>
      </c>
      <c r="D3978" t="s">
        <v>10</v>
      </c>
      <c r="E3978" t="s">
        <v>16</v>
      </c>
      <c r="F3978" t="s">
        <v>12</v>
      </c>
      <c r="G3978" t="s">
        <v>13</v>
      </c>
      <c r="H3978" t="s">
        <v>13</v>
      </c>
      <c r="I3978">
        <v>54</v>
      </c>
      <c r="J3978" t="str">
        <f>IF(ABS((C3978-AVERAGE($C:$C))/_xlfn.STDEV.S(moras[SALARIO]))&gt;1.96,"Atípico","No")</f>
        <v>No</v>
      </c>
      <c r="K3978" t="str">
        <f>IF(ABS((moras[[#This Row],[EDAD]]-AVERAGE($I:$I))/_xlfn.STDEV.S($I:$I))&gt;1.96,"Atípico","No")</f>
        <v>No</v>
      </c>
    </row>
    <row r="3979" spans="1:11" x14ac:dyDescent="0.35">
      <c r="A3979">
        <v>4335</v>
      </c>
      <c r="B3979" t="s">
        <v>9</v>
      </c>
      <c r="C3979">
        <v>208220.83</v>
      </c>
      <c r="D3979" t="s">
        <v>10</v>
      </c>
      <c r="E3979" t="s">
        <v>16</v>
      </c>
      <c r="F3979" t="s">
        <v>12</v>
      </c>
      <c r="G3979" t="s">
        <v>12</v>
      </c>
      <c r="H3979" t="s">
        <v>13</v>
      </c>
      <c r="I3979">
        <v>54</v>
      </c>
      <c r="J3979" t="str">
        <f>IF(ABS((C3979-AVERAGE($C:$C))/_xlfn.STDEV.S(moras[SALARIO]))&gt;1.96,"Atípico","No")</f>
        <v>No</v>
      </c>
      <c r="K3979" t="str">
        <f>IF(ABS((moras[[#This Row],[EDAD]]-AVERAGE($I:$I))/_xlfn.STDEV.S($I:$I))&gt;1.96,"Atípico","No")</f>
        <v>No</v>
      </c>
    </row>
    <row r="3980" spans="1:11" x14ac:dyDescent="0.35">
      <c r="A3980">
        <v>1009</v>
      </c>
      <c r="B3980" t="s">
        <v>15</v>
      </c>
      <c r="C3980">
        <v>199161</v>
      </c>
      <c r="D3980" t="s">
        <v>10</v>
      </c>
      <c r="E3980" t="s">
        <v>16</v>
      </c>
      <c r="F3980" t="s">
        <v>12</v>
      </c>
      <c r="G3980" t="s">
        <v>12</v>
      </c>
      <c r="H3980" t="s">
        <v>12</v>
      </c>
      <c r="I3980">
        <v>54</v>
      </c>
      <c r="J3980" t="str">
        <f>IF(ABS((C3980-AVERAGE($C:$C))/_xlfn.STDEV.S(moras[SALARIO]))&gt;1.96,"Atípico","No")</f>
        <v>No</v>
      </c>
      <c r="K3980" t="str">
        <f>IF(ABS((moras[[#This Row],[EDAD]]-AVERAGE($I:$I))/_xlfn.STDEV.S($I:$I))&gt;1.96,"Atípico","No")</f>
        <v>No</v>
      </c>
    </row>
    <row r="3981" spans="1:11" x14ac:dyDescent="0.35">
      <c r="A3981">
        <v>3922</v>
      </c>
      <c r="B3981" t="s">
        <v>9</v>
      </c>
      <c r="C3981">
        <v>148800</v>
      </c>
      <c r="D3981" t="s">
        <v>10</v>
      </c>
      <c r="E3981" t="s">
        <v>16</v>
      </c>
      <c r="F3981" t="s">
        <v>12</v>
      </c>
      <c r="G3981" t="s">
        <v>13</v>
      </c>
      <c r="H3981" t="s">
        <v>13</v>
      </c>
      <c r="I3981">
        <v>54</v>
      </c>
      <c r="J3981" t="str">
        <f>IF(ABS((C3981-AVERAGE($C:$C))/_xlfn.STDEV.S(moras[SALARIO]))&gt;1.96,"Atípico","No")</f>
        <v>No</v>
      </c>
      <c r="K3981" t="str">
        <f>IF(ABS((moras[[#This Row],[EDAD]]-AVERAGE($I:$I))/_xlfn.STDEV.S($I:$I))&gt;1.96,"Atípico","No")</f>
        <v>No</v>
      </c>
    </row>
    <row r="3982" spans="1:11" x14ac:dyDescent="0.35">
      <c r="A3982">
        <v>1018</v>
      </c>
      <c r="B3982" t="s">
        <v>9</v>
      </c>
      <c r="C3982">
        <v>140375</v>
      </c>
      <c r="D3982" t="s">
        <v>10</v>
      </c>
      <c r="E3982" t="s">
        <v>16</v>
      </c>
      <c r="F3982" t="s">
        <v>12</v>
      </c>
      <c r="G3982" t="s">
        <v>13</v>
      </c>
      <c r="H3982" t="s">
        <v>13</v>
      </c>
      <c r="I3982">
        <v>54</v>
      </c>
      <c r="J3982" t="str">
        <f>IF(ABS((C3982-AVERAGE($C:$C))/_xlfn.STDEV.S(moras[SALARIO]))&gt;1.96,"Atípico","No")</f>
        <v>No</v>
      </c>
      <c r="K3982" t="str">
        <f>IF(ABS((moras[[#This Row],[EDAD]]-AVERAGE($I:$I))/_xlfn.STDEV.S($I:$I))&gt;1.96,"Atípico","No")</f>
        <v>No</v>
      </c>
    </row>
    <row r="3983" spans="1:11" x14ac:dyDescent="0.35">
      <c r="A3983">
        <v>167</v>
      </c>
      <c r="B3983" t="s">
        <v>15</v>
      </c>
      <c r="C3983">
        <v>111053</v>
      </c>
      <c r="D3983" t="s">
        <v>10</v>
      </c>
      <c r="E3983" t="s">
        <v>16</v>
      </c>
      <c r="F3983" t="s">
        <v>12</v>
      </c>
      <c r="G3983" t="s">
        <v>13</v>
      </c>
      <c r="H3983" t="s">
        <v>13</v>
      </c>
      <c r="I3983">
        <v>54</v>
      </c>
      <c r="J3983" t="str">
        <f>IF(ABS((C3983-AVERAGE($C:$C))/_xlfn.STDEV.S(moras[SALARIO]))&gt;1.96,"Atípico","No")</f>
        <v>No</v>
      </c>
      <c r="K3983" t="str">
        <f>IF(ABS((moras[[#This Row],[EDAD]]-AVERAGE($I:$I))/_xlfn.STDEV.S($I:$I))&gt;1.96,"Atípico","No")</f>
        <v>No</v>
      </c>
    </row>
    <row r="3984" spans="1:11" x14ac:dyDescent="0.35">
      <c r="A3984">
        <v>3702</v>
      </c>
      <c r="B3984" t="s">
        <v>9</v>
      </c>
      <c r="C3984">
        <v>94480</v>
      </c>
      <c r="D3984" t="s">
        <v>10</v>
      </c>
      <c r="E3984" t="s">
        <v>16</v>
      </c>
      <c r="F3984" t="s">
        <v>12</v>
      </c>
      <c r="G3984" t="s">
        <v>13</v>
      </c>
      <c r="H3984" t="s">
        <v>13</v>
      </c>
      <c r="I3984">
        <v>54</v>
      </c>
      <c r="J3984" t="str">
        <f>IF(ABS((C3984-AVERAGE($C:$C))/_xlfn.STDEV.S(moras[SALARIO]))&gt;1.96,"Atípico","No")</f>
        <v>No</v>
      </c>
      <c r="K3984" t="str">
        <f>IF(ABS((moras[[#This Row],[EDAD]]-AVERAGE($I:$I))/_xlfn.STDEV.S($I:$I))&gt;1.96,"Atípico","No")</f>
        <v>No</v>
      </c>
    </row>
    <row r="3985" spans="1:11" x14ac:dyDescent="0.35">
      <c r="A3985">
        <v>3447</v>
      </c>
      <c r="B3985" t="s">
        <v>9</v>
      </c>
      <c r="C3985">
        <v>11292323.83</v>
      </c>
      <c r="D3985" t="s">
        <v>10</v>
      </c>
      <c r="E3985" t="s">
        <v>16</v>
      </c>
      <c r="F3985" t="s">
        <v>12</v>
      </c>
      <c r="G3985" t="s">
        <v>12</v>
      </c>
      <c r="H3985" t="s">
        <v>13</v>
      </c>
      <c r="I3985">
        <v>55</v>
      </c>
      <c r="J3985" t="str">
        <f>IF(ABS((C3985-AVERAGE($C:$C))/_xlfn.STDEV.S(moras[SALARIO]))&gt;1.96,"Atípico","No")</f>
        <v>Atípico</v>
      </c>
      <c r="K3985" t="str">
        <f>IF(ABS((moras[[#This Row],[EDAD]]-AVERAGE($I:$I))/_xlfn.STDEV.S($I:$I))&gt;1.96,"Atípico","No")</f>
        <v>No</v>
      </c>
    </row>
    <row r="3986" spans="1:11" x14ac:dyDescent="0.35">
      <c r="A3986">
        <v>1719</v>
      </c>
      <c r="B3986" t="s">
        <v>15</v>
      </c>
      <c r="C3986">
        <v>8457783.5700000003</v>
      </c>
      <c r="D3986" t="s">
        <v>10</v>
      </c>
      <c r="E3986" t="s">
        <v>16</v>
      </c>
      <c r="F3986" t="s">
        <v>12</v>
      </c>
      <c r="G3986" t="s">
        <v>12</v>
      </c>
      <c r="H3986" t="s">
        <v>13</v>
      </c>
      <c r="I3986">
        <v>55</v>
      </c>
      <c r="J3986" t="str">
        <f>IF(ABS((C3986-AVERAGE($C:$C))/_xlfn.STDEV.S(moras[SALARIO]))&gt;1.96,"Atípico","No")</f>
        <v>Atípico</v>
      </c>
      <c r="K3986" t="str">
        <f>IF(ABS((moras[[#This Row],[EDAD]]-AVERAGE($I:$I))/_xlfn.STDEV.S($I:$I))&gt;1.96,"Atípico","No")</f>
        <v>No</v>
      </c>
    </row>
    <row r="3987" spans="1:11" x14ac:dyDescent="0.35">
      <c r="A3987">
        <v>4025</v>
      </c>
      <c r="B3987" t="s">
        <v>9</v>
      </c>
      <c r="C3987">
        <v>7214352.2000000002</v>
      </c>
      <c r="D3987" t="s">
        <v>10</v>
      </c>
      <c r="E3987" t="s">
        <v>11</v>
      </c>
      <c r="F3987" t="s">
        <v>12</v>
      </c>
      <c r="G3987" t="s">
        <v>13</v>
      </c>
      <c r="H3987" t="s">
        <v>13</v>
      </c>
      <c r="I3987">
        <v>55</v>
      </c>
      <c r="J3987" t="str">
        <f>IF(ABS((C3987-AVERAGE($C:$C))/_xlfn.STDEV.S(moras[SALARIO]))&gt;1.96,"Atípico","No")</f>
        <v>Atípico</v>
      </c>
      <c r="K3987" t="str">
        <f>IF(ABS((moras[[#This Row],[EDAD]]-AVERAGE($I:$I))/_xlfn.STDEV.S($I:$I))&gt;1.96,"Atípico","No")</f>
        <v>No</v>
      </c>
    </row>
    <row r="3988" spans="1:11" x14ac:dyDescent="0.35">
      <c r="A3988">
        <v>2877</v>
      </c>
      <c r="B3988" t="s">
        <v>15</v>
      </c>
      <c r="C3988">
        <v>3609554.14</v>
      </c>
      <c r="D3988" t="s">
        <v>10</v>
      </c>
      <c r="E3988" t="s">
        <v>11</v>
      </c>
      <c r="F3988" t="s">
        <v>12</v>
      </c>
      <c r="G3988" t="s">
        <v>13</v>
      </c>
      <c r="H3988" t="s">
        <v>13</v>
      </c>
      <c r="I3988">
        <v>55</v>
      </c>
      <c r="J3988" t="str">
        <f>IF(ABS((C3988-AVERAGE($C:$C))/_xlfn.STDEV.S(moras[SALARIO]))&gt;1.96,"Atípico","No")</f>
        <v>Atípico</v>
      </c>
      <c r="K3988" t="str">
        <f>IF(ABS((moras[[#This Row],[EDAD]]-AVERAGE($I:$I))/_xlfn.STDEV.S($I:$I))&gt;1.96,"Atípico","No")</f>
        <v>No</v>
      </c>
    </row>
    <row r="3989" spans="1:11" x14ac:dyDescent="0.35">
      <c r="A3989">
        <v>4880</v>
      </c>
      <c r="B3989" t="s">
        <v>9</v>
      </c>
      <c r="C3989">
        <v>3082593.2</v>
      </c>
      <c r="D3989" t="s">
        <v>10</v>
      </c>
      <c r="E3989" t="s">
        <v>11</v>
      </c>
      <c r="F3989" t="s">
        <v>12</v>
      </c>
      <c r="G3989" t="s">
        <v>13</v>
      </c>
      <c r="H3989" t="s">
        <v>13</v>
      </c>
      <c r="I3989">
        <v>55</v>
      </c>
      <c r="J3989" t="str">
        <f>IF(ABS((C3989-AVERAGE($C:$C))/_xlfn.STDEV.S(moras[SALARIO]))&gt;1.96,"Atípico","No")</f>
        <v>Atípico</v>
      </c>
      <c r="K3989" t="str">
        <f>IF(ABS((moras[[#This Row],[EDAD]]-AVERAGE($I:$I))/_xlfn.STDEV.S($I:$I))&gt;1.96,"Atípico","No")</f>
        <v>No</v>
      </c>
    </row>
    <row r="3990" spans="1:11" x14ac:dyDescent="0.35">
      <c r="A3990">
        <v>2218</v>
      </c>
      <c r="B3990" t="s">
        <v>15</v>
      </c>
      <c r="C3990">
        <v>2725702</v>
      </c>
      <c r="D3990" t="s">
        <v>10</v>
      </c>
      <c r="E3990" t="s">
        <v>11</v>
      </c>
      <c r="F3990" t="s">
        <v>12</v>
      </c>
      <c r="G3990" t="s">
        <v>13</v>
      </c>
      <c r="H3990" t="s">
        <v>13</v>
      </c>
      <c r="I3990">
        <v>55</v>
      </c>
      <c r="J3990" t="str">
        <f>IF(ABS((C3990-AVERAGE($C:$C))/_xlfn.STDEV.S(moras[SALARIO]))&gt;1.96,"Atípico","No")</f>
        <v>Atípico</v>
      </c>
      <c r="K3990" t="str">
        <f>IF(ABS((moras[[#This Row],[EDAD]]-AVERAGE($I:$I))/_xlfn.STDEV.S($I:$I))&gt;1.96,"Atípico","No")</f>
        <v>No</v>
      </c>
    </row>
    <row r="3991" spans="1:11" x14ac:dyDescent="0.35">
      <c r="A3991">
        <v>4218</v>
      </c>
      <c r="B3991" t="s">
        <v>9</v>
      </c>
      <c r="C3991">
        <v>1810740.4</v>
      </c>
      <c r="D3991" t="s">
        <v>10</v>
      </c>
      <c r="E3991" t="s">
        <v>11</v>
      </c>
      <c r="F3991" t="s">
        <v>12</v>
      </c>
      <c r="G3991" t="s">
        <v>13</v>
      </c>
      <c r="H3991" t="s">
        <v>13</v>
      </c>
      <c r="I3991">
        <v>55</v>
      </c>
      <c r="J3991" t="str">
        <f>IF(ABS((C3991-AVERAGE($C:$C))/_xlfn.STDEV.S(moras[SALARIO]))&gt;1.96,"Atípico","No")</f>
        <v>No</v>
      </c>
      <c r="K3991" t="str">
        <f>IF(ABS((moras[[#This Row],[EDAD]]-AVERAGE($I:$I))/_xlfn.STDEV.S($I:$I))&gt;1.96,"Atípico","No")</f>
        <v>No</v>
      </c>
    </row>
    <row r="3992" spans="1:11" x14ac:dyDescent="0.35">
      <c r="A3992">
        <v>2942</v>
      </c>
      <c r="B3992" t="s">
        <v>15</v>
      </c>
      <c r="C3992">
        <v>1675853</v>
      </c>
      <c r="D3992" t="s">
        <v>14</v>
      </c>
      <c r="E3992" t="s">
        <v>11</v>
      </c>
      <c r="F3992" t="s">
        <v>12</v>
      </c>
      <c r="G3992" t="s">
        <v>13</v>
      </c>
      <c r="H3992" t="s">
        <v>13</v>
      </c>
      <c r="I3992">
        <v>55</v>
      </c>
      <c r="J3992" t="str">
        <f>IF(ABS((C3992-AVERAGE($C:$C))/_xlfn.STDEV.S(moras[SALARIO]))&gt;1.96,"Atípico","No")</f>
        <v>No</v>
      </c>
      <c r="K3992" t="str">
        <f>IF(ABS((moras[[#This Row],[EDAD]]-AVERAGE($I:$I))/_xlfn.STDEV.S($I:$I))&gt;1.96,"Atípico","No")</f>
        <v>No</v>
      </c>
    </row>
    <row r="3993" spans="1:11" x14ac:dyDescent="0.35">
      <c r="A3993">
        <v>642</v>
      </c>
      <c r="B3993" t="s">
        <v>9</v>
      </c>
      <c r="C3993">
        <v>1611056.5</v>
      </c>
      <c r="D3993" t="s">
        <v>10</v>
      </c>
      <c r="E3993" t="s">
        <v>11</v>
      </c>
      <c r="F3993" t="s">
        <v>12</v>
      </c>
      <c r="G3993" t="s">
        <v>13</v>
      </c>
      <c r="H3993" t="s">
        <v>13</v>
      </c>
      <c r="I3993">
        <v>55</v>
      </c>
      <c r="J3993" t="str">
        <f>IF(ABS((C3993-AVERAGE($C:$C))/_xlfn.STDEV.S(moras[SALARIO]))&gt;1.96,"Atípico","No")</f>
        <v>No</v>
      </c>
      <c r="K3993" t="str">
        <f>IF(ABS((moras[[#This Row],[EDAD]]-AVERAGE($I:$I))/_xlfn.STDEV.S($I:$I))&gt;1.96,"Atípico","No")</f>
        <v>No</v>
      </c>
    </row>
    <row r="3994" spans="1:11" x14ac:dyDescent="0.35">
      <c r="A3994">
        <v>471</v>
      </c>
      <c r="B3994" t="s">
        <v>15</v>
      </c>
      <c r="C3994">
        <v>1554200</v>
      </c>
      <c r="D3994" t="s">
        <v>10</v>
      </c>
      <c r="E3994" t="s">
        <v>11</v>
      </c>
      <c r="F3994" t="s">
        <v>12</v>
      </c>
      <c r="G3994" t="s">
        <v>13</v>
      </c>
      <c r="H3994" t="s">
        <v>12</v>
      </c>
      <c r="I3994">
        <v>55</v>
      </c>
      <c r="J3994" t="str">
        <f>IF(ABS((C3994-AVERAGE($C:$C))/_xlfn.STDEV.S(moras[SALARIO]))&gt;1.96,"Atípico","No")</f>
        <v>No</v>
      </c>
      <c r="K3994" t="str">
        <f>IF(ABS((moras[[#This Row],[EDAD]]-AVERAGE($I:$I))/_xlfn.STDEV.S($I:$I))&gt;1.96,"Atípico","No")</f>
        <v>No</v>
      </c>
    </row>
    <row r="3995" spans="1:11" x14ac:dyDescent="0.35">
      <c r="A3995">
        <v>1572</v>
      </c>
      <c r="B3995" t="s">
        <v>15</v>
      </c>
      <c r="C3995">
        <v>1545800</v>
      </c>
      <c r="D3995" t="s">
        <v>10</v>
      </c>
      <c r="E3995" t="s">
        <v>11</v>
      </c>
      <c r="F3995" t="s">
        <v>12</v>
      </c>
      <c r="G3995" t="s">
        <v>13</v>
      </c>
      <c r="H3995" t="s">
        <v>13</v>
      </c>
      <c r="I3995">
        <v>55</v>
      </c>
      <c r="J3995" t="str">
        <f>IF(ABS((C3995-AVERAGE($C:$C))/_xlfn.STDEV.S(moras[SALARIO]))&gt;1.96,"Atípico","No")</f>
        <v>No</v>
      </c>
      <c r="K3995" t="str">
        <f>IF(ABS((moras[[#This Row],[EDAD]]-AVERAGE($I:$I))/_xlfn.STDEV.S($I:$I))&gt;1.96,"Atípico","No")</f>
        <v>No</v>
      </c>
    </row>
    <row r="3996" spans="1:11" x14ac:dyDescent="0.35">
      <c r="A3996">
        <v>3098</v>
      </c>
      <c r="B3996" t="s">
        <v>9</v>
      </c>
      <c r="C3996">
        <v>1484376</v>
      </c>
      <c r="D3996" t="s">
        <v>10</v>
      </c>
      <c r="E3996" t="s">
        <v>16</v>
      </c>
      <c r="F3996" t="s">
        <v>12</v>
      </c>
      <c r="G3996" t="s">
        <v>13</v>
      </c>
      <c r="H3996" t="s">
        <v>13</v>
      </c>
      <c r="I3996">
        <v>55</v>
      </c>
      <c r="J3996" t="str">
        <f>IF(ABS((C3996-AVERAGE($C:$C))/_xlfn.STDEV.S(moras[SALARIO]))&gt;1.96,"Atípico","No")</f>
        <v>No</v>
      </c>
      <c r="K3996" t="str">
        <f>IF(ABS((moras[[#This Row],[EDAD]]-AVERAGE($I:$I))/_xlfn.STDEV.S($I:$I))&gt;1.96,"Atípico","No")</f>
        <v>No</v>
      </c>
    </row>
    <row r="3997" spans="1:11" x14ac:dyDescent="0.35">
      <c r="A3997">
        <v>3958</v>
      </c>
      <c r="B3997" t="s">
        <v>9</v>
      </c>
      <c r="C3997">
        <v>1470000</v>
      </c>
      <c r="D3997" t="s">
        <v>10</v>
      </c>
      <c r="E3997" t="s">
        <v>16</v>
      </c>
      <c r="F3997" t="s">
        <v>12</v>
      </c>
      <c r="G3997" t="s">
        <v>12</v>
      </c>
      <c r="H3997" t="s">
        <v>12</v>
      </c>
      <c r="I3997">
        <v>55</v>
      </c>
      <c r="J3997" t="str">
        <f>IF(ABS((C3997-AVERAGE($C:$C))/_xlfn.STDEV.S(moras[SALARIO]))&gt;1.96,"Atípico","No")</f>
        <v>No</v>
      </c>
      <c r="K3997" t="str">
        <f>IF(ABS((moras[[#This Row],[EDAD]]-AVERAGE($I:$I))/_xlfn.STDEV.S($I:$I))&gt;1.96,"Atípico","No")</f>
        <v>No</v>
      </c>
    </row>
    <row r="3998" spans="1:11" x14ac:dyDescent="0.35">
      <c r="A3998">
        <v>4367</v>
      </c>
      <c r="B3998" t="s">
        <v>15</v>
      </c>
      <c r="C3998">
        <v>1464318</v>
      </c>
      <c r="D3998" t="s">
        <v>10</v>
      </c>
      <c r="E3998" t="s">
        <v>11</v>
      </c>
      <c r="F3998" t="s">
        <v>12</v>
      </c>
      <c r="G3998" t="s">
        <v>13</v>
      </c>
      <c r="H3998" t="s">
        <v>13</v>
      </c>
      <c r="I3998">
        <v>55</v>
      </c>
      <c r="J3998" t="str">
        <f>IF(ABS((C3998-AVERAGE($C:$C))/_xlfn.STDEV.S(moras[SALARIO]))&gt;1.96,"Atípico","No")</f>
        <v>No</v>
      </c>
      <c r="K3998" t="str">
        <f>IF(ABS((moras[[#This Row],[EDAD]]-AVERAGE($I:$I))/_xlfn.STDEV.S($I:$I))&gt;1.96,"Atípico","No")</f>
        <v>No</v>
      </c>
    </row>
    <row r="3999" spans="1:11" x14ac:dyDescent="0.35">
      <c r="A3999">
        <v>3887</v>
      </c>
      <c r="B3999" t="s">
        <v>15</v>
      </c>
      <c r="C3999">
        <v>1461535</v>
      </c>
      <c r="D3999" t="s">
        <v>14</v>
      </c>
      <c r="E3999" t="s">
        <v>11</v>
      </c>
      <c r="F3999" t="s">
        <v>12</v>
      </c>
      <c r="G3999" t="s">
        <v>13</v>
      </c>
      <c r="H3999" t="s">
        <v>13</v>
      </c>
      <c r="I3999">
        <v>55</v>
      </c>
      <c r="J3999" t="str">
        <f>IF(ABS((C3999-AVERAGE($C:$C))/_xlfn.STDEV.S(moras[SALARIO]))&gt;1.96,"Atípico","No")</f>
        <v>No</v>
      </c>
      <c r="K3999" t="str">
        <f>IF(ABS((moras[[#This Row],[EDAD]]-AVERAGE($I:$I))/_xlfn.STDEV.S($I:$I))&gt;1.96,"Atípico","No")</f>
        <v>No</v>
      </c>
    </row>
    <row r="4000" spans="1:11" x14ac:dyDescent="0.35">
      <c r="A4000">
        <v>2369</v>
      </c>
      <c r="B4000" t="s">
        <v>9</v>
      </c>
      <c r="C4000">
        <v>1459164</v>
      </c>
      <c r="D4000" t="s">
        <v>10</v>
      </c>
      <c r="E4000" t="s">
        <v>16</v>
      </c>
      <c r="F4000" t="s">
        <v>12</v>
      </c>
      <c r="G4000" t="s">
        <v>13</v>
      </c>
      <c r="H4000" t="s">
        <v>13</v>
      </c>
      <c r="I4000">
        <v>55</v>
      </c>
      <c r="J4000" t="str">
        <f>IF(ABS((C4000-AVERAGE($C:$C))/_xlfn.STDEV.S(moras[SALARIO]))&gt;1.96,"Atípico","No")</f>
        <v>No</v>
      </c>
      <c r="K4000" t="str">
        <f>IF(ABS((moras[[#This Row],[EDAD]]-AVERAGE($I:$I))/_xlfn.STDEV.S($I:$I))&gt;1.96,"Atípico","No")</f>
        <v>No</v>
      </c>
    </row>
    <row r="4001" spans="1:11" x14ac:dyDescent="0.35">
      <c r="A4001">
        <v>4861</v>
      </c>
      <c r="B4001" t="s">
        <v>9</v>
      </c>
      <c r="C4001">
        <v>1417056.5</v>
      </c>
      <c r="D4001" t="s">
        <v>10</v>
      </c>
      <c r="E4001" t="s">
        <v>11</v>
      </c>
      <c r="F4001" t="s">
        <v>12</v>
      </c>
      <c r="G4001" t="s">
        <v>13</v>
      </c>
      <c r="H4001" t="s">
        <v>13</v>
      </c>
      <c r="I4001">
        <v>55</v>
      </c>
      <c r="J4001" t="str">
        <f>IF(ABS((C4001-AVERAGE($C:$C))/_xlfn.STDEV.S(moras[SALARIO]))&gt;1.96,"Atípico","No")</f>
        <v>No</v>
      </c>
      <c r="K4001" t="str">
        <f>IF(ABS((moras[[#This Row],[EDAD]]-AVERAGE($I:$I))/_xlfn.STDEV.S($I:$I))&gt;1.96,"Atípico","No")</f>
        <v>No</v>
      </c>
    </row>
    <row r="4002" spans="1:11" x14ac:dyDescent="0.35">
      <c r="A4002">
        <v>3892</v>
      </c>
      <c r="B4002" t="s">
        <v>9</v>
      </c>
      <c r="C4002">
        <v>1392687.83</v>
      </c>
      <c r="D4002" t="s">
        <v>10</v>
      </c>
      <c r="E4002" t="s">
        <v>16</v>
      </c>
      <c r="F4002" t="s">
        <v>12</v>
      </c>
      <c r="G4002" t="s">
        <v>13</v>
      </c>
      <c r="H4002" t="s">
        <v>13</v>
      </c>
      <c r="I4002">
        <v>55</v>
      </c>
      <c r="J4002" t="str">
        <f>IF(ABS((C4002-AVERAGE($C:$C))/_xlfn.STDEV.S(moras[SALARIO]))&gt;1.96,"Atípico","No")</f>
        <v>No</v>
      </c>
      <c r="K4002" t="str">
        <f>IF(ABS((moras[[#This Row],[EDAD]]-AVERAGE($I:$I))/_xlfn.STDEV.S($I:$I))&gt;1.96,"Atípico","No")</f>
        <v>No</v>
      </c>
    </row>
    <row r="4003" spans="1:11" x14ac:dyDescent="0.35">
      <c r="A4003">
        <v>465</v>
      </c>
      <c r="B4003" t="s">
        <v>15</v>
      </c>
      <c r="C4003">
        <v>1346033</v>
      </c>
      <c r="D4003" t="s">
        <v>14</v>
      </c>
      <c r="E4003" t="s">
        <v>11</v>
      </c>
      <c r="F4003" t="s">
        <v>12</v>
      </c>
      <c r="G4003" t="s">
        <v>13</v>
      </c>
      <c r="H4003" t="s">
        <v>13</v>
      </c>
      <c r="I4003">
        <v>55</v>
      </c>
      <c r="J4003" t="str">
        <f>IF(ABS((C4003-AVERAGE($C:$C))/_xlfn.STDEV.S(moras[SALARIO]))&gt;1.96,"Atípico","No")</f>
        <v>No</v>
      </c>
      <c r="K4003" t="str">
        <f>IF(ABS((moras[[#This Row],[EDAD]]-AVERAGE($I:$I))/_xlfn.STDEV.S($I:$I))&gt;1.96,"Atípico","No")</f>
        <v>No</v>
      </c>
    </row>
    <row r="4004" spans="1:11" x14ac:dyDescent="0.35">
      <c r="A4004">
        <v>3302</v>
      </c>
      <c r="B4004" t="s">
        <v>9</v>
      </c>
      <c r="C4004">
        <v>1309556</v>
      </c>
      <c r="D4004" t="s">
        <v>14</v>
      </c>
      <c r="E4004" t="s">
        <v>11</v>
      </c>
      <c r="F4004" t="s">
        <v>12</v>
      </c>
      <c r="G4004" t="s">
        <v>13</v>
      </c>
      <c r="H4004" t="s">
        <v>13</v>
      </c>
      <c r="I4004">
        <v>55</v>
      </c>
      <c r="J4004" t="str">
        <f>IF(ABS((C4004-AVERAGE($C:$C))/_xlfn.STDEV.S(moras[SALARIO]))&gt;1.96,"Atípico","No")</f>
        <v>No</v>
      </c>
      <c r="K4004" t="str">
        <f>IF(ABS((moras[[#This Row],[EDAD]]-AVERAGE($I:$I))/_xlfn.STDEV.S($I:$I))&gt;1.96,"Atípico","No")</f>
        <v>No</v>
      </c>
    </row>
    <row r="4005" spans="1:11" x14ac:dyDescent="0.35">
      <c r="A4005">
        <v>657</v>
      </c>
      <c r="B4005" t="s">
        <v>9</v>
      </c>
      <c r="C4005">
        <v>1181901</v>
      </c>
      <c r="D4005" t="s">
        <v>10</v>
      </c>
      <c r="E4005" t="s">
        <v>11</v>
      </c>
      <c r="F4005" t="s">
        <v>12</v>
      </c>
      <c r="G4005" t="s">
        <v>13</v>
      </c>
      <c r="H4005" t="s">
        <v>13</v>
      </c>
      <c r="I4005">
        <v>55</v>
      </c>
      <c r="J4005" t="str">
        <f>IF(ABS((C4005-AVERAGE($C:$C))/_xlfn.STDEV.S(moras[SALARIO]))&gt;1.96,"Atípico","No")</f>
        <v>No</v>
      </c>
      <c r="K4005" t="str">
        <f>IF(ABS((moras[[#This Row],[EDAD]]-AVERAGE($I:$I))/_xlfn.STDEV.S($I:$I))&gt;1.96,"Atípico","No")</f>
        <v>No</v>
      </c>
    </row>
    <row r="4006" spans="1:11" x14ac:dyDescent="0.35">
      <c r="A4006">
        <v>132</v>
      </c>
      <c r="B4006" t="s">
        <v>9</v>
      </c>
      <c r="C4006">
        <v>1093666.56</v>
      </c>
      <c r="D4006" t="s">
        <v>10</v>
      </c>
      <c r="E4006" t="s">
        <v>16</v>
      </c>
      <c r="F4006" t="s">
        <v>12</v>
      </c>
      <c r="G4006" t="s">
        <v>13</v>
      </c>
      <c r="H4006" t="s">
        <v>12</v>
      </c>
      <c r="I4006">
        <v>55</v>
      </c>
      <c r="J4006" t="str">
        <f>IF(ABS((C4006-AVERAGE($C:$C))/_xlfn.STDEV.S(moras[SALARIO]))&gt;1.96,"Atípico","No")</f>
        <v>No</v>
      </c>
      <c r="K4006" t="str">
        <f>IF(ABS((moras[[#This Row],[EDAD]]-AVERAGE($I:$I))/_xlfn.STDEV.S($I:$I))&gt;1.96,"Atípico","No")</f>
        <v>No</v>
      </c>
    </row>
    <row r="4007" spans="1:11" x14ac:dyDescent="0.35">
      <c r="A4007">
        <v>405</v>
      </c>
      <c r="B4007" t="s">
        <v>9</v>
      </c>
      <c r="C4007">
        <v>1063180</v>
      </c>
      <c r="D4007" t="s">
        <v>10</v>
      </c>
      <c r="E4007" t="s">
        <v>16</v>
      </c>
      <c r="F4007" t="s">
        <v>12</v>
      </c>
      <c r="G4007" t="s">
        <v>13</v>
      </c>
      <c r="H4007" t="s">
        <v>13</v>
      </c>
      <c r="I4007">
        <v>55</v>
      </c>
      <c r="J4007" t="str">
        <f>IF(ABS((C4007-AVERAGE($C:$C))/_xlfn.STDEV.S(moras[SALARIO]))&gt;1.96,"Atípico","No")</f>
        <v>No</v>
      </c>
      <c r="K4007" t="str">
        <f>IF(ABS((moras[[#This Row],[EDAD]]-AVERAGE($I:$I))/_xlfn.STDEV.S($I:$I))&gt;1.96,"Atípico","No")</f>
        <v>No</v>
      </c>
    </row>
    <row r="4008" spans="1:11" x14ac:dyDescent="0.35">
      <c r="A4008">
        <v>3382</v>
      </c>
      <c r="B4008" t="s">
        <v>9</v>
      </c>
      <c r="C4008">
        <v>963859.52</v>
      </c>
      <c r="D4008" t="s">
        <v>10</v>
      </c>
      <c r="E4008" t="s">
        <v>11</v>
      </c>
      <c r="F4008" t="s">
        <v>12</v>
      </c>
      <c r="G4008" t="s">
        <v>13</v>
      </c>
      <c r="H4008" t="s">
        <v>13</v>
      </c>
      <c r="I4008">
        <v>55</v>
      </c>
      <c r="J4008" t="str">
        <f>IF(ABS((C4008-AVERAGE($C:$C))/_xlfn.STDEV.S(moras[SALARIO]))&gt;1.96,"Atípico","No")</f>
        <v>No</v>
      </c>
      <c r="K4008" t="str">
        <f>IF(ABS((moras[[#This Row],[EDAD]]-AVERAGE($I:$I))/_xlfn.STDEV.S($I:$I))&gt;1.96,"Atípico","No")</f>
        <v>No</v>
      </c>
    </row>
    <row r="4009" spans="1:11" x14ac:dyDescent="0.35">
      <c r="A4009">
        <v>3870</v>
      </c>
      <c r="B4009" t="s">
        <v>9</v>
      </c>
      <c r="C4009">
        <v>940646.55</v>
      </c>
      <c r="D4009" t="s">
        <v>10</v>
      </c>
      <c r="E4009" t="s">
        <v>16</v>
      </c>
      <c r="F4009" t="s">
        <v>12</v>
      </c>
      <c r="G4009" t="s">
        <v>13</v>
      </c>
      <c r="H4009" t="s">
        <v>13</v>
      </c>
      <c r="I4009">
        <v>55</v>
      </c>
      <c r="J4009" t="str">
        <f>IF(ABS((C4009-AVERAGE($C:$C))/_xlfn.STDEV.S(moras[SALARIO]))&gt;1.96,"Atípico","No")</f>
        <v>No</v>
      </c>
      <c r="K4009" t="str">
        <f>IF(ABS((moras[[#This Row],[EDAD]]-AVERAGE($I:$I))/_xlfn.STDEV.S($I:$I))&gt;1.96,"Atípico","No")</f>
        <v>No</v>
      </c>
    </row>
    <row r="4010" spans="1:11" x14ac:dyDescent="0.35">
      <c r="A4010">
        <v>3397</v>
      </c>
      <c r="B4010" t="s">
        <v>9</v>
      </c>
      <c r="C4010">
        <v>785855.82</v>
      </c>
      <c r="D4010" t="s">
        <v>10</v>
      </c>
      <c r="E4010" t="s">
        <v>16</v>
      </c>
      <c r="F4010" t="s">
        <v>12</v>
      </c>
      <c r="G4010" t="s">
        <v>13</v>
      </c>
      <c r="H4010" t="s">
        <v>13</v>
      </c>
      <c r="I4010">
        <v>55</v>
      </c>
      <c r="J4010" t="str">
        <f>IF(ABS((C4010-AVERAGE($C:$C))/_xlfn.STDEV.S(moras[SALARIO]))&gt;1.96,"Atípico","No")</f>
        <v>No</v>
      </c>
      <c r="K4010" t="str">
        <f>IF(ABS((moras[[#This Row],[EDAD]]-AVERAGE($I:$I))/_xlfn.STDEV.S($I:$I))&gt;1.96,"Atípico","No")</f>
        <v>No</v>
      </c>
    </row>
    <row r="4011" spans="1:11" x14ac:dyDescent="0.35">
      <c r="A4011">
        <v>2253</v>
      </c>
      <c r="B4011" t="s">
        <v>9</v>
      </c>
      <c r="C4011">
        <v>750000</v>
      </c>
      <c r="D4011" t="s">
        <v>10</v>
      </c>
      <c r="E4011" t="s">
        <v>16</v>
      </c>
      <c r="F4011" t="s">
        <v>12</v>
      </c>
      <c r="G4011" t="s">
        <v>13</v>
      </c>
      <c r="H4011" t="s">
        <v>13</v>
      </c>
      <c r="I4011">
        <v>55</v>
      </c>
      <c r="J4011" t="str">
        <f>IF(ABS((C4011-AVERAGE($C:$C))/_xlfn.STDEV.S(moras[SALARIO]))&gt;1.96,"Atípico","No")</f>
        <v>No</v>
      </c>
      <c r="K4011" t="str">
        <f>IF(ABS((moras[[#This Row],[EDAD]]-AVERAGE($I:$I))/_xlfn.STDEV.S($I:$I))&gt;1.96,"Atípico","No")</f>
        <v>No</v>
      </c>
    </row>
    <row r="4012" spans="1:11" x14ac:dyDescent="0.35">
      <c r="A4012">
        <v>2467</v>
      </c>
      <c r="B4012" t="s">
        <v>15</v>
      </c>
      <c r="C4012">
        <v>697309.5</v>
      </c>
      <c r="D4012" t="s">
        <v>10</v>
      </c>
      <c r="E4012" t="s">
        <v>11</v>
      </c>
      <c r="F4012" t="s">
        <v>12</v>
      </c>
      <c r="G4012" t="s">
        <v>13</v>
      </c>
      <c r="H4012" t="s">
        <v>13</v>
      </c>
      <c r="I4012">
        <v>55</v>
      </c>
      <c r="J4012" t="str">
        <f>IF(ABS((C4012-AVERAGE($C:$C))/_xlfn.STDEV.S(moras[SALARIO]))&gt;1.96,"Atípico","No")</f>
        <v>No</v>
      </c>
      <c r="K4012" t="str">
        <f>IF(ABS((moras[[#This Row],[EDAD]]-AVERAGE($I:$I))/_xlfn.STDEV.S($I:$I))&gt;1.96,"Atípico","No")</f>
        <v>No</v>
      </c>
    </row>
    <row r="4013" spans="1:11" x14ac:dyDescent="0.35">
      <c r="A4013">
        <v>4563</v>
      </c>
      <c r="B4013" t="s">
        <v>9</v>
      </c>
      <c r="C4013">
        <v>695574.7</v>
      </c>
      <c r="D4013" t="s">
        <v>10</v>
      </c>
      <c r="E4013" t="s">
        <v>16</v>
      </c>
      <c r="F4013" t="s">
        <v>12</v>
      </c>
      <c r="G4013" t="s">
        <v>13</v>
      </c>
      <c r="H4013" t="s">
        <v>13</v>
      </c>
      <c r="I4013">
        <v>55</v>
      </c>
      <c r="J4013" t="str">
        <f>IF(ABS((C4013-AVERAGE($C:$C))/_xlfn.STDEV.S(moras[SALARIO]))&gt;1.96,"Atípico","No")</f>
        <v>No</v>
      </c>
      <c r="K4013" t="str">
        <f>IF(ABS((moras[[#This Row],[EDAD]]-AVERAGE($I:$I))/_xlfn.STDEV.S($I:$I))&gt;1.96,"Atípico","No")</f>
        <v>No</v>
      </c>
    </row>
    <row r="4014" spans="1:11" x14ac:dyDescent="0.35">
      <c r="A4014">
        <v>3199</v>
      </c>
      <c r="B4014" t="s">
        <v>15</v>
      </c>
      <c r="C4014">
        <v>641782.9</v>
      </c>
      <c r="D4014" t="s">
        <v>10</v>
      </c>
      <c r="E4014" t="s">
        <v>11</v>
      </c>
      <c r="F4014" t="s">
        <v>12</v>
      </c>
      <c r="G4014" t="s">
        <v>12</v>
      </c>
      <c r="H4014" t="s">
        <v>13</v>
      </c>
      <c r="I4014">
        <v>55</v>
      </c>
      <c r="J4014" t="str">
        <f>IF(ABS((C4014-AVERAGE($C:$C))/_xlfn.STDEV.S(moras[SALARIO]))&gt;1.96,"Atípico","No")</f>
        <v>No</v>
      </c>
      <c r="K4014" t="str">
        <f>IF(ABS((moras[[#This Row],[EDAD]]-AVERAGE($I:$I))/_xlfn.STDEV.S($I:$I))&gt;1.96,"Atípico","No")</f>
        <v>No</v>
      </c>
    </row>
    <row r="4015" spans="1:11" x14ac:dyDescent="0.35">
      <c r="A4015">
        <v>411</v>
      </c>
      <c r="B4015" t="s">
        <v>15</v>
      </c>
      <c r="C4015">
        <v>594092</v>
      </c>
      <c r="D4015" t="s">
        <v>18</v>
      </c>
      <c r="E4015" t="s">
        <v>16</v>
      </c>
      <c r="F4015" t="s">
        <v>12</v>
      </c>
      <c r="G4015" t="s">
        <v>13</v>
      </c>
      <c r="H4015" t="s">
        <v>13</v>
      </c>
      <c r="I4015">
        <v>55</v>
      </c>
      <c r="J4015" t="str">
        <f>IF(ABS((C4015-AVERAGE($C:$C))/_xlfn.STDEV.S(moras[SALARIO]))&gt;1.96,"Atípico","No")</f>
        <v>No</v>
      </c>
      <c r="K4015" t="str">
        <f>IF(ABS((moras[[#This Row],[EDAD]]-AVERAGE($I:$I))/_xlfn.STDEV.S($I:$I))&gt;1.96,"Atípico","No")</f>
        <v>No</v>
      </c>
    </row>
    <row r="4016" spans="1:11" x14ac:dyDescent="0.35">
      <c r="A4016">
        <v>2081</v>
      </c>
      <c r="B4016" t="s">
        <v>9</v>
      </c>
      <c r="C4016">
        <v>594092</v>
      </c>
      <c r="D4016" t="s">
        <v>18</v>
      </c>
      <c r="E4016" t="s">
        <v>16</v>
      </c>
      <c r="F4016" t="s">
        <v>12</v>
      </c>
      <c r="G4016" t="s">
        <v>12</v>
      </c>
      <c r="H4016" t="s">
        <v>13</v>
      </c>
      <c r="I4016">
        <v>55</v>
      </c>
      <c r="J4016" t="str">
        <f>IF(ABS((C4016-AVERAGE($C:$C))/_xlfn.STDEV.S(moras[SALARIO]))&gt;1.96,"Atípico","No")</f>
        <v>No</v>
      </c>
      <c r="K4016" t="str">
        <f>IF(ABS((moras[[#This Row],[EDAD]]-AVERAGE($I:$I))/_xlfn.STDEV.S($I:$I))&gt;1.96,"Atípico","No")</f>
        <v>No</v>
      </c>
    </row>
    <row r="4017" spans="1:11" x14ac:dyDescent="0.35">
      <c r="A4017">
        <v>1827</v>
      </c>
      <c r="B4017" t="s">
        <v>15</v>
      </c>
      <c r="C4017">
        <v>577181</v>
      </c>
      <c r="D4017" t="s">
        <v>10</v>
      </c>
      <c r="E4017" t="s">
        <v>11</v>
      </c>
      <c r="F4017" t="s">
        <v>12</v>
      </c>
      <c r="G4017" t="s">
        <v>13</v>
      </c>
      <c r="H4017" t="s">
        <v>12</v>
      </c>
      <c r="I4017">
        <v>55</v>
      </c>
      <c r="J4017" t="str">
        <f>IF(ABS((C4017-AVERAGE($C:$C))/_xlfn.STDEV.S(moras[SALARIO]))&gt;1.96,"Atípico","No")</f>
        <v>No</v>
      </c>
      <c r="K4017" t="str">
        <f>IF(ABS((moras[[#This Row],[EDAD]]-AVERAGE($I:$I))/_xlfn.STDEV.S($I:$I))&gt;1.96,"Atípico","No")</f>
        <v>No</v>
      </c>
    </row>
    <row r="4018" spans="1:11" x14ac:dyDescent="0.35">
      <c r="A4018">
        <v>4547</v>
      </c>
      <c r="B4018" t="s">
        <v>9</v>
      </c>
      <c r="C4018">
        <v>566297</v>
      </c>
      <c r="D4018" t="s">
        <v>17</v>
      </c>
      <c r="E4018" t="s">
        <v>16</v>
      </c>
      <c r="F4018" t="s">
        <v>12</v>
      </c>
      <c r="G4018" t="s">
        <v>13</v>
      </c>
      <c r="H4018" t="s">
        <v>13</v>
      </c>
      <c r="I4018">
        <v>55</v>
      </c>
      <c r="J4018" t="str">
        <f>IF(ABS((C4018-AVERAGE($C:$C))/_xlfn.STDEV.S(moras[SALARIO]))&gt;1.96,"Atípico","No")</f>
        <v>No</v>
      </c>
      <c r="K4018" t="str">
        <f>IF(ABS((moras[[#This Row],[EDAD]]-AVERAGE($I:$I))/_xlfn.STDEV.S($I:$I))&gt;1.96,"Atípico","No")</f>
        <v>No</v>
      </c>
    </row>
    <row r="4019" spans="1:11" x14ac:dyDescent="0.35">
      <c r="A4019">
        <v>4515</v>
      </c>
      <c r="B4019" t="s">
        <v>15</v>
      </c>
      <c r="C4019">
        <v>542628</v>
      </c>
      <c r="D4019" t="s">
        <v>18</v>
      </c>
      <c r="E4019" t="s">
        <v>16</v>
      </c>
      <c r="F4019" t="s">
        <v>12</v>
      </c>
      <c r="G4019" t="s">
        <v>13</v>
      </c>
      <c r="H4019" t="s">
        <v>13</v>
      </c>
      <c r="I4019">
        <v>55</v>
      </c>
      <c r="J4019" t="str">
        <f>IF(ABS((C4019-AVERAGE($C:$C))/_xlfn.STDEV.S(moras[SALARIO]))&gt;1.96,"Atípico","No")</f>
        <v>No</v>
      </c>
      <c r="K4019" t="str">
        <f>IF(ABS((moras[[#This Row],[EDAD]]-AVERAGE($I:$I))/_xlfn.STDEV.S($I:$I))&gt;1.96,"Atípico","No")</f>
        <v>No</v>
      </c>
    </row>
    <row r="4020" spans="1:11" x14ac:dyDescent="0.35">
      <c r="A4020">
        <v>3862</v>
      </c>
      <c r="B4020" t="s">
        <v>15</v>
      </c>
      <c r="C4020">
        <v>540083</v>
      </c>
      <c r="D4020" t="s">
        <v>18</v>
      </c>
      <c r="E4020" t="s">
        <v>16</v>
      </c>
      <c r="F4020" t="s">
        <v>12</v>
      </c>
      <c r="G4020" t="s">
        <v>12</v>
      </c>
      <c r="H4020" t="s">
        <v>12</v>
      </c>
      <c r="I4020">
        <v>55</v>
      </c>
      <c r="J4020" t="str">
        <f>IF(ABS((C4020-AVERAGE($C:$C))/_xlfn.STDEV.S(moras[SALARIO]))&gt;1.96,"Atípico","No")</f>
        <v>No</v>
      </c>
      <c r="K4020" t="str">
        <f>IF(ABS((moras[[#This Row],[EDAD]]-AVERAGE($I:$I))/_xlfn.STDEV.S($I:$I))&gt;1.96,"Atípico","No")</f>
        <v>No</v>
      </c>
    </row>
    <row r="4021" spans="1:11" x14ac:dyDescent="0.35">
      <c r="A4021">
        <v>1887</v>
      </c>
      <c r="B4021" t="s">
        <v>9</v>
      </c>
      <c r="C4021">
        <v>529650</v>
      </c>
      <c r="D4021" t="s">
        <v>10</v>
      </c>
      <c r="E4021" t="s">
        <v>16</v>
      </c>
      <c r="F4021" t="s">
        <v>12</v>
      </c>
      <c r="G4021" t="s">
        <v>13</v>
      </c>
      <c r="H4021" t="s">
        <v>13</v>
      </c>
      <c r="I4021">
        <v>55</v>
      </c>
      <c r="J4021" t="str">
        <f>IF(ABS((C4021-AVERAGE($C:$C))/_xlfn.STDEV.S(moras[SALARIO]))&gt;1.96,"Atípico","No")</f>
        <v>No</v>
      </c>
      <c r="K4021" t="str">
        <f>IF(ABS((moras[[#This Row],[EDAD]]-AVERAGE($I:$I))/_xlfn.STDEV.S($I:$I))&gt;1.96,"Atípico","No")</f>
        <v>No</v>
      </c>
    </row>
    <row r="4022" spans="1:11" x14ac:dyDescent="0.35">
      <c r="A4022">
        <v>1715</v>
      </c>
      <c r="B4022" t="s">
        <v>9</v>
      </c>
      <c r="C4022">
        <v>513333</v>
      </c>
      <c r="D4022" t="s">
        <v>10</v>
      </c>
      <c r="E4022" t="s">
        <v>16</v>
      </c>
      <c r="F4022" t="s">
        <v>12</v>
      </c>
      <c r="G4022" t="s">
        <v>13</v>
      </c>
      <c r="H4022" t="s">
        <v>13</v>
      </c>
      <c r="I4022">
        <v>55</v>
      </c>
      <c r="J4022" t="str">
        <f>IF(ABS((C4022-AVERAGE($C:$C))/_xlfn.STDEV.S(moras[SALARIO]))&gt;1.96,"Atípico","No")</f>
        <v>No</v>
      </c>
      <c r="K4022" t="str">
        <f>IF(ABS((moras[[#This Row],[EDAD]]-AVERAGE($I:$I))/_xlfn.STDEV.S($I:$I))&gt;1.96,"Atípico","No")</f>
        <v>No</v>
      </c>
    </row>
    <row r="4023" spans="1:11" x14ac:dyDescent="0.35">
      <c r="A4023">
        <v>225</v>
      </c>
      <c r="B4023" t="s">
        <v>9</v>
      </c>
      <c r="C4023">
        <v>503396</v>
      </c>
      <c r="D4023" t="s">
        <v>10</v>
      </c>
      <c r="E4023" t="s">
        <v>11</v>
      </c>
      <c r="F4023" t="s">
        <v>12</v>
      </c>
      <c r="G4023" t="s">
        <v>13</v>
      </c>
      <c r="H4023" t="s">
        <v>13</v>
      </c>
      <c r="I4023">
        <v>55</v>
      </c>
      <c r="J4023" t="str">
        <f>IF(ABS((C4023-AVERAGE($C:$C))/_xlfn.STDEV.S(moras[SALARIO]))&gt;1.96,"Atípico","No")</f>
        <v>No</v>
      </c>
      <c r="K4023" t="str">
        <f>IF(ABS((moras[[#This Row],[EDAD]]-AVERAGE($I:$I))/_xlfn.STDEV.S($I:$I))&gt;1.96,"Atípico","No")</f>
        <v>No</v>
      </c>
    </row>
    <row r="4024" spans="1:11" x14ac:dyDescent="0.35">
      <c r="A4024">
        <v>3170</v>
      </c>
      <c r="B4024" t="s">
        <v>15</v>
      </c>
      <c r="C4024">
        <v>501500</v>
      </c>
      <c r="D4024" t="s">
        <v>10</v>
      </c>
      <c r="E4024" t="s">
        <v>16</v>
      </c>
      <c r="F4024" t="s">
        <v>12</v>
      </c>
      <c r="G4024" t="s">
        <v>13</v>
      </c>
      <c r="H4024" t="s">
        <v>12</v>
      </c>
      <c r="I4024">
        <v>55</v>
      </c>
      <c r="J4024" t="str">
        <f>IF(ABS((C4024-AVERAGE($C:$C))/_xlfn.STDEV.S(moras[SALARIO]))&gt;1.96,"Atípico","No")</f>
        <v>No</v>
      </c>
      <c r="K4024" t="str">
        <f>IF(ABS((moras[[#This Row],[EDAD]]-AVERAGE($I:$I))/_xlfn.STDEV.S($I:$I))&gt;1.96,"Atípico","No")</f>
        <v>No</v>
      </c>
    </row>
    <row r="4025" spans="1:11" x14ac:dyDescent="0.35">
      <c r="A4025">
        <v>1477</v>
      </c>
      <c r="B4025" t="s">
        <v>9</v>
      </c>
      <c r="C4025">
        <v>490638.83</v>
      </c>
      <c r="D4025" t="s">
        <v>10</v>
      </c>
      <c r="E4025" t="s">
        <v>11</v>
      </c>
      <c r="F4025" t="s">
        <v>12</v>
      </c>
      <c r="G4025" t="s">
        <v>13</v>
      </c>
      <c r="H4025" t="s">
        <v>13</v>
      </c>
      <c r="I4025">
        <v>55</v>
      </c>
      <c r="J4025" t="str">
        <f>IF(ABS((C4025-AVERAGE($C:$C))/_xlfn.STDEV.S(moras[SALARIO]))&gt;1.96,"Atípico","No")</f>
        <v>No</v>
      </c>
      <c r="K4025" t="str">
        <f>IF(ABS((moras[[#This Row],[EDAD]]-AVERAGE($I:$I))/_xlfn.STDEV.S($I:$I))&gt;1.96,"Atípico","No")</f>
        <v>No</v>
      </c>
    </row>
    <row r="4026" spans="1:11" x14ac:dyDescent="0.35">
      <c r="A4026">
        <v>848</v>
      </c>
      <c r="B4026" t="s">
        <v>15</v>
      </c>
      <c r="C4026">
        <v>416328.46</v>
      </c>
      <c r="D4026" t="s">
        <v>10</v>
      </c>
      <c r="E4026" t="s">
        <v>11</v>
      </c>
      <c r="F4026" t="s">
        <v>12</v>
      </c>
      <c r="G4026" t="s">
        <v>13</v>
      </c>
      <c r="H4026" t="s">
        <v>13</v>
      </c>
      <c r="I4026">
        <v>55</v>
      </c>
      <c r="J4026" t="str">
        <f>IF(ABS((C4026-AVERAGE($C:$C))/_xlfn.STDEV.S(moras[SALARIO]))&gt;1.96,"Atípico","No")</f>
        <v>No</v>
      </c>
      <c r="K4026" t="str">
        <f>IF(ABS((moras[[#This Row],[EDAD]]-AVERAGE($I:$I))/_xlfn.STDEV.S($I:$I))&gt;1.96,"Atípico","No")</f>
        <v>No</v>
      </c>
    </row>
    <row r="4027" spans="1:11" x14ac:dyDescent="0.35">
      <c r="A4027">
        <v>721</v>
      </c>
      <c r="B4027" t="s">
        <v>9</v>
      </c>
      <c r="C4027">
        <v>403092</v>
      </c>
      <c r="D4027" t="s">
        <v>18</v>
      </c>
      <c r="E4027" t="s">
        <v>16</v>
      </c>
      <c r="F4027" t="s">
        <v>12</v>
      </c>
      <c r="G4027" t="s">
        <v>13</v>
      </c>
      <c r="H4027" t="s">
        <v>12</v>
      </c>
      <c r="I4027">
        <v>55</v>
      </c>
      <c r="J4027" t="str">
        <f>IF(ABS((C4027-AVERAGE($C:$C))/_xlfn.STDEV.S(moras[SALARIO]))&gt;1.96,"Atípico","No")</f>
        <v>No</v>
      </c>
      <c r="K4027" t="str">
        <f>IF(ABS((moras[[#This Row],[EDAD]]-AVERAGE($I:$I))/_xlfn.STDEV.S($I:$I))&gt;1.96,"Atípico","No")</f>
        <v>No</v>
      </c>
    </row>
    <row r="4028" spans="1:11" x14ac:dyDescent="0.35">
      <c r="A4028">
        <v>3161</v>
      </c>
      <c r="B4028" t="s">
        <v>9</v>
      </c>
      <c r="C4028">
        <v>388390</v>
      </c>
      <c r="D4028" t="s">
        <v>10</v>
      </c>
      <c r="E4028" t="s">
        <v>16</v>
      </c>
      <c r="F4028" t="s">
        <v>12</v>
      </c>
      <c r="G4028" t="s">
        <v>13</v>
      </c>
      <c r="H4028" t="s">
        <v>13</v>
      </c>
      <c r="I4028">
        <v>55</v>
      </c>
      <c r="J4028" t="str">
        <f>IF(ABS((C4028-AVERAGE($C:$C))/_xlfn.STDEV.S(moras[SALARIO]))&gt;1.96,"Atípico","No")</f>
        <v>No</v>
      </c>
      <c r="K4028" t="str">
        <f>IF(ABS((moras[[#This Row],[EDAD]]-AVERAGE($I:$I))/_xlfn.STDEV.S($I:$I))&gt;1.96,"Atípico","No")</f>
        <v>No</v>
      </c>
    </row>
    <row r="4029" spans="1:11" x14ac:dyDescent="0.35">
      <c r="A4029">
        <v>1814</v>
      </c>
      <c r="B4029" t="s">
        <v>15</v>
      </c>
      <c r="C4029">
        <v>385548</v>
      </c>
      <c r="D4029" t="s">
        <v>17</v>
      </c>
      <c r="E4029" t="s">
        <v>16</v>
      </c>
      <c r="F4029" t="s">
        <v>12</v>
      </c>
      <c r="G4029" t="s">
        <v>12</v>
      </c>
      <c r="H4029" t="s">
        <v>13</v>
      </c>
      <c r="I4029">
        <v>55</v>
      </c>
      <c r="J4029" t="str">
        <f>IF(ABS((C4029-AVERAGE($C:$C))/_xlfn.STDEV.S(moras[SALARIO]))&gt;1.96,"Atípico","No")</f>
        <v>No</v>
      </c>
      <c r="K4029" t="str">
        <f>IF(ABS((moras[[#This Row],[EDAD]]-AVERAGE($I:$I))/_xlfn.STDEV.S($I:$I))&gt;1.96,"Atípico","No")</f>
        <v>No</v>
      </c>
    </row>
    <row r="4030" spans="1:11" x14ac:dyDescent="0.35">
      <c r="A4030">
        <v>1290</v>
      </c>
      <c r="B4030" t="s">
        <v>9</v>
      </c>
      <c r="C4030">
        <v>382136</v>
      </c>
      <c r="D4030" t="s">
        <v>18</v>
      </c>
      <c r="E4030" t="s">
        <v>16</v>
      </c>
      <c r="F4030" t="s">
        <v>12</v>
      </c>
      <c r="G4030" t="s">
        <v>12</v>
      </c>
      <c r="H4030" t="s">
        <v>12</v>
      </c>
      <c r="I4030">
        <v>55</v>
      </c>
      <c r="J4030" t="str">
        <f>IF(ABS((C4030-AVERAGE($C:$C))/_xlfn.STDEV.S(moras[SALARIO]))&gt;1.96,"Atípico","No")</f>
        <v>No</v>
      </c>
      <c r="K4030" t="str">
        <f>IF(ABS((moras[[#This Row],[EDAD]]-AVERAGE($I:$I))/_xlfn.STDEV.S($I:$I))&gt;1.96,"Atípico","No")</f>
        <v>No</v>
      </c>
    </row>
    <row r="4031" spans="1:11" x14ac:dyDescent="0.35">
      <c r="A4031">
        <v>2355</v>
      </c>
      <c r="B4031" t="s">
        <v>15</v>
      </c>
      <c r="C4031">
        <v>380732</v>
      </c>
      <c r="D4031" t="s">
        <v>10</v>
      </c>
      <c r="E4031" t="s">
        <v>11</v>
      </c>
      <c r="F4031" t="s">
        <v>12</v>
      </c>
      <c r="G4031" t="s">
        <v>13</v>
      </c>
      <c r="H4031" t="s">
        <v>12</v>
      </c>
      <c r="I4031">
        <v>55</v>
      </c>
      <c r="J4031" t="str">
        <f>IF(ABS((C4031-AVERAGE($C:$C))/_xlfn.STDEV.S(moras[SALARIO]))&gt;1.96,"Atípico","No")</f>
        <v>No</v>
      </c>
      <c r="K4031" t="str">
        <f>IF(ABS((moras[[#This Row],[EDAD]]-AVERAGE($I:$I))/_xlfn.STDEV.S($I:$I))&gt;1.96,"Atípico","No")</f>
        <v>No</v>
      </c>
    </row>
    <row r="4032" spans="1:11" x14ac:dyDescent="0.35">
      <c r="A4032">
        <v>4745</v>
      </c>
      <c r="B4032" t="s">
        <v>9</v>
      </c>
      <c r="C4032">
        <v>371789</v>
      </c>
      <c r="D4032" t="s">
        <v>18</v>
      </c>
      <c r="E4032" t="s">
        <v>16</v>
      </c>
      <c r="F4032" t="s">
        <v>12</v>
      </c>
      <c r="G4032" t="s">
        <v>13</v>
      </c>
      <c r="H4032" t="s">
        <v>13</v>
      </c>
      <c r="I4032">
        <v>55</v>
      </c>
      <c r="J4032" t="str">
        <f>IF(ABS((C4032-AVERAGE($C:$C))/_xlfn.STDEV.S(moras[SALARIO]))&gt;1.96,"Atípico","No")</f>
        <v>No</v>
      </c>
      <c r="K4032" t="str">
        <f>IF(ABS((moras[[#This Row],[EDAD]]-AVERAGE($I:$I))/_xlfn.STDEV.S($I:$I))&gt;1.96,"Atípico","No")</f>
        <v>No</v>
      </c>
    </row>
    <row r="4033" spans="1:11" x14ac:dyDescent="0.35">
      <c r="A4033">
        <v>4348</v>
      </c>
      <c r="B4033" t="s">
        <v>9</v>
      </c>
      <c r="C4033">
        <v>364892</v>
      </c>
      <c r="D4033" t="s">
        <v>10</v>
      </c>
      <c r="E4033" t="s">
        <v>11</v>
      </c>
      <c r="F4033" t="s">
        <v>12</v>
      </c>
      <c r="G4033" t="s">
        <v>13</v>
      </c>
      <c r="H4033" t="s">
        <v>13</v>
      </c>
      <c r="I4033">
        <v>55</v>
      </c>
      <c r="J4033" t="str">
        <f>IF(ABS((C4033-AVERAGE($C:$C))/_xlfn.STDEV.S(moras[SALARIO]))&gt;1.96,"Atípico","No")</f>
        <v>No</v>
      </c>
      <c r="K4033" t="str">
        <f>IF(ABS((moras[[#This Row],[EDAD]]-AVERAGE($I:$I))/_xlfn.STDEV.S($I:$I))&gt;1.96,"Atípico","No")</f>
        <v>No</v>
      </c>
    </row>
    <row r="4034" spans="1:11" x14ac:dyDescent="0.35">
      <c r="A4034">
        <v>2027</v>
      </c>
      <c r="B4034" t="s">
        <v>9</v>
      </c>
      <c r="C4034">
        <v>356455</v>
      </c>
      <c r="D4034" t="s">
        <v>18</v>
      </c>
      <c r="E4034" t="s">
        <v>16</v>
      </c>
      <c r="F4034" t="s">
        <v>12</v>
      </c>
      <c r="G4034" t="s">
        <v>13</v>
      </c>
      <c r="H4034" t="s">
        <v>12</v>
      </c>
      <c r="I4034">
        <v>55</v>
      </c>
      <c r="J4034" t="str">
        <f>IF(ABS((C4034-AVERAGE($C:$C))/_xlfn.STDEV.S(moras[SALARIO]))&gt;1.96,"Atípico","No")</f>
        <v>No</v>
      </c>
      <c r="K4034" t="str">
        <f>IF(ABS((moras[[#This Row],[EDAD]]-AVERAGE($I:$I))/_xlfn.STDEV.S($I:$I))&gt;1.96,"Atípico","No")</f>
        <v>No</v>
      </c>
    </row>
    <row r="4035" spans="1:11" x14ac:dyDescent="0.35">
      <c r="A4035">
        <v>4228</v>
      </c>
      <c r="B4035" t="s">
        <v>9</v>
      </c>
      <c r="C4035">
        <v>349825</v>
      </c>
      <c r="D4035" t="s">
        <v>10</v>
      </c>
      <c r="E4035" t="s">
        <v>16</v>
      </c>
      <c r="F4035" t="s">
        <v>12</v>
      </c>
      <c r="G4035" t="s">
        <v>13</v>
      </c>
      <c r="H4035" t="s">
        <v>13</v>
      </c>
      <c r="I4035">
        <v>55</v>
      </c>
      <c r="J4035" t="str">
        <f>IF(ABS((C4035-AVERAGE($C:$C))/_xlfn.STDEV.S(moras[SALARIO]))&gt;1.96,"Atípico","No")</f>
        <v>No</v>
      </c>
      <c r="K4035" t="str">
        <f>IF(ABS((moras[[#This Row],[EDAD]]-AVERAGE($I:$I))/_xlfn.STDEV.S($I:$I))&gt;1.96,"Atípico","No")</f>
        <v>No</v>
      </c>
    </row>
    <row r="4036" spans="1:11" x14ac:dyDescent="0.35">
      <c r="A4036">
        <v>4965</v>
      </c>
      <c r="B4036" t="s">
        <v>15</v>
      </c>
      <c r="C4036">
        <v>349768</v>
      </c>
      <c r="D4036" t="s">
        <v>10</v>
      </c>
      <c r="E4036" t="s">
        <v>11</v>
      </c>
      <c r="F4036" t="s">
        <v>12</v>
      </c>
      <c r="G4036" t="s">
        <v>13</v>
      </c>
      <c r="H4036" t="s">
        <v>12</v>
      </c>
      <c r="I4036">
        <v>55</v>
      </c>
      <c r="J4036" t="str">
        <f>IF(ABS((C4036-AVERAGE($C:$C))/_xlfn.STDEV.S(moras[SALARIO]))&gt;1.96,"Atípico","No")</f>
        <v>No</v>
      </c>
      <c r="K4036" t="str">
        <f>IF(ABS((moras[[#This Row],[EDAD]]-AVERAGE($I:$I))/_xlfn.STDEV.S($I:$I))&gt;1.96,"Atípico","No")</f>
        <v>No</v>
      </c>
    </row>
    <row r="4037" spans="1:11" x14ac:dyDescent="0.35">
      <c r="A4037">
        <v>3860</v>
      </c>
      <c r="B4037" t="s">
        <v>9</v>
      </c>
      <c r="C4037">
        <v>348749.4</v>
      </c>
      <c r="D4037" t="s">
        <v>10</v>
      </c>
      <c r="E4037" t="s">
        <v>16</v>
      </c>
      <c r="F4037" t="s">
        <v>12</v>
      </c>
      <c r="G4037" t="s">
        <v>13</v>
      </c>
      <c r="H4037" t="s">
        <v>13</v>
      </c>
      <c r="I4037">
        <v>55</v>
      </c>
      <c r="J4037" t="str">
        <f>IF(ABS((C4037-AVERAGE($C:$C))/_xlfn.STDEV.S(moras[SALARIO]))&gt;1.96,"Atípico","No")</f>
        <v>No</v>
      </c>
      <c r="K4037" t="str">
        <f>IF(ABS((moras[[#This Row],[EDAD]]-AVERAGE($I:$I))/_xlfn.STDEV.S($I:$I))&gt;1.96,"Atípico","No")</f>
        <v>No</v>
      </c>
    </row>
    <row r="4038" spans="1:11" x14ac:dyDescent="0.35">
      <c r="A4038">
        <v>4984</v>
      </c>
      <c r="B4038" t="s">
        <v>9</v>
      </c>
      <c r="C4038">
        <v>331181</v>
      </c>
      <c r="D4038" t="s">
        <v>18</v>
      </c>
      <c r="E4038" t="s">
        <v>16</v>
      </c>
      <c r="F4038" t="s">
        <v>12</v>
      </c>
      <c r="G4038" t="s">
        <v>12</v>
      </c>
      <c r="H4038" t="s">
        <v>12</v>
      </c>
      <c r="I4038">
        <v>55</v>
      </c>
      <c r="J4038" t="str">
        <f>IF(ABS((C4038-AVERAGE($C:$C))/_xlfn.STDEV.S(moras[SALARIO]))&gt;1.96,"Atípico","No")</f>
        <v>No</v>
      </c>
      <c r="K4038" t="str">
        <f>IF(ABS((moras[[#This Row],[EDAD]]-AVERAGE($I:$I))/_xlfn.STDEV.S($I:$I))&gt;1.96,"Atípico","No")</f>
        <v>No</v>
      </c>
    </row>
    <row r="4039" spans="1:11" x14ac:dyDescent="0.35">
      <c r="A4039">
        <v>2573</v>
      </c>
      <c r="B4039" t="s">
        <v>9</v>
      </c>
      <c r="C4039">
        <v>329836.81</v>
      </c>
      <c r="D4039" t="s">
        <v>10</v>
      </c>
      <c r="E4039" t="s">
        <v>16</v>
      </c>
      <c r="F4039" t="s">
        <v>12</v>
      </c>
      <c r="G4039" t="s">
        <v>13</v>
      </c>
      <c r="H4039" t="s">
        <v>13</v>
      </c>
      <c r="I4039">
        <v>55</v>
      </c>
      <c r="J4039" t="str">
        <f>IF(ABS((C4039-AVERAGE($C:$C))/_xlfn.STDEV.S(moras[SALARIO]))&gt;1.96,"Atípico","No")</f>
        <v>No</v>
      </c>
      <c r="K4039" t="str">
        <f>IF(ABS((moras[[#This Row],[EDAD]]-AVERAGE($I:$I))/_xlfn.STDEV.S($I:$I))&gt;1.96,"Atípico","No")</f>
        <v>No</v>
      </c>
    </row>
    <row r="4040" spans="1:11" x14ac:dyDescent="0.35">
      <c r="A4040">
        <v>4234</v>
      </c>
      <c r="B4040" t="s">
        <v>9</v>
      </c>
      <c r="C4040">
        <v>325000</v>
      </c>
      <c r="D4040" t="s">
        <v>10</v>
      </c>
      <c r="E4040" t="s">
        <v>16</v>
      </c>
      <c r="F4040" t="s">
        <v>12</v>
      </c>
      <c r="G4040" t="s">
        <v>13</v>
      </c>
      <c r="H4040" t="s">
        <v>13</v>
      </c>
      <c r="I4040">
        <v>55</v>
      </c>
      <c r="J4040" t="str">
        <f>IF(ABS((C4040-AVERAGE($C:$C))/_xlfn.STDEV.S(moras[SALARIO]))&gt;1.96,"Atípico","No")</f>
        <v>No</v>
      </c>
      <c r="K4040" t="str">
        <f>IF(ABS((moras[[#This Row],[EDAD]]-AVERAGE($I:$I))/_xlfn.STDEV.S($I:$I))&gt;1.96,"Atípico","No")</f>
        <v>No</v>
      </c>
    </row>
    <row r="4041" spans="1:11" x14ac:dyDescent="0.35">
      <c r="A4041">
        <v>3489</v>
      </c>
      <c r="B4041" t="s">
        <v>9</v>
      </c>
      <c r="C4041">
        <v>324000</v>
      </c>
      <c r="D4041" t="s">
        <v>10</v>
      </c>
      <c r="E4041" t="s">
        <v>16</v>
      </c>
      <c r="F4041" t="s">
        <v>12</v>
      </c>
      <c r="G4041" t="s">
        <v>13</v>
      </c>
      <c r="H4041" t="s">
        <v>12</v>
      </c>
      <c r="I4041">
        <v>55</v>
      </c>
      <c r="J4041" t="str">
        <f>IF(ABS((C4041-AVERAGE($C:$C))/_xlfn.STDEV.S(moras[SALARIO]))&gt;1.96,"Atípico","No")</f>
        <v>No</v>
      </c>
      <c r="K4041" t="str">
        <f>IF(ABS((moras[[#This Row],[EDAD]]-AVERAGE($I:$I))/_xlfn.STDEV.S($I:$I))&gt;1.96,"Atípico","No")</f>
        <v>No</v>
      </c>
    </row>
    <row r="4042" spans="1:11" x14ac:dyDescent="0.35">
      <c r="A4042">
        <v>3395</v>
      </c>
      <c r="B4042" t="s">
        <v>9</v>
      </c>
      <c r="C4042">
        <v>316412</v>
      </c>
      <c r="D4042" t="s">
        <v>18</v>
      </c>
      <c r="E4042" t="s">
        <v>16</v>
      </c>
      <c r="F4042" t="s">
        <v>12</v>
      </c>
      <c r="G4042" t="s">
        <v>13</v>
      </c>
      <c r="H4042" t="s">
        <v>12</v>
      </c>
      <c r="I4042">
        <v>55</v>
      </c>
      <c r="J4042" t="str">
        <f>IF(ABS((C4042-AVERAGE($C:$C))/_xlfn.STDEV.S(moras[SALARIO]))&gt;1.96,"Atípico","No")</f>
        <v>No</v>
      </c>
      <c r="K4042" t="str">
        <f>IF(ABS((moras[[#This Row],[EDAD]]-AVERAGE($I:$I))/_xlfn.STDEV.S($I:$I))&gt;1.96,"Atípico","No")</f>
        <v>No</v>
      </c>
    </row>
    <row r="4043" spans="1:11" x14ac:dyDescent="0.35">
      <c r="A4043">
        <v>2183</v>
      </c>
      <c r="B4043" t="s">
        <v>9</v>
      </c>
      <c r="C4043">
        <v>313109.76000000001</v>
      </c>
      <c r="D4043" t="s">
        <v>10</v>
      </c>
      <c r="E4043" t="s">
        <v>16</v>
      </c>
      <c r="F4043" t="s">
        <v>12</v>
      </c>
      <c r="G4043" t="s">
        <v>12</v>
      </c>
      <c r="H4043" t="s">
        <v>13</v>
      </c>
      <c r="I4043">
        <v>55</v>
      </c>
      <c r="J4043" t="str">
        <f>IF(ABS((C4043-AVERAGE($C:$C))/_xlfn.STDEV.S(moras[SALARIO]))&gt;1.96,"Atípico","No")</f>
        <v>No</v>
      </c>
      <c r="K4043" t="str">
        <f>IF(ABS((moras[[#This Row],[EDAD]]-AVERAGE($I:$I))/_xlfn.STDEV.S($I:$I))&gt;1.96,"Atípico","No")</f>
        <v>No</v>
      </c>
    </row>
    <row r="4044" spans="1:11" x14ac:dyDescent="0.35">
      <c r="A4044">
        <v>4302</v>
      </c>
      <c r="B4044" t="s">
        <v>9</v>
      </c>
      <c r="C4044">
        <v>310124</v>
      </c>
      <c r="D4044" t="s">
        <v>17</v>
      </c>
      <c r="E4044" t="s">
        <v>16</v>
      </c>
      <c r="F4044" t="s">
        <v>12</v>
      </c>
      <c r="G4044" t="s">
        <v>13</v>
      </c>
      <c r="H4044" t="s">
        <v>13</v>
      </c>
      <c r="I4044">
        <v>55</v>
      </c>
      <c r="J4044" t="str">
        <f>IF(ABS((C4044-AVERAGE($C:$C))/_xlfn.STDEV.S(moras[SALARIO]))&gt;1.96,"Atípico","No")</f>
        <v>No</v>
      </c>
      <c r="K4044" t="str">
        <f>IF(ABS((moras[[#This Row],[EDAD]]-AVERAGE($I:$I))/_xlfn.STDEV.S($I:$I))&gt;1.96,"Atípico","No")</f>
        <v>No</v>
      </c>
    </row>
    <row r="4045" spans="1:11" x14ac:dyDescent="0.35">
      <c r="A4045">
        <v>2547</v>
      </c>
      <c r="B4045" t="s">
        <v>15</v>
      </c>
      <c r="C4045">
        <v>309143.36</v>
      </c>
      <c r="D4045" t="s">
        <v>10</v>
      </c>
      <c r="E4045" t="s">
        <v>16</v>
      </c>
      <c r="F4045" t="s">
        <v>12</v>
      </c>
      <c r="G4045" t="s">
        <v>12</v>
      </c>
      <c r="H4045" t="s">
        <v>13</v>
      </c>
      <c r="I4045">
        <v>55</v>
      </c>
      <c r="J4045" t="str">
        <f>IF(ABS((C4045-AVERAGE($C:$C))/_xlfn.STDEV.S(moras[SALARIO]))&gt;1.96,"Atípico","No")</f>
        <v>No</v>
      </c>
      <c r="K4045" t="str">
        <f>IF(ABS((moras[[#This Row],[EDAD]]-AVERAGE($I:$I))/_xlfn.STDEV.S($I:$I))&gt;1.96,"Atípico","No")</f>
        <v>No</v>
      </c>
    </row>
    <row r="4046" spans="1:11" x14ac:dyDescent="0.35">
      <c r="A4046">
        <v>3051</v>
      </c>
      <c r="B4046" t="s">
        <v>9</v>
      </c>
      <c r="C4046">
        <v>304299.8</v>
      </c>
      <c r="D4046" t="s">
        <v>14</v>
      </c>
      <c r="E4046" t="s">
        <v>11</v>
      </c>
      <c r="F4046" t="s">
        <v>12</v>
      </c>
      <c r="G4046" t="s">
        <v>13</v>
      </c>
      <c r="H4046" t="s">
        <v>13</v>
      </c>
      <c r="I4046">
        <v>55</v>
      </c>
      <c r="J4046" t="str">
        <f>IF(ABS((C4046-AVERAGE($C:$C))/_xlfn.STDEV.S(moras[SALARIO]))&gt;1.96,"Atípico","No")</f>
        <v>No</v>
      </c>
      <c r="K4046" t="str">
        <f>IF(ABS((moras[[#This Row],[EDAD]]-AVERAGE($I:$I))/_xlfn.STDEV.S($I:$I))&gt;1.96,"Atípico","No")</f>
        <v>No</v>
      </c>
    </row>
    <row r="4047" spans="1:11" x14ac:dyDescent="0.35">
      <c r="A4047">
        <v>377</v>
      </c>
      <c r="B4047" t="s">
        <v>15</v>
      </c>
      <c r="C4047">
        <v>300018</v>
      </c>
      <c r="D4047" t="s">
        <v>18</v>
      </c>
      <c r="E4047" t="s">
        <v>16</v>
      </c>
      <c r="F4047" t="s">
        <v>12</v>
      </c>
      <c r="G4047" t="s">
        <v>13</v>
      </c>
      <c r="H4047" t="s">
        <v>13</v>
      </c>
      <c r="I4047">
        <v>55</v>
      </c>
      <c r="J4047" t="str">
        <f>IF(ABS((C4047-AVERAGE($C:$C))/_xlfn.STDEV.S(moras[SALARIO]))&gt;1.96,"Atípico","No")</f>
        <v>No</v>
      </c>
      <c r="K4047" t="str">
        <f>IF(ABS((moras[[#This Row],[EDAD]]-AVERAGE($I:$I))/_xlfn.STDEV.S($I:$I))&gt;1.96,"Atípico","No")</f>
        <v>No</v>
      </c>
    </row>
    <row r="4048" spans="1:11" x14ac:dyDescent="0.35">
      <c r="A4048">
        <v>508</v>
      </c>
      <c r="B4048" t="s">
        <v>15</v>
      </c>
      <c r="C4048">
        <v>300018</v>
      </c>
      <c r="D4048" t="s">
        <v>17</v>
      </c>
      <c r="E4048" t="s">
        <v>16</v>
      </c>
      <c r="F4048" t="s">
        <v>12</v>
      </c>
      <c r="G4048" t="s">
        <v>13</v>
      </c>
      <c r="H4048" t="s">
        <v>13</v>
      </c>
      <c r="I4048">
        <v>55</v>
      </c>
      <c r="J4048" t="str">
        <f>IF(ABS((C4048-AVERAGE($C:$C))/_xlfn.STDEV.S(moras[SALARIO]))&gt;1.96,"Atípico","No")</f>
        <v>No</v>
      </c>
      <c r="K4048" t="str">
        <f>IF(ABS((moras[[#This Row],[EDAD]]-AVERAGE($I:$I))/_xlfn.STDEV.S($I:$I))&gt;1.96,"Atípico","No")</f>
        <v>No</v>
      </c>
    </row>
    <row r="4049" spans="1:11" x14ac:dyDescent="0.35">
      <c r="A4049">
        <v>3883</v>
      </c>
      <c r="B4049" t="s">
        <v>15</v>
      </c>
      <c r="C4049">
        <v>300018</v>
      </c>
      <c r="D4049" t="s">
        <v>17</v>
      </c>
      <c r="E4049" t="s">
        <v>16</v>
      </c>
      <c r="F4049" t="s">
        <v>12</v>
      </c>
      <c r="G4049" t="s">
        <v>13</v>
      </c>
      <c r="H4049" t="s">
        <v>13</v>
      </c>
      <c r="I4049">
        <v>55</v>
      </c>
      <c r="J4049" t="str">
        <f>IF(ABS((C4049-AVERAGE($C:$C))/_xlfn.STDEV.S(moras[SALARIO]))&gt;1.96,"Atípico","No")</f>
        <v>No</v>
      </c>
      <c r="K4049" t="str">
        <f>IF(ABS((moras[[#This Row],[EDAD]]-AVERAGE($I:$I))/_xlfn.STDEV.S($I:$I))&gt;1.96,"Atípico","No")</f>
        <v>No</v>
      </c>
    </row>
    <row r="4050" spans="1:11" x14ac:dyDescent="0.35">
      <c r="A4050">
        <v>3462</v>
      </c>
      <c r="B4050" t="s">
        <v>15</v>
      </c>
      <c r="C4050">
        <v>299647</v>
      </c>
      <c r="D4050" t="s">
        <v>17</v>
      </c>
      <c r="E4050" t="s">
        <v>16</v>
      </c>
      <c r="F4050" t="s">
        <v>12</v>
      </c>
      <c r="G4050" t="s">
        <v>13</v>
      </c>
      <c r="H4050" t="s">
        <v>13</v>
      </c>
      <c r="I4050">
        <v>55</v>
      </c>
      <c r="J4050" t="str">
        <f>IF(ABS((C4050-AVERAGE($C:$C))/_xlfn.STDEV.S(moras[SALARIO]))&gt;1.96,"Atípico","No")</f>
        <v>No</v>
      </c>
      <c r="K4050" t="str">
        <f>IF(ABS((moras[[#This Row],[EDAD]]-AVERAGE($I:$I))/_xlfn.STDEV.S($I:$I))&gt;1.96,"Atípico","No")</f>
        <v>No</v>
      </c>
    </row>
    <row r="4051" spans="1:11" x14ac:dyDescent="0.35">
      <c r="A4051">
        <v>3880</v>
      </c>
      <c r="B4051" t="s">
        <v>15</v>
      </c>
      <c r="C4051">
        <v>297050</v>
      </c>
      <c r="D4051" t="s">
        <v>17</v>
      </c>
      <c r="E4051" t="s">
        <v>16</v>
      </c>
      <c r="F4051" t="s">
        <v>12</v>
      </c>
      <c r="G4051" t="s">
        <v>13</v>
      </c>
      <c r="H4051" t="s">
        <v>13</v>
      </c>
      <c r="I4051">
        <v>55</v>
      </c>
      <c r="J4051" t="str">
        <f>IF(ABS((C4051-AVERAGE($C:$C))/_xlfn.STDEV.S(moras[SALARIO]))&gt;1.96,"Atípico","No")</f>
        <v>No</v>
      </c>
      <c r="K4051" t="str">
        <f>IF(ABS((moras[[#This Row],[EDAD]]-AVERAGE($I:$I))/_xlfn.STDEV.S($I:$I))&gt;1.96,"Atípico","No")</f>
        <v>No</v>
      </c>
    </row>
    <row r="4052" spans="1:11" x14ac:dyDescent="0.35">
      <c r="A4052">
        <v>2426</v>
      </c>
      <c r="B4052" t="s">
        <v>15</v>
      </c>
      <c r="C4052">
        <v>297046</v>
      </c>
      <c r="D4052" t="s">
        <v>17</v>
      </c>
      <c r="E4052" t="s">
        <v>16</v>
      </c>
      <c r="F4052" t="s">
        <v>12</v>
      </c>
      <c r="G4052" t="s">
        <v>12</v>
      </c>
      <c r="H4052" t="s">
        <v>13</v>
      </c>
      <c r="I4052">
        <v>55</v>
      </c>
      <c r="J4052" t="str">
        <f>IF(ABS((C4052-AVERAGE($C:$C))/_xlfn.STDEV.S(moras[SALARIO]))&gt;1.96,"Atípico","No")</f>
        <v>No</v>
      </c>
      <c r="K4052" t="str">
        <f>IF(ABS((moras[[#This Row],[EDAD]]-AVERAGE($I:$I))/_xlfn.STDEV.S($I:$I))&gt;1.96,"Atípico","No")</f>
        <v>No</v>
      </c>
    </row>
    <row r="4053" spans="1:11" x14ac:dyDescent="0.35">
      <c r="A4053">
        <v>2812</v>
      </c>
      <c r="B4053" t="s">
        <v>9</v>
      </c>
      <c r="C4053">
        <v>297046</v>
      </c>
      <c r="D4053" t="s">
        <v>17</v>
      </c>
      <c r="E4053" t="s">
        <v>16</v>
      </c>
      <c r="F4053" t="s">
        <v>12</v>
      </c>
      <c r="G4053" t="s">
        <v>13</v>
      </c>
      <c r="H4053" t="s">
        <v>13</v>
      </c>
      <c r="I4053">
        <v>55</v>
      </c>
      <c r="J4053" t="str">
        <f>IF(ABS((C4053-AVERAGE($C:$C))/_xlfn.STDEV.S(moras[SALARIO]))&gt;1.96,"Atípico","No")</f>
        <v>No</v>
      </c>
      <c r="K4053" t="str">
        <f>IF(ABS((moras[[#This Row],[EDAD]]-AVERAGE($I:$I))/_xlfn.STDEV.S($I:$I))&gt;1.96,"Atípico","No")</f>
        <v>No</v>
      </c>
    </row>
    <row r="4054" spans="1:11" x14ac:dyDescent="0.35">
      <c r="A4054">
        <v>2934</v>
      </c>
      <c r="B4054" t="s">
        <v>15</v>
      </c>
      <c r="C4054">
        <v>297046</v>
      </c>
      <c r="D4054" t="s">
        <v>17</v>
      </c>
      <c r="E4054" t="s">
        <v>16</v>
      </c>
      <c r="F4054" t="s">
        <v>12</v>
      </c>
      <c r="G4054" t="s">
        <v>13</v>
      </c>
      <c r="H4054" t="s">
        <v>13</v>
      </c>
      <c r="I4054">
        <v>55</v>
      </c>
      <c r="J4054" t="str">
        <f>IF(ABS((C4054-AVERAGE($C:$C))/_xlfn.STDEV.S(moras[SALARIO]))&gt;1.96,"Atípico","No")</f>
        <v>No</v>
      </c>
      <c r="K4054" t="str">
        <f>IF(ABS((moras[[#This Row],[EDAD]]-AVERAGE($I:$I))/_xlfn.STDEV.S($I:$I))&gt;1.96,"Atípico","No")</f>
        <v>No</v>
      </c>
    </row>
    <row r="4055" spans="1:11" x14ac:dyDescent="0.35">
      <c r="A4055">
        <v>2985</v>
      </c>
      <c r="B4055" t="s">
        <v>9</v>
      </c>
      <c r="C4055">
        <v>297046</v>
      </c>
      <c r="D4055" t="s">
        <v>18</v>
      </c>
      <c r="E4055" t="s">
        <v>16</v>
      </c>
      <c r="F4055" t="s">
        <v>13</v>
      </c>
      <c r="G4055" t="s">
        <v>13</v>
      </c>
      <c r="H4055" t="s">
        <v>12</v>
      </c>
      <c r="I4055">
        <v>55</v>
      </c>
      <c r="J4055" t="str">
        <f>IF(ABS((C4055-AVERAGE($C:$C))/_xlfn.STDEV.S(moras[SALARIO]))&gt;1.96,"Atípico","No")</f>
        <v>No</v>
      </c>
      <c r="K4055" t="str">
        <f>IF(ABS((moras[[#This Row],[EDAD]]-AVERAGE($I:$I))/_xlfn.STDEV.S($I:$I))&gt;1.96,"Atípico","No")</f>
        <v>No</v>
      </c>
    </row>
    <row r="4056" spans="1:11" x14ac:dyDescent="0.35">
      <c r="A4056">
        <v>4379</v>
      </c>
      <c r="B4056" t="s">
        <v>15</v>
      </c>
      <c r="C4056">
        <v>297046</v>
      </c>
      <c r="D4056" t="s">
        <v>17</v>
      </c>
      <c r="E4056" t="s">
        <v>16</v>
      </c>
      <c r="F4056" t="s">
        <v>12</v>
      </c>
      <c r="G4056" t="s">
        <v>13</v>
      </c>
      <c r="H4056" t="s">
        <v>13</v>
      </c>
      <c r="I4056">
        <v>55</v>
      </c>
      <c r="J4056" t="str">
        <f>IF(ABS((C4056-AVERAGE($C:$C))/_xlfn.STDEV.S(moras[SALARIO]))&gt;1.96,"Atípico","No")</f>
        <v>No</v>
      </c>
      <c r="K4056" t="str">
        <f>IF(ABS((moras[[#This Row],[EDAD]]-AVERAGE($I:$I))/_xlfn.STDEV.S($I:$I))&gt;1.96,"Atípico","No")</f>
        <v>No</v>
      </c>
    </row>
    <row r="4057" spans="1:11" x14ac:dyDescent="0.35">
      <c r="A4057">
        <v>4653</v>
      </c>
      <c r="B4057" t="s">
        <v>9</v>
      </c>
      <c r="C4057">
        <v>297046</v>
      </c>
      <c r="D4057" t="s">
        <v>18</v>
      </c>
      <c r="E4057" t="s">
        <v>16</v>
      </c>
      <c r="F4057" t="s">
        <v>12</v>
      </c>
      <c r="G4057" t="s">
        <v>13</v>
      </c>
      <c r="H4057" t="s">
        <v>12</v>
      </c>
      <c r="I4057">
        <v>55</v>
      </c>
      <c r="J4057" t="str">
        <f>IF(ABS((C4057-AVERAGE($C:$C))/_xlfn.STDEV.S(moras[SALARIO]))&gt;1.96,"Atípico","No")</f>
        <v>No</v>
      </c>
      <c r="K4057" t="str">
        <f>IF(ABS((moras[[#This Row],[EDAD]]-AVERAGE($I:$I))/_xlfn.STDEV.S($I:$I))&gt;1.96,"Atípico","No")</f>
        <v>No</v>
      </c>
    </row>
    <row r="4058" spans="1:11" x14ac:dyDescent="0.35">
      <c r="A4058">
        <v>4851</v>
      </c>
      <c r="B4058" t="s">
        <v>15</v>
      </c>
      <c r="C4058">
        <v>297046</v>
      </c>
      <c r="D4058" t="s">
        <v>17</v>
      </c>
      <c r="E4058" t="s">
        <v>16</v>
      </c>
      <c r="F4058" t="s">
        <v>12</v>
      </c>
      <c r="G4058" t="s">
        <v>13</v>
      </c>
      <c r="H4058" t="s">
        <v>13</v>
      </c>
      <c r="I4058">
        <v>55</v>
      </c>
      <c r="J4058" t="str">
        <f>IF(ABS((C4058-AVERAGE($C:$C))/_xlfn.STDEV.S(moras[SALARIO]))&gt;1.96,"Atípico","No")</f>
        <v>No</v>
      </c>
      <c r="K4058" t="str">
        <f>IF(ABS((moras[[#This Row],[EDAD]]-AVERAGE($I:$I))/_xlfn.STDEV.S($I:$I))&gt;1.96,"Atípico","No")</f>
        <v>No</v>
      </c>
    </row>
    <row r="4059" spans="1:11" x14ac:dyDescent="0.35">
      <c r="A4059">
        <v>3340</v>
      </c>
      <c r="B4059" t="s">
        <v>9</v>
      </c>
      <c r="C4059">
        <v>297044</v>
      </c>
      <c r="D4059" t="s">
        <v>17</v>
      </c>
      <c r="E4059" t="s">
        <v>16</v>
      </c>
      <c r="F4059" t="s">
        <v>12</v>
      </c>
      <c r="G4059" t="s">
        <v>12</v>
      </c>
      <c r="H4059" t="s">
        <v>13</v>
      </c>
      <c r="I4059">
        <v>55</v>
      </c>
      <c r="J4059" t="str">
        <f>IF(ABS((C4059-AVERAGE($C:$C))/_xlfn.STDEV.S(moras[SALARIO]))&gt;1.96,"Atípico","No")</f>
        <v>No</v>
      </c>
      <c r="K4059" t="str">
        <f>IF(ABS((moras[[#This Row],[EDAD]]-AVERAGE($I:$I))/_xlfn.STDEV.S($I:$I))&gt;1.96,"Atípico","No")</f>
        <v>No</v>
      </c>
    </row>
    <row r="4060" spans="1:11" x14ac:dyDescent="0.35">
      <c r="A4060">
        <v>4193</v>
      </c>
      <c r="B4060" t="s">
        <v>15</v>
      </c>
      <c r="C4060">
        <v>297044</v>
      </c>
      <c r="D4060" t="s">
        <v>19</v>
      </c>
      <c r="E4060" t="s">
        <v>16</v>
      </c>
      <c r="F4060" t="s">
        <v>12</v>
      </c>
      <c r="G4060" t="s">
        <v>13</v>
      </c>
      <c r="H4060" t="s">
        <v>13</v>
      </c>
      <c r="I4060">
        <v>55</v>
      </c>
      <c r="J4060" t="str">
        <f>IF(ABS((C4060-AVERAGE($C:$C))/_xlfn.STDEV.S(moras[SALARIO]))&gt;1.96,"Atípico","No")</f>
        <v>No</v>
      </c>
      <c r="K4060" t="str">
        <f>IF(ABS((moras[[#This Row],[EDAD]]-AVERAGE($I:$I))/_xlfn.STDEV.S($I:$I))&gt;1.96,"Atípico","No")</f>
        <v>No</v>
      </c>
    </row>
    <row r="4061" spans="1:11" x14ac:dyDescent="0.35">
      <c r="A4061">
        <v>779</v>
      </c>
      <c r="B4061" t="s">
        <v>9</v>
      </c>
      <c r="C4061">
        <v>278030</v>
      </c>
      <c r="D4061" t="s">
        <v>19</v>
      </c>
      <c r="E4061" t="s">
        <v>16</v>
      </c>
      <c r="F4061" t="s">
        <v>12</v>
      </c>
      <c r="G4061" t="s">
        <v>13</v>
      </c>
      <c r="H4061" t="s">
        <v>13</v>
      </c>
      <c r="I4061">
        <v>55</v>
      </c>
      <c r="J4061" t="str">
        <f>IF(ABS((C4061-AVERAGE($C:$C))/_xlfn.STDEV.S(moras[SALARIO]))&gt;1.96,"Atípico","No")</f>
        <v>No</v>
      </c>
      <c r="K4061" t="str">
        <f>IF(ABS((moras[[#This Row],[EDAD]]-AVERAGE($I:$I))/_xlfn.STDEV.S($I:$I))&gt;1.96,"Atípico","No")</f>
        <v>No</v>
      </c>
    </row>
    <row r="4062" spans="1:11" x14ac:dyDescent="0.35">
      <c r="A4062">
        <v>1952</v>
      </c>
      <c r="B4062" t="s">
        <v>9</v>
      </c>
      <c r="C4062">
        <v>278030</v>
      </c>
      <c r="D4062" t="s">
        <v>19</v>
      </c>
      <c r="E4062" t="s">
        <v>16</v>
      </c>
      <c r="F4062" t="s">
        <v>12</v>
      </c>
      <c r="G4062" t="s">
        <v>13</v>
      </c>
      <c r="H4062" t="s">
        <v>13</v>
      </c>
      <c r="I4062">
        <v>55</v>
      </c>
      <c r="J4062" t="str">
        <f>IF(ABS((C4062-AVERAGE($C:$C))/_xlfn.STDEV.S(moras[SALARIO]))&gt;1.96,"Atípico","No")</f>
        <v>No</v>
      </c>
      <c r="K4062" t="str">
        <f>IF(ABS((moras[[#This Row],[EDAD]]-AVERAGE($I:$I))/_xlfn.STDEV.S($I:$I))&gt;1.96,"Atípico","No")</f>
        <v>No</v>
      </c>
    </row>
    <row r="4063" spans="1:11" x14ac:dyDescent="0.35">
      <c r="A4063">
        <v>3468</v>
      </c>
      <c r="B4063" t="s">
        <v>15</v>
      </c>
      <c r="C4063">
        <v>278030</v>
      </c>
      <c r="D4063" t="s">
        <v>17</v>
      </c>
      <c r="E4063" t="s">
        <v>16</v>
      </c>
      <c r="F4063" t="s">
        <v>12</v>
      </c>
      <c r="G4063" t="s">
        <v>13</v>
      </c>
      <c r="H4063" t="s">
        <v>13</v>
      </c>
      <c r="I4063">
        <v>55</v>
      </c>
      <c r="J4063" t="str">
        <f>IF(ABS((C4063-AVERAGE($C:$C))/_xlfn.STDEV.S(moras[SALARIO]))&gt;1.96,"Atípico","No")</f>
        <v>No</v>
      </c>
      <c r="K4063" t="str">
        <f>IF(ABS((moras[[#This Row],[EDAD]]-AVERAGE($I:$I))/_xlfn.STDEV.S($I:$I))&gt;1.96,"Atípico","No")</f>
        <v>No</v>
      </c>
    </row>
    <row r="4064" spans="1:11" x14ac:dyDescent="0.35">
      <c r="A4064">
        <v>4761</v>
      </c>
      <c r="B4064" t="s">
        <v>9</v>
      </c>
      <c r="C4064">
        <v>278030</v>
      </c>
      <c r="D4064" t="s">
        <v>19</v>
      </c>
      <c r="E4064" t="s">
        <v>16</v>
      </c>
      <c r="F4064" t="s">
        <v>12</v>
      </c>
      <c r="G4064" t="s">
        <v>13</v>
      </c>
      <c r="H4064" t="s">
        <v>13</v>
      </c>
      <c r="I4064">
        <v>55</v>
      </c>
      <c r="J4064" t="str">
        <f>IF(ABS((C4064-AVERAGE($C:$C))/_xlfn.STDEV.S(moras[SALARIO]))&gt;1.96,"Atípico","No")</f>
        <v>No</v>
      </c>
      <c r="K4064" t="str">
        <f>IF(ABS((moras[[#This Row],[EDAD]]-AVERAGE($I:$I))/_xlfn.STDEV.S($I:$I))&gt;1.96,"Atípico","No")</f>
        <v>No</v>
      </c>
    </row>
    <row r="4065" spans="1:11" x14ac:dyDescent="0.35">
      <c r="A4065">
        <v>4800</v>
      </c>
      <c r="B4065" t="s">
        <v>15</v>
      </c>
      <c r="C4065">
        <v>278030</v>
      </c>
      <c r="D4065" t="s">
        <v>19</v>
      </c>
      <c r="E4065" t="s">
        <v>16</v>
      </c>
      <c r="F4065" t="s">
        <v>12</v>
      </c>
      <c r="G4065" t="s">
        <v>13</v>
      </c>
      <c r="H4065" t="s">
        <v>13</v>
      </c>
      <c r="I4065">
        <v>55</v>
      </c>
      <c r="J4065" t="str">
        <f>IF(ABS((C4065-AVERAGE($C:$C))/_xlfn.STDEV.S(moras[SALARIO]))&gt;1.96,"Atípico","No")</f>
        <v>No</v>
      </c>
      <c r="K4065" t="str">
        <f>IF(ABS((moras[[#This Row],[EDAD]]-AVERAGE($I:$I))/_xlfn.STDEV.S($I:$I))&gt;1.96,"Atípico","No")</f>
        <v>No</v>
      </c>
    </row>
    <row r="4066" spans="1:11" x14ac:dyDescent="0.35">
      <c r="A4066">
        <v>2414</v>
      </c>
      <c r="B4066" t="s">
        <v>9</v>
      </c>
      <c r="C4066">
        <v>255000</v>
      </c>
      <c r="D4066" t="s">
        <v>10</v>
      </c>
      <c r="E4066" t="s">
        <v>16</v>
      </c>
      <c r="F4066" t="s">
        <v>12</v>
      </c>
      <c r="G4066" t="s">
        <v>12</v>
      </c>
      <c r="H4066" t="s">
        <v>12</v>
      </c>
      <c r="I4066">
        <v>55</v>
      </c>
      <c r="J4066" t="str">
        <f>IF(ABS((C4066-AVERAGE($C:$C))/_xlfn.STDEV.S(moras[SALARIO]))&gt;1.96,"Atípico","No")</f>
        <v>No</v>
      </c>
      <c r="K4066" t="str">
        <f>IF(ABS((moras[[#This Row],[EDAD]]-AVERAGE($I:$I))/_xlfn.STDEV.S($I:$I))&gt;1.96,"Atípico","No")</f>
        <v>No</v>
      </c>
    </row>
    <row r="4067" spans="1:11" x14ac:dyDescent="0.35">
      <c r="A4067">
        <v>2477</v>
      </c>
      <c r="B4067" t="s">
        <v>15</v>
      </c>
      <c r="C4067">
        <v>212000</v>
      </c>
      <c r="D4067" t="s">
        <v>10</v>
      </c>
      <c r="E4067" t="s">
        <v>16</v>
      </c>
      <c r="F4067" t="s">
        <v>12</v>
      </c>
      <c r="G4067" t="s">
        <v>13</v>
      </c>
      <c r="H4067" t="s">
        <v>13</v>
      </c>
      <c r="I4067">
        <v>55</v>
      </c>
      <c r="J4067" t="str">
        <f>IF(ABS((C4067-AVERAGE($C:$C))/_xlfn.STDEV.S(moras[SALARIO]))&gt;1.96,"Atípico","No")</f>
        <v>No</v>
      </c>
      <c r="K4067" t="str">
        <f>IF(ABS((moras[[#This Row],[EDAD]]-AVERAGE($I:$I))/_xlfn.STDEV.S($I:$I))&gt;1.96,"Atípico","No")</f>
        <v>No</v>
      </c>
    </row>
    <row r="4068" spans="1:11" x14ac:dyDescent="0.35">
      <c r="A4068">
        <v>1076</v>
      </c>
      <c r="B4068" t="s">
        <v>9</v>
      </c>
      <c r="C4068">
        <v>207858</v>
      </c>
      <c r="D4068" t="s">
        <v>10</v>
      </c>
      <c r="E4068" t="s">
        <v>16</v>
      </c>
      <c r="F4068" t="s">
        <v>12</v>
      </c>
      <c r="G4068" t="s">
        <v>13</v>
      </c>
      <c r="H4068" t="s">
        <v>13</v>
      </c>
      <c r="I4068">
        <v>55</v>
      </c>
      <c r="J4068" t="str">
        <f>IF(ABS((C4068-AVERAGE($C:$C))/_xlfn.STDEV.S(moras[SALARIO]))&gt;1.96,"Atípico","No")</f>
        <v>No</v>
      </c>
      <c r="K4068" t="str">
        <f>IF(ABS((moras[[#This Row],[EDAD]]-AVERAGE($I:$I))/_xlfn.STDEV.S($I:$I))&gt;1.96,"Atípico","No")</f>
        <v>No</v>
      </c>
    </row>
    <row r="4069" spans="1:11" x14ac:dyDescent="0.35">
      <c r="A4069">
        <v>307</v>
      </c>
      <c r="B4069" t="s">
        <v>9</v>
      </c>
      <c r="C4069">
        <v>181084</v>
      </c>
      <c r="D4069" t="s">
        <v>10</v>
      </c>
      <c r="E4069" t="s">
        <v>16</v>
      </c>
      <c r="F4069" t="s">
        <v>12</v>
      </c>
      <c r="G4069" t="s">
        <v>13</v>
      </c>
      <c r="H4069" t="s">
        <v>13</v>
      </c>
      <c r="I4069">
        <v>55</v>
      </c>
      <c r="J4069" t="str">
        <f>IF(ABS((C4069-AVERAGE($C:$C))/_xlfn.STDEV.S(moras[SALARIO]))&gt;1.96,"Atípico","No")</f>
        <v>No</v>
      </c>
      <c r="K4069" t="str">
        <f>IF(ABS((moras[[#This Row],[EDAD]]-AVERAGE($I:$I))/_xlfn.STDEV.S($I:$I))&gt;1.96,"Atípico","No")</f>
        <v>No</v>
      </c>
    </row>
    <row r="4070" spans="1:11" x14ac:dyDescent="0.35">
      <c r="A4070">
        <v>2720</v>
      </c>
      <c r="B4070" t="s">
        <v>15</v>
      </c>
      <c r="C4070">
        <v>120000</v>
      </c>
      <c r="D4070" t="s">
        <v>10</v>
      </c>
      <c r="E4070" t="s">
        <v>16</v>
      </c>
      <c r="F4070" t="s">
        <v>12</v>
      </c>
      <c r="G4070" t="s">
        <v>13</v>
      </c>
      <c r="H4070" t="s">
        <v>12</v>
      </c>
      <c r="I4070">
        <v>55</v>
      </c>
      <c r="J4070" t="str">
        <f>IF(ABS((C4070-AVERAGE($C:$C))/_xlfn.STDEV.S(moras[SALARIO]))&gt;1.96,"Atípico","No")</f>
        <v>No</v>
      </c>
      <c r="K4070" t="str">
        <f>IF(ABS((moras[[#This Row],[EDAD]]-AVERAGE($I:$I))/_xlfn.STDEV.S($I:$I))&gt;1.96,"Atípico","No")</f>
        <v>No</v>
      </c>
    </row>
    <row r="4071" spans="1:11" x14ac:dyDescent="0.35">
      <c r="A4071">
        <v>4511</v>
      </c>
      <c r="B4071" t="s">
        <v>15</v>
      </c>
      <c r="C4071">
        <v>114474</v>
      </c>
      <c r="D4071" t="s">
        <v>10</v>
      </c>
      <c r="E4071" t="s">
        <v>16</v>
      </c>
      <c r="F4071" t="s">
        <v>12</v>
      </c>
      <c r="G4071" t="s">
        <v>13</v>
      </c>
      <c r="H4071" t="s">
        <v>13</v>
      </c>
      <c r="I4071">
        <v>55</v>
      </c>
      <c r="J4071" t="str">
        <f>IF(ABS((C4071-AVERAGE($C:$C))/_xlfn.STDEV.S(moras[SALARIO]))&gt;1.96,"Atípico","No")</f>
        <v>No</v>
      </c>
      <c r="K4071" t="str">
        <f>IF(ABS((moras[[#This Row],[EDAD]]-AVERAGE($I:$I))/_xlfn.STDEV.S($I:$I))&gt;1.96,"Atípico","No")</f>
        <v>No</v>
      </c>
    </row>
    <row r="4072" spans="1:11" x14ac:dyDescent="0.35">
      <c r="A4072">
        <v>2741</v>
      </c>
      <c r="B4072" t="s">
        <v>9</v>
      </c>
      <c r="C4072">
        <v>6787104.5199999996</v>
      </c>
      <c r="D4072" t="s">
        <v>10</v>
      </c>
      <c r="E4072" t="s">
        <v>11</v>
      </c>
      <c r="F4072" t="s">
        <v>12</v>
      </c>
      <c r="G4072" t="s">
        <v>13</v>
      </c>
      <c r="H4072" t="s">
        <v>13</v>
      </c>
      <c r="I4072">
        <v>56</v>
      </c>
      <c r="J4072" t="str">
        <f>IF(ABS((C4072-AVERAGE($C:$C))/_xlfn.STDEV.S(moras[SALARIO]))&gt;1.96,"Atípico","No")</f>
        <v>Atípico</v>
      </c>
      <c r="K4072" t="str">
        <f>IF(ABS((moras[[#This Row],[EDAD]]-AVERAGE($I:$I))/_xlfn.STDEV.S($I:$I))&gt;1.96,"Atípico","No")</f>
        <v>No</v>
      </c>
    </row>
    <row r="4073" spans="1:11" x14ac:dyDescent="0.35">
      <c r="A4073">
        <v>3701</v>
      </c>
      <c r="B4073" t="s">
        <v>9</v>
      </c>
      <c r="C4073">
        <v>2615121.75</v>
      </c>
      <c r="D4073" t="s">
        <v>10</v>
      </c>
      <c r="E4073" t="s">
        <v>11</v>
      </c>
      <c r="F4073" t="s">
        <v>12</v>
      </c>
      <c r="G4073" t="s">
        <v>13</v>
      </c>
      <c r="H4073" t="s">
        <v>13</v>
      </c>
      <c r="I4073">
        <v>56</v>
      </c>
      <c r="J4073" t="str">
        <f>IF(ABS((C4073-AVERAGE($C:$C))/_xlfn.STDEV.S(moras[SALARIO]))&gt;1.96,"Atípico","No")</f>
        <v>Atípico</v>
      </c>
      <c r="K4073" t="str">
        <f>IF(ABS((moras[[#This Row],[EDAD]]-AVERAGE($I:$I))/_xlfn.STDEV.S($I:$I))&gt;1.96,"Atípico","No")</f>
        <v>No</v>
      </c>
    </row>
    <row r="4074" spans="1:11" x14ac:dyDescent="0.35">
      <c r="A4074">
        <v>3728</v>
      </c>
      <c r="B4074" t="s">
        <v>9</v>
      </c>
      <c r="C4074">
        <v>2590373.15</v>
      </c>
      <c r="D4074" t="s">
        <v>10</v>
      </c>
      <c r="E4074" t="s">
        <v>11</v>
      </c>
      <c r="F4074" t="s">
        <v>12</v>
      </c>
      <c r="G4074" t="s">
        <v>13</v>
      </c>
      <c r="H4074" t="s">
        <v>13</v>
      </c>
      <c r="I4074">
        <v>56</v>
      </c>
      <c r="J4074" t="str">
        <f>IF(ABS((C4074-AVERAGE($C:$C))/_xlfn.STDEV.S(moras[SALARIO]))&gt;1.96,"Atípico","No")</f>
        <v>Atípico</v>
      </c>
      <c r="K4074" t="str">
        <f>IF(ABS((moras[[#This Row],[EDAD]]-AVERAGE($I:$I))/_xlfn.STDEV.S($I:$I))&gt;1.96,"Atípico","No")</f>
        <v>No</v>
      </c>
    </row>
    <row r="4075" spans="1:11" x14ac:dyDescent="0.35">
      <c r="A4075">
        <v>4239</v>
      </c>
      <c r="B4075" t="s">
        <v>9</v>
      </c>
      <c r="C4075">
        <v>2471513.6</v>
      </c>
      <c r="D4075" t="s">
        <v>10</v>
      </c>
      <c r="E4075" t="s">
        <v>11</v>
      </c>
      <c r="F4075" t="s">
        <v>12</v>
      </c>
      <c r="G4075" t="s">
        <v>13</v>
      </c>
      <c r="H4075" t="s">
        <v>13</v>
      </c>
      <c r="I4075">
        <v>56</v>
      </c>
      <c r="J4075" t="str">
        <f>IF(ABS((C4075-AVERAGE($C:$C))/_xlfn.STDEV.S(moras[SALARIO]))&gt;1.96,"Atípico","No")</f>
        <v>Atípico</v>
      </c>
      <c r="K4075" t="str">
        <f>IF(ABS((moras[[#This Row],[EDAD]]-AVERAGE($I:$I))/_xlfn.STDEV.S($I:$I))&gt;1.96,"Atípico","No")</f>
        <v>No</v>
      </c>
    </row>
    <row r="4076" spans="1:11" x14ac:dyDescent="0.35">
      <c r="A4076">
        <v>211</v>
      </c>
      <c r="B4076" t="s">
        <v>15</v>
      </c>
      <c r="C4076">
        <v>2230223.4</v>
      </c>
      <c r="D4076" t="s">
        <v>10</v>
      </c>
      <c r="E4076" t="s">
        <v>11</v>
      </c>
      <c r="F4076" t="s">
        <v>12</v>
      </c>
      <c r="G4076" t="s">
        <v>13</v>
      </c>
      <c r="H4076" t="s">
        <v>13</v>
      </c>
      <c r="I4076">
        <v>56</v>
      </c>
      <c r="J4076" t="str">
        <f>IF(ABS((C4076-AVERAGE($C:$C))/_xlfn.STDEV.S(moras[SALARIO]))&gt;1.96,"Atípico","No")</f>
        <v>No</v>
      </c>
      <c r="K4076" t="str">
        <f>IF(ABS((moras[[#This Row],[EDAD]]-AVERAGE($I:$I))/_xlfn.STDEV.S($I:$I))&gt;1.96,"Atípico","No")</f>
        <v>No</v>
      </c>
    </row>
    <row r="4077" spans="1:11" x14ac:dyDescent="0.35">
      <c r="A4077">
        <v>2011</v>
      </c>
      <c r="B4077" t="s">
        <v>9</v>
      </c>
      <c r="C4077">
        <v>2161351.1</v>
      </c>
      <c r="D4077" t="s">
        <v>10</v>
      </c>
      <c r="E4077" t="s">
        <v>11</v>
      </c>
      <c r="F4077" t="s">
        <v>12</v>
      </c>
      <c r="G4077" t="s">
        <v>13</v>
      </c>
      <c r="H4077" t="s">
        <v>13</v>
      </c>
      <c r="I4077">
        <v>56</v>
      </c>
      <c r="J4077" t="str">
        <f>IF(ABS((C4077-AVERAGE($C:$C))/_xlfn.STDEV.S(moras[SALARIO]))&gt;1.96,"Atípico","No")</f>
        <v>No</v>
      </c>
      <c r="K4077" t="str">
        <f>IF(ABS((moras[[#This Row],[EDAD]]-AVERAGE($I:$I))/_xlfn.STDEV.S($I:$I))&gt;1.96,"Atípico","No")</f>
        <v>No</v>
      </c>
    </row>
    <row r="4078" spans="1:11" x14ac:dyDescent="0.35">
      <c r="A4078">
        <v>908</v>
      </c>
      <c r="B4078" t="s">
        <v>15</v>
      </c>
      <c r="C4078">
        <v>2085526.5</v>
      </c>
      <c r="D4078" t="s">
        <v>10</v>
      </c>
      <c r="E4078" t="s">
        <v>11</v>
      </c>
      <c r="F4078" t="s">
        <v>12</v>
      </c>
      <c r="G4078" t="s">
        <v>13</v>
      </c>
      <c r="H4078" t="s">
        <v>13</v>
      </c>
      <c r="I4078">
        <v>56</v>
      </c>
      <c r="J4078" t="str">
        <f>IF(ABS((C4078-AVERAGE($C:$C))/_xlfn.STDEV.S(moras[SALARIO]))&gt;1.96,"Atípico","No")</f>
        <v>No</v>
      </c>
      <c r="K4078" t="str">
        <f>IF(ABS((moras[[#This Row],[EDAD]]-AVERAGE($I:$I))/_xlfn.STDEV.S($I:$I))&gt;1.96,"Atípico","No")</f>
        <v>No</v>
      </c>
    </row>
    <row r="4079" spans="1:11" x14ac:dyDescent="0.35">
      <c r="A4079">
        <v>3564</v>
      </c>
      <c r="B4079" t="s">
        <v>9</v>
      </c>
      <c r="C4079">
        <v>1976257</v>
      </c>
      <c r="D4079" t="s">
        <v>10</v>
      </c>
      <c r="E4079" t="s">
        <v>11</v>
      </c>
      <c r="F4079" t="s">
        <v>12</v>
      </c>
      <c r="G4079" t="s">
        <v>13</v>
      </c>
      <c r="H4079" t="s">
        <v>13</v>
      </c>
      <c r="I4079">
        <v>56</v>
      </c>
      <c r="J4079" t="str">
        <f>IF(ABS((C4079-AVERAGE($C:$C))/_xlfn.STDEV.S(moras[SALARIO]))&gt;1.96,"Atípico","No")</f>
        <v>No</v>
      </c>
      <c r="K4079" t="str">
        <f>IF(ABS((moras[[#This Row],[EDAD]]-AVERAGE($I:$I))/_xlfn.STDEV.S($I:$I))&gt;1.96,"Atípico","No")</f>
        <v>No</v>
      </c>
    </row>
    <row r="4080" spans="1:11" x14ac:dyDescent="0.35">
      <c r="A4080">
        <v>849</v>
      </c>
      <c r="B4080" t="s">
        <v>9</v>
      </c>
      <c r="C4080">
        <v>1907539.5</v>
      </c>
      <c r="D4080" t="s">
        <v>10</v>
      </c>
      <c r="E4080" t="s">
        <v>11</v>
      </c>
      <c r="F4080" t="s">
        <v>12</v>
      </c>
      <c r="G4080" t="s">
        <v>13</v>
      </c>
      <c r="H4080" t="s">
        <v>13</v>
      </c>
      <c r="I4080">
        <v>56</v>
      </c>
      <c r="J4080" t="str">
        <f>IF(ABS((C4080-AVERAGE($C:$C))/_xlfn.STDEV.S(moras[SALARIO]))&gt;1.96,"Atípico","No")</f>
        <v>No</v>
      </c>
      <c r="K4080" t="str">
        <f>IF(ABS((moras[[#This Row],[EDAD]]-AVERAGE($I:$I))/_xlfn.STDEV.S($I:$I))&gt;1.96,"Atípico","No")</f>
        <v>No</v>
      </c>
    </row>
    <row r="4081" spans="1:11" x14ac:dyDescent="0.35">
      <c r="A4081">
        <v>82</v>
      </c>
      <c r="B4081" t="s">
        <v>15</v>
      </c>
      <c r="C4081">
        <v>1769610.96</v>
      </c>
      <c r="D4081" t="s">
        <v>10</v>
      </c>
      <c r="E4081" t="s">
        <v>11</v>
      </c>
      <c r="F4081" t="s">
        <v>12</v>
      </c>
      <c r="G4081" t="s">
        <v>13</v>
      </c>
      <c r="H4081" t="s">
        <v>13</v>
      </c>
      <c r="I4081">
        <v>56</v>
      </c>
      <c r="J4081" t="str">
        <f>IF(ABS((C4081-AVERAGE($C:$C))/_xlfn.STDEV.S(moras[SALARIO]))&gt;1.96,"Atípico","No")</f>
        <v>No</v>
      </c>
      <c r="K4081" t="str">
        <f>IF(ABS((moras[[#This Row],[EDAD]]-AVERAGE($I:$I))/_xlfn.STDEV.S($I:$I))&gt;1.96,"Atípico","No")</f>
        <v>No</v>
      </c>
    </row>
    <row r="4082" spans="1:11" x14ac:dyDescent="0.35">
      <c r="A4082">
        <v>811</v>
      </c>
      <c r="B4082" t="s">
        <v>9</v>
      </c>
      <c r="C4082">
        <v>1765910</v>
      </c>
      <c r="D4082" t="s">
        <v>10</v>
      </c>
      <c r="E4082" t="s">
        <v>16</v>
      </c>
      <c r="F4082" t="s">
        <v>12</v>
      </c>
      <c r="G4082" t="s">
        <v>13</v>
      </c>
      <c r="H4082" t="s">
        <v>13</v>
      </c>
      <c r="I4082">
        <v>56</v>
      </c>
      <c r="J4082" t="str">
        <f>IF(ABS((C4082-AVERAGE($C:$C))/_xlfn.STDEV.S(moras[SALARIO]))&gt;1.96,"Atípico","No")</f>
        <v>No</v>
      </c>
      <c r="K4082" t="str">
        <f>IF(ABS((moras[[#This Row],[EDAD]]-AVERAGE($I:$I))/_xlfn.STDEV.S($I:$I))&gt;1.96,"Atípico","No")</f>
        <v>No</v>
      </c>
    </row>
    <row r="4083" spans="1:11" x14ac:dyDescent="0.35">
      <c r="A4083">
        <v>2605</v>
      </c>
      <c r="B4083" t="s">
        <v>9</v>
      </c>
      <c r="C4083">
        <v>1614177</v>
      </c>
      <c r="D4083" t="s">
        <v>14</v>
      </c>
      <c r="E4083" t="s">
        <v>11</v>
      </c>
      <c r="F4083" t="s">
        <v>12</v>
      </c>
      <c r="G4083" t="s">
        <v>13</v>
      </c>
      <c r="H4083" t="s">
        <v>13</v>
      </c>
      <c r="I4083">
        <v>56</v>
      </c>
      <c r="J4083" t="str">
        <f>IF(ABS((C4083-AVERAGE($C:$C))/_xlfn.STDEV.S(moras[SALARIO]))&gt;1.96,"Atípico","No")</f>
        <v>No</v>
      </c>
      <c r="K4083" t="str">
        <f>IF(ABS((moras[[#This Row],[EDAD]]-AVERAGE($I:$I))/_xlfn.STDEV.S($I:$I))&gt;1.96,"Atípico","No")</f>
        <v>No</v>
      </c>
    </row>
    <row r="4084" spans="1:11" x14ac:dyDescent="0.35">
      <c r="A4084">
        <v>3642</v>
      </c>
      <c r="B4084" t="s">
        <v>15</v>
      </c>
      <c r="C4084">
        <v>1576048</v>
      </c>
      <c r="D4084" t="s">
        <v>18</v>
      </c>
      <c r="E4084" t="s">
        <v>16</v>
      </c>
      <c r="F4084" t="s">
        <v>12</v>
      </c>
      <c r="G4084" t="s">
        <v>13</v>
      </c>
      <c r="H4084" t="s">
        <v>12</v>
      </c>
      <c r="I4084">
        <v>56</v>
      </c>
      <c r="J4084" t="str">
        <f>IF(ABS((C4084-AVERAGE($C:$C))/_xlfn.STDEV.S(moras[SALARIO]))&gt;1.96,"Atípico","No")</f>
        <v>No</v>
      </c>
      <c r="K4084" t="str">
        <f>IF(ABS((moras[[#This Row],[EDAD]]-AVERAGE($I:$I))/_xlfn.STDEV.S($I:$I))&gt;1.96,"Atípico","No")</f>
        <v>No</v>
      </c>
    </row>
    <row r="4085" spans="1:11" x14ac:dyDescent="0.35">
      <c r="A4085">
        <v>4710</v>
      </c>
      <c r="B4085" t="s">
        <v>9</v>
      </c>
      <c r="C4085">
        <v>1482404.13</v>
      </c>
      <c r="D4085" t="s">
        <v>10</v>
      </c>
      <c r="E4085" t="s">
        <v>16</v>
      </c>
      <c r="F4085" t="s">
        <v>12</v>
      </c>
      <c r="G4085" t="s">
        <v>13</v>
      </c>
      <c r="H4085" t="s">
        <v>13</v>
      </c>
      <c r="I4085">
        <v>56</v>
      </c>
      <c r="J4085" t="str">
        <f>IF(ABS((C4085-AVERAGE($C:$C))/_xlfn.STDEV.S(moras[SALARIO]))&gt;1.96,"Atípico","No")</f>
        <v>No</v>
      </c>
      <c r="K4085" t="str">
        <f>IF(ABS((moras[[#This Row],[EDAD]]-AVERAGE($I:$I))/_xlfn.STDEV.S($I:$I))&gt;1.96,"Atípico","No")</f>
        <v>No</v>
      </c>
    </row>
    <row r="4086" spans="1:11" x14ac:dyDescent="0.35">
      <c r="A4086">
        <v>3547</v>
      </c>
      <c r="B4086" t="s">
        <v>15</v>
      </c>
      <c r="C4086">
        <v>1414474</v>
      </c>
      <c r="D4086" t="s">
        <v>14</v>
      </c>
      <c r="E4086" t="s">
        <v>11</v>
      </c>
      <c r="F4086" t="s">
        <v>12</v>
      </c>
      <c r="G4086" t="s">
        <v>13</v>
      </c>
      <c r="H4086" t="s">
        <v>13</v>
      </c>
      <c r="I4086">
        <v>56</v>
      </c>
      <c r="J4086" t="str">
        <f>IF(ABS((C4086-AVERAGE($C:$C))/_xlfn.STDEV.S(moras[SALARIO]))&gt;1.96,"Atípico","No")</f>
        <v>No</v>
      </c>
      <c r="K4086" t="str">
        <f>IF(ABS((moras[[#This Row],[EDAD]]-AVERAGE($I:$I))/_xlfn.STDEV.S($I:$I))&gt;1.96,"Atípico","No")</f>
        <v>No</v>
      </c>
    </row>
    <row r="4087" spans="1:11" x14ac:dyDescent="0.35">
      <c r="A4087">
        <v>3387</v>
      </c>
      <c r="B4087" t="s">
        <v>15</v>
      </c>
      <c r="C4087">
        <v>1377923.86</v>
      </c>
      <c r="D4087" t="s">
        <v>10</v>
      </c>
      <c r="E4087" t="s">
        <v>16</v>
      </c>
      <c r="F4087" t="s">
        <v>12</v>
      </c>
      <c r="G4087" t="s">
        <v>13</v>
      </c>
      <c r="H4087" t="s">
        <v>13</v>
      </c>
      <c r="I4087">
        <v>56</v>
      </c>
      <c r="J4087" t="str">
        <f>IF(ABS((C4087-AVERAGE($C:$C))/_xlfn.STDEV.S(moras[SALARIO]))&gt;1.96,"Atípico","No")</f>
        <v>No</v>
      </c>
      <c r="K4087" t="str">
        <f>IF(ABS((moras[[#This Row],[EDAD]]-AVERAGE($I:$I))/_xlfn.STDEV.S($I:$I))&gt;1.96,"Atípico","No")</f>
        <v>No</v>
      </c>
    </row>
    <row r="4088" spans="1:11" x14ac:dyDescent="0.35">
      <c r="A4088">
        <v>1408</v>
      </c>
      <c r="B4088" t="s">
        <v>9</v>
      </c>
      <c r="C4088">
        <v>1372847.55</v>
      </c>
      <c r="D4088" t="s">
        <v>10</v>
      </c>
      <c r="E4088" t="s">
        <v>11</v>
      </c>
      <c r="F4088" t="s">
        <v>12</v>
      </c>
      <c r="G4088" t="s">
        <v>13</v>
      </c>
      <c r="H4088" t="s">
        <v>13</v>
      </c>
      <c r="I4088">
        <v>56</v>
      </c>
      <c r="J4088" t="str">
        <f>IF(ABS((C4088-AVERAGE($C:$C))/_xlfn.STDEV.S(moras[SALARIO]))&gt;1.96,"Atípico","No")</f>
        <v>No</v>
      </c>
      <c r="K4088" t="str">
        <f>IF(ABS((moras[[#This Row],[EDAD]]-AVERAGE($I:$I))/_xlfn.STDEV.S($I:$I))&gt;1.96,"Atípico","No")</f>
        <v>No</v>
      </c>
    </row>
    <row r="4089" spans="1:11" x14ac:dyDescent="0.35">
      <c r="A4089">
        <v>4998</v>
      </c>
      <c r="B4089" t="s">
        <v>15</v>
      </c>
      <c r="C4089">
        <v>1367154</v>
      </c>
      <c r="D4089" t="s">
        <v>10</v>
      </c>
      <c r="E4089" t="s">
        <v>11</v>
      </c>
      <c r="F4089" t="s">
        <v>12</v>
      </c>
      <c r="G4089" t="s">
        <v>13</v>
      </c>
      <c r="H4089" t="s">
        <v>12</v>
      </c>
      <c r="I4089">
        <v>56</v>
      </c>
      <c r="J4089" t="str">
        <f>IF(ABS((C4089-AVERAGE($C:$C))/_xlfn.STDEV.S(moras[SALARIO]))&gt;1.96,"Atípico","No")</f>
        <v>No</v>
      </c>
      <c r="K4089" t="str">
        <f>IF(ABS((moras[[#This Row],[EDAD]]-AVERAGE($I:$I))/_xlfn.STDEV.S($I:$I))&gt;1.96,"Atípico","No")</f>
        <v>No</v>
      </c>
    </row>
    <row r="4090" spans="1:11" x14ac:dyDescent="0.35">
      <c r="A4090">
        <v>2603</v>
      </c>
      <c r="B4090" t="s">
        <v>15</v>
      </c>
      <c r="C4090">
        <v>1214327</v>
      </c>
      <c r="D4090" t="s">
        <v>10</v>
      </c>
      <c r="E4090" t="s">
        <v>11</v>
      </c>
      <c r="F4090" t="s">
        <v>12</v>
      </c>
      <c r="G4090" t="s">
        <v>13</v>
      </c>
      <c r="H4090" t="s">
        <v>13</v>
      </c>
      <c r="I4090">
        <v>56</v>
      </c>
      <c r="J4090" t="str">
        <f>IF(ABS((C4090-AVERAGE($C:$C))/_xlfn.STDEV.S(moras[SALARIO]))&gt;1.96,"Atípico","No")</f>
        <v>No</v>
      </c>
      <c r="K4090" t="str">
        <f>IF(ABS((moras[[#This Row],[EDAD]]-AVERAGE($I:$I))/_xlfn.STDEV.S($I:$I))&gt;1.96,"Atípico","No")</f>
        <v>No</v>
      </c>
    </row>
    <row r="4091" spans="1:11" x14ac:dyDescent="0.35">
      <c r="A4091">
        <v>1604</v>
      </c>
      <c r="B4091" t="s">
        <v>15</v>
      </c>
      <c r="C4091">
        <v>1063647.5</v>
      </c>
      <c r="D4091" t="s">
        <v>10</v>
      </c>
      <c r="E4091" t="s">
        <v>11</v>
      </c>
      <c r="F4091" t="s">
        <v>12</v>
      </c>
      <c r="G4091" t="s">
        <v>13</v>
      </c>
      <c r="H4091" t="s">
        <v>13</v>
      </c>
      <c r="I4091">
        <v>56</v>
      </c>
      <c r="J4091" t="str">
        <f>IF(ABS((C4091-AVERAGE($C:$C))/_xlfn.STDEV.S(moras[SALARIO]))&gt;1.96,"Atípico","No")</f>
        <v>No</v>
      </c>
      <c r="K4091" t="str">
        <f>IF(ABS((moras[[#This Row],[EDAD]]-AVERAGE($I:$I))/_xlfn.STDEV.S($I:$I))&gt;1.96,"Atípico","No")</f>
        <v>No</v>
      </c>
    </row>
    <row r="4092" spans="1:11" x14ac:dyDescent="0.35">
      <c r="A4092">
        <v>2457</v>
      </c>
      <c r="B4092" t="s">
        <v>15</v>
      </c>
      <c r="C4092">
        <v>937593</v>
      </c>
      <c r="D4092" t="s">
        <v>10</v>
      </c>
      <c r="E4092" t="s">
        <v>11</v>
      </c>
      <c r="F4092" t="s">
        <v>12</v>
      </c>
      <c r="G4092" t="s">
        <v>13</v>
      </c>
      <c r="H4092" t="s">
        <v>13</v>
      </c>
      <c r="I4092">
        <v>56</v>
      </c>
      <c r="J4092" t="str">
        <f>IF(ABS((C4092-AVERAGE($C:$C))/_xlfn.STDEV.S(moras[SALARIO]))&gt;1.96,"Atípico","No")</f>
        <v>No</v>
      </c>
      <c r="K4092" t="str">
        <f>IF(ABS((moras[[#This Row],[EDAD]]-AVERAGE($I:$I))/_xlfn.STDEV.S($I:$I))&gt;1.96,"Atípico","No")</f>
        <v>No</v>
      </c>
    </row>
    <row r="4093" spans="1:11" x14ac:dyDescent="0.35">
      <c r="A4093">
        <v>4056</v>
      </c>
      <c r="B4093" t="s">
        <v>9</v>
      </c>
      <c r="C4093">
        <v>816719</v>
      </c>
      <c r="D4093" t="s">
        <v>10</v>
      </c>
      <c r="E4093" t="s">
        <v>11</v>
      </c>
      <c r="F4093" t="s">
        <v>12</v>
      </c>
      <c r="G4093" t="s">
        <v>13</v>
      </c>
      <c r="H4093" t="s">
        <v>13</v>
      </c>
      <c r="I4093">
        <v>56</v>
      </c>
      <c r="J4093" t="str">
        <f>IF(ABS((C4093-AVERAGE($C:$C))/_xlfn.STDEV.S(moras[SALARIO]))&gt;1.96,"Atípico","No")</f>
        <v>No</v>
      </c>
      <c r="K4093" t="str">
        <f>IF(ABS((moras[[#This Row],[EDAD]]-AVERAGE($I:$I))/_xlfn.STDEV.S($I:$I))&gt;1.96,"Atípico","No")</f>
        <v>No</v>
      </c>
    </row>
    <row r="4094" spans="1:11" x14ac:dyDescent="0.35">
      <c r="A4094">
        <v>2099</v>
      </c>
      <c r="B4094" t="s">
        <v>9</v>
      </c>
      <c r="C4094">
        <v>753913.5</v>
      </c>
      <c r="D4094" t="s">
        <v>10</v>
      </c>
      <c r="E4094" t="s">
        <v>11</v>
      </c>
      <c r="F4094" t="s">
        <v>12</v>
      </c>
      <c r="G4094" t="s">
        <v>13</v>
      </c>
      <c r="H4094" t="s">
        <v>13</v>
      </c>
      <c r="I4094">
        <v>56</v>
      </c>
      <c r="J4094" t="str">
        <f>IF(ABS((C4094-AVERAGE($C:$C))/_xlfn.STDEV.S(moras[SALARIO]))&gt;1.96,"Atípico","No")</f>
        <v>No</v>
      </c>
      <c r="K4094" t="str">
        <f>IF(ABS((moras[[#This Row],[EDAD]]-AVERAGE($I:$I))/_xlfn.STDEV.S($I:$I))&gt;1.96,"Atípico","No")</f>
        <v>No</v>
      </c>
    </row>
    <row r="4095" spans="1:11" x14ac:dyDescent="0.35">
      <c r="A4095">
        <v>2646</v>
      </c>
      <c r="B4095" t="s">
        <v>9</v>
      </c>
      <c r="C4095">
        <v>745392.94</v>
      </c>
      <c r="D4095" t="s">
        <v>10</v>
      </c>
      <c r="E4095" t="s">
        <v>16</v>
      </c>
      <c r="F4095" t="s">
        <v>12</v>
      </c>
      <c r="G4095" t="s">
        <v>13</v>
      </c>
      <c r="H4095" t="s">
        <v>13</v>
      </c>
      <c r="I4095">
        <v>56</v>
      </c>
      <c r="J4095" t="str">
        <f>IF(ABS((C4095-AVERAGE($C:$C))/_xlfn.STDEV.S(moras[SALARIO]))&gt;1.96,"Atípico","No")</f>
        <v>No</v>
      </c>
      <c r="K4095" t="str">
        <f>IF(ABS((moras[[#This Row],[EDAD]]-AVERAGE($I:$I))/_xlfn.STDEV.S($I:$I))&gt;1.96,"Atípico","No")</f>
        <v>No</v>
      </c>
    </row>
    <row r="4096" spans="1:11" x14ac:dyDescent="0.35">
      <c r="A4096">
        <v>3104</v>
      </c>
      <c r="B4096" t="s">
        <v>9</v>
      </c>
      <c r="C4096">
        <v>744238</v>
      </c>
      <c r="D4096" t="s">
        <v>14</v>
      </c>
      <c r="E4096" t="s">
        <v>11</v>
      </c>
      <c r="F4096" t="s">
        <v>12</v>
      </c>
      <c r="G4096" t="s">
        <v>13</v>
      </c>
      <c r="H4096" t="s">
        <v>13</v>
      </c>
      <c r="I4096">
        <v>56</v>
      </c>
      <c r="J4096" t="str">
        <f>IF(ABS((C4096-AVERAGE($C:$C))/_xlfn.STDEV.S(moras[SALARIO]))&gt;1.96,"Atípico","No")</f>
        <v>No</v>
      </c>
      <c r="K4096" t="str">
        <f>IF(ABS((moras[[#This Row],[EDAD]]-AVERAGE($I:$I))/_xlfn.STDEV.S($I:$I))&gt;1.96,"Atípico","No")</f>
        <v>No</v>
      </c>
    </row>
    <row r="4097" spans="1:11" x14ac:dyDescent="0.35">
      <c r="A4097">
        <v>1706</v>
      </c>
      <c r="B4097" t="s">
        <v>9</v>
      </c>
      <c r="C4097">
        <v>724116.7</v>
      </c>
      <c r="D4097" t="s">
        <v>10</v>
      </c>
      <c r="E4097" t="s">
        <v>11</v>
      </c>
      <c r="F4097" t="s">
        <v>12</v>
      </c>
      <c r="G4097" t="s">
        <v>13</v>
      </c>
      <c r="H4097" t="s">
        <v>13</v>
      </c>
      <c r="I4097">
        <v>56</v>
      </c>
      <c r="J4097" t="str">
        <f>IF(ABS((C4097-AVERAGE($C:$C))/_xlfn.STDEV.S(moras[SALARIO]))&gt;1.96,"Atípico","No")</f>
        <v>No</v>
      </c>
      <c r="K4097" t="str">
        <f>IF(ABS((moras[[#This Row],[EDAD]]-AVERAGE($I:$I))/_xlfn.STDEV.S($I:$I))&gt;1.96,"Atípico","No")</f>
        <v>No</v>
      </c>
    </row>
    <row r="4098" spans="1:11" x14ac:dyDescent="0.35">
      <c r="A4098">
        <v>40</v>
      </c>
      <c r="B4098" t="s">
        <v>9</v>
      </c>
      <c r="C4098">
        <v>658917</v>
      </c>
      <c r="D4098" t="s">
        <v>10</v>
      </c>
      <c r="E4098" t="s">
        <v>11</v>
      </c>
      <c r="F4098" t="s">
        <v>12</v>
      </c>
      <c r="G4098" t="s">
        <v>13</v>
      </c>
      <c r="H4098" t="s">
        <v>12</v>
      </c>
      <c r="I4098">
        <v>56</v>
      </c>
      <c r="J4098" t="str">
        <f>IF(ABS((C4098-AVERAGE($C:$C))/_xlfn.STDEV.S(moras[SALARIO]))&gt;1.96,"Atípico","No")</f>
        <v>No</v>
      </c>
      <c r="K4098" t="str">
        <f>IF(ABS((moras[[#This Row],[EDAD]]-AVERAGE($I:$I))/_xlfn.STDEV.S($I:$I))&gt;1.96,"Atípico","No")</f>
        <v>No</v>
      </c>
    </row>
    <row r="4099" spans="1:11" x14ac:dyDescent="0.35">
      <c r="A4099">
        <v>3824</v>
      </c>
      <c r="B4099" t="s">
        <v>15</v>
      </c>
      <c r="C4099">
        <v>639148</v>
      </c>
      <c r="D4099" t="s">
        <v>18</v>
      </c>
      <c r="E4099" t="s">
        <v>16</v>
      </c>
      <c r="F4099" t="s">
        <v>12</v>
      </c>
      <c r="G4099" t="s">
        <v>12</v>
      </c>
      <c r="H4099" t="s">
        <v>12</v>
      </c>
      <c r="I4099">
        <v>56</v>
      </c>
      <c r="J4099" t="str">
        <f>IF(ABS((C4099-AVERAGE($C:$C))/_xlfn.STDEV.S(moras[SALARIO]))&gt;1.96,"Atípico","No")</f>
        <v>No</v>
      </c>
      <c r="K4099" t="str">
        <f>IF(ABS((moras[[#This Row],[EDAD]]-AVERAGE($I:$I))/_xlfn.STDEV.S($I:$I))&gt;1.96,"Atípico","No")</f>
        <v>No</v>
      </c>
    </row>
    <row r="4100" spans="1:11" x14ac:dyDescent="0.35">
      <c r="A4100">
        <v>4500</v>
      </c>
      <c r="B4100" t="s">
        <v>15</v>
      </c>
      <c r="C4100">
        <v>639148</v>
      </c>
      <c r="D4100" t="s">
        <v>18</v>
      </c>
      <c r="E4100" t="s">
        <v>16</v>
      </c>
      <c r="F4100" t="s">
        <v>12</v>
      </c>
      <c r="G4100" t="s">
        <v>13</v>
      </c>
      <c r="H4100" t="s">
        <v>13</v>
      </c>
      <c r="I4100">
        <v>56</v>
      </c>
      <c r="J4100" t="str">
        <f>IF(ABS((C4100-AVERAGE($C:$C))/_xlfn.STDEV.S(moras[SALARIO]))&gt;1.96,"Atípico","No")</f>
        <v>No</v>
      </c>
      <c r="K4100" t="str">
        <f>IF(ABS((moras[[#This Row],[EDAD]]-AVERAGE($I:$I))/_xlfn.STDEV.S($I:$I))&gt;1.96,"Atípico","No")</f>
        <v>No</v>
      </c>
    </row>
    <row r="4101" spans="1:11" x14ac:dyDescent="0.35">
      <c r="A4101">
        <v>2570</v>
      </c>
      <c r="B4101" t="s">
        <v>9</v>
      </c>
      <c r="C4101">
        <v>634623</v>
      </c>
      <c r="D4101" t="s">
        <v>14</v>
      </c>
      <c r="E4101" t="s">
        <v>11</v>
      </c>
      <c r="F4101" t="s">
        <v>12</v>
      </c>
      <c r="G4101" t="s">
        <v>13</v>
      </c>
      <c r="H4101" t="s">
        <v>13</v>
      </c>
      <c r="I4101">
        <v>56</v>
      </c>
      <c r="J4101" t="str">
        <f>IF(ABS((C4101-AVERAGE($C:$C))/_xlfn.STDEV.S(moras[SALARIO]))&gt;1.96,"Atípico","No")</f>
        <v>No</v>
      </c>
      <c r="K4101" t="str">
        <f>IF(ABS((moras[[#This Row],[EDAD]]-AVERAGE($I:$I))/_xlfn.STDEV.S($I:$I))&gt;1.96,"Atípico","No")</f>
        <v>No</v>
      </c>
    </row>
    <row r="4102" spans="1:11" x14ac:dyDescent="0.35">
      <c r="A4102">
        <v>4719</v>
      </c>
      <c r="B4102" t="s">
        <v>9</v>
      </c>
      <c r="C4102">
        <v>578500</v>
      </c>
      <c r="D4102" t="s">
        <v>10</v>
      </c>
      <c r="E4102" t="s">
        <v>16</v>
      </c>
      <c r="F4102" t="s">
        <v>12</v>
      </c>
      <c r="G4102" t="s">
        <v>12</v>
      </c>
      <c r="H4102" t="s">
        <v>13</v>
      </c>
      <c r="I4102">
        <v>56</v>
      </c>
      <c r="J4102" t="str">
        <f>IF(ABS((C4102-AVERAGE($C:$C))/_xlfn.STDEV.S(moras[SALARIO]))&gt;1.96,"Atípico","No")</f>
        <v>No</v>
      </c>
      <c r="K4102" t="str">
        <f>IF(ABS((moras[[#This Row],[EDAD]]-AVERAGE($I:$I))/_xlfn.STDEV.S($I:$I))&gt;1.96,"Atípico","No")</f>
        <v>No</v>
      </c>
    </row>
    <row r="4103" spans="1:11" x14ac:dyDescent="0.35">
      <c r="A4103">
        <v>1790</v>
      </c>
      <c r="B4103" t="s">
        <v>9</v>
      </c>
      <c r="C4103">
        <v>554862.32999999996</v>
      </c>
      <c r="D4103" t="s">
        <v>10</v>
      </c>
      <c r="E4103" t="s">
        <v>16</v>
      </c>
      <c r="F4103" t="s">
        <v>12</v>
      </c>
      <c r="G4103" t="s">
        <v>13</v>
      </c>
      <c r="H4103" t="s">
        <v>13</v>
      </c>
      <c r="I4103">
        <v>56</v>
      </c>
      <c r="J4103" t="str">
        <f>IF(ABS((C4103-AVERAGE($C:$C))/_xlfn.STDEV.S(moras[SALARIO]))&gt;1.96,"Atípico","No")</f>
        <v>No</v>
      </c>
      <c r="K4103" t="str">
        <f>IF(ABS((moras[[#This Row],[EDAD]]-AVERAGE($I:$I))/_xlfn.STDEV.S($I:$I))&gt;1.96,"Atípico","No")</f>
        <v>No</v>
      </c>
    </row>
    <row r="4104" spans="1:11" x14ac:dyDescent="0.35">
      <c r="A4104">
        <v>1569</v>
      </c>
      <c r="B4104" t="s">
        <v>9</v>
      </c>
      <c r="C4104">
        <v>509509</v>
      </c>
      <c r="D4104" t="s">
        <v>18</v>
      </c>
      <c r="E4104" t="s">
        <v>16</v>
      </c>
      <c r="F4104" t="s">
        <v>12</v>
      </c>
      <c r="G4104" t="s">
        <v>13</v>
      </c>
      <c r="H4104" t="s">
        <v>13</v>
      </c>
      <c r="I4104">
        <v>56</v>
      </c>
      <c r="J4104" t="str">
        <f>IF(ABS((C4104-AVERAGE($C:$C))/_xlfn.STDEV.S(moras[SALARIO]))&gt;1.96,"Atípico","No")</f>
        <v>No</v>
      </c>
      <c r="K4104" t="str">
        <f>IF(ABS((moras[[#This Row],[EDAD]]-AVERAGE($I:$I))/_xlfn.STDEV.S($I:$I))&gt;1.96,"Atípico","No")</f>
        <v>No</v>
      </c>
    </row>
    <row r="4105" spans="1:11" x14ac:dyDescent="0.35">
      <c r="A4105">
        <v>883</v>
      </c>
      <c r="B4105" t="s">
        <v>9</v>
      </c>
      <c r="C4105">
        <v>503465</v>
      </c>
      <c r="D4105" t="s">
        <v>10</v>
      </c>
      <c r="E4105" t="s">
        <v>11</v>
      </c>
      <c r="F4105" t="s">
        <v>12</v>
      </c>
      <c r="G4105" t="s">
        <v>13</v>
      </c>
      <c r="H4105" t="s">
        <v>12</v>
      </c>
      <c r="I4105">
        <v>56</v>
      </c>
      <c r="J4105" t="str">
        <f>IF(ABS((C4105-AVERAGE($C:$C))/_xlfn.STDEV.S(moras[SALARIO]))&gt;1.96,"Atípico","No")</f>
        <v>No</v>
      </c>
      <c r="K4105" t="str">
        <f>IF(ABS((moras[[#This Row],[EDAD]]-AVERAGE($I:$I))/_xlfn.STDEV.S($I:$I))&gt;1.96,"Atípico","No")</f>
        <v>No</v>
      </c>
    </row>
    <row r="4106" spans="1:11" x14ac:dyDescent="0.35">
      <c r="A4106">
        <v>3551</v>
      </c>
      <c r="B4106" t="s">
        <v>15</v>
      </c>
      <c r="C4106">
        <v>495975</v>
      </c>
      <c r="D4106" t="s">
        <v>18</v>
      </c>
      <c r="E4106" t="s">
        <v>16</v>
      </c>
      <c r="F4106" t="s">
        <v>12</v>
      </c>
      <c r="G4106" t="s">
        <v>13</v>
      </c>
      <c r="H4106" t="s">
        <v>12</v>
      </c>
      <c r="I4106">
        <v>56</v>
      </c>
      <c r="J4106" t="str">
        <f>IF(ABS((C4106-AVERAGE($C:$C))/_xlfn.STDEV.S(moras[SALARIO]))&gt;1.96,"Atípico","No")</f>
        <v>No</v>
      </c>
      <c r="K4106" t="str">
        <f>IF(ABS((moras[[#This Row],[EDAD]]-AVERAGE($I:$I))/_xlfn.STDEV.S($I:$I))&gt;1.96,"Atípico","No")</f>
        <v>No</v>
      </c>
    </row>
    <row r="4107" spans="1:11" x14ac:dyDescent="0.35">
      <c r="A4107">
        <v>4727</v>
      </c>
      <c r="B4107" t="s">
        <v>9</v>
      </c>
      <c r="C4107">
        <v>471303</v>
      </c>
      <c r="D4107" t="s">
        <v>10</v>
      </c>
      <c r="E4107" t="s">
        <v>11</v>
      </c>
      <c r="F4107" t="s">
        <v>12</v>
      </c>
      <c r="G4107" t="s">
        <v>13</v>
      </c>
      <c r="H4107" t="s">
        <v>12</v>
      </c>
      <c r="I4107">
        <v>56</v>
      </c>
      <c r="J4107" t="str">
        <f>IF(ABS((C4107-AVERAGE($C:$C))/_xlfn.STDEV.S(moras[SALARIO]))&gt;1.96,"Atípico","No")</f>
        <v>No</v>
      </c>
      <c r="K4107" t="str">
        <f>IF(ABS((moras[[#This Row],[EDAD]]-AVERAGE($I:$I))/_xlfn.STDEV.S($I:$I))&gt;1.96,"Atípico","No")</f>
        <v>No</v>
      </c>
    </row>
    <row r="4108" spans="1:11" x14ac:dyDescent="0.35">
      <c r="A4108">
        <v>499</v>
      </c>
      <c r="B4108" t="s">
        <v>9</v>
      </c>
      <c r="C4108">
        <v>447826</v>
      </c>
      <c r="D4108" t="s">
        <v>18</v>
      </c>
      <c r="E4108" t="s">
        <v>16</v>
      </c>
      <c r="F4108" t="s">
        <v>12</v>
      </c>
      <c r="G4108" t="s">
        <v>13</v>
      </c>
      <c r="H4108" t="s">
        <v>12</v>
      </c>
      <c r="I4108">
        <v>56</v>
      </c>
      <c r="J4108" t="str">
        <f>IF(ABS((C4108-AVERAGE($C:$C))/_xlfn.STDEV.S(moras[SALARIO]))&gt;1.96,"Atípico","No")</f>
        <v>No</v>
      </c>
      <c r="K4108" t="str">
        <f>IF(ABS((moras[[#This Row],[EDAD]]-AVERAGE($I:$I))/_xlfn.STDEV.S($I:$I))&gt;1.96,"Atípico","No")</f>
        <v>No</v>
      </c>
    </row>
    <row r="4109" spans="1:11" x14ac:dyDescent="0.35">
      <c r="A4109">
        <v>581</v>
      </c>
      <c r="B4109" t="s">
        <v>9</v>
      </c>
      <c r="C4109">
        <v>445567</v>
      </c>
      <c r="D4109" t="s">
        <v>18</v>
      </c>
      <c r="E4109" t="s">
        <v>16</v>
      </c>
      <c r="F4109" t="s">
        <v>12</v>
      </c>
      <c r="G4109" t="s">
        <v>13</v>
      </c>
      <c r="H4109" t="s">
        <v>12</v>
      </c>
      <c r="I4109">
        <v>56</v>
      </c>
      <c r="J4109" t="str">
        <f>IF(ABS((C4109-AVERAGE($C:$C))/_xlfn.STDEV.S(moras[SALARIO]))&gt;1.96,"Atípico","No")</f>
        <v>No</v>
      </c>
      <c r="K4109" t="str">
        <f>IF(ABS((moras[[#This Row],[EDAD]]-AVERAGE($I:$I))/_xlfn.STDEV.S($I:$I))&gt;1.96,"Atípico","No")</f>
        <v>No</v>
      </c>
    </row>
    <row r="4110" spans="1:11" x14ac:dyDescent="0.35">
      <c r="A4110">
        <v>4138</v>
      </c>
      <c r="B4110" t="s">
        <v>9</v>
      </c>
      <c r="C4110">
        <v>431178</v>
      </c>
      <c r="D4110" t="s">
        <v>10</v>
      </c>
      <c r="E4110" t="s">
        <v>16</v>
      </c>
      <c r="F4110" t="s">
        <v>12</v>
      </c>
      <c r="G4110" t="s">
        <v>13</v>
      </c>
      <c r="H4110" t="s">
        <v>13</v>
      </c>
      <c r="I4110">
        <v>56</v>
      </c>
      <c r="J4110" t="str">
        <f>IF(ABS((C4110-AVERAGE($C:$C))/_xlfn.STDEV.S(moras[SALARIO]))&gt;1.96,"Atípico","No")</f>
        <v>No</v>
      </c>
      <c r="K4110" t="str">
        <f>IF(ABS((moras[[#This Row],[EDAD]]-AVERAGE($I:$I))/_xlfn.STDEV.S($I:$I))&gt;1.96,"Atípico","No")</f>
        <v>No</v>
      </c>
    </row>
    <row r="4111" spans="1:11" x14ac:dyDescent="0.35">
      <c r="A4111">
        <v>243</v>
      </c>
      <c r="B4111" t="s">
        <v>15</v>
      </c>
      <c r="C4111">
        <v>411069</v>
      </c>
      <c r="D4111" t="s">
        <v>18</v>
      </c>
      <c r="E4111" t="s">
        <v>16</v>
      </c>
      <c r="F4111" t="s">
        <v>12</v>
      </c>
      <c r="G4111" t="s">
        <v>13</v>
      </c>
      <c r="H4111" t="s">
        <v>12</v>
      </c>
      <c r="I4111">
        <v>56</v>
      </c>
      <c r="J4111" t="str">
        <f>IF(ABS((C4111-AVERAGE($C:$C))/_xlfn.STDEV.S(moras[SALARIO]))&gt;1.96,"Atípico","No")</f>
        <v>No</v>
      </c>
      <c r="K4111" t="str">
        <f>IF(ABS((moras[[#This Row],[EDAD]]-AVERAGE($I:$I))/_xlfn.STDEV.S($I:$I))&gt;1.96,"Atípico","No")</f>
        <v>No</v>
      </c>
    </row>
    <row r="4112" spans="1:11" x14ac:dyDescent="0.35">
      <c r="A4112">
        <v>2309</v>
      </c>
      <c r="B4112" t="s">
        <v>9</v>
      </c>
      <c r="C4112">
        <v>400000</v>
      </c>
      <c r="D4112" t="s">
        <v>10</v>
      </c>
      <c r="E4112" t="s">
        <v>16</v>
      </c>
      <c r="F4112" t="s">
        <v>12</v>
      </c>
      <c r="G4112" t="s">
        <v>13</v>
      </c>
      <c r="H4112" t="s">
        <v>13</v>
      </c>
      <c r="I4112">
        <v>56</v>
      </c>
      <c r="J4112" t="str">
        <f>IF(ABS((C4112-AVERAGE($C:$C))/_xlfn.STDEV.S(moras[SALARIO]))&gt;1.96,"Atípico","No")</f>
        <v>No</v>
      </c>
      <c r="K4112" t="str">
        <f>IF(ABS((moras[[#This Row],[EDAD]]-AVERAGE($I:$I))/_xlfn.STDEV.S($I:$I))&gt;1.96,"Atípico","No")</f>
        <v>No</v>
      </c>
    </row>
    <row r="4113" spans="1:11" x14ac:dyDescent="0.35">
      <c r="A4113">
        <v>3596</v>
      </c>
      <c r="B4113" t="s">
        <v>9</v>
      </c>
      <c r="C4113">
        <v>395044.25</v>
      </c>
      <c r="D4113" t="s">
        <v>10</v>
      </c>
      <c r="E4113" t="s">
        <v>11</v>
      </c>
      <c r="F4113" t="s">
        <v>12</v>
      </c>
      <c r="G4113" t="s">
        <v>13</v>
      </c>
      <c r="H4113" t="s">
        <v>13</v>
      </c>
      <c r="I4113">
        <v>56</v>
      </c>
      <c r="J4113" t="str">
        <f>IF(ABS((C4113-AVERAGE($C:$C))/_xlfn.STDEV.S(moras[SALARIO]))&gt;1.96,"Atípico","No")</f>
        <v>No</v>
      </c>
      <c r="K4113" t="str">
        <f>IF(ABS((moras[[#This Row],[EDAD]]-AVERAGE($I:$I))/_xlfn.STDEV.S($I:$I))&gt;1.96,"Atípico","No")</f>
        <v>No</v>
      </c>
    </row>
    <row r="4114" spans="1:11" x14ac:dyDescent="0.35">
      <c r="A4114">
        <v>4646</v>
      </c>
      <c r="B4114" t="s">
        <v>15</v>
      </c>
      <c r="C4114">
        <v>392686</v>
      </c>
      <c r="D4114" t="s">
        <v>10</v>
      </c>
      <c r="E4114" t="s">
        <v>11</v>
      </c>
      <c r="F4114" t="s">
        <v>12</v>
      </c>
      <c r="G4114" t="s">
        <v>13</v>
      </c>
      <c r="H4114" t="s">
        <v>13</v>
      </c>
      <c r="I4114">
        <v>56</v>
      </c>
      <c r="J4114" t="str">
        <f>IF(ABS((C4114-AVERAGE($C:$C))/_xlfn.STDEV.S(moras[SALARIO]))&gt;1.96,"Atípico","No")</f>
        <v>No</v>
      </c>
      <c r="K4114" t="str">
        <f>IF(ABS((moras[[#This Row],[EDAD]]-AVERAGE($I:$I))/_xlfn.STDEV.S($I:$I))&gt;1.96,"Atípico","No")</f>
        <v>No</v>
      </c>
    </row>
    <row r="4115" spans="1:11" x14ac:dyDescent="0.35">
      <c r="A4115">
        <v>2804</v>
      </c>
      <c r="B4115" t="s">
        <v>9</v>
      </c>
      <c r="C4115">
        <v>383265.76</v>
      </c>
      <c r="D4115" t="s">
        <v>10</v>
      </c>
      <c r="E4115" t="s">
        <v>16</v>
      </c>
      <c r="F4115" t="s">
        <v>12</v>
      </c>
      <c r="G4115" t="s">
        <v>13</v>
      </c>
      <c r="H4115" t="s">
        <v>13</v>
      </c>
      <c r="I4115">
        <v>56</v>
      </c>
      <c r="J4115" t="str">
        <f>IF(ABS((C4115-AVERAGE($C:$C))/_xlfn.STDEV.S(moras[SALARIO]))&gt;1.96,"Atípico","No")</f>
        <v>No</v>
      </c>
      <c r="K4115" t="str">
        <f>IF(ABS((moras[[#This Row],[EDAD]]-AVERAGE($I:$I))/_xlfn.STDEV.S($I:$I))&gt;1.96,"Atípico","No")</f>
        <v>No</v>
      </c>
    </row>
    <row r="4116" spans="1:11" x14ac:dyDescent="0.35">
      <c r="A4116">
        <v>4669</v>
      </c>
      <c r="B4116" t="s">
        <v>15</v>
      </c>
      <c r="C4116">
        <v>375882.38</v>
      </c>
      <c r="D4116" t="s">
        <v>10</v>
      </c>
      <c r="E4116" t="s">
        <v>16</v>
      </c>
      <c r="F4116" t="s">
        <v>12</v>
      </c>
      <c r="G4116" t="s">
        <v>12</v>
      </c>
      <c r="H4116" t="s">
        <v>13</v>
      </c>
      <c r="I4116">
        <v>56</v>
      </c>
      <c r="J4116" t="str">
        <f>IF(ABS((C4116-AVERAGE($C:$C))/_xlfn.STDEV.S(moras[SALARIO]))&gt;1.96,"Atípico","No")</f>
        <v>No</v>
      </c>
      <c r="K4116" t="str">
        <f>IF(ABS((moras[[#This Row],[EDAD]]-AVERAGE($I:$I))/_xlfn.STDEV.S($I:$I))&gt;1.96,"Atípico","No")</f>
        <v>No</v>
      </c>
    </row>
    <row r="4117" spans="1:11" x14ac:dyDescent="0.35">
      <c r="A4117">
        <v>1788</v>
      </c>
      <c r="B4117" t="s">
        <v>15</v>
      </c>
      <c r="C4117">
        <v>361421</v>
      </c>
      <c r="D4117" t="s">
        <v>18</v>
      </c>
      <c r="E4117" t="s">
        <v>16</v>
      </c>
      <c r="F4117" t="s">
        <v>12</v>
      </c>
      <c r="G4117" t="s">
        <v>12</v>
      </c>
      <c r="H4117" t="s">
        <v>13</v>
      </c>
      <c r="I4117">
        <v>56</v>
      </c>
      <c r="J4117" t="str">
        <f>IF(ABS((C4117-AVERAGE($C:$C))/_xlfn.STDEV.S(moras[SALARIO]))&gt;1.96,"Atípico","No")</f>
        <v>No</v>
      </c>
      <c r="K4117" t="str">
        <f>IF(ABS((moras[[#This Row],[EDAD]]-AVERAGE($I:$I))/_xlfn.STDEV.S($I:$I))&gt;1.96,"Atípico","No")</f>
        <v>No</v>
      </c>
    </row>
    <row r="4118" spans="1:11" x14ac:dyDescent="0.35">
      <c r="A4118">
        <v>158</v>
      </c>
      <c r="B4118" t="s">
        <v>9</v>
      </c>
      <c r="C4118">
        <v>356000</v>
      </c>
      <c r="D4118" t="s">
        <v>10</v>
      </c>
      <c r="E4118" t="s">
        <v>16</v>
      </c>
      <c r="F4118" t="s">
        <v>12</v>
      </c>
      <c r="G4118" t="s">
        <v>13</v>
      </c>
      <c r="H4118" t="s">
        <v>12</v>
      </c>
      <c r="I4118">
        <v>56</v>
      </c>
      <c r="J4118" t="str">
        <f>IF(ABS((C4118-AVERAGE($C:$C))/_xlfn.STDEV.S(moras[SALARIO]))&gt;1.96,"Atípico","No")</f>
        <v>No</v>
      </c>
      <c r="K4118" t="str">
        <f>IF(ABS((moras[[#This Row],[EDAD]]-AVERAGE($I:$I))/_xlfn.STDEV.S($I:$I))&gt;1.96,"Atípico","No")</f>
        <v>No</v>
      </c>
    </row>
    <row r="4119" spans="1:11" x14ac:dyDescent="0.35">
      <c r="A4119">
        <v>259</v>
      </c>
      <c r="B4119" t="s">
        <v>15</v>
      </c>
      <c r="C4119">
        <v>355312</v>
      </c>
      <c r="D4119" t="s">
        <v>10</v>
      </c>
      <c r="E4119" t="s">
        <v>16</v>
      </c>
      <c r="F4119" t="s">
        <v>12</v>
      </c>
      <c r="G4119" t="s">
        <v>13</v>
      </c>
      <c r="H4119" t="s">
        <v>13</v>
      </c>
      <c r="I4119">
        <v>56</v>
      </c>
      <c r="J4119" t="str">
        <f>IF(ABS((C4119-AVERAGE($C:$C))/_xlfn.STDEV.S(moras[SALARIO]))&gt;1.96,"Atípico","No")</f>
        <v>No</v>
      </c>
      <c r="K4119" t="str">
        <f>IF(ABS((moras[[#This Row],[EDAD]]-AVERAGE($I:$I))/_xlfn.STDEV.S($I:$I))&gt;1.96,"Atípico","No")</f>
        <v>No</v>
      </c>
    </row>
    <row r="4120" spans="1:11" x14ac:dyDescent="0.35">
      <c r="A4120">
        <v>992</v>
      </c>
      <c r="B4120" t="s">
        <v>15</v>
      </c>
      <c r="C4120">
        <v>355060</v>
      </c>
      <c r="D4120" t="s">
        <v>10</v>
      </c>
      <c r="E4120" t="s">
        <v>16</v>
      </c>
      <c r="F4120" t="s">
        <v>12</v>
      </c>
      <c r="G4120" t="s">
        <v>12</v>
      </c>
      <c r="H4120" t="s">
        <v>13</v>
      </c>
      <c r="I4120">
        <v>56</v>
      </c>
      <c r="J4120" t="str">
        <f>IF(ABS((C4120-AVERAGE($C:$C))/_xlfn.STDEV.S(moras[SALARIO]))&gt;1.96,"Atípico","No")</f>
        <v>No</v>
      </c>
      <c r="K4120" t="str">
        <f>IF(ABS((moras[[#This Row],[EDAD]]-AVERAGE($I:$I))/_xlfn.STDEV.S($I:$I))&gt;1.96,"Atípico","No")</f>
        <v>No</v>
      </c>
    </row>
    <row r="4121" spans="1:11" x14ac:dyDescent="0.35">
      <c r="A4121">
        <v>4703</v>
      </c>
      <c r="B4121" t="s">
        <v>9</v>
      </c>
      <c r="C4121">
        <v>353539</v>
      </c>
      <c r="D4121" t="s">
        <v>18</v>
      </c>
      <c r="E4121" t="s">
        <v>16</v>
      </c>
      <c r="F4121" t="s">
        <v>12</v>
      </c>
      <c r="G4121" t="s">
        <v>13</v>
      </c>
      <c r="H4121" t="s">
        <v>13</v>
      </c>
      <c r="I4121">
        <v>56</v>
      </c>
      <c r="J4121" t="str">
        <f>IF(ABS((C4121-AVERAGE($C:$C))/_xlfn.STDEV.S(moras[SALARIO]))&gt;1.96,"Atípico","No")</f>
        <v>No</v>
      </c>
      <c r="K4121" t="str">
        <f>IF(ABS((moras[[#This Row],[EDAD]]-AVERAGE($I:$I))/_xlfn.STDEV.S($I:$I))&gt;1.96,"Atípico","No")</f>
        <v>No</v>
      </c>
    </row>
    <row r="4122" spans="1:11" x14ac:dyDescent="0.35">
      <c r="A4122">
        <v>2607</v>
      </c>
      <c r="B4122" t="s">
        <v>15</v>
      </c>
      <c r="C4122">
        <v>353418</v>
      </c>
      <c r="D4122" t="s">
        <v>17</v>
      </c>
      <c r="E4122" t="s">
        <v>16</v>
      </c>
      <c r="F4122" t="s">
        <v>12</v>
      </c>
      <c r="G4122" t="s">
        <v>12</v>
      </c>
      <c r="H4122" t="s">
        <v>13</v>
      </c>
      <c r="I4122">
        <v>56</v>
      </c>
      <c r="J4122" t="str">
        <f>IF(ABS((C4122-AVERAGE($C:$C))/_xlfn.STDEV.S(moras[SALARIO]))&gt;1.96,"Atípico","No")</f>
        <v>No</v>
      </c>
      <c r="K4122" t="str">
        <f>IF(ABS((moras[[#This Row],[EDAD]]-AVERAGE($I:$I))/_xlfn.STDEV.S($I:$I))&gt;1.96,"Atípico","No")</f>
        <v>No</v>
      </c>
    </row>
    <row r="4123" spans="1:11" x14ac:dyDescent="0.35">
      <c r="A4123">
        <v>1475</v>
      </c>
      <c r="B4123" t="s">
        <v>9</v>
      </c>
      <c r="C4123">
        <v>338166</v>
      </c>
      <c r="D4123" t="s">
        <v>18</v>
      </c>
      <c r="E4123" t="s">
        <v>16</v>
      </c>
      <c r="F4123" t="s">
        <v>12</v>
      </c>
      <c r="G4123" t="s">
        <v>13</v>
      </c>
      <c r="H4123" t="s">
        <v>13</v>
      </c>
      <c r="I4123">
        <v>56</v>
      </c>
      <c r="J4123" t="str">
        <f>IF(ABS((C4123-AVERAGE($C:$C))/_xlfn.STDEV.S(moras[SALARIO]))&gt;1.96,"Atípico","No")</f>
        <v>No</v>
      </c>
      <c r="K4123" t="str">
        <f>IF(ABS((moras[[#This Row],[EDAD]]-AVERAGE($I:$I))/_xlfn.STDEV.S($I:$I))&gt;1.96,"Atípico","No")</f>
        <v>No</v>
      </c>
    </row>
    <row r="4124" spans="1:11" x14ac:dyDescent="0.35">
      <c r="A4124">
        <v>1180</v>
      </c>
      <c r="B4124" t="s">
        <v>9</v>
      </c>
      <c r="C4124">
        <v>330000</v>
      </c>
      <c r="D4124" t="s">
        <v>10</v>
      </c>
      <c r="E4124" t="s">
        <v>16</v>
      </c>
      <c r="F4124" t="s">
        <v>12</v>
      </c>
      <c r="G4124" t="s">
        <v>12</v>
      </c>
      <c r="H4124" t="s">
        <v>12</v>
      </c>
      <c r="I4124">
        <v>56</v>
      </c>
      <c r="J4124" t="str">
        <f>IF(ABS((C4124-AVERAGE($C:$C))/_xlfn.STDEV.S(moras[SALARIO]))&gt;1.96,"Atípico","No")</f>
        <v>No</v>
      </c>
      <c r="K4124" t="str">
        <f>IF(ABS((moras[[#This Row],[EDAD]]-AVERAGE($I:$I))/_xlfn.STDEV.S($I:$I))&gt;1.96,"Atípico","No")</f>
        <v>No</v>
      </c>
    </row>
    <row r="4125" spans="1:11" x14ac:dyDescent="0.35">
      <c r="A4125">
        <v>987</v>
      </c>
      <c r="B4125" t="s">
        <v>9</v>
      </c>
      <c r="C4125">
        <v>326749</v>
      </c>
      <c r="D4125" t="s">
        <v>17</v>
      </c>
      <c r="E4125" t="s">
        <v>16</v>
      </c>
      <c r="F4125" t="s">
        <v>12</v>
      </c>
      <c r="G4125" t="s">
        <v>13</v>
      </c>
      <c r="H4125" t="s">
        <v>13</v>
      </c>
      <c r="I4125">
        <v>56</v>
      </c>
      <c r="J4125" t="str">
        <f>IF(ABS((C4125-AVERAGE($C:$C))/_xlfn.STDEV.S(moras[SALARIO]))&gt;1.96,"Atípico","No")</f>
        <v>No</v>
      </c>
      <c r="K4125" t="str">
        <f>IF(ABS((moras[[#This Row],[EDAD]]-AVERAGE($I:$I))/_xlfn.STDEV.S($I:$I))&gt;1.96,"Atípico","No")</f>
        <v>No</v>
      </c>
    </row>
    <row r="4126" spans="1:11" x14ac:dyDescent="0.35">
      <c r="A4126">
        <v>1524</v>
      </c>
      <c r="B4126" t="s">
        <v>15</v>
      </c>
      <c r="C4126">
        <v>326749</v>
      </c>
      <c r="D4126" t="s">
        <v>18</v>
      </c>
      <c r="E4126" t="s">
        <v>16</v>
      </c>
      <c r="F4126" t="s">
        <v>12</v>
      </c>
      <c r="G4126" t="s">
        <v>13</v>
      </c>
      <c r="H4126" t="s">
        <v>13</v>
      </c>
      <c r="I4126">
        <v>56</v>
      </c>
      <c r="J4126" t="str">
        <f>IF(ABS((C4126-AVERAGE($C:$C))/_xlfn.STDEV.S(moras[SALARIO]))&gt;1.96,"Atípico","No")</f>
        <v>No</v>
      </c>
      <c r="K4126" t="str">
        <f>IF(ABS((moras[[#This Row],[EDAD]]-AVERAGE($I:$I))/_xlfn.STDEV.S($I:$I))&gt;1.96,"Atípico","No")</f>
        <v>No</v>
      </c>
    </row>
    <row r="4127" spans="1:11" x14ac:dyDescent="0.35">
      <c r="A4127">
        <v>1933</v>
      </c>
      <c r="B4127" t="s">
        <v>9</v>
      </c>
      <c r="C4127">
        <v>315617</v>
      </c>
      <c r="D4127" t="s">
        <v>17</v>
      </c>
      <c r="E4127" t="s">
        <v>16</v>
      </c>
      <c r="F4127" t="s">
        <v>12</v>
      </c>
      <c r="G4127" t="s">
        <v>13</v>
      </c>
      <c r="H4127" t="s">
        <v>13</v>
      </c>
      <c r="I4127">
        <v>56</v>
      </c>
      <c r="J4127" t="str">
        <f>IF(ABS((C4127-AVERAGE($C:$C))/_xlfn.STDEV.S(moras[SALARIO]))&gt;1.96,"Atípico","No")</f>
        <v>No</v>
      </c>
      <c r="K4127" t="str">
        <f>IF(ABS((moras[[#This Row],[EDAD]]-AVERAGE($I:$I))/_xlfn.STDEV.S($I:$I))&gt;1.96,"Atípico","No")</f>
        <v>No</v>
      </c>
    </row>
    <row r="4128" spans="1:11" x14ac:dyDescent="0.35">
      <c r="A4128">
        <v>316</v>
      </c>
      <c r="B4128" t="s">
        <v>9</v>
      </c>
      <c r="C4128">
        <v>313164</v>
      </c>
      <c r="D4128" t="s">
        <v>10</v>
      </c>
      <c r="E4128" t="s">
        <v>16</v>
      </c>
      <c r="F4128" t="s">
        <v>12</v>
      </c>
      <c r="G4128" t="s">
        <v>13</v>
      </c>
      <c r="H4128" t="s">
        <v>13</v>
      </c>
      <c r="I4128">
        <v>56</v>
      </c>
      <c r="J4128" t="str">
        <f>IF(ABS((C4128-AVERAGE($C:$C))/_xlfn.STDEV.S(moras[SALARIO]))&gt;1.96,"Atípico","No")</f>
        <v>No</v>
      </c>
      <c r="K4128" t="str">
        <f>IF(ABS((moras[[#This Row],[EDAD]]-AVERAGE($I:$I))/_xlfn.STDEV.S($I:$I))&gt;1.96,"Atípico","No")</f>
        <v>No</v>
      </c>
    </row>
    <row r="4129" spans="1:11" x14ac:dyDescent="0.35">
      <c r="A4129">
        <v>235</v>
      </c>
      <c r="B4129" t="s">
        <v>15</v>
      </c>
      <c r="C4129">
        <v>300018</v>
      </c>
      <c r="D4129" t="s">
        <v>17</v>
      </c>
      <c r="E4129" t="s">
        <v>16</v>
      </c>
      <c r="F4129" t="s">
        <v>12</v>
      </c>
      <c r="G4129" t="s">
        <v>13</v>
      </c>
      <c r="H4129" t="s">
        <v>13</v>
      </c>
      <c r="I4129">
        <v>56</v>
      </c>
      <c r="J4129" t="str">
        <f>IF(ABS((C4129-AVERAGE($C:$C))/_xlfn.STDEV.S(moras[SALARIO]))&gt;1.96,"Atípico","No")</f>
        <v>No</v>
      </c>
      <c r="K4129" t="str">
        <f>IF(ABS((moras[[#This Row],[EDAD]]-AVERAGE($I:$I))/_xlfn.STDEV.S($I:$I))&gt;1.96,"Atípico","No")</f>
        <v>No</v>
      </c>
    </row>
    <row r="4130" spans="1:11" x14ac:dyDescent="0.35">
      <c r="A4130">
        <v>457</v>
      </c>
      <c r="B4130" t="s">
        <v>15</v>
      </c>
      <c r="C4130">
        <v>300018</v>
      </c>
      <c r="D4130" t="s">
        <v>18</v>
      </c>
      <c r="E4130" t="s">
        <v>16</v>
      </c>
      <c r="F4130" t="s">
        <v>12</v>
      </c>
      <c r="G4130" t="s">
        <v>13</v>
      </c>
      <c r="H4130" t="s">
        <v>13</v>
      </c>
      <c r="I4130">
        <v>56</v>
      </c>
      <c r="J4130" t="str">
        <f>IF(ABS((C4130-AVERAGE($C:$C))/_xlfn.STDEV.S(moras[SALARIO]))&gt;1.96,"Atípico","No")</f>
        <v>No</v>
      </c>
      <c r="K4130" t="str">
        <f>IF(ABS((moras[[#This Row],[EDAD]]-AVERAGE($I:$I))/_xlfn.STDEV.S($I:$I))&gt;1.96,"Atípico","No")</f>
        <v>No</v>
      </c>
    </row>
    <row r="4131" spans="1:11" x14ac:dyDescent="0.35">
      <c r="A4131">
        <v>3861</v>
      </c>
      <c r="B4131" t="s">
        <v>9</v>
      </c>
      <c r="C4131">
        <v>299784</v>
      </c>
      <c r="D4131" t="s">
        <v>18</v>
      </c>
      <c r="E4131" t="s">
        <v>16</v>
      </c>
      <c r="F4131" t="s">
        <v>12</v>
      </c>
      <c r="G4131" t="s">
        <v>13</v>
      </c>
      <c r="H4131" t="s">
        <v>13</v>
      </c>
      <c r="I4131">
        <v>56</v>
      </c>
      <c r="J4131" t="str">
        <f>IF(ABS((C4131-AVERAGE($C:$C))/_xlfn.STDEV.S(moras[SALARIO]))&gt;1.96,"Atípico","No")</f>
        <v>No</v>
      </c>
      <c r="K4131" t="str">
        <f>IF(ABS((moras[[#This Row],[EDAD]]-AVERAGE($I:$I))/_xlfn.STDEV.S($I:$I))&gt;1.96,"Atípico","No")</f>
        <v>No</v>
      </c>
    </row>
    <row r="4132" spans="1:11" x14ac:dyDescent="0.35">
      <c r="A4132">
        <v>2967</v>
      </c>
      <c r="B4132" t="s">
        <v>15</v>
      </c>
      <c r="C4132">
        <v>297139</v>
      </c>
      <c r="D4132" t="s">
        <v>17</v>
      </c>
      <c r="E4132" t="s">
        <v>16</v>
      </c>
      <c r="F4132" t="s">
        <v>12</v>
      </c>
      <c r="G4132" t="s">
        <v>13</v>
      </c>
      <c r="H4132" t="s">
        <v>13</v>
      </c>
      <c r="I4132">
        <v>56</v>
      </c>
      <c r="J4132" t="str">
        <f>IF(ABS((C4132-AVERAGE($C:$C))/_xlfn.STDEV.S(moras[SALARIO]))&gt;1.96,"Atípico","No")</f>
        <v>No</v>
      </c>
      <c r="K4132" t="str">
        <f>IF(ABS((moras[[#This Row],[EDAD]]-AVERAGE($I:$I))/_xlfn.STDEV.S($I:$I))&gt;1.96,"Atípico","No")</f>
        <v>No</v>
      </c>
    </row>
    <row r="4133" spans="1:11" x14ac:dyDescent="0.35">
      <c r="A4133">
        <v>4792</v>
      </c>
      <c r="B4133" t="s">
        <v>9</v>
      </c>
      <c r="C4133">
        <v>297139</v>
      </c>
      <c r="D4133" t="s">
        <v>17</v>
      </c>
      <c r="E4133" t="s">
        <v>16</v>
      </c>
      <c r="F4133" t="s">
        <v>12</v>
      </c>
      <c r="G4133" t="s">
        <v>13</v>
      </c>
      <c r="H4133" t="s">
        <v>13</v>
      </c>
      <c r="I4133">
        <v>56</v>
      </c>
      <c r="J4133" t="str">
        <f>IF(ABS((C4133-AVERAGE($C:$C))/_xlfn.STDEV.S(moras[SALARIO]))&gt;1.96,"Atípico","No")</f>
        <v>No</v>
      </c>
      <c r="K4133" t="str">
        <f>IF(ABS((moras[[#This Row],[EDAD]]-AVERAGE($I:$I))/_xlfn.STDEV.S($I:$I))&gt;1.96,"Atípico","No")</f>
        <v>No</v>
      </c>
    </row>
    <row r="4134" spans="1:11" x14ac:dyDescent="0.35">
      <c r="A4134">
        <v>3685</v>
      </c>
      <c r="B4134" t="s">
        <v>15</v>
      </c>
      <c r="C4134">
        <v>297050</v>
      </c>
      <c r="D4134" t="s">
        <v>17</v>
      </c>
      <c r="E4134" t="s">
        <v>16</v>
      </c>
      <c r="F4134" t="s">
        <v>12</v>
      </c>
      <c r="G4134" t="s">
        <v>13</v>
      </c>
      <c r="H4134" t="s">
        <v>13</v>
      </c>
      <c r="I4134">
        <v>56</v>
      </c>
      <c r="J4134" t="str">
        <f>IF(ABS((C4134-AVERAGE($C:$C))/_xlfn.STDEV.S(moras[SALARIO]))&gt;1.96,"Atípico","No")</f>
        <v>No</v>
      </c>
      <c r="K4134" t="str">
        <f>IF(ABS((moras[[#This Row],[EDAD]]-AVERAGE($I:$I))/_xlfn.STDEV.S($I:$I))&gt;1.96,"Atípico","No")</f>
        <v>No</v>
      </c>
    </row>
    <row r="4135" spans="1:11" x14ac:dyDescent="0.35">
      <c r="A4135">
        <v>939</v>
      </c>
      <c r="B4135" t="s">
        <v>15</v>
      </c>
      <c r="C4135">
        <v>297046</v>
      </c>
      <c r="D4135" t="s">
        <v>17</v>
      </c>
      <c r="E4135" t="s">
        <v>16</v>
      </c>
      <c r="F4135" t="s">
        <v>12</v>
      </c>
      <c r="G4135" t="s">
        <v>13</v>
      </c>
      <c r="H4135" t="s">
        <v>13</v>
      </c>
      <c r="I4135">
        <v>56</v>
      </c>
      <c r="J4135" t="str">
        <f>IF(ABS((C4135-AVERAGE($C:$C))/_xlfn.STDEV.S(moras[SALARIO]))&gt;1.96,"Atípico","No")</f>
        <v>No</v>
      </c>
      <c r="K4135" t="str">
        <f>IF(ABS((moras[[#This Row],[EDAD]]-AVERAGE($I:$I))/_xlfn.STDEV.S($I:$I))&gt;1.96,"Atípico","No")</f>
        <v>No</v>
      </c>
    </row>
    <row r="4136" spans="1:11" x14ac:dyDescent="0.35">
      <c r="A4136">
        <v>1369</v>
      </c>
      <c r="B4136" t="s">
        <v>15</v>
      </c>
      <c r="C4136">
        <v>297046</v>
      </c>
      <c r="D4136" t="s">
        <v>17</v>
      </c>
      <c r="E4136" t="s">
        <v>16</v>
      </c>
      <c r="F4136" t="s">
        <v>12</v>
      </c>
      <c r="G4136" t="s">
        <v>13</v>
      </c>
      <c r="H4136" t="s">
        <v>13</v>
      </c>
      <c r="I4136">
        <v>56</v>
      </c>
      <c r="J4136" t="str">
        <f>IF(ABS((C4136-AVERAGE($C:$C))/_xlfn.STDEV.S(moras[SALARIO]))&gt;1.96,"Atípico","No")</f>
        <v>No</v>
      </c>
      <c r="K4136" t="str">
        <f>IF(ABS((moras[[#This Row],[EDAD]]-AVERAGE($I:$I))/_xlfn.STDEV.S($I:$I))&gt;1.96,"Atípico","No")</f>
        <v>No</v>
      </c>
    </row>
    <row r="4137" spans="1:11" x14ac:dyDescent="0.35">
      <c r="A4137">
        <v>4576</v>
      </c>
      <c r="B4137" t="s">
        <v>9</v>
      </c>
      <c r="C4137">
        <v>297046</v>
      </c>
      <c r="D4137" t="s">
        <v>17</v>
      </c>
      <c r="E4137" t="s">
        <v>16</v>
      </c>
      <c r="F4137" t="s">
        <v>12</v>
      </c>
      <c r="G4137" t="s">
        <v>13</v>
      </c>
      <c r="H4137" t="s">
        <v>13</v>
      </c>
      <c r="I4137">
        <v>56</v>
      </c>
      <c r="J4137" t="str">
        <f>IF(ABS((C4137-AVERAGE($C:$C))/_xlfn.STDEV.S(moras[SALARIO]))&gt;1.96,"Atípico","No")</f>
        <v>No</v>
      </c>
      <c r="K4137" t="str">
        <f>IF(ABS((moras[[#This Row],[EDAD]]-AVERAGE($I:$I))/_xlfn.STDEV.S($I:$I))&gt;1.96,"Atípico","No")</f>
        <v>No</v>
      </c>
    </row>
    <row r="4138" spans="1:11" x14ac:dyDescent="0.35">
      <c r="A4138">
        <v>2534</v>
      </c>
      <c r="B4138" t="s">
        <v>9</v>
      </c>
      <c r="C4138">
        <v>297045</v>
      </c>
      <c r="D4138" t="s">
        <v>18</v>
      </c>
      <c r="E4138" t="s">
        <v>16</v>
      </c>
      <c r="F4138" t="s">
        <v>12</v>
      </c>
      <c r="G4138" t="s">
        <v>13</v>
      </c>
      <c r="H4138" t="s">
        <v>13</v>
      </c>
      <c r="I4138">
        <v>56</v>
      </c>
      <c r="J4138" t="str">
        <f>IF(ABS((C4138-AVERAGE($C:$C))/_xlfn.STDEV.S(moras[SALARIO]))&gt;1.96,"Atípico","No")</f>
        <v>No</v>
      </c>
      <c r="K4138" t="str">
        <f>IF(ABS((moras[[#This Row],[EDAD]]-AVERAGE($I:$I))/_xlfn.STDEV.S($I:$I))&gt;1.96,"Atípico","No")</f>
        <v>No</v>
      </c>
    </row>
    <row r="4139" spans="1:11" x14ac:dyDescent="0.35">
      <c r="A4139">
        <v>4430</v>
      </c>
      <c r="B4139" t="s">
        <v>9</v>
      </c>
      <c r="C4139">
        <v>297045</v>
      </c>
      <c r="D4139" t="s">
        <v>18</v>
      </c>
      <c r="E4139" t="s">
        <v>16</v>
      </c>
      <c r="F4139" t="s">
        <v>12</v>
      </c>
      <c r="G4139" t="s">
        <v>13</v>
      </c>
      <c r="H4139" t="s">
        <v>12</v>
      </c>
      <c r="I4139">
        <v>56</v>
      </c>
      <c r="J4139" t="str">
        <f>IF(ABS((C4139-AVERAGE($C:$C))/_xlfn.STDEV.S(moras[SALARIO]))&gt;1.96,"Atípico","No")</f>
        <v>No</v>
      </c>
      <c r="K4139" t="str">
        <f>IF(ABS((moras[[#This Row],[EDAD]]-AVERAGE($I:$I))/_xlfn.STDEV.S($I:$I))&gt;1.96,"Atípico","No")</f>
        <v>No</v>
      </c>
    </row>
    <row r="4140" spans="1:11" x14ac:dyDescent="0.35">
      <c r="A4140">
        <v>1443</v>
      </c>
      <c r="B4140" t="s">
        <v>15</v>
      </c>
      <c r="C4140">
        <v>297044.99</v>
      </c>
      <c r="D4140" t="s">
        <v>19</v>
      </c>
      <c r="E4140" t="s">
        <v>16</v>
      </c>
      <c r="F4140" t="s">
        <v>12</v>
      </c>
      <c r="G4140" t="s">
        <v>12</v>
      </c>
      <c r="H4140" t="s">
        <v>13</v>
      </c>
      <c r="I4140">
        <v>56</v>
      </c>
      <c r="J4140" t="str">
        <f>IF(ABS((C4140-AVERAGE($C:$C))/_xlfn.STDEV.S(moras[SALARIO]))&gt;1.96,"Atípico","No")</f>
        <v>No</v>
      </c>
      <c r="K4140" t="str">
        <f>IF(ABS((moras[[#This Row],[EDAD]]-AVERAGE($I:$I))/_xlfn.STDEV.S($I:$I))&gt;1.96,"Atípico","No")</f>
        <v>No</v>
      </c>
    </row>
    <row r="4141" spans="1:11" x14ac:dyDescent="0.35">
      <c r="A4141">
        <v>3795</v>
      </c>
      <c r="B4141" t="s">
        <v>15</v>
      </c>
      <c r="C4141">
        <v>297044.99</v>
      </c>
      <c r="D4141" t="s">
        <v>19</v>
      </c>
      <c r="E4141" t="s">
        <v>16</v>
      </c>
      <c r="F4141" t="s">
        <v>12</v>
      </c>
      <c r="G4141" t="s">
        <v>12</v>
      </c>
      <c r="H4141" t="s">
        <v>13</v>
      </c>
      <c r="I4141">
        <v>56</v>
      </c>
      <c r="J4141" t="str">
        <f>IF(ABS((C4141-AVERAGE($C:$C))/_xlfn.STDEV.S(moras[SALARIO]))&gt;1.96,"Atípico","No")</f>
        <v>No</v>
      </c>
      <c r="K4141" t="str">
        <f>IF(ABS((moras[[#This Row],[EDAD]]-AVERAGE($I:$I))/_xlfn.STDEV.S($I:$I))&gt;1.96,"Atípico","No")</f>
        <v>No</v>
      </c>
    </row>
    <row r="4142" spans="1:11" x14ac:dyDescent="0.35">
      <c r="A4142">
        <v>1177</v>
      </c>
      <c r="B4142" t="s">
        <v>15</v>
      </c>
      <c r="C4142">
        <v>287862.75</v>
      </c>
      <c r="D4142" t="s">
        <v>10</v>
      </c>
      <c r="E4142" t="s">
        <v>11</v>
      </c>
      <c r="F4142" t="s">
        <v>12</v>
      </c>
      <c r="G4142" t="s">
        <v>13</v>
      </c>
      <c r="H4142" t="s">
        <v>13</v>
      </c>
      <c r="I4142">
        <v>56</v>
      </c>
      <c r="J4142" t="str">
        <f>IF(ABS((C4142-AVERAGE($C:$C))/_xlfn.STDEV.S(moras[SALARIO]))&gt;1.96,"Atípico","No")</f>
        <v>No</v>
      </c>
      <c r="K4142" t="str">
        <f>IF(ABS((moras[[#This Row],[EDAD]]-AVERAGE($I:$I))/_xlfn.STDEV.S($I:$I))&gt;1.96,"Atípico","No")</f>
        <v>No</v>
      </c>
    </row>
    <row r="4143" spans="1:11" x14ac:dyDescent="0.35">
      <c r="A4143">
        <v>2120</v>
      </c>
      <c r="B4143" t="s">
        <v>15</v>
      </c>
      <c r="C4143">
        <v>284392</v>
      </c>
      <c r="D4143" t="s">
        <v>10</v>
      </c>
      <c r="E4143" t="s">
        <v>11</v>
      </c>
      <c r="F4143" t="s">
        <v>12</v>
      </c>
      <c r="G4143" t="s">
        <v>13</v>
      </c>
      <c r="H4143" t="s">
        <v>12</v>
      </c>
      <c r="I4143">
        <v>56</v>
      </c>
      <c r="J4143" t="str">
        <f>IF(ABS((C4143-AVERAGE($C:$C))/_xlfn.STDEV.S(moras[SALARIO]))&gt;1.96,"Atípico","No")</f>
        <v>No</v>
      </c>
      <c r="K4143" t="str">
        <f>IF(ABS((moras[[#This Row],[EDAD]]-AVERAGE($I:$I))/_xlfn.STDEV.S($I:$I))&gt;1.96,"Atípico","No")</f>
        <v>No</v>
      </c>
    </row>
    <row r="4144" spans="1:11" x14ac:dyDescent="0.35">
      <c r="A4144">
        <v>1741</v>
      </c>
      <c r="B4144" t="s">
        <v>9</v>
      </c>
      <c r="C4144">
        <v>280000</v>
      </c>
      <c r="D4144" t="s">
        <v>10</v>
      </c>
      <c r="E4144" t="s">
        <v>16</v>
      </c>
      <c r="F4144" t="s">
        <v>12</v>
      </c>
      <c r="G4144" t="s">
        <v>13</v>
      </c>
      <c r="H4144" t="s">
        <v>12</v>
      </c>
      <c r="I4144">
        <v>56</v>
      </c>
      <c r="J4144" t="str">
        <f>IF(ABS((C4144-AVERAGE($C:$C))/_xlfn.STDEV.S(moras[SALARIO]))&gt;1.96,"Atípico","No")</f>
        <v>No</v>
      </c>
      <c r="K4144" t="str">
        <f>IF(ABS((moras[[#This Row],[EDAD]]-AVERAGE($I:$I))/_xlfn.STDEV.S($I:$I))&gt;1.96,"Atípico","No")</f>
        <v>No</v>
      </c>
    </row>
    <row r="4145" spans="1:11" x14ac:dyDescent="0.35">
      <c r="A4145">
        <v>195</v>
      </c>
      <c r="B4145" t="s">
        <v>15</v>
      </c>
      <c r="C4145">
        <v>278030</v>
      </c>
      <c r="D4145" t="s">
        <v>18</v>
      </c>
      <c r="E4145" t="s">
        <v>16</v>
      </c>
      <c r="F4145" t="s">
        <v>12</v>
      </c>
      <c r="G4145" t="s">
        <v>13</v>
      </c>
      <c r="H4145" t="s">
        <v>12</v>
      </c>
      <c r="I4145">
        <v>56</v>
      </c>
      <c r="J4145" t="str">
        <f>IF(ABS((C4145-AVERAGE($C:$C))/_xlfn.STDEV.S(moras[SALARIO]))&gt;1.96,"Atípico","No")</f>
        <v>No</v>
      </c>
      <c r="K4145" t="str">
        <f>IF(ABS((moras[[#This Row],[EDAD]]-AVERAGE($I:$I))/_xlfn.STDEV.S($I:$I))&gt;1.96,"Atípico","No")</f>
        <v>No</v>
      </c>
    </row>
    <row r="4146" spans="1:11" x14ac:dyDescent="0.35">
      <c r="A4146">
        <v>536</v>
      </c>
      <c r="B4146" t="s">
        <v>9</v>
      </c>
      <c r="C4146">
        <v>278030</v>
      </c>
      <c r="D4146" t="s">
        <v>19</v>
      </c>
      <c r="E4146" t="s">
        <v>16</v>
      </c>
      <c r="F4146" t="s">
        <v>12</v>
      </c>
      <c r="G4146" t="s">
        <v>13</v>
      </c>
      <c r="H4146" t="s">
        <v>13</v>
      </c>
      <c r="I4146">
        <v>56</v>
      </c>
      <c r="J4146" t="str">
        <f>IF(ABS((C4146-AVERAGE($C:$C))/_xlfn.STDEV.S(moras[SALARIO]))&gt;1.96,"Atípico","No")</f>
        <v>No</v>
      </c>
      <c r="K4146" t="str">
        <f>IF(ABS((moras[[#This Row],[EDAD]]-AVERAGE($I:$I))/_xlfn.STDEV.S($I:$I))&gt;1.96,"Atípico","No")</f>
        <v>No</v>
      </c>
    </row>
    <row r="4147" spans="1:11" x14ac:dyDescent="0.35">
      <c r="A4147">
        <v>847</v>
      </c>
      <c r="B4147" t="s">
        <v>15</v>
      </c>
      <c r="C4147">
        <v>278030</v>
      </c>
      <c r="D4147" t="s">
        <v>17</v>
      </c>
      <c r="E4147" t="s">
        <v>16</v>
      </c>
      <c r="F4147" t="s">
        <v>12</v>
      </c>
      <c r="G4147" t="s">
        <v>13</v>
      </c>
      <c r="H4147" t="s">
        <v>12</v>
      </c>
      <c r="I4147">
        <v>56</v>
      </c>
      <c r="J4147" t="str">
        <f>IF(ABS((C4147-AVERAGE($C:$C))/_xlfn.STDEV.S(moras[SALARIO]))&gt;1.96,"Atípico","No")</f>
        <v>No</v>
      </c>
      <c r="K4147" t="str">
        <f>IF(ABS((moras[[#This Row],[EDAD]]-AVERAGE($I:$I))/_xlfn.STDEV.S($I:$I))&gt;1.96,"Atípico","No")</f>
        <v>No</v>
      </c>
    </row>
    <row r="4148" spans="1:11" x14ac:dyDescent="0.35">
      <c r="A4148">
        <v>1288</v>
      </c>
      <c r="B4148" t="s">
        <v>9</v>
      </c>
      <c r="C4148">
        <v>278030</v>
      </c>
      <c r="D4148" t="s">
        <v>19</v>
      </c>
      <c r="E4148" t="s">
        <v>16</v>
      </c>
      <c r="F4148" t="s">
        <v>12</v>
      </c>
      <c r="G4148" t="s">
        <v>13</v>
      </c>
      <c r="H4148" t="s">
        <v>13</v>
      </c>
      <c r="I4148">
        <v>56</v>
      </c>
      <c r="J4148" t="str">
        <f>IF(ABS((C4148-AVERAGE($C:$C))/_xlfn.STDEV.S(moras[SALARIO]))&gt;1.96,"Atípico","No")</f>
        <v>No</v>
      </c>
      <c r="K4148" t="str">
        <f>IF(ABS((moras[[#This Row],[EDAD]]-AVERAGE($I:$I))/_xlfn.STDEV.S($I:$I))&gt;1.96,"Atípico","No")</f>
        <v>No</v>
      </c>
    </row>
    <row r="4149" spans="1:11" x14ac:dyDescent="0.35">
      <c r="A4149">
        <v>1426</v>
      </c>
      <c r="B4149" t="s">
        <v>9</v>
      </c>
      <c r="C4149">
        <v>278030</v>
      </c>
      <c r="D4149" t="s">
        <v>19</v>
      </c>
      <c r="E4149" t="s">
        <v>16</v>
      </c>
      <c r="F4149" t="s">
        <v>12</v>
      </c>
      <c r="G4149" t="s">
        <v>13</v>
      </c>
      <c r="H4149" t="s">
        <v>13</v>
      </c>
      <c r="I4149">
        <v>56</v>
      </c>
      <c r="J4149" t="str">
        <f>IF(ABS((C4149-AVERAGE($C:$C))/_xlfn.STDEV.S(moras[SALARIO]))&gt;1.96,"Atípico","No")</f>
        <v>No</v>
      </c>
      <c r="K4149" t="str">
        <f>IF(ABS((moras[[#This Row],[EDAD]]-AVERAGE($I:$I))/_xlfn.STDEV.S($I:$I))&gt;1.96,"Atípico","No")</f>
        <v>No</v>
      </c>
    </row>
    <row r="4150" spans="1:11" x14ac:dyDescent="0.35">
      <c r="A4150">
        <v>3602</v>
      </c>
      <c r="B4150" t="s">
        <v>9</v>
      </c>
      <c r="C4150">
        <v>278030</v>
      </c>
      <c r="D4150" t="s">
        <v>19</v>
      </c>
      <c r="E4150" t="s">
        <v>16</v>
      </c>
      <c r="F4150" t="s">
        <v>12</v>
      </c>
      <c r="G4150" t="s">
        <v>13</v>
      </c>
      <c r="H4150" t="s">
        <v>13</v>
      </c>
      <c r="I4150">
        <v>56</v>
      </c>
      <c r="J4150" t="str">
        <f>IF(ABS((C4150-AVERAGE($C:$C))/_xlfn.STDEV.S(moras[SALARIO]))&gt;1.96,"Atípico","No")</f>
        <v>No</v>
      </c>
      <c r="K4150" t="str">
        <f>IF(ABS((moras[[#This Row],[EDAD]]-AVERAGE($I:$I))/_xlfn.STDEV.S($I:$I))&gt;1.96,"Atípico","No")</f>
        <v>No</v>
      </c>
    </row>
    <row r="4151" spans="1:11" x14ac:dyDescent="0.35">
      <c r="A4151">
        <v>4889</v>
      </c>
      <c r="B4151" t="s">
        <v>9</v>
      </c>
      <c r="C4151">
        <v>267520</v>
      </c>
      <c r="D4151" t="s">
        <v>10</v>
      </c>
      <c r="E4151" t="s">
        <v>16</v>
      </c>
      <c r="F4151" t="s">
        <v>12</v>
      </c>
      <c r="G4151" t="s">
        <v>13</v>
      </c>
      <c r="H4151" t="s">
        <v>13</v>
      </c>
      <c r="I4151">
        <v>56</v>
      </c>
      <c r="J4151" t="str">
        <f>IF(ABS((C4151-AVERAGE($C:$C))/_xlfn.STDEV.S(moras[SALARIO]))&gt;1.96,"Atípico","No")</f>
        <v>No</v>
      </c>
      <c r="K4151" t="str">
        <f>IF(ABS((moras[[#This Row],[EDAD]]-AVERAGE($I:$I))/_xlfn.STDEV.S($I:$I))&gt;1.96,"Atípico","No")</f>
        <v>No</v>
      </c>
    </row>
    <row r="4152" spans="1:11" x14ac:dyDescent="0.35">
      <c r="A4152">
        <v>2407</v>
      </c>
      <c r="B4152" t="s">
        <v>9</v>
      </c>
      <c r="C4152">
        <v>253571</v>
      </c>
      <c r="D4152" t="s">
        <v>14</v>
      </c>
      <c r="E4152" t="s">
        <v>11</v>
      </c>
      <c r="F4152" t="s">
        <v>12</v>
      </c>
      <c r="G4152" t="s">
        <v>13</v>
      </c>
      <c r="H4152" t="s">
        <v>13</v>
      </c>
      <c r="I4152">
        <v>56</v>
      </c>
      <c r="J4152" t="str">
        <f>IF(ABS((C4152-AVERAGE($C:$C))/_xlfn.STDEV.S(moras[SALARIO]))&gt;1.96,"Atípico","No")</f>
        <v>No</v>
      </c>
      <c r="K4152" t="str">
        <f>IF(ABS((moras[[#This Row],[EDAD]]-AVERAGE($I:$I))/_xlfn.STDEV.S($I:$I))&gt;1.96,"Atípico","No")</f>
        <v>No</v>
      </c>
    </row>
    <row r="4153" spans="1:11" x14ac:dyDescent="0.35">
      <c r="A4153">
        <v>712</v>
      </c>
      <c r="B4153" t="s">
        <v>15</v>
      </c>
      <c r="C4153">
        <v>244860</v>
      </c>
      <c r="D4153" t="s">
        <v>10</v>
      </c>
      <c r="E4153" t="s">
        <v>16</v>
      </c>
      <c r="F4153" t="s">
        <v>12</v>
      </c>
      <c r="G4153" t="s">
        <v>13</v>
      </c>
      <c r="H4153" t="s">
        <v>13</v>
      </c>
      <c r="I4153">
        <v>56</v>
      </c>
      <c r="J4153" t="str">
        <f>IF(ABS((C4153-AVERAGE($C:$C))/_xlfn.STDEV.S(moras[SALARIO]))&gt;1.96,"Atípico","No")</f>
        <v>No</v>
      </c>
      <c r="K4153" t="str">
        <f>IF(ABS((moras[[#This Row],[EDAD]]-AVERAGE($I:$I))/_xlfn.STDEV.S($I:$I))&gt;1.96,"Atípico","No")</f>
        <v>No</v>
      </c>
    </row>
    <row r="4154" spans="1:11" x14ac:dyDescent="0.35">
      <c r="A4154">
        <v>1484</v>
      </c>
      <c r="B4154" t="s">
        <v>15</v>
      </c>
      <c r="C4154">
        <v>228749</v>
      </c>
      <c r="D4154" t="s">
        <v>10</v>
      </c>
      <c r="E4154" t="s">
        <v>11</v>
      </c>
      <c r="F4154" t="s">
        <v>12</v>
      </c>
      <c r="G4154" t="s">
        <v>13</v>
      </c>
      <c r="H4154" t="s">
        <v>12</v>
      </c>
      <c r="I4154">
        <v>56</v>
      </c>
      <c r="J4154" t="str">
        <f>IF(ABS((C4154-AVERAGE($C:$C))/_xlfn.STDEV.S(moras[SALARIO]))&gt;1.96,"Atípico","No")</f>
        <v>No</v>
      </c>
      <c r="K4154" t="str">
        <f>IF(ABS((moras[[#This Row],[EDAD]]-AVERAGE($I:$I))/_xlfn.STDEV.S($I:$I))&gt;1.96,"Atípico","No")</f>
        <v>No</v>
      </c>
    </row>
    <row r="4155" spans="1:11" x14ac:dyDescent="0.35">
      <c r="A4155">
        <v>522</v>
      </c>
      <c r="B4155" t="s">
        <v>15</v>
      </c>
      <c r="C4155">
        <v>206538</v>
      </c>
      <c r="D4155" t="s">
        <v>10</v>
      </c>
      <c r="E4155" t="s">
        <v>16</v>
      </c>
      <c r="F4155" t="s">
        <v>12</v>
      </c>
      <c r="G4155" t="s">
        <v>13</v>
      </c>
      <c r="H4155" t="s">
        <v>12</v>
      </c>
      <c r="I4155">
        <v>56</v>
      </c>
      <c r="J4155" t="str">
        <f>IF(ABS((C4155-AVERAGE($C:$C))/_xlfn.STDEV.S(moras[SALARIO]))&gt;1.96,"Atípico","No")</f>
        <v>No</v>
      </c>
      <c r="K4155" t="str">
        <f>IF(ABS((moras[[#This Row],[EDAD]]-AVERAGE($I:$I))/_xlfn.STDEV.S($I:$I))&gt;1.96,"Atípico","No")</f>
        <v>No</v>
      </c>
    </row>
    <row r="4156" spans="1:11" x14ac:dyDescent="0.35">
      <c r="A4156">
        <v>2904</v>
      </c>
      <c r="B4156" t="s">
        <v>9</v>
      </c>
      <c r="C4156">
        <v>171000</v>
      </c>
      <c r="D4156" t="s">
        <v>10</v>
      </c>
      <c r="E4156" t="s">
        <v>16</v>
      </c>
      <c r="F4156" t="s">
        <v>12</v>
      </c>
      <c r="G4156" t="s">
        <v>13</v>
      </c>
      <c r="H4156" t="s">
        <v>13</v>
      </c>
      <c r="I4156">
        <v>56</v>
      </c>
      <c r="J4156" t="str">
        <f>IF(ABS((C4156-AVERAGE($C:$C))/_xlfn.STDEV.S(moras[SALARIO]))&gt;1.96,"Atípico","No")</f>
        <v>No</v>
      </c>
      <c r="K4156" t="str">
        <f>IF(ABS((moras[[#This Row],[EDAD]]-AVERAGE($I:$I))/_xlfn.STDEV.S($I:$I))&gt;1.96,"Atípico","No")</f>
        <v>No</v>
      </c>
    </row>
    <row r="4157" spans="1:11" x14ac:dyDescent="0.35">
      <c r="A4157">
        <v>436</v>
      </c>
      <c r="B4157" t="s">
        <v>9</v>
      </c>
      <c r="C4157">
        <v>150222</v>
      </c>
      <c r="D4157" t="s">
        <v>10</v>
      </c>
      <c r="E4157" t="s">
        <v>16</v>
      </c>
      <c r="F4157" t="s">
        <v>12</v>
      </c>
      <c r="G4157" t="s">
        <v>13</v>
      </c>
      <c r="H4157" t="s">
        <v>13</v>
      </c>
      <c r="I4157">
        <v>56</v>
      </c>
      <c r="J4157" t="str">
        <f>IF(ABS((C4157-AVERAGE($C:$C))/_xlfn.STDEV.S(moras[SALARIO]))&gt;1.96,"Atípico","No")</f>
        <v>No</v>
      </c>
      <c r="K4157" t="str">
        <f>IF(ABS((moras[[#This Row],[EDAD]]-AVERAGE($I:$I))/_xlfn.STDEV.S($I:$I))&gt;1.96,"Atípico","No")</f>
        <v>No</v>
      </c>
    </row>
    <row r="4158" spans="1:11" x14ac:dyDescent="0.35">
      <c r="A4158">
        <v>4248</v>
      </c>
      <c r="B4158" t="s">
        <v>9</v>
      </c>
      <c r="C4158">
        <v>100000</v>
      </c>
      <c r="D4158" t="s">
        <v>10</v>
      </c>
      <c r="E4158" t="s">
        <v>16</v>
      </c>
      <c r="F4158" t="s">
        <v>12</v>
      </c>
      <c r="G4158" t="s">
        <v>13</v>
      </c>
      <c r="H4158" t="s">
        <v>13</v>
      </c>
      <c r="I4158">
        <v>56</v>
      </c>
      <c r="J4158" t="str">
        <f>IF(ABS((C4158-AVERAGE($C:$C))/_xlfn.STDEV.S(moras[SALARIO]))&gt;1.96,"Atípico","No")</f>
        <v>No</v>
      </c>
      <c r="K4158" t="str">
        <f>IF(ABS((moras[[#This Row],[EDAD]]-AVERAGE($I:$I))/_xlfn.STDEV.S($I:$I))&gt;1.96,"Atípico","No")</f>
        <v>No</v>
      </c>
    </row>
    <row r="4159" spans="1:11" x14ac:dyDescent="0.35">
      <c r="A4159">
        <v>3496</v>
      </c>
      <c r="B4159" t="s">
        <v>9</v>
      </c>
      <c r="C4159">
        <v>84000</v>
      </c>
      <c r="D4159" t="s">
        <v>10</v>
      </c>
      <c r="E4159" t="s">
        <v>16</v>
      </c>
      <c r="F4159" t="s">
        <v>12</v>
      </c>
      <c r="G4159" t="s">
        <v>13</v>
      </c>
      <c r="H4159" t="s">
        <v>13</v>
      </c>
      <c r="I4159">
        <v>56</v>
      </c>
      <c r="J4159" t="str">
        <f>IF(ABS((C4159-AVERAGE($C:$C))/_xlfn.STDEV.S(moras[SALARIO]))&gt;1.96,"Atípico","No")</f>
        <v>No</v>
      </c>
      <c r="K4159" t="str">
        <f>IF(ABS((moras[[#This Row],[EDAD]]-AVERAGE($I:$I))/_xlfn.STDEV.S($I:$I))&gt;1.96,"Atípico","No")</f>
        <v>No</v>
      </c>
    </row>
    <row r="4160" spans="1:11" x14ac:dyDescent="0.35">
      <c r="A4160">
        <v>4073</v>
      </c>
      <c r="B4160" t="s">
        <v>9</v>
      </c>
      <c r="C4160">
        <v>60000</v>
      </c>
      <c r="D4160" t="s">
        <v>10</v>
      </c>
      <c r="E4160" t="s">
        <v>16</v>
      </c>
      <c r="F4160" t="s">
        <v>12</v>
      </c>
      <c r="G4160" t="s">
        <v>13</v>
      </c>
      <c r="H4160" t="s">
        <v>12</v>
      </c>
      <c r="I4160">
        <v>56</v>
      </c>
      <c r="J4160" t="str">
        <f>IF(ABS((C4160-AVERAGE($C:$C))/_xlfn.STDEV.S(moras[SALARIO]))&gt;1.96,"Atípico","No")</f>
        <v>No</v>
      </c>
      <c r="K4160" t="str">
        <f>IF(ABS((moras[[#This Row],[EDAD]]-AVERAGE($I:$I))/_xlfn.STDEV.S($I:$I))&gt;1.96,"Atípico","No")</f>
        <v>No</v>
      </c>
    </row>
    <row r="4161" spans="1:11" x14ac:dyDescent="0.35">
      <c r="A4161">
        <v>3120</v>
      </c>
      <c r="B4161" t="s">
        <v>9</v>
      </c>
      <c r="C4161">
        <v>3446699</v>
      </c>
      <c r="D4161" t="s">
        <v>10</v>
      </c>
      <c r="E4161" t="s">
        <v>11</v>
      </c>
      <c r="F4161" t="s">
        <v>12</v>
      </c>
      <c r="G4161" t="s">
        <v>13</v>
      </c>
      <c r="H4161" t="s">
        <v>13</v>
      </c>
      <c r="I4161">
        <v>57</v>
      </c>
      <c r="J4161" t="str">
        <f>IF(ABS((C4161-AVERAGE($C:$C))/_xlfn.STDEV.S(moras[SALARIO]))&gt;1.96,"Atípico","No")</f>
        <v>Atípico</v>
      </c>
      <c r="K4161" t="str">
        <f>IF(ABS((moras[[#This Row],[EDAD]]-AVERAGE($I:$I))/_xlfn.STDEV.S($I:$I))&gt;1.96,"Atípico","No")</f>
        <v>No</v>
      </c>
    </row>
    <row r="4162" spans="1:11" x14ac:dyDescent="0.35">
      <c r="A4162">
        <v>4352</v>
      </c>
      <c r="B4162" t="s">
        <v>15</v>
      </c>
      <c r="C4162">
        <v>2922222.6</v>
      </c>
      <c r="D4162" t="s">
        <v>10</v>
      </c>
      <c r="E4162" t="s">
        <v>11</v>
      </c>
      <c r="F4162" t="s">
        <v>12</v>
      </c>
      <c r="G4162" t="s">
        <v>13</v>
      </c>
      <c r="H4162" t="s">
        <v>13</v>
      </c>
      <c r="I4162">
        <v>57</v>
      </c>
      <c r="J4162" t="str">
        <f>IF(ABS((C4162-AVERAGE($C:$C))/_xlfn.STDEV.S(moras[SALARIO]))&gt;1.96,"Atípico","No")</f>
        <v>Atípico</v>
      </c>
      <c r="K4162" t="str">
        <f>IF(ABS((moras[[#This Row],[EDAD]]-AVERAGE($I:$I))/_xlfn.STDEV.S($I:$I))&gt;1.96,"Atípico","No")</f>
        <v>No</v>
      </c>
    </row>
    <row r="4163" spans="1:11" x14ac:dyDescent="0.35">
      <c r="A4163">
        <v>4192</v>
      </c>
      <c r="B4163" t="s">
        <v>9</v>
      </c>
      <c r="C4163">
        <v>2870715.1</v>
      </c>
      <c r="D4163" t="s">
        <v>10</v>
      </c>
      <c r="E4163" t="s">
        <v>11</v>
      </c>
      <c r="F4163" t="s">
        <v>12</v>
      </c>
      <c r="G4163" t="s">
        <v>13</v>
      </c>
      <c r="H4163" t="s">
        <v>13</v>
      </c>
      <c r="I4163">
        <v>57</v>
      </c>
      <c r="J4163" t="str">
        <f>IF(ABS((C4163-AVERAGE($C:$C))/_xlfn.STDEV.S(moras[SALARIO]))&gt;1.96,"Atípico","No")</f>
        <v>Atípico</v>
      </c>
      <c r="K4163" t="str">
        <f>IF(ABS((moras[[#This Row],[EDAD]]-AVERAGE($I:$I))/_xlfn.STDEV.S($I:$I))&gt;1.96,"Atípico","No")</f>
        <v>No</v>
      </c>
    </row>
    <row r="4164" spans="1:11" x14ac:dyDescent="0.35">
      <c r="A4164">
        <v>69</v>
      </c>
      <c r="B4164" t="s">
        <v>9</v>
      </c>
      <c r="C4164">
        <v>1866932.5</v>
      </c>
      <c r="D4164" t="s">
        <v>10</v>
      </c>
      <c r="E4164" t="s">
        <v>11</v>
      </c>
      <c r="F4164" t="s">
        <v>12</v>
      </c>
      <c r="G4164" t="s">
        <v>13</v>
      </c>
      <c r="H4164" t="s">
        <v>13</v>
      </c>
      <c r="I4164">
        <v>57</v>
      </c>
      <c r="J4164" t="str">
        <f>IF(ABS((C4164-AVERAGE($C:$C))/_xlfn.STDEV.S(moras[SALARIO]))&gt;1.96,"Atípico","No")</f>
        <v>No</v>
      </c>
      <c r="K4164" t="str">
        <f>IF(ABS((moras[[#This Row],[EDAD]]-AVERAGE($I:$I))/_xlfn.STDEV.S($I:$I))&gt;1.96,"Atípico","No")</f>
        <v>No</v>
      </c>
    </row>
    <row r="4165" spans="1:11" x14ac:dyDescent="0.35">
      <c r="A4165">
        <v>3086</v>
      </c>
      <c r="B4165" t="s">
        <v>15</v>
      </c>
      <c r="C4165">
        <v>1762215.6</v>
      </c>
      <c r="D4165" t="s">
        <v>10</v>
      </c>
      <c r="E4165" t="s">
        <v>11</v>
      </c>
      <c r="F4165" t="s">
        <v>12</v>
      </c>
      <c r="G4165" t="s">
        <v>13</v>
      </c>
      <c r="H4165" t="s">
        <v>13</v>
      </c>
      <c r="I4165">
        <v>57</v>
      </c>
      <c r="J4165" t="str">
        <f>IF(ABS((C4165-AVERAGE($C:$C))/_xlfn.STDEV.S(moras[SALARIO]))&gt;1.96,"Atípico","No")</f>
        <v>No</v>
      </c>
      <c r="K4165" t="str">
        <f>IF(ABS((moras[[#This Row],[EDAD]]-AVERAGE($I:$I))/_xlfn.STDEV.S($I:$I))&gt;1.96,"Atípico","No")</f>
        <v>No</v>
      </c>
    </row>
    <row r="4166" spans="1:11" x14ac:dyDescent="0.35">
      <c r="A4166">
        <v>4289</v>
      </c>
      <c r="B4166" t="s">
        <v>15</v>
      </c>
      <c r="C4166">
        <v>1751423.3</v>
      </c>
      <c r="D4166" t="s">
        <v>10</v>
      </c>
      <c r="E4166" t="s">
        <v>11</v>
      </c>
      <c r="F4166" t="s">
        <v>12</v>
      </c>
      <c r="G4166" t="s">
        <v>13</v>
      </c>
      <c r="H4166" t="s">
        <v>13</v>
      </c>
      <c r="I4166">
        <v>57</v>
      </c>
      <c r="J4166" t="str">
        <f>IF(ABS((C4166-AVERAGE($C:$C))/_xlfn.STDEV.S(moras[SALARIO]))&gt;1.96,"Atípico","No")</f>
        <v>No</v>
      </c>
      <c r="K4166" t="str">
        <f>IF(ABS((moras[[#This Row],[EDAD]]-AVERAGE($I:$I))/_xlfn.STDEV.S($I:$I))&gt;1.96,"Atípico","No")</f>
        <v>No</v>
      </c>
    </row>
    <row r="4167" spans="1:11" x14ac:dyDescent="0.35">
      <c r="A4167">
        <v>1991</v>
      </c>
      <c r="B4167" t="s">
        <v>15</v>
      </c>
      <c r="C4167">
        <v>1708013</v>
      </c>
      <c r="D4167" t="s">
        <v>14</v>
      </c>
      <c r="E4167" t="s">
        <v>11</v>
      </c>
      <c r="F4167" t="s">
        <v>12</v>
      </c>
      <c r="G4167" t="s">
        <v>13</v>
      </c>
      <c r="H4167" t="s">
        <v>13</v>
      </c>
      <c r="I4167">
        <v>57</v>
      </c>
      <c r="J4167" t="str">
        <f>IF(ABS((C4167-AVERAGE($C:$C))/_xlfn.STDEV.S(moras[SALARIO]))&gt;1.96,"Atípico","No")</f>
        <v>No</v>
      </c>
      <c r="K4167" t="str">
        <f>IF(ABS((moras[[#This Row],[EDAD]]-AVERAGE($I:$I))/_xlfn.STDEV.S($I:$I))&gt;1.96,"Atípico","No")</f>
        <v>No</v>
      </c>
    </row>
    <row r="4168" spans="1:11" x14ac:dyDescent="0.35">
      <c r="A4168">
        <v>1775</v>
      </c>
      <c r="B4168" t="s">
        <v>9</v>
      </c>
      <c r="C4168">
        <v>1662042.88</v>
      </c>
      <c r="D4168" t="s">
        <v>10</v>
      </c>
      <c r="E4168" t="s">
        <v>11</v>
      </c>
      <c r="F4168" t="s">
        <v>12</v>
      </c>
      <c r="G4168" t="s">
        <v>13</v>
      </c>
      <c r="H4168" t="s">
        <v>13</v>
      </c>
      <c r="I4168">
        <v>57</v>
      </c>
      <c r="J4168" t="str">
        <f>IF(ABS((C4168-AVERAGE($C:$C))/_xlfn.STDEV.S(moras[SALARIO]))&gt;1.96,"Atípico","No")</f>
        <v>No</v>
      </c>
      <c r="K4168" t="str">
        <f>IF(ABS((moras[[#This Row],[EDAD]]-AVERAGE($I:$I))/_xlfn.STDEV.S($I:$I))&gt;1.96,"Atípico","No")</f>
        <v>No</v>
      </c>
    </row>
    <row r="4169" spans="1:11" x14ac:dyDescent="0.35">
      <c r="A4169">
        <v>2876</v>
      </c>
      <c r="B4169" t="s">
        <v>15</v>
      </c>
      <c r="C4169">
        <v>1350000</v>
      </c>
      <c r="D4169" t="s">
        <v>10</v>
      </c>
      <c r="E4169" t="s">
        <v>16</v>
      </c>
      <c r="F4169" t="s">
        <v>12</v>
      </c>
      <c r="G4169" t="s">
        <v>13</v>
      </c>
      <c r="H4169" t="s">
        <v>13</v>
      </c>
      <c r="I4169">
        <v>57</v>
      </c>
      <c r="J4169" t="str">
        <f>IF(ABS((C4169-AVERAGE($C:$C))/_xlfn.STDEV.S(moras[SALARIO]))&gt;1.96,"Atípico","No")</f>
        <v>No</v>
      </c>
      <c r="K4169" t="str">
        <f>IF(ABS((moras[[#This Row],[EDAD]]-AVERAGE($I:$I))/_xlfn.STDEV.S($I:$I))&gt;1.96,"Atípico","No")</f>
        <v>No</v>
      </c>
    </row>
    <row r="4170" spans="1:11" x14ac:dyDescent="0.35">
      <c r="A4170">
        <v>2142</v>
      </c>
      <c r="B4170" t="s">
        <v>9</v>
      </c>
      <c r="C4170">
        <v>1347519</v>
      </c>
      <c r="D4170" t="s">
        <v>10</v>
      </c>
      <c r="E4170" t="s">
        <v>11</v>
      </c>
      <c r="F4170" t="s">
        <v>12</v>
      </c>
      <c r="G4170" t="s">
        <v>13</v>
      </c>
      <c r="H4170" t="s">
        <v>13</v>
      </c>
      <c r="I4170">
        <v>57</v>
      </c>
      <c r="J4170" t="str">
        <f>IF(ABS((C4170-AVERAGE($C:$C))/_xlfn.STDEV.S(moras[SALARIO]))&gt;1.96,"Atípico","No")</f>
        <v>No</v>
      </c>
      <c r="K4170" t="str">
        <f>IF(ABS((moras[[#This Row],[EDAD]]-AVERAGE($I:$I))/_xlfn.STDEV.S($I:$I))&gt;1.96,"Atípico","No")</f>
        <v>No</v>
      </c>
    </row>
    <row r="4171" spans="1:11" x14ac:dyDescent="0.35">
      <c r="A4171">
        <v>4944</v>
      </c>
      <c r="B4171" t="s">
        <v>9</v>
      </c>
      <c r="C4171">
        <v>1225741</v>
      </c>
      <c r="D4171" t="s">
        <v>10</v>
      </c>
      <c r="E4171" t="s">
        <v>16</v>
      </c>
      <c r="F4171" t="s">
        <v>12</v>
      </c>
      <c r="G4171" t="s">
        <v>13</v>
      </c>
      <c r="H4171" t="s">
        <v>13</v>
      </c>
      <c r="I4171">
        <v>57</v>
      </c>
      <c r="J4171" t="str">
        <f>IF(ABS((C4171-AVERAGE($C:$C))/_xlfn.STDEV.S(moras[SALARIO]))&gt;1.96,"Atípico","No")</f>
        <v>No</v>
      </c>
      <c r="K4171" t="str">
        <f>IF(ABS((moras[[#This Row],[EDAD]]-AVERAGE($I:$I))/_xlfn.STDEV.S($I:$I))&gt;1.96,"Atípico","No")</f>
        <v>No</v>
      </c>
    </row>
    <row r="4172" spans="1:11" x14ac:dyDescent="0.35">
      <c r="A4172">
        <v>2208</v>
      </c>
      <c r="B4172" t="s">
        <v>15</v>
      </c>
      <c r="C4172">
        <v>1214632</v>
      </c>
      <c r="D4172" t="s">
        <v>10</v>
      </c>
      <c r="E4172" t="s">
        <v>11</v>
      </c>
      <c r="F4172" t="s">
        <v>12</v>
      </c>
      <c r="G4172" t="s">
        <v>13</v>
      </c>
      <c r="H4172" t="s">
        <v>12</v>
      </c>
      <c r="I4172">
        <v>57</v>
      </c>
      <c r="J4172" t="str">
        <f>IF(ABS((C4172-AVERAGE($C:$C))/_xlfn.STDEV.S(moras[SALARIO]))&gt;1.96,"Atípico","No")</f>
        <v>No</v>
      </c>
      <c r="K4172" t="str">
        <f>IF(ABS((moras[[#This Row],[EDAD]]-AVERAGE($I:$I))/_xlfn.STDEV.S($I:$I))&gt;1.96,"Atípico","No")</f>
        <v>No</v>
      </c>
    </row>
    <row r="4173" spans="1:11" x14ac:dyDescent="0.35">
      <c r="A4173">
        <v>466</v>
      </c>
      <c r="B4173" t="s">
        <v>15</v>
      </c>
      <c r="C4173">
        <v>963278.53</v>
      </c>
      <c r="D4173" t="s">
        <v>10</v>
      </c>
      <c r="E4173" t="s">
        <v>11</v>
      </c>
      <c r="F4173" t="s">
        <v>12</v>
      </c>
      <c r="G4173" t="s">
        <v>13</v>
      </c>
      <c r="H4173" t="s">
        <v>13</v>
      </c>
      <c r="I4173">
        <v>57</v>
      </c>
      <c r="J4173" t="str">
        <f>IF(ABS((C4173-AVERAGE($C:$C))/_xlfn.STDEV.S(moras[SALARIO]))&gt;1.96,"Atípico","No")</f>
        <v>No</v>
      </c>
      <c r="K4173" t="str">
        <f>IF(ABS((moras[[#This Row],[EDAD]]-AVERAGE($I:$I))/_xlfn.STDEV.S($I:$I))&gt;1.96,"Atípico","No")</f>
        <v>No</v>
      </c>
    </row>
    <row r="4174" spans="1:11" x14ac:dyDescent="0.35">
      <c r="A4174">
        <v>1041</v>
      </c>
      <c r="B4174" t="s">
        <v>15</v>
      </c>
      <c r="C4174">
        <v>952206</v>
      </c>
      <c r="D4174" t="s">
        <v>10</v>
      </c>
      <c r="E4174" t="s">
        <v>11</v>
      </c>
      <c r="F4174" t="s">
        <v>12</v>
      </c>
      <c r="G4174" t="s">
        <v>13</v>
      </c>
      <c r="H4174" t="s">
        <v>12</v>
      </c>
      <c r="I4174">
        <v>57</v>
      </c>
      <c r="J4174" t="str">
        <f>IF(ABS((C4174-AVERAGE($C:$C))/_xlfn.STDEV.S(moras[SALARIO]))&gt;1.96,"Atípico","No")</f>
        <v>No</v>
      </c>
      <c r="K4174" t="str">
        <f>IF(ABS((moras[[#This Row],[EDAD]]-AVERAGE($I:$I))/_xlfn.STDEV.S($I:$I))&gt;1.96,"Atípico","No")</f>
        <v>No</v>
      </c>
    </row>
    <row r="4175" spans="1:11" x14ac:dyDescent="0.35">
      <c r="A4175">
        <v>4750</v>
      </c>
      <c r="B4175" t="s">
        <v>15</v>
      </c>
      <c r="C4175">
        <v>919460.32</v>
      </c>
      <c r="D4175" t="s">
        <v>10</v>
      </c>
      <c r="E4175" t="s">
        <v>11</v>
      </c>
      <c r="F4175" t="s">
        <v>12</v>
      </c>
      <c r="G4175" t="s">
        <v>13</v>
      </c>
      <c r="H4175" t="s">
        <v>13</v>
      </c>
      <c r="I4175">
        <v>57</v>
      </c>
      <c r="J4175" t="str">
        <f>IF(ABS((C4175-AVERAGE($C:$C))/_xlfn.STDEV.S(moras[SALARIO]))&gt;1.96,"Atípico","No")</f>
        <v>No</v>
      </c>
      <c r="K4175" t="str">
        <f>IF(ABS((moras[[#This Row],[EDAD]]-AVERAGE($I:$I))/_xlfn.STDEV.S($I:$I))&gt;1.96,"Atípico","No")</f>
        <v>No</v>
      </c>
    </row>
    <row r="4176" spans="1:11" x14ac:dyDescent="0.35">
      <c r="A4176">
        <v>2473</v>
      </c>
      <c r="B4176" t="s">
        <v>9</v>
      </c>
      <c r="C4176">
        <v>842404.4</v>
      </c>
      <c r="D4176" t="s">
        <v>10</v>
      </c>
      <c r="E4176" t="s">
        <v>11</v>
      </c>
      <c r="F4176" t="s">
        <v>12</v>
      </c>
      <c r="G4176" t="s">
        <v>13</v>
      </c>
      <c r="H4176" t="s">
        <v>13</v>
      </c>
      <c r="I4176">
        <v>57</v>
      </c>
      <c r="J4176" t="str">
        <f>IF(ABS((C4176-AVERAGE($C:$C))/_xlfn.STDEV.S(moras[SALARIO]))&gt;1.96,"Atípico","No")</f>
        <v>No</v>
      </c>
      <c r="K4176" t="str">
        <f>IF(ABS((moras[[#This Row],[EDAD]]-AVERAGE($I:$I))/_xlfn.STDEV.S($I:$I))&gt;1.96,"Atípico","No")</f>
        <v>No</v>
      </c>
    </row>
    <row r="4177" spans="1:11" x14ac:dyDescent="0.35">
      <c r="A4177">
        <v>4370</v>
      </c>
      <c r="B4177" t="s">
        <v>9</v>
      </c>
      <c r="C4177">
        <v>760293.64</v>
      </c>
      <c r="D4177" t="s">
        <v>10</v>
      </c>
      <c r="E4177" t="s">
        <v>16</v>
      </c>
      <c r="F4177" t="s">
        <v>12</v>
      </c>
      <c r="G4177" t="s">
        <v>12</v>
      </c>
      <c r="H4177" t="s">
        <v>13</v>
      </c>
      <c r="I4177">
        <v>57</v>
      </c>
      <c r="J4177" t="str">
        <f>IF(ABS((C4177-AVERAGE($C:$C))/_xlfn.STDEV.S(moras[SALARIO]))&gt;1.96,"Atípico","No")</f>
        <v>No</v>
      </c>
      <c r="K4177" t="str">
        <f>IF(ABS((moras[[#This Row],[EDAD]]-AVERAGE($I:$I))/_xlfn.STDEV.S($I:$I))&gt;1.96,"Atípico","No")</f>
        <v>No</v>
      </c>
    </row>
    <row r="4178" spans="1:11" x14ac:dyDescent="0.35">
      <c r="A4178">
        <v>2102</v>
      </c>
      <c r="B4178" t="s">
        <v>9</v>
      </c>
      <c r="C4178">
        <v>742000</v>
      </c>
      <c r="D4178" t="s">
        <v>10</v>
      </c>
      <c r="E4178" t="s">
        <v>16</v>
      </c>
      <c r="F4178" t="s">
        <v>12</v>
      </c>
      <c r="G4178" t="s">
        <v>13</v>
      </c>
      <c r="H4178" t="s">
        <v>13</v>
      </c>
      <c r="I4178">
        <v>57</v>
      </c>
      <c r="J4178" t="str">
        <f>IF(ABS((C4178-AVERAGE($C:$C))/_xlfn.STDEV.S(moras[SALARIO]))&gt;1.96,"Atípico","No")</f>
        <v>No</v>
      </c>
      <c r="K4178" t="str">
        <f>IF(ABS((moras[[#This Row],[EDAD]]-AVERAGE($I:$I))/_xlfn.STDEV.S($I:$I))&gt;1.96,"Atípico","No")</f>
        <v>No</v>
      </c>
    </row>
    <row r="4179" spans="1:11" x14ac:dyDescent="0.35">
      <c r="A4179">
        <v>4350</v>
      </c>
      <c r="B4179" t="s">
        <v>9</v>
      </c>
      <c r="C4179">
        <v>687800</v>
      </c>
      <c r="D4179" t="s">
        <v>10</v>
      </c>
      <c r="E4179" t="s">
        <v>16</v>
      </c>
      <c r="F4179" t="s">
        <v>12</v>
      </c>
      <c r="G4179" t="s">
        <v>13</v>
      </c>
      <c r="H4179" t="s">
        <v>13</v>
      </c>
      <c r="I4179">
        <v>57</v>
      </c>
      <c r="J4179" t="str">
        <f>IF(ABS((C4179-AVERAGE($C:$C))/_xlfn.STDEV.S(moras[SALARIO]))&gt;1.96,"Atípico","No")</f>
        <v>No</v>
      </c>
      <c r="K4179" t="str">
        <f>IF(ABS((moras[[#This Row],[EDAD]]-AVERAGE($I:$I))/_xlfn.STDEV.S($I:$I))&gt;1.96,"Atípico","No")</f>
        <v>No</v>
      </c>
    </row>
    <row r="4180" spans="1:11" x14ac:dyDescent="0.35">
      <c r="A4180">
        <v>133</v>
      </c>
      <c r="B4180" t="s">
        <v>9</v>
      </c>
      <c r="C4180">
        <v>677626.04</v>
      </c>
      <c r="D4180" t="s">
        <v>10</v>
      </c>
      <c r="E4180" t="s">
        <v>16</v>
      </c>
      <c r="F4180" t="s">
        <v>12</v>
      </c>
      <c r="G4180" t="s">
        <v>13</v>
      </c>
      <c r="H4180" t="s">
        <v>13</v>
      </c>
      <c r="I4180">
        <v>57</v>
      </c>
      <c r="J4180" t="str">
        <f>IF(ABS((C4180-AVERAGE($C:$C))/_xlfn.STDEV.S(moras[SALARIO]))&gt;1.96,"Atípico","No")</f>
        <v>No</v>
      </c>
      <c r="K4180" t="str">
        <f>IF(ABS((moras[[#This Row],[EDAD]]-AVERAGE($I:$I))/_xlfn.STDEV.S($I:$I))&gt;1.96,"Atípico","No")</f>
        <v>No</v>
      </c>
    </row>
    <row r="4181" spans="1:11" x14ac:dyDescent="0.35">
      <c r="A4181">
        <v>4736</v>
      </c>
      <c r="B4181" t="s">
        <v>9</v>
      </c>
      <c r="C4181">
        <v>666888.57999999996</v>
      </c>
      <c r="D4181" t="s">
        <v>10</v>
      </c>
      <c r="E4181" t="s">
        <v>16</v>
      </c>
      <c r="F4181" t="s">
        <v>12</v>
      </c>
      <c r="G4181" t="s">
        <v>13</v>
      </c>
      <c r="H4181" t="s">
        <v>13</v>
      </c>
      <c r="I4181">
        <v>57</v>
      </c>
      <c r="J4181" t="str">
        <f>IF(ABS((C4181-AVERAGE($C:$C))/_xlfn.STDEV.S(moras[SALARIO]))&gt;1.96,"Atípico","No")</f>
        <v>No</v>
      </c>
      <c r="K4181" t="str">
        <f>IF(ABS((moras[[#This Row],[EDAD]]-AVERAGE($I:$I))/_xlfn.STDEV.S($I:$I))&gt;1.96,"Atípico","No")</f>
        <v>No</v>
      </c>
    </row>
    <row r="4182" spans="1:11" x14ac:dyDescent="0.35">
      <c r="A4182">
        <v>4605</v>
      </c>
      <c r="B4182" t="s">
        <v>9</v>
      </c>
      <c r="C4182">
        <v>664852.56000000006</v>
      </c>
      <c r="D4182" t="s">
        <v>10</v>
      </c>
      <c r="E4182" t="s">
        <v>11</v>
      </c>
      <c r="F4182" t="s">
        <v>12</v>
      </c>
      <c r="G4182" t="s">
        <v>13</v>
      </c>
      <c r="H4182" t="s">
        <v>13</v>
      </c>
      <c r="I4182">
        <v>57</v>
      </c>
      <c r="J4182" t="str">
        <f>IF(ABS((C4182-AVERAGE($C:$C))/_xlfn.STDEV.S(moras[SALARIO]))&gt;1.96,"Atípico","No")</f>
        <v>No</v>
      </c>
      <c r="K4182" t="str">
        <f>IF(ABS((moras[[#This Row],[EDAD]]-AVERAGE($I:$I))/_xlfn.STDEV.S($I:$I))&gt;1.96,"Atípico","No")</f>
        <v>No</v>
      </c>
    </row>
    <row r="4183" spans="1:11" x14ac:dyDescent="0.35">
      <c r="A4183">
        <v>1868</v>
      </c>
      <c r="B4183" t="s">
        <v>9</v>
      </c>
      <c r="C4183">
        <v>639148</v>
      </c>
      <c r="D4183" t="s">
        <v>18</v>
      </c>
      <c r="E4183" t="s">
        <v>16</v>
      </c>
      <c r="F4183" t="s">
        <v>12</v>
      </c>
      <c r="G4183" t="s">
        <v>13</v>
      </c>
      <c r="H4183" t="s">
        <v>12</v>
      </c>
      <c r="I4183">
        <v>57</v>
      </c>
      <c r="J4183" t="str">
        <f>IF(ABS((C4183-AVERAGE($C:$C))/_xlfn.STDEV.S(moras[SALARIO]))&gt;1.96,"Atípico","No")</f>
        <v>No</v>
      </c>
      <c r="K4183" t="str">
        <f>IF(ABS((moras[[#This Row],[EDAD]]-AVERAGE($I:$I))/_xlfn.STDEV.S($I:$I))&gt;1.96,"Atípico","No")</f>
        <v>No</v>
      </c>
    </row>
    <row r="4184" spans="1:11" x14ac:dyDescent="0.35">
      <c r="A4184">
        <v>1291</v>
      </c>
      <c r="B4184" t="s">
        <v>9</v>
      </c>
      <c r="C4184">
        <v>609030</v>
      </c>
      <c r="D4184" t="s">
        <v>18</v>
      </c>
      <c r="E4184" t="s">
        <v>16</v>
      </c>
      <c r="F4184" t="s">
        <v>12</v>
      </c>
      <c r="G4184" t="s">
        <v>13</v>
      </c>
      <c r="H4184" t="s">
        <v>12</v>
      </c>
      <c r="I4184">
        <v>57</v>
      </c>
      <c r="J4184" t="str">
        <f>IF(ABS((C4184-AVERAGE($C:$C))/_xlfn.STDEV.S(moras[SALARIO]))&gt;1.96,"Atípico","No")</f>
        <v>No</v>
      </c>
      <c r="K4184" t="str">
        <f>IF(ABS((moras[[#This Row],[EDAD]]-AVERAGE($I:$I))/_xlfn.STDEV.S($I:$I))&gt;1.96,"Atípico","No")</f>
        <v>No</v>
      </c>
    </row>
    <row r="4185" spans="1:11" x14ac:dyDescent="0.35">
      <c r="A4185">
        <v>1570</v>
      </c>
      <c r="B4185" t="s">
        <v>9</v>
      </c>
      <c r="C4185">
        <v>608941</v>
      </c>
      <c r="D4185" t="s">
        <v>18</v>
      </c>
      <c r="E4185" t="s">
        <v>16</v>
      </c>
      <c r="F4185" t="s">
        <v>12</v>
      </c>
      <c r="G4185" t="s">
        <v>13</v>
      </c>
      <c r="H4185" t="s">
        <v>12</v>
      </c>
      <c r="I4185">
        <v>57</v>
      </c>
      <c r="J4185" t="str">
        <f>IF(ABS((C4185-AVERAGE($C:$C))/_xlfn.STDEV.S(moras[SALARIO]))&gt;1.96,"Atípico","No")</f>
        <v>No</v>
      </c>
      <c r="K4185" t="str">
        <f>IF(ABS((moras[[#This Row],[EDAD]]-AVERAGE($I:$I))/_xlfn.STDEV.S($I:$I))&gt;1.96,"Atípico","No")</f>
        <v>No</v>
      </c>
    </row>
    <row r="4186" spans="1:11" x14ac:dyDescent="0.35">
      <c r="A4186">
        <v>1900</v>
      </c>
      <c r="B4186" t="s">
        <v>15</v>
      </c>
      <c r="C4186">
        <v>594092</v>
      </c>
      <c r="D4186" t="s">
        <v>18</v>
      </c>
      <c r="E4186" t="s">
        <v>16</v>
      </c>
      <c r="F4186" t="s">
        <v>12</v>
      </c>
      <c r="G4186" t="s">
        <v>13</v>
      </c>
      <c r="H4186" t="s">
        <v>13</v>
      </c>
      <c r="I4186">
        <v>57</v>
      </c>
      <c r="J4186" t="str">
        <f>IF(ABS((C4186-AVERAGE($C:$C))/_xlfn.STDEV.S(moras[SALARIO]))&gt;1.96,"Atípico","No")</f>
        <v>No</v>
      </c>
      <c r="K4186" t="str">
        <f>IF(ABS((moras[[#This Row],[EDAD]]-AVERAGE($I:$I))/_xlfn.STDEV.S($I:$I))&gt;1.96,"Atípico","No")</f>
        <v>No</v>
      </c>
    </row>
    <row r="4187" spans="1:11" x14ac:dyDescent="0.35">
      <c r="A4187">
        <v>3384</v>
      </c>
      <c r="B4187" t="s">
        <v>9</v>
      </c>
      <c r="C4187">
        <v>586234.97</v>
      </c>
      <c r="D4187" t="s">
        <v>10</v>
      </c>
      <c r="E4187" t="s">
        <v>16</v>
      </c>
      <c r="F4187" t="s">
        <v>12</v>
      </c>
      <c r="G4187" t="s">
        <v>13</v>
      </c>
      <c r="H4187" t="s">
        <v>13</v>
      </c>
      <c r="I4187">
        <v>57</v>
      </c>
      <c r="J4187" t="str">
        <f>IF(ABS((C4187-AVERAGE($C:$C))/_xlfn.STDEV.S(moras[SALARIO]))&gt;1.96,"Atípico","No")</f>
        <v>No</v>
      </c>
      <c r="K4187" t="str">
        <f>IF(ABS((moras[[#This Row],[EDAD]]-AVERAGE($I:$I))/_xlfn.STDEV.S($I:$I))&gt;1.96,"Atípico","No")</f>
        <v>No</v>
      </c>
    </row>
    <row r="4188" spans="1:11" x14ac:dyDescent="0.35">
      <c r="A4188">
        <v>1397</v>
      </c>
      <c r="B4188" t="s">
        <v>9</v>
      </c>
      <c r="C4188">
        <v>585937</v>
      </c>
      <c r="D4188" t="s">
        <v>18</v>
      </c>
      <c r="E4188" t="s">
        <v>16</v>
      </c>
      <c r="F4188" t="s">
        <v>12</v>
      </c>
      <c r="G4188" t="s">
        <v>13</v>
      </c>
      <c r="H4188" t="s">
        <v>12</v>
      </c>
      <c r="I4188">
        <v>57</v>
      </c>
      <c r="J4188" t="str">
        <f>IF(ABS((C4188-AVERAGE($C:$C))/_xlfn.STDEV.S(moras[SALARIO]))&gt;1.96,"Atípico","No")</f>
        <v>No</v>
      </c>
      <c r="K4188" t="str">
        <f>IF(ABS((moras[[#This Row],[EDAD]]-AVERAGE($I:$I))/_xlfn.STDEV.S($I:$I))&gt;1.96,"Atípico","No")</f>
        <v>No</v>
      </c>
    </row>
    <row r="4189" spans="1:11" x14ac:dyDescent="0.35">
      <c r="A4189">
        <v>347</v>
      </c>
      <c r="B4189" t="s">
        <v>9</v>
      </c>
      <c r="C4189">
        <v>574094.44999999995</v>
      </c>
      <c r="D4189" t="s">
        <v>10</v>
      </c>
      <c r="E4189" t="s">
        <v>16</v>
      </c>
      <c r="F4189" t="s">
        <v>12</v>
      </c>
      <c r="G4189" t="s">
        <v>13</v>
      </c>
      <c r="H4189" t="s">
        <v>13</v>
      </c>
      <c r="I4189">
        <v>57</v>
      </c>
      <c r="J4189" t="str">
        <f>IF(ABS((C4189-AVERAGE($C:$C))/_xlfn.STDEV.S(moras[SALARIO]))&gt;1.96,"Atípico","No")</f>
        <v>No</v>
      </c>
      <c r="K4189" t="str">
        <f>IF(ABS((moras[[#This Row],[EDAD]]-AVERAGE($I:$I))/_xlfn.STDEV.S($I:$I))&gt;1.96,"Atípico","No")</f>
        <v>No</v>
      </c>
    </row>
    <row r="4190" spans="1:11" x14ac:dyDescent="0.35">
      <c r="A4190">
        <v>3375</v>
      </c>
      <c r="B4190" t="s">
        <v>15</v>
      </c>
      <c r="C4190">
        <v>557319</v>
      </c>
      <c r="D4190" t="s">
        <v>18</v>
      </c>
      <c r="E4190" t="s">
        <v>16</v>
      </c>
      <c r="F4190" t="s">
        <v>12</v>
      </c>
      <c r="G4190" t="s">
        <v>13</v>
      </c>
      <c r="H4190" t="s">
        <v>13</v>
      </c>
      <c r="I4190">
        <v>57</v>
      </c>
      <c r="J4190" t="str">
        <f>IF(ABS((C4190-AVERAGE($C:$C))/_xlfn.STDEV.S(moras[SALARIO]))&gt;1.96,"Atípico","No")</f>
        <v>No</v>
      </c>
      <c r="K4190" t="str">
        <f>IF(ABS((moras[[#This Row],[EDAD]]-AVERAGE($I:$I))/_xlfn.STDEV.S($I:$I))&gt;1.96,"Atípico","No")</f>
        <v>No</v>
      </c>
    </row>
    <row r="4191" spans="1:11" x14ac:dyDescent="0.35">
      <c r="A4191">
        <v>4509</v>
      </c>
      <c r="B4191" t="s">
        <v>9</v>
      </c>
      <c r="C4191">
        <v>549600</v>
      </c>
      <c r="D4191" t="s">
        <v>18</v>
      </c>
      <c r="E4191" t="s">
        <v>16</v>
      </c>
      <c r="F4191" t="s">
        <v>12</v>
      </c>
      <c r="G4191" t="s">
        <v>13</v>
      </c>
      <c r="H4191" t="s">
        <v>13</v>
      </c>
      <c r="I4191">
        <v>57</v>
      </c>
      <c r="J4191" t="str">
        <f>IF(ABS((C4191-AVERAGE($C:$C))/_xlfn.STDEV.S(moras[SALARIO]))&gt;1.96,"Atípico","No")</f>
        <v>No</v>
      </c>
      <c r="K4191" t="str">
        <f>IF(ABS((moras[[#This Row],[EDAD]]-AVERAGE($I:$I))/_xlfn.STDEV.S($I:$I))&gt;1.96,"Atípico","No")</f>
        <v>No</v>
      </c>
    </row>
    <row r="4192" spans="1:11" x14ac:dyDescent="0.35">
      <c r="A4192">
        <v>3427</v>
      </c>
      <c r="B4192" t="s">
        <v>15</v>
      </c>
      <c r="C4192">
        <v>514380</v>
      </c>
      <c r="D4192" t="s">
        <v>10</v>
      </c>
      <c r="E4192" t="s">
        <v>11</v>
      </c>
      <c r="F4192" t="s">
        <v>12</v>
      </c>
      <c r="G4192" t="s">
        <v>13</v>
      </c>
      <c r="H4192" t="s">
        <v>13</v>
      </c>
      <c r="I4192">
        <v>57</v>
      </c>
      <c r="J4192" t="str">
        <f>IF(ABS((C4192-AVERAGE($C:$C))/_xlfn.STDEV.S(moras[SALARIO]))&gt;1.96,"Atípico","No")</f>
        <v>No</v>
      </c>
      <c r="K4192" t="str">
        <f>IF(ABS((moras[[#This Row],[EDAD]]-AVERAGE($I:$I))/_xlfn.STDEV.S($I:$I))&gt;1.96,"Atípico","No")</f>
        <v>No</v>
      </c>
    </row>
    <row r="4193" spans="1:11" x14ac:dyDescent="0.35">
      <c r="A4193">
        <v>1989</v>
      </c>
      <c r="B4193" t="s">
        <v>9</v>
      </c>
      <c r="C4193">
        <v>513274</v>
      </c>
      <c r="D4193" t="s">
        <v>10</v>
      </c>
      <c r="E4193" t="s">
        <v>11</v>
      </c>
      <c r="F4193" t="s">
        <v>12</v>
      </c>
      <c r="G4193" t="s">
        <v>13</v>
      </c>
      <c r="H4193" t="s">
        <v>13</v>
      </c>
      <c r="I4193">
        <v>57</v>
      </c>
      <c r="J4193" t="str">
        <f>IF(ABS((C4193-AVERAGE($C:$C))/_xlfn.STDEV.S(moras[SALARIO]))&gt;1.96,"Atípico","No")</f>
        <v>No</v>
      </c>
      <c r="K4193" t="str">
        <f>IF(ABS((moras[[#This Row],[EDAD]]-AVERAGE($I:$I))/_xlfn.STDEV.S($I:$I))&gt;1.96,"Atípico","No")</f>
        <v>No</v>
      </c>
    </row>
    <row r="4194" spans="1:11" x14ac:dyDescent="0.35">
      <c r="A4194">
        <v>4994</v>
      </c>
      <c r="B4194" t="s">
        <v>9</v>
      </c>
      <c r="C4194">
        <v>501040.18</v>
      </c>
      <c r="D4194" t="s">
        <v>10</v>
      </c>
      <c r="E4194" t="s">
        <v>16</v>
      </c>
      <c r="F4194" t="s">
        <v>12</v>
      </c>
      <c r="G4194" t="s">
        <v>13</v>
      </c>
      <c r="H4194" t="s">
        <v>13</v>
      </c>
      <c r="I4194">
        <v>57</v>
      </c>
      <c r="J4194" t="str">
        <f>IF(ABS((C4194-AVERAGE($C:$C))/_xlfn.STDEV.S(moras[SALARIO]))&gt;1.96,"Atípico","No")</f>
        <v>No</v>
      </c>
      <c r="K4194" t="str">
        <f>IF(ABS((moras[[#This Row],[EDAD]]-AVERAGE($I:$I))/_xlfn.STDEV.S($I:$I))&gt;1.96,"Atípico","No")</f>
        <v>No</v>
      </c>
    </row>
    <row r="4195" spans="1:11" x14ac:dyDescent="0.35">
      <c r="A4195">
        <v>1920</v>
      </c>
      <c r="B4195" t="s">
        <v>15</v>
      </c>
      <c r="C4195">
        <v>500000</v>
      </c>
      <c r="D4195" t="s">
        <v>10</v>
      </c>
      <c r="E4195" t="s">
        <v>16</v>
      </c>
      <c r="F4195" t="s">
        <v>12</v>
      </c>
      <c r="G4195" t="s">
        <v>13</v>
      </c>
      <c r="H4195" t="s">
        <v>13</v>
      </c>
      <c r="I4195">
        <v>57</v>
      </c>
      <c r="J4195" t="str">
        <f>IF(ABS((C4195-AVERAGE($C:$C))/_xlfn.STDEV.S(moras[SALARIO]))&gt;1.96,"Atípico","No")</f>
        <v>No</v>
      </c>
      <c r="K4195" t="str">
        <f>IF(ABS((moras[[#This Row],[EDAD]]-AVERAGE($I:$I))/_xlfn.STDEV.S($I:$I))&gt;1.96,"Atípico","No")</f>
        <v>No</v>
      </c>
    </row>
    <row r="4196" spans="1:11" x14ac:dyDescent="0.35">
      <c r="A4196">
        <v>2948</v>
      </c>
      <c r="B4196" t="s">
        <v>9</v>
      </c>
      <c r="C4196">
        <v>467011</v>
      </c>
      <c r="D4196" t="s">
        <v>10</v>
      </c>
      <c r="E4196" t="s">
        <v>16</v>
      </c>
      <c r="F4196" t="s">
        <v>12</v>
      </c>
      <c r="G4196" t="s">
        <v>13</v>
      </c>
      <c r="H4196" t="s">
        <v>13</v>
      </c>
      <c r="I4196">
        <v>57</v>
      </c>
      <c r="J4196" t="str">
        <f>IF(ABS((C4196-AVERAGE($C:$C))/_xlfn.STDEV.S(moras[SALARIO]))&gt;1.96,"Atípico","No")</f>
        <v>No</v>
      </c>
      <c r="K4196" t="str">
        <f>IF(ABS((moras[[#This Row],[EDAD]]-AVERAGE($I:$I))/_xlfn.STDEV.S($I:$I))&gt;1.96,"Atípico","No")</f>
        <v>No</v>
      </c>
    </row>
    <row r="4197" spans="1:11" x14ac:dyDescent="0.35">
      <c r="A4197">
        <v>1615</v>
      </c>
      <c r="B4197" t="s">
        <v>15</v>
      </c>
      <c r="C4197">
        <v>462759.86</v>
      </c>
      <c r="D4197" t="s">
        <v>10</v>
      </c>
      <c r="E4197" t="s">
        <v>16</v>
      </c>
      <c r="F4197" t="s">
        <v>12</v>
      </c>
      <c r="G4197" t="s">
        <v>13</v>
      </c>
      <c r="H4197" t="s">
        <v>13</v>
      </c>
      <c r="I4197">
        <v>57</v>
      </c>
      <c r="J4197" t="str">
        <f>IF(ABS((C4197-AVERAGE($C:$C))/_xlfn.STDEV.S(moras[SALARIO]))&gt;1.96,"Atípico","No")</f>
        <v>No</v>
      </c>
      <c r="K4197" t="str">
        <f>IF(ABS((moras[[#This Row],[EDAD]]-AVERAGE($I:$I))/_xlfn.STDEV.S($I:$I))&gt;1.96,"Atípico","No")</f>
        <v>No</v>
      </c>
    </row>
    <row r="4198" spans="1:11" x14ac:dyDescent="0.35">
      <c r="A4198">
        <v>2563</v>
      </c>
      <c r="B4198" t="s">
        <v>9</v>
      </c>
      <c r="C4198">
        <v>446149.5</v>
      </c>
      <c r="D4198" t="s">
        <v>10</v>
      </c>
      <c r="E4198" t="s">
        <v>11</v>
      </c>
      <c r="F4198" t="s">
        <v>12</v>
      </c>
      <c r="G4198" t="s">
        <v>13</v>
      </c>
      <c r="H4198" t="s">
        <v>13</v>
      </c>
      <c r="I4198">
        <v>57</v>
      </c>
      <c r="J4198" t="str">
        <f>IF(ABS((C4198-AVERAGE($C:$C))/_xlfn.STDEV.S(moras[SALARIO]))&gt;1.96,"Atípico","No")</f>
        <v>No</v>
      </c>
      <c r="K4198" t="str">
        <f>IF(ABS((moras[[#This Row],[EDAD]]-AVERAGE($I:$I))/_xlfn.STDEV.S($I:$I))&gt;1.96,"Atípico","No")</f>
        <v>No</v>
      </c>
    </row>
    <row r="4199" spans="1:11" x14ac:dyDescent="0.35">
      <c r="A4199">
        <v>2284</v>
      </c>
      <c r="B4199" t="s">
        <v>9</v>
      </c>
      <c r="C4199">
        <v>445841.44</v>
      </c>
      <c r="D4199" t="s">
        <v>10</v>
      </c>
      <c r="E4199" t="s">
        <v>16</v>
      </c>
      <c r="F4199" t="s">
        <v>12</v>
      </c>
      <c r="G4199" t="s">
        <v>12</v>
      </c>
      <c r="H4199" t="s">
        <v>13</v>
      </c>
      <c r="I4199">
        <v>57</v>
      </c>
      <c r="J4199" t="str">
        <f>IF(ABS((C4199-AVERAGE($C:$C))/_xlfn.STDEV.S(moras[SALARIO]))&gt;1.96,"Atípico","No")</f>
        <v>No</v>
      </c>
      <c r="K4199" t="str">
        <f>IF(ABS((moras[[#This Row],[EDAD]]-AVERAGE($I:$I))/_xlfn.STDEV.S($I:$I))&gt;1.96,"Atípico","No")</f>
        <v>No</v>
      </c>
    </row>
    <row r="4200" spans="1:11" x14ac:dyDescent="0.35">
      <c r="A4200">
        <v>2694</v>
      </c>
      <c r="B4200" t="s">
        <v>15</v>
      </c>
      <c r="C4200">
        <v>439474</v>
      </c>
      <c r="D4200" t="s">
        <v>10</v>
      </c>
      <c r="E4200" t="s">
        <v>11</v>
      </c>
      <c r="F4200" t="s">
        <v>12</v>
      </c>
      <c r="G4200" t="s">
        <v>13</v>
      </c>
      <c r="H4200" t="s">
        <v>12</v>
      </c>
      <c r="I4200">
        <v>57</v>
      </c>
      <c r="J4200" t="str">
        <f>IF(ABS((C4200-AVERAGE($C:$C))/_xlfn.STDEV.S(moras[SALARIO]))&gt;1.96,"Atípico","No")</f>
        <v>No</v>
      </c>
      <c r="K4200" t="str">
        <f>IF(ABS((moras[[#This Row],[EDAD]]-AVERAGE($I:$I))/_xlfn.STDEV.S($I:$I))&gt;1.96,"Atípico","No")</f>
        <v>No</v>
      </c>
    </row>
    <row r="4201" spans="1:11" x14ac:dyDescent="0.35">
      <c r="A4201">
        <v>4721</v>
      </c>
      <c r="B4201" t="s">
        <v>9</v>
      </c>
      <c r="C4201">
        <v>439367.6</v>
      </c>
      <c r="D4201" t="s">
        <v>10</v>
      </c>
      <c r="E4201" t="s">
        <v>16</v>
      </c>
      <c r="F4201" t="s">
        <v>12</v>
      </c>
      <c r="G4201" t="s">
        <v>12</v>
      </c>
      <c r="H4201" t="s">
        <v>13</v>
      </c>
      <c r="I4201">
        <v>57</v>
      </c>
      <c r="J4201" t="str">
        <f>IF(ABS((C4201-AVERAGE($C:$C))/_xlfn.STDEV.S(moras[SALARIO]))&gt;1.96,"Atípico","No")</f>
        <v>No</v>
      </c>
      <c r="K4201" t="str">
        <f>IF(ABS((moras[[#This Row],[EDAD]]-AVERAGE($I:$I))/_xlfn.STDEV.S($I:$I))&gt;1.96,"Atípico","No")</f>
        <v>No</v>
      </c>
    </row>
    <row r="4202" spans="1:11" x14ac:dyDescent="0.35">
      <c r="A4202">
        <v>4181</v>
      </c>
      <c r="B4202" t="s">
        <v>9</v>
      </c>
      <c r="C4202">
        <v>417493.72</v>
      </c>
      <c r="D4202" t="s">
        <v>10</v>
      </c>
      <c r="E4202" t="s">
        <v>16</v>
      </c>
      <c r="F4202" t="s">
        <v>12</v>
      </c>
      <c r="G4202" t="s">
        <v>12</v>
      </c>
      <c r="H4202" t="s">
        <v>13</v>
      </c>
      <c r="I4202">
        <v>57</v>
      </c>
      <c r="J4202" t="str">
        <f>IF(ABS((C4202-AVERAGE($C:$C))/_xlfn.STDEV.S(moras[SALARIO]))&gt;1.96,"Atípico","No")</f>
        <v>No</v>
      </c>
      <c r="K4202" t="str">
        <f>IF(ABS((moras[[#This Row],[EDAD]]-AVERAGE($I:$I))/_xlfn.STDEV.S($I:$I))&gt;1.96,"Atípico","No")</f>
        <v>No</v>
      </c>
    </row>
    <row r="4203" spans="1:11" x14ac:dyDescent="0.35">
      <c r="A4203">
        <v>1633</v>
      </c>
      <c r="B4203" t="s">
        <v>9</v>
      </c>
      <c r="C4203">
        <v>412441</v>
      </c>
      <c r="D4203" t="s">
        <v>10</v>
      </c>
      <c r="E4203" t="s">
        <v>16</v>
      </c>
      <c r="F4203" t="s">
        <v>12</v>
      </c>
      <c r="G4203" t="s">
        <v>13</v>
      </c>
      <c r="H4203" t="s">
        <v>13</v>
      </c>
      <c r="I4203">
        <v>57</v>
      </c>
      <c r="J4203" t="str">
        <f>IF(ABS((C4203-AVERAGE($C:$C))/_xlfn.STDEV.S(moras[SALARIO]))&gt;1.96,"Atípico","No")</f>
        <v>No</v>
      </c>
      <c r="K4203" t="str">
        <f>IF(ABS((moras[[#This Row],[EDAD]]-AVERAGE($I:$I))/_xlfn.STDEV.S($I:$I))&gt;1.96,"Atípico","No")</f>
        <v>No</v>
      </c>
    </row>
    <row r="4204" spans="1:11" x14ac:dyDescent="0.35">
      <c r="A4204">
        <v>3781</v>
      </c>
      <c r="B4204" t="s">
        <v>9</v>
      </c>
      <c r="C4204">
        <v>409616.24</v>
      </c>
      <c r="D4204" t="s">
        <v>10</v>
      </c>
      <c r="E4204" t="s">
        <v>16</v>
      </c>
      <c r="F4204" t="s">
        <v>12</v>
      </c>
      <c r="G4204" t="s">
        <v>13</v>
      </c>
      <c r="H4204" t="s">
        <v>13</v>
      </c>
      <c r="I4204">
        <v>57</v>
      </c>
      <c r="J4204" t="str">
        <f>IF(ABS((C4204-AVERAGE($C:$C))/_xlfn.STDEV.S(moras[SALARIO]))&gt;1.96,"Atípico","No")</f>
        <v>No</v>
      </c>
      <c r="K4204" t="str">
        <f>IF(ABS((moras[[#This Row],[EDAD]]-AVERAGE($I:$I))/_xlfn.STDEV.S($I:$I))&gt;1.96,"Atípico","No")</f>
        <v>No</v>
      </c>
    </row>
    <row r="4205" spans="1:11" x14ac:dyDescent="0.35">
      <c r="A4205">
        <v>3822</v>
      </c>
      <c r="B4205" t="s">
        <v>9</v>
      </c>
      <c r="C4205">
        <v>408034</v>
      </c>
      <c r="D4205" t="s">
        <v>10</v>
      </c>
      <c r="E4205" t="s">
        <v>16</v>
      </c>
      <c r="F4205" t="s">
        <v>12</v>
      </c>
      <c r="G4205" t="s">
        <v>12</v>
      </c>
      <c r="H4205" t="s">
        <v>13</v>
      </c>
      <c r="I4205">
        <v>57</v>
      </c>
      <c r="J4205" t="str">
        <f>IF(ABS((C4205-AVERAGE($C:$C))/_xlfn.STDEV.S(moras[SALARIO]))&gt;1.96,"Atípico","No")</f>
        <v>No</v>
      </c>
      <c r="K4205" t="str">
        <f>IF(ABS((moras[[#This Row],[EDAD]]-AVERAGE($I:$I))/_xlfn.STDEV.S($I:$I))&gt;1.96,"Atípico","No")</f>
        <v>No</v>
      </c>
    </row>
    <row r="4206" spans="1:11" x14ac:dyDescent="0.35">
      <c r="A4206">
        <v>1229</v>
      </c>
      <c r="B4206" t="s">
        <v>9</v>
      </c>
      <c r="C4206">
        <v>404463</v>
      </c>
      <c r="D4206" t="s">
        <v>18</v>
      </c>
      <c r="E4206" t="s">
        <v>16</v>
      </c>
      <c r="F4206" t="s">
        <v>12</v>
      </c>
      <c r="G4206" t="s">
        <v>13</v>
      </c>
      <c r="H4206" t="s">
        <v>12</v>
      </c>
      <c r="I4206">
        <v>57</v>
      </c>
      <c r="J4206" t="str">
        <f>IF(ABS((C4206-AVERAGE($C:$C))/_xlfn.STDEV.S(moras[SALARIO]))&gt;1.96,"Atípico","No")</f>
        <v>No</v>
      </c>
      <c r="K4206" t="str">
        <f>IF(ABS((moras[[#This Row],[EDAD]]-AVERAGE($I:$I))/_xlfn.STDEV.S($I:$I))&gt;1.96,"Atípico","No")</f>
        <v>No</v>
      </c>
    </row>
    <row r="4207" spans="1:11" x14ac:dyDescent="0.35">
      <c r="A4207">
        <v>1222</v>
      </c>
      <c r="B4207" t="s">
        <v>9</v>
      </c>
      <c r="C4207">
        <v>404181.98</v>
      </c>
      <c r="D4207" t="s">
        <v>10</v>
      </c>
      <c r="E4207" t="s">
        <v>16</v>
      </c>
      <c r="F4207" t="s">
        <v>12</v>
      </c>
      <c r="G4207" t="s">
        <v>12</v>
      </c>
      <c r="H4207" t="s">
        <v>13</v>
      </c>
      <c r="I4207">
        <v>57</v>
      </c>
      <c r="J4207" t="str">
        <f>IF(ABS((C4207-AVERAGE($C:$C))/_xlfn.STDEV.S(moras[SALARIO]))&gt;1.96,"Atípico","No")</f>
        <v>No</v>
      </c>
      <c r="K4207" t="str">
        <f>IF(ABS((moras[[#This Row],[EDAD]]-AVERAGE($I:$I))/_xlfn.STDEV.S($I:$I))&gt;1.96,"Atípico","No")</f>
        <v>No</v>
      </c>
    </row>
    <row r="4208" spans="1:11" x14ac:dyDescent="0.35">
      <c r="A4208">
        <v>3069</v>
      </c>
      <c r="B4208" t="s">
        <v>15</v>
      </c>
      <c r="C4208">
        <v>390655</v>
      </c>
      <c r="D4208" t="s">
        <v>14</v>
      </c>
      <c r="E4208" t="s">
        <v>11</v>
      </c>
      <c r="F4208" t="s">
        <v>12</v>
      </c>
      <c r="G4208" t="s">
        <v>13</v>
      </c>
      <c r="H4208" t="s">
        <v>13</v>
      </c>
      <c r="I4208">
        <v>57</v>
      </c>
      <c r="J4208" t="str">
        <f>IF(ABS((C4208-AVERAGE($C:$C))/_xlfn.STDEV.S(moras[SALARIO]))&gt;1.96,"Atípico","No")</f>
        <v>No</v>
      </c>
      <c r="K4208" t="str">
        <f>IF(ABS((moras[[#This Row],[EDAD]]-AVERAGE($I:$I))/_xlfn.STDEV.S($I:$I))&gt;1.96,"Atípico","No")</f>
        <v>No</v>
      </c>
    </row>
    <row r="4209" spans="1:11" x14ac:dyDescent="0.35">
      <c r="A4209">
        <v>1069</v>
      </c>
      <c r="B4209" t="s">
        <v>15</v>
      </c>
      <c r="C4209">
        <v>380000</v>
      </c>
      <c r="D4209" t="s">
        <v>10</v>
      </c>
      <c r="E4209" t="s">
        <v>16</v>
      </c>
      <c r="F4209" t="s">
        <v>12</v>
      </c>
      <c r="G4209" t="s">
        <v>13</v>
      </c>
      <c r="H4209" t="s">
        <v>13</v>
      </c>
      <c r="I4209">
        <v>57</v>
      </c>
      <c r="J4209" t="str">
        <f>IF(ABS((C4209-AVERAGE($C:$C))/_xlfn.STDEV.S(moras[SALARIO]))&gt;1.96,"Atípico","No")</f>
        <v>No</v>
      </c>
      <c r="K4209" t="str">
        <f>IF(ABS((moras[[#This Row],[EDAD]]-AVERAGE($I:$I))/_xlfn.STDEV.S($I:$I))&gt;1.96,"Atípico","No")</f>
        <v>No</v>
      </c>
    </row>
    <row r="4210" spans="1:11" x14ac:dyDescent="0.35">
      <c r="A4210">
        <v>1732</v>
      </c>
      <c r="B4210" t="s">
        <v>15</v>
      </c>
      <c r="C4210">
        <v>380000</v>
      </c>
      <c r="D4210" t="s">
        <v>10</v>
      </c>
      <c r="E4210" t="s">
        <v>16</v>
      </c>
      <c r="F4210" t="s">
        <v>12</v>
      </c>
      <c r="G4210" t="s">
        <v>13</v>
      </c>
      <c r="H4210" t="s">
        <v>13</v>
      </c>
      <c r="I4210">
        <v>57</v>
      </c>
      <c r="J4210" t="str">
        <f>IF(ABS((C4210-AVERAGE($C:$C))/_xlfn.STDEV.S(moras[SALARIO]))&gt;1.96,"Atípico","No")</f>
        <v>No</v>
      </c>
      <c r="K4210" t="str">
        <f>IF(ABS((moras[[#This Row],[EDAD]]-AVERAGE($I:$I))/_xlfn.STDEV.S($I:$I))&gt;1.96,"Atípico","No")</f>
        <v>No</v>
      </c>
    </row>
    <row r="4211" spans="1:11" x14ac:dyDescent="0.35">
      <c r="A4211">
        <v>102</v>
      </c>
      <c r="B4211" t="s">
        <v>15</v>
      </c>
      <c r="C4211">
        <v>377900</v>
      </c>
      <c r="D4211" t="s">
        <v>10</v>
      </c>
      <c r="E4211" t="s">
        <v>16</v>
      </c>
      <c r="F4211" t="s">
        <v>12</v>
      </c>
      <c r="G4211" t="s">
        <v>13</v>
      </c>
      <c r="H4211" t="s">
        <v>13</v>
      </c>
      <c r="I4211">
        <v>57</v>
      </c>
      <c r="J4211" t="str">
        <f>IF(ABS((C4211-AVERAGE($C:$C))/_xlfn.STDEV.S(moras[SALARIO]))&gt;1.96,"Atípico","No")</f>
        <v>No</v>
      </c>
      <c r="K4211" t="str">
        <f>IF(ABS((moras[[#This Row],[EDAD]]-AVERAGE($I:$I))/_xlfn.STDEV.S($I:$I))&gt;1.96,"Atípico","No")</f>
        <v>No</v>
      </c>
    </row>
    <row r="4212" spans="1:11" x14ac:dyDescent="0.35">
      <c r="A4212">
        <v>3980</v>
      </c>
      <c r="B4212" t="s">
        <v>9</v>
      </c>
      <c r="C4212">
        <v>367410</v>
      </c>
      <c r="D4212" t="s">
        <v>10</v>
      </c>
      <c r="E4212" t="s">
        <v>11</v>
      </c>
      <c r="F4212" t="s">
        <v>12</v>
      </c>
      <c r="G4212" t="s">
        <v>13</v>
      </c>
      <c r="H4212" t="s">
        <v>12</v>
      </c>
      <c r="I4212">
        <v>57</v>
      </c>
      <c r="J4212" t="str">
        <f>IF(ABS((C4212-AVERAGE($C:$C))/_xlfn.STDEV.S(moras[SALARIO]))&gt;1.96,"Atípico","No")</f>
        <v>No</v>
      </c>
      <c r="K4212" t="str">
        <f>IF(ABS((moras[[#This Row],[EDAD]]-AVERAGE($I:$I))/_xlfn.STDEV.S($I:$I))&gt;1.96,"Atípico","No")</f>
        <v>No</v>
      </c>
    </row>
    <row r="4213" spans="1:11" x14ac:dyDescent="0.35">
      <c r="A4213">
        <v>385</v>
      </c>
      <c r="B4213" t="s">
        <v>9</v>
      </c>
      <c r="C4213">
        <v>356858</v>
      </c>
      <c r="D4213" t="s">
        <v>18</v>
      </c>
      <c r="E4213" t="s">
        <v>16</v>
      </c>
      <c r="F4213" t="s">
        <v>12</v>
      </c>
      <c r="G4213" t="s">
        <v>13</v>
      </c>
      <c r="H4213" t="s">
        <v>13</v>
      </c>
      <c r="I4213">
        <v>57</v>
      </c>
      <c r="J4213" t="str">
        <f>IF(ABS((C4213-AVERAGE($C:$C))/_xlfn.STDEV.S(moras[SALARIO]))&gt;1.96,"Atípico","No")</f>
        <v>No</v>
      </c>
      <c r="K4213" t="str">
        <f>IF(ABS((moras[[#This Row],[EDAD]]-AVERAGE($I:$I))/_xlfn.STDEV.S($I:$I))&gt;1.96,"Atípico","No")</f>
        <v>No</v>
      </c>
    </row>
    <row r="4214" spans="1:11" x14ac:dyDescent="0.35">
      <c r="A4214">
        <v>2478</v>
      </c>
      <c r="B4214" t="s">
        <v>9</v>
      </c>
      <c r="C4214">
        <v>356455</v>
      </c>
      <c r="D4214" t="s">
        <v>18</v>
      </c>
      <c r="E4214" t="s">
        <v>16</v>
      </c>
      <c r="F4214" t="s">
        <v>12</v>
      </c>
      <c r="G4214" t="s">
        <v>13</v>
      </c>
      <c r="H4214" t="s">
        <v>12</v>
      </c>
      <c r="I4214">
        <v>57</v>
      </c>
      <c r="J4214" t="str">
        <f>IF(ABS((C4214-AVERAGE($C:$C))/_xlfn.STDEV.S(moras[SALARIO]))&gt;1.96,"Atípico","No")</f>
        <v>No</v>
      </c>
      <c r="K4214" t="str">
        <f>IF(ABS((moras[[#This Row],[EDAD]]-AVERAGE($I:$I))/_xlfn.STDEV.S($I:$I))&gt;1.96,"Atípico","No")</f>
        <v>No</v>
      </c>
    </row>
    <row r="4215" spans="1:11" x14ac:dyDescent="0.35">
      <c r="A4215">
        <v>2990</v>
      </c>
      <c r="B4215" t="s">
        <v>9</v>
      </c>
      <c r="C4215">
        <v>356000</v>
      </c>
      <c r="D4215" t="s">
        <v>10</v>
      </c>
      <c r="E4215" t="s">
        <v>16</v>
      </c>
      <c r="F4215" t="s">
        <v>12</v>
      </c>
      <c r="G4215" t="s">
        <v>13</v>
      </c>
      <c r="H4215" t="s">
        <v>13</v>
      </c>
      <c r="I4215">
        <v>57</v>
      </c>
      <c r="J4215" t="str">
        <f>IF(ABS((C4215-AVERAGE($C:$C))/_xlfn.STDEV.S(moras[SALARIO]))&gt;1.96,"Atípico","No")</f>
        <v>No</v>
      </c>
      <c r="K4215" t="str">
        <f>IF(ABS((moras[[#This Row],[EDAD]]-AVERAGE($I:$I))/_xlfn.STDEV.S($I:$I))&gt;1.96,"Atípico","No")</f>
        <v>No</v>
      </c>
    </row>
    <row r="4216" spans="1:11" x14ac:dyDescent="0.35">
      <c r="A4216">
        <v>3043</v>
      </c>
      <c r="B4216" t="s">
        <v>9</v>
      </c>
      <c r="C4216">
        <v>352881</v>
      </c>
      <c r="D4216" t="s">
        <v>17</v>
      </c>
      <c r="E4216" t="s">
        <v>16</v>
      </c>
      <c r="F4216" t="s">
        <v>12</v>
      </c>
      <c r="G4216" t="s">
        <v>12</v>
      </c>
      <c r="H4216" t="s">
        <v>13</v>
      </c>
      <c r="I4216">
        <v>57</v>
      </c>
      <c r="J4216" t="str">
        <f>IF(ABS((C4216-AVERAGE($C:$C))/_xlfn.STDEV.S(moras[SALARIO]))&gt;1.96,"Atípico","No")</f>
        <v>No</v>
      </c>
      <c r="K4216" t="str">
        <f>IF(ABS((moras[[#This Row],[EDAD]]-AVERAGE($I:$I))/_xlfn.STDEV.S($I:$I))&gt;1.96,"Atípico","No")</f>
        <v>No</v>
      </c>
    </row>
    <row r="4217" spans="1:11" x14ac:dyDescent="0.35">
      <c r="A4217">
        <v>2482</v>
      </c>
      <c r="B4217" t="s">
        <v>9</v>
      </c>
      <c r="C4217">
        <v>347607</v>
      </c>
      <c r="D4217" t="s">
        <v>18</v>
      </c>
      <c r="E4217" t="s">
        <v>16</v>
      </c>
      <c r="F4217" t="s">
        <v>12</v>
      </c>
      <c r="G4217" t="s">
        <v>13</v>
      </c>
      <c r="H4217" t="s">
        <v>12</v>
      </c>
      <c r="I4217">
        <v>57</v>
      </c>
      <c r="J4217" t="str">
        <f>IF(ABS((C4217-AVERAGE($C:$C))/_xlfn.STDEV.S(moras[SALARIO]))&gt;1.96,"Atípico","No")</f>
        <v>No</v>
      </c>
      <c r="K4217" t="str">
        <f>IF(ABS((moras[[#This Row],[EDAD]]-AVERAGE($I:$I))/_xlfn.STDEV.S($I:$I))&gt;1.96,"Atípico","No")</f>
        <v>No</v>
      </c>
    </row>
    <row r="4218" spans="1:11" x14ac:dyDescent="0.35">
      <c r="A4218">
        <v>2372</v>
      </c>
      <c r="B4218" t="s">
        <v>9</v>
      </c>
      <c r="C4218">
        <v>341004</v>
      </c>
      <c r="D4218" t="s">
        <v>10</v>
      </c>
      <c r="E4218" t="s">
        <v>16</v>
      </c>
      <c r="F4218" t="s">
        <v>12</v>
      </c>
      <c r="G4218" t="s">
        <v>12</v>
      </c>
      <c r="H4218" t="s">
        <v>13</v>
      </c>
      <c r="I4218">
        <v>57</v>
      </c>
      <c r="J4218" t="str">
        <f>IF(ABS((C4218-AVERAGE($C:$C))/_xlfn.STDEV.S(moras[SALARIO]))&gt;1.96,"Atípico","No")</f>
        <v>No</v>
      </c>
      <c r="K4218" t="str">
        <f>IF(ABS((moras[[#This Row],[EDAD]]-AVERAGE($I:$I))/_xlfn.STDEV.S($I:$I))&gt;1.96,"Atípico","No")</f>
        <v>No</v>
      </c>
    </row>
    <row r="4219" spans="1:11" x14ac:dyDescent="0.35">
      <c r="A4219">
        <v>1748</v>
      </c>
      <c r="B4219" t="s">
        <v>9</v>
      </c>
      <c r="C4219">
        <v>331181</v>
      </c>
      <c r="D4219" t="s">
        <v>18</v>
      </c>
      <c r="E4219" t="s">
        <v>16</v>
      </c>
      <c r="F4219" t="s">
        <v>12</v>
      </c>
      <c r="G4219" t="s">
        <v>13</v>
      </c>
      <c r="H4219" t="s">
        <v>12</v>
      </c>
      <c r="I4219">
        <v>57</v>
      </c>
      <c r="J4219" t="str">
        <f>IF(ABS((C4219-AVERAGE($C:$C))/_xlfn.STDEV.S(moras[SALARIO]))&gt;1.96,"Atípico","No")</f>
        <v>No</v>
      </c>
      <c r="K4219" t="str">
        <f>IF(ABS((moras[[#This Row],[EDAD]]-AVERAGE($I:$I))/_xlfn.STDEV.S($I:$I))&gt;1.96,"Atípico","No")</f>
        <v>No</v>
      </c>
    </row>
    <row r="4220" spans="1:11" x14ac:dyDescent="0.35">
      <c r="A4220">
        <v>3223</v>
      </c>
      <c r="B4220" t="s">
        <v>9</v>
      </c>
      <c r="C4220">
        <v>326322</v>
      </c>
      <c r="D4220" t="s">
        <v>10</v>
      </c>
      <c r="E4220" t="s">
        <v>16</v>
      </c>
      <c r="F4220" t="s">
        <v>12</v>
      </c>
      <c r="G4220" t="s">
        <v>13</v>
      </c>
      <c r="H4220" t="s">
        <v>13</v>
      </c>
      <c r="I4220">
        <v>57</v>
      </c>
      <c r="J4220" t="str">
        <f>IF(ABS((C4220-AVERAGE($C:$C))/_xlfn.STDEV.S(moras[SALARIO]))&gt;1.96,"Atípico","No")</f>
        <v>No</v>
      </c>
      <c r="K4220" t="str">
        <f>IF(ABS((moras[[#This Row],[EDAD]]-AVERAGE($I:$I))/_xlfn.STDEV.S($I:$I))&gt;1.96,"Atípico","No")</f>
        <v>No</v>
      </c>
    </row>
    <row r="4221" spans="1:11" x14ac:dyDescent="0.35">
      <c r="A4221">
        <v>3818</v>
      </c>
      <c r="B4221" t="s">
        <v>15</v>
      </c>
      <c r="C4221">
        <v>322000</v>
      </c>
      <c r="D4221" t="s">
        <v>10</v>
      </c>
      <c r="E4221" t="s">
        <v>16</v>
      </c>
      <c r="F4221" t="s">
        <v>12</v>
      </c>
      <c r="G4221" t="s">
        <v>12</v>
      </c>
      <c r="H4221" t="s">
        <v>12</v>
      </c>
      <c r="I4221">
        <v>57</v>
      </c>
      <c r="J4221" t="str">
        <f>IF(ABS((C4221-AVERAGE($C:$C))/_xlfn.STDEV.S(moras[SALARIO]))&gt;1.96,"Atípico","No")</f>
        <v>No</v>
      </c>
      <c r="K4221" t="str">
        <f>IF(ABS((moras[[#This Row],[EDAD]]-AVERAGE($I:$I))/_xlfn.STDEV.S($I:$I))&gt;1.96,"Atípico","No")</f>
        <v>No</v>
      </c>
    </row>
    <row r="4222" spans="1:11" x14ac:dyDescent="0.35">
      <c r="A4222">
        <v>652</v>
      </c>
      <c r="B4222" t="s">
        <v>15</v>
      </c>
      <c r="C4222">
        <v>312690</v>
      </c>
      <c r="D4222" t="s">
        <v>10</v>
      </c>
      <c r="E4222" t="s">
        <v>11</v>
      </c>
      <c r="F4222" t="s">
        <v>12</v>
      </c>
      <c r="G4222" t="s">
        <v>13</v>
      </c>
      <c r="H4222" t="s">
        <v>13</v>
      </c>
      <c r="I4222">
        <v>57</v>
      </c>
      <c r="J4222" t="str">
        <f>IF(ABS((C4222-AVERAGE($C:$C))/_xlfn.STDEV.S(moras[SALARIO]))&gt;1.96,"Atípico","No")</f>
        <v>No</v>
      </c>
      <c r="K4222" t="str">
        <f>IF(ABS((moras[[#This Row],[EDAD]]-AVERAGE($I:$I))/_xlfn.STDEV.S($I:$I))&gt;1.96,"Atípico","No")</f>
        <v>No</v>
      </c>
    </row>
    <row r="4223" spans="1:11" x14ac:dyDescent="0.35">
      <c r="A4223">
        <v>4903</v>
      </c>
      <c r="B4223" t="s">
        <v>9</v>
      </c>
      <c r="C4223">
        <v>310124</v>
      </c>
      <c r="D4223" t="s">
        <v>18</v>
      </c>
      <c r="E4223" t="s">
        <v>16</v>
      </c>
      <c r="F4223" t="s">
        <v>12</v>
      </c>
      <c r="G4223" t="s">
        <v>13</v>
      </c>
      <c r="H4223" t="s">
        <v>13</v>
      </c>
      <c r="I4223">
        <v>57</v>
      </c>
      <c r="J4223" t="str">
        <f>IF(ABS((C4223-AVERAGE($C:$C))/_xlfn.STDEV.S(moras[SALARIO]))&gt;1.96,"Atípico","No")</f>
        <v>No</v>
      </c>
      <c r="K4223" t="str">
        <f>IF(ABS((moras[[#This Row],[EDAD]]-AVERAGE($I:$I))/_xlfn.STDEV.S($I:$I))&gt;1.96,"Atípico","No")</f>
        <v>No</v>
      </c>
    </row>
    <row r="4224" spans="1:11" x14ac:dyDescent="0.35">
      <c r="A4224">
        <v>586</v>
      </c>
      <c r="B4224" t="s">
        <v>15</v>
      </c>
      <c r="C4224">
        <v>308874</v>
      </c>
      <c r="D4224" t="s">
        <v>10</v>
      </c>
      <c r="E4224" t="s">
        <v>11</v>
      </c>
      <c r="F4224" t="s">
        <v>12</v>
      </c>
      <c r="G4224" t="s">
        <v>13</v>
      </c>
      <c r="H4224" t="s">
        <v>12</v>
      </c>
      <c r="I4224">
        <v>57</v>
      </c>
      <c r="J4224" t="str">
        <f>IF(ABS((C4224-AVERAGE($C:$C))/_xlfn.STDEV.S(moras[SALARIO]))&gt;1.96,"Atípico","No")</f>
        <v>No</v>
      </c>
      <c r="K4224" t="str">
        <f>IF(ABS((moras[[#This Row],[EDAD]]-AVERAGE($I:$I))/_xlfn.STDEV.S($I:$I))&gt;1.96,"Atípico","No")</f>
        <v>No</v>
      </c>
    </row>
    <row r="4225" spans="1:11" x14ac:dyDescent="0.35">
      <c r="A4225">
        <v>1347</v>
      </c>
      <c r="B4225" t="s">
        <v>15</v>
      </c>
      <c r="C4225">
        <v>308000</v>
      </c>
      <c r="D4225" t="s">
        <v>10</v>
      </c>
      <c r="E4225" t="s">
        <v>16</v>
      </c>
      <c r="F4225" t="s">
        <v>12</v>
      </c>
      <c r="G4225" t="s">
        <v>13</v>
      </c>
      <c r="H4225" t="s">
        <v>13</v>
      </c>
      <c r="I4225">
        <v>57</v>
      </c>
      <c r="J4225" t="str">
        <f>IF(ABS((C4225-AVERAGE($C:$C))/_xlfn.STDEV.S(moras[SALARIO]))&gt;1.96,"Atípico","No")</f>
        <v>No</v>
      </c>
      <c r="K4225" t="str">
        <f>IF(ABS((moras[[#This Row],[EDAD]]-AVERAGE($I:$I))/_xlfn.STDEV.S($I:$I))&gt;1.96,"Atípico","No")</f>
        <v>No</v>
      </c>
    </row>
    <row r="4226" spans="1:11" x14ac:dyDescent="0.35">
      <c r="A4226">
        <v>1270</v>
      </c>
      <c r="B4226" t="s">
        <v>9</v>
      </c>
      <c r="C4226">
        <v>305704</v>
      </c>
      <c r="D4226" t="s">
        <v>18</v>
      </c>
      <c r="E4226" t="s">
        <v>16</v>
      </c>
      <c r="F4226" t="s">
        <v>12</v>
      </c>
      <c r="G4226" t="s">
        <v>13</v>
      </c>
      <c r="H4226" t="s">
        <v>13</v>
      </c>
      <c r="I4226">
        <v>57</v>
      </c>
      <c r="J4226" t="str">
        <f>IF(ABS((C4226-AVERAGE($C:$C))/_xlfn.STDEV.S(moras[SALARIO]))&gt;1.96,"Atípico","No")</f>
        <v>No</v>
      </c>
      <c r="K4226" t="str">
        <f>IF(ABS((moras[[#This Row],[EDAD]]-AVERAGE($I:$I))/_xlfn.STDEV.S($I:$I))&gt;1.96,"Atípico","No")</f>
        <v>No</v>
      </c>
    </row>
    <row r="4227" spans="1:11" x14ac:dyDescent="0.35">
      <c r="A4227">
        <v>156</v>
      </c>
      <c r="B4227" t="s">
        <v>9</v>
      </c>
      <c r="C4227">
        <v>300018</v>
      </c>
      <c r="D4227" t="s">
        <v>17</v>
      </c>
      <c r="E4227" t="s">
        <v>16</v>
      </c>
      <c r="F4227" t="s">
        <v>12</v>
      </c>
      <c r="G4227" t="s">
        <v>13</v>
      </c>
      <c r="H4227" t="s">
        <v>13</v>
      </c>
      <c r="I4227">
        <v>57</v>
      </c>
      <c r="J4227" t="str">
        <f>IF(ABS((C4227-AVERAGE($C:$C))/_xlfn.STDEV.S(moras[SALARIO]))&gt;1.96,"Atípico","No")</f>
        <v>No</v>
      </c>
      <c r="K4227" t="str">
        <f>IF(ABS((moras[[#This Row],[EDAD]]-AVERAGE($I:$I))/_xlfn.STDEV.S($I:$I))&gt;1.96,"Atípico","No")</f>
        <v>No</v>
      </c>
    </row>
    <row r="4228" spans="1:11" x14ac:dyDescent="0.35">
      <c r="A4228">
        <v>3268</v>
      </c>
      <c r="B4228" t="s">
        <v>15</v>
      </c>
      <c r="C4228">
        <v>300018</v>
      </c>
      <c r="D4228" t="s">
        <v>17</v>
      </c>
      <c r="E4228" t="s">
        <v>16</v>
      </c>
      <c r="F4228" t="s">
        <v>12</v>
      </c>
      <c r="G4228" t="s">
        <v>13</v>
      </c>
      <c r="H4228" t="s">
        <v>13</v>
      </c>
      <c r="I4228">
        <v>57</v>
      </c>
      <c r="J4228" t="str">
        <f>IF(ABS((C4228-AVERAGE($C:$C))/_xlfn.STDEV.S(moras[SALARIO]))&gt;1.96,"Atípico","No")</f>
        <v>No</v>
      </c>
      <c r="K4228" t="str">
        <f>IF(ABS((moras[[#This Row],[EDAD]]-AVERAGE($I:$I))/_xlfn.STDEV.S($I:$I))&gt;1.96,"Atípico","No")</f>
        <v>No</v>
      </c>
    </row>
    <row r="4229" spans="1:11" x14ac:dyDescent="0.35">
      <c r="A4229">
        <v>3640</v>
      </c>
      <c r="B4229" t="s">
        <v>15</v>
      </c>
      <c r="C4229">
        <v>300018</v>
      </c>
      <c r="D4229" t="s">
        <v>17</v>
      </c>
      <c r="E4229" t="s">
        <v>16</v>
      </c>
      <c r="F4229" t="s">
        <v>12</v>
      </c>
      <c r="G4229" t="s">
        <v>13</v>
      </c>
      <c r="H4229" t="s">
        <v>13</v>
      </c>
      <c r="I4229">
        <v>57</v>
      </c>
      <c r="J4229" t="str">
        <f>IF(ABS((C4229-AVERAGE($C:$C))/_xlfn.STDEV.S(moras[SALARIO]))&gt;1.96,"Atípico","No")</f>
        <v>No</v>
      </c>
      <c r="K4229" t="str">
        <f>IF(ABS((moras[[#This Row],[EDAD]]-AVERAGE($I:$I))/_xlfn.STDEV.S($I:$I))&gt;1.96,"Atípico","No")</f>
        <v>No</v>
      </c>
    </row>
    <row r="4230" spans="1:11" x14ac:dyDescent="0.35">
      <c r="A4230">
        <v>2558</v>
      </c>
      <c r="B4230" t="s">
        <v>9</v>
      </c>
      <c r="C4230">
        <v>300010</v>
      </c>
      <c r="D4230" t="s">
        <v>17</v>
      </c>
      <c r="E4230" t="s">
        <v>16</v>
      </c>
      <c r="F4230" t="s">
        <v>12</v>
      </c>
      <c r="G4230" t="s">
        <v>13</v>
      </c>
      <c r="H4230" t="s">
        <v>13</v>
      </c>
      <c r="I4230">
        <v>57</v>
      </c>
      <c r="J4230" t="str">
        <f>IF(ABS((C4230-AVERAGE($C:$C))/_xlfn.STDEV.S(moras[SALARIO]))&gt;1.96,"Atípico","No")</f>
        <v>No</v>
      </c>
      <c r="K4230" t="str">
        <f>IF(ABS((moras[[#This Row],[EDAD]]-AVERAGE($I:$I))/_xlfn.STDEV.S($I:$I))&gt;1.96,"Atípico","No")</f>
        <v>No</v>
      </c>
    </row>
    <row r="4231" spans="1:11" x14ac:dyDescent="0.35">
      <c r="A4231">
        <v>280</v>
      </c>
      <c r="B4231" t="s">
        <v>15</v>
      </c>
      <c r="C4231">
        <v>300000</v>
      </c>
      <c r="D4231" t="s">
        <v>17</v>
      </c>
      <c r="E4231" t="s">
        <v>16</v>
      </c>
      <c r="F4231" t="s">
        <v>12</v>
      </c>
      <c r="G4231" t="s">
        <v>12</v>
      </c>
      <c r="H4231" t="s">
        <v>13</v>
      </c>
      <c r="I4231">
        <v>57</v>
      </c>
      <c r="J4231" t="str">
        <f>IF(ABS((C4231-AVERAGE($C:$C))/_xlfn.STDEV.S(moras[SALARIO]))&gt;1.96,"Atípico","No")</f>
        <v>No</v>
      </c>
      <c r="K4231" t="str">
        <f>IF(ABS((moras[[#This Row],[EDAD]]-AVERAGE($I:$I))/_xlfn.STDEV.S($I:$I))&gt;1.96,"Atípico","No")</f>
        <v>No</v>
      </c>
    </row>
    <row r="4232" spans="1:11" x14ac:dyDescent="0.35">
      <c r="A4232">
        <v>297</v>
      </c>
      <c r="B4232" t="s">
        <v>9</v>
      </c>
      <c r="C4232">
        <v>299647</v>
      </c>
      <c r="D4232" t="s">
        <v>18</v>
      </c>
      <c r="E4232" t="s">
        <v>16</v>
      </c>
      <c r="F4232" t="s">
        <v>12</v>
      </c>
      <c r="G4232" t="s">
        <v>13</v>
      </c>
      <c r="H4232" t="s">
        <v>12</v>
      </c>
      <c r="I4232">
        <v>57</v>
      </c>
      <c r="J4232" t="str">
        <f>IF(ABS((C4232-AVERAGE($C:$C))/_xlfn.STDEV.S(moras[SALARIO]))&gt;1.96,"Atípico","No")</f>
        <v>No</v>
      </c>
      <c r="K4232" t="str">
        <f>IF(ABS((moras[[#This Row],[EDAD]]-AVERAGE($I:$I))/_xlfn.STDEV.S($I:$I))&gt;1.96,"Atípico","No")</f>
        <v>No</v>
      </c>
    </row>
    <row r="4233" spans="1:11" x14ac:dyDescent="0.35">
      <c r="A4233">
        <v>2857</v>
      </c>
      <c r="B4233" t="s">
        <v>9</v>
      </c>
      <c r="C4233">
        <v>297046</v>
      </c>
      <c r="D4233" t="s">
        <v>17</v>
      </c>
      <c r="E4233" t="s">
        <v>16</v>
      </c>
      <c r="F4233" t="s">
        <v>12</v>
      </c>
      <c r="G4233" t="s">
        <v>12</v>
      </c>
      <c r="H4233" t="s">
        <v>12</v>
      </c>
      <c r="I4233">
        <v>57</v>
      </c>
      <c r="J4233" t="str">
        <f>IF(ABS((C4233-AVERAGE($C:$C))/_xlfn.STDEV.S(moras[SALARIO]))&gt;1.96,"Atípico","No")</f>
        <v>No</v>
      </c>
      <c r="K4233" t="str">
        <f>IF(ABS((moras[[#This Row],[EDAD]]-AVERAGE($I:$I))/_xlfn.STDEV.S($I:$I))&gt;1.96,"Atípico","No")</f>
        <v>No</v>
      </c>
    </row>
    <row r="4234" spans="1:11" x14ac:dyDescent="0.35">
      <c r="A4234">
        <v>3318</v>
      </c>
      <c r="B4234" t="s">
        <v>15</v>
      </c>
      <c r="C4234">
        <v>297046</v>
      </c>
      <c r="D4234" t="s">
        <v>17</v>
      </c>
      <c r="E4234" t="s">
        <v>16</v>
      </c>
      <c r="F4234" t="s">
        <v>12</v>
      </c>
      <c r="G4234" t="s">
        <v>13</v>
      </c>
      <c r="H4234" t="s">
        <v>13</v>
      </c>
      <c r="I4234">
        <v>57</v>
      </c>
      <c r="J4234" t="str">
        <f>IF(ABS((C4234-AVERAGE($C:$C))/_xlfn.STDEV.S(moras[SALARIO]))&gt;1.96,"Atípico","No")</f>
        <v>No</v>
      </c>
      <c r="K4234" t="str">
        <f>IF(ABS((moras[[#This Row],[EDAD]]-AVERAGE($I:$I))/_xlfn.STDEV.S($I:$I))&gt;1.96,"Atípico","No")</f>
        <v>No</v>
      </c>
    </row>
    <row r="4235" spans="1:11" x14ac:dyDescent="0.35">
      <c r="A4235">
        <v>3528</v>
      </c>
      <c r="B4235" t="s">
        <v>9</v>
      </c>
      <c r="C4235">
        <v>297046</v>
      </c>
      <c r="D4235" t="s">
        <v>18</v>
      </c>
      <c r="E4235" t="s">
        <v>16</v>
      </c>
      <c r="F4235" t="s">
        <v>12</v>
      </c>
      <c r="G4235" t="s">
        <v>13</v>
      </c>
      <c r="H4235" t="s">
        <v>13</v>
      </c>
      <c r="I4235">
        <v>57</v>
      </c>
      <c r="J4235" t="str">
        <f>IF(ABS((C4235-AVERAGE($C:$C))/_xlfn.STDEV.S(moras[SALARIO]))&gt;1.96,"Atípico","No")</f>
        <v>No</v>
      </c>
      <c r="K4235" t="str">
        <f>IF(ABS((moras[[#This Row],[EDAD]]-AVERAGE($I:$I))/_xlfn.STDEV.S($I:$I))&gt;1.96,"Atípico","No")</f>
        <v>No</v>
      </c>
    </row>
    <row r="4236" spans="1:11" x14ac:dyDescent="0.35">
      <c r="A4236">
        <v>4908</v>
      </c>
      <c r="B4236" t="s">
        <v>9</v>
      </c>
      <c r="C4236">
        <v>297045</v>
      </c>
      <c r="D4236" t="s">
        <v>18</v>
      </c>
      <c r="E4236" t="s">
        <v>16</v>
      </c>
      <c r="F4236" t="s">
        <v>12</v>
      </c>
      <c r="G4236" t="s">
        <v>13</v>
      </c>
      <c r="H4236" t="s">
        <v>12</v>
      </c>
      <c r="I4236">
        <v>57</v>
      </c>
      <c r="J4236" t="str">
        <f>IF(ABS((C4236-AVERAGE($C:$C))/_xlfn.STDEV.S(moras[SALARIO]))&gt;1.96,"Atípico","No")</f>
        <v>No</v>
      </c>
      <c r="K4236" t="str">
        <f>IF(ABS((moras[[#This Row],[EDAD]]-AVERAGE($I:$I))/_xlfn.STDEV.S($I:$I))&gt;1.96,"Atípico","No")</f>
        <v>No</v>
      </c>
    </row>
    <row r="4237" spans="1:11" x14ac:dyDescent="0.35">
      <c r="A4237">
        <v>2463</v>
      </c>
      <c r="B4237" t="s">
        <v>15</v>
      </c>
      <c r="C4237">
        <v>297044</v>
      </c>
      <c r="D4237" t="s">
        <v>17</v>
      </c>
      <c r="E4237" t="s">
        <v>16</v>
      </c>
      <c r="F4237" t="s">
        <v>12</v>
      </c>
      <c r="G4237" t="s">
        <v>12</v>
      </c>
      <c r="H4237" t="s">
        <v>13</v>
      </c>
      <c r="I4237">
        <v>57</v>
      </c>
      <c r="J4237" t="str">
        <f>IF(ABS((C4237-AVERAGE($C:$C))/_xlfn.STDEV.S(moras[SALARIO]))&gt;1.96,"Atípico","No")</f>
        <v>No</v>
      </c>
      <c r="K4237" t="str">
        <f>IF(ABS((moras[[#This Row],[EDAD]]-AVERAGE($I:$I))/_xlfn.STDEV.S($I:$I))&gt;1.96,"Atípico","No")</f>
        <v>No</v>
      </c>
    </row>
    <row r="4238" spans="1:11" x14ac:dyDescent="0.35">
      <c r="A4238">
        <v>2973</v>
      </c>
      <c r="B4238" t="s">
        <v>15</v>
      </c>
      <c r="C4238">
        <v>296000</v>
      </c>
      <c r="D4238" t="s">
        <v>10</v>
      </c>
      <c r="E4238" t="s">
        <v>16</v>
      </c>
      <c r="F4238" t="s">
        <v>12</v>
      </c>
      <c r="G4238" t="s">
        <v>13</v>
      </c>
      <c r="H4238" t="s">
        <v>13</v>
      </c>
      <c r="I4238">
        <v>57</v>
      </c>
      <c r="J4238" t="str">
        <f>IF(ABS((C4238-AVERAGE($C:$C))/_xlfn.STDEV.S(moras[SALARIO]))&gt;1.96,"Atípico","No")</f>
        <v>No</v>
      </c>
      <c r="K4238" t="str">
        <f>IF(ABS((moras[[#This Row],[EDAD]]-AVERAGE($I:$I))/_xlfn.STDEV.S($I:$I))&gt;1.96,"Atípico","No")</f>
        <v>No</v>
      </c>
    </row>
    <row r="4239" spans="1:11" x14ac:dyDescent="0.35">
      <c r="A4239">
        <v>1152</v>
      </c>
      <c r="B4239" t="s">
        <v>15</v>
      </c>
      <c r="C4239">
        <v>290000</v>
      </c>
      <c r="D4239" t="s">
        <v>10</v>
      </c>
      <c r="E4239" t="s">
        <v>16</v>
      </c>
      <c r="F4239" t="s">
        <v>12</v>
      </c>
      <c r="G4239" t="s">
        <v>13</v>
      </c>
      <c r="H4239" t="s">
        <v>13</v>
      </c>
      <c r="I4239">
        <v>57</v>
      </c>
      <c r="J4239" t="str">
        <f>IF(ABS((C4239-AVERAGE($C:$C))/_xlfn.STDEV.S(moras[SALARIO]))&gt;1.96,"Atípico","No")</f>
        <v>No</v>
      </c>
      <c r="K4239" t="str">
        <f>IF(ABS((moras[[#This Row],[EDAD]]-AVERAGE($I:$I))/_xlfn.STDEV.S($I:$I))&gt;1.96,"Atípico","No")</f>
        <v>No</v>
      </c>
    </row>
    <row r="4240" spans="1:11" x14ac:dyDescent="0.35">
      <c r="A4240">
        <v>3334</v>
      </c>
      <c r="B4240" t="s">
        <v>9</v>
      </c>
      <c r="C4240">
        <v>288313.38</v>
      </c>
      <c r="D4240" t="s">
        <v>10</v>
      </c>
      <c r="E4240" t="s">
        <v>16</v>
      </c>
      <c r="F4240" t="s">
        <v>12</v>
      </c>
      <c r="G4240" t="s">
        <v>13</v>
      </c>
      <c r="H4240" t="s">
        <v>13</v>
      </c>
      <c r="I4240">
        <v>57</v>
      </c>
      <c r="J4240" t="str">
        <f>IF(ABS((C4240-AVERAGE($C:$C))/_xlfn.STDEV.S(moras[SALARIO]))&gt;1.96,"Atípico","No")</f>
        <v>No</v>
      </c>
      <c r="K4240" t="str">
        <f>IF(ABS((moras[[#This Row],[EDAD]]-AVERAGE($I:$I))/_xlfn.STDEV.S($I:$I))&gt;1.96,"Atípico","No")</f>
        <v>No</v>
      </c>
    </row>
    <row r="4241" spans="1:11" x14ac:dyDescent="0.35">
      <c r="A4241">
        <v>73</v>
      </c>
      <c r="B4241" t="s">
        <v>9</v>
      </c>
      <c r="C4241">
        <v>278030</v>
      </c>
      <c r="D4241" t="s">
        <v>19</v>
      </c>
      <c r="E4241" t="s">
        <v>16</v>
      </c>
      <c r="F4241" t="s">
        <v>12</v>
      </c>
      <c r="G4241" t="s">
        <v>13</v>
      </c>
      <c r="H4241" t="s">
        <v>13</v>
      </c>
      <c r="I4241">
        <v>57</v>
      </c>
      <c r="J4241" t="str">
        <f>IF(ABS((C4241-AVERAGE($C:$C))/_xlfn.STDEV.S(moras[SALARIO]))&gt;1.96,"Atípico","No")</f>
        <v>No</v>
      </c>
      <c r="K4241" t="str">
        <f>IF(ABS((moras[[#This Row],[EDAD]]-AVERAGE($I:$I))/_xlfn.STDEV.S($I:$I))&gt;1.96,"Atípico","No")</f>
        <v>No</v>
      </c>
    </row>
    <row r="4242" spans="1:11" x14ac:dyDescent="0.35">
      <c r="A4242">
        <v>3224</v>
      </c>
      <c r="B4242" t="s">
        <v>9</v>
      </c>
      <c r="C4242">
        <v>278030</v>
      </c>
      <c r="D4242" t="s">
        <v>19</v>
      </c>
      <c r="E4242" t="s">
        <v>16</v>
      </c>
      <c r="F4242" t="s">
        <v>12</v>
      </c>
      <c r="G4242" t="s">
        <v>13</v>
      </c>
      <c r="H4242" t="s">
        <v>13</v>
      </c>
      <c r="I4242">
        <v>57</v>
      </c>
      <c r="J4242" t="str">
        <f>IF(ABS((C4242-AVERAGE($C:$C))/_xlfn.STDEV.S(moras[SALARIO]))&gt;1.96,"Atípico","No")</f>
        <v>No</v>
      </c>
      <c r="K4242" t="str">
        <f>IF(ABS((moras[[#This Row],[EDAD]]-AVERAGE($I:$I))/_xlfn.STDEV.S($I:$I))&gt;1.96,"Atípico","No")</f>
        <v>No</v>
      </c>
    </row>
    <row r="4243" spans="1:11" x14ac:dyDescent="0.35">
      <c r="A4243">
        <v>3820</v>
      </c>
      <c r="B4243" t="s">
        <v>9</v>
      </c>
      <c r="C4243">
        <v>278030</v>
      </c>
      <c r="D4243" t="s">
        <v>19</v>
      </c>
      <c r="E4243" t="s">
        <v>16</v>
      </c>
      <c r="F4243" t="s">
        <v>12</v>
      </c>
      <c r="G4243" t="s">
        <v>13</v>
      </c>
      <c r="H4243" t="s">
        <v>13</v>
      </c>
      <c r="I4243">
        <v>57</v>
      </c>
      <c r="J4243" t="str">
        <f>IF(ABS((C4243-AVERAGE($C:$C))/_xlfn.STDEV.S(moras[SALARIO]))&gt;1.96,"Atípico","No")</f>
        <v>No</v>
      </c>
      <c r="K4243" t="str">
        <f>IF(ABS((moras[[#This Row],[EDAD]]-AVERAGE($I:$I))/_xlfn.STDEV.S($I:$I))&gt;1.96,"Atípico","No")</f>
        <v>No</v>
      </c>
    </row>
    <row r="4244" spans="1:11" x14ac:dyDescent="0.35">
      <c r="A4244">
        <v>4052</v>
      </c>
      <c r="B4244" t="s">
        <v>9</v>
      </c>
      <c r="C4244">
        <v>278030</v>
      </c>
      <c r="D4244" t="s">
        <v>19</v>
      </c>
      <c r="E4244" t="s">
        <v>16</v>
      </c>
      <c r="F4244" t="s">
        <v>12</v>
      </c>
      <c r="G4244" t="s">
        <v>13</v>
      </c>
      <c r="H4244" t="s">
        <v>13</v>
      </c>
      <c r="I4244">
        <v>57</v>
      </c>
      <c r="J4244" t="str">
        <f>IF(ABS((C4244-AVERAGE($C:$C))/_xlfn.STDEV.S(moras[SALARIO]))&gt;1.96,"Atípico","No")</f>
        <v>No</v>
      </c>
      <c r="K4244" t="str">
        <f>IF(ABS((moras[[#This Row],[EDAD]]-AVERAGE($I:$I))/_xlfn.STDEV.S($I:$I))&gt;1.96,"Atípico","No")</f>
        <v>No</v>
      </c>
    </row>
    <row r="4245" spans="1:11" x14ac:dyDescent="0.35">
      <c r="A4245">
        <v>1576</v>
      </c>
      <c r="B4245" t="s">
        <v>9</v>
      </c>
      <c r="C4245">
        <v>261897.3</v>
      </c>
      <c r="D4245" t="s">
        <v>10</v>
      </c>
      <c r="E4245" t="s">
        <v>16</v>
      </c>
      <c r="F4245" t="s">
        <v>12</v>
      </c>
      <c r="G4245" t="s">
        <v>12</v>
      </c>
      <c r="H4245" t="s">
        <v>13</v>
      </c>
      <c r="I4245">
        <v>57</v>
      </c>
      <c r="J4245" t="str">
        <f>IF(ABS((C4245-AVERAGE($C:$C))/_xlfn.STDEV.S(moras[SALARIO]))&gt;1.96,"Atípico","No")</f>
        <v>No</v>
      </c>
      <c r="K4245" t="str">
        <f>IF(ABS((moras[[#This Row],[EDAD]]-AVERAGE($I:$I))/_xlfn.STDEV.S($I:$I))&gt;1.96,"Atípico","No")</f>
        <v>No</v>
      </c>
    </row>
    <row r="4246" spans="1:11" x14ac:dyDescent="0.35">
      <c r="A4246">
        <v>819</v>
      </c>
      <c r="B4246" t="s">
        <v>9</v>
      </c>
      <c r="C4246">
        <v>229395.18</v>
      </c>
      <c r="D4246" t="s">
        <v>10</v>
      </c>
      <c r="E4246" t="s">
        <v>16</v>
      </c>
      <c r="F4246" t="s">
        <v>12</v>
      </c>
      <c r="G4246" t="s">
        <v>13</v>
      </c>
      <c r="H4246" t="s">
        <v>13</v>
      </c>
      <c r="I4246">
        <v>57</v>
      </c>
      <c r="J4246" t="str">
        <f>IF(ABS((C4246-AVERAGE($C:$C))/_xlfn.STDEV.S(moras[SALARIO]))&gt;1.96,"Atípico","No")</f>
        <v>No</v>
      </c>
      <c r="K4246" t="str">
        <f>IF(ABS((moras[[#This Row],[EDAD]]-AVERAGE($I:$I))/_xlfn.STDEV.S($I:$I))&gt;1.96,"Atípico","No")</f>
        <v>No</v>
      </c>
    </row>
    <row r="4247" spans="1:11" x14ac:dyDescent="0.35">
      <c r="A4247">
        <v>3248</v>
      </c>
      <c r="B4247" t="s">
        <v>9</v>
      </c>
      <c r="C4247">
        <v>194000</v>
      </c>
      <c r="D4247" t="s">
        <v>10</v>
      </c>
      <c r="E4247" t="s">
        <v>16</v>
      </c>
      <c r="F4247" t="s">
        <v>12</v>
      </c>
      <c r="G4247" t="s">
        <v>13</v>
      </c>
      <c r="H4247" t="s">
        <v>13</v>
      </c>
      <c r="I4247">
        <v>57</v>
      </c>
      <c r="J4247" t="str">
        <f>IF(ABS((C4247-AVERAGE($C:$C))/_xlfn.STDEV.S(moras[SALARIO]))&gt;1.96,"Atípico","No")</f>
        <v>No</v>
      </c>
      <c r="K4247" t="str">
        <f>IF(ABS((moras[[#This Row],[EDAD]]-AVERAGE($I:$I))/_xlfn.STDEV.S($I:$I))&gt;1.96,"Atípico","No")</f>
        <v>No</v>
      </c>
    </row>
    <row r="4248" spans="1:11" x14ac:dyDescent="0.35">
      <c r="A4248">
        <v>3499</v>
      </c>
      <c r="B4248" t="s">
        <v>9</v>
      </c>
      <c r="C4248">
        <v>140000</v>
      </c>
      <c r="D4248" t="s">
        <v>10</v>
      </c>
      <c r="E4248" t="s">
        <v>16</v>
      </c>
      <c r="F4248" t="s">
        <v>12</v>
      </c>
      <c r="G4248" t="s">
        <v>12</v>
      </c>
      <c r="H4248" t="s">
        <v>13</v>
      </c>
      <c r="I4248">
        <v>57</v>
      </c>
      <c r="J4248" t="str">
        <f>IF(ABS((C4248-AVERAGE($C:$C))/_xlfn.STDEV.S(moras[SALARIO]))&gt;1.96,"Atípico","No")</f>
        <v>No</v>
      </c>
      <c r="K4248" t="str">
        <f>IF(ABS((moras[[#This Row],[EDAD]]-AVERAGE($I:$I))/_xlfn.STDEV.S($I:$I))&gt;1.96,"Atípico","No")</f>
        <v>No</v>
      </c>
    </row>
    <row r="4249" spans="1:11" x14ac:dyDescent="0.35">
      <c r="A4249">
        <v>2087</v>
      </c>
      <c r="B4249" t="s">
        <v>9</v>
      </c>
      <c r="C4249">
        <v>110000</v>
      </c>
      <c r="D4249" t="s">
        <v>10</v>
      </c>
      <c r="E4249" t="s">
        <v>16</v>
      </c>
      <c r="F4249" t="s">
        <v>12</v>
      </c>
      <c r="G4249" t="s">
        <v>13</v>
      </c>
      <c r="H4249" t="s">
        <v>12</v>
      </c>
      <c r="I4249">
        <v>57</v>
      </c>
      <c r="J4249" t="str">
        <f>IF(ABS((C4249-AVERAGE($C:$C))/_xlfn.STDEV.S(moras[SALARIO]))&gt;1.96,"Atípico","No")</f>
        <v>No</v>
      </c>
      <c r="K4249" t="str">
        <f>IF(ABS((moras[[#This Row],[EDAD]]-AVERAGE($I:$I))/_xlfn.STDEV.S($I:$I))&gt;1.96,"Atípico","No")</f>
        <v>No</v>
      </c>
    </row>
    <row r="4250" spans="1:11" x14ac:dyDescent="0.35">
      <c r="A4250">
        <v>396</v>
      </c>
      <c r="B4250" t="s">
        <v>9</v>
      </c>
      <c r="C4250">
        <v>14290</v>
      </c>
      <c r="D4250" t="s">
        <v>10</v>
      </c>
      <c r="E4250" t="s">
        <v>16</v>
      </c>
      <c r="F4250" t="s">
        <v>12</v>
      </c>
      <c r="G4250" t="s">
        <v>13</v>
      </c>
      <c r="H4250" t="s">
        <v>13</v>
      </c>
      <c r="I4250">
        <v>57</v>
      </c>
      <c r="J4250" t="str">
        <f>IF(ABS((C4250-AVERAGE($C:$C))/_xlfn.STDEV.S(moras[SALARIO]))&gt;1.96,"Atípico","No")</f>
        <v>No</v>
      </c>
      <c r="K4250" t="str">
        <f>IF(ABS((moras[[#This Row],[EDAD]]-AVERAGE($I:$I))/_xlfn.STDEV.S($I:$I))&gt;1.96,"Atípico","No")</f>
        <v>No</v>
      </c>
    </row>
    <row r="4251" spans="1:11" x14ac:dyDescent="0.35">
      <c r="A4251">
        <v>1647</v>
      </c>
      <c r="B4251" t="s">
        <v>9</v>
      </c>
      <c r="C4251">
        <v>3255213.87</v>
      </c>
      <c r="D4251" t="s">
        <v>21</v>
      </c>
      <c r="E4251" t="s">
        <v>16</v>
      </c>
      <c r="F4251" t="s">
        <v>12</v>
      </c>
      <c r="G4251" t="s">
        <v>13</v>
      </c>
      <c r="H4251" t="s">
        <v>13</v>
      </c>
      <c r="I4251">
        <v>58</v>
      </c>
      <c r="J4251" t="str">
        <f>IF(ABS((C4251-AVERAGE($C:$C))/_xlfn.STDEV.S(moras[SALARIO]))&gt;1.96,"Atípico","No")</f>
        <v>Atípico</v>
      </c>
      <c r="K4251" t="str">
        <f>IF(ABS((moras[[#This Row],[EDAD]]-AVERAGE($I:$I))/_xlfn.STDEV.S($I:$I))&gt;1.96,"Atípico","No")</f>
        <v>No</v>
      </c>
    </row>
    <row r="4252" spans="1:11" x14ac:dyDescent="0.35">
      <c r="A4252">
        <v>2050</v>
      </c>
      <c r="B4252" t="s">
        <v>15</v>
      </c>
      <c r="C4252">
        <v>3026789.5</v>
      </c>
      <c r="D4252" t="s">
        <v>10</v>
      </c>
      <c r="E4252" t="s">
        <v>11</v>
      </c>
      <c r="F4252" t="s">
        <v>12</v>
      </c>
      <c r="G4252" t="s">
        <v>13</v>
      </c>
      <c r="H4252" t="s">
        <v>13</v>
      </c>
      <c r="I4252">
        <v>58</v>
      </c>
      <c r="J4252" t="str">
        <f>IF(ABS((C4252-AVERAGE($C:$C))/_xlfn.STDEV.S(moras[SALARIO]))&gt;1.96,"Atípico","No")</f>
        <v>Atípico</v>
      </c>
      <c r="K4252" t="str">
        <f>IF(ABS((moras[[#This Row],[EDAD]]-AVERAGE($I:$I))/_xlfn.STDEV.S($I:$I))&gt;1.96,"Atípico","No")</f>
        <v>No</v>
      </c>
    </row>
    <row r="4253" spans="1:11" x14ac:dyDescent="0.35">
      <c r="A4253">
        <v>4081</v>
      </c>
      <c r="B4253" t="s">
        <v>15</v>
      </c>
      <c r="C4253">
        <v>2849858.1</v>
      </c>
      <c r="D4253" t="s">
        <v>10</v>
      </c>
      <c r="E4253" t="s">
        <v>11</v>
      </c>
      <c r="F4253" t="s">
        <v>12</v>
      </c>
      <c r="G4253" t="s">
        <v>13</v>
      </c>
      <c r="H4253" t="s">
        <v>13</v>
      </c>
      <c r="I4253">
        <v>58</v>
      </c>
      <c r="J4253" t="str">
        <f>IF(ABS((C4253-AVERAGE($C:$C))/_xlfn.STDEV.S(moras[SALARIO]))&gt;1.96,"Atípico","No")</f>
        <v>Atípico</v>
      </c>
      <c r="K4253" t="str">
        <f>IF(ABS((moras[[#This Row],[EDAD]]-AVERAGE($I:$I))/_xlfn.STDEV.S($I:$I))&gt;1.96,"Atípico","No")</f>
        <v>No</v>
      </c>
    </row>
    <row r="4254" spans="1:11" x14ac:dyDescent="0.35">
      <c r="A4254">
        <v>16</v>
      </c>
      <c r="B4254" t="s">
        <v>15</v>
      </c>
      <c r="C4254">
        <v>1943489.5</v>
      </c>
      <c r="D4254" t="s">
        <v>10</v>
      </c>
      <c r="E4254" t="s">
        <v>11</v>
      </c>
      <c r="F4254" t="s">
        <v>12</v>
      </c>
      <c r="G4254" t="s">
        <v>13</v>
      </c>
      <c r="H4254" t="s">
        <v>13</v>
      </c>
      <c r="I4254">
        <v>58</v>
      </c>
      <c r="J4254" t="str">
        <f>IF(ABS((C4254-AVERAGE($C:$C))/_xlfn.STDEV.S(moras[SALARIO]))&gt;1.96,"Atípico","No")</f>
        <v>No</v>
      </c>
      <c r="K4254" t="str">
        <f>IF(ABS((moras[[#This Row],[EDAD]]-AVERAGE($I:$I))/_xlfn.STDEV.S($I:$I))&gt;1.96,"Atípico","No")</f>
        <v>No</v>
      </c>
    </row>
    <row r="4255" spans="1:11" x14ac:dyDescent="0.35">
      <c r="A4255">
        <v>2095</v>
      </c>
      <c r="B4255" t="s">
        <v>9</v>
      </c>
      <c r="C4255">
        <v>1934551</v>
      </c>
      <c r="D4255" t="s">
        <v>10</v>
      </c>
      <c r="E4255" t="s">
        <v>16</v>
      </c>
      <c r="F4255" t="s">
        <v>12</v>
      </c>
      <c r="G4255" t="s">
        <v>13</v>
      </c>
      <c r="H4255" t="s">
        <v>12</v>
      </c>
      <c r="I4255">
        <v>58</v>
      </c>
      <c r="J4255" t="str">
        <f>IF(ABS((C4255-AVERAGE($C:$C))/_xlfn.STDEV.S(moras[SALARIO]))&gt;1.96,"Atípico","No")</f>
        <v>No</v>
      </c>
      <c r="K4255" t="str">
        <f>IF(ABS((moras[[#This Row],[EDAD]]-AVERAGE($I:$I))/_xlfn.STDEV.S($I:$I))&gt;1.96,"Atípico","No")</f>
        <v>No</v>
      </c>
    </row>
    <row r="4256" spans="1:11" x14ac:dyDescent="0.35">
      <c r="A4256">
        <v>900</v>
      </c>
      <c r="B4256" t="s">
        <v>9</v>
      </c>
      <c r="C4256">
        <v>1813773.65</v>
      </c>
      <c r="D4256" t="s">
        <v>10</v>
      </c>
      <c r="E4256" t="s">
        <v>16</v>
      </c>
      <c r="F4256" t="s">
        <v>12</v>
      </c>
      <c r="G4256" t="s">
        <v>13</v>
      </c>
      <c r="H4256" t="s">
        <v>13</v>
      </c>
      <c r="I4256">
        <v>58</v>
      </c>
      <c r="J4256" t="str">
        <f>IF(ABS((C4256-AVERAGE($C:$C))/_xlfn.STDEV.S(moras[SALARIO]))&gt;1.96,"Atípico","No")</f>
        <v>No</v>
      </c>
      <c r="K4256" t="str">
        <f>IF(ABS((moras[[#This Row],[EDAD]]-AVERAGE($I:$I))/_xlfn.STDEV.S($I:$I))&gt;1.96,"Atípico","No")</f>
        <v>No</v>
      </c>
    </row>
    <row r="4257" spans="1:11" x14ac:dyDescent="0.35">
      <c r="A4257">
        <v>4279</v>
      </c>
      <c r="B4257" t="s">
        <v>9</v>
      </c>
      <c r="C4257">
        <v>1632939</v>
      </c>
      <c r="D4257" t="s">
        <v>10</v>
      </c>
      <c r="E4257" t="s">
        <v>11</v>
      </c>
      <c r="F4257" t="s">
        <v>12</v>
      </c>
      <c r="G4257" t="s">
        <v>13</v>
      </c>
      <c r="H4257" t="s">
        <v>13</v>
      </c>
      <c r="I4257">
        <v>58</v>
      </c>
      <c r="J4257" t="str">
        <f>IF(ABS((C4257-AVERAGE($C:$C))/_xlfn.STDEV.S(moras[SALARIO]))&gt;1.96,"Atípico","No")</f>
        <v>No</v>
      </c>
      <c r="K4257" t="str">
        <f>IF(ABS((moras[[#This Row],[EDAD]]-AVERAGE($I:$I))/_xlfn.STDEV.S($I:$I))&gt;1.96,"Atípico","No")</f>
        <v>No</v>
      </c>
    </row>
    <row r="4258" spans="1:11" x14ac:dyDescent="0.35">
      <c r="A4258">
        <v>1982</v>
      </c>
      <c r="B4258" t="s">
        <v>15</v>
      </c>
      <c r="C4258">
        <v>1583743</v>
      </c>
      <c r="D4258" t="s">
        <v>10</v>
      </c>
      <c r="E4258" t="s">
        <v>11</v>
      </c>
      <c r="F4258" t="s">
        <v>12</v>
      </c>
      <c r="G4258" t="s">
        <v>13</v>
      </c>
      <c r="H4258" t="s">
        <v>13</v>
      </c>
      <c r="I4258">
        <v>58</v>
      </c>
      <c r="J4258" t="str">
        <f>IF(ABS((C4258-AVERAGE($C:$C))/_xlfn.STDEV.S(moras[SALARIO]))&gt;1.96,"Atípico","No")</f>
        <v>No</v>
      </c>
      <c r="K4258" t="str">
        <f>IF(ABS((moras[[#This Row],[EDAD]]-AVERAGE($I:$I))/_xlfn.STDEV.S($I:$I))&gt;1.96,"Atípico","No")</f>
        <v>No</v>
      </c>
    </row>
    <row r="4259" spans="1:11" x14ac:dyDescent="0.35">
      <c r="A4259">
        <v>3151</v>
      </c>
      <c r="B4259" t="s">
        <v>15</v>
      </c>
      <c r="C4259">
        <v>1542959.58</v>
      </c>
      <c r="D4259" t="s">
        <v>10</v>
      </c>
      <c r="E4259" t="s">
        <v>16</v>
      </c>
      <c r="F4259" t="s">
        <v>12</v>
      </c>
      <c r="G4259" t="s">
        <v>13</v>
      </c>
      <c r="H4259" t="s">
        <v>13</v>
      </c>
      <c r="I4259">
        <v>58</v>
      </c>
      <c r="J4259" t="str">
        <f>IF(ABS((C4259-AVERAGE($C:$C))/_xlfn.STDEV.S(moras[SALARIO]))&gt;1.96,"Atípico","No")</f>
        <v>No</v>
      </c>
      <c r="K4259" t="str">
        <f>IF(ABS((moras[[#This Row],[EDAD]]-AVERAGE($I:$I))/_xlfn.STDEV.S($I:$I))&gt;1.96,"Atípico","No")</f>
        <v>No</v>
      </c>
    </row>
    <row r="4260" spans="1:11" x14ac:dyDescent="0.35">
      <c r="A4260">
        <v>3444</v>
      </c>
      <c r="B4260" t="s">
        <v>9</v>
      </c>
      <c r="C4260">
        <v>1492130.65</v>
      </c>
      <c r="D4260" t="s">
        <v>10</v>
      </c>
      <c r="E4260" t="s">
        <v>11</v>
      </c>
      <c r="F4260" t="s">
        <v>12</v>
      </c>
      <c r="G4260" t="s">
        <v>13</v>
      </c>
      <c r="H4260" t="s">
        <v>13</v>
      </c>
      <c r="I4260">
        <v>58</v>
      </c>
      <c r="J4260" t="str">
        <f>IF(ABS((C4260-AVERAGE($C:$C))/_xlfn.STDEV.S(moras[SALARIO]))&gt;1.96,"Atípico","No")</f>
        <v>No</v>
      </c>
      <c r="K4260" t="str">
        <f>IF(ABS((moras[[#This Row],[EDAD]]-AVERAGE($I:$I))/_xlfn.STDEV.S($I:$I))&gt;1.96,"Atípico","No")</f>
        <v>No</v>
      </c>
    </row>
    <row r="4261" spans="1:11" x14ac:dyDescent="0.35">
      <c r="A4261">
        <v>1743</v>
      </c>
      <c r="B4261" t="s">
        <v>15</v>
      </c>
      <c r="C4261">
        <v>1275440.5</v>
      </c>
      <c r="D4261" t="s">
        <v>10</v>
      </c>
      <c r="E4261" t="s">
        <v>11</v>
      </c>
      <c r="F4261" t="s">
        <v>12</v>
      </c>
      <c r="G4261" t="s">
        <v>13</v>
      </c>
      <c r="H4261" t="s">
        <v>13</v>
      </c>
      <c r="I4261">
        <v>58</v>
      </c>
      <c r="J4261" t="str">
        <f>IF(ABS((C4261-AVERAGE($C:$C))/_xlfn.STDEV.S(moras[SALARIO]))&gt;1.96,"Atípico","No")</f>
        <v>No</v>
      </c>
      <c r="K4261" t="str">
        <f>IF(ABS((moras[[#This Row],[EDAD]]-AVERAGE($I:$I))/_xlfn.STDEV.S($I:$I))&gt;1.96,"Atípico","No")</f>
        <v>No</v>
      </c>
    </row>
    <row r="4262" spans="1:11" x14ac:dyDescent="0.35">
      <c r="A4262">
        <v>1722</v>
      </c>
      <c r="B4262" t="s">
        <v>15</v>
      </c>
      <c r="C4262">
        <v>1268597</v>
      </c>
      <c r="D4262" t="s">
        <v>14</v>
      </c>
      <c r="E4262" t="s">
        <v>11</v>
      </c>
      <c r="F4262" t="s">
        <v>12</v>
      </c>
      <c r="G4262" t="s">
        <v>13</v>
      </c>
      <c r="H4262" t="s">
        <v>13</v>
      </c>
      <c r="I4262">
        <v>58</v>
      </c>
      <c r="J4262" t="str">
        <f>IF(ABS((C4262-AVERAGE($C:$C))/_xlfn.STDEV.S(moras[SALARIO]))&gt;1.96,"Atípico","No")</f>
        <v>No</v>
      </c>
      <c r="K4262" t="str">
        <f>IF(ABS((moras[[#This Row],[EDAD]]-AVERAGE($I:$I))/_xlfn.STDEV.S($I:$I))&gt;1.96,"Atípico","No")</f>
        <v>No</v>
      </c>
    </row>
    <row r="4263" spans="1:11" x14ac:dyDescent="0.35">
      <c r="A4263">
        <v>3550</v>
      </c>
      <c r="B4263" t="s">
        <v>9</v>
      </c>
      <c r="C4263">
        <v>1186247.24</v>
      </c>
      <c r="D4263" t="s">
        <v>10</v>
      </c>
      <c r="E4263" t="s">
        <v>16</v>
      </c>
      <c r="F4263" t="s">
        <v>12</v>
      </c>
      <c r="G4263" t="s">
        <v>13</v>
      </c>
      <c r="H4263" t="s">
        <v>13</v>
      </c>
      <c r="I4263">
        <v>58</v>
      </c>
      <c r="J4263" t="str">
        <f>IF(ABS((C4263-AVERAGE($C:$C))/_xlfn.STDEV.S(moras[SALARIO]))&gt;1.96,"Atípico","No")</f>
        <v>No</v>
      </c>
      <c r="K4263" t="str">
        <f>IF(ABS((moras[[#This Row],[EDAD]]-AVERAGE($I:$I))/_xlfn.STDEV.S($I:$I))&gt;1.96,"Atípico","No")</f>
        <v>No</v>
      </c>
    </row>
    <row r="4264" spans="1:11" x14ac:dyDescent="0.35">
      <c r="A4264">
        <v>3690</v>
      </c>
      <c r="B4264" t="s">
        <v>9</v>
      </c>
      <c r="C4264">
        <v>1159222.2</v>
      </c>
      <c r="D4264" t="s">
        <v>10</v>
      </c>
      <c r="E4264" t="s">
        <v>11</v>
      </c>
      <c r="F4264" t="s">
        <v>12</v>
      </c>
      <c r="G4264" t="s">
        <v>13</v>
      </c>
      <c r="H4264" t="s">
        <v>13</v>
      </c>
      <c r="I4264">
        <v>58</v>
      </c>
      <c r="J4264" t="str">
        <f>IF(ABS((C4264-AVERAGE($C:$C))/_xlfn.STDEV.S(moras[SALARIO]))&gt;1.96,"Atípico","No")</f>
        <v>No</v>
      </c>
      <c r="K4264" t="str">
        <f>IF(ABS((moras[[#This Row],[EDAD]]-AVERAGE($I:$I))/_xlfn.STDEV.S($I:$I))&gt;1.96,"Atípico","No")</f>
        <v>No</v>
      </c>
    </row>
    <row r="4265" spans="1:11" x14ac:dyDescent="0.35">
      <c r="A4265">
        <v>12</v>
      </c>
      <c r="B4265" t="s">
        <v>15</v>
      </c>
      <c r="C4265">
        <v>1030132</v>
      </c>
      <c r="D4265" t="s">
        <v>10</v>
      </c>
      <c r="E4265" t="s">
        <v>11</v>
      </c>
      <c r="F4265" t="s">
        <v>12</v>
      </c>
      <c r="G4265" t="s">
        <v>13</v>
      </c>
      <c r="H4265" t="s">
        <v>12</v>
      </c>
      <c r="I4265">
        <v>58</v>
      </c>
      <c r="J4265" t="str">
        <f>IF(ABS((C4265-AVERAGE($C:$C))/_xlfn.STDEV.S(moras[SALARIO]))&gt;1.96,"Atípico","No")</f>
        <v>No</v>
      </c>
      <c r="K4265" t="str">
        <f>IF(ABS((moras[[#This Row],[EDAD]]-AVERAGE($I:$I))/_xlfn.STDEV.S($I:$I))&gt;1.96,"Atípico","No")</f>
        <v>No</v>
      </c>
    </row>
    <row r="4266" spans="1:11" x14ac:dyDescent="0.35">
      <c r="A4266">
        <v>153</v>
      </c>
      <c r="B4266" t="s">
        <v>9</v>
      </c>
      <c r="C4266">
        <v>851079</v>
      </c>
      <c r="D4266" t="s">
        <v>10</v>
      </c>
      <c r="E4266" t="s">
        <v>16</v>
      </c>
      <c r="F4266" t="s">
        <v>12</v>
      </c>
      <c r="G4266" t="s">
        <v>13</v>
      </c>
      <c r="H4266" t="s">
        <v>13</v>
      </c>
      <c r="I4266">
        <v>58</v>
      </c>
      <c r="J4266" t="str">
        <f>IF(ABS((C4266-AVERAGE($C:$C))/_xlfn.STDEV.S(moras[SALARIO]))&gt;1.96,"Atípico","No")</f>
        <v>No</v>
      </c>
      <c r="K4266" t="str">
        <f>IF(ABS((moras[[#This Row],[EDAD]]-AVERAGE($I:$I))/_xlfn.STDEV.S($I:$I))&gt;1.96,"Atípico","No")</f>
        <v>No</v>
      </c>
    </row>
    <row r="4267" spans="1:11" x14ac:dyDescent="0.35">
      <c r="A4267">
        <v>2484</v>
      </c>
      <c r="B4267" t="s">
        <v>15</v>
      </c>
      <c r="C4267">
        <v>808947.75</v>
      </c>
      <c r="D4267" t="s">
        <v>10</v>
      </c>
      <c r="E4267" t="s">
        <v>11</v>
      </c>
      <c r="F4267" t="s">
        <v>12</v>
      </c>
      <c r="G4267" t="s">
        <v>13</v>
      </c>
      <c r="H4267" t="s">
        <v>13</v>
      </c>
      <c r="I4267">
        <v>58</v>
      </c>
      <c r="J4267" t="str">
        <f>IF(ABS((C4267-AVERAGE($C:$C))/_xlfn.STDEV.S(moras[SALARIO]))&gt;1.96,"Atípico","No")</f>
        <v>No</v>
      </c>
      <c r="K4267" t="str">
        <f>IF(ABS((moras[[#This Row],[EDAD]]-AVERAGE($I:$I))/_xlfn.STDEV.S($I:$I))&gt;1.96,"Atípico","No")</f>
        <v>No</v>
      </c>
    </row>
    <row r="4268" spans="1:11" x14ac:dyDescent="0.35">
      <c r="A4268">
        <v>2950</v>
      </c>
      <c r="B4268" t="s">
        <v>15</v>
      </c>
      <c r="C4268">
        <v>806421.08</v>
      </c>
      <c r="D4268" t="s">
        <v>10</v>
      </c>
      <c r="E4268" t="s">
        <v>16</v>
      </c>
      <c r="F4268" t="s">
        <v>12</v>
      </c>
      <c r="G4268" t="s">
        <v>13</v>
      </c>
      <c r="H4268" t="s">
        <v>13</v>
      </c>
      <c r="I4268">
        <v>58</v>
      </c>
      <c r="J4268" t="str">
        <f>IF(ABS((C4268-AVERAGE($C:$C))/_xlfn.STDEV.S(moras[SALARIO]))&gt;1.96,"Atípico","No")</f>
        <v>No</v>
      </c>
      <c r="K4268" t="str">
        <f>IF(ABS((moras[[#This Row],[EDAD]]-AVERAGE($I:$I))/_xlfn.STDEV.S($I:$I))&gt;1.96,"Atípico","No")</f>
        <v>No</v>
      </c>
    </row>
    <row r="4269" spans="1:11" x14ac:dyDescent="0.35">
      <c r="A4269">
        <v>3420</v>
      </c>
      <c r="B4269" t="s">
        <v>9</v>
      </c>
      <c r="C4269">
        <v>685502.53</v>
      </c>
      <c r="D4269" t="s">
        <v>10</v>
      </c>
      <c r="E4269" t="s">
        <v>16</v>
      </c>
      <c r="F4269" t="s">
        <v>12</v>
      </c>
      <c r="G4269" t="s">
        <v>13</v>
      </c>
      <c r="H4269" t="s">
        <v>12</v>
      </c>
      <c r="I4269">
        <v>58</v>
      </c>
      <c r="J4269" t="str">
        <f>IF(ABS((C4269-AVERAGE($C:$C))/_xlfn.STDEV.S(moras[SALARIO]))&gt;1.96,"Atípico","No")</f>
        <v>No</v>
      </c>
      <c r="K4269" t="str">
        <f>IF(ABS((moras[[#This Row],[EDAD]]-AVERAGE($I:$I))/_xlfn.STDEV.S($I:$I))&gt;1.96,"Atípico","No")</f>
        <v>No</v>
      </c>
    </row>
    <row r="4270" spans="1:11" x14ac:dyDescent="0.35">
      <c r="A4270">
        <v>1924</v>
      </c>
      <c r="B4270" t="s">
        <v>9</v>
      </c>
      <c r="C4270">
        <v>655672</v>
      </c>
      <c r="D4270" t="s">
        <v>17</v>
      </c>
      <c r="E4270" t="s">
        <v>16</v>
      </c>
      <c r="F4270" t="s">
        <v>12</v>
      </c>
      <c r="G4270" t="s">
        <v>13</v>
      </c>
      <c r="H4270" t="s">
        <v>13</v>
      </c>
      <c r="I4270">
        <v>58</v>
      </c>
      <c r="J4270" t="str">
        <f>IF(ABS((C4270-AVERAGE($C:$C))/_xlfn.STDEV.S(moras[SALARIO]))&gt;1.96,"Atípico","No")</f>
        <v>No</v>
      </c>
      <c r="K4270" t="str">
        <f>IF(ABS((moras[[#This Row],[EDAD]]-AVERAGE($I:$I))/_xlfn.STDEV.S($I:$I))&gt;1.96,"Atípico","No")</f>
        <v>No</v>
      </c>
    </row>
    <row r="4271" spans="1:11" x14ac:dyDescent="0.35">
      <c r="A4271">
        <v>3886</v>
      </c>
      <c r="B4271" t="s">
        <v>9</v>
      </c>
      <c r="C4271">
        <v>639148</v>
      </c>
      <c r="D4271" t="s">
        <v>18</v>
      </c>
      <c r="E4271" t="s">
        <v>16</v>
      </c>
      <c r="F4271" t="s">
        <v>12</v>
      </c>
      <c r="G4271" t="s">
        <v>13</v>
      </c>
      <c r="H4271" t="s">
        <v>13</v>
      </c>
      <c r="I4271">
        <v>58</v>
      </c>
      <c r="J4271" t="str">
        <f>IF(ABS((C4271-AVERAGE($C:$C))/_xlfn.STDEV.S(moras[SALARIO]))&gt;1.96,"Atípico","No")</f>
        <v>No</v>
      </c>
      <c r="K4271" t="str">
        <f>IF(ABS((moras[[#This Row],[EDAD]]-AVERAGE($I:$I))/_xlfn.STDEV.S($I:$I))&gt;1.96,"Atípico","No")</f>
        <v>No</v>
      </c>
    </row>
    <row r="4272" spans="1:11" x14ac:dyDescent="0.35">
      <c r="A4272">
        <v>2064</v>
      </c>
      <c r="B4272" t="s">
        <v>9</v>
      </c>
      <c r="C4272">
        <v>601793</v>
      </c>
      <c r="D4272" t="s">
        <v>10</v>
      </c>
      <c r="E4272" t="s">
        <v>11</v>
      </c>
      <c r="F4272" t="s">
        <v>12</v>
      </c>
      <c r="G4272" t="s">
        <v>13</v>
      </c>
      <c r="H4272" t="s">
        <v>13</v>
      </c>
      <c r="I4272">
        <v>58</v>
      </c>
      <c r="J4272" t="str">
        <f>IF(ABS((C4272-AVERAGE($C:$C))/_xlfn.STDEV.S(moras[SALARIO]))&gt;1.96,"Atípico","No")</f>
        <v>No</v>
      </c>
      <c r="K4272" t="str">
        <f>IF(ABS((moras[[#This Row],[EDAD]]-AVERAGE($I:$I))/_xlfn.STDEV.S($I:$I))&gt;1.96,"Atípico","No")</f>
        <v>No</v>
      </c>
    </row>
    <row r="4273" spans="1:11" x14ac:dyDescent="0.35">
      <c r="A4273">
        <v>1135</v>
      </c>
      <c r="B4273" t="s">
        <v>9</v>
      </c>
      <c r="C4273">
        <v>600000</v>
      </c>
      <c r="D4273" t="s">
        <v>10</v>
      </c>
      <c r="E4273" t="s">
        <v>16</v>
      </c>
      <c r="F4273" t="s">
        <v>12</v>
      </c>
      <c r="G4273" t="s">
        <v>12</v>
      </c>
      <c r="H4273" t="s">
        <v>12</v>
      </c>
      <c r="I4273">
        <v>58</v>
      </c>
      <c r="J4273" t="str">
        <f>IF(ABS((C4273-AVERAGE($C:$C))/_xlfn.STDEV.S(moras[SALARIO]))&gt;1.96,"Atípico","No")</f>
        <v>No</v>
      </c>
      <c r="K4273" t="str">
        <f>IF(ABS((moras[[#This Row],[EDAD]]-AVERAGE($I:$I))/_xlfn.STDEV.S($I:$I))&gt;1.96,"Atípico","No")</f>
        <v>No</v>
      </c>
    </row>
    <row r="4274" spans="1:11" x14ac:dyDescent="0.35">
      <c r="A4274">
        <v>3826</v>
      </c>
      <c r="B4274" t="s">
        <v>15</v>
      </c>
      <c r="C4274">
        <v>564821.48</v>
      </c>
      <c r="D4274" t="s">
        <v>14</v>
      </c>
      <c r="E4274" t="s">
        <v>11</v>
      </c>
      <c r="F4274" t="s">
        <v>12</v>
      </c>
      <c r="G4274" t="s">
        <v>13</v>
      </c>
      <c r="H4274" t="s">
        <v>13</v>
      </c>
      <c r="I4274">
        <v>58</v>
      </c>
      <c r="J4274" t="str">
        <f>IF(ABS((C4274-AVERAGE($C:$C))/_xlfn.STDEV.S(moras[SALARIO]))&gt;1.96,"Atípico","No")</f>
        <v>No</v>
      </c>
      <c r="K4274" t="str">
        <f>IF(ABS((moras[[#This Row],[EDAD]]-AVERAGE($I:$I))/_xlfn.STDEV.S($I:$I))&gt;1.96,"Atípico","No")</f>
        <v>No</v>
      </c>
    </row>
    <row r="4275" spans="1:11" x14ac:dyDescent="0.35">
      <c r="A4275">
        <v>3730</v>
      </c>
      <c r="B4275" t="s">
        <v>9</v>
      </c>
      <c r="C4275">
        <v>550000</v>
      </c>
      <c r="D4275" t="s">
        <v>10</v>
      </c>
      <c r="E4275" t="s">
        <v>16</v>
      </c>
      <c r="F4275" t="s">
        <v>12</v>
      </c>
      <c r="G4275" t="s">
        <v>13</v>
      </c>
      <c r="H4275" t="s">
        <v>13</v>
      </c>
      <c r="I4275">
        <v>58</v>
      </c>
      <c r="J4275" t="str">
        <f>IF(ABS((C4275-AVERAGE($C:$C))/_xlfn.STDEV.S(moras[SALARIO]))&gt;1.96,"Atípico","No")</f>
        <v>No</v>
      </c>
      <c r="K4275" t="str">
        <f>IF(ABS((moras[[#This Row],[EDAD]]-AVERAGE($I:$I))/_xlfn.STDEV.S($I:$I))&gt;1.96,"Atípico","No")</f>
        <v>No</v>
      </c>
    </row>
    <row r="4276" spans="1:11" x14ac:dyDescent="0.35">
      <c r="A4276">
        <v>3522</v>
      </c>
      <c r="B4276" t="s">
        <v>9</v>
      </c>
      <c r="C4276">
        <v>520421</v>
      </c>
      <c r="D4276" t="s">
        <v>18</v>
      </c>
      <c r="E4276" t="s">
        <v>16</v>
      </c>
      <c r="F4276" t="s">
        <v>12</v>
      </c>
      <c r="G4276" t="s">
        <v>13</v>
      </c>
      <c r="H4276" t="s">
        <v>12</v>
      </c>
      <c r="I4276">
        <v>58</v>
      </c>
      <c r="J4276" t="str">
        <f>IF(ABS((C4276-AVERAGE($C:$C))/_xlfn.STDEV.S(moras[SALARIO]))&gt;1.96,"Atípico","No")</f>
        <v>No</v>
      </c>
      <c r="K4276" t="str">
        <f>IF(ABS((moras[[#This Row],[EDAD]]-AVERAGE($I:$I))/_xlfn.STDEV.S($I:$I))&gt;1.96,"Atípico","No")</f>
        <v>No</v>
      </c>
    </row>
    <row r="4277" spans="1:11" x14ac:dyDescent="0.35">
      <c r="A4277">
        <v>4817</v>
      </c>
      <c r="B4277" t="s">
        <v>9</v>
      </c>
      <c r="C4277">
        <v>509509</v>
      </c>
      <c r="D4277" t="s">
        <v>18</v>
      </c>
      <c r="E4277" t="s">
        <v>16</v>
      </c>
      <c r="F4277" t="s">
        <v>12</v>
      </c>
      <c r="G4277" t="s">
        <v>13</v>
      </c>
      <c r="H4277" t="s">
        <v>12</v>
      </c>
      <c r="I4277">
        <v>58</v>
      </c>
      <c r="J4277" t="str">
        <f>IF(ABS((C4277-AVERAGE($C:$C))/_xlfn.STDEV.S(moras[SALARIO]))&gt;1.96,"Atípico","No")</f>
        <v>No</v>
      </c>
      <c r="K4277" t="str">
        <f>IF(ABS((moras[[#This Row],[EDAD]]-AVERAGE($I:$I))/_xlfn.STDEV.S($I:$I))&gt;1.96,"Atípico","No")</f>
        <v>No</v>
      </c>
    </row>
    <row r="4278" spans="1:11" x14ac:dyDescent="0.35">
      <c r="A4278">
        <v>296</v>
      </c>
      <c r="B4278" t="s">
        <v>15</v>
      </c>
      <c r="C4278">
        <v>478452</v>
      </c>
      <c r="D4278" t="s">
        <v>18</v>
      </c>
      <c r="E4278" t="s">
        <v>16</v>
      </c>
      <c r="F4278" t="s">
        <v>12</v>
      </c>
      <c r="G4278" t="s">
        <v>13</v>
      </c>
      <c r="H4278" t="s">
        <v>12</v>
      </c>
      <c r="I4278">
        <v>58</v>
      </c>
      <c r="J4278" t="str">
        <f>IF(ABS((C4278-AVERAGE($C:$C))/_xlfn.STDEV.S(moras[SALARIO]))&gt;1.96,"Atípico","No")</f>
        <v>No</v>
      </c>
      <c r="K4278" t="str">
        <f>IF(ABS((moras[[#This Row],[EDAD]]-AVERAGE($I:$I))/_xlfn.STDEV.S($I:$I))&gt;1.96,"Atípico","No")</f>
        <v>No</v>
      </c>
    </row>
    <row r="4279" spans="1:11" x14ac:dyDescent="0.35">
      <c r="A4279">
        <v>4865</v>
      </c>
      <c r="B4279" t="s">
        <v>9</v>
      </c>
      <c r="C4279">
        <v>459223</v>
      </c>
      <c r="D4279" t="s">
        <v>18</v>
      </c>
      <c r="E4279" t="s">
        <v>16</v>
      </c>
      <c r="F4279" t="s">
        <v>12</v>
      </c>
      <c r="G4279" t="s">
        <v>13</v>
      </c>
      <c r="H4279" t="s">
        <v>13</v>
      </c>
      <c r="I4279">
        <v>58</v>
      </c>
      <c r="J4279" t="str">
        <f>IF(ABS((C4279-AVERAGE($C:$C))/_xlfn.STDEV.S(moras[SALARIO]))&gt;1.96,"Atípico","No")</f>
        <v>No</v>
      </c>
      <c r="K4279" t="str">
        <f>IF(ABS((moras[[#This Row],[EDAD]]-AVERAGE($I:$I))/_xlfn.STDEV.S($I:$I))&gt;1.96,"Atípico","No")</f>
        <v>No</v>
      </c>
    </row>
    <row r="4280" spans="1:11" x14ac:dyDescent="0.35">
      <c r="A4280">
        <v>253</v>
      </c>
      <c r="B4280" t="s">
        <v>9</v>
      </c>
      <c r="C4280">
        <v>455087.65</v>
      </c>
      <c r="D4280" t="s">
        <v>10</v>
      </c>
      <c r="E4280" t="s">
        <v>16</v>
      </c>
      <c r="F4280" t="s">
        <v>12</v>
      </c>
      <c r="G4280" t="s">
        <v>13</v>
      </c>
      <c r="H4280" t="s">
        <v>13</v>
      </c>
      <c r="I4280">
        <v>58</v>
      </c>
      <c r="J4280" t="str">
        <f>IF(ABS((C4280-AVERAGE($C:$C))/_xlfn.STDEV.S(moras[SALARIO]))&gt;1.96,"Atípico","No")</f>
        <v>No</v>
      </c>
      <c r="K4280" t="str">
        <f>IF(ABS((moras[[#This Row],[EDAD]]-AVERAGE($I:$I))/_xlfn.STDEV.S($I:$I))&gt;1.96,"Atípico","No")</f>
        <v>No</v>
      </c>
    </row>
    <row r="4281" spans="1:11" x14ac:dyDescent="0.35">
      <c r="A4281">
        <v>4265</v>
      </c>
      <c r="B4281" t="s">
        <v>9</v>
      </c>
      <c r="C4281">
        <v>452193</v>
      </c>
      <c r="D4281" t="s">
        <v>18</v>
      </c>
      <c r="E4281" t="s">
        <v>16</v>
      </c>
      <c r="F4281" t="s">
        <v>12</v>
      </c>
      <c r="G4281" t="s">
        <v>13</v>
      </c>
      <c r="H4281" t="s">
        <v>13</v>
      </c>
      <c r="I4281">
        <v>58</v>
      </c>
      <c r="J4281" t="str">
        <f>IF(ABS((C4281-AVERAGE($C:$C))/_xlfn.STDEV.S(moras[SALARIO]))&gt;1.96,"Atípico","No")</f>
        <v>No</v>
      </c>
      <c r="K4281" t="str">
        <f>IF(ABS((moras[[#This Row],[EDAD]]-AVERAGE($I:$I))/_xlfn.STDEV.S($I:$I))&gt;1.96,"Atípico","No")</f>
        <v>No</v>
      </c>
    </row>
    <row r="4282" spans="1:11" x14ac:dyDescent="0.35">
      <c r="A4282">
        <v>2264</v>
      </c>
      <c r="B4282" t="s">
        <v>9</v>
      </c>
      <c r="C4282">
        <v>451354.46</v>
      </c>
      <c r="D4282" t="s">
        <v>10</v>
      </c>
      <c r="E4282" t="s">
        <v>16</v>
      </c>
      <c r="F4282" t="s">
        <v>12</v>
      </c>
      <c r="G4282" t="s">
        <v>13</v>
      </c>
      <c r="H4282" t="s">
        <v>13</v>
      </c>
      <c r="I4282">
        <v>58</v>
      </c>
      <c r="J4282" t="str">
        <f>IF(ABS((C4282-AVERAGE($C:$C))/_xlfn.STDEV.S(moras[SALARIO]))&gt;1.96,"Atípico","No")</f>
        <v>No</v>
      </c>
      <c r="K4282" t="str">
        <f>IF(ABS((moras[[#This Row],[EDAD]]-AVERAGE($I:$I))/_xlfn.STDEV.S($I:$I))&gt;1.96,"Atípico","No")</f>
        <v>No</v>
      </c>
    </row>
    <row r="4283" spans="1:11" x14ac:dyDescent="0.35">
      <c r="A4283">
        <v>902</v>
      </c>
      <c r="B4283" t="s">
        <v>9</v>
      </c>
      <c r="C4283">
        <v>450000</v>
      </c>
      <c r="D4283" t="s">
        <v>10</v>
      </c>
      <c r="E4283" t="s">
        <v>16</v>
      </c>
      <c r="F4283" t="s">
        <v>12</v>
      </c>
      <c r="G4283" t="s">
        <v>13</v>
      </c>
      <c r="H4283" t="s">
        <v>13</v>
      </c>
      <c r="I4283">
        <v>58</v>
      </c>
      <c r="J4283" t="str">
        <f>IF(ABS((C4283-AVERAGE($C:$C))/_xlfn.STDEV.S(moras[SALARIO]))&gt;1.96,"Atípico","No")</f>
        <v>No</v>
      </c>
      <c r="K4283" t="str">
        <f>IF(ABS((moras[[#This Row],[EDAD]]-AVERAGE($I:$I))/_xlfn.STDEV.S($I:$I))&gt;1.96,"Atípico","No")</f>
        <v>No</v>
      </c>
    </row>
    <row r="4284" spans="1:11" x14ac:dyDescent="0.35">
      <c r="A4284">
        <v>2240</v>
      </c>
      <c r="B4284" t="s">
        <v>9</v>
      </c>
      <c r="C4284">
        <v>450000</v>
      </c>
      <c r="D4284" t="s">
        <v>10</v>
      </c>
      <c r="E4284" t="s">
        <v>16</v>
      </c>
      <c r="F4284" t="s">
        <v>12</v>
      </c>
      <c r="G4284" t="s">
        <v>13</v>
      </c>
      <c r="H4284" t="s">
        <v>13</v>
      </c>
      <c r="I4284">
        <v>58</v>
      </c>
      <c r="J4284" t="str">
        <f>IF(ABS((C4284-AVERAGE($C:$C))/_xlfn.STDEV.S(moras[SALARIO]))&gt;1.96,"Atípico","No")</f>
        <v>No</v>
      </c>
      <c r="K4284" t="str">
        <f>IF(ABS((moras[[#This Row],[EDAD]]-AVERAGE($I:$I))/_xlfn.STDEV.S($I:$I))&gt;1.96,"Atípico","No")</f>
        <v>No</v>
      </c>
    </row>
    <row r="4285" spans="1:11" x14ac:dyDescent="0.35">
      <c r="A4285">
        <v>1124</v>
      </c>
      <c r="B4285" t="s">
        <v>9</v>
      </c>
      <c r="C4285">
        <v>449060</v>
      </c>
      <c r="D4285" t="s">
        <v>10</v>
      </c>
      <c r="E4285" t="s">
        <v>11</v>
      </c>
      <c r="F4285" t="s">
        <v>12</v>
      </c>
      <c r="G4285" t="s">
        <v>13</v>
      </c>
      <c r="H4285" t="s">
        <v>12</v>
      </c>
      <c r="I4285">
        <v>58</v>
      </c>
      <c r="J4285" t="str">
        <f>IF(ABS((C4285-AVERAGE($C:$C))/_xlfn.STDEV.S(moras[SALARIO]))&gt;1.96,"Atípico","No")</f>
        <v>No</v>
      </c>
      <c r="K4285" t="str">
        <f>IF(ABS((moras[[#This Row],[EDAD]]-AVERAGE($I:$I))/_xlfn.STDEV.S($I:$I))&gt;1.96,"Atípico","No")</f>
        <v>No</v>
      </c>
    </row>
    <row r="4286" spans="1:11" x14ac:dyDescent="0.35">
      <c r="A4286">
        <v>4517</v>
      </c>
      <c r="B4286" t="s">
        <v>9</v>
      </c>
      <c r="C4286">
        <v>440000</v>
      </c>
      <c r="D4286" t="s">
        <v>10</v>
      </c>
      <c r="E4286" t="s">
        <v>16</v>
      </c>
      <c r="F4286" t="s">
        <v>12</v>
      </c>
      <c r="G4286" t="s">
        <v>13</v>
      </c>
      <c r="H4286" t="s">
        <v>12</v>
      </c>
      <c r="I4286">
        <v>58</v>
      </c>
      <c r="J4286" t="str">
        <f>IF(ABS((C4286-AVERAGE($C:$C))/_xlfn.STDEV.S(moras[SALARIO]))&gt;1.96,"Atípico","No")</f>
        <v>No</v>
      </c>
      <c r="K4286" t="str">
        <f>IF(ABS((moras[[#This Row],[EDAD]]-AVERAGE($I:$I))/_xlfn.STDEV.S($I:$I))&gt;1.96,"Atípico","No")</f>
        <v>No</v>
      </c>
    </row>
    <row r="4287" spans="1:11" x14ac:dyDescent="0.35">
      <c r="A4287">
        <v>4033</v>
      </c>
      <c r="B4287" t="s">
        <v>9</v>
      </c>
      <c r="C4287">
        <v>415668.65</v>
      </c>
      <c r="D4287" t="s">
        <v>10</v>
      </c>
      <c r="E4287" t="s">
        <v>16</v>
      </c>
      <c r="F4287" t="s">
        <v>12</v>
      </c>
      <c r="G4287" t="s">
        <v>12</v>
      </c>
      <c r="H4287" t="s">
        <v>13</v>
      </c>
      <c r="I4287">
        <v>58</v>
      </c>
      <c r="J4287" t="str">
        <f>IF(ABS((C4287-AVERAGE($C:$C))/_xlfn.STDEV.S(moras[SALARIO]))&gt;1.96,"Atípico","No")</f>
        <v>No</v>
      </c>
      <c r="K4287" t="str">
        <f>IF(ABS((moras[[#This Row],[EDAD]]-AVERAGE($I:$I))/_xlfn.STDEV.S($I:$I))&gt;1.96,"Atípico","No")</f>
        <v>No</v>
      </c>
    </row>
    <row r="4288" spans="1:11" x14ac:dyDescent="0.35">
      <c r="A4288">
        <v>2155</v>
      </c>
      <c r="B4288" t="s">
        <v>9</v>
      </c>
      <c r="C4288">
        <v>404467</v>
      </c>
      <c r="D4288" t="s">
        <v>17</v>
      </c>
      <c r="E4288" t="s">
        <v>16</v>
      </c>
      <c r="F4288" t="s">
        <v>12</v>
      </c>
      <c r="G4288" t="s">
        <v>13</v>
      </c>
      <c r="H4288" t="s">
        <v>13</v>
      </c>
      <c r="I4288">
        <v>58</v>
      </c>
      <c r="J4288" t="str">
        <f>IF(ABS((C4288-AVERAGE($C:$C))/_xlfn.STDEV.S(moras[SALARIO]))&gt;1.96,"Atípico","No")</f>
        <v>No</v>
      </c>
      <c r="K4288" t="str">
        <f>IF(ABS((moras[[#This Row],[EDAD]]-AVERAGE($I:$I))/_xlfn.STDEV.S($I:$I))&gt;1.96,"Atípico","No")</f>
        <v>No</v>
      </c>
    </row>
    <row r="4289" spans="1:11" x14ac:dyDescent="0.35">
      <c r="A4289">
        <v>1871</v>
      </c>
      <c r="B4289" t="s">
        <v>9</v>
      </c>
      <c r="C4289">
        <v>399647</v>
      </c>
      <c r="D4289" t="s">
        <v>18</v>
      </c>
      <c r="E4289" t="s">
        <v>16</v>
      </c>
      <c r="F4289" t="s">
        <v>12</v>
      </c>
      <c r="G4289" t="s">
        <v>13</v>
      </c>
      <c r="H4289" t="s">
        <v>13</v>
      </c>
      <c r="I4289">
        <v>58</v>
      </c>
      <c r="J4289" t="str">
        <f>IF(ABS((C4289-AVERAGE($C:$C))/_xlfn.STDEV.S(moras[SALARIO]))&gt;1.96,"Atípico","No")</f>
        <v>No</v>
      </c>
      <c r="K4289" t="str">
        <f>IF(ABS((moras[[#This Row],[EDAD]]-AVERAGE($I:$I))/_xlfn.STDEV.S($I:$I))&gt;1.96,"Atípico","No")</f>
        <v>No</v>
      </c>
    </row>
    <row r="4290" spans="1:11" x14ac:dyDescent="0.35">
      <c r="A4290">
        <v>4003</v>
      </c>
      <c r="B4290" t="s">
        <v>9</v>
      </c>
      <c r="C4290">
        <v>396946.3</v>
      </c>
      <c r="D4290" t="s">
        <v>10</v>
      </c>
      <c r="E4290" t="s">
        <v>11</v>
      </c>
      <c r="F4290" t="s">
        <v>12</v>
      </c>
      <c r="G4290" t="s">
        <v>13</v>
      </c>
      <c r="H4290" t="s">
        <v>13</v>
      </c>
      <c r="I4290">
        <v>58</v>
      </c>
      <c r="J4290" t="str">
        <f>IF(ABS((C4290-AVERAGE($C:$C))/_xlfn.STDEV.S(moras[SALARIO]))&gt;1.96,"Atípico","No")</f>
        <v>No</v>
      </c>
      <c r="K4290" t="str">
        <f>IF(ABS((moras[[#This Row],[EDAD]]-AVERAGE($I:$I))/_xlfn.STDEV.S($I:$I))&gt;1.96,"Atípico","No")</f>
        <v>No</v>
      </c>
    </row>
    <row r="4291" spans="1:11" x14ac:dyDescent="0.35">
      <c r="A4291">
        <v>1725</v>
      </c>
      <c r="B4291" t="s">
        <v>9</v>
      </c>
      <c r="C4291">
        <v>393988.8</v>
      </c>
      <c r="D4291" t="s">
        <v>10</v>
      </c>
      <c r="E4291" t="s">
        <v>11</v>
      </c>
      <c r="F4291" t="s">
        <v>12</v>
      </c>
      <c r="G4291" t="s">
        <v>13</v>
      </c>
      <c r="H4291" t="s">
        <v>13</v>
      </c>
      <c r="I4291">
        <v>58</v>
      </c>
      <c r="J4291" t="str">
        <f>IF(ABS((C4291-AVERAGE($C:$C))/_xlfn.STDEV.S(moras[SALARIO]))&gt;1.96,"Atípico","No")</f>
        <v>No</v>
      </c>
      <c r="K4291" t="str">
        <f>IF(ABS((moras[[#This Row],[EDAD]]-AVERAGE($I:$I))/_xlfn.STDEV.S($I:$I))&gt;1.96,"Atípico","No")</f>
        <v>No</v>
      </c>
    </row>
    <row r="4292" spans="1:11" x14ac:dyDescent="0.35">
      <c r="A4292">
        <v>1607</v>
      </c>
      <c r="B4292" t="s">
        <v>9</v>
      </c>
      <c r="C4292">
        <v>386699.62</v>
      </c>
      <c r="D4292" t="s">
        <v>10</v>
      </c>
      <c r="E4292" t="s">
        <v>16</v>
      </c>
      <c r="F4292" t="s">
        <v>12</v>
      </c>
      <c r="G4292" t="s">
        <v>13</v>
      </c>
      <c r="H4292" t="s">
        <v>13</v>
      </c>
      <c r="I4292">
        <v>58</v>
      </c>
      <c r="J4292" t="str">
        <f>IF(ABS((C4292-AVERAGE($C:$C))/_xlfn.STDEV.S(moras[SALARIO]))&gt;1.96,"Atípico","No")</f>
        <v>No</v>
      </c>
      <c r="K4292" t="str">
        <f>IF(ABS((moras[[#This Row],[EDAD]]-AVERAGE($I:$I))/_xlfn.STDEV.S($I:$I))&gt;1.96,"Atípico","No")</f>
        <v>No</v>
      </c>
    </row>
    <row r="4293" spans="1:11" x14ac:dyDescent="0.35">
      <c r="A4293">
        <v>4308</v>
      </c>
      <c r="B4293" t="s">
        <v>15</v>
      </c>
      <c r="C4293">
        <v>375988</v>
      </c>
      <c r="D4293" t="s">
        <v>19</v>
      </c>
      <c r="E4293" t="s">
        <v>16</v>
      </c>
      <c r="F4293" t="s">
        <v>12</v>
      </c>
      <c r="G4293" t="s">
        <v>13</v>
      </c>
      <c r="H4293" t="s">
        <v>13</v>
      </c>
      <c r="I4293">
        <v>58</v>
      </c>
      <c r="J4293" t="str">
        <f>IF(ABS((C4293-AVERAGE($C:$C))/_xlfn.STDEV.S(moras[SALARIO]))&gt;1.96,"Atípico","No")</f>
        <v>No</v>
      </c>
      <c r="K4293" t="str">
        <f>IF(ABS((moras[[#This Row],[EDAD]]-AVERAGE($I:$I))/_xlfn.STDEV.S($I:$I))&gt;1.96,"Atípico","No")</f>
        <v>No</v>
      </c>
    </row>
    <row r="4294" spans="1:11" x14ac:dyDescent="0.35">
      <c r="A4294">
        <v>1613</v>
      </c>
      <c r="B4294" t="s">
        <v>15</v>
      </c>
      <c r="C4294">
        <v>374751</v>
      </c>
      <c r="D4294" t="s">
        <v>10</v>
      </c>
      <c r="E4294" t="s">
        <v>11</v>
      </c>
      <c r="F4294" t="s">
        <v>12</v>
      </c>
      <c r="G4294" t="s">
        <v>13</v>
      </c>
      <c r="H4294" t="s">
        <v>13</v>
      </c>
      <c r="I4294">
        <v>58</v>
      </c>
      <c r="J4294" t="str">
        <f>IF(ABS((C4294-AVERAGE($C:$C))/_xlfn.STDEV.S(moras[SALARIO]))&gt;1.96,"Atípico","No")</f>
        <v>No</v>
      </c>
      <c r="K4294" t="str">
        <f>IF(ABS((moras[[#This Row],[EDAD]]-AVERAGE($I:$I))/_xlfn.STDEV.S($I:$I))&gt;1.96,"Atípico","No")</f>
        <v>No</v>
      </c>
    </row>
    <row r="4295" spans="1:11" x14ac:dyDescent="0.35">
      <c r="A4295">
        <v>3937</v>
      </c>
      <c r="B4295" t="s">
        <v>9</v>
      </c>
      <c r="C4295">
        <v>367154.08</v>
      </c>
      <c r="D4295" t="s">
        <v>10</v>
      </c>
      <c r="E4295" t="s">
        <v>16</v>
      </c>
      <c r="F4295" t="s">
        <v>12</v>
      </c>
      <c r="G4295" t="s">
        <v>13</v>
      </c>
      <c r="H4295" t="s">
        <v>12</v>
      </c>
      <c r="I4295">
        <v>58</v>
      </c>
      <c r="J4295" t="str">
        <f>IF(ABS((C4295-AVERAGE($C:$C))/_xlfn.STDEV.S(moras[SALARIO]))&gt;1.96,"Atípico","No")</f>
        <v>No</v>
      </c>
      <c r="K4295" t="str">
        <f>IF(ABS((moras[[#This Row],[EDAD]]-AVERAGE($I:$I))/_xlfn.STDEV.S($I:$I))&gt;1.96,"Atípico","No")</f>
        <v>No</v>
      </c>
    </row>
    <row r="4296" spans="1:11" x14ac:dyDescent="0.35">
      <c r="A4296">
        <v>2140</v>
      </c>
      <c r="B4296" t="s">
        <v>9</v>
      </c>
      <c r="C4296">
        <v>342028</v>
      </c>
      <c r="D4296" t="s">
        <v>10</v>
      </c>
      <c r="E4296" t="s">
        <v>16</v>
      </c>
      <c r="F4296" t="s">
        <v>12</v>
      </c>
      <c r="G4296" t="s">
        <v>13</v>
      </c>
      <c r="H4296" t="s">
        <v>13</v>
      </c>
      <c r="I4296">
        <v>58</v>
      </c>
      <c r="J4296" t="str">
        <f>IF(ABS((C4296-AVERAGE($C:$C))/_xlfn.STDEV.S(moras[SALARIO]))&gt;1.96,"Atípico","No")</f>
        <v>No</v>
      </c>
      <c r="K4296" t="str">
        <f>IF(ABS((moras[[#This Row],[EDAD]]-AVERAGE($I:$I))/_xlfn.STDEV.S($I:$I))&gt;1.96,"Atípico","No")</f>
        <v>No</v>
      </c>
    </row>
    <row r="4297" spans="1:11" x14ac:dyDescent="0.35">
      <c r="A4297">
        <v>1021</v>
      </c>
      <c r="B4297" t="s">
        <v>9</v>
      </c>
      <c r="C4297">
        <v>326749</v>
      </c>
      <c r="D4297" t="s">
        <v>18</v>
      </c>
      <c r="E4297" t="s">
        <v>16</v>
      </c>
      <c r="F4297" t="s">
        <v>12</v>
      </c>
      <c r="G4297" t="s">
        <v>13</v>
      </c>
      <c r="H4297" t="s">
        <v>12</v>
      </c>
      <c r="I4297">
        <v>58</v>
      </c>
      <c r="J4297" t="str">
        <f>IF(ABS((C4297-AVERAGE($C:$C))/_xlfn.STDEV.S(moras[SALARIO]))&gt;1.96,"Atípico","No")</f>
        <v>No</v>
      </c>
      <c r="K4297" t="str">
        <f>IF(ABS((moras[[#This Row],[EDAD]]-AVERAGE($I:$I))/_xlfn.STDEV.S($I:$I))&gt;1.96,"Atípico","No")</f>
        <v>No</v>
      </c>
    </row>
    <row r="4298" spans="1:11" x14ac:dyDescent="0.35">
      <c r="A4298">
        <v>2678</v>
      </c>
      <c r="B4298" t="s">
        <v>9</v>
      </c>
      <c r="C4298">
        <v>315605</v>
      </c>
      <c r="D4298" t="s">
        <v>17</v>
      </c>
      <c r="E4298" t="s">
        <v>16</v>
      </c>
      <c r="F4298" t="s">
        <v>12</v>
      </c>
      <c r="G4298" t="s">
        <v>13</v>
      </c>
      <c r="H4298" t="s">
        <v>13</v>
      </c>
      <c r="I4298">
        <v>58</v>
      </c>
      <c r="J4298" t="str">
        <f>IF(ABS((C4298-AVERAGE($C:$C))/_xlfn.STDEV.S(moras[SALARIO]))&gt;1.96,"Atípico","No")</f>
        <v>No</v>
      </c>
      <c r="K4298" t="str">
        <f>IF(ABS((moras[[#This Row],[EDAD]]-AVERAGE($I:$I))/_xlfn.STDEV.S($I:$I))&gt;1.96,"Atípico","No")</f>
        <v>No</v>
      </c>
    </row>
    <row r="4299" spans="1:11" x14ac:dyDescent="0.35">
      <c r="A4299">
        <v>445</v>
      </c>
      <c r="B4299" t="s">
        <v>9</v>
      </c>
      <c r="C4299">
        <v>310544</v>
      </c>
      <c r="D4299" t="s">
        <v>17</v>
      </c>
      <c r="E4299" t="s">
        <v>16</v>
      </c>
      <c r="F4299" t="s">
        <v>12</v>
      </c>
      <c r="G4299" t="s">
        <v>13</v>
      </c>
      <c r="H4299" t="s">
        <v>13</v>
      </c>
      <c r="I4299">
        <v>58</v>
      </c>
      <c r="J4299" t="str">
        <f>IF(ABS((C4299-AVERAGE($C:$C))/_xlfn.STDEV.S(moras[SALARIO]))&gt;1.96,"Atípico","No")</f>
        <v>No</v>
      </c>
      <c r="K4299" t="str">
        <f>IF(ABS((moras[[#This Row],[EDAD]]-AVERAGE($I:$I))/_xlfn.STDEV.S($I:$I))&gt;1.96,"Atípico","No")</f>
        <v>No</v>
      </c>
    </row>
    <row r="4300" spans="1:11" x14ac:dyDescent="0.35">
      <c r="A4300">
        <v>129</v>
      </c>
      <c r="B4300" t="s">
        <v>9</v>
      </c>
      <c r="C4300">
        <v>300018</v>
      </c>
      <c r="D4300" t="s">
        <v>18</v>
      </c>
      <c r="E4300" t="s">
        <v>16</v>
      </c>
      <c r="F4300" t="s">
        <v>12</v>
      </c>
      <c r="G4300" t="s">
        <v>13</v>
      </c>
      <c r="H4300" t="s">
        <v>13</v>
      </c>
      <c r="I4300">
        <v>58</v>
      </c>
      <c r="J4300" t="str">
        <f>IF(ABS((C4300-AVERAGE($C:$C))/_xlfn.STDEV.S(moras[SALARIO]))&gt;1.96,"Atípico","No")</f>
        <v>No</v>
      </c>
      <c r="K4300" t="str">
        <f>IF(ABS((moras[[#This Row],[EDAD]]-AVERAGE($I:$I))/_xlfn.STDEV.S($I:$I))&gt;1.96,"Atípico","No")</f>
        <v>No</v>
      </c>
    </row>
    <row r="4301" spans="1:11" x14ac:dyDescent="0.35">
      <c r="A4301">
        <v>1420</v>
      </c>
      <c r="B4301" t="s">
        <v>15</v>
      </c>
      <c r="C4301">
        <v>300018</v>
      </c>
      <c r="D4301" t="s">
        <v>18</v>
      </c>
      <c r="E4301" t="s">
        <v>16</v>
      </c>
      <c r="F4301" t="s">
        <v>12</v>
      </c>
      <c r="G4301" t="s">
        <v>13</v>
      </c>
      <c r="H4301" t="s">
        <v>12</v>
      </c>
      <c r="I4301">
        <v>58</v>
      </c>
      <c r="J4301" t="str">
        <f>IF(ABS((C4301-AVERAGE($C:$C))/_xlfn.STDEV.S(moras[SALARIO]))&gt;1.96,"Atípico","No")</f>
        <v>No</v>
      </c>
      <c r="K4301" t="str">
        <f>IF(ABS((moras[[#This Row],[EDAD]]-AVERAGE($I:$I))/_xlfn.STDEV.S($I:$I))&gt;1.96,"Atípico","No")</f>
        <v>No</v>
      </c>
    </row>
    <row r="4302" spans="1:11" x14ac:dyDescent="0.35">
      <c r="A4302">
        <v>2971</v>
      </c>
      <c r="B4302" t="s">
        <v>15</v>
      </c>
      <c r="C4302">
        <v>300018</v>
      </c>
      <c r="D4302" t="s">
        <v>17</v>
      </c>
      <c r="E4302" t="s">
        <v>16</v>
      </c>
      <c r="F4302" t="s">
        <v>12</v>
      </c>
      <c r="G4302" t="s">
        <v>13</v>
      </c>
      <c r="H4302" t="s">
        <v>13</v>
      </c>
      <c r="I4302">
        <v>58</v>
      </c>
      <c r="J4302" t="str">
        <f>IF(ABS((C4302-AVERAGE($C:$C))/_xlfn.STDEV.S(moras[SALARIO]))&gt;1.96,"Atípico","No")</f>
        <v>No</v>
      </c>
      <c r="K4302" t="str">
        <f>IF(ABS((moras[[#This Row],[EDAD]]-AVERAGE($I:$I))/_xlfn.STDEV.S($I:$I))&gt;1.96,"Atípico","No")</f>
        <v>No</v>
      </c>
    </row>
    <row r="4303" spans="1:11" x14ac:dyDescent="0.35">
      <c r="A4303">
        <v>4008</v>
      </c>
      <c r="B4303" t="s">
        <v>15</v>
      </c>
      <c r="C4303">
        <v>300018</v>
      </c>
      <c r="D4303" t="s">
        <v>17</v>
      </c>
      <c r="E4303" t="s">
        <v>16</v>
      </c>
      <c r="F4303" t="s">
        <v>12</v>
      </c>
      <c r="G4303" t="s">
        <v>13</v>
      </c>
      <c r="H4303" t="s">
        <v>13</v>
      </c>
      <c r="I4303">
        <v>58</v>
      </c>
      <c r="J4303" t="str">
        <f>IF(ABS((C4303-AVERAGE($C:$C))/_xlfn.STDEV.S(moras[SALARIO]))&gt;1.96,"Atípico","No")</f>
        <v>No</v>
      </c>
      <c r="K4303" t="str">
        <f>IF(ABS((moras[[#This Row],[EDAD]]-AVERAGE($I:$I))/_xlfn.STDEV.S($I:$I))&gt;1.96,"Atípico","No")</f>
        <v>No</v>
      </c>
    </row>
    <row r="4304" spans="1:11" x14ac:dyDescent="0.35">
      <c r="A4304">
        <v>1088</v>
      </c>
      <c r="B4304" t="s">
        <v>9</v>
      </c>
      <c r="C4304">
        <v>300000</v>
      </c>
      <c r="D4304" t="s">
        <v>10</v>
      </c>
      <c r="E4304" t="s">
        <v>16</v>
      </c>
      <c r="F4304" t="s">
        <v>12</v>
      </c>
      <c r="G4304" t="s">
        <v>13</v>
      </c>
      <c r="H4304" t="s">
        <v>13</v>
      </c>
      <c r="I4304">
        <v>58</v>
      </c>
      <c r="J4304" t="str">
        <f>IF(ABS((C4304-AVERAGE($C:$C))/_xlfn.STDEV.S(moras[SALARIO]))&gt;1.96,"Atípico","No")</f>
        <v>No</v>
      </c>
      <c r="K4304" t="str">
        <f>IF(ABS((moras[[#This Row],[EDAD]]-AVERAGE($I:$I))/_xlfn.STDEV.S($I:$I))&gt;1.96,"Atípico","No")</f>
        <v>No</v>
      </c>
    </row>
    <row r="4305" spans="1:11" x14ac:dyDescent="0.35">
      <c r="A4305">
        <v>1813</v>
      </c>
      <c r="B4305" t="s">
        <v>9</v>
      </c>
      <c r="C4305">
        <v>299647</v>
      </c>
      <c r="D4305" t="s">
        <v>17</v>
      </c>
      <c r="E4305" t="s">
        <v>16</v>
      </c>
      <c r="F4305" t="s">
        <v>12</v>
      </c>
      <c r="G4305" t="s">
        <v>13</v>
      </c>
      <c r="H4305" t="s">
        <v>13</v>
      </c>
      <c r="I4305">
        <v>58</v>
      </c>
      <c r="J4305" t="str">
        <f>IF(ABS((C4305-AVERAGE($C:$C))/_xlfn.STDEV.S(moras[SALARIO]))&gt;1.96,"Atípico","No")</f>
        <v>No</v>
      </c>
      <c r="K4305" t="str">
        <f>IF(ABS((moras[[#This Row],[EDAD]]-AVERAGE($I:$I))/_xlfn.STDEV.S($I:$I))&gt;1.96,"Atípico","No")</f>
        <v>No</v>
      </c>
    </row>
    <row r="4306" spans="1:11" x14ac:dyDescent="0.35">
      <c r="A4306">
        <v>1619</v>
      </c>
      <c r="B4306" t="s">
        <v>15</v>
      </c>
      <c r="C4306">
        <v>297046</v>
      </c>
      <c r="D4306" t="s">
        <v>17</v>
      </c>
      <c r="E4306" t="s">
        <v>16</v>
      </c>
      <c r="F4306" t="s">
        <v>12</v>
      </c>
      <c r="G4306" t="s">
        <v>13</v>
      </c>
      <c r="H4306" t="s">
        <v>13</v>
      </c>
      <c r="I4306">
        <v>58</v>
      </c>
      <c r="J4306" t="str">
        <f>IF(ABS((C4306-AVERAGE($C:$C))/_xlfn.STDEV.S(moras[SALARIO]))&gt;1.96,"Atípico","No")</f>
        <v>No</v>
      </c>
      <c r="K4306" t="str">
        <f>IF(ABS((moras[[#This Row],[EDAD]]-AVERAGE($I:$I))/_xlfn.STDEV.S($I:$I))&gt;1.96,"Atípico","No")</f>
        <v>No</v>
      </c>
    </row>
    <row r="4307" spans="1:11" x14ac:dyDescent="0.35">
      <c r="A4307">
        <v>2301</v>
      </c>
      <c r="B4307" t="s">
        <v>15</v>
      </c>
      <c r="C4307">
        <v>297046</v>
      </c>
      <c r="D4307" t="s">
        <v>17</v>
      </c>
      <c r="E4307" t="s">
        <v>16</v>
      </c>
      <c r="F4307" t="s">
        <v>12</v>
      </c>
      <c r="G4307" t="s">
        <v>13</v>
      </c>
      <c r="H4307" t="s">
        <v>13</v>
      </c>
      <c r="I4307">
        <v>58</v>
      </c>
      <c r="J4307" t="str">
        <f>IF(ABS((C4307-AVERAGE($C:$C))/_xlfn.STDEV.S(moras[SALARIO]))&gt;1.96,"Atípico","No")</f>
        <v>No</v>
      </c>
      <c r="K4307" t="str">
        <f>IF(ABS((moras[[#This Row],[EDAD]]-AVERAGE($I:$I))/_xlfn.STDEV.S($I:$I))&gt;1.96,"Atípico","No")</f>
        <v>No</v>
      </c>
    </row>
    <row r="4308" spans="1:11" x14ac:dyDescent="0.35">
      <c r="A4308">
        <v>2647</v>
      </c>
      <c r="B4308" t="s">
        <v>9</v>
      </c>
      <c r="C4308">
        <v>297046</v>
      </c>
      <c r="D4308" t="s">
        <v>18</v>
      </c>
      <c r="E4308" t="s">
        <v>16</v>
      </c>
      <c r="F4308" t="s">
        <v>13</v>
      </c>
      <c r="G4308" t="s">
        <v>13</v>
      </c>
      <c r="H4308" t="s">
        <v>13</v>
      </c>
      <c r="I4308">
        <v>58</v>
      </c>
      <c r="J4308" t="str">
        <f>IF(ABS((C4308-AVERAGE($C:$C))/_xlfn.STDEV.S(moras[SALARIO]))&gt;1.96,"Atípico","No")</f>
        <v>No</v>
      </c>
      <c r="K4308" t="str">
        <f>IF(ABS((moras[[#This Row],[EDAD]]-AVERAGE($I:$I))/_xlfn.STDEV.S($I:$I))&gt;1.96,"Atípico","No")</f>
        <v>No</v>
      </c>
    </row>
    <row r="4309" spans="1:11" x14ac:dyDescent="0.35">
      <c r="A4309">
        <v>4007</v>
      </c>
      <c r="B4309" t="s">
        <v>15</v>
      </c>
      <c r="C4309">
        <v>297045</v>
      </c>
      <c r="D4309" t="s">
        <v>17</v>
      </c>
      <c r="E4309" t="s">
        <v>16</v>
      </c>
      <c r="F4309" t="s">
        <v>12</v>
      </c>
      <c r="G4309" t="s">
        <v>12</v>
      </c>
      <c r="H4309" t="s">
        <v>12</v>
      </c>
      <c r="I4309">
        <v>58</v>
      </c>
      <c r="J4309" t="str">
        <f>IF(ABS((C4309-AVERAGE($C:$C))/_xlfn.STDEV.S(moras[SALARIO]))&gt;1.96,"Atípico","No")</f>
        <v>No</v>
      </c>
      <c r="K4309" t="str">
        <f>IF(ABS((moras[[#This Row],[EDAD]]-AVERAGE($I:$I))/_xlfn.STDEV.S($I:$I))&gt;1.96,"Atípico","No")</f>
        <v>No</v>
      </c>
    </row>
    <row r="4310" spans="1:11" x14ac:dyDescent="0.35">
      <c r="A4310">
        <v>2883</v>
      </c>
      <c r="B4310" t="s">
        <v>15</v>
      </c>
      <c r="C4310">
        <v>297044</v>
      </c>
      <c r="D4310" t="s">
        <v>10</v>
      </c>
      <c r="E4310" t="s">
        <v>16</v>
      </c>
      <c r="F4310" t="s">
        <v>12</v>
      </c>
      <c r="G4310" t="s">
        <v>13</v>
      </c>
      <c r="H4310" t="s">
        <v>13</v>
      </c>
      <c r="I4310">
        <v>58</v>
      </c>
      <c r="J4310" t="str">
        <f>IF(ABS((C4310-AVERAGE($C:$C))/_xlfn.STDEV.S(moras[SALARIO]))&gt;1.96,"Atípico","No")</f>
        <v>No</v>
      </c>
      <c r="K4310" t="str">
        <f>IF(ABS((moras[[#This Row],[EDAD]]-AVERAGE($I:$I))/_xlfn.STDEV.S($I:$I))&gt;1.96,"Atípico","No")</f>
        <v>No</v>
      </c>
    </row>
    <row r="4311" spans="1:11" x14ac:dyDescent="0.35">
      <c r="A4311">
        <v>271</v>
      </c>
      <c r="B4311" t="s">
        <v>9</v>
      </c>
      <c r="C4311">
        <v>281250</v>
      </c>
      <c r="D4311" t="s">
        <v>10</v>
      </c>
      <c r="E4311" t="s">
        <v>11</v>
      </c>
      <c r="F4311" t="s">
        <v>12</v>
      </c>
      <c r="G4311" t="s">
        <v>13</v>
      </c>
      <c r="H4311" t="s">
        <v>13</v>
      </c>
      <c r="I4311">
        <v>58</v>
      </c>
      <c r="J4311" t="str">
        <f>IF(ABS((C4311-AVERAGE($C:$C))/_xlfn.STDEV.S(moras[SALARIO]))&gt;1.96,"Atípico","No")</f>
        <v>No</v>
      </c>
      <c r="K4311" t="str">
        <f>IF(ABS((moras[[#This Row],[EDAD]]-AVERAGE($I:$I))/_xlfn.STDEV.S($I:$I))&gt;1.96,"Atípico","No")</f>
        <v>No</v>
      </c>
    </row>
    <row r="4312" spans="1:11" x14ac:dyDescent="0.35">
      <c r="A4312">
        <v>4891</v>
      </c>
      <c r="B4312" t="s">
        <v>9</v>
      </c>
      <c r="C4312">
        <v>278030</v>
      </c>
      <c r="D4312" t="s">
        <v>19</v>
      </c>
      <c r="E4312" t="s">
        <v>16</v>
      </c>
      <c r="F4312" t="s">
        <v>12</v>
      </c>
      <c r="G4312" t="s">
        <v>13</v>
      </c>
      <c r="H4312" t="s">
        <v>13</v>
      </c>
      <c r="I4312">
        <v>58</v>
      </c>
      <c r="J4312" t="str">
        <f>IF(ABS((C4312-AVERAGE($C:$C))/_xlfn.STDEV.S(moras[SALARIO]))&gt;1.96,"Atípico","No")</f>
        <v>No</v>
      </c>
      <c r="K4312" t="str">
        <f>IF(ABS((moras[[#This Row],[EDAD]]-AVERAGE($I:$I))/_xlfn.STDEV.S($I:$I))&gt;1.96,"Atípico","No")</f>
        <v>No</v>
      </c>
    </row>
    <row r="4313" spans="1:11" x14ac:dyDescent="0.35">
      <c r="A4313">
        <v>1059</v>
      </c>
      <c r="B4313" t="s">
        <v>9</v>
      </c>
      <c r="C4313">
        <v>276964.83</v>
      </c>
      <c r="D4313" t="s">
        <v>10</v>
      </c>
      <c r="E4313" t="s">
        <v>16</v>
      </c>
      <c r="F4313" t="s">
        <v>12</v>
      </c>
      <c r="G4313" t="s">
        <v>13</v>
      </c>
      <c r="H4313" t="s">
        <v>13</v>
      </c>
      <c r="I4313">
        <v>58</v>
      </c>
      <c r="J4313" t="str">
        <f>IF(ABS((C4313-AVERAGE($C:$C))/_xlfn.STDEV.S(moras[SALARIO]))&gt;1.96,"Atípico","No")</f>
        <v>No</v>
      </c>
      <c r="K4313" t="str">
        <f>IF(ABS((moras[[#This Row],[EDAD]]-AVERAGE($I:$I))/_xlfn.STDEV.S($I:$I))&gt;1.96,"Atípico","No")</f>
        <v>No</v>
      </c>
    </row>
    <row r="4314" spans="1:11" x14ac:dyDescent="0.35">
      <c r="A4314">
        <v>3426</v>
      </c>
      <c r="B4314" t="s">
        <v>9</v>
      </c>
      <c r="C4314">
        <v>270000</v>
      </c>
      <c r="D4314" t="s">
        <v>10</v>
      </c>
      <c r="E4314" t="s">
        <v>16</v>
      </c>
      <c r="F4314" t="s">
        <v>12</v>
      </c>
      <c r="G4314" t="s">
        <v>13</v>
      </c>
      <c r="H4314" t="s">
        <v>13</v>
      </c>
      <c r="I4314">
        <v>58</v>
      </c>
      <c r="J4314" t="str">
        <f>IF(ABS((C4314-AVERAGE($C:$C))/_xlfn.STDEV.S(moras[SALARIO]))&gt;1.96,"Atípico","No")</f>
        <v>No</v>
      </c>
      <c r="K4314" t="str">
        <f>IF(ABS((moras[[#This Row],[EDAD]]-AVERAGE($I:$I))/_xlfn.STDEV.S($I:$I))&gt;1.96,"Atípico","No")</f>
        <v>No</v>
      </c>
    </row>
    <row r="4315" spans="1:11" x14ac:dyDescent="0.35">
      <c r="A4315">
        <v>867</v>
      </c>
      <c r="B4315" t="s">
        <v>9</v>
      </c>
      <c r="C4315">
        <v>257920</v>
      </c>
      <c r="D4315" t="s">
        <v>10</v>
      </c>
      <c r="E4315" t="s">
        <v>16</v>
      </c>
      <c r="F4315" t="s">
        <v>12</v>
      </c>
      <c r="G4315" t="s">
        <v>12</v>
      </c>
      <c r="H4315" t="s">
        <v>13</v>
      </c>
      <c r="I4315">
        <v>58</v>
      </c>
      <c r="J4315" t="str">
        <f>IF(ABS((C4315-AVERAGE($C:$C))/_xlfn.STDEV.S(moras[SALARIO]))&gt;1.96,"Atípico","No")</f>
        <v>No</v>
      </c>
      <c r="K4315" t="str">
        <f>IF(ABS((moras[[#This Row],[EDAD]]-AVERAGE($I:$I))/_xlfn.STDEV.S($I:$I))&gt;1.96,"Atípico","No")</f>
        <v>No</v>
      </c>
    </row>
    <row r="4316" spans="1:11" x14ac:dyDescent="0.35">
      <c r="A4316">
        <v>708</v>
      </c>
      <c r="B4316" t="s">
        <v>15</v>
      </c>
      <c r="C4316">
        <v>223874</v>
      </c>
      <c r="D4316" t="s">
        <v>10</v>
      </c>
      <c r="E4316" t="s">
        <v>16</v>
      </c>
      <c r="F4316" t="s">
        <v>12</v>
      </c>
      <c r="G4316" t="s">
        <v>13</v>
      </c>
      <c r="H4316" t="s">
        <v>13</v>
      </c>
      <c r="I4316">
        <v>58</v>
      </c>
      <c r="J4316" t="str">
        <f>IF(ABS((C4316-AVERAGE($C:$C))/_xlfn.STDEV.S(moras[SALARIO]))&gt;1.96,"Atípico","No")</f>
        <v>No</v>
      </c>
      <c r="K4316" t="str">
        <f>IF(ABS((moras[[#This Row],[EDAD]]-AVERAGE($I:$I))/_xlfn.STDEV.S($I:$I))&gt;1.96,"Atípico","No")</f>
        <v>No</v>
      </c>
    </row>
    <row r="4317" spans="1:11" x14ac:dyDescent="0.35">
      <c r="A4317">
        <v>3927</v>
      </c>
      <c r="B4317" t="s">
        <v>15</v>
      </c>
      <c r="C4317">
        <v>220000</v>
      </c>
      <c r="D4317" t="s">
        <v>10</v>
      </c>
      <c r="E4317" t="s">
        <v>16</v>
      </c>
      <c r="F4317" t="s">
        <v>12</v>
      </c>
      <c r="G4317" t="s">
        <v>13</v>
      </c>
      <c r="H4317" t="s">
        <v>13</v>
      </c>
      <c r="I4317">
        <v>58</v>
      </c>
      <c r="J4317" t="str">
        <f>IF(ABS((C4317-AVERAGE($C:$C))/_xlfn.STDEV.S(moras[SALARIO]))&gt;1.96,"Atípico","No")</f>
        <v>No</v>
      </c>
      <c r="K4317" t="str">
        <f>IF(ABS((moras[[#This Row],[EDAD]]-AVERAGE($I:$I))/_xlfn.STDEV.S($I:$I))&gt;1.96,"Atípico","No")</f>
        <v>No</v>
      </c>
    </row>
    <row r="4318" spans="1:11" x14ac:dyDescent="0.35">
      <c r="A4318">
        <v>1857</v>
      </c>
      <c r="B4318" t="s">
        <v>9</v>
      </c>
      <c r="C4318">
        <v>200000</v>
      </c>
      <c r="D4318" t="s">
        <v>10</v>
      </c>
      <c r="E4318" t="s">
        <v>16</v>
      </c>
      <c r="F4318" t="s">
        <v>12</v>
      </c>
      <c r="G4318" t="s">
        <v>13</v>
      </c>
      <c r="H4318" t="s">
        <v>12</v>
      </c>
      <c r="I4318">
        <v>58</v>
      </c>
      <c r="J4318" t="str">
        <f>IF(ABS((C4318-AVERAGE($C:$C))/_xlfn.STDEV.S(moras[SALARIO]))&gt;1.96,"Atípico","No")</f>
        <v>No</v>
      </c>
      <c r="K4318" t="str">
        <f>IF(ABS((moras[[#This Row],[EDAD]]-AVERAGE($I:$I))/_xlfn.STDEV.S($I:$I))&gt;1.96,"Atípico","No")</f>
        <v>No</v>
      </c>
    </row>
    <row r="4319" spans="1:11" x14ac:dyDescent="0.35">
      <c r="A4319">
        <v>4676</v>
      </c>
      <c r="B4319" t="s">
        <v>9</v>
      </c>
      <c r="C4319">
        <v>185000</v>
      </c>
      <c r="D4319" t="s">
        <v>10</v>
      </c>
      <c r="E4319" t="s">
        <v>16</v>
      </c>
      <c r="F4319" t="s">
        <v>12</v>
      </c>
      <c r="G4319" t="s">
        <v>13</v>
      </c>
      <c r="H4319" t="s">
        <v>13</v>
      </c>
      <c r="I4319">
        <v>58</v>
      </c>
      <c r="J4319" t="str">
        <f>IF(ABS((C4319-AVERAGE($C:$C))/_xlfn.STDEV.S(moras[SALARIO]))&gt;1.96,"Atípico","No")</f>
        <v>No</v>
      </c>
      <c r="K4319" t="str">
        <f>IF(ABS((moras[[#This Row],[EDAD]]-AVERAGE($I:$I))/_xlfn.STDEV.S($I:$I))&gt;1.96,"Atípico","No")</f>
        <v>No</v>
      </c>
    </row>
    <row r="4320" spans="1:11" x14ac:dyDescent="0.35">
      <c r="A4320">
        <v>706</v>
      </c>
      <c r="B4320" t="s">
        <v>9</v>
      </c>
      <c r="C4320">
        <v>148360</v>
      </c>
      <c r="D4320" t="s">
        <v>10</v>
      </c>
      <c r="E4320" t="s">
        <v>16</v>
      </c>
      <c r="F4320" t="s">
        <v>12</v>
      </c>
      <c r="G4320" t="s">
        <v>13</v>
      </c>
      <c r="H4320" t="s">
        <v>13</v>
      </c>
      <c r="I4320">
        <v>58</v>
      </c>
      <c r="J4320" t="str">
        <f>IF(ABS((C4320-AVERAGE($C:$C))/_xlfn.STDEV.S(moras[SALARIO]))&gt;1.96,"Atípico","No")</f>
        <v>No</v>
      </c>
      <c r="K4320" t="str">
        <f>IF(ABS((moras[[#This Row],[EDAD]]-AVERAGE($I:$I))/_xlfn.STDEV.S($I:$I))&gt;1.96,"Atípico","No")</f>
        <v>No</v>
      </c>
    </row>
    <row r="4321" spans="1:11" x14ac:dyDescent="0.35">
      <c r="A4321">
        <v>1683</v>
      </c>
      <c r="B4321" t="s">
        <v>9</v>
      </c>
      <c r="C4321">
        <v>103846.15</v>
      </c>
      <c r="D4321" t="s">
        <v>10</v>
      </c>
      <c r="E4321" t="s">
        <v>16</v>
      </c>
      <c r="F4321" t="s">
        <v>12</v>
      </c>
      <c r="G4321" t="s">
        <v>13</v>
      </c>
      <c r="H4321" t="s">
        <v>13</v>
      </c>
      <c r="I4321">
        <v>58</v>
      </c>
      <c r="J4321" t="str">
        <f>IF(ABS((C4321-AVERAGE($C:$C))/_xlfn.STDEV.S(moras[SALARIO]))&gt;1.96,"Atípico","No")</f>
        <v>No</v>
      </c>
      <c r="K4321" t="str">
        <f>IF(ABS((moras[[#This Row],[EDAD]]-AVERAGE($I:$I))/_xlfn.STDEV.S($I:$I))&gt;1.96,"Atípico","No")</f>
        <v>No</v>
      </c>
    </row>
    <row r="4322" spans="1:11" x14ac:dyDescent="0.35">
      <c r="A4322">
        <v>4758</v>
      </c>
      <c r="B4322" t="s">
        <v>15</v>
      </c>
      <c r="C4322">
        <v>40000</v>
      </c>
      <c r="D4322" t="s">
        <v>10</v>
      </c>
      <c r="E4322" t="s">
        <v>16</v>
      </c>
      <c r="F4322" t="s">
        <v>12</v>
      </c>
      <c r="G4322" t="s">
        <v>12</v>
      </c>
      <c r="H4322" t="s">
        <v>13</v>
      </c>
      <c r="I4322">
        <v>58</v>
      </c>
      <c r="J4322" t="str">
        <f>IF(ABS((C4322-AVERAGE($C:$C))/_xlfn.STDEV.S(moras[SALARIO]))&gt;1.96,"Atípico","No")</f>
        <v>No</v>
      </c>
      <c r="K4322" t="str">
        <f>IF(ABS((moras[[#This Row],[EDAD]]-AVERAGE($I:$I))/_xlfn.STDEV.S($I:$I))&gt;1.96,"Atípico","No")</f>
        <v>No</v>
      </c>
    </row>
    <row r="4323" spans="1:11" x14ac:dyDescent="0.35">
      <c r="A4323">
        <v>2536</v>
      </c>
      <c r="B4323" t="s">
        <v>15</v>
      </c>
      <c r="C4323">
        <v>33658.400000000001</v>
      </c>
      <c r="D4323" t="s">
        <v>10</v>
      </c>
      <c r="E4323" t="s">
        <v>11</v>
      </c>
      <c r="F4323" t="s">
        <v>12</v>
      </c>
      <c r="G4323" t="s">
        <v>13</v>
      </c>
      <c r="H4323" t="s">
        <v>13</v>
      </c>
      <c r="I4323">
        <v>58</v>
      </c>
      <c r="J4323" t="str">
        <f>IF(ABS((C4323-AVERAGE($C:$C))/_xlfn.STDEV.S(moras[SALARIO]))&gt;1.96,"Atípico","No")</f>
        <v>No</v>
      </c>
      <c r="K4323" t="str">
        <f>IF(ABS((moras[[#This Row],[EDAD]]-AVERAGE($I:$I))/_xlfn.STDEV.S($I:$I))&gt;1.96,"Atípico","No")</f>
        <v>No</v>
      </c>
    </row>
    <row r="4324" spans="1:11" x14ac:dyDescent="0.35">
      <c r="A4324">
        <v>3590</v>
      </c>
      <c r="B4324" t="s">
        <v>9</v>
      </c>
      <c r="C4324">
        <v>4039119.56</v>
      </c>
      <c r="D4324" t="s">
        <v>10</v>
      </c>
      <c r="E4324" t="s">
        <v>11</v>
      </c>
      <c r="F4324" t="s">
        <v>12</v>
      </c>
      <c r="G4324" t="s">
        <v>13</v>
      </c>
      <c r="H4324" t="s">
        <v>13</v>
      </c>
      <c r="I4324">
        <v>59</v>
      </c>
      <c r="J4324" t="str">
        <f>IF(ABS((C4324-AVERAGE($C:$C))/_xlfn.STDEV.S(moras[SALARIO]))&gt;1.96,"Atípico","No")</f>
        <v>Atípico</v>
      </c>
      <c r="K4324" t="str">
        <f>IF(ABS((moras[[#This Row],[EDAD]]-AVERAGE($I:$I))/_xlfn.STDEV.S($I:$I))&gt;1.96,"Atípico","No")</f>
        <v>No</v>
      </c>
    </row>
    <row r="4325" spans="1:11" x14ac:dyDescent="0.35">
      <c r="A4325">
        <v>1505</v>
      </c>
      <c r="B4325" t="s">
        <v>9</v>
      </c>
      <c r="C4325">
        <v>2817770</v>
      </c>
      <c r="D4325" t="s">
        <v>10</v>
      </c>
      <c r="E4325" t="s">
        <v>11</v>
      </c>
      <c r="F4325" t="s">
        <v>12</v>
      </c>
      <c r="G4325" t="s">
        <v>13</v>
      </c>
      <c r="H4325" t="s">
        <v>13</v>
      </c>
      <c r="I4325">
        <v>59</v>
      </c>
      <c r="J4325" t="str">
        <f>IF(ABS((C4325-AVERAGE($C:$C))/_xlfn.STDEV.S(moras[SALARIO]))&gt;1.96,"Atípico","No")</f>
        <v>Atípico</v>
      </c>
      <c r="K4325" t="str">
        <f>IF(ABS((moras[[#This Row],[EDAD]]-AVERAGE($I:$I))/_xlfn.STDEV.S($I:$I))&gt;1.96,"Atípico","No")</f>
        <v>No</v>
      </c>
    </row>
    <row r="4326" spans="1:11" x14ac:dyDescent="0.35">
      <c r="A4326">
        <v>1968</v>
      </c>
      <c r="B4326" t="s">
        <v>9</v>
      </c>
      <c r="C4326">
        <v>2546628.4</v>
      </c>
      <c r="D4326" t="s">
        <v>10</v>
      </c>
      <c r="E4326" t="s">
        <v>11</v>
      </c>
      <c r="F4326" t="s">
        <v>12</v>
      </c>
      <c r="G4326" t="s">
        <v>13</v>
      </c>
      <c r="H4326" t="s">
        <v>13</v>
      </c>
      <c r="I4326">
        <v>59</v>
      </c>
      <c r="J4326" t="str">
        <f>IF(ABS((C4326-AVERAGE($C:$C))/_xlfn.STDEV.S(moras[SALARIO]))&gt;1.96,"Atípico","No")</f>
        <v>Atípico</v>
      </c>
      <c r="K4326" t="str">
        <f>IF(ABS((moras[[#This Row],[EDAD]]-AVERAGE($I:$I))/_xlfn.STDEV.S($I:$I))&gt;1.96,"Atípico","No")</f>
        <v>No</v>
      </c>
    </row>
    <row r="4327" spans="1:11" x14ac:dyDescent="0.35">
      <c r="A4327">
        <v>3790</v>
      </c>
      <c r="B4327" t="s">
        <v>9</v>
      </c>
      <c r="C4327">
        <v>2369994</v>
      </c>
      <c r="D4327" t="s">
        <v>10</v>
      </c>
      <c r="E4327" t="s">
        <v>11</v>
      </c>
      <c r="F4327" t="s">
        <v>12</v>
      </c>
      <c r="G4327" t="s">
        <v>13</v>
      </c>
      <c r="H4327" t="s">
        <v>13</v>
      </c>
      <c r="I4327">
        <v>59</v>
      </c>
      <c r="J4327" t="str">
        <f>IF(ABS((C4327-AVERAGE($C:$C))/_xlfn.STDEV.S(moras[SALARIO]))&gt;1.96,"Atípico","No")</f>
        <v>Atípico</v>
      </c>
      <c r="K4327" t="str">
        <f>IF(ABS((moras[[#This Row],[EDAD]]-AVERAGE($I:$I))/_xlfn.STDEV.S($I:$I))&gt;1.96,"Atípico","No")</f>
        <v>No</v>
      </c>
    </row>
    <row r="4328" spans="1:11" x14ac:dyDescent="0.35">
      <c r="A4328">
        <v>2215</v>
      </c>
      <c r="B4328" t="s">
        <v>15</v>
      </c>
      <c r="C4328">
        <v>2329738.04</v>
      </c>
      <c r="D4328" t="s">
        <v>10</v>
      </c>
      <c r="E4328" t="s">
        <v>11</v>
      </c>
      <c r="F4328" t="s">
        <v>12</v>
      </c>
      <c r="G4328" t="s">
        <v>13</v>
      </c>
      <c r="H4328" t="s">
        <v>13</v>
      </c>
      <c r="I4328">
        <v>59</v>
      </c>
      <c r="J4328" t="str">
        <f>IF(ABS((C4328-AVERAGE($C:$C))/_xlfn.STDEV.S(moras[SALARIO]))&gt;1.96,"Atípico","No")</f>
        <v>Atípico</v>
      </c>
      <c r="K4328" t="str">
        <f>IF(ABS((moras[[#This Row],[EDAD]]-AVERAGE($I:$I))/_xlfn.STDEV.S($I:$I))&gt;1.96,"Atípico","No")</f>
        <v>No</v>
      </c>
    </row>
    <row r="4329" spans="1:11" x14ac:dyDescent="0.35">
      <c r="A4329">
        <v>2362</v>
      </c>
      <c r="B4329" t="s">
        <v>9</v>
      </c>
      <c r="C4329">
        <v>2190000</v>
      </c>
      <c r="D4329" t="s">
        <v>10</v>
      </c>
      <c r="E4329" t="s">
        <v>16</v>
      </c>
      <c r="F4329" t="s">
        <v>12</v>
      </c>
      <c r="G4329" t="s">
        <v>13</v>
      </c>
      <c r="H4329" t="s">
        <v>13</v>
      </c>
      <c r="I4329">
        <v>59</v>
      </c>
      <c r="J4329" t="str">
        <f>IF(ABS((C4329-AVERAGE($C:$C))/_xlfn.STDEV.S(moras[SALARIO]))&gt;1.96,"Atípico","No")</f>
        <v>No</v>
      </c>
      <c r="K4329" t="str">
        <f>IF(ABS((moras[[#This Row],[EDAD]]-AVERAGE($I:$I))/_xlfn.STDEV.S($I:$I))&gt;1.96,"Atípico","No")</f>
        <v>No</v>
      </c>
    </row>
    <row r="4330" spans="1:11" x14ac:dyDescent="0.35">
      <c r="A4330">
        <v>2193</v>
      </c>
      <c r="B4330" t="s">
        <v>15</v>
      </c>
      <c r="C4330">
        <v>1914699</v>
      </c>
      <c r="D4330" t="s">
        <v>10</v>
      </c>
      <c r="E4330" t="s">
        <v>11</v>
      </c>
      <c r="F4330" t="s">
        <v>12</v>
      </c>
      <c r="G4330" t="s">
        <v>13</v>
      </c>
      <c r="H4330" t="s">
        <v>13</v>
      </c>
      <c r="I4330">
        <v>59</v>
      </c>
      <c r="J4330" t="str">
        <f>IF(ABS((C4330-AVERAGE($C:$C))/_xlfn.STDEV.S(moras[SALARIO]))&gt;1.96,"Atípico","No")</f>
        <v>No</v>
      </c>
      <c r="K4330" t="str">
        <f>IF(ABS((moras[[#This Row],[EDAD]]-AVERAGE($I:$I))/_xlfn.STDEV.S($I:$I))&gt;1.96,"Atípico","No")</f>
        <v>No</v>
      </c>
    </row>
    <row r="4331" spans="1:11" x14ac:dyDescent="0.35">
      <c r="A4331">
        <v>4383</v>
      </c>
      <c r="B4331" t="s">
        <v>15</v>
      </c>
      <c r="C4331">
        <v>1843614</v>
      </c>
      <c r="D4331" t="s">
        <v>10</v>
      </c>
      <c r="E4331" t="s">
        <v>11</v>
      </c>
      <c r="F4331" t="s">
        <v>12</v>
      </c>
      <c r="G4331" t="s">
        <v>13</v>
      </c>
      <c r="H4331" t="s">
        <v>13</v>
      </c>
      <c r="I4331">
        <v>59</v>
      </c>
      <c r="J4331" t="str">
        <f>IF(ABS((C4331-AVERAGE($C:$C))/_xlfn.STDEV.S(moras[SALARIO]))&gt;1.96,"Atípico","No")</f>
        <v>No</v>
      </c>
      <c r="K4331" t="str">
        <f>IF(ABS((moras[[#This Row],[EDAD]]-AVERAGE($I:$I))/_xlfn.STDEV.S($I:$I))&gt;1.96,"Atípico","No")</f>
        <v>No</v>
      </c>
    </row>
    <row r="4332" spans="1:11" x14ac:dyDescent="0.35">
      <c r="A4332">
        <v>3709</v>
      </c>
      <c r="B4332" t="s">
        <v>15</v>
      </c>
      <c r="C4332">
        <v>1821145</v>
      </c>
      <c r="D4332" t="s">
        <v>10</v>
      </c>
      <c r="E4332" t="s">
        <v>11</v>
      </c>
      <c r="F4332" t="s">
        <v>12</v>
      </c>
      <c r="G4332" t="s">
        <v>13</v>
      </c>
      <c r="H4332" t="s">
        <v>12</v>
      </c>
      <c r="I4332">
        <v>59</v>
      </c>
      <c r="J4332" t="str">
        <f>IF(ABS((C4332-AVERAGE($C:$C))/_xlfn.STDEV.S(moras[SALARIO]))&gt;1.96,"Atípico","No")</f>
        <v>No</v>
      </c>
      <c r="K4332" t="str">
        <f>IF(ABS((moras[[#This Row],[EDAD]]-AVERAGE($I:$I))/_xlfn.STDEV.S($I:$I))&gt;1.96,"Atípico","No")</f>
        <v>No</v>
      </c>
    </row>
    <row r="4333" spans="1:11" x14ac:dyDescent="0.35">
      <c r="A4333">
        <v>3817</v>
      </c>
      <c r="B4333" t="s">
        <v>9</v>
      </c>
      <c r="C4333">
        <v>1725596</v>
      </c>
      <c r="D4333" t="s">
        <v>14</v>
      </c>
      <c r="E4333" t="s">
        <v>11</v>
      </c>
      <c r="F4333" t="s">
        <v>12</v>
      </c>
      <c r="G4333" t="s">
        <v>13</v>
      </c>
      <c r="H4333" t="s">
        <v>13</v>
      </c>
      <c r="I4333">
        <v>59</v>
      </c>
      <c r="J4333" t="str">
        <f>IF(ABS((C4333-AVERAGE($C:$C))/_xlfn.STDEV.S(moras[SALARIO]))&gt;1.96,"Atípico","No")</f>
        <v>No</v>
      </c>
      <c r="K4333" t="str">
        <f>IF(ABS((moras[[#This Row],[EDAD]]-AVERAGE($I:$I))/_xlfn.STDEV.S($I:$I))&gt;1.96,"Atípico","No")</f>
        <v>No</v>
      </c>
    </row>
    <row r="4334" spans="1:11" x14ac:dyDescent="0.35">
      <c r="A4334">
        <v>3579</v>
      </c>
      <c r="B4334" t="s">
        <v>15</v>
      </c>
      <c r="C4334">
        <v>1642647</v>
      </c>
      <c r="D4334" t="s">
        <v>14</v>
      </c>
      <c r="E4334" t="s">
        <v>11</v>
      </c>
      <c r="F4334" t="s">
        <v>12</v>
      </c>
      <c r="G4334" t="s">
        <v>13</v>
      </c>
      <c r="H4334" t="s">
        <v>13</v>
      </c>
      <c r="I4334">
        <v>59</v>
      </c>
      <c r="J4334" t="str">
        <f>IF(ABS((C4334-AVERAGE($C:$C))/_xlfn.STDEV.S(moras[SALARIO]))&gt;1.96,"Atípico","No")</f>
        <v>No</v>
      </c>
      <c r="K4334" t="str">
        <f>IF(ABS((moras[[#This Row],[EDAD]]-AVERAGE($I:$I))/_xlfn.STDEV.S($I:$I))&gt;1.96,"Atípico","No")</f>
        <v>No</v>
      </c>
    </row>
    <row r="4335" spans="1:11" x14ac:dyDescent="0.35">
      <c r="A4335">
        <v>3163</v>
      </c>
      <c r="B4335" t="s">
        <v>9</v>
      </c>
      <c r="C4335">
        <v>1583534</v>
      </c>
      <c r="D4335" t="s">
        <v>10</v>
      </c>
      <c r="E4335" t="s">
        <v>11</v>
      </c>
      <c r="F4335" t="s">
        <v>12</v>
      </c>
      <c r="G4335" t="s">
        <v>13</v>
      </c>
      <c r="H4335" t="s">
        <v>13</v>
      </c>
      <c r="I4335">
        <v>59</v>
      </c>
      <c r="J4335" t="str">
        <f>IF(ABS((C4335-AVERAGE($C:$C))/_xlfn.STDEV.S(moras[SALARIO]))&gt;1.96,"Atípico","No")</f>
        <v>No</v>
      </c>
      <c r="K4335" t="str">
        <f>IF(ABS((moras[[#This Row],[EDAD]]-AVERAGE($I:$I))/_xlfn.STDEV.S($I:$I))&gt;1.96,"Atípico","No")</f>
        <v>No</v>
      </c>
    </row>
    <row r="4336" spans="1:11" x14ac:dyDescent="0.35">
      <c r="A4336">
        <v>2246</v>
      </c>
      <c r="B4336" t="s">
        <v>15</v>
      </c>
      <c r="C4336">
        <v>1566842</v>
      </c>
      <c r="D4336" t="s">
        <v>10</v>
      </c>
      <c r="E4336" t="s">
        <v>11</v>
      </c>
      <c r="F4336" t="s">
        <v>12</v>
      </c>
      <c r="G4336" t="s">
        <v>13</v>
      </c>
      <c r="H4336" t="s">
        <v>13</v>
      </c>
      <c r="I4336">
        <v>59</v>
      </c>
      <c r="J4336" t="str">
        <f>IF(ABS((C4336-AVERAGE($C:$C))/_xlfn.STDEV.S(moras[SALARIO]))&gt;1.96,"Atípico","No")</f>
        <v>No</v>
      </c>
      <c r="K4336" t="str">
        <f>IF(ABS((moras[[#This Row],[EDAD]]-AVERAGE($I:$I))/_xlfn.STDEV.S($I:$I))&gt;1.96,"Atípico","No")</f>
        <v>No</v>
      </c>
    </row>
    <row r="4337" spans="1:11" x14ac:dyDescent="0.35">
      <c r="A4337">
        <v>3305</v>
      </c>
      <c r="B4337" t="s">
        <v>15</v>
      </c>
      <c r="C4337">
        <v>1437897</v>
      </c>
      <c r="D4337" t="s">
        <v>10</v>
      </c>
      <c r="E4337" t="s">
        <v>11</v>
      </c>
      <c r="F4337" t="s">
        <v>12</v>
      </c>
      <c r="G4337" t="s">
        <v>13</v>
      </c>
      <c r="H4337" t="s">
        <v>13</v>
      </c>
      <c r="I4337">
        <v>59</v>
      </c>
      <c r="J4337" t="str">
        <f>IF(ABS((C4337-AVERAGE($C:$C))/_xlfn.STDEV.S(moras[SALARIO]))&gt;1.96,"Atípico","No")</f>
        <v>No</v>
      </c>
      <c r="K4337" t="str">
        <f>IF(ABS((moras[[#This Row],[EDAD]]-AVERAGE($I:$I))/_xlfn.STDEV.S($I:$I))&gt;1.96,"Atípico","No")</f>
        <v>No</v>
      </c>
    </row>
    <row r="4338" spans="1:11" x14ac:dyDescent="0.35">
      <c r="A4338">
        <v>3738</v>
      </c>
      <c r="B4338" t="s">
        <v>15</v>
      </c>
      <c r="C4338">
        <v>1326562</v>
      </c>
      <c r="D4338" t="s">
        <v>14</v>
      </c>
      <c r="E4338" t="s">
        <v>11</v>
      </c>
      <c r="F4338" t="s">
        <v>12</v>
      </c>
      <c r="G4338" t="s">
        <v>13</v>
      </c>
      <c r="H4338" t="s">
        <v>13</v>
      </c>
      <c r="I4338">
        <v>59</v>
      </c>
      <c r="J4338" t="str">
        <f>IF(ABS((C4338-AVERAGE($C:$C))/_xlfn.STDEV.S(moras[SALARIO]))&gt;1.96,"Atípico","No")</f>
        <v>No</v>
      </c>
      <c r="K4338" t="str">
        <f>IF(ABS((moras[[#This Row],[EDAD]]-AVERAGE($I:$I))/_xlfn.STDEV.S($I:$I))&gt;1.96,"Atípico","No")</f>
        <v>No</v>
      </c>
    </row>
    <row r="4339" spans="1:11" x14ac:dyDescent="0.35">
      <c r="A4339">
        <v>2479</v>
      </c>
      <c r="B4339" t="s">
        <v>15</v>
      </c>
      <c r="C4339">
        <v>1298980</v>
      </c>
      <c r="D4339" t="s">
        <v>14</v>
      </c>
      <c r="E4339" t="s">
        <v>11</v>
      </c>
      <c r="F4339" t="s">
        <v>12</v>
      </c>
      <c r="G4339" t="s">
        <v>13</v>
      </c>
      <c r="H4339" t="s">
        <v>13</v>
      </c>
      <c r="I4339">
        <v>59</v>
      </c>
      <c r="J4339" t="str">
        <f>IF(ABS((C4339-AVERAGE($C:$C))/_xlfn.STDEV.S(moras[SALARIO]))&gt;1.96,"Atípico","No")</f>
        <v>No</v>
      </c>
      <c r="K4339" t="str">
        <f>IF(ABS((moras[[#This Row],[EDAD]]-AVERAGE($I:$I))/_xlfn.STDEV.S($I:$I))&gt;1.96,"Atípico","No")</f>
        <v>No</v>
      </c>
    </row>
    <row r="4340" spans="1:11" x14ac:dyDescent="0.35">
      <c r="A4340">
        <v>4870</v>
      </c>
      <c r="B4340" t="s">
        <v>9</v>
      </c>
      <c r="C4340">
        <v>1190858.8</v>
      </c>
      <c r="D4340" t="s">
        <v>10</v>
      </c>
      <c r="E4340" t="s">
        <v>11</v>
      </c>
      <c r="F4340" t="s">
        <v>12</v>
      </c>
      <c r="G4340" t="s">
        <v>13</v>
      </c>
      <c r="H4340" t="s">
        <v>13</v>
      </c>
      <c r="I4340">
        <v>59</v>
      </c>
      <c r="J4340" t="str">
        <f>IF(ABS((C4340-AVERAGE($C:$C))/_xlfn.STDEV.S(moras[SALARIO]))&gt;1.96,"Atípico","No")</f>
        <v>No</v>
      </c>
      <c r="K4340" t="str">
        <f>IF(ABS((moras[[#This Row],[EDAD]]-AVERAGE($I:$I))/_xlfn.STDEV.S($I:$I))&gt;1.96,"Atípico","No")</f>
        <v>No</v>
      </c>
    </row>
    <row r="4341" spans="1:11" x14ac:dyDescent="0.35">
      <c r="A4341">
        <v>4527</v>
      </c>
      <c r="B4341" t="s">
        <v>15</v>
      </c>
      <c r="C4341">
        <v>1143318.2</v>
      </c>
      <c r="D4341" t="s">
        <v>10</v>
      </c>
      <c r="E4341" t="s">
        <v>11</v>
      </c>
      <c r="F4341" t="s">
        <v>12</v>
      </c>
      <c r="G4341" t="s">
        <v>13</v>
      </c>
      <c r="H4341" t="s">
        <v>13</v>
      </c>
      <c r="I4341">
        <v>59</v>
      </c>
      <c r="J4341" t="str">
        <f>IF(ABS((C4341-AVERAGE($C:$C))/_xlfn.STDEV.S(moras[SALARIO]))&gt;1.96,"Atípico","No")</f>
        <v>No</v>
      </c>
      <c r="K4341" t="str">
        <f>IF(ABS((moras[[#This Row],[EDAD]]-AVERAGE($I:$I))/_xlfn.STDEV.S($I:$I))&gt;1.96,"Atípico","No")</f>
        <v>No</v>
      </c>
    </row>
    <row r="4342" spans="1:11" x14ac:dyDescent="0.35">
      <c r="A4342">
        <v>2684</v>
      </c>
      <c r="B4342" t="s">
        <v>9</v>
      </c>
      <c r="C4342">
        <v>1081709.6000000001</v>
      </c>
      <c r="D4342" t="s">
        <v>10</v>
      </c>
      <c r="E4342" t="s">
        <v>11</v>
      </c>
      <c r="F4342" t="s">
        <v>12</v>
      </c>
      <c r="G4342" t="s">
        <v>13</v>
      </c>
      <c r="H4342" t="s">
        <v>13</v>
      </c>
      <c r="I4342">
        <v>59</v>
      </c>
      <c r="J4342" t="str">
        <f>IF(ABS((C4342-AVERAGE($C:$C))/_xlfn.STDEV.S(moras[SALARIO]))&gt;1.96,"Atípico","No")</f>
        <v>No</v>
      </c>
      <c r="K4342" t="str">
        <f>IF(ABS((moras[[#This Row],[EDAD]]-AVERAGE($I:$I))/_xlfn.STDEV.S($I:$I))&gt;1.96,"Atípico","No")</f>
        <v>No</v>
      </c>
    </row>
    <row r="4343" spans="1:11" x14ac:dyDescent="0.35">
      <c r="A4343">
        <v>3212</v>
      </c>
      <c r="B4343" t="s">
        <v>9</v>
      </c>
      <c r="C4343">
        <v>1065177</v>
      </c>
      <c r="D4343" t="s">
        <v>17</v>
      </c>
      <c r="E4343" t="s">
        <v>16</v>
      </c>
      <c r="F4343" t="s">
        <v>12</v>
      </c>
      <c r="G4343" t="s">
        <v>13</v>
      </c>
      <c r="H4343" t="s">
        <v>13</v>
      </c>
      <c r="I4343">
        <v>59</v>
      </c>
      <c r="J4343" t="str">
        <f>IF(ABS((C4343-AVERAGE($C:$C))/_xlfn.STDEV.S(moras[SALARIO]))&gt;1.96,"Atípico","No")</f>
        <v>No</v>
      </c>
      <c r="K4343" t="str">
        <f>IF(ABS((moras[[#This Row],[EDAD]]-AVERAGE($I:$I))/_xlfn.STDEV.S($I:$I))&gt;1.96,"Atípico","No")</f>
        <v>No</v>
      </c>
    </row>
    <row r="4344" spans="1:11" x14ac:dyDescent="0.35">
      <c r="A4344">
        <v>4838</v>
      </c>
      <c r="B4344" t="s">
        <v>9</v>
      </c>
      <c r="C4344">
        <v>925292.5</v>
      </c>
      <c r="D4344" t="s">
        <v>10</v>
      </c>
      <c r="E4344" t="s">
        <v>11</v>
      </c>
      <c r="F4344" t="s">
        <v>12</v>
      </c>
      <c r="G4344" t="s">
        <v>13</v>
      </c>
      <c r="H4344" t="s">
        <v>13</v>
      </c>
      <c r="I4344">
        <v>59</v>
      </c>
      <c r="J4344" t="str">
        <f>IF(ABS((C4344-AVERAGE($C:$C))/_xlfn.STDEV.S(moras[SALARIO]))&gt;1.96,"Atípico","No")</f>
        <v>No</v>
      </c>
      <c r="K4344" t="str">
        <f>IF(ABS((moras[[#This Row],[EDAD]]-AVERAGE($I:$I))/_xlfn.STDEV.S($I:$I))&gt;1.96,"Atípico","No")</f>
        <v>No</v>
      </c>
    </row>
    <row r="4345" spans="1:11" x14ac:dyDescent="0.35">
      <c r="A4345">
        <v>4979</v>
      </c>
      <c r="B4345" t="s">
        <v>9</v>
      </c>
      <c r="C4345">
        <v>889320.28</v>
      </c>
      <c r="D4345" t="s">
        <v>21</v>
      </c>
      <c r="E4345" t="s">
        <v>16</v>
      </c>
      <c r="F4345" t="s">
        <v>12</v>
      </c>
      <c r="G4345" t="s">
        <v>13</v>
      </c>
      <c r="H4345" t="s">
        <v>13</v>
      </c>
      <c r="I4345">
        <v>59</v>
      </c>
      <c r="J4345" t="str">
        <f>IF(ABS((C4345-AVERAGE($C:$C))/_xlfn.STDEV.S(moras[SALARIO]))&gt;1.96,"Atípico","No")</f>
        <v>No</v>
      </c>
      <c r="K4345" t="str">
        <f>IF(ABS((moras[[#This Row],[EDAD]]-AVERAGE($I:$I))/_xlfn.STDEV.S($I:$I))&gt;1.96,"Atípico","No")</f>
        <v>No</v>
      </c>
    </row>
    <row r="4346" spans="1:11" x14ac:dyDescent="0.35">
      <c r="A4346">
        <v>3084</v>
      </c>
      <c r="B4346" t="s">
        <v>9</v>
      </c>
      <c r="C4346">
        <v>793190.96</v>
      </c>
      <c r="D4346" t="s">
        <v>10</v>
      </c>
      <c r="E4346" t="s">
        <v>16</v>
      </c>
      <c r="F4346" t="s">
        <v>12</v>
      </c>
      <c r="G4346" t="s">
        <v>13</v>
      </c>
      <c r="H4346" t="s">
        <v>13</v>
      </c>
      <c r="I4346">
        <v>59</v>
      </c>
      <c r="J4346" t="str">
        <f>IF(ABS((C4346-AVERAGE($C:$C))/_xlfn.STDEV.S(moras[SALARIO]))&gt;1.96,"Atípico","No")</f>
        <v>No</v>
      </c>
      <c r="K4346" t="str">
        <f>IF(ABS((moras[[#This Row],[EDAD]]-AVERAGE($I:$I))/_xlfn.STDEV.S($I:$I))&gt;1.96,"Atípico","No")</f>
        <v>No</v>
      </c>
    </row>
    <row r="4347" spans="1:11" x14ac:dyDescent="0.35">
      <c r="A4347">
        <v>1240</v>
      </c>
      <c r="B4347" t="s">
        <v>9</v>
      </c>
      <c r="C4347">
        <v>716480.5</v>
      </c>
      <c r="D4347" t="s">
        <v>10</v>
      </c>
      <c r="E4347" t="s">
        <v>11</v>
      </c>
      <c r="F4347" t="s">
        <v>12</v>
      </c>
      <c r="G4347" t="s">
        <v>13</v>
      </c>
      <c r="H4347" t="s">
        <v>13</v>
      </c>
      <c r="I4347">
        <v>59</v>
      </c>
      <c r="J4347" t="str">
        <f>IF(ABS((C4347-AVERAGE($C:$C))/_xlfn.STDEV.S(moras[SALARIO]))&gt;1.96,"Atípico","No")</f>
        <v>No</v>
      </c>
      <c r="K4347" t="str">
        <f>IF(ABS((moras[[#This Row],[EDAD]]-AVERAGE($I:$I))/_xlfn.STDEV.S($I:$I))&gt;1.96,"Atípico","No")</f>
        <v>No</v>
      </c>
    </row>
    <row r="4348" spans="1:11" x14ac:dyDescent="0.35">
      <c r="A4348">
        <v>857</v>
      </c>
      <c r="B4348" t="s">
        <v>9</v>
      </c>
      <c r="C4348">
        <v>653810.62</v>
      </c>
      <c r="D4348" t="s">
        <v>10</v>
      </c>
      <c r="E4348" t="s">
        <v>16</v>
      </c>
      <c r="F4348" t="s">
        <v>12</v>
      </c>
      <c r="G4348" t="s">
        <v>13</v>
      </c>
      <c r="H4348" t="s">
        <v>13</v>
      </c>
      <c r="I4348">
        <v>59</v>
      </c>
      <c r="J4348" t="str">
        <f>IF(ABS((C4348-AVERAGE($C:$C))/_xlfn.STDEV.S(moras[SALARIO]))&gt;1.96,"Atípico","No")</f>
        <v>No</v>
      </c>
      <c r="K4348" t="str">
        <f>IF(ABS((moras[[#This Row],[EDAD]]-AVERAGE($I:$I))/_xlfn.STDEV.S($I:$I))&gt;1.96,"Atípico","No")</f>
        <v>No</v>
      </c>
    </row>
    <row r="4349" spans="1:11" x14ac:dyDescent="0.35">
      <c r="A4349">
        <v>4760</v>
      </c>
      <c r="B4349" t="s">
        <v>9</v>
      </c>
      <c r="C4349">
        <v>648302.5</v>
      </c>
      <c r="D4349" t="s">
        <v>10</v>
      </c>
      <c r="E4349" t="s">
        <v>11</v>
      </c>
      <c r="F4349" t="s">
        <v>12</v>
      </c>
      <c r="G4349" t="s">
        <v>13</v>
      </c>
      <c r="H4349" t="s">
        <v>13</v>
      </c>
      <c r="I4349">
        <v>59</v>
      </c>
      <c r="J4349" t="str">
        <f>IF(ABS((C4349-AVERAGE($C:$C))/_xlfn.STDEV.S(moras[SALARIO]))&gt;1.96,"Atípico","No")</f>
        <v>No</v>
      </c>
      <c r="K4349" t="str">
        <f>IF(ABS((moras[[#This Row],[EDAD]]-AVERAGE($I:$I))/_xlfn.STDEV.S($I:$I))&gt;1.96,"Atípico","No")</f>
        <v>No</v>
      </c>
    </row>
    <row r="4350" spans="1:11" x14ac:dyDescent="0.35">
      <c r="A4350">
        <v>1612</v>
      </c>
      <c r="B4350" t="s">
        <v>9</v>
      </c>
      <c r="C4350">
        <v>636889</v>
      </c>
      <c r="D4350" t="s">
        <v>18</v>
      </c>
      <c r="E4350" t="s">
        <v>16</v>
      </c>
      <c r="F4350" t="s">
        <v>12</v>
      </c>
      <c r="G4350" t="s">
        <v>12</v>
      </c>
      <c r="H4350" t="s">
        <v>12</v>
      </c>
      <c r="I4350">
        <v>59</v>
      </c>
      <c r="J4350" t="str">
        <f>IF(ABS((C4350-AVERAGE($C:$C))/_xlfn.STDEV.S(moras[SALARIO]))&gt;1.96,"Atípico","No")</f>
        <v>No</v>
      </c>
      <c r="K4350" t="str">
        <f>IF(ABS((moras[[#This Row],[EDAD]]-AVERAGE($I:$I))/_xlfn.STDEV.S($I:$I))&gt;1.96,"Atípico","No")</f>
        <v>No</v>
      </c>
    </row>
    <row r="4351" spans="1:11" x14ac:dyDescent="0.35">
      <c r="A4351">
        <v>4734</v>
      </c>
      <c r="B4351" t="s">
        <v>15</v>
      </c>
      <c r="C4351">
        <v>566297</v>
      </c>
      <c r="D4351" t="s">
        <v>18</v>
      </c>
      <c r="E4351" t="s">
        <v>16</v>
      </c>
      <c r="F4351" t="s">
        <v>12</v>
      </c>
      <c r="G4351" t="s">
        <v>12</v>
      </c>
      <c r="H4351" t="s">
        <v>13</v>
      </c>
      <c r="I4351">
        <v>59</v>
      </c>
      <c r="J4351" t="str">
        <f>IF(ABS((C4351-AVERAGE($C:$C))/_xlfn.STDEV.S(moras[SALARIO]))&gt;1.96,"Atípico","No")</f>
        <v>No</v>
      </c>
      <c r="K4351" t="str">
        <f>IF(ABS((moras[[#This Row],[EDAD]]-AVERAGE($I:$I))/_xlfn.STDEV.S($I:$I))&gt;1.96,"Atípico","No")</f>
        <v>No</v>
      </c>
    </row>
    <row r="4352" spans="1:11" x14ac:dyDescent="0.35">
      <c r="A4352">
        <v>2419</v>
      </c>
      <c r="B4352" t="s">
        <v>15</v>
      </c>
      <c r="C4352">
        <v>534933</v>
      </c>
      <c r="D4352" t="s">
        <v>10</v>
      </c>
      <c r="E4352" t="s">
        <v>16</v>
      </c>
      <c r="F4352" t="s">
        <v>12</v>
      </c>
      <c r="G4352" t="s">
        <v>13</v>
      </c>
      <c r="H4352" t="s">
        <v>13</v>
      </c>
      <c r="I4352">
        <v>59</v>
      </c>
      <c r="J4352" t="str">
        <f>IF(ABS((C4352-AVERAGE($C:$C))/_xlfn.STDEV.S(moras[SALARIO]))&gt;1.96,"Atípico","No")</f>
        <v>No</v>
      </c>
      <c r="K4352" t="str">
        <f>IF(ABS((moras[[#This Row],[EDAD]]-AVERAGE($I:$I))/_xlfn.STDEV.S($I:$I))&gt;1.96,"Atípico","No")</f>
        <v>No</v>
      </c>
    </row>
    <row r="4353" spans="1:11" x14ac:dyDescent="0.35">
      <c r="A4353">
        <v>2830</v>
      </c>
      <c r="B4353" t="s">
        <v>9</v>
      </c>
      <c r="C4353">
        <v>528970.51</v>
      </c>
      <c r="D4353" t="s">
        <v>10</v>
      </c>
      <c r="E4353" t="s">
        <v>16</v>
      </c>
      <c r="F4353" t="s">
        <v>12</v>
      </c>
      <c r="G4353" t="s">
        <v>13</v>
      </c>
      <c r="H4353" t="s">
        <v>13</v>
      </c>
      <c r="I4353">
        <v>59</v>
      </c>
      <c r="J4353" t="str">
        <f>IF(ABS((C4353-AVERAGE($C:$C))/_xlfn.STDEV.S(moras[SALARIO]))&gt;1.96,"Atípico","No")</f>
        <v>No</v>
      </c>
      <c r="K4353" t="str">
        <f>IF(ABS((moras[[#This Row],[EDAD]]-AVERAGE($I:$I))/_xlfn.STDEV.S($I:$I))&gt;1.96,"Atípico","No")</f>
        <v>No</v>
      </c>
    </row>
    <row r="4354" spans="1:11" x14ac:dyDescent="0.35">
      <c r="A4354">
        <v>4078</v>
      </c>
      <c r="B4354" t="s">
        <v>15</v>
      </c>
      <c r="C4354">
        <v>528600.52</v>
      </c>
      <c r="D4354" t="s">
        <v>10</v>
      </c>
      <c r="E4354" t="s">
        <v>16</v>
      </c>
      <c r="F4354" t="s">
        <v>12</v>
      </c>
      <c r="G4354" t="s">
        <v>13</v>
      </c>
      <c r="H4354" t="s">
        <v>13</v>
      </c>
      <c r="I4354">
        <v>59</v>
      </c>
      <c r="J4354" t="str">
        <f>IF(ABS((C4354-AVERAGE($C:$C))/_xlfn.STDEV.S(moras[SALARIO]))&gt;1.96,"Atípico","No")</f>
        <v>No</v>
      </c>
      <c r="K4354" t="str">
        <f>IF(ABS((moras[[#This Row],[EDAD]]-AVERAGE($I:$I))/_xlfn.STDEV.S($I:$I))&gt;1.96,"Atípico","No")</f>
        <v>No</v>
      </c>
    </row>
    <row r="4355" spans="1:11" x14ac:dyDescent="0.35">
      <c r="A4355">
        <v>2267</v>
      </c>
      <c r="B4355" t="s">
        <v>9</v>
      </c>
      <c r="C4355">
        <v>509509</v>
      </c>
      <c r="D4355" t="s">
        <v>18</v>
      </c>
      <c r="E4355" t="s">
        <v>16</v>
      </c>
      <c r="F4355" t="s">
        <v>12</v>
      </c>
      <c r="G4355" t="s">
        <v>12</v>
      </c>
      <c r="H4355" t="s">
        <v>12</v>
      </c>
      <c r="I4355">
        <v>59</v>
      </c>
      <c r="J4355" t="str">
        <f>IF(ABS((C4355-AVERAGE($C:$C))/_xlfn.STDEV.S(moras[SALARIO]))&gt;1.96,"Atípico","No")</f>
        <v>No</v>
      </c>
      <c r="K4355" t="str">
        <f>IF(ABS((moras[[#This Row],[EDAD]]-AVERAGE($I:$I))/_xlfn.STDEV.S($I:$I))&gt;1.96,"Atípico","No")</f>
        <v>No</v>
      </c>
    </row>
    <row r="4356" spans="1:11" x14ac:dyDescent="0.35">
      <c r="A4356">
        <v>4830</v>
      </c>
      <c r="B4356" t="s">
        <v>15</v>
      </c>
      <c r="C4356">
        <v>504571</v>
      </c>
      <c r="D4356" t="s">
        <v>10</v>
      </c>
      <c r="E4356" t="s">
        <v>11</v>
      </c>
      <c r="F4356" t="s">
        <v>12</v>
      </c>
      <c r="G4356" t="s">
        <v>13</v>
      </c>
      <c r="H4356" t="s">
        <v>12</v>
      </c>
      <c r="I4356">
        <v>59</v>
      </c>
      <c r="J4356" t="str">
        <f>IF(ABS((C4356-AVERAGE($C:$C))/_xlfn.STDEV.S(moras[SALARIO]))&gt;1.96,"Atípico","No")</f>
        <v>No</v>
      </c>
      <c r="K4356" t="str">
        <f>IF(ABS((moras[[#This Row],[EDAD]]-AVERAGE($I:$I))/_xlfn.STDEV.S($I:$I))&gt;1.96,"Atípico","No")</f>
        <v>No</v>
      </c>
    </row>
    <row r="4357" spans="1:11" x14ac:dyDescent="0.35">
      <c r="A4357">
        <v>4343</v>
      </c>
      <c r="B4357" t="s">
        <v>15</v>
      </c>
      <c r="C4357">
        <v>504535</v>
      </c>
      <c r="D4357" t="s">
        <v>10</v>
      </c>
      <c r="E4357" t="s">
        <v>16</v>
      </c>
      <c r="F4357" t="s">
        <v>12</v>
      </c>
      <c r="G4357" t="s">
        <v>13</v>
      </c>
      <c r="H4357" t="s">
        <v>13</v>
      </c>
      <c r="I4357">
        <v>59</v>
      </c>
      <c r="J4357" t="str">
        <f>IF(ABS((C4357-AVERAGE($C:$C))/_xlfn.STDEV.S(moras[SALARIO]))&gt;1.96,"Atípico","No")</f>
        <v>No</v>
      </c>
      <c r="K4357" t="str">
        <f>IF(ABS((moras[[#This Row],[EDAD]]-AVERAGE($I:$I))/_xlfn.STDEV.S($I:$I))&gt;1.96,"Atípico","No")</f>
        <v>No</v>
      </c>
    </row>
    <row r="4358" spans="1:11" x14ac:dyDescent="0.35">
      <c r="A4358">
        <v>1990</v>
      </c>
      <c r="B4358" t="s">
        <v>15</v>
      </c>
      <c r="C4358">
        <v>457059</v>
      </c>
      <c r="D4358" t="s">
        <v>10</v>
      </c>
      <c r="E4358" t="s">
        <v>11</v>
      </c>
      <c r="F4358" t="s">
        <v>12</v>
      </c>
      <c r="G4358" t="s">
        <v>13</v>
      </c>
      <c r="H4358" t="s">
        <v>12</v>
      </c>
      <c r="I4358">
        <v>59</v>
      </c>
      <c r="J4358" t="str">
        <f>IF(ABS((C4358-AVERAGE($C:$C))/_xlfn.STDEV.S(moras[SALARIO]))&gt;1.96,"Atípico","No")</f>
        <v>No</v>
      </c>
      <c r="K4358" t="str">
        <f>IF(ABS((moras[[#This Row],[EDAD]]-AVERAGE($I:$I))/_xlfn.STDEV.S($I:$I))&gt;1.96,"Atípico","No")</f>
        <v>No</v>
      </c>
    </row>
    <row r="4359" spans="1:11" x14ac:dyDescent="0.35">
      <c r="A4359">
        <v>2444</v>
      </c>
      <c r="B4359" t="s">
        <v>15</v>
      </c>
      <c r="C4359">
        <v>454899.51</v>
      </c>
      <c r="D4359" t="s">
        <v>10</v>
      </c>
      <c r="E4359" t="s">
        <v>11</v>
      </c>
      <c r="F4359" t="s">
        <v>12</v>
      </c>
      <c r="G4359" t="s">
        <v>13</v>
      </c>
      <c r="H4359" t="s">
        <v>13</v>
      </c>
      <c r="I4359">
        <v>59</v>
      </c>
      <c r="J4359" t="str">
        <f>IF(ABS((C4359-AVERAGE($C:$C))/_xlfn.STDEV.S(moras[SALARIO]))&gt;1.96,"Atípico","No")</f>
        <v>No</v>
      </c>
      <c r="K4359" t="str">
        <f>IF(ABS((moras[[#This Row],[EDAD]]-AVERAGE($I:$I))/_xlfn.STDEV.S($I:$I))&gt;1.96,"Atípico","No")</f>
        <v>No</v>
      </c>
    </row>
    <row r="4360" spans="1:11" x14ac:dyDescent="0.35">
      <c r="A4360">
        <v>1936</v>
      </c>
      <c r="B4360" t="s">
        <v>15</v>
      </c>
      <c r="C4360">
        <v>446061.6</v>
      </c>
      <c r="D4360" t="s">
        <v>10</v>
      </c>
      <c r="E4360" t="s">
        <v>16</v>
      </c>
      <c r="F4360" t="s">
        <v>12</v>
      </c>
      <c r="G4360" t="s">
        <v>13</v>
      </c>
      <c r="H4360" t="s">
        <v>12</v>
      </c>
      <c r="I4360">
        <v>59</v>
      </c>
      <c r="J4360" t="str">
        <f>IF(ABS((C4360-AVERAGE($C:$C))/_xlfn.STDEV.S(moras[SALARIO]))&gt;1.96,"Atípico","No")</f>
        <v>No</v>
      </c>
      <c r="K4360" t="str">
        <f>IF(ABS((moras[[#This Row],[EDAD]]-AVERAGE($I:$I))/_xlfn.STDEV.S($I:$I))&gt;1.96,"Atípico","No")</f>
        <v>No</v>
      </c>
    </row>
    <row r="4361" spans="1:11" x14ac:dyDescent="0.35">
      <c r="A4361">
        <v>3153</v>
      </c>
      <c r="B4361" t="s">
        <v>9</v>
      </c>
      <c r="C4361">
        <v>433254</v>
      </c>
      <c r="D4361" t="s">
        <v>18</v>
      </c>
      <c r="E4361" t="s">
        <v>16</v>
      </c>
      <c r="F4361" t="s">
        <v>12</v>
      </c>
      <c r="G4361" t="s">
        <v>13</v>
      </c>
      <c r="H4361" t="s">
        <v>12</v>
      </c>
      <c r="I4361">
        <v>59</v>
      </c>
      <c r="J4361" t="str">
        <f>IF(ABS((C4361-AVERAGE($C:$C))/_xlfn.STDEV.S(moras[SALARIO]))&gt;1.96,"Atípico","No")</f>
        <v>No</v>
      </c>
      <c r="K4361" t="str">
        <f>IF(ABS((moras[[#This Row],[EDAD]]-AVERAGE($I:$I))/_xlfn.STDEV.S($I:$I))&gt;1.96,"Atípico","No")</f>
        <v>No</v>
      </c>
    </row>
    <row r="4362" spans="1:11" x14ac:dyDescent="0.35">
      <c r="A4362">
        <v>4111</v>
      </c>
      <c r="B4362" t="s">
        <v>15</v>
      </c>
      <c r="C4362">
        <v>432600</v>
      </c>
      <c r="D4362" t="s">
        <v>10</v>
      </c>
      <c r="E4362" t="s">
        <v>16</v>
      </c>
      <c r="F4362" t="s">
        <v>12</v>
      </c>
      <c r="G4362" t="s">
        <v>13</v>
      </c>
      <c r="H4362" t="s">
        <v>12</v>
      </c>
      <c r="I4362">
        <v>59</v>
      </c>
      <c r="J4362" t="str">
        <f>IF(ABS((C4362-AVERAGE($C:$C))/_xlfn.STDEV.S(moras[SALARIO]))&gt;1.96,"Atípico","No")</f>
        <v>No</v>
      </c>
      <c r="K4362" t="str">
        <f>IF(ABS((moras[[#This Row],[EDAD]]-AVERAGE($I:$I))/_xlfn.STDEV.S($I:$I))&gt;1.96,"Atípico","No")</f>
        <v>No</v>
      </c>
    </row>
    <row r="4363" spans="1:11" x14ac:dyDescent="0.35">
      <c r="A4363">
        <v>4680</v>
      </c>
      <c r="B4363" t="s">
        <v>9</v>
      </c>
      <c r="C4363">
        <v>424222</v>
      </c>
      <c r="D4363" t="s">
        <v>10</v>
      </c>
      <c r="E4363" t="s">
        <v>16</v>
      </c>
      <c r="F4363" t="s">
        <v>12</v>
      </c>
      <c r="G4363" t="s">
        <v>13</v>
      </c>
      <c r="H4363" t="s">
        <v>13</v>
      </c>
      <c r="I4363">
        <v>59</v>
      </c>
      <c r="J4363" t="str">
        <f>IF(ABS((C4363-AVERAGE($C:$C))/_xlfn.STDEV.S(moras[SALARIO]))&gt;1.96,"Atípico","No")</f>
        <v>No</v>
      </c>
      <c r="K4363" t="str">
        <f>IF(ABS((moras[[#This Row],[EDAD]]-AVERAGE($I:$I))/_xlfn.STDEV.S($I:$I))&gt;1.96,"Atípico","No")</f>
        <v>No</v>
      </c>
    </row>
    <row r="4364" spans="1:11" x14ac:dyDescent="0.35">
      <c r="A4364">
        <v>2254</v>
      </c>
      <c r="B4364" t="s">
        <v>9</v>
      </c>
      <c r="C4364">
        <v>423289</v>
      </c>
      <c r="D4364" t="s">
        <v>18</v>
      </c>
      <c r="E4364" t="s">
        <v>16</v>
      </c>
      <c r="F4364" t="s">
        <v>12</v>
      </c>
      <c r="G4364" t="s">
        <v>13</v>
      </c>
      <c r="H4364" t="s">
        <v>13</v>
      </c>
      <c r="I4364">
        <v>59</v>
      </c>
      <c r="J4364" t="str">
        <f>IF(ABS((C4364-AVERAGE($C:$C))/_xlfn.STDEV.S(moras[SALARIO]))&gt;1.96,"Atípico","No")</f>
        <v>No</v>
      </c>
      <c r="K4364" t="str">
        <f>IF(ABS((moras[[#This Row],[EDAD]]-AVERAGE($I:$I))/_xlfn.STDEV.S($I:$I))&gt;1.96,"Atípico","No")</f>
        <v>No</v>
      </c>
    </row>
    <row r="4365" spans="1:11" x14ac:dyDescent="0.35">
      <c r="A4365">
        <v>894</v>
      </c>
      <c r="B4365" t="s">
        <v>9</v>
      </c>
      <c r="C4365">
        <v>423268.13</v>
      </c>
      <c r="D4365" t="s">
        <v>10</v>
      </c>
      <c r="E4365" t="s">
        <v>16</v>
      </c>
      <c r="F4365" t="s">
        <v>12</v>
      </c>
      <c r="G4365" t="s">
        <v>13</v>
      </c>
      <c r="H4365" t="s">
        <v>13</v>
      </c>
      <c r="I4365">
        <v>59</v>
      </c>
      <c r="J4365" t="str">
        <f>IF(ABS((C4365-AVERAGE($C:$C))/_xlfn.STDEV.S(moras[SALARIO]))&gt;1.96,"Atípico","No")</f>
        <v>No</v>
      </c>
      <c r="K4365" t="str">
        <f>IF(ABS((moras[[#This Row],[EDAD]]-AVERAGE($I:$I))/_xlfn.STDEV.S($I:$I))&gt;1.96,"Atípico","No")</f>
        <v>No</v>
      </c>
    </row>
    <row r="4366" spans="1:11" x14ac:dyDescent="0.35">
      <c r="A4366">
        <v>960</v>
      </c>
      <c r="B4366" t="s">
        <v>9</v>
      </c>
      <c r="C4366">
        <v>419576</v>
      </c>
      <c r="D4366" t="s">
        <v>18</v>
      </c>
      <c r="E4366" t="s">
        <v>16</v>
      </c>
      <c r="F4366" t="s">
        <v>12</v>
      </c>
      <c r="G4366" t="s">
        <v>13</v>
      </c>
      <c r="H4366" t="s">
        <v>13</v>
      </c>
      <c r="I4366">
        <v>59</v>
      </c>
      <c r="J4366" t="str">
        <f>IF(ABS((C4366-AVERAGE($C:$C))/_xlfn.STDEV.S(moras[SALARIO]))&gt;1.96,"Atípico","No")</f>
        <v>No</v>
      </c>
      <c r="K4366" t="str">
        <f>IF(ABS((moras[[#This Row],[EDAD]]-AVERAGE($I:$I))/_xlfn.STDEV.S($I:$I))&gt;1.96,"Atípico","No")</f>
        <v>No</v>
      </c>
    </row>
    <row r="4367" spans="1:11" x14ac:dyDescent="0.35">
      <c r="A4367">
        <v>275</v>
      </c>
      <c r="B4367" t="s">
        <v>9</v>
      </c>
      <c r="C4367">
        <v>417064</v>
      </c>
      <c r="D4367" t="s">
        <v>10</v>
      </c>
      <c r="E4367" t="s">
        <v>16</v>
      </c>
      <c r="F4367" t="s">
        <v>12</v>
      </c>
      <c r="G4367" t="s">
        <v>13</v>
      </c>
      <c r="H4367" t="s">
        <v>13</v>
      </c>
      <c r="I4367">
        <v>59</v>
      </c>
      <c r="J4367" t="str">
        <f>IF(ABS((C4367-AVERAGE($C:$C))/_xlfn.STDEV.S(moras[SALARIO]))&gt;1.96,"Atípico","No")</f>
        <v>No</v>
      </c>
      <c r="K4367" t="str">
        <f>IF(ABS((moras[[#This Row],[EDAD]]-AVERAGE($I:$I))/_xlfn.STDEV.S($I:$I))&gt;1.96,"Atípico","No")</f>
        <v>No</v>
      </c>
    </row>
    <row r="4368" spans="1:11" x14ac:dyDescent="0.35">
      <c r="A4368">
        <v>4746</v>
      </c>
      <c r="B4368" t="s">
        <v>9</v>
      </c>
      <c r="C4368">
        <v>409656.48</v>
      </c>
      <c r="D4368" t="s">
        <v>10</v>
      </c>
      <c r="E4368" t="s">
        <v>16</v>
      </c>
      <c r="F4368" t="s">
        <v>12</v>
      </c>
      <c r="G4368" t="s">
        <v>12</v>
      </c>
      <c r="H4368" t="s">
        <v>13</v>
      </c>
      <c r="I4368">
        <v>59</v>
      </c>
      <c r="J4368" t="str">
        <f>IF(ABS((C4368-AVERAGE($C:$C))/_xlfn.STDEV.S(moras[SALARIO]))&gt;1.96,"Atípico","No")</f>
        <v>No</v>
      </c>
      <c r="K4368" t="str">
        <f>IF(ABS((moras[[#This Row],[EDAD]]-AVERAGE($I:$I))/_xlfn.STDEV.S($I:$I))&gt;1.96,"Atípico","No")</f>
        <v>No</v>
      </c>
    </row>
    <row r="4369" spans="1:11" x14ac:dyDescent="0.35">
      <c r="A4369">
        <v>3054</v>
      </c>
      <c r="B4369" t="s">
        <v>15</v>
      </c>
      <c r="C4369">
        <v>407609</v>
      </c>
      <c r="D4369" t="s">
        <v>18</v>
      </c>
      <c r="E4369" t="s">
        <v>16</v>
      </c>
      <c r="F4369" t="s">
        <v>12</v>
      </c>
      <c r="G4369" t="s">
        <v>13</v>
      </c>
      <c r="H4369" t="s">
        <v>13</v>
      </c>
      <c r="I4369">
        <v>59</v>
      </c>
      <c r="J4369" t="str">
        <f>IF(ABS((C4369-AVERAGE($C:$C))/_xlfn.STDEV.S(moras[SALARIO]))&gt;1.96,"Atípico","No")</f>
        <v>No</v>
      </c>
      <c r="K4369" t="str">
        <f>IF(ABS((moras[[#This Row],[EDAD]]-AVERAGE($I:$I))/_xlfn.STDEV.S($I:$I))&gt;1.96,"Atípico","No")</f>
        <v>No</v>
      </c>
    </row>
    <row r="4370" spans="1:11" x14ac:dyDescent="0.35">
      <c r="A4370">
        <v>2093</v>
      </c>
      <c r="B4370" t="s">
        <v>9</v>
      </c>
      <c r="C4370">
        <v>401258.65</v>
      </c>
      <c r="D4370" t="s">
        <v>10</v>
      </c>
      <c r="E4370" t="s">
        <v>16</v>
      </c>
      <c r="F4370" t="s">
        <v>12</v>
      </c>
      <c r="G4370" t="s">
        <v>13</v>
      </c>
      <c r="H4370" t="s">
        <v>13</v>
      </c>
      <c r="I4370">
        <v>59</v>
      </c>
      <c r="J4370" t="str">
        <f>IF(ABS((C4370-AVERAGE($C:$C))/_xlfn.STDEV.S(moras[SALARIO]))&gt;1.96,"Atípico","No")</f>
        <v>No</v>
      </c>
      <c r="K4370" t="str">
        <f>IF(ABS((moras[[#This Row],[EDAD]]-AVERAGE($I:$I))/_xlfn.STDEV.S($I:$I))&gt;1.96,"Atípico","No")</f>
        <v>No</v>
      </c>
    </row>
    <row r="4371" spans="1:11" x14ac:dyDescent="0.35">
      <c r="A4371">
        <v>3386</v>
      </c>
      <c r="B4371" t="s">
        <v>9</v>
      </c>
      <c r="C4371">
        <v>399148</v>
      </c>
      <c r="D4371" t="s">
        <v>18</v>
      </c>
      <c r="E4371" t="s">
        <v>16</v>
      </c>
      <c r="F4371" t="s">
        <v>12</v>
      </c>
      <c r="G4371" t="s">
        <v>13</v>
      </c>
      <c r="H4371" t="s">
        <v>12</v>
      </c>
      <c r="I4371">
        <v>59</v>
      </c>
      <c r="J4371" t="str">
        <f>IF(ABS((C4371-AVERAGE($C:$C))/_xlfn.STDEV.S(moras[SALARIO]))&gt;1.96,"Atípico","No")</f>
        <v>No</v>
      </c>
      <c r="K4371" t="str">
        <f>IF(ABS((moras[[#This Row],[EDAD]]-AVERAGE($I:$I))/_xlfn.STDEV.S($I:$I))&gt;1.96,"Atípico","No")</f>
        <v>No</v>
      </c>
    </row>
    <row r="4372" spans="1:11" x14ac:dyDescent="0.35">
      <c r="A4372">
        <v>2711</v>
      </c>
      <c r="B4372" t="s">
        <v>9</v>
      </c>
      <c r="C4372">
        <v>388315.75</v>
      </c>
      <c r="D4372" t="s">
        <v>10</v>
      </c>
      <c r="E4372" t="s">
        <v>16</v>
      </c>
      <c r="F4372" t="s">
        <v>12</v>
      </c>
      <c r="G4372" t="s">
        <v>13</v>
      </c>
      <c r="H4372" t="s">
        <v>13</v>
      </c>
      <c r="I4372">
        <v>59</v>
      </c>
      <c r="J4372" t="str">
        <f>IF(ABS((C4372-AVERAGE($C:$C))/_xlfn.STDEV.S(moras[SALARIO]))&gt;1.96,"Atípico","No")</f>
        <v>No</v>
      </c>
      <c r="K4372" t="str">
        <f>IF(ABS((moras[[#This Row],[EDAD]]-AVERAGE($I:$I))/_xlfn.STDEV.S($I:$I))&gt;1.96,"Atípico","No")</f>
        <v>No</v>
      </c>
    </row>
    <row r="4373" spans="1:11" x14ac:dyDescent="0.35">
      <c r="A4373">
        <v>2635</v>
      </c>
      <c r="B4373" t="s">
        <v>15</v>
      </c>
      <c r="C4373">
        <v>386020</v>
      </c>
      <c r="D4373" t="s">
        <v>10</v>
      </c>
      <c r="E4373" t="s">
        <v>16</v>
      </c>
      <c r="F4373" t="s">
        <v>12</v>
      </c>
      <c r="G4373" t="s">
        <v>13</v>
      </c>
      <c r="H4373" t="s">
        <v>13</v>
      </c>
      <c r="I4373">
        <v>59</v>
      </c>
      <c r="J4373" t="str">
        <f>IF(ABS((C4373-AVERAGE($C:$C))/_xlfn.STDEV.S(moras[SALARIO]))&gt;1.96,"Atípico","No")</f>
        <v>No</v>
      </c>
      <c r="K4373" t="str">
        <f>IF(ABS((moras[[#This Row],[EDAD]]-AVERAGE($I:$I))/_xlfn.STDEV.S($I:$I))&gt;1.96,"Atípico","No")</f>
        <v>No</v>
      </c>
    </row>
    <row r="4374" spans="1:11" x14ac:dyDescent="0.35">
      <c r="A4374">
        <v>3542</v>
      </c>
      <c r="B4374" t="s">
        <v>9</v>
      </c>
      <c r="C4374">
        <v>371501</v>
      </c>
      <c r="D4374" t="s">
        <v>10</v>
      </c>
      <c r="E4374" t="s">
        <v>16</v>
      </c>
      <c r="F4374" t="s">
        <v>12</v>
      </c>
      <c r="G4374" t="s">
        <v>12</v>
      </c>
      <c r="H4374" t="s">
        <v>13</v>
      </c>
      <c r="I4374">
        <v>59</v>
      </c>
      <c r="J4374" t="str">
        <f>IF(ABS((C4374-AVERAGE($C:$C))/_xlfn.STDEV.S(moras[SALARIO]))&gt;1.96,"Atípico","No")</f>
        <v>No</v>
      </c>
      <c r="K4374" t="str">
        <f>IF(ABS((moras[[#This Row],[EDAD]]-AVERAGE($I:$I))/_xlfn.STDEV.S($I:$I))&gt;1.96,"Atípico","No")</f>
        <v>No</v>
      </c>
    </row>
    <row r="4375" spans="1:11" x14ac:dyDescent="0.35">
      <c r="A4375">
        <v>4432</v>
      </c>
      <c r="B4375" t="s">
        <v>9</v>
      </c>
      <c r="C4375">
        <v>370609.6</v>
      </c>
      <c r="D4375" t="s">
        <v>10</v>
      </c>
      <c r="E4375" t="s">
        <v>16</v>
      </c>
      <c r="F4375" t="s">
        <v>12</v>
      </c>
      <c r="G4375" t="s">
        <v>12</v>
      </c>
      <c r="H4375" t="s">
        <v>13</v>
      </c>
      <c r="I4375">
        <v>59</v>
      </c>
      <c r="J4375" t="str">
        <f>IF(ABS((C4375-AVERAGE($C:$C))/_xlfn.STDEV.S(moras[SALARIO]))&gt;1.96,"Atípico","No")</f>
        <v>No</v>
      </c>
      <c r="K4375" t="str">
        <f>IF(ABS((moras[[#This Row],[EDAD]]-AVERAGE($I:$I))/_xlfn.STDEV.S($I:$I))&gt;1.96,"Atípico","No")</f>
        <v>No</v>
      </c>
    </row>
    <row r="4376" spans="1:11" x14ac:dyDescent="0.35">
      <c r="A4376">
        <v>1548</v>
      </c>
      <c r="B4376" t="s">
        <v>15</v>
      </c>
      <c r="C4376">
        <v>359544.27</v>
      </c>
      <c r="D4376" t="s">
        <v>21</v>
      </c>
      <c r="E4376" t="s">
        <v>16</v>
      </c>
      <c r="F4376" t="s">
        <v>12</v>
      </c>
      <c r="G4376" t="s">
        <v>12</v>
      </c>
      <c r="H4376" t="s">
        <v>13</v>
      </c>
      <c r="I4376">
        <v>59</v>
      </c>
      <c r="J4376" t="str">
        <f>IF(ABS((C4376-AVERAGE($C:$C))/_xlfn.STDEV.S(moras[SALARIO]))&gt;1.96,"Atípico","No")</f>
        <v>No</v>
      </c>
      <c r="K4376" t="str">
        <f>IF(ABS((moras[[#This Row],[EDAD]]-AVERAGE($I:$I))/_xlfn.STDEV.S($I:$I))&gt;1.96,"Atípico","No")</f>
        <v>No</v>
      </c>
    </row>
    <row r="4377" spans="1:11" x14ac:dyDescent="0.35">
      <c r="A4377">
        <v>2767</v>
      </c>
      <c r="B4377" t="s">
        <v>9</v>
      </c>
      <c r="C4377">
        <v>359544.27</v>
      </c>
      <c r="D4377" t="s">
        <v>21</v>
      </c>
      <c r="E4377" t="s">
        <v>16</v>
      </c>
      <c r="F4377" t="s">
        <v>12</v>
      </c>
      <c r="G4377" t="s">
        <v>12</v>
      </c>
      <c r="H4377" t="s">
        <v>13</v>
      </c>
      <c r="I4377">
        <v>59</v>
      </c>
      <c r="J4377" t="str">
        <f>IF(ABS((C4377-AVERAGE($C:$C))/_xlfn.STDEV.S(moras[SALARIO]))&gt;1.96,"Atípico","No")</f>
        <v>No</v>
      </c>
      <c r="K4377" t="str">
        <f>IF(ABS((moras[[#This Row],[EDAD]]-AVERAGE($I:$I))/_xlfn.STDEV.S($I:$I))&gt;1.96,"Atípico","No")</f>
        <v>No</v>
      </c>
    </row>
    <row r="4378" spans="1:11" x14ac:dyDescent="0.35">
      <c r="A4378">
        <v>15</v>
      </c>
      <c r="B4378" t="s">
        <v>15</v>
      </c>
      <c r="C4378">
        <v>343390.86</v>
      </c>
      <c r="D4378" t="s">
        <v>18</v>
      </c>
      <c r="E4378" t="s">
        <v>16</v>
      </c>
      <c r="F4378" t="s">
        <v>12</v>
      </c>
      <c r="G4378" t="s">
        <v>13</v>
      </c>
      <c r="H4378" t="s">
        <v>13</v>
      </c>
      <c r="I4378">
        <v>59</v>
      </c>
      <c r="J4378" t="str">
        <f>IF(ABS((C4378-AVERAGE($C:$C))/_xlfn.STDEV.S(moras[SALARIO]))&gt;1.96,"Atípico","No")</f>
        <v>No</v>
      </c>
      <c r="K4378" t="str">
        <f>IF(ABS((moras[[#This Row],[EDAD]]-AVERAGE($I:$I))/_xlfn.STDEV.S($I:$I))&gt;1.96,"Atípico","No")</f>
        <v>No</v>
      </c>
    </row>
    <row r="4379" spans="1:11" x14ac:dyDescent="0.35">
      <c r="A4379">
        <v>3517</v>
      </c>
      <c r="B4379" t="s">
        <v>15</v>
      </c>
      <c r="C4379">
        <v>331181</v>
      </c>
      <c r="D4379" t="s">
        <v>18</v>
      </c>
      <c r="E4379" t="s">
        <v>16</v>
      </c>
      <c r="F4379" t="s">
        <v>12</v>
      </c>
      <c r="G4379" t="s">
        <v>13</v>
      </c>
      <c r="H4379" t="s">
        <v>13</v>
      </c>
      <c r="I4379">
        <v>59</v>
      </c>
      <c r="J4379" t="str">
        <f>IF(ABS((C4379-AVERAGE($C:$C))/_xlfn.STDEV.S(moras[SALARIO]))&gt;1.96,"Atípico","No")</f>
        <v>No</v>
      </c>
      <c r="K4379" t="str">
        <f>IF(ABS((moras[[#This Row],[EDAD]]-AVERAGE($I:$I))/_xlfn.STDEV.S($I:$I))&gt;1.96,"Atípico","No")</f>
        <v>No</v>
      </c>
    </row>
    <row r="4380" spans="1:11" x14ac:dyDescent="0.35">
      <c r="A4380">
        <v>841</v>
      </c>
      <c r="B4380" t="s">
        <v>15</v>
      </c>
      <c r="C4380">
        <v>330550</v>
      </c>
      <c r="D4380" t="s">
        <v>10</v>
      </c>
      <c r="E4380" t="s">
        <v>16</v>
      </c>
      <c r="F4380" t="s">
        <v>12</v>
      </c>
      <c r="G4380" t="s">
        <v>13</v>
      </c>
      <c r="H4380" t="s">
        <v>13</v>
      </c>
      <c r="I4380">
        <v>59</v>
      </c>
      <c r="J4380" t="str">
        <f>IF(ABS((C4380-AVERAGE($C:$C))/_xlfn.STDEV.S(moras[SALARIO]))&gt;1.96,"Atípico","No")</f>
        <v>No</v>
      </c>
      <c r="K4380" t="str">
        <f>IF(ABS((moras[[#This Row],[EDAD]]-AVERAGE($I:$I))/_xlfn.STDEV.S($I:$I))&gt;1.96,"Atípico","No")</f>
        <v>No</v>
      </c>
    </row>
    <row r="4381" spans="1:11" x14ac:dyDescent="0.35">
      <c r="A4381">
        <v>2556</v>
      </c>
      <c r="B4381" t="s">
        <v>9</v>
      </c>
      <c r="C4381">
        <v>330000</v>
      </c>
      <c r="D4381" t="s">
        <v>10</v>
      </c>
      <c r="E4381" t="s">
        <v>16</v>
      </c>
      <c r="F4381" t="s">
        <v>12</v>
      </c>
      <c r="G4381" t="s">
        <v>13</v>
      </c>
      <c r="H4381" t="s">
        <v>13</v>
      </c>
      <c r="I4381">
        <v>59</v>
      </c>
      <c r="J4381" t="str">
        <f>IF(ABS((C4381-AVERAGE($C:$C))/_xlfn.STDEV.S(moras[SALARIO]))&gt;1.96,"Atípico","No")</f>
        <v>No</v>
      </c>
      <c r="K4381" t="str">
        <f>IF(ABS((moras[[#This Row],[EDAD]]-AVERAGE($I:$I))/_xlfn.STDEV.S($I:$I))&gt;1.96,"Atípico","No")</f>
        <v>No</v>
      </c>
    </row>
    <row r="4382" spans="1:11" x14ac:dyDescent="0.35">
      <c r="A4382">
        <v>136</v>
      </c>
      <c r="B4382" t="s">
        <v>9</v>
      </c>
      <c r="C4382">
        <v>318242.84000000003</v>
      </c>
      <c r="D4382" t="s">
        <v>10</v>
      </c>
      <c r="E4382" t="s">
        <v>11</v>
      </c>
      <c r="F4382" t="s">
        <v>12</v>
      </c>
      <c r="G4382" t="s">
        <v>13</v>
      </c>
      <c r="H4382" t="s">
        <v>13</v>
      </c>
      <c r="I4382">
        <v>59</v>
      </c>
      <c r="J4382" t="str">
        <f>IF(ABS((C4382-AVERAGE($C:$C))/_xlfn.STDEV.S(moras[SALARIO]))&gt;1.96,"Atípico","No")</f>
        <v>No</v>
      </c>
      <c r="K4382" t="str">
        <f>IF(ABS((moras[[#This Row],[EDAD]]-AVERAGE($I:$I))/_xlfn.STDEV.S($I:$I))&gt;1.96,"Atípico","No")</f>
        <v>No</v>
      </c>
    </row>
    <row r="4383" spans="1:11" x14ac:dyDescent="0.35">
      <c r="A4383">
        <v>3317</v>
      </c>
      <c r="B4383" t="s">
        <v>9</v>
      </c>
      <c r="C4383">
        <v>310253.48</v>
      </c>
      <c r="D4383" t="s">
        <v>10</v>
      </c>
      <c r="E4383" t="s">
        <v>16</v>
      </c>
      <c r="F4383" t="s">
        <v>12</v>
      </c>
      <c r="G4383" t="s">
        <v>13</v>
      </c>
      <c r="H4383" t="s">
        <v>13</v>
      </c>
      <c r="I4383">
        <v>59</v>
      </c>
      <c r="J4383" t="str">
        <f>IF(ABS((C4383-AVERAGE($C:$C))/_xlfn.STDEV.S(moras[SALARIO]))&gt;1.96,"Atípico","No")</f>
        <v>No</v>
      </c>
      <c r="K4383" t="str">
        <f>IF(ABS((moras[[#This Row],[EDAD]]-AVERAGE($I:$I))/_xlfn.STDEV.S($I:$I))&gt;1.96,"Atípico","No")</f>
        <v>No</v>
      </c>
    </row>
    <row r="4384" spans="1:11" x14ac:dyDescent="0.35">
      <c r="A4384">
        <v>1934</v>
      </c>
      <c r="B4384" t="s">
        <v>15</v>
      </c>
      <c r="C4384">
        <v>310124</v>
      </c>
      <c r="D4384" t="s">
        <v>18</v>
      </c>
      <c r="E4384" t="s">
        <v>16</v>
      </c>
      <c r="F4384" t="s">
        <v>12</v>
      </c>
      <c r="G4384" t="s">
        <v>13</v>
      </c>
      <c r="H4384" t="s">
        <v>12</v>
      </c>
      <c r="I4384">
        <v>59</v>
      </c>
      <c r="J4384" t="str">
        <f>IF(ABS((C4384-AVERAGE($C:$C))/_xlfn.STDEV.S(moras[SALARIO]))&gt;1.96,"Atípico","No")</f>
        <v>No</v>
      </c>
      <c r="K4384" t="str">
        <f>IF(ABS((moras[[#This Row],[EDAD]]-AVERAGE($I:$I))/_xlfn.STDEV.S($I:$I))&gt;1.96,"Atípico","No")</f>
        <v>No</v>
      </c>
    </row>
    <row r="4385" spans="1:11" x14ac:dyDescent="0.35">
      <c r="A4385">
        <v>2074</v>
      </c>
      <c r="B4385" t="s">
        <v>15</v>
      </c>
      <c r="C4385">
        <v>300018</v>
      </c>
      <c r="D4385" t="s">
        <v>17</v>
      </c>
      <c r="E4385" t="s">
        <v>16</v>
      </c>
      <c r="F4385" t="s">
        <v>12</v>
      </c>
      <c r="G4385" t="s">
        <v>13</v>
      </c>
      <c r="H4385" t="s">
        <v>13</v>
      </c>
      <c r="I4385">
        <v>59</v>
      </c>
      <c r="J4385" t="str">
        <f>IF(ABS((C4385-AVERAGE($C:$C))/_xlfn.STDEV.S(moras[SALARIO]))&gt;1.96,"Atípico","No")</f>
        <v>No</v>
      </c>
      <c r="K4385" t="str">
        <f>IF(ABS((moras[[#This Row],[EDAD]]-AVERAGE($I:$I))/_xlfn.STDEV.S($I:$I))&gt;1.96,"Atípico","No")</f>
        <v>No</v>
      </c>
    </row>
    <row r="4386" spans="1:11" x14ac:dyDescent="0.35">
      <c r="A4386">
        <v>2847</v>
      </c>
      <c r="B4386" t="s">
        <v>15</v>
      </c>
      <c r="C4386">
        <v>300018</v>
      </c>
      <c r="D4386" t="s">
        <v>17</v>
      </c>
      <c r="E4386" t="s">
        <v>16</v>
      </c>
      <c r="F4386" t="s">
        <v>12</v>
      </c>
      <c r="G4386" t="s">
        <v>13</v>
      </c>
      <c r="H4386" t="s">
        <v>13</v>
      </c>
      <c r="I4386">
        <v>59</v>
      </c>
      <c r="J4386" t="str">
        <f>IF(ABS((C4386-AVERAGE($C:$C))/_xlfn.STDEV.S(moras[SALARIO]))&gt;1.96,"Atípico","No")</f>
        <v>No</v>
      </c>
      <c r="K4386" t="str">
        <f>IF(ABS((moras[[#This Row],[EDAD]]-AVERAGE($I:$I))/_xlfn.STDEV.S($I:$I))&gt;1.96,"Atípico","No")</f>
        <v>No</v>
      </c>
    </row>
    <row r="4387" spans="1:11" x14ac:dyDescent="0.35">
      <c r="A4387">
        <v>1846</v>
      </c>
      <c r="B4387" t="s">
        <v>9</v>
      </c>
      <c r="C4387">
        <v>299784</v>
      </c>
      <c r="D4387" t="s">
        <v>17</v>
      </c>
      <c r="E4387" t="s">
        <v>16</v>
      </c>
      <c r="F4387" t="s">
        <v>12</v>
      </c>
      <c r="G4387" t="s">
        <v>13</v>
      </c>
      <c r="H4387" t="s">
        <v>13</v>
      </c>
      <c r="I4387">
        <v>59</v>
      </c>
      <c r="J4387" t="str">
        <f>IF(ABS((C4387-AVERAGE($C:$C))/_xlfn.STDEV.S(moras[SALARIO]))&gt;1.96,"Atípico","No")</f>
        <v>No</v>
      </c>
      <c r="K4387" t="str">
        <f>IF(ABS((moras[[#This Row],[EDAD]]-AVERAGE($I:$I))/_xlfn.STDEV.S($I:$I))&gt;1.96,"Atípico","No")</f>
        <v>No</v>
      </c>
    </row>
    <row r="4388" spans="1:11" x14ac:dyDescent="0.35">
      <c r="A4388">
        <v>774</v>
      </c>
      <c r="B4388" t="s">
        <v>9</v>
      </c>
      <c r="C4388">
        <v>299647</v>
      </c>
      <c r="D4388" t="s">
        <v>17</v>
      </c>
      <c r="E4388" t="s">
        <v>16</v>
      </c>
      <c r="F4388" t="s">
        <v>12</v>
      </c>
      <c r="G4388" t="s">
        <v>13</v>
      </c>
      <c r="H4388" t="s">
        <v>13</v>
      </c>
      <c r="I4388">
        <v>59</v>
      </c>
      <c r="J4388" t="str">
        <f>IF(ABS((C4388-AVERAGE($C:$C))/_xlfn.STDEV.S(moras[SALARIO]))&gt;1.96,"Atípico","No")</f>
        <v>No</v>
      </c>
      <c r="K4388" t="str">
        <f>IF(ABS((moras[[#This Row],[EDAD]]-AVERAGE($I:$I))/_xlfn.STDEV.S($I:$I))&gt;1.96,"Atípico","No")</f>
        <v>No</v>
      </c>
    </row>
    <row r="4389" spans="1:11" x14ac:dyDescent="0.35">
      <c r="A4389">
        <v>2003</v>
      </c>
      <c r="B4389" t="s">
        <v>9</v>
      </c>
      <c r="C4389">
        <v>297047</v>
      </c>
      <c r="D4389" t="s">
        <v>18</v>
      </c>
      <c r="E4389" t="s">
        <v>16</v>
      </c>
      <c r="F4389" t="s">
        <v>12</v>
      </c>
      <c r="G4389" t="s">
        <v>13</v>
      </c>
      <c r="H4389" t="s">
        <v>13</v>
      </c>
      <c r="I4389">
        <v>59</v>
      </c>
      <c r="J4389" t="str">
        <f>IF(ABS((C4389-AVERAGE($C:$C))/_xlfn.STDEV.S(moras[SALARIO]))&gt;1.96,"Atípico","No")</f>
        <v>No</v>
      </c>
      <c r="K4389" t="str">
        <f>IF(ABS((moras[[#This Row],[EDAD]]-AVERAGE($I:$I))/_xlfn.STDEV.S($I:$I))&gt;1.96,"Atípico","No")</f>
        <v>No</v>
      </c>
    </row>
    <row r="4390" spans="1:11" x14ac:dyDescent="0.35">
      <c r="A4390">
        <v>2969</v>
      </c>
      <c r="B4390" t="s">
        <v>9</v>
      </c>
      <c r="C4390">
        <v>297046</v>
      </c>
      <c r="D4390" t="s">
        <v>18</v>
      </c>
      <c r="E4390" t="s">
        <v>16</v>
      </c>
      <c r="F4390" t="s">
        <v>12</v>
      </c>
      <c r="G4390" t="s">
        <v>13</v>
      </c>
      <c r="H4390" t="s">
        <v>13</v>
      </c>
      <c r="I4390">
        <v>59</v>
      </c>
      <c r="J4390" t="str">
        <f>IF(ABS((C4390-AVERAGE($C:$C))/_xlfn.STDEV.S(moras[SALARIO]))&gt;1.96,"Atípico","No")</f>
        <v>No</v>
      </c>
      <c r="K4390" t="str">
        <f>IF(ABS((moras[[#This Row],[EDAD]]-AVERAGE($I:$I))/_xlfn.STDEV.S($I:$I))&gt;1.96,"Atípico","No")</f>
        <v>No</v>
      </c>
    </row>
    <row r="4391" spans="1:11" x14ac:dyDescent="0.35">
      <c r="A4391">
        <v>3007</v>
      </c>
      <c r="B4391" t="s">
        <v>9</v>
      </c>
      <c r="C4391">
        <v>297046</v>
      </c>
      <c r="D4391" t="s">
        <v>17</v>
      </c>
      <c r="E4391" t="s">
        <v>16</v>
      </c>
      <c r="F4391" t="s">
        <v>12</v>
      </c>
      <c r="G4391" t="s">
        <v>13</v>
      </c>
      <c r="H4391" t="s">
        <v>13</v>
      </c>
      <c r="I4391">
        <v>59</v>
      </c>
      <c r="J4391" t="str">
        <f>IF(ABS((C4391-AVERAGE($C:$C))/_xlfn.STDEV.S(moras[SALARIO]))&gt;1.96,"Atípico","No")</f>
        <v>No</v>
      </c>
      <c r="K4391" t="str">
        <f>IF(ABS((moras[[#This Row],[EDAD]]-AVERAGE($I:$I))/_xlfn.STDEV.S($I:$I))&gt;1.96,"Atípico","No")</f>
        <v>No</v>
      </c>
    </row>
    <row r="4392" spans="1:11" x14ac:dyDescent="0.35">
      <c r="A4392">
        <v>3233</v>
      </c>
      <c r="B4392" t="s">
        <v>9</v>
      </c>
      <c r="C4392">
        <v>297046</v>
      </c>
      <c r="D4392" t="s">
        <v>18</v>
      </c>
      <c r="E4392" t="s">
        <v>16</v>
      </c>
      <c r="F4392" t="s">
        <v>12</v>
      </c>
      <c r="G4392" t="s">
        <v>13</v>
      </c>
      <c r="H4392" t="s">
        <v>12</v>
      </c>
      <c r="I4392">
        <v>59</v>
      </c>
      <c r="J4392" t="str">
        <f>IF(ABS((C4392-AVERAGE($C:$C))/_xlfn.STDEV.S(moras[SALARIO]))&gt;1.96,"Atípico","No")</f>
        <v>No</v>
      </c>
      <c r="K4392" t="str">
        <f>IF(ABS((moras[[#This Row],[EDAD]]-AVERAGE($I:$I))/_xlfn.STDEV.S($I:$I))&gt;1.96,"Atípico","No")</f>
        <v>No</v>
      </c>
    </row>
    <row r="4393" spans="1:11" x14ac:dyDescent="0.35">
      <c r="A4393">
        <v>3342</v>
      </c>
      <c r="B4393" t="s">
        <v>9</v>
      </c>
      <c r="C4393">
        <v>297046</v>
      </c>
      <c r="D4393" t="s">
        <v>18</v>
      </c>
      <c r="E4393" t="s">
        <v>16</v>
      </c>
      <c r="F4393" t="s">
        <v>12</v>
      </c>
      <c r="G4393" t="s">
        <v>13</v>
      </c>
      <c r="H4393" t="s">
        <v>13</v>
      </c>
      <c r="I4393">
        <v>59</v>
      </c>
      <c r="J4393" t="str">
        <f>IF(ABS((C4393-AVERAGE($C:$C))/_xlfn.STDEV.S(moras[SALARIO]))&gt;1.96,"Atípico","No")</f>
        <v>No</v>
      </c>
      <c r="K4393" t="str">
        <f>IF(ABS((moras[[#This Row],[EDAD]]-AVERAGE($I:$I))/_xlfn.STDEV.S($I:$I))&gt;1.96,"Atípico","No")</f>
        <v>No</v>
      </c>
    </row>
    <row r="4394" spans="1:11" x14ac:dyDescent="0.35">
      <c r="A4394">
        <v>3917</v>
      </c>
      <c r="B4394" t="s">
        <v>9</v>
      </c>
      <c r="C4394">
        <v>297046</v>
      </c>
      <c r="D4394" t="s">
        <v>17</v>
      </c>
      <c r="E4394" t="s">
        <v>16</v>
      </c>
      <c r="F4394" t="s">
        <v>12</v>
      </c>
      <c r="G4394" t="s">
        <v>13</v>
      </c>
      <c r="H4394" t="s">
        <v>13</v>
      </c>
      <c r="I4394">
        <v>59</v>
      </c>
      <c r="J4394" t="str">
        <f>IF(ABS((C4394-AVERAGE($C:$C))/_xlfn.STDEV.S(moras[SALARIO]))&gt;1.96,"Atípico","No")</f>
        <v>No</v>
      </c>
      <c r="K4394" t="str">
        <f>IF(ABS((moras[[#This Row],[EDAD]]-AVERAGE($I:$I))/_xlfn.STDEV.S($I:$I))&gt;1.96,"Atípico","No")</f>
        <v>No</v>
      </c>
    </row>
    <row r="4395" spans="1:11" x14ac:dyDescent="0.35">
      <c r="A4395">
        <v>4262</v>
      </c>
      <c r="B4395" t="s">
        <v>15</v>
      </c>
      <c r="C4395">
        <v>297046</v>
      </c>
      <c r="D4395" t="s">
        <v>17</v>
      </c>
      <c r="E4395" t="s">
        <v>16</v>
      </c>
      <c r="F4395" t="s">
        <v>12</v>
      </c>
      <c r="G4395" t="s">
        <v>12</v>
      </c>
      <c r="H4395" t="s">
        <v>13</v>
      </c>
      <c r="I4395">
        <v>59</v>
      </c>
      <c r="J4395" t="str">
        <f>IF(ABS((C4395-AVERAGE($C:$C))/_xlfn.STDEV.S(moras[SALARIO]))&gt;1.96,"Atípico","No")</f>
        <v>No</v>
      </c>
      <c r="K4395" t="str">
        <f>IF(ABS((moras[[#This Row],[EDAD]]-AVERAGE($I:$I))/_xlfn.STDEV.S($I:$I))&gt;1.96,"Atípico","No")</f>
        <v>No</v>
      </c>
    </row>
    <row r="4396" spans="1:11" x14ac:dyDescent="0.35">
      <c r="A4396">
        <v>984</v>
      </c>
      <c r="B4396" t="s">
        <v>15</v>
      </c>
      <c r="C4396">
        <v>297045</v>
      </c>
      <c r="D4396" t="s">
        <v>17</v>
      </c>
      <c r="E4396" t="s">
        <v>16</v>
      </c>
      <c r="F4396" t="s">
        <v>12</v>
      </c>
      <c r="G4396" t="s">
        <v>13</v>
      </c>
      <c r="H4396" t="s">
        <v>13</v>
      </c>
      <c r="I4396">
        <v>59</v>
      </c>
      <c r="J4396" t="str">
        <f>IF(ABS((C4396-AVERAGE($C:$C))/_xlfn.STDEV.S(moras[SALARIO]))&gt;1.96,"Atípico","No")</f>
        <v>No</v>
      </c>
      <c r="K4396" t="str">
        <f>IF(ABS((moras[[#This Row],[EDAD]]-AVERAGE($I:$I))/_xlfn.STDEV.S($I:$I))&gt;1.96,"Atípico","No")</f>
        <v>No</v>
      </c>
    </row>
    <row r="4397" spans="1:11" x14ac:dyDescent="0.35">
      <c r="A4397">
        <v>4929</v>
      </c>
      <c r="B4397" t="s">
        <v>9</v>
      </c>
      <c r="C4397">
        <v>297045</v>
      </c>
      <c r="D4397" t="s">
        <v>17</v>
      </c>
      <c r="E4397" t="s">
        <v>16</v>
      </c>
      <c r="F4397" t="s">
        <v>12</v>
      </c>
      <c r="G4397" t="s">
        <v>13</v>
      </c>
      <c r="H4397" t="s">
        <v>13</v>
      </c>
      <c r="I4397">
        <v>59</v>
      </c>
      <c r="J4397" t="str">
        <f>IF(ABS((C4397-AVERAGE($C:$C))/_xlfn.STDEV.S(moras[SALARIO]))&gt;1.96,"Atípico","No")</f>
        <v>No</v>
      </c>
      <c r="K4397" t="str">
        <f>IF(ABS((moras[[#This Row],[EDAD]]-AVERAGE($I:$I))/_xlfn.STDEV.S($I:$I))&gt;1.96,"Atípico","No")</f>
        <v>No</v>
      </c>
    </row>
    <row r="4398" spans="1:11" x14ac:dyDescent="0.35">
      <c r="A4398">
        <v>1731</v>
      </c>
      <c r="B4398" t="s">
        <v>15</v>
      </c>
      <c r="C4398">
        <v>289717</v>
      </c>
      <c r="D4398" t="s">
        <v>18</v>
      </c>
      <c r="E4398" t="s">
        <v>16</v>
      </c>
      <c r="F4398" t="s">
        <v>12</v>
      </c>
      <c r="G4398" t="s">
        <v>13</v>
      </c>
      <c r="H4398" t="s">
        <v>13</v>
      </c>
      <c r="I4398">
        <v>59</v>
      </c>
      <c r="J4398" t="str">
        <f>IF(ABS((C4398-AVERAGE($C:$C))/_xlfn.STDEV.S(moras[SALARIO]))&gt;1.96,"Atípico","No")</f>
        <v>No</v>
      </c>
      <c r="K4398" t="str">
        <f>IF(ABS((moras[[#This Row],[EDAD]]-AVERAGE($I:$I))/_xlfn.STDEV.S($I:$I))&gt;1.96,"Atípico","No")</f>
        <v>No</v>
      </c>
    </row>
    <row r="4399" spans="1:11" x14ac:dyDescent="0.35">
      <c r="A4399">
        <v>1382</v>
      </c>
      <c r="B4399" t="s">
        <v>15</v>
      </c>
      <c r="C4399">
        <v>285127</v>
      </c>
      <c r="D4399" t="s">
        <v>10</v>
      </c>
      <c r="E4399" t="s">
        <v>11</v>
      </c>
      <c r="F4399" t="s">
        <v>12</v>
      </c>
      <c r="G4399" t="s">
        <v>13</v>
      </c>
      <c r="H4399" t="s">
        <v>13</v>
      </c>
      <c r="I4399">
        <v>59</v>
      </c>
      <c r="J4399" t="str">
        <f>IF(ABS((C4399-AVERAGE($C:$C))/_xlfn.STDEV.S(moras[SALARIO]))&gt;1.96,"Atípico","No")</f>
        <v>No</v>
      </c>
      <c r="K4399" t="str">
        <f>IF(ABS((moras[[#This Row],[EDAD]]-AVERAGE($I:$I))/_xlfn.STDEV.S($I:$I))&gt;1.96,"Atípico","No")</f>
        <v>No</v>
      </c>
    </row>
    <row r="4400" spans="1:11" x14ac:dyDescent="0.35">
      <c r="A4400">
        <v>648</v>
      </c>
      <c r="B4400" t="s">
        <v>15</v>
      </c>
      <c r="C4400">
        <v>280000</v>
      </c>
      <c r="D4400" t="s">
        <v>10</v>
      </c>
      <c r="E4400" t="s">
        <v>16</v>
      </c>
      <c r="F4400" t="s">
        <v>12</v>
      </c>
      <c r="G4400" t="s">
        <v>12</v>
      </c>
      <c r="H4400" t="s">
        <v>13</v>
      </c>
      <c r="I4400">
        <v>59</v>
      </c>
      <c r="J4400" t="str">
        <f>IF(ABS((C4400-AVERAGE($C:$C))/_xlfn.STDEV.S(moras[SALARIO]))&gt;1.96,"Atípico","No")</f>
        <v>No</v>
      </c>
      <c r="K4400" t="str">
        <f>IF(ABS((moras[[#This Row],[EDAD]]-AVERAGE($I:$I))/_xlfn.STDEV.S($I:$I))&gt;1.96,"Atípico","No")</f>
        <v>No</v>
      </c>
    </row>
    <row r="4401" spans="1:11" x14ac:dyDescent="0.35">
      <c r="A4401">
        <v>22</v>
      </c>
      <c r="B4401" t="s">
        <v>9</v>
      </c>
      <c r="C4401">
        <v>278030</v>
      </c>
      <c r="D4401" t="s">
        <v>19</v>
      </c>
      <c r="E4401" t="s">
        <v>16</v>
      </c>
      <c r="F4401" t="s">
        <v>12</v>
      </c>
      <c r="G4401" t="s">
        <v>13</v>
      </c>
      <c r="H4401" t="s">
        <v>13</v>
      </c>
      <c r="I4401">
        <v>59</v>
      </c>
      <c r="J4401" t="str">
        <f>IF(ABS((C4401-AVERAGE($C:$C))/_xlfn.STDEV.S(moras[SALARIO]))&gt;1.96,"Atípico","No")</f>
        <v>No</v>
      </c>
      <c r="K4401" t="str">
        <f>IF(ABS((moras[[#This Row],[EDAD]]-AVERAGE($I:$I))/_xlfn.STDEV.S($I:$I))&gt;1.96,"Atípico","No")</f>
        <v>No</v>
      </c>
    </row>
    <row r="4402" spans="1:11" x14ac:dyDescent="0.35">
      <c r="A4402">
        <v>2307</v>
      </c>
      <c r="B4402" t="s">
        <v>9</v>
      </c>
      <c r="C4402">
        <v>278030</v>
      </c>
      <c r="D4402" t="s">
        <v>19</v>
      </c>
      <c r="E4402" t="s">
        <v>16</v>
      </c>
      <c r="F4402" t="s">
        <v>12</v>
      </c>
      <c r="G4402" t="s">
        <v>13</v>
      </c>
      <c r="H4402" t="s">
        <v>13</v>
      </c>
      <c r="I4402">
        <v>59</v>
      </c>
      <c r="J4402" t="str">
        <f>IF(ABS((C4402-AVERAGE($C:$C))/_xlfn.STDEV.S(moras[SALARIO]))&gt;1.96,"Atípico","No")</f>
        <v>No</v>
      </c>
      <c r="K4402" t="str">
        <f>IF(ABS((moras[[#This Row],[EDAD]]-AVERAGE($I:$I))/_xlfn.STDEV.S($I:$I))&gt;1.96,"Atípico","No")</f>
        <v>No</v>
      </c>
    </row>
    <row r="4403" spans="1:11" x14ac:dyDescent="0.35">
      <c r="A4403">
        <v>4879</v>
      </c>
      <c r="B4403" t="s">
        <v>15</v>
      </c>
      <c r="C4403">
        <v>278030</v>
      </c>
      <c r="D4403" t="s">
        <v>19</v>
      </c>
      <c r="E4403" t="s">
        <v>16</v>
      </c>
      <c r="F4403" t="s">
        <v>12</v>
      </c>
      <c r="G4403" t="s">
        <v>13</v>
      </c>
      <c r="H4403" t="s">
        <v>13</v>
      </c>
      <c r="I4403">
        <v>59</v>
      </c>
      <c r="J4403" t="str">
        <f>IF(ABS((C4403-AVERAGE($C:$C))/_xlfn.STDEV.S(moras[SALARIO]))&gt;1.96,"Atípico","No")</f>
        <v>No</v>
      </c>
      <c r="K4403" t="str">
        <f>IF(ABS((moras[[#This Row],[EDAD]]-AVERAGE($I:$I))/_xlfn.STDEV.S($I:$I))&gt;1.96,"Atípico","No")</f>
        <v>No</v>
      </c>
    </row>
    <row r="4404" spans="1:11" x14ac:dyDescent="0.35">
      <c r="A4404">
        <v>1795</v>
      </c>
      <c r="B4404" t="s">
        <v>15</v>
      </c>
      <c r="C4404">
        <v>200000</v>
      </c>
      <c r="D4404" t="s">
        <v>10</v>
      </c>
      <c r="E4404" t="s">
        <v>16</v>
      </c>
      <c r="F4404" t="s">
        <v>12</v>
      </c>
      <c r="G4404" t="s">
        <v>12</v>
      </c>
      <c r="H4404" t="s">
        <v>13</v>
      </c>
      <c r="I4404">
        <v>59</v>
      </c>
      <c r="J4404" t="str">
        <f>IF(ABS((C4404-AVERAGE($C:$C))/_xlfn.STDEV.S(moras[SALARIO]))&gt;1.96,"Atípico","No")</f>
        <v>No</v>
      </c>
      <c r="K4404" t="str">
        <f>IF(ABS((moras[[#This Row],[EDAD]]-AVERAGE($I:$I))/_xlfn.STDEV.S($I:$I))&gt;1.96,"Atípico","No")</f>
        <v>No</v>
      </c>
    </row>
    <row r="4405" spans="1:11" x14ac:dyDescent="0.35">
      <c r="A4405">
        <v>186</v>
      </c>
      <c r="B4405" t="s">
        <v>9</v>
      </c>
      <c r="C4405">
        <v>165495</v>
      </c>
      <c r="D4405" t="s">
        <v>10</v>
      </c>
      <c r="E4405" t="s">
        <v>16</v>
      </c>
      <c r="F4405" t="s">
        <v>12</v>
      </c>
      <c r="G4405" t="s">
        <v>13</v>
      </c>
      <c r="H4405" t="s">
        <v>13</v>
      </c>
      <c r="I4405">
        <v>59</v>
      </c>
      <c r="J4405" t="str">
        <f>IF(ABS((C4405-AVERAGE($C:$C))/_xlfn.STDEV.S(moras[SALARIO]))&gt;1.96,"Atípico","No")</f>
        <v>No</v>
      </c>
      <c r="K4405" t="str">
        <f>IF(ABS((moras[[#This Row],[EDAD]]-AVERAGE($I:$I))/_xlfn.STDEV.S($I:$I))&gt;1.96,"Atípico","No")</f>
        <v>No</v>
      </c>
    </row>
    <row r="4406" spans="1:11" x14ac:dyDescent="0.35">
      <c r="A4406">
        <v>3939</v>
      </c>
      <c r="B4406" t="s">
        <v>15</v>
      </c>
      <c r="C4406">
        <v>138000</v>
      </c>
      <c r="D4406" t="s">
        <v>10</v>
      </c>
      <c r="E4406" t="s">
        <v>16</v>
      </c>
      <c r="F4406" t="s">
        <v>12</v>
      </c>
      <c r="G4406" t="s">
        <v>12</v>
      </c>
      <c r="H4406" t="s">
        <v>12</v>
      </c>
      <c r="I4406">
        <v>59</v>
      </c>
      <c r="J4406" t="str">
        <f>IF(ABS((C4406-AVERAGE($C:$C))/_xlfn.STDEV.S(moras[SALARIO]))&gt;1.96,"Atípico","No")</f>
        <v>No</v>
      </c>
      <c r="K4406" t="str">
        <f>IF(ABS((moras[[#This Row],[EDAD]]-AVERAGE($I:$I))/_xlfn.STDEV.S($I:$I))&gt;1.96,"Atípico","No")</f>
        <v>No</v>
      </c>
    </row>
    <row r="4407" spans="1:11" x14ac:dyDescent="0.35">
      <c r="A4407">
        <v>2331</v>
      </c>
      <c r="B4407" t="s">
        <v>15</v>
      </c>
      <c r="C4407">
        <v>119219.91</v>
      </c>
      <c r="D4407" t="s">
        <v>14</v>
      </c>
      <c r="E4407" t="s">
        <v>11</v>
      </c>
      <c r="F4407" t="s">
        <v>12</v>
      </c>
      <c r="G4407" t="s">
        <v>13</v>
      </c>
      <c r="H4407" t="s">
        <v>13</v>
      </c>
      <c r="I4407">
        <v>59</v>
      </c>
      <c r="J4407" t="str">
        <f>IF(ABS((C4407-AVERAGE($C:$C))/_xlfn.STDEV.S(moras[SALARIO]))&gt;1.96,"Atípico","No")</f>
        <v>No</v>
      </c>
      <c r="K4407" t="str">
        <f>IF(ABS((moras[[#This Row],[EDAD]]-AVERAGE($I:$I))/_xlfn.STDEV.S($I:$I))&gt;1.96,"Atípico","No")</f>
        <v>No</v>
      </c>
    </row>
    <row r="4408" spans="1:11" x14ac:dyDescent="0.35">
      <c r="A4408">
        <v>4705</v>
      </c>
      <c r="B4408" t="s">
        <v>9</v>
      </c>
      <c r="C4408">
        <v>65449</v>
      </c>
      <c r="D4408" t="s">
        <v>10</v>
      </c>
      <c r="E4408" t="s">
        <v>16</v>
      </c>
      <c r="F4408" t="s">
        <v>12</v>
      </c>
      <c r="G4408" t="s">
        <v>12</v>
      </c>
      <c r="H4408" t="s">
        <v>13</v>
      </c>
      <c r="I4408">
        <v>59</v>
      </c>
      <c r="J4408" t="str">
        <f>IF(ABS((C4408-AVERAGE($C:$C))/_xlfn.STDEV.S(moras[SALARIO]))&gt;1.96,"Atípico","No")</f>
        <v>No</v>
      </c>
      <c r="K4408" t="str">
        <f>IF(ABS((moras[[#This Row],[EDAD]]-AVERAGE($I:$I))/_xlfn.STDEV.S($I:$I))&gt;1.96,"Atípico","No")</f>
        <v>No</v>
      </c>
    </row>
    <row r="4409" spans="1:11" x14ac:dyDescent="0.35">
      <c r="A4409">
        <v>4419</v>
      </c>
      <c r="B4409" t="s">
        <v>15</v>
      </c>
      <c r="C4409">
        <v>53466</v>
      </c>
      <c r="D4409" t="s">
        <v>10</v>
      </c>
      <c r="E4409" t="s">
        <v>11</v>
      </c>
      <c r="F4409" t="s">
        <v>12</v>
      </c>
      <c r="G4409" t="s">
        <v>13</v>
      </c>
      <c r="H4409" t="s">
        <v>13</v>
      </c>
      <c r="I4409">
        <v>59</v>
      </c>
      <c r="J4409" t="str">
        <f>IF(ABS((C4409-AVERAGE($C:$C))/_xlfn.STDEV.S(moras[SALARIO]))&gt;1.96,"Atípico","No")</f>
        <v>No</v>
      </c>
      <c r="K4409" t="str">
        <f>IF(ABS((moras[[#This Row],[EDAD]]-AVERAGE($I:$I))/_xlfn.STDEV.S($I:$I))&gt;1.96,"Atípico","No")</f>
        <v>No</v>
      </c>
    </row>
    <row r="4410" spans="1:11" x14ac:dyDescent="0.35">
      <c r="A4410">
        <v>3558</v>
      </c>
      <c r="B4410" t="s">
        <v>15</v>
      </c>
      <c r="C4410">
        <v>4805416.75</v>
      </c>
      <c r="D4410" t="s">
        <v>10</v>
      </c>
      <c r="E4410" t="s">
        <v>11</v>
      </c>
      <c r="F4410" t="s">
        <v>12</v>
      </c>
      <c r="G4410" t="s">
        <v>13</v>
      </c>
      <c r="H4410" t="s">
        <v>13</v>
      </c>
      <c r="I4410">
        <v>60</v>
      </c>
      <c r="J4410" t="str">
        <f>IF(ABS((C4410-AVERAGE($C:$C))/_xlfn.STDEV.S(moras[SALARIO]))&gt;1.96,"Atípico","No")</f>
        <v>Atípico</v>
      </c>
      <c r="K4410" t="str">
        <f>IF(ABS((moras[[#This Row],[EDAD]]-AVERAGE($I:$I))/_xlfn.STDEV.S($I:$I))&gt;1.96,"Atípico","No")</f>
        <v>No</v>
      </c>
    </row>
    <row r="4411" spans="1:11" x14ac:dyDescent="0.35">
      <c r="A4411">
        <v>3256</v>
      </c>
      <c r="B4411" t="s">
        <v>9</v>
      </c>
      <c r="C4411">
        <v>3623771</v>
      </c>
      <c r="D4411" t="s">
        <v>10</v>
      </c>
      <c r="E4411" t="s">
        <v>11</v>
      </c>
      <c r="F4411" t="s">
        <v>12</v>
      </c>
      <c r="G4411" t="s">
        <v>13</v>
      </c>
      <c r="H4411" t="s">
        <v>13</v>
      </c>
      <c r="I4411">
        <v>60</v>
      </c>
      <c r="J4411" t="str">
        <f>IF(ABS((C4411-AVERAGE($C:$C))/_xlfn.STDEV.S(moras[SALARIO]))&gt;1.96,"Atípico","No")</f>
        <v>Atípico</v>
      </c>
      <c r="K4411" t="str">
        <f>IF(ABS((moras[[#This Row],[EDAD]]-AVERAGE($I:$I))/_xlfn.STDEV.S($I:$I))&gt;1.96,"Atípico","No")</f>
        <v>No</v>
      </c>
    </row>
    <row r="4412" spans="1:11" x14ac:dyDescent="0.35">
      <c r="A4412">
        <v>1918</v>
      </c>
      <c r="B4412" t="s">
        <v>9</v>
      </c>
      <c r="C4412">
        <v>3599311.8</v>
      </c>
      <c r="D4412" t="s">
        <v>10</v>
      </c>
      <c r="E4412" t="s">
        <v>11</v>
      </c>
      <c r="F4412" t="s">
        <v>12</v>
      </c>
      <c r="G4412" t="s">
        <v>13</v>
      </c>
      <c r="H4412" t="s">
        <v>13</v>
      </c>
      <c r="I4412">
        <v>60</v>
      </c>
      <c r="J4412" t="str">
        <f>IF(ABS((C4412-AVERAGE($C:$C))/_xlfn.STDEV.S(moras[SALARIO]))&gt;1.96,"Atípico","No")</f>
        <v>Atípico</v>
      </c>
      <c r="K4412" t="str">
        <f>IF(ABS((moras[[#This Row],[EDAD]]-AVERAGE($I:$I))/_xlfn.STDEV.S($I:$I))&gt;1.96,"Atípico","No")</f>
        <v>No</v>
      </c>
    </row>
    <row r="4413" spans="1:11" x14ac:dyDescent="0.35">
      <c r="A4413">
        <v>2695</v>
      </c>
      <c r="B4413" t="s">
        <v>9</v>
      </c>
      <c r="C4413">
        <v>3500000</v>
      </c>
      <c r="D4413" t="s">
        <v>10</v>
      </c>
      <c r="E4413" t="s">
        <v>16</v>
      </c>
      <c r="F4413" t="s">
        <v>12</v>
      </c>
      <c r="G4413" t="s">
        <v>13</v>
      </c>
      <c r="H4413" t="s">
        <v>13</v>
      </c>
      <c r="I4413">
        <v>60</v>
      </c>
      <c r="J4413" t="str">
        <f>IF(ABS((C4413-AVERAGE($C:$C))/_xlfn.STDEV.S(moras[SALARIO]))&gt;1.96,"Atípico","No")</f>
        <v>Atípico</v>
      </c>
      <c r="K4413" t="str">
        <f>IF(ABS((moras[[#This Row],[EDAD]]-AVERAGE($I:$I))/_xlfn.STDEV.S($I:$I))&gt;1.96,"Atípico","No")</f>
        <v>No</v>
      </c>
    </row>
    <row r="4414" spans="1:11" x14ac:dyDescent="0.35">
      <c r="A4414">
        <v>1077</v>
      </c>
      <c r="B4414" t="s">
        <v>9</v>
      </c>
      <c r="C4414">
        <v>3211392</v>
      </c>
      <c r="D4414" t="s">
        <v>10</v>
      </c>
      <c r="E4414" t="s">
        <v>11</v>
      </c>
      <c r="F4414" t="s">
        <v>12</v>
      </c>
      <c r="G4414" t="s">
        <v>13</v>
      </c>
      <c r="H4414" t="s">
        <v>13</v>
      </c>
      <c r="I4414">
        <v>60</v>
      </c>
      <c r="J4414" t="str">
        <f>IF(ABS((C4414-AVERAGE($C:$C))/_xlfn.STDEV.S(moras[SALARIO]))&gt;1.96,"Atípico","No")</f>
        <v>Atípico</v>
      </c>
      <c r="K4414" t="str">
        <f>IF(ABS((moras[[#This Row],[EDAD]]-AVERAGE($I:$I))/_xlfn.STDEV.S($I:$I))&gt;1.96,"Atípico","No")</f>
        <v>No</v>
      </c>
    </row>
    <row r="4415" spans="1:11" x14ac:dyDescent="0.35">
      <c r="A4415">
        <v>2504</v>
      </c>
      <c r="B4415" t="s">
        <v>9</v>
      </c>
      <c r="C4415">
        <v>2425268.1</v>
      </c>
      <c r="D4415" t="s">
        <v>10</v>
      </c>
      <c r="E4415" t="s">
        <v>11</v>
      </c>
      <c r="F4415" t="s">
        <v>12</v>
      </c>
      <c r="G4415" t="s">
        <v>13</v>
      </c>
      <c r="H4415" t="s">
        <v>13</v>
      </c>
      <c r="I4415">
        <v>60</v>
      </c>
      <c r="J4415" t="str">
        <f>IF(ABS((C4415-AVERAGE($C:$C))/_xlfn.STDEV.S(moras[SALARIO]))&gt;1.96,"Atípico","No")</f>
        <v>Atípico</v>
      </c>
      <c r="K4415" t="str">
        <f>IF(ABS((moras[[#This Row],[EDAD]]-AVERAGE($I:$I))/_xlfn.STDEV.S($I:$I))&gt;1.96,"Atípico","No")</f>
        <v>No</v>
      </c>
    </row>
    <row r="4416" spans="1:11" x14ac:dyDescent="0.35">
      <c r="A4416">
        <v>3625</v>
      </c>
      <c r="B4416" t="s">
        <v>9</v>
      </c>
      <c r="C4416">
        <v>2054741</v>
      </c>
      <c r="D4416" t="s">
        <v>10</v>
      </c>
      <c r="E4416" t="s">
        <v>11</v>
      </c>
      <c r="F4416" t="s">
        <v>12</v>
      </c>
      <c r="G4416" t="s">
        <v>13</v>
      </c>
      <c r="H4416" t="s">
        <v>12</v>
      </c>
      <c r="I4416">
        <v>60</v>
      </c>
      <c r="J4416" t="str">
        <f>IF(ABS((C4416-AVERAGE($C:$C))/_xlfn.STDEV.S(moras[SALARIO]))&gt;1.96,"Atípico","No")</f>
        <v>No</v>
      </c>
      <c r="K4416" t="str">
        <f>IF(ABS((moras[[#This Row],[EDAD]]-AVERAGE($I:$I))/_xlfn.STDEV.S($I:$I))&gt;1.96,"Atípico","No")</f>
        <v>No</v>
      </c>
    </row>
    <row r="4417" spans="1:11" x14ac:dyDescent="0.35">
      <c r="A4417">
        <v>1121</v>
      </c>
      <c r="B4417" t="s">
        <v>9</v>
      </c>
      <c r="C4417">
        <v>1602501</v>
      </c>
      <c r="D4417" t="s">
        <v>14</v>
      </c>
      <c r="E4417" t="s">
        <v>11</v>
      </c>
      <c r="F4417" t="s">
        <v>12</v>
      </c>
      <c r="G4417" t="s">
        <v>13</v>
      </c>
      <c r="H4417" t="s">
        <v>13</v>
      </c>
      <c r="I4417">
        <v>60</v>
      </c>
      <c r="J4417" t="str">
        <f>IF(ABS((C4417-AVERAGE($C:$C))/_xlfn.STDEV.S(moras[SALARIO]))&gt;1.96,"Atípico","No")</f>
        <v>No</v>
      </c>
      <c r="K4417" t="str">
        <f>IF(ABS((moras[[#This Row],[EDAD]]-AVERAGE($I:$I))/_xlfn.STDEV.S($I:$I))&gt;1.96,"Atípico","No")</f>
        <v>No</v>
      </c>
    </row>
    <row r="4418" spans="1:11" x14ac:dyDescent="0.35">
      <c r="A4418">
        <v>3372</v>
      </c>
      <c r="B4418" t="s">
        <v>9</v>
      </c>
      <c r="C4418">
        <v>1486779</v>
      </c>
      <c r="D4418" t="s">
        <v>14</v>
      </c>
      <c r="E4418" t="s">
        <v>11</v>
      </c>
      <c r="F4418" t="s">
        <v>12</v>
      </c>
      <c r="G4418" t="s">
        <v>13</v>
      </c>
      <c r="H4418" t="s">
        <v>13</v>
      </c>
      <c r="I4418">
        <v>60</v>
      </c>
      <c r="J4418" t="str">
        <f>IF(ABS((C4418-AVERAGE($C:$C))/_xlfn.STDEV.S(moras[SALARIO]))&gt;1.96,"Atípico","No")</f>
        <v>No</v>
      </c>
      <c r="K4418" t="str">
        <f>IF(ABS((moras[[#This Row],[EDAD]]-AVERAGE($I:$I))/_xlfn.STDEV.S($I:$I))&gt;1.96,"Atípico","No")</f>
        <v>No</v>
      </c>
    </row>
    <row r="4419" spans="1:11" x14ac:dyDescent="0.35">
      <c r="A4419">
        <v>2702</v>
      </c>
      <c r="B4419" t="s">
        <v>15</v>
      </c>
      <c r="C4419">
        <v>1452304</v>
      </c>
      <c r="D4419" t="s">
        <v>14</v>
      </c>
      <c r="E4419" t="s">
        <v>11</v>
      </c>
      <c r="F4419" t="s">
        <v>12</v>
      </c>
      <c r="G4419" t="s">
        <v>13</v>
      </c>
      <c r="H4419" t="s">
        <v>13</v>
      </c>
      <c r="I4419">
        <v>60</v>
      </c>
      <c r="J4419" t="str">
        <f>IF(ABS((C4419-AVERAGE($C:$C))/_xlfn.STDEV.S(moras[SALARIO]))&gt;1.96,"Atípico","No")</f>
        <v>No</v>
      </c>
      <c r="K4419" t="str">
        <f>IF(ABS((moras[[#This Row],[EDAD]]-AVERAGE($I:$I))/_xlfn.STDEV.S($I:$I))&gt;1.96,"Atípico","No")</f>
        <v>No</v>
      </c>
    </row>
    <row r="4420" spans="1:11" x14ac:dyDescent="0.35">
      <c r="A4420">
        <v>4442</v>
      </c>
      <c r="B4420" t="s">
        <v>9</v>
      </c>
      <c r="C4420">
        <v>1446221.81</v>
      </c>
      <c r="D4420" t="s">
        <v>10</v>
      </c>
      <c r="E4420" t="s">
        <v>11</v>
      </c>
      <c r="F4420" t="s">
        <v>12</v>
      </c>
      <c r="G4420" t="s">
        <v>13</v>
      </c>
      <c r="H4420" t="s">
        <v>13</v>
      </c>
      <c r="I4420">
        <v>60</v>
      </c>
      <c r="J4420" t="str">
        <f>IF(ABS((C4420-AVERAGE($C:$C))/_xlfn.STDEV.S(moras[SALARIO]))&gt;1.96,"Atípico","No")</f>
        <v>No</v>
      </c>
      <c r="K4420" t="str">
        <f>IF(ABS((moras[[#This Row],[EDAD]]-AVERAGE($I:$I))/_xlfn.STDEV.S($I:$I))&gt;1.96,"Atípico","No")</f>
        <v>No</v>
      </c>
    </row>
    <row r="4421" spans="1:11" x14ac:dyDescent="0.35">
      <c r="A4421">
        <v>2122</v>
      </c>
      <c r="B4421" t="s">
        <v>15</v>
      </c>
      <c r="C4421">
        <v>1436096</v>
      </c>
      <c r="D4421" t="s">
        <v>14</v>
      </c>
      <c r="E4421" t="s">
        <v>11</v>
      </c>
      <c r="F4421" t="s">
        <v>12</v>
      </c>
      <c r="G4421" t="s">
        <v>13</v>
      </c>
      <c r="H4421" t="s">
        <v>13</v>
      </c>
      <c r="I4421">
        <v>60</v>
      </c>
      <c r="J4421" t="str">
        <f>IF(ABS((C4421-AVERAGE($C:$C))/_xlfn.STDEV.S(moras[SALARIO]))&gt;1.96,"Atípico","No")</f>
        <v>No</v>
      </c>
      <c r="K4421" t="str">
        <f>IF(ABS((moras[[#This Row],[EDAD]]-AVERAGE($I:$I))/_xlfn.STDEV.S($I:$I))&gt;1.96,"Atípico","No")</f>
        <v>No</v>
      </c>
    </row>
    <row r="4422" spans="1:11" x14ac:dyDescent="0.35">
      <c r="A4422">
        <v>4667</v>
      </c>
      <c r="B4422" t="s">
        <v>9</v>
      </c>
      <c r="C4422">
        <v>1422542.7</v>
      </c>
      <c r="D4422" t="s">
        <v>10</v>
      </c>
      <c r="E4422" t="s">
        <v>11</v>
      </c>
      <c r="F4422" t="s">
        <v>12</v>
      </c>
      <c r="G4422" t="s">
        <v>13</v>
      </c>
      <c r="H4422" t="s">
        <v>13</v>
      </c>
      <c r="I4422">
        <v>60</v>
      </c>
      <c r="J4422" t="str">
        <f>IF(ABS((C4422-AVERAGE($C:$C))/_xlfn.STDEV.S(moras[SALARIO]))&gt;1.96,"Atípico","No")</f>
        <v>No</v>
      </c>
      <c r="K4422" t="str">
        <f>IF(ABS((moras[[#This Row],[EDAD]]-AVERAGE($I:$I))/_xlfn.STDEV.S($I:$I))&gt;1.96,"Atípico","No")</f>
        <v>No</v>
      </c>
    </row>
    <row r="4423" spans="1:11" x14ac:dyDescent="0.35">
      <c r="A4423">
        <v>2363</v>
      </c>
      <c r="B4423" t="s">
        <v>15</v>
      </c>
      <c r="C4423">
        <v>1248185</v>
      </c>
      <c r="D4423" t="s">
        <v>10</v>
      </c>
      <c r="E4423" t="s">
        <v>11</v>
      </c>
      <c r="F4423" t="s">
        <v>12</v>
      </c>
      <c r="G4423" t="s">
        <v>13</v>
      </c>
      <c r="H4423" t="s">
        <v>12</v>
      </c>
      <c r="I4423">
        <v>60</v>
      </c>
      <c r="J4423" t="str">
        <f>IF(ABS((C4423-AVERAGE($C:$C))/_xlfn.STDEV.S(moras[SALARIO]))&gt;1.96,"Atípico","No")</f>
        <v>No</v>
      </c>
      <c r="K4423" t="str">
        <f>IF(ABS((moras[[#This Row],[EDAD]]-AVERAGE($I:$I))/_xlfn.STDEV.S($I:$I))&gt;1.96,"Atípico","No")</f>
        <v>No</v>
      </c>
    </row>
    <row r="4424" spans="1:11" x14ac:dyDescent="0.35">
      <c r="A4424">
        <v>576</v>
      </c>
      <c r="B4424" t="s">
        <v>15</v>
      </c>
      <c r="C4424">
        <v>1176797.18</v>
      </c>
      <c r="D4424" t="s">
        <v>10</v>
      </c>
      <c r="E4424" t="s">
        <v>16</v>
      </c>
      <c r="F4424" t="s">
        <v>12</v>
      </c>
      <c r="G4424" t="s">
        <v>13</v>
      </c>
      <c r="H4424" t="s">
        <v>13</v>
      </c>
      <c r="I4424">
        <v>60</v>
      </c>
      <c r="J4424" t="str">
        <f>IF(ABS((C4424-AVERAGE($C:$C))/_xlfn.STDEV.S(moras[SALARIO]))&gt;1.96,"Atípico","No")</f>
        <v>No</v>
      </c>
      <c r="K4424" t="str">
        <f>IF(ABS((moras[[#This Row],[EDAD]]-AVERAGE($I:$I))/_xlfn.STDEV.S($I:$I))&gt;1.96,"Atípico","No")</f>
        <v>No</v>
      </c>
    </row>
    <row r="4425" spans="1:11" x14ac:dyDescent="0.35">
      <c r="A4425">
        <v>322</v>
      </c>
      <c r="B4425" t="s">
        <v>15</v>
      </c>
      <c r="C4425">
        <v>1103954</v>
      </c>
      <c r="D4425" t="s">
        <v>10</v>
      </c>
      <c r="E4425" t="s">
        <v>11</v>
      </c>
      <c r="F4425" t="s">
        <v>12</v>
      </c>
      <c r="G4425" t="s">
        <v>13</v>
      </c>
      <c r="H4425" t="s">
        <v>12</v>
      </c>
      <c r="I4425">
        <v>60</v>
      </c>
      <c r="J4425" t="str">
        <f>IF(ABS((C4425-AVERAGE($C:$C))/_xlfn.STDEV.S(moras[SALARIO]))&gt;1.96,"Atípico","No")</f>
        <v>No</v>
      </c>
      <c r="K4425" t="str">
        <f>IF(ABS((moras[[#This Row],[EDAD]]-AVERAGE($I:$I))/_xlfn.STDEV.S($I:$I))&gt;1.96,"Atípico","No")</f>
        <v>No</v>
      </c>
    </row>
    <row r="4426" spans="1:11" x14ac:dyDescent="0.35">
      <c r="A4426">
        <v>4212</v>
      </c>
      <c r="B4426" t="s">
        <v>9</v>
      </c>
      <c r="C4426">
        <v>1041833.32</v>
      </c>
      <c r="D4426" t="s">
        <v>10</v>
      </c>
      <c r="E4426" t="s">
        <v>11</v>
      </c>
      <c r="F4426" t="s">
        <v>12</v>
      </c>
      <c r="G4426" t="s">
        <v>13</v>
      </c>
      <c r="H4426" t="s">
        <v>13</v>
      </c>
      <c r="I4426">
        <v>60</v>
      </c>
      <c r="J4426" t="str">
        <f>IF(ABS((C4426-AVERAGE($C:$C))/_xlfn.STDEV.S(moras[SALARIO]))&gt;1.96,"Atípico","No")</f>
        <v>No</v>
      </c>
      <c r="K4426" t="str">
        <f>IF(ABS((moras[[#This Row],[EDAD]]-AVERAGE($I:$I))/_xlfn.STDEV.S($I:$I))&gt;1.96,"Atípico","No")</f>
        <v>No</v>
      </c>
    </row>
    <row r="4427" spans="1:11" x14ac:dyDescent="0.35">
      <c r="A4427">
        <v>3705</v>
      </c>
      <c r="B4427" t="s">
        <v>9</v>
      </c>
      <c r="C4427">
        <v>1017560.5</v>
      </c>
      <c r="D4427" t="s">
        <v>10</v>
      </c>
      <c r="E4427" t="s">
        <v>11</v>
      </c>
      <c r="F4427" t="s">
        <v>12</v>
      </c>
      <c r="G4427" t="s">
        <v>13</v>
      </c>
      <c r="H4427" t="s">
        <v>13</v>
      </c>
      <c r="I4427">
        <v>60</v>
      </c>
      <c r="J4427" t="str">
        <f>IF(ABS((C4427-AVERAGE($C:$C))/_xlfn.STDEV.S(moras[SALARIO]))&gt;1.96,"Atípico","No")</f>
        <v>No</v>
      </c>
      <c r="K4427" t="str">
        <f>IF(ABS((moras[[#This Row],[EDAD]]-AVERAGE($I:$I))/_xlfn.STDEV.S($I:$I))&gt;1.96,"Atípico","No")</f>
        <v>No</v>
      </c>
    </row>
    <row r="4428" spans="1:11" x14ac:dyDescent="0.35">
      <c r="A4428">
        <v>731</v>
      </c>
      <c r="B4428" t="s">
        <v>9</v>
      </c>
      <c r="C4428">
        <v>1005435.78</v>
      </c>
      <c r="D4428" t="s">
        <v>14</v>
      </c>
      <c r="E4428" t="s">
        <v>11</v>
      </c>
      <c r="F4428" t="s">
        <v>12</v>
      </c>
      <c r="G4428" t="s">
        <v>13</v>
      </c>
      <c r="H4428" t="s">
        <v>13</v>
      </c>
      <c r="I4428">
        <v>60</v>
      </c>
      <c r="J4428" t="str">
        <f>IF(ABS((C4428-AVERAGE($C:$C))/_xlfn.STDEV.S(moras[SALARIO]))&gt;1.96,"Atípico","No")</f>
        <v>No</v>
      </c>
      <c r="K4428" t="str">
        <f>IF(ABS((moras[[#This Row],[EDAD]]-AVERAGE($I:$I))/_xlfn.STDEV.S($I:$I))&gt;1.96,"Atípico","No")</f>
        <v>No</v>
      </c>
    </row>
    <row r="4429" spans="1:11" x14ac:dyDescent="0.35">
      <c r="A4429">
        <v>2839</v>
      </c>
      <c r="B4429" t="s">
        <v>9</v>
      </c>
      <c r="C4429">
        <v>956230</v>
      </c>
      <c r="D4429" t="s">
        <v>10</v>
      </c>
      <c r="E4429" t="s">
        <v>11</v>
      </c>
      <c r="F4429" t="s">
        <v>12</v>
      </c>
      <c r="G4429" t="s">
        <v>13</v>
      </c>
      <c r="H4429" t="s">
        <v>12</v>
      </c>
      <c r="I4429">
        <v>60</v>
      </c>
      <c r="J4429" t="str">
        <f>IF(ABS((C4429-AVERAGE($C:$C))/_xlfn.STDEV.S(moras[SALARIO]))&gt;1.96,"Atípico","No")</f>
        <v>No</v>
      </c>
      <c r="K4429" t="str">
        <f>IF(ABS((moras[[#This Row],[EDAD]]-AVERAGE($I:$I))/_xlfn.STDEV.S($I:$I))&gt;1.96,"Atípico","No")</f>
        <v>No</v>
      </c>
    </row>
    <row r="4430" spans="1:11" x14ac:dyDescent="0.35">
      <c r="A4430">
        <v>1941</v>
      </c>
      <c r="B4430" t="s">
        <v>9</v>
      </c>
      <c r="C4430">
        <v>953728.87</v>
      </c>
      <c r="D4430" t="s">
        <v>10</v>
      </c>
      <c r="E4430" t="s">
        <v>16</v>
      </c>
      <c r="F4430" t="s">
        <v>12</v>
      </c>
      <c r="G4430" t="s">
        <v>13</v>
      </c>
      <c r="H4430" t="s">
        <v>13</v>
      </c>
      <c r="I4430">
        <v>60</v>
      </c>
      <c r="J4430" t="str">
        <f>IF(ABS((C4430-AVERAGE($C:$C))/_xlfn.STDEV.S(moras[SALARIO]))&gt;1.96,"Atípico","No")</f>
        <v>No</v>
      </c>
      <c r="K4430" t="str">
        <f>IF(ABS((moras[[#This Row],[EDAD]]-AVERAGE($I:$I))/_xlfn.STDEV.S($I:$I))&gt;1.96,"Atípico","No")</f>
        <v>No</v>
      </c>
    </row>
    <row r="4431" spans="1:11" x14ac:dyDescent="0.35">
      <c r="A4431">
        <v>3354</v>
      </c>
      <c r="B4431" t="s">
        <v>9</v>
      </c>
      <c r="C4431">
        <v>821327.28</v>
      </c>
      <c r="D4431" t="s">
        <v>10</v>
      </c>
      <c r="E4431" t="s">
        <v>16</v>
      </c>
      <c r="F4431" t="s">
        <v>12</v>
      </c>
      <c r="G4431" t="s">
        <v>13</v>
      </c>
      <c r="H4431" t="s">
        <v>13</v>
      </c>
      <c r="I4431">
        <v>60</v>
      </c>
      <c r="J4431" t="str">
        <f>IF(ABS((C4431-AVERAGE($C:$C))/_xlfn.STDEV.S(moras[SALARIO]))&gt;1.96,"Atípico","No")</f>
        <v>No</v>
      </c>
      <c r="K4431" t="str">
        <f>IF(ABS((moras[[#This Row],[EDAD]]-AVERAGE($I:$I))/_xlfn.STDEV.S($I:$I))&gt;1.96,"Atípico","No")</f>
        <v>No</v>
      </c>
    </row>
    <row r="4432" spans="1:11" x14ac:dyDescent="0.35">
      <c r="A4432">
        <v>1169</v>
      </c>
      <c r="B4432" t="s">
        <v>9</v>
      </c>
      <c r="C4432">
        <v>802029</v>
      </c>
      <c r="D4432" t="s">
        <v>18</v>
      </c>
      <c r="E4432" t="s">
        <v>16</v>
      </c>
      <c r="F4432" t="s">
        <v>12</v>
      </c>
      <c r="G4432" t="s">
        <v>13</v>
      </c>
      <c r="H4432" t="s">
        <v>13</v>
      </c>
      <c r="I4432">
        <v>60</v>
      </c>
      <c r="J4432" t="str">
        <f>IF(ABS((C4432-AVERAGE($C:$C))/_xlfn.STDEV.S(moras[SALARIO]))&gt;1.96,"Atípico","No")</f>
        <v>No</v>
      </c>
      <c r="K4432" t="str">
        <f>IF(ABS((moras[[#This Row],[EDAD]]-AVERAGE($I:$I))/_xlfn.STDEV.S($I:$I))&gt;1.96,"Atípico","No")</f>
        <v>No</v>
      </c>
    </row>
    <row r="4433" spans="1:11" x14ac:dyDescent="0.35">
      <c r="A4433">
        <v>2587</v>
      </c>
      <c r="B4433" t="s">
        <v>9</v>
      </c>
      <c r="C4433">
        <v>762828</v>
      </c>
      <c r="D4433" t="s">
        <v>10</v>
      </c>
      <c r="E4433" t="s">
        <v>11</v>
      </c>
      <c r="F4433" t="s">
        <v>12</v>
      </c>
      <c r="G4433" t="s">
        <v>13</v>
      </c>
      <c r="H4433" t="s">
        <v>12</v>
      </c>
      <c r="I4433">
        <v>60</v>
      </c>
      <c r="J4433" t="str">
        <f>IF(ABS((C4433-AVERAGE($C:$C))/_xlfn.STDEV.S(moras[SALARIO]))&gt;1.96,"Atípico","No")</f>
        <v>No</v>
      </c>
      <c r="K4433" t="str">
        <f>IF(ABS((moras[[#This Row],[EDAD]]-AVERAGE($I:$I))/_xlfn.STDEV.S($I:$I))&gt;1.96,"Atípico","No")</f>
        <v>No</v>
      </c>
    </row>
    <row r="4434" spans="1:11" x14ac:dyDescent="0.35">
      <c r="A4434">
        <v>1488</v>
      </c>
      <c r="B4434" t="s">
        <v>9</v>
      </c>
      <c r="C4434">
        <v>734252.96</v>
      </c>
      <c r="D4434" t="s">
        <v>10</v>
      </c>
      <c r="E4434" t="s">
        <v>16</v>
      </c>
      <c r="F4434" t="s">
        <v>12</v>
      </c>
      <c r="G4434" t="s">
        <v>13</v>
      </c>
      <c r="H4434" t="s">
        <v>13</v>
      </c>
      <c r="I4434">
        <v>60</v>
      </c>
      <c r="J4434" t="str">
        <f>IF(ABS((C4434-AVERAGE($C:$C))/_xlfn.STDEV.S(moras[SALARIO]))&gt;1.96,"Atípico","No")</f>
        <v>No</v>
      </c>
      <c r="K4434" t="str">
        <f>IF(ABS((moras[[#This Row],[EDAD]]-AVERAGE($I:$I))/_xlfn.STDEV.S($I:$I))&gt;1.96,"Atípico","No")</f>
        <v>No</v>
      </c>
    </row>
    <row r="4435" spans="1:11" x14ac:dyDescent="0.35">
      <c r="A4435">
        <v>4134</v>
      </c>
      <c r="B4435" t="s">
        <v>15</v>
      </c>
      <c r="C4435">
        <v>639148</v>
      </c>
      <c r="D4435" t="s">
        <v>18</v>
      </c>
      <c r="E4435" t="s">
        <v>16</v>
      </c>
      <c r="F4435" t="s">
        <v>12</v>
      </c>
      <c r="G4435" t="s">
        <v>13</v>
      </c>
      <c r="H4435" t="s">
        <v>13</v>
      </c>
      <c r="I4435">
        <v>60</v>
      </c>
      <c r="J4435" t="str">
        <f>IF(ABS((C4435-AVERAGE($C:$C))/_xlfn.STDEV.S(moras[SALARIO]))&gt;1.96,"Atípico","No")</f>
        <v>No</v>
      </c>
      <c r="K4435" t="str">
        <f>IF(ABS((moras[[#This Row],[EDAD]]-AVERAGE($I:$I))/_xlfn.STDEV.S($I:$I))&gt;1.96,"Atípico","No")</f>
        <v>No</v>
      </c>
    </row>
    <row r="4436" spans="1:11" x14ac:dyDescent="0.35">
      <c r="A4436">
        <v>4900</v>
      </c>
      <c r="B4436" t="s">
        <v>9</v>
      </c>
      <c r="C4436">
        <v>639148</v>
      </c>
      <c r="D4436" t="s">
        <v>18</v>
      </c>
      <c r="E4436" t="s">
        <v>16</v>
      </c>
      <c r="F4436" t="s">
        <v>12</v>
      </c>
      <c r="G4436" t="s">
        <v>13</v>
      </c>
      <c r="H4436" t="s">
        <v>12</v>
      </c>
      <c r="I4436">
        <v>60</v>
      </c>
      <c r="J4436" t="str">
        <f>IF(ABS((C4436-AVERAGE($C:$C))/_xlfn.STDEV.S(moras[SALARIO]))&gt;1.96,"Atípico","No")</f>
        <v>No</v>
      </c>
      <c r="K4436" t="str">
        <f>IF(ABS((moras[[#This Row],[EDAD]]-AVERAGE($I:$I))/_xlfn.STDEV.S($I:$I))&gt;1.96,"Atípico","No")</f>
        <v>No</v>
      </c>
    </row>
    <row r="4437" spans="1:11" x14ac:dyDescent="0.35">
      <c r="A4437">
        <v>1082</v>
      </c>
      <c r="B4437" t="s">
        <v>15</v>
      </c>
      <c r="C4437">
        <v>582638</v>
      </c>
      <c r="D4437" t="s">
        <v>18</v>
      </c>
      <c r="E4437" t="s">
        <v>16</v>
      </c>
      <c r="F4437" t="s">
        <v>12</v>
      </c>
      <c r="G4437" t="s">
        <v>12</v>
      </c>
      <c r="H4437" t="s">
        <v>12</v>
      </c>
      <c r="I4437">
        <v>60</v>
      </c>
      <c r="J4437" t="str">
        <f>IF(ABS((C4437-AVERAGE($C:$C))/_xlfn.STDEV.S(moras[SALARIO]))&gt;1.96,"Atípico","No")</f>
        <v>No</v>
      </c>
      <c r="K4437" t="str">
        <f>IF(ABS((moras[[#This Row],[EDAD]]-AVERAGE($I:$I))/_xlfn.STDEV.S($I:$I))&gt;1.96,"Atípico","No")</f>
        <v>No</v>
      </c>
    </row>
    <row r="4438" spans="1:11" x14ac:dyDescent="0.35">
      <c r="A4438">
        <v>2360</v>
      </c>
      <c r="B4438" t="s">
        <v>9</v>
      </c>
      <c r="C4438">
        <v>564955.81999999995</v>
      </c>
      <c r="D4438" t="s">
        <v>10</v>
      </c>
      <c r="E4438" t="s">
        <v>16</v>
      </c>
      <c r="F4438" t="s">
        <v>12</v>
      </c>
      <c r="G4438" t="s">
        <v>13</v>
      </c>
      <c r="H4438" t="s">
        <v>13</v>
      </c>
      <c r="I4438">
        <v>60</v>
      </c>
      <c r="J4438" t="str">
        <f>IF(ABS((C4438-AVERAGE($C:$C))/_xlfn.STDEV.S(moras[SALARIO]))&gt;1.96,"Atípico","No")</f>
        <v>No</v>
      </c>
      <c r="K4438" t="str">
        <f>IF(ABS((moras[[#This Row],[EDAD]]-AVERAGE($I:$I))/_xlfn.STDEV.S($I:$I))&gt;1.96,"Atípico","No")</f>
        <v>No</v>
      </c>
    </row>
    <row r="4439" spans="1:11" x14ac:dyDescent="0.35">
      <c r="A4439">
        <v>946</v>
      </c>
      <c r="B4439" t="s">
        <v>9</v>
      </c>
      <c r="C4439">
        <v>540083</v>
      </c>
      <c r="D4439" t="s">
        <v>18</v>
      </c>
      <c r="E4439" t="s">
        <v>16</v>
      </c>
      <c r="F4439" t="s">
        <v>12</v>
      </c>
      <c r="G4439" t="s">
        <v>13</v>
      </c>
      <c r="H4439" t="s">
        <v>12</v>
      </c>
      <c r="I4439">
        <v>60</v>
      </c>
      <c r="J4439" t="str">
        <f>IF(ABS((C4439-AVERAGE($C:$C))/_xlfn.STDEV.S(moras[SALARIO]))&gt;1.96,"Atípico","No")</f>
        <v>No</v>
      </c>
      <c r="K4439" t="str">
        <f>IF(ABS((moras[[#This Row],[EDAD]]-AVERAGE($I:$I))/_xlfn.STDEV.S($I:$I))&gt;1.96,"Atípico","No")</f>
        <v>No</v>
      </c>
    </row>
    <row r="4440" spans="1:11" x14ac:dyDescent="0.35">
      <c r="A4440">
        <v>1504</v>
      </c>
      <c r="B4440" t="s">
        <v>9</v>
      </c>
      <c r="C4440">
        <v>540083</v>
      </c>
      <c r="D4440" t="s">
        <v>18</v>
      </c>
      <c r="E4440" t="s">
        <v>16</v>
      </c>
      <c r="F4440" t="s">
        <v>12</v>
      </c>
      <c r="G4440" t="s">
        <v>13</v>
      </c>
      <c r="H4440" t="s">
        <v>12</v>
      </c>
      <c r="I4440">
        <v>60</v>
      </c>
      <c r="J4440" t="str">
        <f>IF(ABS((C4440-AVERAGE($C:$C))/_xlfn.STDEV.S(moras[SALARIO]))&gt;1.96,"Atípico","No")</f>
        <v>No</v>
      </c>
      <c r="K4440" t="str">
        <f>IF(ABS((moras[[#This Row],[EDAD]]-AVERAGE($I:$I))/_xlfn.STDEV.S($I:$I))&gt;1.96,"Atípico","No")</f>
        <v>No</v>
      </c>
    </row>
    <row r="4441" spans="1:11" x14ac:dyDescent="0.35">
      <c r="A4441">
        <v>873</v>
      </c>
      <c r="B4441" t="s">
        <v>15</v>
      </c>
      <c r="C4441">
        <v>517272</v>
      </c>
      <c r="D4441" t="s">
        <v>18</v>
      </c>
      <c r="E4441" t="s">
        <v>16</v>
      </c>
      <c r="F4441" t="s">
        <v>12</v>
      </c>
      <c r="G4441" t="s">
        <v>13</v>
      </c>
      <c r="H4441" t="s">
        <v>13</v>
      </c>
      <c r="I4441">
        <v>60</v>
      </c>
      <c r="J4441" t="str">
        <f>IF(ABS((C4441-AVERAGE($C:$C))/_xlfn.STDEV.S(moras[SALARIO]))&gt;1.96,"Atípico","No")</f>
        <v>No</v>
      </c>
      <c r="K4441" t="str">
        <f>IF(ABS((moras[[#This Row],[EDAD]]-AVERAGE($I:$I))/_xlfn.STDEV.S($I:$I))&gt;1.96,"Atípico","No")</f>
        <v>No</v>
      </c>
    </row>
    <row r="4442" spans="1:11" x14ac:dyDescent="0.35">
      <c r="A4442">
        <v>4428</v>
      </c>
      <c r="B4442" t="s">
        <v>9</v>
      </c>
      <c r="C4442">
        <v>514062</v>
      </c>
      <c r="D4442" t="s">
        <v>18</v>
      </c>
      <c r="E4442" t="s">
        <v>16</v>
      </c>
      <c r="F4442" t="s">
        <v>12</v>
      </c>
      <c r="G4442" t="s">
        <v>13</v>
      </c>
      <c r="H4442" t="s">
        <v>13</v>
      </c>
      <c r="I4442">
        <v>60</v>
      </c>
      <c r="J4442" t="str">
        <f>IF(ABS((C4442-AVERAGE($C:$C))/_xlfn.STDEV.S(moras[SALARIO]))&gt;1.96,"Atípico","No")</f>
        <v>No</v>
      </c>
      <c r="K4442" t="str">
        <f>IF(ABS((moras[[#This Row],[EDAD]]-AVERAGE($I:$I))/_xlfn.STDEV.S($I:$I))&gt;1.96,"Atípico","No")</f>
        <v>No</v>
      </c>
    </row>
    <row r="4443" spans="1:11" x14ac:dyDescent="0.35">
      <c r="A4443">
        <v>4825</v>
      </c>
      <c r="B4443" t="s">
        <v>9</v>
      </c>
      <c r="C4443">
        <v>507184</v>
      </c>
      <c r="D4443" t="s">
        <v>10</v>
      </c>
      <c r="E4443" t="s">
        <v>11</v>
      </c>
      <c r="F4443" t="s">
        <v>12</v>
      </c>
      <c r="G4443" t="s">
        <v>13</v>
      </c>
      <c r="H4443" t="s">
        <v>12</v>
      </c>
      <c r="I4443">
        <v>60</v>
      </c>
      <c r="J4443" t="str">
        <f>IF(ABS((C4443-AVERAGE($C:$C))/_xlfn.STDEV.S(moras[SALARIO]))&gt;1.96,"Atípico","No")</f>
        <v>No</v>
      </c>
      <c r="K4443" t="str">
        <f>IF(ABS((moras[[#This Row],[EDAD]]-AVERAGE($I:$I))/_xlfn.STDEV.S($I:$I))&gt;1.96,"Atípico","No")</f>
        <v>No</v>
      </c>
    </row>
    <row r="4444" spans="1:11" x14ac:dyDescent="0.35">
      <c r="A4444">
        <v>3882</v>
      </c>
      <c r="B4444" t="s">
        <v>9</v>
      </c>
      <c r="C4444">
        <v>472721.91999999998</v>
      </c>
      <c r="D4444" t="s">
        <v>10</v>
      </c>
      <c r="E4444" t="s">
        <v>16</v>
      </c>
      <c r="F4444" t="s">
        <v>12</v>
      </c>
      <c r="G4444" t="s">
        <v>13</v>
      </c>
      <c r="H4444" t="s">
        <v>13</v>
      </c>
      <c r="I4444">
        <v>60</v>
      </c>
      <c r="J4444" t="str">
        <f>IF(ABS((C4444-AVERAGE($C:$C))/_xlfn.STDEV.S(moras[SALARIO]))&gt;1.96,"Atípico","No")</f>
        <v>No</v>
      </c>
      <c r="K4444" t="str">
        <f>IF(ABS((moras[[#This Row],[EDAD]]-AVERAGE($I:$I))/_xlfn.STDEV.S($I:$I))&gt;1.96,"Atípico","No")</f>
        <v>No</v>
      </c>
    </row>
    <row r="4445" spans="1:11" x14ac:dyDescent="0.35">
      <c r="A4445">
        <v>3504</v>
      </c>
      <c r="B4445" t="s">
        <v>9</v>
      </c>
      <c r="C4445">
        <v>460800</v>
      </c>
      <c r="D4445" t="s">
        <v>10</v>
      </c>
      <c r="E4445" t="s">
        <v>11</v>
      </c>
      <c r="F4445" t="s">
        <v>12</v>
      </c>
      <c r="G4445" t="s">
        <v>13</v>
      </c>
      <c r="H4445" t="s">
        <v>13</v>
      </c>
      <c r="I4445">
        <v>60</v>
      </c>
      <c r="J4445" t="str">
        <f>IF(ABS((C4445-AVERAGE($C:$C))/_xlfn.STDEV.S(moras[SALARIO]))&gt;1.96,"Atípico","No")</f>
        <v>No</v>
      </c>
      <c r="K4445" t="str">
        <f>IF(ABS((moras[[#This Row],[EDAD]]-AVERAGE($I:$I))/_xlfn.STDEV.S($I:$I))&gt;1.96,"Atípico","No")</f>
        <v>No</v>
      </c>
    </row>
    <row r="4446" spans="1:11" x14ac:dyDescent="0.35">
      <c r="A4446">
        <v>2892</v>
      </c>
      <c r="B4446" t="s">
        <v>9</v>
      </c>
      <c r="C4446">
        <v>444389.01</v>
      </c>
      <c r="D4446" t="s">
        <v>10</v>
      </c>
      <c r="E4446" t="s">
        <v>11</v>
      </c>
      <c r="F4446" t="s">
        <v>12</v>
      </c>
      <c r="G4446" t="s">
        <v>13</v>
      </c>
      <c r="H4446" t="s">
        <v>13</v>
      </c>
      <c r="I4446">
        <v>60</v>
      </c>
      <c r="J4446" t="str">
        <f>IF(ABS((C4446-AVERAGE($C:$C))/_xlfn.STDEV.S(moras[SALARIO]))&gt;1.96,"Atípico","No")</f>
        <v>No</v>
      </c>
      <c r="K4446" t="str">
        <f>IF(ABS((moras[[#This Row],[EDAD]]-AVERAGE($I:$I))/_xlfn.STDEV.S($I:$I))&gt;1.96,"Atípico","No")</f>
        <v>No</v>
      </c>
    </row>
    <row r="4447" spans="1:11" x14ac:dyDescent="0.35">
      <c r="A4447">
        <v>4157</v>
      </c>
      <c r="B4447" t="s">
        <v>9</v>
      </c>
      <c r="C4447">
        <v>433710</v>
      </c>
      <c r="D4447" t="s">
        <v>10</v>
      </c>
      <c r="E4447" t="s">
        <v>16</v>
      </c>
      <c r="F4447" t="s">
        <v>12</v>
      </c>
      <c r="G4447" t="s">
        <v>13</v>
      </c>
      <c r="H4447" t="s">
        <v>13</v>
      </c>
      <c r="I4447">
        <v>60</v>
      </c>
      <c r="J4447" t="str">
        <f>IF(ABS((C4447-AVERAGE($C:$C))/_xlfn.STDEV.S(moras[SALARIO]))&gt;1.96,"Atípico","No")</f>
        <v>No</v>
      </c>
      <c r="K4447" t="str">
        <f>IF(ABS((moras[[#This Row],[EDAD]]-AVERAGE($I:$I))/_xlfn.STDEV.S($I:$I))&gt;1.96,"Atípico","No")</f>
        <v>No</v>
      </c>
    </row>
    <row r="4448" spans="1:11" x14ac:dyDescent="0.35">
      <c r="A4448">
        <v>2686</v>
      </c>
      <c r="B4448" t="s">
        <v>9</v>
      </c>
      <c r="C4448">
        <v>431290</v>
      </c>
      <c r="D4448" t="s">
        <v>10</v>
      </c>
      <c r="E4448" t="s">
        <v>16</v>
      </c>
      <c r="F4448" t="s">
        <v>12</v>
      </c>
      <c r="G4448" t="s">
        <v>13</v>
      </c>
      <c r="H4448" t="s">
        <v>13</v>
      </c>
      <c r="I4448">
        <v>60</v>
      </c>
      <c r="J4448" t="str">
        <f>IF(ABS((C4448-AVERAGE($C:$C))/_xlfn.STDEV.S(moras[SALARIO]))&gt;1.96,"Atípico","No")</f>
        <v>No</v>
      </c>
      <c r="K4448" t="str">
        <f>IF(ABS((moras[[#This Row],[EDAD]]-AVERAGE($I:$I))/_xlfn.STDEV.S($I:$I))&gt;1.96,"Atípico","No")</f>
        <v>No</v>
      </c>
    </row>
    <row r="4449" spans="1:11" x14ac:dyDescent="0.35">
      <c r="A4449">
        <v>3539</v>
      </c>
      <c r="B4449" t="s">
        <v>9</v>
      </c>
      <c r="C4449">
        <v>413858.99</v>
      </c>
      <c r="D4449" t="s">
        <v>10</v>
      </c>
      <c r="E4449" t="s">
        <v>16</v>
      </c>
      <c r="F4449" t="s">
        <v>12</v>
      </c>
      <c r="G4449" t="s">
        <v>13</v>
      </c>
      <c r="H4449" t="s">
        <v>12</v>
      </c>
      <c r="I4449">
        <v>60</v>
      </c>
      <c r="J4449" t="str">
        <f>IF(ABS((C4449-AVERAGE($C:$C))/_xlfn.STDEV.S(moras[SALARIO]))&gt;1.96,"Atípico","No")</f>
        <v>No</v>
      </c>
      <c r="K4449" t="str">
        <f>IF(ABS((moras[[#This Row],[EDAD]]-AVERAGE($I:$I))/_xlfn.STDEV.S($I:$I))&gt;1.96,"Atípico","No")</f>
        <v>No</v>
      </c>
    </row>
    <row r="4450" spans="1:11" x14ac:dyDescent="0.35">
      <c r="A4450">
        <v>4247</v>
      </c>
      <c r="B4450" t="s">
        <v>9</v>
      </c>
      <c r="C4450">
        <v>406358</v>
      </c>
      <c r="D4450" t="s">
        <v>18</v>
      </c>
      <c r="E4450" t="s">
        <v>16</v>
      </c>
      <c r="F4450" t="s">
        <v>12</v>
      </c>
      <c r="G4450" t="s">
        <v>13</v>
      </c>
      <c r="H4450" t="s">
        <v>12</v>
      </c>
      <c r="I4450">
        <v>60</v>
      </c>
      <c r="J4450" t="str">
        <f>IF(ABS((C4450-AVERAGE($C:$C))/_xlfn.STDEV.S(moras[SALARIO]))&gt;1.96,"Atípico","No")</f>
        <v>No</v>
      </c>
      <c r="K4450" t="str">
        <f>IF(ABS((moras[[#This Row],[EDAD]]-AVERAGE($I:$I))/_xlfn.STDEV.S($I:$I))&gt;1.96,"Atípico","No")</f>
        <v>No</v>
      </c>
    </row>
    <row r="4451" spans="1:11" x14ac:dyDescent="0.35">
      <c r="A4451">
        <v>972</v>
      </c>
      <c r="B4451" t="s">
        <v>9</v>
      </c>
      <c r="C4451">
        <v>405798</v>
      </c>
      <c r="D4451" t="s">
        <v>18</v>
      </c>
      <c r="E4451" t="s">
        <v>16</v>
      </c>
      <c r="F4451" t="s">
        <v>12</v>
      </c>
      <c r="G4451" t="s">
        <v>13</v>
      </c>
      <c r="H4451" t="s">
        <v>12</v>
      </c>
      <c r="I4451">
        <v>60</v>
      </c>
      <c r="J4451" t="str">
        <f>IF(ABS((C4451-AVERAGE($C:$C))/_xlfn.STDEV.S(moras[SALARIO]))&gt;1.96,"Atípico","No")</f>
        <v>No</v>
      </c>
      <c r="K4451" t="str">
        <f>IF(ABS((moras[[#This Row],[EDAD]]-AVERAGE($I:$I))/_xlfn.STDEV.S($I:$I))&gt;1.96,"Atípico","No")</f>
        <v>No</v>
      </c>
    </row>
    <row r="4452" spans="1:11" x14ac:dyDescent="0.35">
      <c r="A4452">
        <v>314</v>
      </c>
      <c r="B4452" t="s">
        <v>9</v>
      </c>
      <c r="C4452">
        <v>391476</v>
      </c>
      <c r="D4452" t="s">
        <v>10</v>
      </c>
      <c r="E4452" t="s">
        <v>11</v>
      </c>
      <c r="F4452" t="s">
        <v>12</v>
      </c>
      <c r="G4452" t="s">
        <v>13</v>
      </c>
      <c r="H4452" t="s">
        <v>13</v>
      </c>
      <c r="I4452">
        <v>60</v>
      </c>
      <c r="J4452" t="str">
        <f>IF(ABS((C4452-AVERAGE($C:$C))/_xlfn.STDEV.S(moras[SALARIO]))&gt;1.96,"Atípico","No")</f>
        <v>No</v>
      </c>
      <c r="K4452" t="str">
        <f>IF(ABS((moras[[#This Row],[EDAD]]-AVERAGE($I:$I))/_xlfn.STDEV.S($I:$I))&gt;1.96,"Atípico","No")</f>
        <v>No</v>
      </c>
    </row>
    <row r="4453" spans="1:11" x14ac:dyDescent="0.35">
      <c r="A4453">
        <v>1328</v>
      </c>
      <c r="B4453" t="s">
        <v>9</v>
      </c>
      <c r="C4453">
        <v>385702</v>
      </c>
      <c r="D4453" t="s">
        <v>18</v>
      </c>
      <c r="E4453" t="s">
        <v>16</v>
      </c>
      <c r="F4453" t="s">
        <v>12</v>
      </c>
      <c r="G4453" t="s">
        <v>13</v>
      </c>
      <c r="H4453" t="s">
        <v>12</v>
      </c>
      <c r="I4453">
        <v>60</v>
      </c>
      <c r="J4453" t="str">
        <f>IF(ABS((C4453-AVERAGE($C:$C))/_xlfn.STDEV.S(moras[SALARIO]))&gt;1.96,"Atípico","No")</f>
        <v>No</v>
      </c>
      <c r="K4453" t="str">
        <f>IF(ABS((moras[[#This Row],[EDAD]]-AVERAGE($I:$I))/_xlfn.STDEV.S($I:$I))&gt;1.96,"Atípico","No")</f>
        <v>No</v>
      </c>
    </row>
    <row r="4454" spans="1:11" x14ac:dyDescent="0.35">
      <c r="A4454">
        <v>4790</v>
      </c>
      <c r="B4454" t="s">
        <v>9</v>
      </c>
      <c r="C4454">
        <v>375000</v>
      </c>
      <c r="D4454" t="s">
        <v>10</v>
      </c>
      <c r="E4454" t="s">
        <v>16</v>
      </c>
      <c r="F4454" t="s">
        <v>12</v>
      </c>
      <c r="G4454" t="s">
        <v>13</v>
      </c>
      <c r="H4454" t="s">
        <v>13</v>
      </c>
      <c r="I4454">
        <v>60</v>
      </c>
      <c r="J4454" t="str">
        <f>IF(ABS((C4454-AVERAGE($C:$C))/_xlfn.STDEV.S(moras[SALARIO]))&gt;1.96,"Atípico","No")</f>
        <v>No</v>
      </c>
      <c r="K4454" t="str">
        <f>IF(ABS((moras[[#This Row],[EDAD]]-AVERAGE($I:$I))/_xlfn.STDEV.S($I:$I))&gt;1.96,"Atípico","No")</f>
        <v>No</v>
      </c>
    </row>
    <row r="4455" spans="1:11" x14ac:dyDescent="0.35">
      <c r="A4455">
        <v>4276</v>
      </c>
      <c r="B4455" t="s">
        <v>9</v>
      </c>
      <c r="C4455">
        <v>361976.88</v>
      </c>
      <c r="D4455" t="s">
        <v>10</v>
      </c>
      <c r="E4455" t="s">
        <v>16</v>
      </c>
      <c r="F4455" t="s">
        <v>12</v>
      </c>
      <c r="G4455" t="s">
        <v>13</v>
      </c>
      <c r="H4455" t="s">
        <v>13</v>
      </c>
      <c r="I4455">
        <v>60</v>
      </c>
      <c r="J4455" t="str">
        <f>IF(ABS((C4455-AVERAGE($C:$C))/_xlfn.STDEV.S(moras[SALARIO]))&gt;1.96,"Atípico","No")</f>
        <v>No</v>
      </c>
      <c r="K4455" t="str">
        <f>IF(ABS((moras[[#This Row],[EDAD]]-AVERAGE($I:$I))/_xlfn.STDEV.S($I:$I))&gt;1.96,"Atípico","No")</f>
        <v>No</v>
      </c>
    </row>
    <row r="4456" spans="1:11" x14ac:dyDescent="0.35">
      <c r="A4456">
        <v>928</v>
      </c>
      <c r="B4456" t="s">
        <v>9</v>
      </c>
      <c r="C4456">
        <v>355000</v>
      </c>
      <c r="D4456" t="s">
        <v>10</v>
      </c>
      <c r="E4456" t="s">
        <v>16</v>
      </c>
      <c r="F4456" t="s">
        <v>12</v>
      </c>
      <c r="G4456" t="s">
        <v>13</v>
      </c>
      <c r="H4456" t="s">
        <v>13</v>
      </c>
      <c r="I4456">
        <v>60</v>
      </c>
      <c r="J4456" t="str">
        <f>IF(ABS((C4456-AVERAGE($C:$C))/_xlfn.STDEV.S(moras[SALARIO]))&gt;1.96,"Atípico","No")</f>
        <v>No</v>
      </c>
      <c r="K4456" t="str">
        <f>IF(ABS((moras[[#This Row],[EDAD]]-AVERAGE($I:$I))/_xlfn.STDEV.S($I:$I))&gt;1.96,"Atípico","No")</f>
        <v>No</v>
      </c>
    </row>
    <row r="4457" spans="1:11" x14ac:dyDescent="0.35">
      <c r="A4457">
        <v>4165</v>
      </c>
      <c r="B4457" t="s">
        <v>9</v>
      </c>
      <c r="C4457">
        <v>318620</v>
      </c>
      <c r="D4457" t="s">
        <v>10</v>
      </c>
      <c r="E4457" t="s">
        <v>16</v>
      </c>
      <c r="F4457" t="s">
        <v>12</v>
      </c>
      <c r="G4457" t="s">
        <v>13</v>
      </c>
      <c r="H4457" t="s">
        <v>13</v>
      </c>
      <c r="I4457">
        <v>60</v>
      </c>
      <c r="J4457" t="str">
        <f>IF(ABS((C4457-AVERAGE($C:$C))/_xlfn.STDEV.S(moras[SALARIO]))&gt;1.96,"Atípico","No")</f>
        <v>No</v>
      </c>
      <c r="K4457" t="str">
        <f>IF(ABS((moras[[#This Row],[EDAD]]-AVERAGE($I:$I))/_xlfn.STDEV.S($I:$I))&gt;1.96,"Atípico","No")</f>
        <v>No</v>
      </c>
    </row>
    <row r="4458" spans="1:11" x14ac:dyDescent="0.35">
      <c r="A4458">
        <v>4375</v>
      </c>
      <c r="B4458" t="s">
        <v>15</v>
      </c>
      <c r="C4458">
        <v>315617</v>
      </c>
      <c r="D4458" t="s">
        <v>17</v>
      </c>
      <c r="E4458" t="s">
        <v>16</v>
      </c>
      <c r="F4458" t="s">
        <v>12</v>
      </c>
      <c r="G4458" t="s">
        <v>12</v>
      </c>
      <c r="H4458" t="s">
        <v>13</v>
      </c>
      <c r="I4458">
        <v>60</v>
      </c>
      <c r="J4458" t="str">
        <f>IF(ABS((C4458-AVERAGE($C:$C))/_xlfn.STDEV.S(moras[SALARIO]))&gt;1.96,"Atípico","No")</f>
        <v>No</v>
      </c>
      <c r="K4458" t="str">
        <f>IF(ABS((moras[[#This Row],[EDAD]]-AVERAGE($I:$I))/_xlfn.STDEV.S($I:$I))&gt;1.96,"Atípico","No")</f>
        <v>No</v>
      </c>
    </row>
    <row r="4459" spans="1:11" x14ac:dyDescent="0.35">
      <c r="A4459">
        <v>593</v>
      </c>
      <c r="B4459" t="s">
        <v>9</v>
      </c>
      <c r="C4459">
        <v>310363</v>
      </c>
      <c r="D4459" t="s">
        <v>17</v>
      </c>
      <c r="E4459" t="s">
        <v>16</v>
      </c>
      <c r="F4459" t="s">
        <v>12</v>
      </c>
      <c r="G4459" t="s">
        <v>13</v>
      </c>
      <c r="H4459" t="s">
        <v>13</v>
      </c>
      <c r="I4459">
        <v>60</v>
      </c>
      <c r="J4459" t="str">
        <f>IF(ABS((C4459-AVERAGE($C:$C))/_xlfn.STDEV.S(moras[SALARIO]))&gt;1.96,"Atípico","No")</f>
        <v>No</v>
      </c>
      <c r="K4459" t="str">
        <f>IF(ABS((moras[[#This Row],[EDAD]]-AVERAGE($I:$I))/_xlfn.STDEV.S($I:$I))&gt;1.96,"Atípico","No")</f>
        <v>No</v>
      </c>
    </row>
    <row r="4460" spans="1:11" x14ac:dyDescent="0.35">
      <c r="A4460">
        <v>1769</v>
      </c>
      <c r="B4460" t="s">
        <v>9</v>
      </c>
      <c r="C4460">
        <v>305704</v>
      </c>
      <c r="D4460" t="s">
        <v>17</v>
      </c>
      <c r="E4460" t="s">
        <v>16</v>
      </c>
      <c r="F4460" t="s">
        <v>12</v>
      </c>
      <c r="G4460" t="s">
        <v>13</v>
      </c>
      <c r="H4460" t="s">
        <v>13</v>
      </c>
      <c r="I4460">
        <v>60</v>
      </c>
      <c r="J4460" t="str">
        <f>IF(ABS((C4460-AVERAGE($C:$C))/_xlfn.STDEV.S(moras[SALARIO]))&gt;1.96,"Atípico","No")</f>
        <v>No</v>
      </c>
      <c r="K4460" t="str">
        <f>IF(ABS((moras[[#This Row],[EDAD]]-AVERAGE($I:$I))/_xlfn.STDEV.S($I:$I))&gt;1.96,"Atípico","No")</f>
        <v>No</v>
      </c>
    </row>
    <row r="4461" spans="1:11" x14ac:dyDescent="0.35">
      <c r="A4461">
        <v>2344</v>
      </c>
      <c r="B4461" t="s">
        <v>15</v>
      </c>
      <c r="C4461">
        <v>305704</v>
      </c>
      <c r="D4461" t="s">
        <v>17</v>
      </c>
      <c r="E4461" t="s">
        <v>16</v>
      </c>
      <c r="F4461" t="s">
        <v>13</v>
      </c>
      <c r="G4461" t="s">
        <v>13</v>
      </c>
      <c r="H4461" t="s">
        <v>13</v>
      </c>
      <c r="I4461">
        <v>60</v>
      </c>
      <c r="J4461" t="str">
        <f>IF(ABS((C4461-AVERAGE($C:$C))/_xlfn.STDEV.S(moras[SALARIO]))&gt;1.96,"Atípico","No")</f>
        <v>No</v>
      </c>
      <c r="K4461" t="str">
        <f>IF(ABS((moras[[#This Row],[EDAD]]-AVERAGE($I:$I))/_xlfn.STDEV.S($I:$I))&gt;1.96,"Atípico","No")</f>
        <v>No</v>
      </c>
    </row>
    <row r="4462" spans="1:11" x14ac:dyDescent="0.35">
      <c r="A4462">
        <v>1975</v>
      </c>
      <c r="B4462" t="s">
        <v>15</v>
      </c>
      <c r="C4462">
        <v>300056</v>
      </c>
      <c r="D4462" t="s">
        <v>14</v>
      </c>
      <c r="E4462" t="s">
        <v>11</v>
      </c>
      <c r="F4462" t="s">
        <v>12</v>
      </c>
      <c r="G4462" t="s">
        <v>13</v>
      </c>
      <c r="H4462" t="s">
        <v>13</v>
      </c>
      <c r="I4462">
        <v>60</v>
      </c>
      <c r="J4462" t="str">
        <f>IF(ABS((C4462-AVERAGE($C:$C))/_xlfn.STDEV.S(moras[SALARIO]))&gt;1.96,"Atípico","No")</f>
        <v>No</v>
      </c>
      <c r="K4462" t="str">
        <f>IF(ABS((moras[[#This Row],[EDAD]]-AVERAGE($I:$I))/_xlfn.STDEV.S($I:$I))&gt;1.96,"Atípico","No")</f>
        <v>No</v>
      </c>
    </row>
    <row r="4463" spans="1:11" x14ac:dyDescent="0.35">
      <c r="A4463">
        <v>1759</v>
      </c>
      <c r="B4463" t="s">
        <v>9</v>
      </c>
      <c r="C4463">
        <v>300018</v>
      </c>
      <c r="D4463" t="s">
        <v>17</v>
      </c>
      <c r="E4463" t="s">
        <v>16</v>
      </c>
      <c r="F4463" t="s">
        <v>12</v>
      </c>
      <c r="G4463" t="s">
        <v>13</v>
      </c>
      <c r="H4463" t="s">
        <v>13</v>
      </c>
      <c r="I4463">
        <v>60</v>
      </c>
      <c r="J4463" t="str">
        <f>IF(ABS((C4463-AVERAGE($C:$C))/_xlfn.STDEV.S(moras[SALARIO]))&gt;1.96,"Atípico","No")</f>
        <v>No</v>
      </c>
      <c r="K4463" t="str">
        <f>IF(ABS((moras[[#This Row],[EDAD]]-AVERAGE($I:$I))/_xlfn.STDEV.S($I:$I))&gt;1.96,"Atípico","No")</f>
        <v>No</v>
      </c>
    </row>
    <row r="4464" spans="1:11" x14ac:dyDescent="0.35">
      <c r="A4464">
        <v>3225</v>
      </c>
      <c r="B4464" t="s">
        <v>9</v>
      </c>
      <c r="C4464">
        <v>300018</v>
      </c>
      <c r="D4464" t="s">
        <v>17</v>
      </c>
      <c r="E4464" t="s">
        <v>16</v>
      </c>
      <c r="F4464" t="s">
        <v>12</v>
      </c>
      <c r="G4464" t="s">
        <v>13</v>
      </c>
      <c r="H4464" t="s">
        <v>13</v>
      </c>
      <c r="I4464">
        <v>60</v>
      </c>
      <c r="J4464" t="str">
        <f>IF(ABS((C4464-AVERAGE($C:$C))/_xlfn.STDEV.S(moras[SALARIO]))&gt;1.96,"Atípico","No")</f>
        <v>No</v>
      </c>
      <c r="K4464" t="str">
        <f>IF(ABS((moras[[#This Row],[EDAD]]-AVERAGE($I:$I))/_xlfn.STDEV.S($I:$I))&gt;1.96,"Atípico","No")</f>
        <v>No</v>
      </c>
    </row>
    <row r="4465" spans="1:11" x14ac:dyDescent="0.35">
      <c r="A4465">
        <v>969</v>
      </c>
      <c r="B4465" t="s">
        <v>9</v>
      </c>
      <c r="C4465">
        <v>300000</v>
      </c>
      <c r="D4465" t="s">
        <v>10</v>
      </c>
      <c r="E4465" t="s">
        <v>16</v>
      </c>
      <c r="F4465" t="s">
        <v>12</v>
      </c>
      <c r="G4465" t="s">
        <v>13</v>
      </c>
      <c r="H4465" t="s">
        <v>13</v>
      </c>
      <c r="I4465">
        <v>60</v>
      </c>
      <c r="J4465" t="str">
        <f>IF(ABS((C4465-AVERAGE($C:$C))/_xlfn.STDEV.S(moras[SALARIO]))&gt;1.96,"Atípico","No")</f>
        <v>No</v>
      </c>
      <c r="K4465" t="str">
        <f>IF(ABS((moras[[#This Row],[EDAD]]-AVERAGE($I:$I))/_xlfn.STDEV.S($I:$I))&gt;1.96,"Atípico","No")</f>
        <v>No</v>
      </c>
    </row>
    <row r="4466" spans="1:11" x14ac:dyDescent="0.35">
      <c r="A4466">
        <v>1652</v>
      </c>
      <c r="B4466" t="s">
        <v>15</v>
      </c>
      <c r="C4466">
        <v>299647</v>
      </c>
      <c r="D4466" t="s">
        <v>17</v>
      </c>
      <c r="E4466" t="s">
        <v>16</v>
      </c>
      <c r="F4466" t="s">
        <v>12</v>
      </c>
      <c r="G4466" t="s">
        <v>13</v>
      </c>
      <c r="H4466" t="s">
        <v>13</v>
      </c>
      <c r="I4466">
        <v>60</v>
      </c>
      <c r="J4466" t="str">
        <f>IF(ABS((C4466-AVERAGE($C:$C))/_xlfn.STDEV.S(moras[SALARIO]))&gt;1.96,"Atípico","No")</f>
        <v>No</v>
      </c>
      <c r="K4466" t="str">
        <f>IF(ABS((moras[[#This Row],[EDAD]]-AVERAGE($I:$I))/_xlfn.STDEV.S($I:$I))&gt;1.96,"Atípico","No")</f>
        <v>No</v>
      </c>
    </row>
    <row r="4467" spans="1:11" x14ac:dyDescent="0.35">
      <c r="A4467">
        <v>4681</v>
      </c>
      <c r="B4467" t="s">
        <v>9</v>
      </c>
      <c r="C4467">
        <v>298548</v>
      </c>
      <c r="D4467" t="s">
        <v>19</v>
      </c>
      <c r="E4467" t="s">
        <v>16</v>
      </c>
      <c r="F4467" t="s">
        <v>12</v>
      </c>
      <c r="G4467" t="s">
        <v>13</v>
      </c>
      <c r="H4467" t="s">
        <v>13</v>
      </c>
      <c r="I4467">
        <v>60</v>
      </c>
      <c r="J4467" t="str">
        <f>IF(ABS((C4467-AVERAGE($C:$C))/_xlfn.STDEV.S(moras[SALARIO]))&gt;1.96,"Atípico","No")</f>
        <v>No</v>
      </c>
      <c r="K4467" t="str">
        <f>IF(ABS((moras[[#This Row],[EDAD]]-AVERAGE($I:$I))/_xlfn.STDEV.S($I:$I))&gt;1.96,"Atípico","No")</f>
        <v>No</v>
      </c>
    </row>
    <row r="4468" spans="1:11" x14ac:dyDescent="0.35">
      <c r="A4468">
        <v>991</v>
      </c>
      <c r="B4468" t="s">
        <v>15</v>
      </c>
      <c r="C4468">
        <v>297973.8</v>
      </c>
      <c r="D4468" t="s">
        <v>10</v>
      </c>
      <c r="E4468" t="s">
        <v>11</v>
      </c>
      <c r="F4468" t="s">
        <v>12</v>
      </c>
      <c r="G4468" t="s">
        <v>13</v>
      </c>
      <c r="H4468" t="s">
        <v>13</v>
      </c>
      <c r="I4468">
        <v>60</v>
      </c>
      <c r="J4468" t="str">
        <f>IF(ABS((C4468-AVERAGE($C:$C))/_xlfn.STDEV.S(moras[SALARIO]))&gt;1.96,"Atípico","No")</f>
        <v>No</v>
      </c>
      <c r="K4468" t="str">
        <f>IF(ABS((moras[[#This Row],[EDAD]]-AVERAGE($I:$I))/_xlfn.STDEV.S($I:$I))&gt;1.96,"Atípico","No")</f>
        <v>No</v>
      </c>
    </row>
    <row r="4469" spans="1:11" x14ac:dyDescent="0.35">
      <c r="A4469">
        <v>2056</v>
      </c>
      <c r="B4469" t="s">
        <v>9</v>
      </c>
      <c r="C4469">
        <v>297659</v>
      </c>
      <c r="D4469" t="s">
        <v>18</v>
      </c>
      <c r="E4469" t="s">
        <v>16</v>
      </c>
      <c r="F4469" t="s">
        <v>12</v>
      </c>
      <c r="G4469" t="s">
        <v>13</v>
      </c>
      <c r="H4469" t="s">
        <v>13</v>
      </c>
      <c r="I4469">
        <v>60</v>
      </c>
      <c r="J4469" t="str">
        <f>IF(ABS((C4469-AVERAGE($C:$C))/_xlfn.STDEV.S(moras[SALARIO]))&gt;1.96,"Atípico","No")</f>
        <v>No</v>
      </c>
      <c r="K4469" t="str">
        <f>IF(ABS((moras[[#This Row],[EDAD]]-AVERAGE($I:$I))/_xlfn.STDEV.S($I:$I))&gt;1.96,"Atípico","No")</f>
        <v>No</v>
      </c>
    </row>
    <row r="4470" spans="1:11" x14ac:dyDescent="0.35">
      <c r="A4470">
        <v>914</v>
      </c>
      <c r="B4470" t="s">
        <v>15</v>
      </c>
      <c r="C4470">
        <v>297046</v>
      </c>
      <c r="D4470" t="s">
        <v>17</v>
      </c>
      <c r="E4470" t="s">
        <v>16</v>
      </c>
      <c r="F4470" t="s">
        <v>12</v>
      </c>
      <c r="G4470" t="s">
        <v>13</v>
      </c>
      <c r="H4470" t="s">
        <v>12</v>
      </c>
      <c r="I4470">
        <v>60</v>
      </c>
      <c r="J4470" t="str">
        <f>IF(ABS((C4470-AVERAGE($C:$C))/_xlfn.STDEV.S(moras[SALARIO]))&gt;1.96,"Atípico","No")</f>
        <v>No</v>
      </c>
      <c r="K4470" t="str">
        <f>IF(ABS((moras[[#This Row],[EDAD]]-AVERAGE($I:$I))/_xlfn.STDEV.S($I:$I))&gt;1.96,"Atípico","No")</f>
        <v>No</v>
      </c>
    </row>
    <row r="4471" spans="1:11" x14ac:dyDescent="0.35">
      <c r="A4471">
        <v>3085</v>
      </c>
      <c r="B4471" t="s">
        <v>9</v>
      </c>
      <c r="C4471">
        <v>297046</v>
      </c>
      <c r="D4471" t="s">
        <v>18</v>
      </c>
      <c r="E4471" t="s">
        <v>16</v>
      </c>
      <c r="F4471" t="s">
        <v>12</v>
      </c>
      <c r="G4471" t="s">
        <v>13</v>
      </c>
      <c r="H4471" t="s">
        <v>13</v>
      </c>
      <c r="I4471">
        <v>60</v>
      </c>
      <c r="J4471" t="str">
        <f>IF(ABS((C4471-AVERAGE($C:$C))/_xlfn.STDEV.S(moras[SALARIO]))&gt;1.96,"Atípico","No")</f>
        <v>No</v>
      </c>
      <c r="K4471" t="str">
        <f>IF(ABS((moras[[#This Row],[EDAD]]-AVERAGE($I:$I))/_xlfn.STDEV.S($I:$I))&gt;1.96,"Atípico","No")</f>
        <v>No</v>
      </c>
    </row>
    <row r="4472" spans="1:11" x14ac:dyDescent="0.35">
      <c r="A4472">
        <v>3105</v>
      </c>
      <c r="B4472" t="s">
        <v>15</v>
      </c>
      <c r="C4472">
        <v>297046</v>
      </c>
      <c r="D4472" t="s">
        <v>17</v>
      </c>
      <c r="E4472" t="s">
        <v>16</v>
      </c>
      <c r="F4472" t="s">
        <v>12</v>
      </c>
      <c r="G4472" t="s">
        <v>13</v>
      </c>
      <c r="H4472" t="s">
        <v>13</v>
      </c>
      <c r="I4472">
        <v>60</v>
      </c>
      <c r="J4472" t="str">
        <f>IF(ABS((C4472-AVERAGE($C:$C))/_xlfn.STDEV.S(moras[SALARIO]))&gt;1.96,"Atípico","No")</f>
        <v>No</v>
      </c>
      <c r="K4472" t="str">
        <f>IF(ABS((moras[[#This Row],[EDAD]]-AVERAGE($I:$I))/_xlfn.STDEV.S($I:$I))&gt;1.96,"Atípico","No")</f>
        <v>No</v>
      </c>
    </row>
    <row r="4473" spans="1:11" x14ac:dyDescent="0.35">
      <c r="A4473">
        <v>3785</v>
      </c>
      <c r="B4473" t="s">
        <v>9</v>
      </c>
      <c r="C4473">
        <v>297046</v>
      </c>
      <c r="D4473" t="s">
        <v>18</v>
      </c>
      <c r="E4473" t="s">
        <v>16</v>
      </c>
      <c r="F4473" t="s">
        <v>12</v>
      </c>
      <c r="G4473" t="s">
        <v>13</v>
      </c>
      <c r="H4473" t="s">
        <v>13</v>
      </c>
      <c r="I4473">
        <v>60</v>
      </c>
      <c r="J4473" t="str">
        <f>IF(ABS((C4473-AVERAGE($C:$C))/_xlfn.STDEV.S(moras[SALARIO]))&gt;1.96,"Atípico","No")</f>
        <v>No</v>
      </c>
      <c r="K4473" t="str">
        <f>IF(ABS((moras[[#This Row],[EDAD]]-AVERAGE($I:$I))/_xlfn.STDEV.S($I:$I))&gt;1.96,"Atípico","No")</f>
        <v>No</v>
      </c>
    </row>
    <row r="4474" spans="1:11" x14ac:dyDescent="0.35">
      <c r="A4474">
        <v>3888</v>
      </c>
      <c r="B4474" t="s">
        <v>15</v>
      </c>
      <c r="C4474">
        <v>297046</v>
      </c>
      <c r="D4474" t="s">
        <v>17</v>
      </c>
      <c r="E4474" t="s">
        <v>16</v>
      </c>
      <c r="F4474" t="s">
        <v>12</v>
      </c>
      <c r="G4474" t="s">
        <v>13</v>
      </c>
      <c r="H4474" t="s">
        <v>13</v>
      </c>
      <c r="I4474">
        <v>60</v>
      </c>
      <c r="J4474" t="str">
        <f>IF(ABS((C4474-AVERAGE($C:$C))/_xlfn.STDEV.S(moras[SALARIO]))&gt;1.96,"Atípico","No")</f>
        <v>No</v>
      </c>
      <c r="K4474" t="str">
        <f>IF(ABS((moras[[#This Row],[EDAD]]-AVERAGE($I:$I))/_xlfn.STDEV.S($I:$I))&gt;1.96,"Atípico","No")</f>
        <v>No</v>
      </c>
    </row>
    <row r="4475" spans="1:11" x14ac:dyDescent="0.35">
      <c r="A4475">
        <v>1013</v>
      </c>
      <c r="B4475" t="s">
        <v>9</v>
      </c>
      <c r="C4475">
        <v>297045</v>
      </c>
      <c r="D4475" t="s">
        <v>17</v>
      </c>
      <c r="E4475" t="s">
        <v>16</v>
      </c>
      <c r="F4475" t="s">
        <v>12</v>
      </c>
      <c r="G4475" t="s">
        <v>13</v>
      </c>
      <c r="H4475" t="s">
        <v>13</v>
      </c>
      <c r="I4475">
        <v>60</v>
      </c>
      <c r="J4475" t="str">
        <f>IF(ABS((C4475-AVERAGE($C:$C))/_xlfn.STDEV.S(moras[SALARIO]))&gt;1.96,"Atípico","No")</f>
        <v>No</v>
      </c>
      <c r="K4475" t="str">
        <f>IF(ABS((moras[[#This Row],[EDAD]]-AVERAGE($I:$I))/_xlfn.STDEV.S($I:$I))&gt;1.96,"Atípico","No")</f>
        <v>No</v>
      </c>
    </row>
    <row r="4476" spans="1:11" x14ac:dyDescent="0.35">
      <c r="A4476">
        <v>1430</v>
      </c>
      <c r="B4476" t="s">
        <v>15</v>
      </c>
      <c r="C4476">
        <v>278030</v>
      </c>
      <c r="D4476" t="s">
        <v>19</v>
      </c>
      <c r="E4476" t="s">
        <v>16</v>
      </c>
      <c r="F4476" t="s">
        <v>12</v>
      </c>
      <c r="G4476" t="s">
        <v>13</v>
      </c>
      <c r="H4476" t="s">
        <v>13</v>
      </c>
      <c r="I4476">
        <v>60</v>
      </c>
      <c r="J4476" t="str">
        <f>IF(ABS((C4476-AVERAGE($C:$C))/_xlfn.STDEV.S(moras[SALARIO]))&gt;1.96,"Atípico","No")</f>
        <v>No</v>
      </c>
      <c r="K4476" t="str">
        <f>IF(ABS((moras[[#This Row],[EDAD]]-AVERAGE($I:$I))/_xlfn.STDEV.S($I:$I))&gt;1.96,"Atípico","No")</f>
        <v>No</v>
      </c>
    </row>
    <row r="4477" spans="1:11" x14ac:dyDescent="0.35">
      <c r="A4477">
        <v>4787</v>
      </c>
      <c r="B4477" t="s">
        <v>15</v>
      </c>
      <c r="C4477">
        <v>278030</v>
      </c>
      <c r="D4477" t="s">
        <v>19</v>
      </c>
      <c r="E4477" t="s">
        <v>16</v>
      </c>
      <c r="F4477" t="s">
        <v>12</v>
      </c>
      <c r="G4477" t="s">
        <v>13</v>
      </c>
      <c r="H4477" t="s">
        <v>13</v>
      </c>
      <c r="I4477">
        <v>60</v>
      </c>
      <c r="J4477" t="str">
        <f>IF(ABS((C4477-AVERAGE($C:$C))/_xlfn.STDEV.S(moras[SALARIO]))&gt;1.96,"Atípico","No")</f>
        <v>No</v>
      </c>
      <c r="K4477" t="str">
        <f>IF(ABS((moras[[#This Row],[EDAD]]-AVERAGE($I:$I))/_xlfn.STDEV.S($I:$I))&gt;1.96,"Atípico","No")</f>
        <v>No</v>
      </c>
    </row>
    <row r="4478" spans="1:11" x14ac:dyDescent="0.35">
      <c r="A4478">
        <v>4917</v>
      </c>
      <c r="B4478" t="s">
        <v>15</v>
      </c>
      <c r="C4478">
        <v>278030</v>
      </c>
      <c r="D4478" t="s">
        <v>17</v>
      </c>
      <c r="E4478" t="s">
        <v>16</v>
      </c>
      <c r="F4478" t="s">
        <v>12</v>
      </c>
      <c r="G4478" t="s">
        <v>13</v>
      </c>
      <c r="H4478" t="s">
        <v>13</v>
      </c>
      <c r="I4478">
        <v>60</v>
      </c>
      <c r="J4478" t="str">
        <f>IF(ABS((C4478-AVERAGE($C:$C))/_xlfn.STDEV.S(moras[SALARIO]))&gt;1.96,"Atípico","No")</f>
        <v>No</v>
      </c>
      <c r="K4478" t="str">
        <f>IF(ABS((moras[[#This Row],[EDAD]]-AVERAGE($I:$I))/_xlfn.STDEV.S($I:$I))&gt;1.96,"Atípico","No")</f>
        <v>No</v>
      </c>
    </row>
    <row r="4479" spans="1:11" x14ac:dyDescent="0.35">
      <c r="A4479">
        <v>3292</v>
      </c>
      <c r="B4479" t="s">
        <v>15</v>
      </c>
      <c r="C4479">
        <v>272000</v>
      </c>
      <c r="D4479" t="s">
        <v>10</v>
      </c>
      <c r="E4479" t="s">
        <v>16</v>
      </c>
      <c r="F4479" t="s">
        <v>12</v>
      </c>
      <c r="G4479" t="s">
        <v>13</v>
      </c>
      <c r="H4479" t="s">
        <v>13</v>
      </c>
      <c r="I4479">
        <v>60</v>
      </c>
      <c r="J4479" t="str">
        <f>IF(ABS((C4479-AVERAGE($C:$C))/_xlfn.STDEV.S(moras[SALARIO]))&gt;1.96,"Atípico","No")</f>
        <v>No</v>
      </c>
      <c r="K4479" t="str">
        <f>IF(ABS((moras[[#This Row],[EDAD]]-AVERAGE($I:$I))/_xlfn.STDEV.S($I:$I))&gt;1.96,"Atípico","No")</f>
        <v>No</v>
      </c>
    </row>
    <row r="4480" spans="1:11" x14ac:dyDescent="0.35">
      <c r="A4480">
        <v>144</v>
      </c>
      <c r="B4480" t="s">
        <v>9</v>
      </c>
      <c r="C4480">
        <v>270074</v>
      </c>
      <c r="D4480" t="s">
        <v>10</v>
      </c>
      <c r="E4480" t="s">
        <v>16</v>
      </c>
      <c r="F4480" t="s">
        <v>12</v>
      </c>
      <c r="G4480" t="s">
        <v>13</v>
      </c>
      <c r="H4480" t="s">
        <v>12</v>
      </c>
      <c r="I4480">
        <v>60</v>
      </c>
      <c r="J4480" t="str">
        <f>IF(ABS((C4480-AVERAGE($C:$C))/_xlfn.STDEV.S(moras[SALARIO]))&gt;1.96,"Atípico","No")</f>
        <v>No</v>
      </c>
      <c r="K4480" t="str">
        <f>IF(ABS((moras[[#This Row],[EDAD]]-AVERAGE($I:$I))/_xlfn.STDEV.S($I:$I))&gt;1.96,"Atípico","No")</f>
        <v>No</v>
      </c>
    </row>
    <row r="4481" spans="1:11" x14ac:dyDescent="0.35">
      <c r="A4481">
        <v>3413</v>
      </c>
      <c r="B4481" t="s">
        <v>9</v>
      </c>
      <c r="C4481">
        <v>263696</v>
      </c>
      <c r="D4481" t="s">
        <v>10</v>
      </c>
      <c r="E4481" t="s">
        <v>16</v>
      </c>
      <c r="F4481" t="s">
        <v>12</v>
      </c>
      <c r="G4481" t="s">
        <v>13</v>
      </c>
      <c r="H4481" t="s">
        <v>12</v>
      </c>
      <c r="I4481">
        <v>60</v>
      </c>
      <c r="J4481" t="str">
        <f>IF(ABS((C4481-AVERAGE($C:$C))/_xlfn.STDEV.S(moras[SALARIO]))&gt;1.96,"Atípico","No")</f>
        <v>No</v>
      </c>
      <c r="K4481" t="str">
        <f>IF(ABS((moras[[#This Row],[EDAD]]-AVERAGE($I:$I))/_xlfn.STDEV.S($I:$I))&gt;1.96,"Atípico","No")</f>
        <v>No</v>
      </c>
    </row>
    <row r="4482" spans="1:11" x14ac:dyDescent="0.35">
      <c r="A4482">
        <v>1368</v>
      </c>
      <c r="B4482" t="s">
        <v>9</v>
      </c>
      <c r="C4482">
        <v>232960</v>
      </c>
      <c r="D4482" t="s">
        <v>10</v>
      </c>
      <c r="E4482" t="s">
        <v>16</v>
      </c>
      <c r="F4482" t="s">
        <v>12</v>
      </c>
      <c r="G4482" t="s">
        <v>13</v>
      </c>
      <c r="H4482" t="s">
        <v>13</v>
      </c>
      <c r="I4482">
        <v>60</v>
      </c>
      <c r="J4482" t="str">
        <f>IF(ABS((C4482-AVERAGE($C:$C))/_xlfn.STDEV.S(moras[SALARIO]))&gt;1.96,"Atípico","No")</f>
        <v>No</v>
      </c>
      <c r="K4482" t="str">
        <f>IF(ABS((moras[[#This Row],[EDAD]]-AVERAGE($I:$I))/_xlfn.STDEV.S($I:$I))&gt;1.96,"Atípico","No")</f>
        <v>No</v>
      </c>
    </row>
    <row r="4483" spans="1:11" x14ac:dyDescent="0.35">
      <c r="A4483">
        <v>4133</v>
      </c>
      <c r="B4483" t="s">
        <v>9</v>
      </c>
      <c r="C4483">
        <v>230000</v>
      </c>
      <c r="D4483" t="s">
        <v>10</v>
      </c>
      <c r="E4483" t="s">
        <v>16</v>
      </c>
      <c r="F4483" t="s">
        <v>12</v>
      </c>
      <c r="G4483" t="s">
        <v>13</v>
      </c>
      <c r="H4483" t="s">
        <v>12</v>
      </c>
      <c r="I4483">
        <v>60</v>
      </c>
      <c r="J4483" t="str">
        <f>IF(ABS((C4483-AVERAGE($C:$C))/_xlfn.STDEV.S(moras[SALARIO]))&gt;1.96,"Atípico","No")</f>
        <v>No</v>
      </c>
      <c r="K4483" t="str">
        <f>IF(ABS((moras[[#This Row],[EDAD]]-AVERAGE($I:$I))/_xlfn.STDEV.S($I:$I))&gt;1.96,"Atípico","No")</f>
        <v>No</v>
      </c>
    </row>
    <row r="4484" spans="1:11" x14ac:dyDescent="0.35">
      <c r="A4484">
        <v>3610</v>
      </c>
      <c r="B4484" t="s">
        <v>15</v>
      </c>
      <c r="C4484">
        <v>224002.5</v>
      </c>
      <c r="D4484" t="s">
        <v>10</v>
      </c>
      <c r="E4484" t="s">
        <v>11</v>
      </c>
      <c r="F4484" t="s">
        <v>12</v>
      </c>
      <c r="G4484" t="s">
        <v>13</v>
      </c>
      <c r="H4484" t="s">
        <v>13</v>
      </c>
      <c r="I4484">
        <v>60</v>
      </c>
      <c r="J4484" t="str">
        <f>IF(ABS((C4484-AVERAGE($C:$C))/_xlfn.STDEV.S(moras[SALARIO]))&gt;1.96,"Atípico","No")</f>
        <v>No</v>
      </c>
      <c r="K4484" t="str">
        <f>IF(ABS((moras[[#This Row],[EDAD]]-AVERAGE($I:$I))/_xlfn.STDEV.S($I:$I))&gt;1.96,"Atípico","No")</f>
        <v>No</v>
      </c>
    </row>
    <row r="4485" spans="1:11" x14ac:dyDescent="0.35">
      <c r="A4485">
        <v>623</v>
      </c>
      <c r="B4485" t="s">
        <v>9</v>
      </c>
      <c r="C4485">
        <v>215000</v>
      </c>
      <c r="D4485" t="s">
        <v>10</v>
      </c>
      <c r="E4485" t="s">
        <v>16</v>
      </c>
      <c r="F4485" t="s">
        <v>12</v>
      </c>
      <c r="G4485" t="s">
        <v>13</v>
      </c>
      <c r="H4485" t="s">
        <v>13</v>
      </c>
      <c r="I4485">
        <v>60</v>
      </c>
      <c r="J4485" t="str">
        <f>IF(ABS((C4485-AVERAGE($C:$C))/_xlfn.STDEV.S(moras[SALARIO]))&gt;1.96,"Atípico","No")</f>
        <v>No</v>
      </c>
      <c r="K4485" t="str">
        <f>IF(ABS((moras[[#This Row],[EDAD]]-AVERAGE($I:$I))/_xlfn.STDEV.S($I:$I))&gt;1.96,"Atípico","No")</f>
        <v>No</v>
      </c>
    </row>
    <row r="4486" spans="1:11" x14ac:dyDescent="0.35">
      <c r="A4486">
        <v>2067</v>
      </c>
      <c r="B4486" t="s">
        <v>9</v>
      </c>
      <c r="C4486">
        <v>69361.600000000006</v>
      </c>
      <c r="D4486" t="s">
        <v>10</v>
      </c>
      <c r="E4486" t="s">
        <v>16</v>
      </c>
      <c r="F4486" t="s">
        <v>12</v>
      </c>
      <c r="G4486" t="s">
        <v>13</v>
      </c>
      <c r="H4486" t="s">
        <v>13</v>
      </c>
      <c r="I4486">
        <v>60</v>
      </c>
      <c r="J4486" t="str">
        <f>IF(ABS((C4486-AVERAGE($C:$C))/_xlfn.STDEV.S(moras[SALARIO]))&gt;1.96,"Atípico","No")</f>
        <v>No</v>
      </c>
      <c r="K4486" t="str">
        <f>IF(ABS((moras[[#This Row],[EDAD]]-AVERAGE($I:$I))/_xlfn.STDEV.S($I:$I))&gt;1.96,"Atípico","No")</f>
        <v>No</v>
      </c>
    </row>
    <row r="4487" spans="1:11" x14ac:dyDescent="0.35">
      <c r="A4487">
        <v>3464</v>
      </c>
      <c r="B4487" t="s">
        <v>9</v>
      </c>
      <c r="C4487">
        <v>4268905.2300000004</v>
      </c>
      <c r="D4487" t="s">
        <v>10</v>
      </c>
      <c r="E4487" t="s">
        <v>16</v>
      </c>
      <c r="F4487" t="s">
        <v>12</v>
      </c>
      <c r="G4487" t="s">
        <v>13</v>
      </c>
      <c r="H4487" t="s">
        <v>13</v>
      </c>
      <c r="I4487">
        <v>61</v>
      </c>
      <c r="J4487" t="str">
        <f>IF(ABS((C4487-AVERAGE($C:$C))/_xlfn.STDEV.S(moras[SALARIO]))&gt;1.96,"Atípico","No")</f>
        <v>Atípico</v>
      </c>
      <c r="K4487" t="str">
        <f>IF(ABS((moras[[#This Row],[EDAD]]-AVERAGE($I:$I))/_xlfn.STDEV.S($I:$I))&gt;1.96,"Atípico","No")</f>
        <v>No</v>
      </c>
    </row>
    <row r="4488" spans="1:11" x14ac:dyDescent="0.35">
      <c r="A4488">
        <v>759</v>
      </c>
      <c r="B4488" t="s">
        <v>15</v>
      </c>
      <c r="C4488">
        <v>2389951.08</v>
      </c>
      <c r="D4488" t="s">
        <v>10</v>
      </c>
      <c r="E4488" t="s">
        <v>11</v>
      </c>
      <c r="F4488" t="s">
        <v>12</v>
      </c>
      <c r="G4488" t="s">
        <v>13</v>
      </c>
      <c r="H4488" t="s">
        <v>13</v>
      </c>
      <c r="I4488">
        <v>61</v>
      </c>
      <c r="J4488" t="str">
        <f>IF(ABS((C4488-AVERAGE($C:$C))/_xlfn.STDEV.S(moras[SALARIO]))&gt;1.96,"Atípico","No")</f>
        <v>Atípico</v>
      </c>
      <c r="K4488" t="str">
        <f>IF(ABS((moras[[#This Row],[EDAD]]-AVERAGE($I:$I))/_xlfn.STDEV.S($I:$I))&gt;1.96,"Atípico","No")</f>
        <v>No</v>
      </c>
    </row>
    <row r="4489" spans="1:11" x14ac:dyDescent="0.35">
      <c r="A4489">
        <v>966</v>
      </c>
      <c r="B4489" t="s">
        <v>15</v>
      </c>
      <c r="C4489">
        <v>2385230</v>
      </c>
      <c r="D4489" t="s">
        <v>10</v>
      </c>
      <c r="E4489" t="s">
        <v>16</v>
      </c>
      <c r="F4489" t="s">
        <v>12</v>
      </c>
      <c r="G4489" t="s">
        <v>13</v>
      </c>
      <c r="H4489" t="s">
        <v>13</v>
      </c>
      <c r="I4489">
        <v>61</v>
      </c>
      <c r="J4489" t="str">
        <f>IF(ABS((C4489-AVERAGE($C:$C))/_xlfn.STDEV.S(moras[SALARIO]))&gt;1.96,"Atípico","No")</f>
        <v>Atípico</v>
      </c>
      <c r="K4489" t="str">
        <f>IF(ABS((moras[[#This Row],[EDAD]]-AVERAGE($I:$I))/_xlfn.STDEV.S($I:$I))&gt;1.96,"Atípico","No")</f>
        <v>No</v>
      </c>
    </row>
    <row r="4490" spans="1:11" x14ac:dyDescent="0.35">
      <c r="A4490">
        <v>299</v>
      </c>
      <c r="B4490" t="s">
        <v>15</v>
      </c>
      <c r="C4490">
        <v>2312395</v>
      </c>
      <c r="D4490" t="s">
        <v>10</v>
      </c>
      <c r="E4490" t="s">
        <v>11</v>
      </c>
      <c r="F4490" t="s">
        <v>12</v>
      </c>
      <c r="G4490" t="s">
        <v>13</v>
      </c>
      <c r="H4490" t="s">
        <v>13</v>
      </c>
      <c r="I4490">
        <v>61</v>
      </c>
      <c r="J4490" t="str">
        <f>IF(ABS((C4490-AVERAGE($C:$C))/_xlfn.STDEV.S(moras[SALARIO]))&gt;1.96,"Atípico","No")</f>
        <v>Atípico</v>
      </c>
      <c r="K4490" t="str">
        <f>IF(ABS((moras[[#This Row],[EDAD]]-AVERAGE($I:$I))/_xlfn.STDEV.S($I:$I))&gt;1.96,"Atípico","No")</f>
        <v>No</v>
      </c>
    </row>
    <row r="4491" spans="1:11" x14ac:dyDescent="0.35">
      <c r="A4491">
        <v>2919</v>
      </c>
      <c r="B4491" t="s">
        <v>15</v>
      </c>
      <c r="C4491">
        <v>1983460.5</v>
      </c>
      <c r="D4491" t="s">
        <v>10</v>
      </c>
      <c r="E4491" t="s">
        <v>11</v>
      </c>
      <c r="F4491" t="s">
        <v>12</v>
      </c>
      <c r="G4491" t="s">
        <v>13</v>
      </c>
      <c r="H4491" t="s">
        <v>13</v>
      </c>
      <c r="I4491">
        <v>61</v>
      </c>
      <c r="J4491" t="str">
        <f>IF(ABS((C4491-AVERAGE($C:$C))/_xlfn.STDEV.S(moras[SALARIO]))&gt;1.96,"Atípico","No")</f>
        <v>No</v>
      </c>
      <c r="K4491" t="str">
        <f>IF(ABS((moras[[#This Row],[EDAD]]-AVERAGE($I:$I))/_xlfn.STDEV.S($I:$I))&gt;1.96,"Atípico","No")</f>
        <v>No</v>
      </c>
    </row>
    <row r="4492" spans="1:11" x14ac:dyDescent="0.35">
      <c r="A4492">
        <v>3254</v>
      </c>
      <c r="B4492" t="s">
        <v>15</v>
      </c>
      <c r="C4492">
        <v>1585515</v>
      </c>
      <c r="D4492" t="s">
        <v>10</v>
      </c>
      <c r="E4492" t="s">
        <v>11</v>
      </c>
      <c r="F4492" t="s">
        <v>12</v>
      </c>
      <c r="G4492" t="s">
        <v>13</v>
      </c>
      <c r="H4492" t="s">
        <v>13</v>
      </c>
      <c r="I4492">
        <v>61</v>
      </c>
      <c r="J4492" t="str">
        <f>IF(ABS((C4492-AVERAGE($C:$C))/_xlfn.STDEV.S(moras[SALARIO]))&gt;1.96,"Atípico","No")</f>
        <v>No</v>
      </c>
      <c r="K4492" t="str">
        <f>IF(ABS((moras[[#This Row],[EDAD]]-AVERAGE($I:$I))/_xlfn.STDEV.S($I:$I))&gt;1.96,"Atípico","No")</f>
        <v>No</v>
      </c>
    </row>
    <row r="4493" spans="1:11" x14ac:dyDescent="0.35">
      <c r="A4493">
        <v>542</v>
      </c>
      <c r="B4493" t="s">
        <v>9</v>
      </c>
      <c r="C4493">
        <v>1523795.76</v>
      </c>
      <c r="D4493" t="s">
        <v>10</v>
      </c>
      <c r="E4493" t="s">
        <v>11</v>
      </c>
      <c r="F4493" t="s">
        <v>12</v>
      </c>
      <c r="G4493" t="s">
        <v>13</v>
      </c>
      <c r="H4493" t="s">
        <v>13</v>
      </c>
      <c r="I4493">
        <v>61</v>
      </c>
      <c r="J4493" t="str">
        <f>IF(ABS((C4493-AVERAGE($C:$C))/_xlfn.STDEV.S(moras[SALARIO]))&gt;1.96,"Atípico","No")</f>
        <v>No</v>
      </c>
      <c r="K4493" t="str">
        <f>IF(ABS((moras[[#This Row],[EDAD]]-AVERAGE($I:$I))/_xlfn.STDEV.S($I:$I))&gt;1.96,"Atípico","No")</f>
        <v>No</v>
      </c>
    </row>
    <row r="4494" spans="1:11" x14ac:dyDescent="0.35">
      <c r="A4494">
        <v>3017</v>
      </c>
      <c r="B4494" t="s">
        <v>9</v>
      </c>
      <c r="C4494">
        <v>1465627.44</v>
      </c>
      <c r="D4494" t="s">
        <v>14</v>
      </c>
      <c r="E4494" t="s">
        <v>11</v>
      </c>
      <c r="F4494" t="s">
        <v>12</v>
      </c>
      <c r="G4494" t="s">
        <v>13</v>
      </c>
      <c r="H4494" t="s">
        <v>13</v>
      </c>
      <c r="I4494">
        <v>61</v>
      </c>
      <c r="J4494" t="str">
        <f>IF(ABS((C4494-AVERAGE($C:$C))/_xlfn.STDEV.S(moras[SALARIO]))&gt;1.96,"Atípico","No")</f>
        <v>No</v>
      </c>
      <c r="K4494" t="str">
        <f>IF(ABS((moras[[#This Row],[EDAD]]-AVERAGE($I:$I))/_xlfn.STDEV.S($I:$I))&gt;1.96,"Atípico","No")</f>
        <v>No</v>
      </c>
    </row>
    <row r="4495" spans="1:11" x14ac:dyDescent="0.35">
      <c r="A4495">
        <v>4962</v>
      </c>
      <c r="B4495" t="s">
        <v>9</v>
      </c>
      <c r="C4495">
        <v>1211650.6299999999</v>
      </c>
      <c r="D4495" t="s">
        <v>10</v>
      </c>
      <c r="E4495" t="s">
        <v>16</v>
      </c>
      <c r="F4495" t="s">
        <v>12</v>
      </c>
      <c r="G4495" t="s">
        <v>13</v>
      </c>
      <c r="H4495" t="s">
        <v>13</v>
      </c>
      <c r="I4495">
        <v>61</v>
      </c>
      <c r="J4495" t="str">
        <f>IF(ABS((C4495-AVERAGE($C:$C))/_xlfn.STDEV.S(moras[SALARIO]))&gt;1.96,"Atípico","No")</f>
        <v>No</v>
      </c>
      <c r="K4495" t="str">
        <f>IF(ABS((moras[[#This Row],[EDAD]]-AVERAGE($I:$I))/_xlfn.STDEV.S($I:$I))&gt;1.96,"Atípico","No")</f>
        <v>No</v>
      </c>
    </row>
    <row r="4496" spans="1:11" x14ac:dyDescent="0.35">
      <c r="A4496">
        <v>1035</v>
      </c>
      <c r="B4496" t="s">
        <v>9</v>
      </c>
      <c r="C4496">
        <v>1170360</v>
      </c>
      <c r="D4496" t="s">
        <v>19</v>
      </c>
      <c r="E4496" t="s">
        <v>16</v>
      </c>
      <c r="F4496" t="s">
        <v>12</v>
      </c>
      <c r="G4496" t="s">
        <v>13</v>
      </c>
      <c r="H4496" t="s">
        <v>13</v>
      </c>
      <c r="I4496">
        <v>61</v>
      </c>
      <c r="J4496" t="str">
        <f>IF(ABS((C4496-AVERAGE($C:$C))/_xlfn.STDEV.S(moras[SALARIO]))&gt;1.96,"Atípico","No")</f>
        <v>No</v>
      </c>
      <c r="K4496" t="str">
        <f>IF(ABS((moras[[#This Row],[EDAD]]-AVERAGE($I:$I))/_xlfn.STDEV.S($I:$I))&gt;1.96,"Atípico","No")</f>
        <v>No</v>
      </c>
    </row>
    <row r="4497" spans="1:11" x14ac:dyDescent="0.35">
      <c r="A4497">
        <v>4623</v>
      </c>
      <c r="B4497" t="s">
        <v>15</v>
      </c>
      <c r="C4497">
        <v>1167986</v>
      </c>
      <c r="D4497" t="s">
        <v>10</v>
      </c>
      <c r="E4497" t="s">
        <v>11</v>
      </c>
      <c r="F4497" t="s">
        <v>12</v>
      </c>
      <c r="G4497" t="s">
        <v>13</v>
      </c>
      <c r="H4497" t="s">
        <v>12</v>
      </c>
      <c r="I4497">
        <v>61</v>
      </c>
      <c r="J4497" t="str">
        <f>IF(ABS((C4497-AVERAGE($C:$C))/_xlfn.STDEV.S(moras[SALARIO]))&gt;1.96,"Atípico","No")</f>
        <v>No</v>
      </c>
      <c r="K4497" t="str">
        <f>IF(ABS((moras[[#This Row],[EDAD]]-AVERAGE($I:$I))/_xlfn.STDEV.S($I:$I))&gt;1.96,"Atípico","No")</f>
        <v>No</v>
      </c>
    </row>
    <row r="4498" spans="1:11" x14ac:dyDescent="0.35">
      <c r="A4498">
        <v>1245</v>
      </c>
      <c r="B4498" t="s">
        <v>9</v>
      </c>
      <c r="C4498">
        <v>1021093.09</v>
      </c>
      <c r="D4498" t="s">
        <v>10</v>
      </c>
      <c r="E4498" t="s">
        <v>16</v>
      </c>
      <c r="F4498" t="s">
        <v>12</v>
      </c>
      <c r="G4498" t="s">
        <v>13</v>
      </c>
      <c r="H4498" t="s">
        <v>13</v>
      </c>
      <c r="I4498">
        <v>61</v>
      </c>
      <c r="J4498" t="str">
        <f>IF(ABS((C4498-AVERAGE($C:$C))/_xlfn.STDEV.S(moras[SALARIO]))&gt;1.96,"Atípico","No")</f>
        <v>No</v>
      </c>
      <c r="K4498" t="str">
        <f>IF(ABS((moras[[#This Row],[EDAD]]-AVERAGE($I:$I))/_xlfn.STDEV.S($I:$I))&gt;1.96,"Atípico","No")</f>
        <v>No</v>
      </c>
    </row>
    <row r="4499" spans="1:11" x14ac:dyDescent="0.35">
      <c r="A4499">
        <v>801</v>
      </c>
      <c r="B4499" t="s">
        <v>9</v>
      </c>
      <c r="C4499">
        <v>1017758</v>
      </c>
      <c r="D4499" t="s">
        <v>18</v>
      </c>
      <c r="E4499" t="s">
        <v>16</v>
      </c>
      <c r="F4499" t="s">
        <v>12</v>
      </c>
      <c r="G4499" t="s">
        <v>13</v>
      </c>
      <c r="H4499" t="s">
        <v>13</v>
      </c>
      <c r="I4499">
        <v>61</v>
      </c>
      <c r="J4499" t="str">
        <f>IF(ABS((C4499-AVERAGE($C:$C))/_xlfn.STDEV.S(moras[SALARIO]))&gt;1.96,"Atípico","No")</f>
        <v>No</v>
      </c>
      <c r="K4499" t="str">
        <f>IF(ABS((moras[[#This Row],[EDAD]]-AVERAGE($I:$I))/_xlfn.STDEV.S($I:$I))&gt;1.96,"Atípico","No")</f>
        <v>No</v>
      </c>
    </row>
    <row r="4500" spans="1:11" x14ac:dyDescent="0.35">
      <c r="A4500">
        <v>1440</v>
      </c>
      <c r="B4500" t="s">
        <v>9</v>
      </c>
      <c r="C4500">
        <v>952596</v>
      </c>
      <c r="D4500" t="s">
        <v>10</v>
      </c>
      <c r="E4500" t="s">
        <v>16</v>
      </c>
      <c r="F4500" t="s">
        <v>12</v>
      </c>
      <c r="G4500" t="s">
        <v>13</v>
      </c>
      <c r="H4500" t="s">
        <v>13</v>
      </c>
      <c r="I4500">
        <v>61</v>
      </c>
      <c r="J4500" t="str">
        <f>IF(ABS((C4500-AVERAGE($C:$C))/_xlfn.STDEV.S(moras[SALARIO]))&gt;1.96,"Atípico","No")</f>
        <v>No</v>
      </c>
      <c r="K4500" t="str">
        <f>IF(ABS((moras[[#This Row],[EDAD]]-AVERAGE($I:$I))/_xlfn.STDEV.S($I:$I))&gt;1.96,"Atípico","No")</f>
        <v>No</v>
      </c>
    </row>
    <row r="4501" spans="1:11" x14ac:dyDescent="0.35">
      <c r="A4501">
        <v>1508</v>
      </c>
      <c r="B4501" t="s">
        <v>15</v>
      </c>
      <c r="C4501">
        <v>937245</v>
      </c>
      <c r="D4501" t="s">
        <v>18</v>
      </c>
      <c r="E4501" t="s">
        <v>16</v>
      </c>
      <c r="F4501" t="s">
        <v>12</v>
      </c>
      <c r="G4501" t="s">
        <v>13</v>
      </c>
      <c r="H4501" t="s">
        <v>12</v>
      </c>
      <c r="I4501">
        <v>61</v>
      </c>
      <c r="J4501" t="str">
        <f>IF(ABS((C4501-AVERAGE($C:$C))/_xlfn.STDEV.S(moras[SALARIO]))&gt;1.96,"Atípico","No")</f>
        <v>No</v>
      </c>
      <c r="K4501" t="str">
        <f>IF(ABS((moras[[#This Row],[EDAD]]-AVERAGE($I:$I))/_xlfn.STDEV.S($I:$I))&gt;1.96,"Atípico","No")</f>
        <v>No</v>
      </c>
    </row>
    <row r="4502" spans="1:11" x14ac:dyDescent="0.35">
      <c r="A4502">
        <v>1810</v>
      </c>
      <c r="B4502" t="s">
        <v>9</v>
      </c>
      <c r="C4502">
        <v>829520</v>
      </c>
      <c r="D4502" t="s">
        <v>10</v>
      </c>
      <c r="E4502" t="s">
        <v>16</v>
      </c>
      <c r="F4502" t="s">
        <v>12</v>
      </c>
      <c r="G4502" t="s">
        <v>13</v>
      </c>
      <c r="H4502" t="s">
        <v>13</v>
      </c>
      <c r="I4502">
        <v>61</v>
      </c>
      <c r="J4502" t="str">
        <f>IF(ABS((C4502-AVERAGE($C:$C))/_xlfn.STDEV.S(moras[SALARIO]))&gt;1.96,"Atípico","No")</f>
        <v>No</v>
      </c>
      <c r="K4502" t="str">
        <f>IF(ABS((moras[[#This Row],[EDAD]]-AVERAGE($I:$I))/_xlfn.STDEV.S($I:$I))&gt;1.96,"Atípico","No")</f>
        <v>No</v>
      </c>
    </row>
    <row r="4503" spans="1:11" x14ac:dyDescent="0.35">
      <c r="A4503">
        <v>871</v>
      </c>
      <c r="B4503" t="s">
        <v>9</v>
      </c>
      <c r="C4503">
        <v>805518</v>
      </c>
      <c r="D4503" t="s">
        <v>10</v>
      </c>
      <c r="E4503" t="s">
        <v>16</v>
      </c>
      <c r="F4503" t="s">
        <v>12</v>
      </c>
      <c r="G4503" t="s">
        <v>13</v>
      </c>
      <c r="H4503" t="s">
        <v>13</v>
      </c>
      <c r="I4503">
        <v>61</v>
      </c>
      <c r="J4503" t="str">
        <f>IF(ABS((C4503-AVERAGE($C:$C))/_xlfn.STDEV.S(moras[SALARIO]))&gt;1.96,"Atípico","No")</f>
        <v>No</v>
      </c>
      <c r="K4503" t="str">
        <f>IF(ABS((moras[[#This Row],[EDAD]]-AVERAGE($I:$I))/_xlfn.STDEV.S($I:$I))&gt;1.96,"Atípico","No")</f>
        <v>No</v>
      </c>
    </row>
    <row r="4504" spans="1:11" x14ac:dyDescent="0.35">
      <c r="A4504">
        <v>1724</v>
      </c>
      <c r="B4504" t="s">
        <v>15</v>
      </c>
      <c r="C4504">
        <v>736729</v>
      </c>
      <c r="D4504" t="s">
        <v>14</v>
      </c>
      <c r="E4504" t="s">
        <v>11</v>
      </c>
      <c r="F4504" t="s">
        <v>12</v>
      </c>
      <c r="G4504" t="s">
        <v>13</v>
      </c>
      <c r="H4504" t="s">
        <v>13</v>
      </c>
      <c r="I4504">
        <v>61</v>
      </c>
      <c r="J4504" t="str">
        <f>IF(ABS((C4504-AVERAGE($C:$C))/_xlfn.STDEV.S(moras[SALARIO]))&gt;1.96,"Atípico","No")</f>
        <v>No</v>
      </c>
      <c r="K4504" t="str">
        <f>IF(ABS((moras[[#This Row],[EDAD]]-AVERAGE($I:$I))/_xlfn.STDEV.S($I:$I))&gt;1.96,"Atípico","No")</f>
        <v>No</v>
      </c>
    </row>
    <row r="4505" spans="1:11" x14ac:dyDescent="0.35">
      <c r="A4505">
        <v>2261</v>
      </c>
      <c r="B4505" t="s">
        <v>9</v>
      </c>
      <c r="C4505">
        <v>697648</v>
      </c>
      <c r="D4505" t="s">
        <v>10</v>
      </c>
      <c r="E4505" t="s">
        <v>16</v>
      </c>
      <c r="F4505" t="s">
        <v>12</v>
      </c>
      <c r="G4505" t="s">
        <v>13</v>
      </c>
      <c r="H4505" t="s">
        <v>13</v>
      </c>
      <c r="I4505">
        <v>61</v>
      </c>
      <c r="J4505" t="str">
        <f>IF(ABS((C4505-AVERAGE($C:$C))/_xlfn.STDEV.S(moras[SALARIO]))&gt;1.96,"Atípico","No")</f>
        <v>No</v>
      </c>
      <c r="K4505" t="str">
        <f>IF(ABS((moras[[#This Row],[EDAD]]-AVERAGE($I:$I))/_xlfn.STDEV.S($I:$I))&gt;1.96,"Atípico","No")</f>
        <v>No</v>
      </c>
    </row>
    <row r="4506" spans="1:11" x14ac:dyDescent="0.35">
      <c r="A4506">
        <v>180</v>
      </c>
      <c r="B4506" t="s">
        <v>9</v>
      </c>
      <c r="C4506">
        <v>683560</v>
      </c>
      <c r="D4506" t="s">
        <v>10</v>
      </c>
      <c r="E4506" t="s">
        <v>11</v>
      </c>
      <c r="F4506" t="s">
        <v>12</v>
      </c>
      <c r="G4506" t="s">
        <v>13</v>
      </c>
      <c r="H4506" t="s">
        <v>13</v>
      </c>
      <c r="I4506">
        <v>61</v>
      </c>
      <c r="J4506" t="str">
        <f>IF(ABS((C4506-AVERAGE($C:$C))/_xlfn.STDEV.S(moras[SALARIO]))&gt;1.96,"Atípico","No")</f>
        <v>No</v>
      </c>
      <c r="K4506" t="str">
        <f>IF(ABS((moras[[#This Row],[EDAD]]-AVERAGE($I:$I))/_xlfn.STDEV.S($I:$I))&gt;1.96,"Atípico","No")</f>
        <v>No</v>
      </c>
    </row>
    <row r="4507" spans="1:11" x14ac:dyDescent="0.35">
      <c r="A4507">
        <v>3465</v>
      </c>
      <c r="B4507" t="s">
        <v>9</v>
      </c>
      <c r="C4507">
        <v>677945.4</v>
      </c>
      <c r="D4507" t="s">
        <v>10</v>
      </c>
      <c r="E4507" t="s">
        <v>16</v>
      </c>
      <c r="F4507" t="s">
        <v>12</v>
      </c>
      <c r="G4507" t="s">
        <v>13</v>
      </c>
      <c r="H4507" t="s">
        <v>13</v>
      </c>
      <c r="I4507">
        <v>61</v>
      </c>
      <c r="J4507" t="str">
        <f>IF(ABS((C4507-AVERAGE($C:$C))/_xlfn.STDEV.S(moras[SALARIO]))&gt;1.96,"Atípico","No")</f>
        <v>No</v>
      </c>
      <c r="K4507" t="str">
        <f>IF(ABS((moras[[#This Row],[EDAD]]-AVERAGE($I:$I))/_xlfn.STDEV.S($I:$I))&gt;1.96,"Atípico","No")</f>
        <v>No</v>
      </c>
    </row>
    <row r="4508" spans="1:11" x14ac:dyDescent="0.35">
      <c r="A4508">
        <v>4186</v>
      </c>
      <c r="B4508" t="s">
        <v>9</v>
      </c>
      <c r="C4508">
        <v>674614</v>
      </c>
      <c r="D4508" t="s">
        <v>10</v>
      </c>
      <c r="E4508" t="s">
        <v>11</v>
      </c>
      <c r="F4508" t="s">
        <v>12</v>
      </c>
      <c r="G4508" t="s">
        <v>13</v>
      </c>
      <c r="H4508" t="s">
        <v>13</v>
      </c>
      <c r="I4508">
        <v>61</v>
      </c>
      <c r="J4508" t="str">
        <f>IF(ABS((C4508-AVERAGE($C:$C))/_xlfn.STDEV.S(moras[SALARIO]))&gt;1.96,"Atípico","No")</f>
        <v>No</v>
      </c>
      <c r="K4508" t="str">
        <f>IF(ABS((moras[[#This Row],[EDAD]]-AVERAGE($I:$I))/_xlfn.STDEV.S($I:$I))&gt;1.96,"Atípico","No")</f>
        <v>No</v>
      </c>
    </row>
    <row r="4509" spans="1:11" x14ac:dyDescent="0.35">
      <c r="A4509">
        <v>2234</v>
      </c>
      <c r="B4509" t="s">
        <v>9</v>
      </c>
      <c r="C4509">
        <v>639148</v>
      </c>
      <c r="D4509" t="s">
        <v>18</v>
      </c>
      <c r="E4509" t="s">
        <v>16</v>
      </c>
      <c r="F4509" t="s">
        <v>12</v>
      </c>
      <c r="G4509" t="s">
        <v>13</v>
      </c>
      <c r="H4509" t="s">
        <v>12</v>
      </c>
      <c r="I4509">
        <v>61</v>
      </c>
      <c r="J4509" t="str">
        <f>IF(ABS((C4509-AVERAGE($C:$C))/_xlfn.STDEV.S(moras[SALARIO]))&gt;1.96,"Atípico","No")</f>
        <v>No</v>
      </c>
      <c r="K4509" t="str">
        <f>IF(ABS((moras[[#This Row],[EDAD]]-AVERAGE($I:$I))/_xlfn.STDEV.S($I:$I))&gt;1.96,"Atípico","No")</f>
        <v>No</v>
      </c>
    </row>
    <row r="4510" spans="1:11" x14ac:dyDescent="0.35">
      <c r="A4510">
        <v>3868</v>
      </c>
      <c r="B4510" t="s">
        <v>9</v>
      </c>
      <c r="C4510">
        <v>639148</v>
      </c>
      <c r="D4510" t="s">
        <v>18</v>
      </c>
      <c r="E4510" t="s">
        <v>16</v>
      </c>
      <c r="F4510" t="s">
        <v>12</v>
      </c>
      <c r="G4510" t="s">
        <v>13</v>
      </c>
      <c r="H4510" t="s">
        <v>13</v>
      </c>
      <c r="I4510">
        <v>61</v>
      </c>
      <c r="J4510" t="str">
        <f>IF(ABS((C4510-AVERAGE($C:$C))/_xlfn.STDEV.S(moras[SALARIO]))&gt;1.96,"Atípico","No")</f>
        <v>No</v>
      </c>
      <c r="K4510" t="str">
        <f>IF(ABS((moras[[#This Row],[EDAD]]-AVERAGE($I:$I))/_xlfn.STDEV.S($I:$I))&gt;1.96,"Atípico","No")</f>
        <v>No</v>
      </c>
    </row>
    <row r="4511" spans="1:11" x14ac:dyDescent="0.35">
      <c r="A4511">
        <v>1120</v>
      </c>
      <c r="B4511" t="s">
        <v>9</v>
      </c>
      <c r="C4511">
        <v>610142</v>
      </c>
      <c r="D4511" t="s">
        <v>18</v>
      </c>
      <c r="E4511" t="s">
        <v>16</v>
      </c>
      <c r="F4511" t="s">
        <v>12</v>
      </c>
      <c r="G4511" t="s">
        <v>13</v>
      </c>
      <c r="H4511" t="s">
        <v>13</v>
      </c>
      <c r="I4511">
        <v>61</v>
      </c>
      <c r="J4511" t="str">
        <f>IF(ABS((C4511-AVERAGE($C:$C))/_xlfn.STDEV.S(moras[SALARIO]))&gt;1.96,"Atípico","No")</f>
        <v>No</v>
      </c>
      <c r="K4511" t="str">
        <f>IF(ABS((moras[[#This Row],[EDAD]]-AVERAGE($I:$I))/_xlfn.STDEV.S($I:$I))&gt;1.96,"Atípico","No")</f>
        <v>No</v>
      </c>
    </row>
    <row r="4512" spans="1:11" x14ac:dyDescent="0.35">
      <c r="A4512">
        <v>1817</v>
      </c>
      <c r="B4512" t="s">
        <v>9</v>
      </c>
      <c r="C4512">
        <v>594092</v>
      </c>
      <c r="D4512" t="s">
        <v>18</v>
      </c>
      <c r="E4512" t="s">
        <v>16</v>
      </c>
      <c r="F4512" t="s">
        <v>12</v>
      </c>
      <c r="G4512" t="s">
        <v>13</v>
      </c>
      <c r="H4512" t="s">
        <v>12</v>
      </c>
      <c r="I4512">
        <v>61</v>
      </c>
      <c r="J4512" t="str">
        <f>IF(ABS((C4512-AVERAGE($C:$C))/_xlfn.STDEV.S(moras[SALARIO]))&gt;1.96,"Atípico","No")</f>
        <v>No</v>
      </c>
      <c r="K4512" t="str">
        <f>IF(ABS((moras[[#This Row],[EDAD]]-AVERAGE($I:$I))/_xlfn.STDEV.S($I:$I))&gt;1.96,"Atípico","No")</f>
        <v>No</v>
      </c>
    </row>
    <row r="4513" spans="1:11" x14ac:dyDescent="0.35">
      <c r="A4513">
        <v>1434</v>
      </c>
      <c r="B4513" t="s">
        <v>9</v>
      </c>
      <c r="C4513">
        <v>573826</v>
      </c>
      <c r="D4513" t="s">
        <v>18</v>
      </c>
      <c r="E4513" t="s">
        <v>16</v>
      </c>
      <c r="F4513" t="s">
        <v>12</v>
      </c>
      <c r="G4513" t="s">
        <v>13</v>
      </c>
      <c r="H4513" t="s">
        <v>12</v>
      </c>
      <c r="I4513">
        <v>61</v>
      </c>
      <c r="J4513" t="str">
        <f>IF(ABS((C4513-AVERAGE($C:$C))/_xlfn.STDEV.S(moras[SALARIO]))&gt;1.96,"Atípico","No")</f>
        <v>No</v>
      </c>
      <c r="K4513" t="str">
        <f>IF(ABS((moras[[#This Row],[EDAD]]-AVERAGE($I:$I))/_xlfn.STDEV.S($I:$I))&gt;1.96,"Atípico","No")</f>
        <v>No</v>
      </c>
    </row>
    <row r="4514" spans="1:11" x14ac:dyDescent="0.35">
      <c r="A4514">
        <v>4809</v>
      </c>
      <c r="B4514" t="s">
        <v>9</v>
      </c>
      <c r="C4514">
        <v>536035.42000000004</v>
      </c>
      <c r="D4514" t="s">
        <v>10</v>
      </c>
      <c r="E4514" t="s">
        <v>16</v>
      </c>
      <c r="F4514" t="s">
        <v>12</v>
      </c>
      <c r="G4514" t="s">
        <v>13</v>
      </c>
      <c r="H4514" t="s">
        <v>13</v>
      </c>
      <c r="I4514">
        <v>61</v>
      </c>
      <c r="J4514" t="str">
        <f>IF(ABS((C4514-AVERAGE($C:$C))/_xlfn.STDEV.S(moras[SALARIO]))&gt;1.96,"Atípico","No")</f>
        <v>No</v>
      </c>
      <c r="K4514" t="str">
        <f>IF(ABS((moras[[#This Row],[EDAD]]-AVERAGE($I:$I))/_xlfn.STDEV.S($I:$I))&gt;1.96,"Atípico","No")</f>
        <v>No</v>
      </c>
    </row>
    <row r="4515" spans="1:11" x14ac:dyDescent="0.35">
      <c r="A4515">
        <v>2490</v>
      </c>
      <c r="B4515" t="s">
        <v>9</v>
      </c>
      <c r="C4515">
        <v>516897.85</v>
      </c>
      <c r="D4515" t="s">
        <v>10</v>
      </c>
      <c r="E4515" t="s">
        <v>16</v>
      </c>
      <c r="F4515" t="s">
        <v>12</v>
      </c>
      <c r="G4515" t="s">
        <v>13</v>
      </c>
      <c r="H4515" t="s">
        <v>13</v>
      </c>
      <c r="I4515">
        <v>61</v>
      </c>
      <c r="J4515" t="str">
        <f>IF(ABS((C4515-AVERAGE($C:$C))/_xlfn.STDEV.S(moras[SALARIO]))&gt;1.96,"Atípico","No")</f>
        <v>No</v>
      </c>
      <c r="K4515" t="str">
        <f>IF(ABS((moras[[#This Row],[EDAD]]-AVERAGE($I:$I))/_xlfn.STDEV.S($I:$I))&gt;1.96,"Atípico","No")</f>
        <v>No</v>
      </c>
    </row>
    <row r="4516" spans="1:11" x14ac:dyDescent="0.35">
      <c r="A4516">
        <v>4706</v>
      </c>
      <c r="B4516" t="s">
        <v>9</v>
      </c>
      <c r="C4516">
        <v>505464</v>
      </c>
      <c r="D4516" t="s">
        <v>18</v>
      </c>
      <c r="E4516" t="s">
        <v>16</v>
      </c>
      <c r="F4516" t="s">
        <v>12</v>
      </c>
      <c r="G4516" t="s">
        <v>13</v>
      </c>
      <c r="H4516" t="s">
        <v>13</v>
      </c>
      <c r="I4516">
        <v>61</v>
      </c>
      <c r="J4516" t="str">
        <f>IF(ABS((C4516-AVERAGE($C:$C))/_xlfn.STDEV.S(moras[SALARIO]))&gt;1.96,"Atípico","No")</f>
        <v>No</v>
      </c>
      <c r="K4516" t="str">
        <f>IF(ABS((moras[[#This Row],[EDAD]]-AVERAGE($I:$I))/_xlfn.STDEV.S($I:$I))&gt;1.96,"Atípico","No")</f>
        <v>No</v>
      </c>
    </row>
    <row r="4517" spans="1:11" x14ac:dyDescent="0.35">
      <c r="A4517">
        <v>241</v>
      </c>
      <c r="B4517" t="s">
        <v>9</v>
      </c>
      <c r="C4517">
        <v>500000</v>
      </c>
      <c r="D4517" t="s">
        <v>10</v>
      </c>
      <c r="E4517" t="s">
        <v>16</v>
      </c>
      <c r="F4517" t="s">
        <v>12</v>
      </c>
      <c r="G4517" t="s">
        <v>13</v>
      </c>
      <c r="H4517" t="s">
        <v>12</v>
      </c>
      <c r="I4517">
        <v>61</v>
      </c>
      <c r="J4517" t="str">
        <f>IF(ABS((C4517-AVERAGE($C:$C))/_xlfn.STDEV.S(moras[SALARIO]))&gt;1.96,"Atípico","No")</f>
        <v>No</v>
      </c>
      <c r="K4517" t="str">
        <f>IF(ABS((moras[[#This Row],[EDAD]]-AVERAGE($I:$I))/_xlfn.STDEV.S($I:$I))&gt;1.96,"Atípico","No")</f>
        <v>No</v>
      </c>
    </row>
    <row r="4518" spans="1:11" x14ac:dyDescent="0.35">
      <c r="A4518">
        <v>3836</v>
      </c>
      <c r="B4518" t="s">
        <v>9</v>
      </c>
      <c r="C4518">
        <v>468380.06</v>
      </c>
      <c r="D4518" t="s">
        <v>10</v>
      </c>
      <c r="E4518" t="s">
        <v>16</v>
      </c>
      <c r="F4518" t="s">
        <v>12</v>
      </c>
      <c r="G4518" t="s">
        <v>13</v>
      </c>
      <c r="H4518" t="s">
        <v>13</v>
      </c>
      <c r="I4518">
        <v>61</v>
      </c>
      <c r="J4518" t="str">
        <f>IF(ABS((C4518-AVERAGE($C:$C))/_xlfn.STDEV.S(moras[SALARIO]))&gt;1.96,"Atípico","No")</f>
        <v>No</v>
      </c>
      <c r="K4518" t="str">
        <f>IF(ABS((moras[[#This Row],[EDAD]]-AVERAGE($I:$I))/_xlfn.STDEV.S($I:$I))&gt;1.96,"Atípico","No")</f>
        <v>No</v>
      </c>
    </row>
    <row r="4519" spans="1:11" x14ac:dyDescent="0.35">
      <c r="A4519">
        <v>4534</v>
      </c>
      <c r="B4519" t="s">
        <v>9</v>
      </c>
      <c r="C4519">
        <v>427590.98</v>
      </c>
      <c r="D4519" t="s">
        <v>10</v>
      </c>
      <c r="E4519" t="s">
        <v>16</v>
      </c>
      <c r="F4519" t="s">
        <v>12</v>
      </c>
      <c r="G4519" t="s">
        <v>13</v>
      </c>
      <c r="H4519" t="s">
        <v>12</v>
      </c>
      <c r="I4519">
        <v>61</v>
      </c>
      <c r="J4519" t="str">
        <f>IF(ABS((C4519-AVERAGE($C:$C))/_xlfn.STDEV.S(moras[SALARIO]))&gt;1.96,"Atípico","No")</f>
        <v>No</v>
      </c>
      <c r="K4519" t="str">
        <f>IF(ABS((moras[[#This Row],[EDAD]]-AVERAGE($I:$I))/_xlfn.STDEV.S($I:$I))&gt;1.96,"Atípico","No")</f>
        <v>No</v>
      </c>
    </row>
    <row r="4520" spans="1:11" x14ac:dyDescent="0.35">
      <c r="A4520">
        <v>3471</v>
      </c>
      <c r="B4520" t="s">
        <v>9</v>
      </c>
      <c r="C4520">
        <v>427070.54</v>
      </c>
      <c r="D4520" t="s">
        <v>10</v>
      </c>
      <c r="E4520" t="s">
        <v>16</v>
      </c>
      <c r="F4520" t="s">
        <v>12</v>
      </c>
      <c r="G4520" t="s">
        <v>12</v>
      </c>
      <c r="H4520" t="s">
        <v>13</v>
      </c>
      <c r="I4520">
        <v>61</v>
      </c>
      <c r="J4520" t="str">
        <f>IF(ABS((C4520-AVERAGE($C:$C))/_xlfn.STDEV.S(moras[SALARIO]))&gt;1.96,"Atípico","No")</f>
        <v>No</v>
      </c>
      <c r="K4520" t="str">
        <f>IF(ABS((moras[[#This Row],[EDAD]]-AVERAGE($I:$I))/_xlfn.STDEV.S($I:$I))&gt;1.96,"Atípico","No")</f>
        <v>No</v>
      </c>
    </row>
    <row r="4521" spans="1:11" x14ac:dyDescent="0.35">
      <c r="A4521">
        <v>1225</v>
      </c>
      <c r="B4521" t="s">
        <v>9</v>
      </c>
      <c r="C4521">
        <v>415869</v>
      </c>
      <c r="D4521" t="s">
        <v>18</v>
      </c>
      <c r="E4521" t="s">
        <v>16</v>
      </c>
      <c r="F4521" t="s">
        <v>12</v>
      </c>
      <c r="G4521" t="s">
        <v>12</v>
      </c>
      <c r="H4521" t="s">
        <v>12</v>
      </c>
      <c r="I4521">
        <v>61</v>
      </c>
      <c r="J4521" t="str">
        <f>IF(ABS((C4521-AVERAGE($C:$C))/_xlfn.STDEV.S(moras[SALARIO]))&gt;1.96,"Atípico","No")</f>
        <v>No</v>
      </c>
      <c r="K4521" t="str">
        <f>IF(ABS((moras[[#This Row],[EDAD]]-AVERAGE($I:$I))/_xlfn.STDEV.S($I:$I))&gt;1.96,"Atípico","No")</f>
        <v>No</v>
      </c>
    </row>
    <row r="4522" spans="1:11" x14ac:dyDescent="0.35">
      <c r="A4522">
        <v>3235</v>
      </c>
      <c r="B4522" t="s">
        <v>9</v>
      </c>
      <c r="C4522">
        <v>414416</v>
      </c>
      <c r="D4522" t="s">
        <v>10</v>
      </c>
      <c r="E4522" t="s">
        <v>16</v>
      </c>
      <c r="F4522" t="s">
        <v>12</v>
      </c>
      <c r="G4522" t="s">
        <v>13</v>
      </c>
      <c r="H4522" t="s">
        <v>13</v>
      </c>
      <c r="I4522">
        <v>61</v>
      </c>
      <c r="J4522" t="str">
        <f>IF(ABS((C4522-AVERAGE($C:$C))/_xlfn.STDEV.S(moras[SALARIO]))&gt;1.96,"Atípico","No")</f>
        <v>No</v>
      </c>
      <c r="K4522" t="str">
        <f>IF(ABS((moras[[#This Row],[EDAD]]-AVERAGE($I:$I))/_xlfn.STDEV.S($I:$I))&gt;1.96,"Atípico","No")</f>
        <v>No</v>
      </c>
    </row>
    <row r="4523" spans="1:11" x14ac:dyDescent="0.35">
      <c r="A4523">
        <v>4869</v>
      </c>
      <c r="B4523" t="s">
        <v>15</v>
      </c>
      <c r="C4523">
        <v>407547.36</v>
      </c>
      <c r="D4523" t="s">
        <v>10</v>
      </c>
      <c r="E4523" t="s">
        <v>11</v>
      </c>
      <c r="F4523" t="s">
        <v>12</v>
      </c>
      <c r="G4523" t="s">
        <v>13</v>
      </c>
      <c r="H4523" t="s">
        <v>13</v>
      </c>
      <c r="I4523">
        <v>61</v>
      </c>
      <c r="J4523" t="str">
        <f>IF(ABS((C4523-AVERAGE($C:$C))/_xlfn.STDEV.S(moras[SALARIO]))&gt;1.96,"Atípico","No")</f>
        <v>No</v>
      </c>
      <c r="K4523" t="str">
        <f>IF(ABS((moras[[#This Row],[EDAD]]-AVERAGE($I:$I))/_xlfn.STDEV.S($I:$I))&gt;1.96,"Atípico","No")</f>
        <v>No</v>
      </c>
    </row>
    <row r="4524" spans="1:11" x14ac:dyDescent="0.35">
      <c r="A4524">
        <v>2229</v>
      </c>
      <c r="B4524" t="s">
        <v>15</v>
      </c>
      <c r="C4524">
        <v>404467</v>
      </c>
      <c r="D4524" t="s">
        <v>17</v>
      </c>
      <c r="E4524" t="s">
        <v>16</v>
      </c>
      <c r="F4524" t="s">
        <v>12</v>
      </c>
      <c r="G4524" t="s">
        <v>13</v>
      </c>
      <c r="H4524" t="s">
        <v>13</v>
      </c>
      <c r="I4524">
        <v>61</v>
      </c>
      <c r="J4524" t="str">
        <f>IF(ABS((C4524-AVERAGE($C:$C))/_xlfn.STDEV.S(moras[SALARIO]))&gt;1.96,"Atípico","No")</f>
        <v>No</v>
      </c>
      <c r="K4524" t="str">
        <f>IF(ABS((moras[[#This Row],[EDAD]]-AVERAGE($I:$I))/_xlfn.STDEV.S($I:$I))&gt;1.96,"Atípico","No")</f>
        <v>No</v>
      </c>
    </row>
    <row r="4525" spans="1:11" x14ac:dyDescent="0.35">
      <c r="A4525">
        <v>3643</v>
      </c>
      <c r="B4525" t="s">
        <v>15</v>
      </c>
      <c r="C4525">
        <v>392276</v>
      </c>
      <c r="D4525" t="s">
        <v>10</v>
      </c>
      <c r="E4525" t="s">
        <v>11</v>
      </c>
      <c r="F4525" t="s">
        <v>12</v>
      </c>
      <c r="G4525" t="s">
        <v>13</v>
      </c>
      <c r="H4525" t="s">
        <v>12</v>
      </c>
      <c r="I4525">
        <v>61</v>
      </c>
      <c r="J4525" t="str">
        <f>IF(ABS((C4525-AVERAGE($C:$C))/_xlfn.STDEV.S(moras[SALARIO]))&gt;1.96,"Atípico","No")</f>
        <v>No</v>
      </c>
      <c r="K4525" t="str">
        <f>IF(ABS((moras[[#This Row],[EDAD]]-AVERAGE($I:$I))/_xlfn.STDEV.S($I:$I))&gt;1.96,"Atípico","No")</f>
        <v>No</v>
      </c>
    </row>
    <row r="4526" spans="1:11" x14ac:dyDescent="0.35">
      <c r="A4526">
        <v>1703</v>
      </c>
      <c r="B4526" t="s">
        <v>9</v>
      </c>
      <c r="C4526">
        <v>390899.95</v>
      </c>
      <c r="D4526" t="s">
        <v>10</v>
      </c>
      <c r="E4526" t="s">
        <v>16</v>
      </c>
      <c r="F4526" t="s">
        <v>12</v>
      </c>
      <c r="G4526" t="s">
        <v>13</v>
      </c>
      <c r="H4526" t="s">
        <v>13</v>
      </c>
      <c r="I4526">
        <v>61</v>
      </c>
      <c r="J4526" t="str">
        <f>IF(ABS((C4526-AVERAGE($C:$C))/_xlfn.STDEV.S(moras[SALARIO]))&gt;1.96,"Atípico","No")</f>
        <v>No</v>
      </c>
      <c r="K4526" t="str">
        <f>IF(ABS((moras[[#This Row],[EDAD]]-AVERAGE($I:$I))/_xlfn.STDEV.S($I:$I))&gt;1.96,"Atípico","No")</f>
        <v>No</v>
      </c>
    </row>
    <row r="4527" spans="1:11" x14ac:dyDescent="0.35">
      <c r="A4527">
        <v>1746</v>
      </c>
      <c r="B4527" t="s">
        <v>9</v>
      </c>
      <c r="C4527">
        <v>389617</v>
      </c>
      <c r="D4527" t="s">
        <v>10</v>
      </c>
      <c r="E4527" t="s">
        <v>16</v>
      </c>
      <c r="F4527" t="s">
        <v>12</v>
      </c>
      <c r="G4527" t="s">
        <v>13</v>
      </c>
      <c r="H4527" t="s">
        <v>13</v>
      </c>
      <c r="I4527">
        <v>61</v>
      </c>
      <c r="J4527" t="str">
        <f>IF(ABS((C4527-AVERAGE($C:$C))/_xlfn.STDEV.S(moras[SALARIO]))&gt;1.96,"Atípico","No")</f>
        <v>No</v>
      </c>
      <c r="K4527" t="str">
        <f>IF(ABS((moras[[#This Row],[EDAD]]-AVERAGE($I:$I))/_xlfn.STDEV.S($I:$I))&gt;1.96,"Atípico","No")</f>
        <v>No</v>
      </c>
    </row>
    <row r="4528" spans="1:11" x14ac:dyDescent="0.35">
      <c r="A4528">
        <v>1244</v>
      </c>
      <c r="B4528" t="s">
        <v>9</v>
      </c>
      <c r="C4528">
        <v>387148.05</v>
      </c>
      <c r="D4528" t="s">
        <v>10</v>
      </c>
      <c r="E4528" t="s">
        <v>16</v>
      </c>
      <c r="F4528" t="s">
        <v>12</v>
      </c>
      <c r="G4528" t="s">
        <v>13</v>
      </c>
      <c r="H4528" t="s">
        <v>13</v>
      </c>
      <c r="I4528">
        <v>61</v>
      </c>
      <c r="J4528" t="str">
        <f>IF(ABS((C4528-AVERAGE($C:$C))/_xlfn.STDEV.S(moras[SALARIO]))&gt;1.96,"Atípico","No")</f>
        <v>No</v>
      </c>
      <c r="K4528" t="str">
        <f>IF(ABS((moras[[#This Row],[EDAD]]-AVERAGE($I:$I))/_xlfn.STDEV.S($I:$I))&gt;1.96,"Atípico","No")</f>
        <v>No</v>
      </c>
    </row>
    <row r="4529" spans="1:11" x14ac:dyDescent="0.35">
      <c r="A4529">
        <v>2794</v>
      </c>
      <c r="B4529" t="s">
        <v>9</v>
      </c>
      <c r="C4529">
        <v>359544.27</v>
      </c>
      <c r="D4529" t="s">
        <v>21</v>
      </c>
      <c r="E4529" t="s">
        <v>16</v>
      </c>
      <c r="F4529" t="s">
        <v>12</v>
      </c>
      <c r="G4529" t="s">
        <v>12</v>
      </c>
      <c r="H4529" t="s">
        <v>13</v>
      </c>
      <c r="I4529">
        <v>61</v>
      </c>
      <c r="J4529" t="str">
        <f>IF(ABS((C4529-AVERAGE($C:$C))/_xlfn.STDEV.S(moras[SALARIO]))&gt;1.96,"Atípico","No")</f>
        <v>No</v>
      </c>
      <c r="K4529" t="str">
        <f>IF(ABS((moras[[#This Row],[EDAD]]-AVERAGE($I:$I))/_xlfn.STDEV.S($I:$I))&gt;1.96,"Atípico","No")</f>
        <v>No</v>
      </c>
    </row>
    <row r="4530" spans="1:11" x14ac:dyDescent="0.35">
      <c r="A4530">
        <v>4177</v>
      </c>
      <c r="B4530" t="s">
        <v>9</v>
      </c>
      <c r="C4530">
        <v>359544.27</v>
      </c>
      <c r="D4530" t="s">
        <v>21</v>
      </c>
      <c r="E4530" t="s">
        <v>16</v>
      </c>
      <c r="F4530" t="s">
        <v>12</v>
      </c>
      <c r="G4530" t="s">
        <v>12</v>
      </c>
      <c r="H4530" t="s">
        <v>13</v>
      </c>
      <c r="I4530">
        <v>61</v>
      </c>
      <c r="J4530" t="str">
        <f>IF(ABS((C4530-AVERAGE($C:$C))/_xlfn.STDEV.S(moras[SALARIO]))&gt;1.96,"Atípico","No")</f>
        <v>No</v>
      </c>
      <c r="K4530" t="str">
        <f>IF(ABS((moras[[#This Row],[EDAD]]-AVERAGE($I:$I))/_xlfn.STDEV.S($I:$I))&gt;1.96,"Atípico","No")</f>
        <v>No</v>
      </c>
    </row>
    <row r="4531" spans="1:11" x14ac:dyDescent="0.35">
      <c r="A4531">
        <v>3718</v>
      </c>
      <c r="B4531" t="s">
        <v>9</v>
      </c>
      <c r="C4531">
        <v>356657</v>
      </c>
      <c r="D4531" t="s">
        <v>17</v>
      </c>
      <c r="E4531" t="s">
        <v>16</v>
      </c>
      <c r="F4531" t="s">
        <v>12</v>
      </c>
      <c r="G4531" t="s">
        <v>13</v>
      </c>
      <c r="H4531" t="s">
        <v>12</v>
      </c>
      <c r="I4531">
        <v>61</v>
      </c>
      <c r="J4531" t="str">
        <f>IF(ABS((C4531-AVERAGE($C:$C))/_xlfn.STDEV.S(moras[SALARIO]))&gt;1.96,"Atípico","No")</f>
        <v>No</v>
      </c>
      <c r="K4531" t="str">
        <f>IF(ABS((moras[[#This Row],[EDAD]]-AVERAGE($I:$I))/_xlfn.STDEV.S($I:$I))&gt;1.96,"Atípico","No")</f>
        <v>No</v>
      </c>
    </row>
    <row r="4532" spans="1:11" x14ac:dyDescent="0.35">
      <c r="A4532">
        <v>2024</v>
      </c>
      <c r="B4532" t="s">
        <v>9</v>
      </c>
      <c r="C4532">
        <v>351360</v>
      </c>
      <c r="D4532" t="s">
        <v>10</v>
      </c>
      <c r="E4532" t="s">
        <v>16</v>
      </c>
      <c r="F4532" t="s">
        <v>12</v>
      </c>
      <c r="G4532" t="s">
        <v>13</v>
      </c>
      <c r="H4532" t="s">
        <v>12</v>
      </c>
      <c r="I4532">
        <v>61</v>
      </c>
      <c r="J4532" t="str">
        <f>IF(ABS((C4532-AVERAGE($C:$C))/_xlfn.STDEV.S(moras[SALARIO]))&gt;1.96,"Atípico","No")</f>
        <v>No</v>
      </c>
      <c r="K4532" t="str">
        <f>IF(ABS((moras[[#This Row],[EDAD]]-AVERAGE($I:$I))/_xlfn.STDEV.S($I:$I))&gt;1.96,"Atípico","No")</f>
        <v>No</v>
      </c>
    </row>
    <row r="4533" spans="1:11" x14ac:dyDescent="0.35">
      <c r="A4533">
        <v>285</v>
      </c>
      <c r="B4533" t="s">
        <v>15</v>
      </c>
      <c r="C4533">
        <v>342332</v>
      </c>
      <c r="D4533" t="s">
        <v>18</v>
      </c>
      <c r="E4533" t="s">
        <v>16</v>
      </c>
      <c r="F4533" t="s">
        <v>12</v>
      </c>
      <c r="G4533" t="s">
        <v>13</v>
      </c>
      <c r="H4533" t="s">
        <v>13</v>
      </c>
      <c r="I4533">
        <v>61</v>
      </c>
      <c r="J4533" t="str">
        <f>IF(ABS((C4533-AVERAGE($C:$C))/_xlfn.STDEV.S(moras[SALARIO]))&gt;1.96,"Atípico","No")</f>
        <v>No</v>
      </c>
      <c r="K4533" t="str">
        <f>IF(ABS((moras[[#This Row],[EDAD]]-AVERAGE($I:$I))/_xlfn.STDEV.S($I:$I))&gt;1.96,"Atípico","No")</f>
        <v>No</v>
      </c>
    </row>
    <row r="4534" spans="1:11" x14ac:dyDescent="0.35">
      <c r="A4534">
        <v>1471</v>
      </c>
      <c r="B4534" t="s">
        <v>9</v>
      </c>
      <c r="C4534">
        <v>342027</v>
      </c>
      <c r="D4534" t="s">
        <v>10</v>
      </c>
      <c r="E4534" t="s">
        <v>16</v>
      </c>
      <c r="F4534" t="s">
        <v>12</v>
      </c>
      <c r="G4534" t="s">
        <v>12</v>
      </c>
      <c r="H4534" t="s">
        <v>13</v>
      </c>
      <c r="I4534">
        <v>61</v>
      </c>
      <c r="J4534" t="str">
        <f>IF(ABS((C4534-AVERAGE($C:$C))/_xlfn.STDEV.S(moras[SALARIO]))&gt;1.96,"Atípico","No")</f>
        <v>No</v>
      </c>
      <c r="K4534" t="str">
        <f>IF(ABS((moras[[#This Row],[EDAD]]-AVERAGE($I:$I))/_xlfn.STDEV.S($I:$I))&gt;1.96,"Atípico","No")</f>
        <v>No</v>
      </c>
    </row>
    <row r="4535" spans="1:11" x14ac:dyDescent="0.35">
      <c r="A4535">
        <v>2342</v>
      </c>
      <c r="B4535" t="s">
        <v>15</v>
      </c>
      <c r="C4535">
        <v>338166</v>
      </c>
      <c r="D4535" t="s">
        <v>18</v>
      </c>
      <c r="E4535" t="s">
        <v>16</v>
      </c>
      <c r="F4535" t="s">
        <v>12</v>
      </c>
      <c r="G4535" t="s">
        <v>13</v>
      </c>
      <c r="H4535" t="s">
        <v>13</v>
      </c>
      <c r="I4535">
        <v>61</v>
      </c>
      <c r="J4535" t="str">
        <f>IF(ABS((C4535-AVERAGE($C:$C))/_xlfn.STDEV.S(moras[SALARIO]))&gt;1.96,"Atípico","No")</f>
        <v>No</v>
      </c>
      <c r="K4535" t="str">
        <f>IF(ABS((moras[[#This Row],[EDAD]]-AVERAGE($I:$I))/_xlfn.STDEV.S($I:$I))&gt;1.96,"Atípico","No")</f>
        <v>No</v>
      </c>
    </row>
    <row r="4536" spans="1:11" x14ac:dyDescent="0.35">
      <c r="A4536">
        <v>4437</v>
      </c>
      <c r="B4536" t="s">
        <v>15</v>
      </c>
      <c r="C4536">
        <v>327716</v>
      </c>
      <c r="D4536" t="s">
        <v>17</v>
      </c>
      <c r="E4536" t="s">
        <v>16</v>
      </c>
      <c r="F4536" t="s">
        <v>12</v>
      </c>
      <c r="G4536" t="s">
        <v>13</v>
      </c>
      <c r="H4536" t="s">
        <v>13</v>
      </c>
      <c r="I4536">
        <v>61</v>
      </c>
      <c r="J4536" t="str">
        <f>IF(ABS((C4536-AVERAGE($C:$C))/_xlfn.STDEV.S(moras[SALARIO]))&gt;1.96,"Atípico","No")</f>
        <v>No</v>
      </c>
      <c r="K4536" t="str">
        <f>IF(ABS((moras[[#This Row],[EDAD]]-AVERAGE($I:$I))/_xlfn.STDEV.S($I:$I))&gt;1.96,"Atípico","No")</f>
        <v>No</v>
      </c>
    </row>
    <row r="4537" spans="1:11" x14ac:dyDescent="0.35">
      <c r="A4537">
        <v>2811</v>
      </c>
      <c r="B4537" t="s">
        <v>15</v>
      </c>
      <c r="C4537">
        <v>320000</v>
      </c>
      <c r="D4537" t="s">
        <v>10</v>
      </c>
      <c r="E4537" t="s">
        <v>16</v>
      </c>
      <c r="F4537" t="s">
        <v>12</v>
      </c>
      <c r="G4537" t="s">
        <v>13</v>
      </c>
      <c r="H4537" t="s">
        <v>12</v>
      </c>
      <c r="I4537">
        <v>61</v>
      </c>
      <c r="J4537" t="str">
        <f>IF(ABS((C4537-AVERAGE($C:$C))/_xlfn.STDEV.S(moras[SALARIO]))&gt;1.96,"Atípico","No")</f>
        <v>No</v>
      </c>
      <c r="K4537" t="str">
        <f>IF(ABS((moras[[#This Row],[EDAD]]-AVERAGE($I:$I))/_xlfn.STDEV.S($I:$I))&gt;1.96,"Atípico","No")</f>
        <v>No</v>
      </c>
    </row>
    <row r="4538" spans="1:11" x14ac:dyDescent="0.35">
      <c r="A4538">
        <v>677</v>
      </c>
      <c r="B4538" t="s">
        <v>9</v>
      </c>
      <c r="C4538">
        <v>319600</v>
      </c>
      <c r="D4538" t="s">
        <v>10</v>
      </c>
      <c r="E4538" t="s">
        <v>16</v>
      </c>
      <c r="F4538" t="s">
        <v>12</v>
      </c>
      <c r="G4538" t="s">
        <v>13</v>
      </c>
      <c r="H4538" t="s">
        <v>13</v>
      </c>
      <c r="I4538">
        <v>61</v>
      </c>
      <c r="J4538" t="str">
        <f>IF(ABS((C4538-AVERAGE($C:$C))/_xlfn.STDEV.S(moras[SALARIO]))&gt;1.96,"Atípico","No")</f>
        <v>No</v>
      </c>
      <c r="K4538" t="str">
        <f>IF(ABS((moras[[#This Row],[EDAD]]-AVERAGE($I:$I))/_xlfn.STDEV.S($I:$I))&gt;1.96,"Atípico","No")</f>
        <v>No</v>
      </c>
    </row>
    <row r="4539" spans="1:11" x14ac:dyDescent="0.35">
      <c r="A4539">
        <v>3663</v>
      </c>
      <c r="B4539" t="s">
        <v>15</v>
      </c>
      <c r="C4539">
        <v>314569</v>
      </c>
      <c r="D4539" t="s">
        <v>17</v>
      </c>
      <c r="E4539" t="s">
        <v>16</v>
      </c>
      <c r="F4539" t="s">
        <v>12</v>
      </c>
      <c r="G4539" t="s">
        <v>13</v>
      </c>
      <c r="H4539" t="s">
        <v>13</v>
      </c>
      <c r="I4539">
        <v>61</v>
      </c>
      <c r="J4539" t="str">
        <f>IF(ABS((C4539-AVERAGE($C:$C))/_xlfn.STDEV.S(moras[SALARIO]))&gt;1.96,"Atípico","No")</f>
        <v>No</v>
      </c>
      <c r="K4539" t="str">
        <f>IF(ABS((moras[[#This Row],[EDAD]]-AVERAGE($I:$I))/_xlfn.STDEV.S($I:$I))&gt;1.96,"Atípico","No")</f>
        <v>No</v>
      </c>
    </row>
    <row r="4540" spans="1:11" x14ac:dyDescent="0.35">
      <c r="A4540">
        <v>1894</v>
      </c>
      <c r="B4540" t="s">
        <v>9</v>
      </c>
      <c r="C4540">
        <v>309333.33</v>
      </c>
      <c r="D4540" t="s">
        <v>10</v>
      </c>
      <c r="E4540" t="s">
        <v>16</v>
      </c>
      <c r="F4540" t="s">
        <v>12</v>
      </c>
      <c r="G4540" t="s">
        <v>13</v>
      </c>
      <c r="H4540" t="s">
        <v>12</v>
      </c>
      <c r="I4540">
        <v>61</v>
      </c>
      <c r="J4540" t="str">
        <f>IF(ABS((C4540-AVERAGE($C:$C))/_xlfn.STDEV.S(moras[SALARIO]))&gt;1.96,"Atípico","No")</f>
        <v>No</v>
      </c>
      <c r="K4540" t="str">
        <f>IF(ABS((moras[[#This Row],[EDAD]]-AVERAGE($I:$I))/_xlfn.STDEV.S($I:$I))&gt;1.96,"Atípico","No")</f>
        <v>No</v>
      </c>
    </row>
    <row r="4541" spans="1:11" x14ac:dyDescent="0.35">
      <c r="A4541">
        <v>2248</v>
      </c>
      <c r="B4541" t="s">
        <v>15</v>
      </c>
      <c r="C4541">
        <v>306400</v>
      </c>
      <c r="D4541" t="s">
        <v>10</v>
      </c>
      <c r="E4541" t="s">
        <v>16</v>
      </c>
      <c r="F4541" t="s">
        <v>12</v>
      </c>
      <c r="G4541" t="s">
        <v>13</v>
      </c>
      <c r="H4541" t="s">
        <v>13</v>
      </c>
      <c r="I4541">
        <v>61</v>
      </c>
      <c r="J4541" t="str">
        <f>IF(ABS((C4541-AVERAGE($C:$C))/_xlfn.STDEV.S(moras[SALARIO]))&gt;1.96,"Atípico","No")</f>
        <v>No</v>
      </c>
      <c r="K4541" t="str">
        <f>IF(ABS((moras[[#This Row],[EDAD]]-AVERAGE($I:$I))/_xlfn.STDEV.S($I:$I))&gt;1.96,"Atípico","No")</f>
        <v>No</v>
      </c>
    </row>
    <row r="4542" spans="1:11" x14ac:dyDescent="0.35">
      <c r="A4542">
        <v>3001</v>
      </c>
      <c r="B4542" t="s">
        <v>9</v>
      </c>
      <c r="C4542">
        <v>302470</v>
      </c>
      <c r="D4542" t="s">
        <v>18</v>
      </c>
      <c r="E4542" t="s">
        <v>16</v>
      </c>
      <c r="F4542" t="s">
        <v>12</v>
      </c>
      <c r="G4542" t="s">
        <v>13</v>
      </c>
      <c r="H4542" t="s">
        <v>13</v>
      </c>
      <c r="I4542">
        <v>61</v>
      </c>
      <c r="J4542" t="str">
        <f>IF(ABS((C4542-AVERAGE($C:$C))/_xlfn.STDEV.S(moras[SALARIO]))&gt;1.96,"Atípico","No")</f>
        <v>No</v>
      </c>
      <c r="K4542" t="str">
        <f>IF(ABS((moras[[#This Row],[EDAD]]-AVERAGE($I:$I))/_xlfn.STDEV.S($I:$I))&gt;1.96,"Atípico","No")</f>
        <v>No</v>
      </c>
    </row>
    <row r="4543" spans="1:11" x14ac:dyDescent="0.35">
      <c r="A4543">
        <v>2837</v>
      </c>
      <c r="B4543" t="s">
        <v>9</v>
      </c>
      <c r="C4543">
        <v>300056</v>
      </c>
      <c r="D4543" t="s">
        <v>14</v>
      </c>
      <c r="E4543" t="s">
        <v>11</v>
      </c>
      <c r="F4543" t="s">
        <v>12</v>
      </c>
      <c r="G4543" t="s">
        <v>13</v>
      </c>
      <c r="H4543" t="s">
        <v>13</v>
      </c>
      <c r="I4543">
        <v>61</v>
      </c>
      <c r="J4543" t="str">
        <f>IF(ABS((C4543-AVERAGE($C:$C))/_xlfn.STDEV.S(moras[SALARIO]))&gt;1.96,"Atípico","No")</f>
        <v>No</v>
      </c>
      <c r="K4543" t="str">
        <f>IF(ABS((moras[[#This Row],[EDAD]]-AVERAGE($I:$I))/_xlfn.STDEV.S($I:$I))&gt;1.96,"Atípico","No")</f>
        <v>No</v>
      </c>
    </row>
    <row r="4544" spans="1:11" x14ac:dyDescent="0.35">
      <c r="A4544">
        <v>740</v>
      </c>
      <c r="B4544" t="s">
        <v>15</v>
      </c>
      <c r="C4544">
        <v>300018</v>
      </c>
      <c r="D4544" t="s">
        <v>17</v>
      </c>
      <c r="E4544" t="s">
        <v>16</v>
      </c>
      <c r="F4544" t="s">
        <v>12</v>
      </c>
      <c r="G4544" t="s">
        <v>13</v>
      </c>
      <c r="H4544" t="s">
        <v>13</v>
      </c>
      <c r="I4544">
        <v>61</v>
      </c>
      <c r="J4544" t="str">
        <f>IF(ABS((C4544-AVERAGE($C:$C))/_xlfn.STDEV.S(moras[SALARIO]))&gt;1.96,"Atípico","No")</f>
        <v>No</v>
      </c>
      <c r="K4544" t="str">
        <f>IF(ABS((moras[[#This Row],[EDAD]]-AVERAGE($I:$I))/_xlfn.STDEV.S($I:$I))&gt;1.96,"Atípico","No")</f>
        <v>No</v>
      </c>
    </row>
    <row r="4545" spans="1:11" x14ac:dyDescent="0.35">
      <c r="A4545">
        <v>3571</v>
      </c>
      <c r="B4545" t="s">
        <v>9</v>
      </c>
      <c r="C4545">
        <v>300018</v>
      </c>
      <c r="D4545" t="s">
        <v>18</v>
      </c>
      <c r="E4545" t="s">
        <v>16</v>
      </c>
      <c r="F4545" t="s">
        <v>12</v>
      </c>
      <c r="G4545" t="s">
        <v>13</v>
      </c>
      <c r="H4545" t="s">
        <v>13</v>
      </c>
      <c r="I4545">
        <v>61</v>
      </c>
      <c r="J4545" t="str">
        <f>IF(ABS((C4545-AVERAGE($C:$C))/_xlfn.STDEV.S(moras[SALARIO]))&gt;1.96,"Atípico","No")</f>
        <v>No</v>
      </c>
      <c r="K4545" t="str">
        <f>IF(ABS((moras[[#This Row],[EDAD]]-AVERAGE($I:$I))/_xlfn.STDEV.S($I:$I))&gt;1.96,"Atípico","No")</f>
        <v>No</v>
      </c>
    </row>
    <row r="4546" spans="1:11" x14ac:dyDescent="0.35">
      <c r="A4546">
        <v>2293</v>
      </c>
      <c r="B4546" t="s">
        <v>9</v>
      </c>
      <c r="C4546">
        <v>299647</v>
      </c>
      <c r="D4546" t="s">
        <v>17</v>
      </c>
      <c r="E4546" t="s">
        <v>16</v>
      </c>
      <c r="F4546" t="s">
        <v>12</v>
      </c>
      <c r="G4546" t="s">
        <v>13</v>
      </c>
      <c r="H4546" t="s">
        <v>13</v>
      </c>
      <c r="I4546">
        <v>61</v>
      </c>
      <c r="J4546" t="str">
        <f>IF(ABS((C4546-AVERAGE($C:$C))/_xlfn.STDEV.S(moras[SALARIO]))&gt;1.96,"Atípico","No")</f>
        <v>No</v>
      </c>
      <c r="K4546" t="str">
        <f>IF(ABS((moras[[#This Row],[EDAD]]-AVERAGE($I:$I))/_xlfn.STDEV.S($I:$I))&gt;1.96,"Atípico","No")</f>
        <v>No</v>
      </c>
    </row>
    <row r="4547" spans="1:11" x14ac:dyDescent="0.35">
      <c r="A4547">
        <v>2667</v>
      </c>
      <c r="B4547" t="s">
        <v>9</v>
      </c>
      <c r="C4547">
        <v>299441</v>
      </c>
      <c r="D4547" t="s">
        <v>18</v>
      </c>
      <c r="E4547" t="s">
        <v>16</v>
      </c>
      <c r="F4547" t="s">
        <v>12</v>
      </c>
      <c r="G4547" t="s">
        <v>13</v>
      </c>
      <c r="H4547" t="s">
        <v>13</v>
      </c>
      <c r="I4547">
        <v>61</v>
      </c>
      <c r="J4547" t="str">
        <f>IF(ABS((C4547-AVERAGE($C:$C))/_xlfn.STDEV.S(moras[SALARIO]))&gt;1.96,"Atípico","No")</f>
        <v>No</v>
      </c>
      <c r="K4547" t="str">
        <f>IF(ABS((moras[[#This Row],[EDAD]]-AVERAGE($I:$I))/_xlfn.STDEV.S($I:$I))&gt;1.96,"Atípico","No")</f>
        <v>No</v>
      </c>
    </row>
    <row r="4548" spans="1:11" x14ac:dyDescent="0.35">
      <c r="A4548">
        <v>4259</v>
      </c>
      <c r="B4548" t="s">
        <v>9</v>
      </c>
      <c r="C4548">
        <v>297586</v>
      </c>
      <c r="D4548" t="s">
        <v>17</v>
      </c>
      <c r="E4548" t="s">
        <v>16</v>
      </c>
      <c r="F4548" t="s">
        <v>12</v>
      </c>
      <c r="G4548" t="s">
        <v>12</v>
      </c>
      <c r="H4548" t="s">
        <v>13</v>
      </c>
      <c r="I4548">
        <v>61</v>
      </c>
      <c r="J4548" t="str">
        <f>IF(ABS((C4548-AVERAGE($C:$C))/_xlfn.STDEV.S(moras[SALARIO]))&gt;1.96,"Atípico","No")</f>
        <v>No</v>
      </c>
      <c r="K4548" t="str">
        <f>IF(ABS((moras[[#This Row],[EDAD]]-AVERAGE($I:$I))/_xlfn.STDEV.S($I:$I))&gt;1.96,"Atípico","No")</f>
        <v>No</v>
      </c>
    </row>
    <row r="4549" spans="1:11" x14ac:dyDescent="0.35">
      <c r="A4549">
        <v>561</v>
      </c>
      <c r="B4549" t="s">
        <v>9</v>
      </c>
      <c r="C4549">
        <v>297046</v>
      </c>
      <c r="D4549" t="s">
        <v>18</v>
      </c>
      <c r="E4549" t="s">
        <v>16</v>
      </c>
      <c r="F4549" t="s">
        <v>12</v>
      </c>
      <c r="G4549" t="s">
        <v>13</v>
      </c>
      <c r="H4549" t="s">
        <v>13</v>
      </c>
      <c r="I4549">
        <v>61</v>
      </c>
      <c r="J4549" t="str">
        <f>IF(ABS((C4549-AVERAGE($C:$C))/_xlfn.STDEV.S(moras[SALARIO]))&gt;1.96,"Atípico","No")</f>
        <v>No</v>
      </c>
      <c r="K4549" t="str">
        <f>IF(ABS((moras[[#This Row],[EDAD]]-AVERAGE($I:$I))/_xlfn.STDEV.S($I:$I))&gt;1.96,"Atípico","No")</f>
        <v>No</v>
      </c>
    </row>
    <row r="4550" spans="1:11" x14ac:dyDescent="0.35">
      <c r="A4550">
        <v>882</v>
      </c>
      <c r="B4550" t="s">
        <v>15</v>
      </c>
      <c r="C4550">
        <v>297046</v>
      </c>
      <c r="D4550" t="s">
        <v>17</v>
      </c>
      <c r="E4550" t="s">
        <v>16</v>
      </c>
      <c r="F4550" t="s">
        <v>12</v>
      </c>
      <c r="G4550" t="s">
        <v>13</v>
      </c>
      <c r="H4550" t="s">
        <v>13</v>
      </c>
      <c r="I4550">
        <v>61</v>
      </c>
      <c r="J4550" t="str">
        <f>IF(ABS((C4550-AVERAGE($C:$C))/_xlfn.STDEV.S(moras[SALARIO]))&gt;1.96,"Atípico","No")</f>
        <v>No</v>
      </c>
      <c r="K4550" t="str">
        <f>IF(ABS((moras[[#This Row],[EDAD]]-AVERAGE($I:$I))/_xlfn.STDEV.S($I:$I))&gt;1.96,"Atípico","No")</f>
        <v>No</v>
      </c>
    </row>
    <row r="4551" spans="1:11" x14ac:dyDescent="0.35">
      <c r="A4551">
        <v>2853</v>
      </c>
      <c r="B4551" t="s">
        <v>15</v>
      </c>
      <c r="C4551">
        <v>297046</v>
      </c>
      <c r="D4551" t="s">
        <v>17</v>
      </c>
      <c r="E4551" t="s">
        <v>16</v>
      </c>
      <c r="F4551" t="s">
        <v>12</v>
      </c>
      <c r="G4551" t="s">
        <v>13</v>
      </c>
      <c r="H4551" t="s">
        <v>13</v>
      </c>
      <c r="I4551">
        <v>61</v>
      </c>
      <c r="J4551" t="str">
        <f>IF(ABS((C4551-AVERAGE($C:$C))/_xlfn.STDEV.S(moras[SALARIO]))&gt;1.96,"Atípico","No")</f>
        <v>No</v>
      </c>
      <c r="K4551" t="str">
        <f>IF(ABS((moras[[#This Row],[EDAD]]-AVERAGE($I:$I))/_xlfn.STDEV.S($I:$I))&gt;1.96,"Atípico","No")</f>
        <v>No</v>
      </c>
    </row>
    <row r="4552" spans="1:11" x14ac:dyDescent="0.35">
      <c r="A4552">
        <v>3493</v>
      </c>
      <c r="B4552" t="s">
        <v>9</v>
      </c>
      <c r="C4552">
        <v>297046</v>
      </c>
      <c r="D4552" t="s">
        <v>17</v>
      </c>
      <c r="E4552" t="s">
        <v>16</v>
      </c>
      <c r="F4552" t="s">
        <v>12</v>
      </c>
      <c r="G4552" t="s">
        <v>13</v>
      </c>
      <c r="H4552" t="s">
        <v>13</v>
      </c>
      <c r="I4552">
        <v>61</v>
      </c>
      <c r="J4552" t="str">
        <f>IF(ABS((C4552-AVERAGE($C:$C))/_xlfn.STDEV.S(moras[SALARIO]))&gt;1.96,"Atípico","No")</f>
        <v>No</v>
      </c>
      <c r="K4552" t="str">
        <f>IF(ABS((moras[[#This Row],[EDAD]]-AVERAGE($I:$I))/_xlfn.STDEV.S($I:$I))&gt;1.96,"Atípico","No")</f>
        <v>No</v>
      </c>
    </row>
    <row r="4553" spans="1:11" x14ac:dyDescent="0.35">
      <c r="A4553">
        <v>3500</v>
      </c>
      <c r="B4553" t="s">
        <v>9</v>
      </c>
      <c r="C4553">
        <v>297046</v>
      </c>
      <c r="D4553" t="s">
        <v>18</v>
      </c>
      <c r="E4553" t="s">
        <v>16</v>
      </c>
      <c r="F4553" t="s">
        <v>12</v>
      </c>
      <c r="G4553" t="s">
        <v>13</v>
      </c>
      <c r="H4553" t="s">
        <v>12</v>
      </c>
      <c r="I4553">
        <v>61</v>
      </c>
      <c r="J4553" t="str">
        <f>IF(ABS((C4553-AVERAGE($C:$C))/_xlfn.STDEV.S(moras[SALARIO]))&gt;1.96,"Atípico","No")</f>
        <v>No</v>
      </c>
      <c r="K4553" t="str">
        <f>IF(ABS((moras[[#This Row],[EDAD]]-AVERAGE($I:$I))/_xlfn.STDEV.S($I:$I))&gt;1.96,"Atípico","No")</f>
        <v>No</v>
      </c>
    </row>
    <row r="4554" spans="1:11" x14ac:dyDescent="0.35">
      <c r="A4554">
        <v>4105</v>
      </c>
      <c r="B4554" t="s">
        <v>9</v>
      </c>
      <c r="C4554">
        <v>297046</v>
      </c>
      <c r="D4554" t="s">
        <v>17</v>
      </c>
      <c r="E4554" t="s">
        <v>16</v>
      </c>
      <c r="F4554" t="s">
        <v>12</v>
      </c>
      <c r="G4554" t="s">
        <v>13</v>
      </c>
      <c r="H4554" t="s">
        <v>13</v>
      </c>
      <c r="I4554">
        <v>61</v>
      </c>
      <c r="J4554" t="str">
        <f>IF(ABS((C4554-AVERAGE($C:$C))/_xlfn.STDEV.S(moras[SALARIO]))&gt;1.96,"Atípico","No")</f>
        <v>No</v>
      </c>
      <c r="K4554" t="str">
        <f>IF(ABS((moras[[#This Row],[EDAD]]-AVERAGE($I:$I))/_xlfn.STDEV.S($I:$I))&gt;1.96,"Atípico","No")</f>
        <v>No</v>
      </c>
    </row>
    <row r="4555" spans="1:11" x14ac:dyDescent="0.35">
      <c r="A4555">
        <v>3284</v>
      </c>
      <c r="B4555" t="s">
        <v>9</v>
      </c>
      <c r="C4555">
        <v>297045</v>
      </c>
      <c r="D4555" t="s">
        <v>17</v>
      </c>
      <c r="E4555" t="s">
        <v>16</v>
      </c>
      <c r="F4555" t="s">
        <v>12</v>
      </c>
      <c r="G4555" t="s">
        <v>12</v>
      </c>
      <c r="H4555" t="s">
        <v>13</v>
      </c>
      <c r="I4555">
        <v>61</v>
      </c>
      <c r="J4555" t="str">
        <f>IF(ABS((C4555-AVERAGE($C:$C))/_xlfn.STDEV.S(moras[SALARIO]))&gt;1.96,"Atípico","No")</f>
        <v>No</v>
      </c>
      <c r="K4555" t="str">
        <f>IF(ABS((moras[[#This Row],[EDAD]]-AVERAGE($I:$I))/_xlfn.STDEV.S($I:$I))&gt;1.96,"Atípico","No")</f>
        <v>No</v>
      </c>
    </row>
    <row r="4556" spans="1:11" x14ac:dyDescent="0.35">
      <c r="A4556">
        <v>1512</v>
      </c>
      <c r="B4556" t="s">
        <v>9</v>
      </c>
      <c r="C4556">
        <v>297044</v>
      </c>
      <c r="D4556" t="s">
        <v>19</v>
      </c>
      <c r="E4556" t="s">
        <v>16</v>
      </c>
      <c r="F4556" t="s">
        <v>12</v>
      </c>
      <c r="G4556" t="s">
        <v>13</v>
      </c>
      <c r="H4556" t="s">
        <v>13</v>
      </c>
      <c r="I4556">
        <v>61</v>
      </c>
      <c r="J4556" t="str">
        <f>IF(ABS((C4556-AVERAGE($C:$C))/_xlfn.STDEV.S(moras[SALARIO]))&gt;1.96,"Atípico","No")</f>
        <v>No</v>
      </c>
      <c r="K4556" t="str">
        <f>IF(ABS((moras[[#This Row],[EDAD]]-AVERAGE($I:$I))/_xlfn.STDEV.S($I:$I))&gt;1.96,"Atípico","No")</f>
        <v>No</v>
      </c>
    </row>
    <row r="4557" spans="1:11" x14ac:dyDescent="0.35">
      <c r="A4557">
        <v>4270</v>
      </c>
      <c r="B4557" t="s">
        <v>9</v>
      </c>
      <c r="C4557">
        <v>279111</v>
      </c>
      <c r="D4557" t="s">
        <v>17</v>
      </c>
      <c r="E4557" t="s">
        <v>16</v>
      </c>
      <c r="F4557" t="s">
        <v>12</v>
      </c>
      <c r="G4557" t="s">
        <v>13</v>
      </c>
      <c r="H4557" t="s">
        <v>13</v>
      </c>
      <c r="I4557">
        <v>61</v>
      </c>
      <c r="J4557" t="str">
        <f>IF(ABS((C4557-AVERAGE($C:$C))/_xlfn.STDEV.S(moras[SALARIO]))&gt;1.96,"Atípico","No")</f>
        <v>No</v>
      </c>
      <c r="K4557" t="str">
        <f>IF(ABS((moras[[#This Row],[EDAD]]-AVERAGE($I:$I))/_xlfn.STDEV.S($I:$I))&gt;1.96,"Atípico","No")</f>
        <v>No</v>
      </c>
    </row>
    <row r="4558" spans="1:11" x14ac:dyDescent="0.35">
      <c r="A4558">
        <v>1304</v>
      </c>
      <c r="B4558" t="s">
        <v>9</v>
      </c>
      <c r="C4558">
        <v>278030</v>
      </c>
      <c r="D4558" t="s">
        <v>19</v>
      </c>
      <c r="E4558" t="s">
        <v>16</v>
      </c>
      <c r="F4558" t="s">
        <v>12</v>
      </c>
      <c r="G4558" t="s">
        <v>13</v>
      </c>
      <c r="H4558" t="s">
        <v>13</v>
      </c>
      <c r="I4558">
        <v>61</v>
      </c>
      <c r="J4558" t="str">
        <f>IF(ABS((C4558-AVERAGE($C:$C))/_xlfn.STDEV.S(moras[SALARIO]))&gt;1.96,"Atípico","No")</f>
        <v>No</v>
      </c>
      <c r="K4558" t="str">
        <f>IF(ABS((moras[[#This Row],[EDAD]]-AVERAGE($I:$I))/_xlfn.STDEV.S($I:$I))&gt;1.96,"Atípico","No")</f>
        <v>No</v>
      </c>
    </row>
    <row r="4559" spans="1:11" x14ac:dyDescent="0.35">
      <c r="A4559">
        <v>1459</v>
      </c>
      <c r="B4559" t="s">
        <v>9</v>
      </c>
      <c r="C4559">
        <v>278030</v>
      </c>
      <c r="D4559" t="s">
        <v>19</v>
      </c>
      <c r="E4559" t="s">
        <v>16</v>
      </c>
      <c r="F4559" t="s">
        <v>12</v>
      </c>
      <c r="G4559" t="s">
        <v>13</v>
      </c>
      <c r="H4559" t="s">
        <v>13</v>
      </c>
      <c r="I4559">
        <v>61</v>
      </c>
      <c r="J4559" t="str">
        <f>IF(ABS((C4559-AVERAGE($C:$C))/_xlfn.STDEV.S(moras[SALARIO]))&gt;1.96,"Atípico","No")</f>
        <v>No</v>
      </c>
      <c r="K4559" t="str">
        <f>IF(ABS((moras[[#This Row],[EDAD]]-AVERAGE($I:$I))/_xlfn.STDEV.S($I:$I))&gt;1.96,"Atípico","No")</f>
        <v>No</v>
      </c>
    </row>
    <row r="4560" spans="1:11" x14ac:dyDescent="0.35">
      <c r="A4560">
        <v>1641</v>
      </c>
      <c r="B4560" t="s">
        <v>9</v>
      </c>
      <c r="C4560">
        <v>245006.35</v>
      </c>
      <c r="D4560" t="s">
        <v>10</v>
      </c>
      <c r="E4560" t="s">
        <v>16</v>
      </c>
      <c r="F4560" t="s">
        <v>12</v>
      </c>
      <c r="G4560" t="s">
        <v>13</v>
      </c>
      <c r="H4560" t="s">
        <v>13</v>
      </c>
      <c r="I4560">
        <v>61</v>
      </c>
      <c r="J4560" t="str">
        <f>IF(ABS((C4560-AVERAGE($C:$C))/_xlfn.STDEV.S(moras[SALARIO]))&gt;1.96,"Atípico","No")</f>
        <v>No</v>
      </c>
      <c r="K4560" t="str">
        <f>IF(ABS((moras[[#This Row],[EDAD]]-AVERAGE($I:$I))/_xlfn.STDEV.S($I:$I))&gt;1.96,"Atípico","No")</f>
        <v>No</v>
      </c>
    </row>
    <row r="4561" spans="1:11" x14ac:dyDescent="0.35">
      <c r="A4561">
        <v>4049</v>
      </c>
      <c r="B4561" t="s">
        <v>15</v>
      </c>
      <c r="C4561">
        <v>222000</v>
      </c>
      <c r="D4561" t="s">
        <v>10</v>
      </c>
      <c r="E4561" t="s">
        <v>16</v>
      </c>
      <c r="F4561" t="s">
        <v>12</v>
      </c>
      <c r="G4561" t="s">
        <v>13</v>
      </c>
      <c r="H4561" t="s">
        <v>13</v>
      </c>
      <c r="I4561">
        <v>61</v>
      </c>
      <c r="J4561" t="str">
        <f>IF(ABS((C4561-AVERAGE($C:$C))/_xlfn.STDEV.S(moras[SALARIO]))&gt;1.96,"Atípico","No")</f>
        <v>No</v>
      </c>
      <c r="K4561" t="str">
        <f>IF(ABS((moras[[#This Row],[EDAD]]-AVERAGE($I:$I))/_xlfn.STDEV.S($I:$I))&gt;1.96,"Atípico","No")</f>
        <v>No</v>
      </c>
    </row>
    <row r="4562" spans="1:11" x14ac:dyDescent="0.35">
      <c r="A4562">
        <v>3622</v>
      </c>
      <c r="B4562" t="s">
        <v>9</v>
      </c>
      <c r="C4562">
        <v>200000</v>
      </c>
      <c r="D4562" t="s">
        <v>10</v>
      </c>
      <c r="E4562" t="s">
        <v>16</v>
      </c>
      <c r="F4562" t="s">
        <v>12</v>
      </c>
      <c r="G4562" t="s">
        <v>13</v>
      </c>
      <c r="H4562" t="s">
        <v>13</v>
      </c>
      <c r="I4562">
        <v>61</v>
      </c>
      <c r="J4562" t="str">
        <f>IF(ABS((C4562-AVERAGE($C:$C))/_xlfn.STDEV.S(moras[SALARIO]))&gt;1.96,"Atípico","No")</f>
        <v>No</v>
      </c>
      <c r="K4562" t="str">
        <f>IF(ABS((moras[[#This Row],[EDAD]]-AVERAGE($I:$I))/_xlfn.STDEV.S($I:$I))&gt;1.96,"Atípico","No")</f>
        <v>No</v>
      </c>
    </row>
    <row r="4563" spans="1:11" x14ac:dyDescent="0.35">
      <c r="A4563">
        <v>2850</v>
      </c>
      <c r="B4563" t="s">
        <v>15</v>
      </c>
      <c r="C4563">
        <v>155636</v>
      </c>
      <c r="D4563" t="s">
        <v>10</v>
      </c>
      <c r="E4563" t="s">
        <v>16</v>
      </c>
      <c r="F4563" t="s">
        <v>12</v>
      </c>
      <c r="G4563" t="s">
        <v>13</v>
      </c>
      <c r="H4563" t="s">
        <v>13</v>
      </c>
      <c r="I4563">
        <v>61</v>
      </c>
      <c r="J4563" t="str">
        <f>IF(ABS((C4563-AVERAGE($C:$C))/_xlfn.STDEV.S(moras[SALARIO]))&gt;1.96,"Atípico","No")</f>
        <v>No</v>
      </c>
      <c r="K4563" t="str">
        <f>IF(ABS((moras[[#This Row],[EDAD]]-AVERAGE($I:$I))/_xlfn.STDEV.S($I:$I))&gt;1.96,"Atípico","No")</f>
        <v>No</v>
      </c>
    </row>
    <row r="4564" spans="1:11" x14ac:dyDescent="0.35">
      <c r="A4564">
        <v>2340</v>
      </c>
      <c r="B4564" t="s">
        <v>15</v>
      </c>
      <c r="C4564">
        <v>6177.62</v>
      </c>
      <c r="D4564" t="s">
        <v>10</v>
      </c>
      <c r="E4564" t="s">
        <v>16</v>
      </c>
      <c r="F4564" t="s">
        <v>12</v>
      </c>
      <c r="G4564" t="s">
        <v>13</v>
      </c>
      <c r="H4564" t="s">
        <v>13</v>
      </c>
      <c r="I4564">
        <v>61</v>
      </c>
      <c r="J4564" t="str">
        <f>IF(ABS((C4564-AVERAGE($C:$C))/_xlfn.STDEV.S(moras[SALARIO]))&gt;1.96,"Atípico","No")</f>
        <v>No</v>
      </c>
      <c r="K4564" t="str">
        <f>IF(ABS((moras[[#This Row],[EDAD]]-AVERAGE($I:$I))/_xlfn.STDEV.S($I:$I))&gt;1.96,"Atípico","No")</f>
        <v>No</v>
      </c>
    </row>
    <row r="4565" spans="1:11" x14ac:dyDescent="0.35">
      <c r="A4565">
        <v>1373</v>
      </c>
      <c r="B4565" t="s">
        <v>9</v>
      </c>
      <c r="C4565">
        <v>3654908.92</v>
      </c>
      <c r="D4565" t="s">
        <v>14</v>
      </c>
      <c r="E4565" t="s">
        <v>11</v>
      </c>
      <c r="F4565" t="s">
        <v>12</v>
      </c>
      <c r="G4565" t="s">
        <v>13</v>
      </c>
      <c r="H4565" t="s">
        <v>13</v>
      </c>
      <c r="I4565">
        <v>62</v>
      </c>
      <c r="J4565" t="str">
        <f>IF(ABS((C4565-AVERAGE($C:$C))/_xlfn.STDEV.S(moras[SALARIO]))&gt;1.96,"Atípico","No")</f>
        <v>Atípico</v>
      </c>
      <c r="K4565" t="str">
        <f>IF(ABS((moras[[#This Row],[EDAD]]-AVERAGE($I:$I))/_xlfn.STDEV.S($I:$I))&gt;1.96,"Atípico","No")</f>
        <v>No</v>
      </c>
    </row>
    <row r="4566" spans="1:11" x14ac:dyDescent="0.35">
      <c r="A4566">
        <v>4592</v>
      </c>
      <c r="B4566" t="s">
        <v>9</v>
      </c>
      <c r="C4566">
        <v>3325777.9</v>
      </c>
      <c r="D4566" t="s">
        <v>10</v>
      </c>
      <c r="E4566" t="s">
        <v>11</v>
      </c>
      <c r="F4566" t="s">
        <v>12</v>
      </c>
      <c r="G4566" t="s">
        <v>13</v>
      </c>
      <c r="H4566" t="s">
        <v>13</v>
      </c>
      <c r="I4566">
        <v>62</v>
      </c>
      <c r="J4566" t="str">
        <f>IF(ABS((C4566-AVERAGE($C:$C))/_xlfn.STDEV.S(moras[SALARIO]))&gt;1.96,"Atípico","No")</f>
        <v>Atípico</v>
      </c>
      <c r="K4566" t="str">
        <f>IF(ABS((moras[[#This Row],[EDAD]]-AVERAGE($I:$I))/_xlfn.STDEV.S($I:$I))&gt;1.96,"Atípico","No")</f>
        <v>No</v>
      </c>
    </row>
    <row r="4567" spans="1:11" x14ac:dyDescent="0.35">
      <c r="A4567">
        <v>3111</v>
      </c>
      <c r="B4567" t="s">
        <v>9</v>
      </c>
      <c r="C4567">
        <v>1602326.3</v>
      </c>
      <c r="D4567" t="s">
        <v>10</v>
      </c>
      <c r="E4567" t="s">
        <v>11</v>
      </c>
      <c r="F4567" t="s">
        <v>12</v>
      </c>
      <c r="G4567" t="s">
        <v>13</v>
      </c>
      <c r="H4567" t="s">
        <v>13</v>
      </c>
      <c r="I4567">
        <v>62</v>
      </c>
      <c r="J4567" t="str">
        <f>IF(ABS((C4567-AVERAGE($C:$C))/_xlfn.STDEV.S(moras[SALARIO]))&gt;1.96,"Atípico","No")</f>
        <v>No</v>
      </c>
      <c r="K4567" t="str">
        <f>IF(ABS((moras[[#This Row],[EDAD]]-AVERAGE($I:$I))/_xlfn.STDEV.S($I:$I))&gt;1.96,"Atípico","No")</f>
        <v>No</v>
      </c>
    </row>
    <row r="4568" spans="1:11" x14ac:dyDescent="0.35">
      <c r="A4568">
        <v>587</v>
      </c>
      <c r="B4568" t="s">
        <v>15</v>
      </c>
      <c r="C4568">
        <v>1591051.5</v>
      </c>
      <c r="D4568" t="s">
        <v>10</v>
      </c>
      <c r="E4568" t="s">
        <v>11</v>
      </c>
      <c r="F4568" t="s">
        <v>12</v>
      </c>
      <c r="G4568" t="s">
        <v>13</v>
      </c>
      <c r="H4568" t="s">
        <v>13</v>
      </c>
      <c r="I4568">
        <v>62</v>
      </c>
      <c r="J4568" t="str">
        <f>IF(ABS((C4568-AVERAGE($C:$C))/_xlfn.STDEV.S(moras[SALARIO]))&gt;1.96,"Atípico","No")</f>
        <v>No</v>
      </c>
      <c r="K4568" t="str">
        <f>IF(ABS((moras[[#This Row],[EDAD]]-AVERAGE($I:$I))/_xlfn.STDEV.S($I:$I))&gt;1.96,"Atípico","No")</f>
        <v>No</v>
      </c>
    </row>
    <row r="4569" spans="1:11" x14ac:dyDescent="0.35">
      <c r="A4569">
        <v>864</v>
      </c>
      <c r="B4569" t="s">
        <v>9</v>
      </c>
      <c r="C4569">
        <v>1500000</v>
      </c>
      <c r="D4569" t="s">
        <v>10</v>
      </c>
      <c r="E4569" t="s">
        <v>16</v>
      </c>
      <c r="F4569" t="s">
        <v>12</v>
      </c>
      <c r="G4569" t="s">
        <v>12</v>
      </c>
      <c r="H4569" t="s">
        <v>13</v>
      </c>
      <c r="I4569">
        <v>62</v>
      </c>
      <c r="J4569" t="str">
        <f>IF(ABS((C4569-AVERAGE($C:$C))/_xlfn.STDEV.S(moras[SALARIO]))&gt;1.96,"Atípico","No")</f>
        <v>No</v>
      </c>
      <c r="K4569" t="str">
        <f>IF(ABS((moras[[#This Row],[EDAD]]-AVERAGE($I:$I))/_xlfn.STDEV.S($I:$I))&gt;1.96,"Atípico","No")</f>
        <v>No</v>
      </c>
    </row>
    <row r="4570" spans="1:11" x14ac:dyDescent="0.35">
      <c r="A4570">
        <v>2435</v>
      </c>
      <c r="B4570" t="s">
        <v>15</v>
      </c>
      <c r="C4570">
        <v>1476693.45</v>
      </c>
      <c r="D4570" t="s">
        <v>14</v>
      </c>
      <c r="E4570" t="s">
        <v>11</v>
      </c>
      <c r="F4570" t="s">
        <v>12</v>
      </c>
      <c r="G4570" t="s">
        <v>13</v>
      </c>
      <c r="H4570" t="s">
        <v>13</v>
      </c>
      <c r="I4570">
        <v>62</v>
      </c>
      <c r="J4570" t="str">
        <f>IF(ABS((C4570-AVERAGE($C:$C))/_xlfn.STDEV.S(moras[SALARIO]))&gt;1.96,"Atípico","No")</f>
        <v>No</v>
      </c>
      <c r="K4570" t="str">
        <f>IF(ABS((moras[[#This Row],[EDAD]]-AVERAGE($I:$I))/_xlfn.STDEV.S($I:$I))&gt;1.96,"Atípico","No")</f>
        <v>No</v>
      </c>
    </row>
    <row r="4571" spans="1:11" x14ac:dyDescent="0.35">
      <c r="A4571">
        <v>26</v>
      </c>
      <c r="B4571" t="s">
        <v>9</v>
      </c>
      <c r="C4571">
        <v>1451530</v>
      </c>
      <c r="D4571" t="s">
        <v>14</v>
      </c>
      <c r="E4571" t="s">
        <v>11</v>
      </c>
      <c r="F4571" t="s">
        <v>12</v>
      </c>
      <c r="G4571" t="s">
        <v>13</v>
      </c>
      <c r="H4571" t="s">
        <v>13</v>
      </c>
      <c r="I4571">
        <v>62</v>
      </c>
      <c r="J4571" t="str">
        <f>IF(ABS((C4571-AVERAGE($C:$C))/_xlfn.STDEV.S(moras[SALARIO]))&gt;1.96,"Atípico","No")</f>
        <v>No</v>
      </c>
      <c r="K4571" t="str">
        <f>IF(ABS((moras[[#This Row],[EDAD]]-AVERAGE($I:$I))/_xlfn.STDEV.S($I:$I))&gt;1.96,"Atípico","No")</f>
        <v>No</v>
      </c>
    </row>
    <row r="4572" spans="1:11" x14ac:dyDescent="0.35">
      <c r="A4572">
        <v>2283</v>
      </c>
      <c r="B4572" t="s">
        <v>9</v>
      </c>
      <c r="C4572">
        <v>1051374.8</v>
      </c>
      <c r="D4572" t="s">
        <v>10</v>
      </c>
      <c r="E4572" t="s">
        <v>11</v>
      </c>
      <c r="F4572" t="s">
        <v>12</v>
      </c>
      <c r="G4572" t="s">
        <v>13</v>
      </c>
      <c r="H4572" t="s">
        <v>13</v>
      </c>
      <c r="I4572">
        <v>62</v>
      </c>
      <c r="J4572" t="str">
        <f>IF(ABS((C4572-AVERAGE($C:$C))/_xlfn.STDEV.S(moras[SALARIO]))&gt;1.96,"Atípico","No")</f>
        <v>No</v>
      </c>
      <c r="K4572" t="str">
        <f>IF(ABS((moras[[#This Row],[EDAD]]-AVERAGE($I:$I))/_xlfn.STDEV.S($I:$I))&gt;1.96,"Atípico","No")</f>
        <v>No</v>
      </c>
    </row>
    <row r="4573" spans="1:11" x14ac:dyDescent="0.35">
      <c r="A4573">
        <v>3419</v>
      </c>
      <c r="B4573" t="s">
        <v>15</v>
      </c>
      <c r="C4573">
        <v>1038075</v>
      </c>
      <c r="D4573" t="s">
        <v>14</v>
      </c>
      <c r="E4573" t="s">
        <v>11</v>
      </c>
      <c r="F4573" t="s">
        <v>12</v>
      </c>
      <c r="G4573" t="s">
        <v>13</v>
      </c>
      <c r="H4573" t="s">
        <v>13</v>
      </c>
      <c r="I4573">
        <v>62</v>
      </c>
      <c r="J4573" t="str">
        <f>IF(ABS((C4573-AVERAGE($C:$C))/_xlfn.STDEV.S(moras[SALARIO]))&gt;1.96,"Atípico","No")</f>
        <v>No</v>
      </c>
      <c r="K4573" t="str">
        <f>IF(ABS((moras[[#This Row],[EDAD]]-AVERAGE($I:$I))/_xlfn.STDEV.S($I:$I))&gt;1.96,"Atípico","No")</f>
        <v>No</v>
      </c>
    </row>
    <row r="4574" spans="1:11" x14ac:dyDescent="0.35">
      <c r="A4574">
        <v>4344</v>
      </c>
      <c r="B4574" t="s">
        <v>15</v>
      </c>
      <c r="C4574">
        <v>900088.68</v>
      </c>
      <c r="D4574" t="s">
        <v>10</v>
      </c>
      <c r="E4574" t="s">
        <v>11</v>
      </c>
      <c r="F4574" t="s">
        <v>12</v>
      </c>
      <c r="G4574" t="s">
        <v>13</v>
      </c>
      <c r="H4574" t="s">
        <v>13</v>
      </c>
      <c r="I4574">
        <v>62</v>
      </c>
      <c r="J4574" t="str">
        <f>IF(ABS((C4574-AVERAGE($C:$C))/_xlfn.STDEV.S(moras[SALARIO]))&gt;1.96,"Atípico","No")</f>
        <v>No</v>
      </c>
      <c r="K4574" t="str">
        <f>IF(ABS((moras[[#This Row],[EDAD]]-AVERAGE($I:$I))/_xlfn.STDEV.S($I:$I))&gt;1.96,"Atípico","No")</f>
        <v>No</v>
      </c>
    </row>
    <row r="4575" spans="1:11" x14ac:dyDescent="0.35">
      <c r="A4575">
        <v>2014</v>
      </c>
      <c r="B4575" t="s">
        <v>9</v>
      </c>
      <c r="C4575">
        <v>765111.68</v>
      </c>
      <c r="D4575" t="s">
        <v>14</v>
      </c>
      <c r="E4575" t="s">
        <v>11</v>
      </c>
      <c r="F4575" t="s">
        <v>12</v>
      </c>
      <c r="G4575" t="s">
        <v>13</v>
      </c>
      <c r="H4575" t="s">
        <v>13</v>
      </c>
      <c r="I4575">
        <v>62</v>
      </c>
      <c r="J4575" t="str">
        <f>IF(ABS((C4575-AVERAGE($C:$C))/_xlfn.STDEV.S(moras[SALARIO]))&gt;1.96,"Atípico","No")</f>
        <v>No</v>
      </c>
      <c r="K4575" t="str">
        <f>IF(ABS((moras[[#This Row],[EDAD]]-AVERAGE($I:$I))/_xlfn.STDEV.S($I:$I))&gt;1.96,"Atípico","No")</f>
        <v>No</v>
      </c>
    </row>
    <row r="4576" spans="1:11" x14ac:dyDescent="0.35">
      <c r="A4576">
        <v>3249</v>
      </c>
      <c r="B4576" t="s">
        <v>9</v>
      </c>
      <c r="C4576">
        <v>606313.31000000006</v>
      </c>
      <c r="D4576" t="s">
        <v>14</v>
      </c>
      <c r="E4576" t="s">
        <v>11</v>
      </c>
      <c r="F4576" t="s">
        <v>12</v>
      </c>
      <c r="G4576" t="s">
        <v>13</v>
      </c>
      <c r="H4576" t="s">
        <v>13</v>
      </c>
      <c r="I4576">
        <v>62</v>
      </c>
      <c r="J4576" t="str">
        <f>IF(ABS((C4576-AVERAGE($C:$C))/_xlfn.STDEV.S(moras[SALARIO]))&gt;1.96,"Atípico","No")</f>
        <v>No</v>
      </c>
      <c r="K4576" t="str">
        <f>IF(ABS((moras[[#This Row],[EDAD]]-AVERAGE($I:$I))/_xlfn.STDEV.S($I:$I))&gt;1.96,"Atípico","No")</f>
        <v>No</v>
      </c>
    </row>
    <row r="4577" spans="1:11" x14ac:dyDescent="0.35">
      <c r="A4577">
        <v>1108</v>
      </c>
      <c r="B4577" t="s">
        <v>9</v>
      </c>
      <c r="C4577">
        <v>594092</v>
      </c>
      <c r="D4577" t="s">
        <v>18</v>
      </c>
      <c r="E4577" t="s">
        <v>16</v>
      </c>
      <c r="F4577" t="s">
        <v>12</v>
      </c>
      <c r="G4577" t="s">
        <v>13</v>
      </c>
      <c r="H4577" t="s">
        <v>13</v>
      </c>
      <c r="I4577">
        <v>62</v>
      </c>
      <c r="J4577" t="str">
        <f>IF(ABS((C4577-AVERAGE($C:$C))/_xlfn.STDEV.S(moras[SALARIO]))&gt;1.96,"Atípico","No")</f>
        <v>No</v>
      </c>
      <c r="K4577" t="str">
        <f>IF(ABS((moras[[#This Row],[EDAD]]-AVERAGE($I:$I))/_xlfn.STDEV.S($I:$I))&gt;1.96,"Atípico","No")</f>
        <v>No</v>
      </c>
    </row>
    <row r="4578" spans="1:11" x14ac:dyDescent="0.35">
      <c r="A4578">
        <v>3117</v>
      </c>
      <c r="B4578" t="s">
        <v>9</v>
      </c>
      <c r="C4578">
        <v>594092</v>
      </c>
      <c r="D4578" t="s">
        <v>18</v>
      </c>
      <c r="E4578" t="s">
        <v>16</v>
      </c>
      <c r="F4578" t="s">
        <v>12</v>
      </c>
      <c r="G4578" t="s">
        <v>13</v>
      </c>
      <c r="H4578" t="s">
        <v>12</v>
      </c>
      <c r="I4578">
        <v>62</v>
      </c>
      <c r="J4578" t="str">
        <f>IF(ABS((C4578-AVERAGE($C:$C))/_xlfn.STDEV.S(moras[SALARIO]))&gt;1.96,"Atípico","No")</f>
        <v>No</v>
      </c>
      <c r="K4578" t="str">
        <f>IF(ABS((moras[[#This Row],[EDAD]]-AVERAGE($I:$I))/_xlfn.STDEV.S($I:$I))&gt;1.96,"Atípico","No")</f>
        <v>No</v>
      </c>
    </row>
    <row r="4579" spans="1:11" x14ac:dyDescent="0.35">
      <c r="A4579">
        <v>3909</v>
      </c>
      <c r="B4579" t="s">
        <v>9</v>
      </c>
      <c r="C4579">
        <v>583859.75</v>
      </c>
      <c r="D4579" t="s">
        <v>10</v>
      </c>
      <c r="E4579" t="s">
        <v>16</v>
      </c>
      <c r="F4579" t="s">
        <v>12</v>
      </c>
      <c r="G4579" t="s">
        <v>13</v>
      </c>
      <c r="H4579" t="s">
        <v>13</v>
      </c>
      <c r="I4579">
        <v>62</v>
      </c>
      <c r="J4579" t="str">
        <f>IF(ABS((C4579-AVERAGE($C:$C))/_xlfn.STDEV.S(moras[SALARIO]))&gt;1.96,"Atípico","No")</f>
        <v>No</v>
      </c>
      <c r="K4579" t="str">
        <f>IF(ABS((moras[[#This Row],[EDAD]]-AVERAGE($I:$I))/_xlfn.STDEV.S($I:$I))&gt;1.96,"Atípico","No")</f>
        <v>No</v>
      </c>
    </row>
    <row r="4580" spans="1:11" x14ac:dyDescent="0.35">
      <c r="A4580">
        <v>4684</v>
      </c>
      <c r="B4580" t="s">
        <v>9</v>
      </c>
      <c r="C4580">
        <v>534683</v>
      </c>
      <c r="D4580" t="s">
        <v>18</v>
      </c>
      <c r="E4580" t="s">
        <v>16</v>
      </c>
      <c r="F4580" t="s">
        <v>12</v>
      </c>
      <c r="G4580" t="s">
        <v>13</v>
      </c>
      <c r="H4580" t="s">
        <v>12</v>
      </c>
      <c r="I4580">
        <v>62</v>
      </c>
      <c r="J4580" t="str">
        <f>IF(ABS((C4580-AVERAGE($C:$C))/_xlfn.STDEV.S(moras[SALARIO]))&gt;1.96,"Atípico","No")</f>
        <v>No</v>
      </c>
      <c r="K4580" t="str">
        <f>IF(ABS((moras[[#This Row],[EDAD]]-AVERAGE($I:$I))/_xlfn.STDEV.S($I:$I))&gt;1.96,"Atípico","No")</f>
        <v>No</v>
      </c>
    </row>
    <row r="4581" spans="1:11" x14ac:dyDescent="0.35">
      <c r="A4581">
        <v>2368</v>
      </c>
      <c r="B4581" t="s">
        <v>9</v>
      </c>
      <c r="C4581">
        <v>520000</v>
      </c>
      <c r="D4581" t="s">
        <v>10</v>
      </c>
      <c r="E4581" t="s">
        <v>16</v>
      </c>
      <c r="F4581" t="s">
        <v>12</v>
      </c>
      <c r="G4581" t="s">
        <v>13</v>
      </c>
      <c r="H4581" t="s">
        <v>12</v>
      </c>
      <c r="I4581">
        <v>62</v>
      </c>
      <c r="J4581" t="str">
        <f>IF(ABS((C4581-AVERAGE($C:$C))/_xlfn.STDEV.S(moras[SALARIO]))&gt;1.96,"Atípico","No")</f>
        <v>No</v>
      </c>
      <c r="K4581" t="str">
        <f>IF(ABS((moras[[#This Row],[EDAD]]-AVERAGE($I:$I))/_xlfn.STDEV.S($I:$I))&gt;1.96,"Atípico","No")</f>
        <v>No</v>
      </c>
    </row>
    <row r="4582" spans="1:11" x14ac:dyDescent="0.35">
      <c r="A4582">
        <v>3515</v>
      </c>
      <c r="B4582" t="s">
        <v>9</v>
      </c>
      <c r="C4582">
        <v>514062</v>
      </c>
      <c r="D4582" t="s">
        <v>18</v>
      </c>
      <c r="E4582" t="s">
        <v>16</v>
      </c>
      <c r="F4582" t="s">
        <v>12</v>
      </c>
      <c r="G4582" t="s">
        <v>13</v>
      </c>
      <c r="H4582" t="s">
        <v>12</v>
      </c>
      <c r="I4582">
        <v>62</v>
      </c>
      <c r="J4582" t="str">
        <f>IF(ABS((C4582-AVERAGE($C:$C))/_xlfn.STDEV.S(moras[SALARIO]))&gt;1.96,"Atípico","No")</f>
        <v>No</v>
      </c>
      <c r="K4582" t="str">
        <f>IF(ABS((moras[[#This Row],[EDAD]]-AVERAGE($I:$I))/_xlfn.STDEV.S($I:$I))&gt;1.96,"Atípico","No")</f>
        <v>No</v>
      </c>
    </row>
    <row r="4583" spans="1:11" x14ac:dyDescent="0.35">
      <c r="A4583">
        <v>261</v>
      </c>
      <c r="B4583" t="s">
        <v>9</v>
      </c>
      <c r="C4583">
        <v>507212.75</v>
      </c>
      <c r="D4583" t="s">
        <v>10</v>
      </c>
      <c r="E4583" t="s">
        <v>11</v>
      </c>
      <c r="F4583" t="s">
        <v>12</v>
      </c>
      <c r="G4583" t="s">
        <v>13</v>
      </c>
      <c r="H4583" t="s">
        <v>13</v>
      </c>
      <c r="I4583">
        <v>62</v>
      </c>
      <c r="J4583" t="str">
        <f>IF(ABS((C4583-AVERAGE($C:$C))/_xlfn.STDEV.S(moras[SALARIO]))&gt;1.96,"Atípico","No")</f>
        <v>No</v>
      </c>
      <c r="K4583" t="str">
        <f>IF(ABS((moras[[#This Row],[EDAD]]-AVERAGE($I:$I))/_xlfn.STDEV.S($I:$I))&gt;1.96,"Atípico","No")</f>
        <v>No</v>
      </c>
    </row>
    <row r="4584" spans="1:11" x14ac:dyDescent="0.35">
      <c r="A4584">
        <v>1780</v>
      </c>
      <c r="B4584" t="s">
        <v>9</v>
      </c>
      <c r="C4584">
        <v>480747.21</v>
      </c>
      <c r="D4584" t="s">
        <v>10</v>
      </c>
      <c r="E4584" t="s">
        <v>16</v>
      </c>
      <c r="F4584" t="s">
        <v>12</v>
      </c>
      <c r="G4584" t="s">
        <v>13</v>
      </c>
      <c r="H4584" t="s">
        <v>13</v>
      </c>
      <c r="I4584">
        <v>62</v>
      </c>
      <c r="J4584" t="str">
        <f>IF(ABS((C4584-AVERAGE($C:$C))/_xlfn.STDEV.S(moras[SALARIO]))&gt;1.96,"Atípico","No")</f>
        <v>No</v>
      </c>
      <c r="K4584" t="str">
        <f>IF(ABS((moras[[#This Row],[EDAD]]-AVERAGE($I:$I))/_xlfn.STDEV.S($I:$I))&gt;1.96,"Atípico","No")</f>
        <v>No</v>
      </c>
    </row>
    <row r="4585" spans="1:11" x14ac:dyDescent="0.35">
      <c r="A4585">
        <v>2733</v>
      </c>
      <c r="B4585" t="s">
        <v>9</v>
      </c>
      <c r="C4585">
        <v>404467</v>
      </c>
      <c r="D4585" t="s">
        <v>17</v>
      </c>
      <c r="E4585" t="s">
        <v>16</v>
      </c>
      <c r="F4585" t="s">
        <v>12</v>
      </c>
      <c r="G4585" t="s">
        <v>13</v>
      </c>
      <c r="H4585" t="s">
        <v>13</v>
      </c>
      <c r="I4585">
        <v>62</v>
      </c>
      <c r="J4585" t="str">
        <f>IF(ABS((C4585-AVERAGE($C:$C))/_xlfn.STDEV.S(moras[SALARIO]))&gt;1.96,"Atípico","No")</f>
        <v>No</v>
      </c>
      <c r="K4585" t="str">
        <f>IF(ABS((moras[[#This Row],[EDAD]]-AVERAGE($I:$I))/_xlfn.STDEV.S($I:$I))&gt;1.96,"Atípico","No")</f>
        <v>No</v>
      </c>
    </row>
    <row r="4586" spans="1:11" x14ac:dyDescent="0.35">
      <c r="A4586">
        <v>4520</v>
      </c>
      <c r="B4586" t="s">
        <v>9</v>
      </c>
      <c r="C4586">
        <v>403293</v>
      </c>
      <c r="D4586" t="s">
        <v>18</v>
      </c>
      <c r="E4586" t="s">
        <v>16</v>
      </c>
      <c r="F4586" t="s">
        <v>12</v>
      </c>
      <c r="G4586" t="s">
        <v>13</v>
      </c>
      <c r="H4586" t="s">
        <v>12</v>
      </c>
      <c r="I4586">
        <v>62</v>
      </c>
      <c r="J4586" t="str">
        <f>IF(ABS((C4586-AVERAGE($C:$C))/_xlfn.STDEV.S(moras[SALARIO]))&gt;1.96,"Atípico","No")</f>
        <v>No</v>
      </c>
      <c r="K4586" t="str">
        <f>IF(ABS((moras[[#This Row],[EDAD]]-AVERAGE($I:$I))/_xlfn.STDEV.S($I:$I))&gt;1.96,"Atípico","No")</f>
        <v>No</v>
      </c>
    </row>
    <row r="4587" spans="1:11" x14ac:dyDescent="0.35">
      <c r="A4587">
        <v>3477</v>
      </c>
      <c r="B4587" t="s">
        <v>9</v>
      </c>
      <c r="C4587">
        <v>403164.44</v>
      </c>
      <c r="D4587" t="s">
        <v>10</v>
      </c>
      <c r="E4587" t="s">
        <v>16</v>
      </c>
      <c r="F4587" t="s">
        <v>12</v>
      </c>
      <c r="G4587" t="s">
        <v>13</v>
      </c>
      <c r="H4587" t="s">
        <v>13</v>
      </c>
      <c r="I4587">
        <v>62</v>
      </c>
      <c r="J4587" t="str">
        <f>IF(ABS((C4587-AVERAGE($C:$C))/_xlfn.STDEV.S(moras[SALARIO]))&gt;1.96,"Atípico","No")</f>
        <v>No</v>
      </c>
      <c r="K4587" t="str">
        <f>IF(ABS((moras[[#This Row],[EDAD]]-AVERAGE($I:$I))/_xlfn.STDEV.S($I:$I))&gt;1.96,"Atípico","No")</f>
        <v>No</v>
      </c>
    </row>
    <row r="4588" spans="1:11" x14ac:dyDescent="0.35">
      <c r="A4588">
        <v>4997</v>
      </c>
      <c r="B4588" t="s">
        <v>15</v>
      </c>
      <c r="C4588">
        <v>400000</v>
      </c>
      <c r="D4588" t="s">
        <v>10</v>
      </c>
      <c r="E4588" t="s">
        <v>16</v>
      </c>
      <c r="F4588" t="s">
        <v>12</v>
      </c>
      <c r="G4588" t="s">
        <v>13</v>
      </c>
      <c r="H4588" t="s">
        <v>13</v>
      </c>
      <c r="I4588">
        <v>62</v>
      </c>
      <c r="J4588" t="str">
        <f>IF(ABS((C4588-AVERAGE($C:$C))/_xlfn.STDEV.S(moras[SALARIO]))&gt;1.96,"Atípico","No")</f>
        <v>No</v>
      </c>
      <c r="K4588" t="str">
        <f>IF(ABS((moras[[#This Row],[EDAD]]-AVERAGE($I:$I))/_xlfn.STDEV.S($I:$I))&gt;1.96,"Atípico","No")</f>
        <v>No</v>
      </c>
    </row>
    <row r="4589" spans="1:11" x14ac:dyDescent="0.35">
      <c r="A4589">
        <v>408</v>
      </c>
      <c r="B4589" t="s">
        <v>15</v>
      </c>
      <c r="C4589">
        <v>398320</v>
      </c>
      <c r="D4589" t="s">
        <v>10</v>
      </c>
      <c r="E4589" t="s">
        <v>11</v>
      </c>
      <c r="F4589" t="s">
        <v>12</v>
      </c>
      <c r="G4589" t="s">
        <v>13</v>
      </c>
      <c r="H4589" t="s">
        <v>12</v>
      </c>
      <c r="I4589">
        <v>62</v>
      </c>
      <c r="J4589" t="str">
        <f>IF(ABS((C4589-AVERAGE($C:$C))/_xlfn.STDEV.S(moras[SALARIO]))&gt;1.96,"Atípico","No")</f>
        <v>No</v>
      </c>
      <c r="K4589" t="str">
        <f>IF(ABS((moras[[#This Row],[EDAD]]-AVERAGE($I:$I))/_xlfn.STDEV.S($I:$I))&gt;1.96,"Atípico","No")</f>
        <v>No</v>
      </c>
    </row>
    <row r="4590" spans="1:11" x14ac:dyDescent="0.35">
      <c r="A4590">
        <v>4191</v>
      </c>
      <c r="B4590" t="s">
        <v>15</v>
      </c>
      <c r="C4590">
        <v>385548</v>
      </c>
      <c r="D4590" t="s">
        <v>18</v>
      </c>
      <c r="E4590" t="s">
        <v>16</v>
      </c>
      <c r="F4590" t="s">
        <v>12</v>
      </c>
      <c r="G4590" t="s">
        <v>13</v>
      </c>
      <c r="H4590" t="s">
        <v>13</v>
      </c>
      <c r="I4590">
        <v>62</v>
      </c>
      <c r="J4590" t="str">
        <f>IF(ABS((C4590-AVERAGE($C:$C))/_xlfn.STDEV.S(moras[SALARIO]))&gt;1.96,"Atípico","No")</f>
        <v>No</v>
      </c>
      <c r="K4590" t="str">
        <f>IF(ABS((moras[[#This Row],[EDAD]]-AVERAGE($I:$I))/_xlfn.STDEV.S($I:$I))&gt;1.96,"Atípico","No")</f>
        <v>No</v>
      </c>
    </row>
    <row r="4591" spans="1:11" x14ac:dyDescent="0.35">
      <c r="A4591">
        <v>1296</v>
      </c>
      <c r="B4591" t="s">
        <v>15</v>
      </c>
      <c r="C4591">
        <v>382136</v>
      </c>
      <c r="D4591" t="s">
        <v>18</v>
      </c>
      <c r="E4591" t="s">
        <v>16</v>
      </c>
      <c r="F4591" t="s">
        <v>12</v>
      </c>
      <c r="G4591" t="s">
        <v>13</v>
      </c>
      <c r="H4591" t="s">
        <v>12</v>
      </c>
      <c r="I4591">
        <v>62</v>
      </c>
      <c r="J4591" t="str">
        <f>IF(ABS((C4591-AVERAGE($C:$C))/_xlfn.STDEV.S(moras[SALARIO]))&gt;1.96,"Atípico","No")</f>
        <v>No</v>
      </c>
      <c r="K4591" t="str">
        <f>IF(ABS((moras[[#This Row],[EDAD]]-AVERAGE($I:$I))/_xlfn.STDEV.S($I:$I))&gt;1.96,"Atípico","No")</f>
        <v>No</v>
      </c>
    </row>
    <row r="4592" spans="1:11" x14ac:dyDescent="0.35">
      <c r="A4592">
        <v>342</v>
      </c>
      <c r="B4592" t="s">
        <v>15</v>
      </c>
      <c r="C4592">
        <v>378355</v>
      </c>
      <c r="D4592" t="s">
        <v>10</v>
      </c>
      <c r="E4592" t="s">
        <v>16</v>
      </c>
      <c r="F4592" t="s">
        <v>12</v>
      </c>
      <c r="G4592" t="s">
        <v>12</v>
      </c>
      <c r="H4592" t="s">
        <v>13</v>
      </c>
      <c r="I4592">
        <v>62</v>
      </c>
      <c r="J4592" t="str">
        <f>IF(ABS((C4592-AVERAGE($C:$C))/_xlfn.STDEV.S(moras[SALARIO]))&gt;1.96,"Atípico","No")</f>
        <v>No</v>
      </c>
      <c r="K4592" t="str">
        <f>IF(ABS((moras[[#This Row],[EDAD]]-AVERAGE($I:$I))/_xlfn.STDEV.S($I:$I))&gt;1.96,"Atípico","No")</f>
        <v>No</v>
      </c>
    </row>
    <row r="4593" spans="1:11" x14ac:dyDescent="0.35">
      <c r="A4593">
        <v>4662</v>
      </c>
      <c r="B4593" t="s">
        <v>9</v>
      </c>
      <c r="C4593">
        <v>364900</v>
      </c>
      <c r="D4593" t="s">
        <v>10</v>
      </c>
      <c r="E4593" t="s">
        <v>16</v>
      </c>
      <c r="F4593" t="s">
        <v>12</v>
      </c>
      <c r="G4593" t="s">
        <v>12</v>
      </c>
      <c r="H4593" t="s">
        <v>13</v>
      </c>
      <c r="I4593">
        <v>62</v>
      </c>
      <c r="J4593" t="str">
        <f>IF(ABS((C4593-AVERAGE($C:$C))/_xlfn.STDEV.S(moras[SALARIO]))&gt;1.96,"Atípico","No")</f>
        <v>No</v>
      </c>
      <c r="K4593" t="str">
        <f>IF(ABS((moras[[#This Row],[EDAD]]-AVERAGE($I:$I))/_xlfn.STDEV.S($I:$I))&gt;1.96,"Atípico","No")</f>
        <v>No</v>
      </c>
    </row>
    <row r="4594" spans="1:11" x14ac:dyDescent="0.35">
      <c r="A4594">
        <v>3930</v>
      </c>
      <c r="B4594" t="s">
        <v>9</v>
      </c>
      <c r="C4594">
        <v>345000</v>
      </c>
      <c r="D4594" t="s">
        <v>10</v>
      </c>
      <c r="E4594" t="s">
        <v>16</v>
      </c>
      <c r="F4594" t="s">
        <v>12</v>
      </c>
      <c r="G4594" t="s">
        <v>13</v>
      </c>
      <c r="H4594" t="s">
        <v>13</v>
      </c>
      <c r="I4594">
        <v>62</v>
      </c>
      <c r="J4594" t="str">
        <f>IF(ABS((C4594-AVERAGE($C:$C))/_xlfn.STDEV.S(moras[SALARIO]))&gt;1.96,"Atípico","No")</f>
        <v>No</v>
      </c>
      <c r="K4594" t="str">
        <f>IF(ABS((moras[[#This Row],[EDAD]]-AVERAGE($I:$I))/_xlfn.STDEV.S($I:$I))&gt;1.96,"Atípico","No")</f>
        <v>No</v>
      </c>
    </row>
    <row r="4595" spans="1:11" x14ac:dyDescent="0.35">
      <c r="A4595">
        <v>3773</v>
      </c>
      <c r="B4595" t="s">
        <v>9</v>
      </c>
      <c r="C4595">
        <v>343798</v>
      </c>
      <c r="D4595" t="s">
        <v>10</v>
      </c>
      <c r="E4595" t="s">
        <v>16</v>
      </c>
      <c r="F4595" t="s">
        <v>12</v>
      </c>
      <c r="G4595" t="s">
        <v>13</v>
      </c>
      <c r="H4595" t="s">
        <v>13</v>
      </c>
      <c r="I4595">
        <v>62</v>
      </c>
      <c r="J4595" t="str">
        <f>IF(ABS((C4595-AVERAGE($C:$C))/_xlfn.STDEV.S(moras[SALARIO]))&gt;1.96,"Atípico","No")</f>
        <v>No</v>
      </c>
      <c r="K4595" t="str">
        <f>IF(ABS((moras[[#This Row],[EDAD]]-AVERAGE($I:$I))/_xlfn.STDEV.S($I:$I))&gt;1.96,"Atípico","No")</f>
        <v>No</v>
      </c>
    </row>
    <row r="4596" spans="1:11" x14ac:dyDescent="0.35">
      <c r="A4596">
        <v>263</v>
      </c>
      <c r="B4596" t="s">
        <v>9</v>
      </c>
      <c r="C4596">
        <v>331181</v>
      </c>
      <c r="D4596" t="s">
        <v>18</v>
      </c>
      <c r="E4596" t="s">
        <v>16</v>
      </c>
      <c r="F4596" t="s">
        <v>12</v>
      </c>
      <c r="G4596" t="s">
        <v>13</v>
      </c>
      <c r="H4596" t="s">
        <v>12</v>
      </c>
      <c r="I4596">
        <v>62</v>
      </c>
      <c r="J4596" t="str">
        <f>IF(ABS((C4596-AVERAGE($C:$C))/_xlfn.STDEV.S(moras[SALARIO]))&gt;1.96,"Atípico","No")</f>
        <v>No</v>
      </c>
      <c r="K4596" t="str">
        <f>IF(ABS((moras[[#This Row],[EDAD]]-AVERAGE($I:$I))/_xlfn.STDEV.S($I:$I))&gt;1.96,"Atípico","No")</f>
        <v>No</v>
      </c>
    </row>
    <row r="4597" spans="1:11" x14ac:dyDescent="0.35">
      <c r="A4597">
        <v>4320</v>
      </c>
      <c r="B4597" t="s">
        <v>15</v>
      </c>
      <c r="C4597">
        <v>323296</v>
      </c>
      <c r="D4597" t="s">
        <v>17</v>
      </c>
      <c r="E4597" t="s">
        <v>16</v>
      </c>
      <c r="F4597" t="s">
        <v>12</v>
      </c>
      <c r="G4597" t="s">
        <v>13</v>
      </c>
      <c r="H4597" t="s">
        <v>13</v>
      </c>
      <c r="I4597">
        <v>62</v>
      </c>
      <c r="J4597" t="str">
        <f>IF(ABS((C4597-AVERAGE($C:$C))/_xlfn.STDEV.S(moras[SALARIO]))&gt;1.96,"Atípico","No")</f>
        <v>No</v>
      </c>
      <c r="K4597" t="str">
        <f>IF(ABS((moras[[#This Row],[EDAD]]-AVERAGE($I:$I))/_xlfn.STDEV.S($I:$I))&gt;1.96,"Atípico","No")</f>
        <v>No</v>
      </c>
    </row>
    <row r="4598" spans="1:11" x14ac:dyDescent="0.35">
      <c r="A4598">
        <v>1201</v>
      </c>
      <c r="B4598" t="s">
        <v>9</v>
      </c>
      <c r="C4598">
        <v>305704</v>
      </c>
      <c r="D4598" t="s">
        <v>18</v>
      </c>
      <c r="E4598" t="s">
        <v>16</v>
      </c>
      <c r="F4598" t="s">
        <v>12</v>
      </c>
      <c r="G4598" t="s">
        <v>13</v>
      </c>
      <c r="H4598" t="s">
        <v>12</v>
      </c>
      <c r="I4598">
        <v>62</v>
      </c>
      <c r="J4598" t="str">
        <f>IF(ABS((C4598-AVERAGE($C:$C))/_xlfn.STDEV.S(moras[SALARIO]))&gt;1.96,"Atípico","No")</f>
        <v>No</v>
      </c>
      <c r="K4598" t="str">
        <f>IF(ABS((moras[[#This Row],[EDAD]]-AVERAGE($I:$I))/_xlfn.STDEV.S($I:$I))&gt;1.96,"Atípico","No")</f>
        <v>No</v>
      </c>
    </row>
    <row r="4599" spans="1:11" x14ac:dyDescent="0.35">
      <c r="A4599">
        <v>1758</v>
      </c>
      <c r="B4599" t="s">
        <v>9</v>
      </c>
      <c r="C4599">
        <v>300018</v>
      </c>
      <c r="D4599" t="s">
        <v>18</v>
      </c>
      <c r="E4599" t="s">
        <v>16</v>
      </c>
      <c r="F4599" t="s">
        <v>12</v>
      </c>
      <c r="G4599" t="s">
        <v>13</v>
      </c>
      <c r="H4599" t="s">
        <v>12</v>
      </c>
      <c r="I4599">
        <v>62</v>
      </c>
      <c r="J4599" t="str">
        <f>IF(ABS((C4599-AVERAGE($C:$C))/_xlfn.STDEV.S(moras[SALARIO]))&gt;1.96,"Atípico","No")</f>
        <v>No</v>
      </c>
      <c r="K4599" t="str">
        <f>IF(ABS((moras[[#This Row],[EDAD]]-AVERAGE($I:$I))/_xlfn.STDEV.S($I:$I))&gt;1.96,"Atípico","No")</f>
        <v>No</v>
      </c>
    </row>
    <row r="4600" spans="1:11" x14ac:dyDescent="0.35">
      <c r="A4600">
        <v>2650</v>
      </c>
      <c r="B4600" t="s">
        <v>9</v>
      </c>
      <c r="C4600">
        <v>300018</v>
      </c>
      <c r="D4600" t="s">
        <v>18</v>
      </c>
      <c r="E4600" t="s">
        <v>16</v>
      </c>
      <c r="F4600" t="s">
        <v>12</v>
      </c>
      <c r="G4600" t="s">
        <v>13</v>
      </c>
      <c r="H4600" t="s">
        <v>12</v>
      </c>
      <c r="I4600">
        <v>62</v>
      </c>
      <c r="J4600" t="str">
        <f>IF(ABS((C4600-AVERAGE($C:$C))/_xlfn.STDEV.S(moras[SALARIO]))&gt;1.96,"Atípico","No")</f>
        <v>No</v>
      </c>
      <c r="K4600" t="str">
        <f>IF(ABS((moras[[#This Row],[EDAD]]-AVERAGE($I:$I))/_xlfn.STDEV.S($I:$I))&gt;1.96,"Atípico","No")</f>
        <v>No</v>
      </c>
    </row>
    <row r="4601" spans="1:11" x14ac:dyDescent="0.35">
      <c r="A4601">
        <v>2978</v>
      </c>
      <c r="B4601" t="s">
        <v>9</v>
      </c>
      <c r="C4601">
        <v>299647</v>
      </c>
      <c r="D4601" t="s">
        <v>17</v>
      </c>
      <c r="E4601" t="s">
        <v>16</v>
      </c>
      <c r="F4601" t="s">
        <v>12</v>
      </c>
      <c r="G4601" t="s">
        <v>13</v>
      </c>
      <c r="H4601" t="s">
        <v>13</v>
      </c>
      <c r="I4601">
        <v>62</v>
      </c>
      <c r="J4601" t="str">
        <f>IF(ABS((C4601-AVERAGE($C:$C))/_xlfn.STDEV.S(moras[SALARIO]))&gt;1.96,"Atípico","No")</f>
        <v>No</v>
      </c>
      <c r="K4601" t="str">
        <f>IF(ABS((moras[[#This Row],[EDAD]]-AVERAGE($I:$I))/_xlfn.STDEV.S($I:$I))&gt;1.96,"Atípico","No")</f>
        <v>No</v>
      </c>
    </row>
    <row r="4602" spans="1:11" x14ac:dyDescent="0.35">
      <c r="A4602">
        <v>2798</v>
      </c>
      <c r="B4602" t="s">
        <v>15</v>
      </c>
      <c r="C4602">
        <v>297046</v>
      </c>
      <c r="D4602" t="s">
        <v>17</v>
      </c>
      <c r="E4602" t="s">
        <v>16</v>
      </c>
      <c r="F4602" t="s">
        <v>12</v>
      </c>
      <c r="G4602" t="s">
        <v>13</v>
      </c>
      <c r="H4602" t="s">
        <v>13</v>
      </c>
      <c r="I4602">
        <v>62</v>
      </c>
      <c r="J4602" t="str">
        <f>IF(ABS((C4602-AVERAGE($C:$C))/_xlfn.STDEV.S(moras[SALARIO]))&gt;1.96,"Atípico","No")</f>
        <v>No</v>
      </c>
      <c r="K4602" t="str">
        <f>IF(ABS((moras[[#This Row],[EDAD]]-AVERAGE($I:$I))/_xlfn.STDEV.S($I:$I))&gt;1.96,"Atípico","No")</f>
        <v>No</v>
      </c>
    </row>
    <row r="4603" spans="1:11" x14ac:dyDescent="0.35">
      <c r="A4603">
        <v>4953</v>
      </c>
      <c r="B4603" t="s">
        <v>9</v>
      </c>
      <c r="C4603">
        <v>297046</v>
      </c>
      <c r="D4603" t="s">
        <v>17</v>
      </c>
      <c r="E4603" t="s">
        <v>16</v>
      </c>
      <c r="F4603" t="s">
        <v>12</v>
      </c>
      <c r="G4603" t="s">
        <v>13</v>
      </c>
      <c r="H4603" t="s">
        <v>13</v>
      </c>
      <c r="I4603">
        <v>62</v>
      </c>
      <c r="J4603" t="str">
        <f>IF(ABS((C4603-AVERAGE($C:$C))/_xlfn.STDEV.S(moras[SALARIO]))&gt;1.96,"Atípico","No")</f>
        <v>No</v>
      </c>
      <c r="K4603" t="str">
        <f>IF(ABS((moras[[#This Row],[EDAD]]-AVERAGE($I:$I))/_xlfn.STDEV.S($I:$I))&gt;1.96,"Atípico","No")</f>
        <v>No</v>
      </c>
    </row>
    <row r="4604" spans="1:11" x14ac:dyDescent="0.35">
      <c r="A4604">
        <v>293</v>
      </c>
      <c r="B4604" t="s">
        <v>15</v>
      </c>
      <c r="C4604">
        <v>297045</v>
      </c>
      <c r="D4604" t="s">
        <v>18</v>
      </c>
      <c r="E4604" t="s">
        <v>16</v>
      </c>
      <c r="F4604" t="s">
        <v>12</v>
      </c>
      <c r="G4604" t="s">
        <v>13</v>
      </c>
      <c r="H4604" t="s">
        <v>12</v>
      </c>
      <c r="I4604">
        <v>62</v>
      </c>
      <c r="J4604" t="str">
        <f>IF(ABS((C4604-AVERAGE($C:$C))/_xlfn.STDEV.S(moras[SALARIO]))&gt;1.96,"Atípico","No")</f>
        <v>No</v>
      </c>
      <c r="K4604" t="str">
        <f>IF(ABS((moras[[#This Row],[EDAD]]-AVERAGE($I:$I))/_xlfn.STDEV.S($I:$I))&gt;1.96,"Atípico","No")</f>
        <v>No</v>
      </c>
    </row>
    <row r="4605" spans="1:11" x14ac:dyDescent="0.35">
      <c r="A4605">
        <v>2460</v>
      </c>
      <c r="B4605" t="s">
        <v>15</v>
      </c>
      <c r="C4605">
        <v>297045</v>
      </c>
      <c r="D4605" t="s">
        <v>17</v>
      </c>
      <c r="E4605" t="s">
        <v>16</v>
      </c>
      <c r="F4605" t="s">
        <v>12</v>
      </c>
      <c r="G4605" t="s">
        <v>13</v>
      </c>
      <c r="H4605" t="s">
        <v>13</v>
      </c>
      <c r="I4605">
        <v>62</v>
      </c>
      <c r="J4605" t="str">
        <f>IF(ABS((C4605-AVERAGE($C:$C))/_xlfn.STDEV.S(moras[SALARIO]))&gt;1.96,"Atípico","No")</f>
        <v>No</v>
      </c>
      <c r="K4605" t="str">
        <f>IF(ABS((moras[[#This Row],[EDAD]]-AVERAGE($I:$I))/_xlfn.STDEV.S($I:$I))&gt;1.96,"Atípico","No")</f>
        <v>No</v>
      </c>
    </row>
    <row r="4606" spans="1:11" x14ac:dyDescent="0.35">
      <c r="A4606">
        <v>3373</v>
      </c>
      <c r="B4606" t="s">
        <v>15</v>
      </c>
      <c r="C4606">
        <v>297045</v>
      </c>
      <c r="D4606" t="s">
        <v>17</v>
      </c>
      <c r="E4606" t="s">
        <v>16</v>
      </c>
      <c r="F4606" t="s">
        <v>12</v>
      </c>
      <c r="G4606" t="s">
        <v>13</v>
      </c>
      <c r="H4606" t="s">
        <v>13</v>
      </c>
      <c r="I4606">
        <v>62</v>
      </c>
      <c r="J4606" t="str">
        <f>IF(ABS((C4606-AVERAGE($C:$C))/_xlfn.STDEV.S(moras[SALARIO]))&gt;1.96,"Atípico","No")</f>
        <v>No</v>
      </c>
      <c r="K4606" t="str">
        <f>IF(ABS((moras[[#This Row],[EDAD]]-AVERAGE($I:$I))/_xlfn.STDEV.S($I:$I))&gt;1.96,"Atípico","No")</f>
        <v>No</v>
      </c>
    </row>
    <row r="4607" spans="1:11" x14ac:dyDescent="0.35">
      <c r="A4607">
        <v>4650</v>
      </c>
      <c r="B4607" t="s">
        <v>9</v>
      </c>
      <c r="C4607">
        <v>297045</v>
      </c>
      <c r="D4607" t="s">
        <v>17</v>
      </c>
      <c r="E4607" t="s">
        <v>16</v>
      </c>
      <c r="F4607" t="s">
        <v>12</v>
      </c>
      <c r="G4607" t="s">
        <v>12</v>
      </c>
      <c r="H4607" t="s">
        <v>13</v>
      </c>
      <c r="I4607">
        <v>62</v>
      </c>
      <c r="J4607" t="str">
        <f>IF(ABS((C4607-AVERAGE($C:$C))/_xlfn.STDEV.S(moras[SALARIO]))&gt;1.96,"Atípico","No")</f>
        <v>No</v>
      </c>
      <c r="K4607" t="str">
        <f>IF(ABS((moras[[#This Row],[EDAD]]-AVERAGE($I:$I))/_xlfn.STDEV.S($I:$I))&gt;1.96,"Atípico","No")</f>
        <v>No</v>
      </c>
    </row>
    <row r="4608" spans="1:11" x14ac:dyDescent="0.35">
      <c r="A4608">
        <v>999</v>
      </c>
      <c r="B4608" t="s">
        <v>9</v>
      </c>
      <c r="C4608">
        <v>278030</v>
      </c>
      <c r="D4608" t="s">
        <v>19</v>
      </c>
      <c r="E4608" t="s">
        <v>16</v>
      </c>
      <c r="F4608" t="s">
        <v>12</v>
      </c>
      <c r="G4608" t="s">
        <v>13</v>
      </c>
      <c r="H4608" t="s">
        <v>13</v>
      </c>
      <c r="I4608">
        <v>62</v>
      </c>
      <c r="J4608" t="str">
        <f>IF(ABS((C4608-AVERAGE($C:$C))/_xlfn.STDEV.S(moras[SALARIO]))&gt;1.96,"Atípico","No")</f>
        <v>No</v>
      </c>
      <c r="K4608" t="str">
        <f>IF(ABS((moras[[#This Row],[EDAD]]-AVERAGE($I:$I))/_xlfn.STDEV.S($I:$I))&gt;1.96,"Atípico","No")</f>
        <v>No</v>
      </c>
    </row>
    <row r="4609" spans="1:11" x14ac:dyDescent="0.35">
      <c r="A4609">
        <v>4074</v>
      </c>
      <c r="B4609" t="s">
        <v>9</v>
      </c>
      <c r="C4609">
        <v>278030</v>
      </c>
      <c r="D4609" t="s">
        <v>19</v>
      </c>
      <c r="E4609" t="s">
        <v>16</v>
      </c>
      <c r="F4609" t="s">
        <v>12</v>
      </c>
      <c r="G4609" t="s">
        <v>13</v>
      </c>
      <c r="H4609" t="s">
        <v>13</v>
      </c>
      <c r="I4609">
        <v>62</v>
      </c>
      <c r="J4609" t="str">
        <f>IF(ABS((C4609-AVERAGE($C:$C))/_xlfn.STDEV.S(moras[SALARIO]))&gt;1.96,"Atípico","No")</f>
        <v>No</v>
      </c>
      <c r="K4609" t="str">
        <f>IF(ABS((moras[[#This Row],[EDAD]]-AVERAGE($I:$I))/_xlfn.STDEV.S($I:$I))&gt;1.96,"Atípico","No")</f>
        <v>No</v>
      </c>
    </row>
    <row r="4610" spans="1:11" x14ac:dyDescent="0.35">
      <c r="A4610">
        <v>2104</v>
      </c>
      <c r="B4610" t="s">
        <v>15</v>
      </c>
      <c r="C4610">
        <v>242860</v>
      </c>
      <c r="D4610" t="s">
        <v>10</v>
      </c>
      <c r="E4610" t="s">
        <v>16</v>
      </c>
      <c r="F4610" t="s">
        <v>12</v>
      </c>
      <c r="G4610" t="s">
        <v>13</v>
      </c>
      <c r="H4610" t="s">
        <v>12</v>
      </c>
      <c r="I4610">
        <v>62</v>
      </c>
      <c r="J4610" t="str">
        <f>IF(ABS((C4610-AVERAGE($C:$C))/_xlfn.STDEV.S(moras[SALARIO]))&gt;1.96,"Atípico","No")</f>
        <v>No</v>
      </c>
      <c r="K4610" t="str">
        <f>IF(ABS((moras[[#This Row],[EDAD]]-AVERAGE($I:$I))/_xlfn.STDEV.S($I:$I))&gt;1.96,"Atípico","No")</f>
        <v>No</v>
      </c>
    </row>
    <row r="4611" spans="1:11" x14ac:dyDescent="0.35">
      <c r="A4611">
        <v>4321</v>
      </c>
      <c r="B4611" t="s">
        <v>15</v>
      </c>
      <c r="C4611">
        <v>150000</v>
      </c>
      <c r="D4611" t="s">
        <v>10</v>
      </c>
      <c r="E4611" t="s">
        <v>16</v>
      </c>
      <c r="F4611" t="s">
        <v>12</v>
      </c>
      <c r="G4611" t="s">
        <v>12</v>
      </c>
      <c r="H4611" t="s">
        <v>13</v>
      </c>
      <c r="I4611">
        <v>62</v>
      </c>
      <c r="J4611" t="str">
        <f>IF(ABS((C4611-AVERAGE($C:$C))/_xlfn.STDEV.S(moras[SALARIO]))&gt;1.96,"Atípico","No")</f>
        <v>No</v>
      </c>
      <c r="K4611" t="str">
        <f>IF(ABS((moras[[#This Row],[EDAD]]-AVERAGE($I:$I))/_xlfn.STDEV.S($I:$I))&gt;1.96,"Atípico","No")</f>
        <v>No</v>
      </c>
    </row>
    <row r="4612" spans="1:11" x14ac:dyDescent="0.35">
      <c r="A4612">
        <v>3764</v>
      </c>
      <c r="B4612" t="s">
        <v>15</v>
      </c>
      <c r="C4612">
        <v>100900</v>
      </c>
      <c r="D4612" t="s">
        <v>10</v>
      </c>
      <c r="E4612" t="s">
        <v>16</v>
      </c>
      <c r="F4612" t="s">
        <v>12</v>
      </c>
      <c r="G4612" t="s">
        <v>12</v>
      </c>
      <c r="H4612" t="s">
        <v>13</v>
      </c>
      <c r="I4612">
        <v>62</v>
      </c>
      <c r="J4612" t="str">
        <f>IF(ABS((C4612-AVERAGE($C:$C))/_xlfn.STDEV.S(moras[SALARIO]))&gt;1.96,"Atípico","No")</f>
        <v>No</v>
      </c>
      <c r="K4612" t="str">
        <f>IF(ABS((moras[[#This Row],[EDAD]]-AVERAGE($I:$I))/_xlfn.STDEV.S($I:$I))&gt;1.96,"Atípico","No")</f>
        <v>No</v>
      </c>
    </row>
    <row r="4613" spans="1:11" x14ac:dyDescent="0.35">
      <c r="A4613">
        <v>36</v>
      </c>
      <c r="B4613" t="s">
        <v>9</v>
      </c>
      <c r="D4613" t="s">
        <v>10</v>
      </c>
      <c r="E4613" t="s">
        <v>11</v>
      </c>
      <c r="F4613" t="s">
        <v>12</v>
      </c>
      <c r="G4613" t="s">
        <v>13</v>
      </c>
      <c r="H4613" t="s">
        <v>13</v>
      </c>
      <c r="I4613">
        <v>62</v>
      </c>
      <c r="J4613" t="str">
        <f>IF(ABS((C4613-AVERAGE($C:$C))/_xlfn.STDEV.S(moras[SALARIO]))&gt;1.96,"Atípico","No")</f>
        <v>No</v>
      </c>
      <c r="K4613" t="str">
        <f>IF(ABS((moras[[#This Row],[EDAD]]-AVERAGE($I:$I))/_xlfn.STDEV.S($I:$I))&gt;1.96,"Atípico","No")</f>
        <v>No</v>
      </c>
    </row>
    <row r="4614" spans="1:11" x14ac:dyDescent="0.35">
      <c r="A4614">
        <v>3009</v>
      </c>
      <c r="B4614" t="s">
        <v>15</v>
      </c>
      <c r="C4614">
        <v>5249730</v>
      </c>
      <c r="D4614" t="s">
        <v>10</v>
      </c>
      <c r="E4614" t="s">
        <v>11</v>
      </c>
      <c r="F4614" t="s">
        <v>12</v>
      </c>
      <c r="G4614" t="s">
        <v>13</v>
      </c>
      <c r="H4614" t="s">
        <v>13</v>
      </c>
      <c r="I4614">
        <v>63</v>
      </c>
      <c r="J4614" t="str">
        <f>IF(ABS((C4614-AVERAGE($C:$C))/_xlfn.STDEV.S(moras[SALARIO]))&gt;1.96,"Atípico","No")</f>
        <v>Atípico</v>
      </c>
      <c r="K4614" t="str">
        <f>IF(ABS((moras[[#This Row],[EDAD]]-AVERAGE($I:$I))/_xlfn.STDEV.S($I:$I))&gt;1.96,"Atípico","No")</f>
        <v>No</v>
      </c>
    </row>
    <row r="4615" spans="1:11" x14ac:dyDescent="0.35">
      <c r="A4615">
        <v>913</v>
      </c>
      <c r="B4615" t="s">
        <v>9</v>
      </c>
      <c r="C4615">
        <v>2894048.26</v>
      </c>
      <c r="D4615" t="s">
        <v>14</v>
      </c>
      <c r="E4615" t="s">
        <v>11</v>
      </c>
      <c r="F4615" t="s">
        <v>12</v>
      </c>
      <c r="G4615" t="s">
        <v>13</v>
      </c>
      <c r="H4615" t="s">
        <v>13</v>
      </c>
      <c r="I4615">
        <v>63</v>
      </c>
      <c r="J4615" t="str">
        <f>IF(ABS((C4615-AVERAGE($C:$C))/_xlfn.STDEV.S(moras[SALARIO]))&gt;1.96,"Atípico","No")</f>
        <v>Atípico</v>
      </c>
      <c r="K4615" t="str">
        <f>IF(ABS((moras[[#This Row],[EDAD]]-AVERAGE($I:$I))/_xlfn.STDEV.S($I:$I))&gt;1.96,"Atípico","No")</f>
        <v>No</v>
      </c>
    </row>
    <row r="4616" spans="1:11" x14ac:dyDescent="0.35">
      <c r="A4616">
        <v>1352</v>
      </c>
      <c r="B4616" t="s">
        <v>9</v>
      </c>
      <c r="C4616">
        <v>1954127</v>
      </c>
      <c r="D4616" t="s">
        <v>10</v>
      </c>
      <c r="E4616" t="s">
        <v>11</v>
      </c>
      <c r="F4616" t="s">
        <v>12</v>
      </c>
      <c r="G4616" t="s">
        <v>13</v>
      </c>
      <c r="H4616" t="s">
        <v>13</v>
      </c>
      <c r="I4616">
        <v>63</v>
      </c>
      <c r="J4616" t="str">
        <f>IF(ABS((C4616-AVERAGE($C:$C))/_xlfn.STDEV.S(moras[SALARIO]))&gt;1.96,"Atípico","No")</f>
        <v>No</v>
      </c>
      <c r="K4616" t="str">
        <f>IF(ABS((moras[[#This Row],[EDAD]]-AVERAGE($I:$I))/_xlfn.STDEV.S($I:$I))&gt;1.96,"Atípico","No")</f>
        <v>No</v>
      </c>
    </row>
    <row r="4617" spans="1:11" x14ac:dyDescent="0.35">
      <c r="A4617">
        <v>4549</v>
      </c>
      <c r="B4617" t="s">
        <v>9</v>
      </c>
      <c r="C4617">
        <v>1848072</v>
      </c>
      <c r="D4617" t="s">
        <v>10</v>
      </c>
      <c r="E4617" t="s">
        <v>11</v>
      </c>
      <c r="F4617" t="s">
        <v>12</v>
      </c>
      <c r="G4617" t="s">
        <v>13</v>
      </c>
      <c r="H4617" t="s">
        <v>12</v>
      </c>
      <c r="I4617">
        <v>63</v>
      </c>
      <c r="J4617" t="str">
        <f>IF(ABS((C4617-AVERAGE($C:$C))/_xlfn.STDEV.S(moras[SALARIO]))&gt;1.96,"Atípico","No")</f>
        <v>No</v>
      </c>
      <c r="K4617" t="str">
        <f>IF(ABS((moras[[#This Row],[EDAD]]-AVERAGE($I:$I))/_xlfn.STDEV.S($I:$I))&gt;1.96,"Atípico","No")</f>
        <v>No</v>
      </c>
    </row>
    <row r="4618" spans="1:11" x14ac:dyDescent="0.35">
      <c r="A4618">
        <v>980</v>
      </c>
      <c r="B4618" t="s">
        <v>15</v>
      </c>
      <c r="C4618">
        <v>1713724</v>
      </c>
      <c r="D4618" t="s">
        <v>14</v>
      </c>
      <c r="E4618" t="s">
        <v>11</v>
      </c>
      <c r="F4618" t="s">
        <v>12</v>
      </c>
      <c r="G4618" t="s">
        <v>13</v>
      </c>
      <c r="H4618" t="s">
        <v>13</v>
      </c>
      <c r="I4618">
        <v>63</v>
      </c>
      <c r="J4618" t="str">
        <f>IF(ABS((C4618-AVERAGE($C:$C))/_xlfn.STDEV.S(moras[SALARIO]))&gt;1.96,"Atípico","No")</f>
        <v>No</v>
      </c>
      <c r="K4618" t="str">
        <f>IF(ABS((moras[[#This Row],[EDAD]]-AVERAGE($I:$I))/_xlfn.STDEV.S($I:$I))&gt;1.96,"Atípico","No")</f>
        <v>No</v>
      </c>
    </row>
    <row r="4619" spans="1:11" x14ac:dyDescent="0.35">
      <c r="A4619">
        <v>357</v>
      </c>
      <c r="B4619" t="s">
        <v>9</v>
      </c>
      <c r="C4619">
        <v>1540950</v>
      </c>
      <c r="D4619" t="s">
        <v>17</v>
      </c>
      <c r="E4619" t="s">
        <v>16</v>
      </c>
      <c r="F4619" t="s">
        <v>12</v>
      </c>
      <c r="G4619" t="s">
        <v>12</v>
      </c>
      <c r="H4619" t="s">
        <v>13</v>
      </c>
      <c r="I4619">
        <v>63</v>
      </c>
      <c r="J4619" t="str">
        <f>IF(ABS((C4619-AVERAGE($C:$C))/_xlfn.STDEV.S(moras[SALARIO]))&gt;1.96,"Atípico","No")</f>
        <v>No</v>
      </c>
      <c r="K4619" t="str">
        <f>IF(ABS((moras[[#This Row],[EDAD]]-AVERAGE($I:$I))/_xlfn.STDEV.S($I:$I))&gt;1.96,"Atípico","No")</f>
        <v>No</v>
      </c>
    </row>
    <row r="4620" spans="1:11" x14ac:dyDescent="0.35">
      <c r="A4620">
        <v>2158</v>
      </c>
      <c r="B4620" t="s">
        <v>15</v>
      </c>
      <c r="C4620">
        <v>1241627.95</v>
      </c>
      <c r="D4620" t="s">
        <v>14</v>
      </c>
      <c r="E4620" t="s">
        <v>11</v>
      </c>
      <c r="F4620" t="s">
        <v>12</v>
      </c>
      <c r="G4620" t="s">
        <v>13</v>
      </c>
      <c r="H4620" t="s">
        <v>13</v>
      </c>
      <c r="I4620">
        <v>63</v>
      </c>
      <c r="J4620" t="str">
        <f>IF(ABS((C4620-AVERAGE($C:$C))/_xlfn.STDEV.S(moras[SALARIO]))&gt;1.96,"Atípico","No")</f>
        <v>No</v>
      </c>
      <c r="K4620" t="str">
        <f>IF(ABS((moras[[#This Row],[EDAD]]-AVERAGE($I:$I))/_xlfn.STDEV.S($I:$I))&gt;1.96,"Atípico","No")</f>
        <v>No</v>
      </c>
    </row>
    <row r="4621" spans="1:11" x14ac:dyDescent="0.35">
      <c r="A4621">
        <v>1153</v>
      </c>
      <c r="B4621" t="s">
        <v>15</v>
      </c>
      <c r="C4621">
        <v>1122731</v>
      </c>
      <c r="D4621" t="s">
        <v>14</v>
      </c>
      <c r="E4621" t="s">
        <v>11</v>
      </c>
      <c r="F4621" t="s">
        <v>12</v>
      </c>
      <c r="G4621" t="s">
        <v>13</v>
      </c>
      <c r="H4621" t="s">
        <v>13</v>
      </c>
      <c r="I4621">
        <v>63</v>
      </c>
      <c r="J4621" t="str">
        <f>IF(ABS((C4621-AVERAGE($C:$C))/_xlfn.STDEV.S(moras[SALARIO]))&gt;1.96,"Atípico","No")</f>
        <v>No</v>
      </c>
      <c r="K4621" t="str">
        <f>IF(ABS((moras[[#This Row],[EDAD]]-AVERAGE($I:$I))/_xlfn.STDEV.S($I:$I))&gt;1.96,"Atípico","No")</f>
        <v>No</v>
      </c>
    </row>
    <row r="4622" spans="1:11" x14ac:dyDescent="0.35">
      <c r="A4622">
        <v>702</v>
      </c>
      <c r="B4622" t="s">
        <v>9</v>
      </c>
      <c r="C4622">
        <v>1120849.99</v>
      </c>
      <c r="D4622" t="s">
        <v>14</v>
      </c>
      <c r="E4622" t="s">
        <v>11</v>
      </c>
      <c r="F4622" t="s">
        <v>12</v>
      </c>
      <c r="G4622" t="s">
        <v>13</v>
      </c>
      <c r="H4622" t="s">
        <v>13</v>
      </c>
      <c r="I4622">
        <v>63</v>
      </c>
      <c r="J4622" t="str">
        <f>IF(ABS((C4622-AVERAGE($C:$C))/_xlfn.STDEV.S(moras[SALARIO]))&gt;1.96,"Atípico","No")</f>
        <v>No</v>
      </c>
      <c r="K4622" t="str">
        <f>IF(ABS((moras[[#This Row],[EDAD]]-AVERAGE($I:$I))/_xlfn.STDEV.S($I:$I))&gt;1.96,"Atípico","No")</f>
        <v>No</v>
      </c>
    </row>
    <row r="4623" spans="1:11" x14ac:dyDescent="0.35">
      <c r="A4623">
        <v>305</v>
      </c>
      <c r="B4623" t="s">
        <v>15</v>
      </c>
      <c r="C4623">
        <v>1068785</v>
      </c>
      <c r="D4623" t="s">
        <v>14</v>
      </c>
      <c r="E4623" t="s">
        <v>11</v>
      </c>
      <c r="F4623" t="s">
        <v>12</v>
      </c>
      <c r="G4623" t="s">
        <v>13</v>
      </c>
      <c r="H4623" t="s">
        <v>13</v>
      </c>
      <c r="I4623">
        <v>63</v>
      </c>
      <c r="J4623" t="str">
        <f>IF(ABS((C4623-AVERAGE($C:$C))/_xlfn.STDEV.S(moras[SALARIO]))&gt;1.96,"Atípico","No")</f>
        <v>No</v>
      </c>
      <c r="K4623" t="str">
        <f>IF(ABS((moras[[#This Row],[EDAD]]-AVERAGE($I:$I))/_xlfn.STDEV.S($I:$I))&gt;1.96,"Atípico","No")</f>
        <v>No</v>
      </c>
    </row>
    <row r="4624" spans="1:11" x14ac:dyDescent="0.35">
      <c r="A4624">
        <v>2196</v>
      </c>
      <c r="B4624" t="s">
        <v>15</v>
      </c>
      <c r="C4624">
        <v>1002612</v>
      </c>
      <c r="D4624" t="s">
        <v>14</v>
      </c>
      <c r="E4624" t="s">
        <v>11</v>
      </c>
      <c r="F4624" t="s">
        <v>12</v>
      </c>
      <c r="G4624" t="s">
        <v>13</v>
      </c>
      <c r="H4624" t="s">
        <v>13</v>
      </c>
      <c r="I4624">
        <v>63</v>
      </c>
      <c r="J4624" t="str">
        <f>IF(ABS((C4624-AVERAGE($C:$C))/_xlfn.STDEV.S(moras[SALARIO]))&gt;1.96,"Atípico","No")</f>
        <v>No</v>
      </c>
      <c r="K4624" t="str">
        <f>IF(ABS((moras[[#This Row],[EDAD]]-AVERAGE($I:$I))/_xlfn.STDEV.S($I:$I))&gt;1.96,"Atípico","No")</f>
        <v>No</v>
      </c>
    </row>
    <row r="4625" spans="1:11" x14ac:dyDescent="0.35">
      <c r="A4625">
        <v>543</v>
      </c>
      <c r="B4625" t="s">
        <v>9</v>
      </c>
      <c r="C4625">
        <v>997036</v>
      </c>
      <c r="D4625" t="s">
        <v>10</v>
      </c>
      <c r="E4625" t="s">
        <v>11</v>
      </c>
      <c r="F4625" t="s">
        <v>12</v>
      </c>
      <c r="G4625" t="s">
        <v>13</v>
      </c>
      <c r="H4625" t="s">
        <v>13</v>
      </c>
      <c r="I4625">
        <v>63</v>
      </c>
      <c r="J4625" t="str">
        <f>IF(ABS((C4625-AVERAGE($C:$C))/_xlfn.STDEV.S(moras[SALARIO]))&gt;1.96,"Atípico","No")</f>
        <v>No</v>
      </c>
      <c r="K4625" t="str">
        <f>IF(ABS((moras[[#This Row],[EDAD]]-AVERAGE($I:$I))/_xlfn.STDEV.S($I:$I))&gt;1.96,"Atípico","No")</f>
        <v>No</v>
      </c>
    </row>
    <row r="4626" spans="1:11" x14ac:dyDescent="0.35">
      <c r="A4626">
        <v>4016</v>
      </c>
      <c r="B4626" t="s">
        <v>15</v>
      </c>
      <c r="C4626">
        <v>979284</v>
      </c>
      <c r="D4626" t="s">
        <v>14</v>
      </c>
      <c r="E4626" t="s">
        <v>11</v>
      </c>
      <c r="F4626" t="s">
        <v>12</v>
      </c>
      <c r="G4626" t="s">
        <v>13</v>
      </c>
      <c r="H4626" t="s">
        <v>13</v>
      </c>
      <c r="I4626">
        <v>63</v>
      </c>
      <c r="J4626" t="str">
        <f>IF(ABS((C4626-AVERAGE($C:$C))/_xlfn.STDEV.S(moras[SALARIO]))&gt;1.96,"Atípico","No")</f>
        <v>No</v>
      </c>
      <c r="K4626" t="str">
        <f>IF(ABS((moras[[#This Row],[EDAD]]-AVERAGE($I:$I))/_xlfn.STDEV.S($I:$I))&gt;1.96,"Atípico","No")</f>
        <v>No</v>
      </c>
    </row>
    <row r="4627" spans="1:11" x14ac:dyDescent="0.35">
      <c r="A4627">
        <v>4664</v>
      </c>
      <c r="B4627" t="s">
        <v>9</v>
      </c>
      <c r="C4627">
        <v>962757.1</v>
      </c>
      <c r="D4627" t="s">
        <v>14</v>
      </c>
      <c r="E4627" t="s">
        <v>11</v>
      </c>
      <c r="F4627" t="s">
        <v>12</v>
      </c>
      <c r="G4627" t="s">
        <v>13</v>
      </c>
      <c r="H4627" t="s">
        <v>13</v>
      </c>
      <c r="I4627">
        <v>63</v>
      </c>
      <c r="J4627" t="str">
        <f>IF(ABS((C4627-AVERAGE($C:$C))/_xlfn.STDEV.S(moras[SALARIO]))&gt;1.96,"Atípico","No")</f>
        <v>No</v>
      </c>
      <c r="K4627" t="str">
        <f>IF(ABS((moras[[#This Row],[EDAD]]-AVERAGE($I:$I))/_xlfn.STDEV.S($I:$I))&gt;1.96,"Atípico","No")</f>
        <v>No</v>
      </c>
    </row>
    <row r="4628" spans="1:11" x14ac:dyDescent="0.35">
      <c r="A4628">
        <v>646</v>
      </c>
      <c r="B4628" t="s">
        <v>9</v>
      </c>
      <c r="C4628">
        <v>680400</v>
      </c>
      <c r="D4628" t="s">
        <v>10</v>
      </c>
      <c r="E4628" t="s">
        <v>16</v>
      </c>
      <c r="F4628" t="s">
        <v>12</v>
      </c>
      <c r="G4628" t="s">
        <v>13</v>
      </c>
      <c r="H4628" t="s">
        <v>13</v>
      </c>
      <c r="I4628">
        <v>63</v>
      </c>
      <c r="J4628" t="str">
        <f>IF(ABS((C4628-AVERAGE($C:$C))/_xlfn.STDEV.S(moras[SALARIO]))&gt;1.96,"Atípico","No")</f>
        <v>No</v>
      </c>
      <c r="K4628" t="str">
        <f>IF(ABS((moras[[#This Row],[EDAD]]-AVERAGE($I:$I))/_xlfn.STDEV.S($I:$I))&gt;1.96,"Atípico","No")</f>
        <v>No</v>
      </c>
    </row>
    <row r="4629" spans="1:11" x14ac:dyDescent="0.35">
      <c r="A4629">
        <v>1492</v>
      </c>
      <c r="B4629" t="s">
        <v>9</v>
      </c>
      <c r="C4629">
        <v>639148</v>
      </c>
      <c r="D4629" t="s">
        <v>18</v>
      </c>
      <c r="E4629" t="s">
        <v>16</v>
      </c>
      <c r="F4629" t="s">
        <v>12</v>
      </c>
      <c r="G4629" t="s">
        <v>13</v>
      </c>
      <c r="H4629" t="s">
        <v>13</v>
      </c>
      <c r="I4629">
        <v>63</v>
      </c>
      <c r="J4629" t="str">
        <f>IF(ABS((C4629-AVERAGE($C:$C))/_xlfn.STDEV.S(moras[SALARIO]))&gt;1.96,"Atípico","No")</f>
        <v>No</v>
      </c>
      <c r="K4629" t="str">
        <f>IF(ABS((moras[[#This Row],[EDAD]]-AVERAGE($I:$I))/_xlfn.STDEV.S($I:$I))&gt;1.96,"Atípico","No")</f>
        <v>No</v>
      </c>
    </row>
    <row r="4630" spans="1:11" x14ac:dyDescent="0.35">
      <c r="A4630">
        <v>4853</v>
      </c>
      <c r="B4630" t="s">
        <v>9</v>
      </c>
      <c r="C4630">
        <v>639148</v>
      </c>
      <c r="D4630" t="s">
        <v>18</v>
      </c>
      <c r="E4630" t="s">
        <v>16</v>
      </c>
      <c r="F4630" t="s">
        <v>12</v>
      </c>
      <c r="G4630" t="s">
        <v>13</v>
      </c>
      <c r="H4630" t="s">
        <v>13</v>
      </c>
      <c r="I4630">
        <v>63</v>
      </c>
      <c r="J4630" t="str">
        <f>IF(ABS((C4630-AVERAGE($C:$C))/_xlfn.STDEV.S(moras[SALARIO]))&gt;1.96,"Atípico","No")</f>
        <v>No</v>
      </c>
      <c r="K4630" t="str">
        <f>IF(ABS((moras[[#This Row],[EDAD]]-AVERAGE($I:$I))/_xlfn.STDEV.S($I:$I))&gt;1.96,"Atípico","No")</f>
        <v>No</v>
      </c>
    </row>
    <row r="4631" spans="1:11" x14ac:dyDescent="0.35">
      <c r="A4631">
        <v>2503</v>
      </c>
      <c r="B4631" t="s">
        <v>15</v>
      </c>
      <c r="C4631">
        <v>599078</v>
      </c>
      <c r="D4631" t="s">
        <v>10</v>
      </c>
      <c r="E4631" t="s">
        <v>11</v>
      </c>
      <c r="F4631" t="s">
        <v>12</v>
      </c>
      <c r="G4631" t="s">
        <v>13</v>
      </c>
      <c r="H4631" t="s">
        <v>13</v>
      </c>
      <c r="I4631">
        <v>63</v>
      </c>
      <c r="J4631" t="str">
        <f>IF(ABS((C4631-AVERAGE($C:$C))/_xlfn.STDEV.S(moras[SALARIO]))&gt;1.96,"Atípico","No")</f>
        <v>No</v>
      </c>
      <c r="K4631" t="str">
        <f>IF(ABS((moras[[#This Row],[EDAD]]-AVERAGE($I:$I))/_xlfn.STDEV.S($I:$I))&gt;1.96,"Atípico","No")</f>
        <v>No</v>
      </c>
    </row>
    <row r="4632" spans="1:11" x14ac:dyDescent="0.35">
      <c r="A4632">
        <v>521</v>
      </c>
      <c r="B4632" t="s">
        <v>9</v>
      </c>
      <c r="C4632">
        <v>556296.12</v>
      </c>
      <c r="D4632" t="s">
        <v>14</v>
      </c>
      <c r="E4632" t="s">
        <v>11</v>
      </c>
      <c r="F4632" t="s">
        <v>12</v>
      </c>
      <c r="G4632" t="s">
        <v>13</v>
      </c>
      <c r="H4632" t="s">
        <v>13</v>
      </c>
      <c r="I4632">
        <v>63</v>
      </c>
      <c r="J4632" t="str">
        <f>IF(ABS((C4632-AVERAGE($C:$C))/_xlfn.STDEV.S(moras[SALARIO]))&gt;1.96,"Atípico","No")</f>
        <v>No</v>
      </c>
      <c r="K4632" t="str">
        <f>IF(ABS((moras[[#This Row],[EDAD]]-AVERAGE($I:$I))/_xlfn.STDEV.S($I:$I))&gt;1.96,"Atípico","No")</f>
        <v>No</v>
      </c>
    </row>
    <row r="4633" spans="1:11" x14ac:dyDescent="0.35">
      <c r="A4633">
        <v>870</v>
      </c>
      <c r="B4633" t="s">
        <v>9</v>
      </c>
      <c r="C4633">
        <v>509509</v>
      </c>
      <c r="D4633" t="s">
        <v>18</v>
      </c>
      <c r="E4633" t="s">
        <v>16</v>
      </c>
      <c r="F4633" t="s">
        <v>12</v>
      </c>
      <c r="G4633" t="s">
        <v>13</v>
      </c>
      <c r="H4633" t="s">
        <v>12</v>
      </c>
      <c r="I4633">
        <v>63</v>
      </c>
      <c r="J4633" t="str">
        <f>IF(ABS((C4633-AVERAGE($C:$C))/_xlfn.STDEV.S(moras[SALARIO]))&gt;1.96,"Atípico","No")</f>
        <v>No</v>
      </c>
      <c r="K4633" t="str">
        <f>IF(ABS((moras[[#This Row],[EDAD]]-AVERAGE($I:$I))/_xlfn.STDEV.S($I:$I))&gt;1.96,"Atípico","No")</f>
        <v>No</v>
      </c>
    </row>
    <row r="4634" spans="1:11" x14ac:dyDescent="0.35">
      <c r="A4634">
        <v>2983</v>
      </c>
      <c r="B4634" t="s">
        <v>9</v>
      </c>
      <c r="C4634">
        <v>490122</v>
      </c>
      <c r="D4634" t="s">
        <v>18</v>
      </c>
      <c r="E4634" t="s">
        <v>16</v>
      </c>
      <c r="F4634" t="s">
        <v>12</v>
      </c>
      <c r="G4634" t="s">
        <v>13</v>
      </c>
      <c r="H4634" t="s">
        <v>13</v>
      </c>
      <c r="I4634">
        <v>63</v>
      </c>
      <c r="J4634" t="str">
        <f>IF(ABS((C4634-AVERAGE($C:$C))/_xlfn.STDEV.S(moras[SALARIO]))&gt;1.96,"Atípico","No")</f>
        <v>No</v>
      </c>
      <c r="K4634" t="str">
        <f>IF(ABS((moras[[#This Row],[EDAD]]-AVERAGE($I:$I))/_xlfn.STDEV.S($I:$I))&gt;1.96,"Atípico","No")</f>
        <v>No</v>
      </c>
    </row>
    <row r="4635" spans="1:11" x14ac:dyDescent="0.35">
      <c r="A4635">
        <v>3107</v>
      </c>
      <c r="B4635" t="s">
        <v>15</v>
      </c>
      <c r="C4635">
        <v>486013</v>
      </c>
      <c r="D4635" t="s">
        <v>18</v>
      </c>
      <c r="E4635" t="s">
        <v>16</v>
      </c>
      <c r="F4635" t="s">
        <v>12</v>
      </c>
      <c r="G4635" t="s">
        <v>13</v>
      </c>
      <c r="H4635" t="s">
        <v>13</v>
      </c>
      <c r="I4635">
        <v>63</v>
      </c>
      <c r="J4635" t="str">
        <f>IF(ABS((C4635-AVERAGE($C:$C))/_xlfn.STDEV.S(moras[SALARIO]))&gt;1.96,"Atípico","No")</f>
        <v>No</v>
      </c>
      <c r="K4635" t="str">
        <f>IF(ABS((moras[[#This Row],[EDAD]]-AVERAGE($I:$I))/_xlfn.STDEV.S($I:$I))&gt;1.96,"Atípico","No")</f>
        <v>No</v>
      </c>
    </row>
    <row r="4636" spans="1:11" x14ac:dyDescent="0.35">
      <c r="A4636">
        <v>2764</v>
      </c>
      <c r="B4636" t="s">
        <v>9</v>
      </c>
      <c r="C4636">
        <v>477307.36</v>
      </c>
      <c r="D4636" t="s">
        <v>10</v>
      </c>
      <c r="E4636" t="s">
        <v>16</v>
      </c>
      <c r="F4636" t="s">
        <v>12</v>
      </c>
      <c r="G4636" t="s">
        <v>13</v>
      </c>
      <c r="H4636" t="s">
        <v>13</v>
      </c>
      <c r="I4636">
        <v>63</v>
      </c>
      <c r="J4636" t="str">
        <f>IF(ABS((C4636-AVERAGE($C:$C))/_xlfn.STDEV.S(moras[SALARIO]))&gt;1.96,"Atípico","No")</f>
        <v>No</v>
      </c>
      <c r="K4636" t="str">
        <f>IF(ABS((moras[[#This Row],[EDAD]]-AVERAGE($I:$I))/_xlfn.STDEV.S($I:$I))&gt;1.96,"Atípico","No")</f>
        <v>No</v>
      </c>
    </row>
    <row r="4637" spans="1:11" x14ac:dyDescent="0.35">
      <c r="A4637">
        <v>1736</v>
      </c>
      <c r="B4637" t="s">
        <v>9</v>
      </c>
      <c r="C4637">
        <v>477300</v>
      </c>
      <c r="D4637" t="s">
        <v>10</v>
      </c>
      <c r="E4637" t="s">
        <v>16</v>
      </c>
      <c r="F4637" t="s">
        <v>12</v>
      </c>
      <c r="G4637" t="s">
        <v>13</v>
      </c>
      <c r="H4637" t="s">
        <v>13</v>
      </c>
      <c r="I4637">
        <v>63</v>
      </c>
      <c r="J4637" t="str">
        <f>IF(ABS((C4637-AVERAGE($C:$C))/_xlfn.STDEV.S(moras[SALARIO]))&gt;1.96,"Atípico","No")</f>
        <v>No</v>
      </c>
      <c r="K4637" t="str">
        <f>IF(ABS((moras[[#This Row],[EDAD]]-AVERAGE($I:$I))/_xlfn.STDEV.S($I:$I))&gt;1.96,"Atípico","No")</f>
        <v>No</v>
      </c>
    </row>
    <row r="4638" spans="1:11" x14ac:dyDescent="0.35">
      <c r="A4638">
        <v>170</v>
      </c>
      <c r="B4638" t="s">
        <v>9</v>
      </c>
      <c r="C4638">
        <v>475269</v>
      </c>
      <c r="D4638" t="s">
        <v>18</v>
      </c>
      <c r="E4638" t="s">
        <v>16</v>
      </c>
      <c r="F4638" t="s">
        <v>12</v>
      </c>
      <c r="G4638" t="s">
        <v>13</v>
      </c>
      <c r="H4638" t="s">
        <v>12</v>
      </c>
      <c r="I4638">
        <v>63</v>
      </c>
      <c r="J4638" t="str">
        <f>IF(ABS((C4638-AVERAGE($C:$C))/_xlfn.STDEV.S(moras[SALARIO]))&gt;1.96,"Atípico","No")</f>
        <v>No</v>
      </c>
      <c r="K4638" t="str">
        <f>IF(ABS((moras[[#This Row],[EDAD]]-AVERAGE($I:$I))/_xlfn.STDEV.S($I:$I))&gt;1.96,"Atípico","No")</f>
        <v>No</v>
      </c>
    </row>
    <row r="4639" spans="1:11" x14ac:dyDescent="0.35">
      <c r="A4639">
        <v>4330</v>
      </c>
      <c r="B4639" t="s">
        <v>9</v>
      </c>
      <c r="C4639">
        <v>452438</v>
      </c>
      <c r="D4639" t="s">
        <v>18</v>
      </c>
      <c r="E4639" t="s">
        <v>16</v>
      </c>
      <c r="F4639" t="s">
        <v>12</v>
      </c>
      <c r="G4639" t="s">
        <v>13</v>
      </c>
      <c r="H4639" t="s">
        <v>13</v>
      </c>
      <c r="I4639">
        <v>63</v>
      </c>
      <c r="J4639" t="str">
        <f>IF(ABS((C4639-AVERAGE($C:$C))/_xlfn.STDEV.S(moras[SALARIO]))&gt;1.96,"Atípico","No")</f>
        <v>No</v>
      </c>
      <c r="K4639" t="str">
        <f>IF(ABS((moras[[#This Row],[EDAD]]-AVERAGE($I:$I))/_xlfn.STDEV.S($I:$I))&gt;1.96,"Atípico","No")</f>
        <v>No</v>
      </c>
    </row>
    <row r="4640" spans="1:11" x14ac:dyDescent="0.35">
      <c r="A4640">
        <v>3222</v>
      </c>
      <c r="B4640" t="s">
        <v>15</v>
      </c>
      <c r="C4640">
        <v>445821</v>
      </c>
      <c r="D4640" t="s">
        <v>18</v>
      </c>
      <c r="E4640" t="s">
        <v>16</v>
      </c>
      <c r="F4640" t="s">
        <v>12</v>
      </c>
      <c r="G4640" t="s">
        <v>13</v>
      </c>
      <c r="H4640" t="s">
        <v>13</v>
      </c>
      <c r="I4640">
        <v>63</v>
      </c>
      <c r="J4640" t="str">
        <f>IF(ABS((C4640-AVERAGE($C:$C))/_xlfn.STDEV.S(moras[SALARIO]))&gt;1.96,"Atípico","No")</f>
        <v>No</v>
      </c>
      <c r="K4640" t="str">
        <f>IF(ABS((moras[[#This Row],[EDAD]]-AVERAGE($I:$I))/_xlfn.STDEV.S($I:$I))&gt;1.96,"Atípico","No")</f>
        <v>No</v>
      </c>
    </row>
    <row r="4641" spans="1:11" x14ac:dyDescent="0.35">
      <c r="A4641">
        <v>1251</v>
      </c>
      <c r="B4641" t="s">
        <v>9</v>
      </c>
      <c r="C4641">
        <v>426096.65</v>
      </c>
      <c r="D4641" t="s">
        <v>10</v>
      </c>
      <c r="E4641" t="s">
        <v>16</v>
      </c>
      <c r="F4641" t="s">
        <v>12</v>
      </c>
      <c r="G4641" t="s">
        <v>13</v>
      </c>
      <c r="H4641" t="s">
        <v>13</v>
      </c>
      <c r="I4641">
        <v>63</v>
      </c>
      <c r="J4641" t="str">
        <f>IF(ABS((C4641-AVERAGE($C:$C))/_xlfn.STDEV.S(moras[SALARIO]))&gt;1.96,"Atípico","No")</f>
        <v>No</v>
      </c>
      <c r="K4641" t="str">
        <f>IF(ABS((moras[[#This Row],[EDAD]]-AVERAGE($I:$I))/_xlfn.STDEV.S($I:$I))&gt;1.96,"Atípico","No")</f>
        <v>No</v>
      </c>
    </row>
    <row r="4642" spans="1:11" x14ac:dyDescent="0.35">
      <c r="A4642">
        <v>1869</v>
      </c>
      <c r="B4642" t="s">
        <v>9</v>
      </c>
      <c r="C4642">
        <v>414225.5</v>
      </c>
      <c r="D4642" t="s">
        <v>10</v>
      </c>
      <c r="E4642" t="s">
        <v>16</v>
      </c>
      <c r="F4642" t="s">
        <v>12</v>
      </c>
      <c r="G4642" t="s">
        <v>13</v>
      </c>
      <c r="H4642" t="s">
        <v>13</v>
      </c>
      <c r="I4642">
        <v>63</v>
      </c>
      <c r="J4642" t="str">
        <f>IF(ABS((C4642-AVERAGE($C:$C))/_xlfn.STDEV.S(moras[SALARIO]))&gt;1.96,"Atípico","No")</f>
        <v>No</v>
      </c>
      <c r="K4642" t="str">
        <f>IF(ABS((moras[[#This Row],[EDAD]]-AVERAGE($I:$I))/_xlfn.STDEV.S($I:$I))&gt;1.96,"Atípico","No")</f>
        <v>No</v>
      </c>
    </row>
    <row r="4643" spans="1:11" x14ac:dyDescent="0.35">
      <c r="A4643">
        <v>3451</v>
      </c>
      <c r="B4643" t="s">
        <v>9</v>
      </c>
      <c r="C4643">
        <v>405063</v>
      </c>
      <c r="D4643" t="s">
        <v>17</v>
      </c>
      <c r="E4643" t="s">
        <v>16</v>
      </c>
      <c r="F4643" t="s">
        <v>12</v>
      </c>
      <c r="G4643" t="s">
        <v>13</v>
      </c>
      <c r="H4643" t="s">
        <v>12</v>
      </c>
      <c r="I4643">
        <v>63</v>
      </c>
      <c r="J4643" t="str">
        <f>IF(ABS((C4643-AVERAGE($C:$C))/_xlfn.STDEV.S(moras[SALARIO]))&gt;1.96,"Atípico","No")</f>
        <v>No</v>
      </c>
      <c r="K4643" t="str">
        <f>IF(ABS((moras[[#This Row],[EDAD]]-AVERAGE($I:$I))/_xlfn.STDEV.S($I:$I))&gt;1.96,"Atípico","No")</f>
        <v>No</v>
      </c>
    </row>
    <row r="4644" spans="1:11" x14ac:dyDescent="0.35">
      <c r="A4644">
        <v>3799</v>
      </c>
      <c r="B4644" t="s">
        <v>15</v>
      </c>
      <c r="C4644">
        <v>404467</v>
      </c>
      <c r="D4644" t="s">
        <v>17</v>
      </c>
      <c r="E4644" t="s">
        <v>16</v>
      </c>
      <c r="F4644" t="s">
        <v>12</v>
      </c>
      <c r="G4644" t="s">
        <v>12</v>
      </c>
      <c r="H4644" t="s">
        <v>13</v>
      </c>
      <c r="I4644">
        <v>63</v>
      </c>
      <c r="J4644" t="str">
        <f>IF(ABS((C4644-AVERAGE($C:$C))/_xlfn.STDEV.S(moras[SALARIO]))&gt;1.96,"Atípico","No")</f>
        <v>No</v>
      </c>
      <c r="K4644" t="str">
        <f>IF(ABS((moras[[#This Row],[EDAD]]-AVERAGE($I:$I))/_xlfn.STDEV.S($I:$I))&gt;1.96,"Atípico","No")</f>
        <v>No</v>
      </c>
    </row>
    <row r="4645" spans="1:11" x14ac:dyDescent="0.35">
      <c r="A4645">
        <v>4380</v>
      </c>
      <c r="B4645" t="s">
        <v>9</v>
      </c>
      <c r="C4645">
        <v>382136</v>
      </c>
      <c r="D4645" t="s">
        <v>18</v>
      </c>
      <c r="E4645" t="s">
        <v>16</v>
      </c>
      <c r="F4645" t="s">
        <v>12</v>
      </c>
      <c r="G4645" t="s">
        <v>13</v>
      </c>
      <c r="H4645" t="s">
        <v>12</v>
      </c>
      <c r="I4645">
        <v>63</v>
      </c>
      <c r="J4645" t="str">
        <f>IF(ABS((C4645-AVERAGE($C:$C))/_xlfn.STDEV.S(moras[SALARIO]))&gt;1.96,"Atípico","No")</f>
        <v>No</v>
      </c>
      <c r="K4645" t="str">
        <f>IF(ABS((moras[[#This Row],[EDAD]]-AVERAGE($I:$I))/_xlfn.STDEV.S($I:$I))&gt;1.96,"Atípico","No")</f>
        <v>No</v>
      </c>
    </row>
    <row r="4646" spans="1:11" x14ac:dyDescent="0.35">
      <c r="A4646">
        <v>2476</v>
      </c>
      <c r="B4646" t="s">
        <v>9</v>
      </c>
      <c r="C4646">
        <v>377729.94</v>
      </c>
      <c r="D4646" t="s">
        <v>10</v>
      </c>
      <c r="E4646" t="s">
        <v>16</v>
      </c>
      <c r="F4646" t="s">
        <v>12</v>
      </c>
      <c r="G4646" t="s">
        <v>13</v>
      </c>
      <c r="H4646" t="s">
        <v>13</v>
      </c>
      <c r="I4646">
        <v>63</v>
      </c>
      <c r="J4646" t="str">
        <f>IF(ABS((C4646-AVERAGE($C:$C))/_xlfn.STDEV.S(moras[SALARIO]))&gt;1.96,"Atípico","No")</f>
        <v>No</v>
      </c>
      <c r="K4646" t="str">
        <f>IF(ABS((moras[[#This Row],[EDAD]]-AVERAGE($I:$I))/_xlfn.STDEV.S($I:$I))&gt;1.96,"Atípico","No")</f>
        <v>No</v>
      </c>
    </row>
    <row r="4647" spans="1:11" x14ac:dyDescent="0.35">
      <c r="A4647">
        <v>3130</v>
      </c>
      <c r="B4647" t="s">
        <v>9</v>
      </c>
      <c r="C4647">
        <v>375277</v>
      </c>
      <c r="D4647" t="s">
        <v>10</v>
      </c>
      <c r="E4647" t="s">
        <v>11</v>
      </c>
      <c r="F4647" t="s">
        <v>12</v>
      </c>
      <c r="G4647" t="s">
        <v>13</v>
      </c>
      <c r="H4647" t="s">
        <v>13</v>
      </c>
      <c r="I4647">
        <v>63</v>
      </c>
      <c r="J4647" t="str">
        <f>IF(ABS((C4647-AVERAGE($C:$C))/_xlfn.STDEV.S(moras[SALARIO]))&gt;1.96,"Atípico","No")</f>
        <v>No</v>
      </c>
      <c r="K4647" t="str">
        <f>IF(ABS((moras[[#This Row],[EDAD]]-AVERAGE($I:$I))/_xlfn.STDEV.S($I:$I))&gt;1.96,"Atípico","No")</f>
        <v>No</v>
      </c>
    </row>
    <row r="4648" spans="1:11" x14ac:dyDescent="0.35">
      <c r="A4648">
        <v>2222</v>
      </c>
      <c r="B4648" t="s">
        <v>15</v>
      </c>
      <c r="C4648">
        <v>370090</v>
      </c>
      <c r="D4648" t="s">
        <v>18</v>
      </c>
      <c r="E4648" t="s">
        <v>16</v>
      </c>
      <c r="F4648" t="s">
        <v>12</v>
      </c>
      <c r="G4648" t="s">
        <v>13</v>
      </c>
      <c r="H4648" t="s">
        <v>13</v>
      </c>
      <c r="I4648">
        <v>63</v>
      </c>
      <c r="J4648" t="str">
        <f>IF(ABS((C4648-AVERAGE($C:$C))/_xlfn.STDEV.S(moras[SALARIO]))&gt;1.96,"Atípico","No")</f>
        <v>No</v>
      </c>
      <c r="K4648" t="str">
        <f>IF(ABS((moras[[#This Row],[EDAD]]-AVERAGE($I:$I))/_xlfn.STDEV.S($I:$I))&gt;1.96,"Atípico","No")</f>
        <v>No</v>
      </c>
    </row>
    <row r="4649" spans="1:11" x14ac:dyDescent="0.35">
      <c r="A4649">
        <v>3234</v>
      </c>
      <c r="B4649" t="s">
        <v>9</v>
      </c>
      <c r="C4649">
        <v>358640</v>
      </c>
      <c r="D4649" t="s">
        <v>18</v>
      </c>
      <c r="E4649" t="s">
        <v>16</v>
      </c>
      <c r="F4649" t="s">
        <v>12</v>
      </c>
      <c r="G4649" t="s">
        <v>13</v>
      </c>
      <c r="H4649" t="s">
        <v>12</v>
      </c>
      <c r="I4649">
        <v>63</v>
      </c>
      <c r="J4649" t="str">
        <f>IF(ABS((C4649-AVERAGE($C:$C))/_xlfn.STDEV.S(moras[SALARIO]))&gt;1.96,"Atípico","No")</f>
        <v>No</v>
      </c>
      <c r="K4649" t="str">
        <f>IF(ABS((moras[[#This Row],[EDAD]]-AVERAGE($I:$I))/_xlfn.STDEV.S($I:$I))&gt;1.96,"Atípico","No")</f>
        <v>No</v>
      </c>
    </row>
    <row r="4650" spans="1:11" x14ac:dyDescent="0.35">
      <c r="A4650">
        <v>4986</v>
      </c>
      <c r="B4650" t="s">
        <v>15</v>
      </c>
      <c r="C4650">
        <v>356455</v>
      </c>
      <c r="D4650" t="s">
        <v>18</v>
      </c>
      <c r="E4650" t="s">
        <v>16</v>
      </c>
      <c r="F4650" t="s">
        <v>12</v>
      </c>
      <c r="G4650" t="s">
        <v>13</v>
      </c>
      <c r="H4650" t="s">
        <v>13</v>
      </c>
      <c r="I4650">
        <v>63</v>
      </c>
      <c r="J4650" t="str">
        <f>IF(ABS((C4650-AVERAGE($C:$C))/_xlfn.STDEV.S(moras[SALARIO]))&gt;1.96,"Atípico","No")</f>
        <v>No</v>
      </c>
      <c r="K4650" t="str">
        <f>IF(ABS((moras[[#This Row],[EDAD]]-AVERAGE($I:$I))/_xlfn.STDEV.S($I:$I))&gt;1.96,"Atípico","No")</f>
        <v>No</v>
      </c>
    </row>
    <row r="4651" spans="1:11" x14ac:dyDescent="0.35">
      <c r="A4651">
        <v>2999</v>
      </c>
      <c r="B4651" t="s">
        <v>15</v>
      </c>
      <c r="C4651">
        <v>347135</v>
      </c>
      <c r="D4651" t="s">
        <v>17</v>
      </c>
      <c r="E4651" t="s">
        <v>16</v>
      </c>
      <c r="F4651" t="s">
        <v>12</v>
      </c>
      <c r="G4651" t="s">
        <v>12</v>
      </c>
      <c r="H4651" t="s">
        <v>13</v>
      </c>
      <c r="I4651">
        <v>63</v>
      </c>
      <c r="J4651" t="str">
        <f>IF(ABS((C4651-AVERAGE($C:$C))/_xlfn.STDEV.S(moras[SALARIO]))&gt;1.96,"Atípico","No")</f>
        <v>No</v>
      </c>
      <c r="K4651" t="str">
        <f>IF(ABS((moras[[#This Row],[EDAD]]-AVERAGE($I:$I))/_xlfn.STDEV.S($I:$I))&gt;1.96,"Atípico","No")</f>
        <v>No</v>
      </c>
    </row>
    <row r="4652" spans="1:11" x14ac:dyDescent="0.35">
      <c r="A4652">
        <v>1080</v>
      </c>
      <c r="B4652" t="s">
        <v>15</v>
      </c>
      <c r="C4652">
        <v>338166</v>
      </c>
      <c r="D4652" t="s">
        <v>17</v>
      </c>
      <c r="E4652" t="s">
        <v>16</v>
      </c>
      <c r="F4652" t="s">
        <v>12</v>
      </c>
      <c r="G4652" t="s">
        <v>13</v>
      </c>
      <c r="H4652" t="s">
        <v>13</v>
      </c>
      <c r="I4652">
        <v>63</v>
      </c>
      <c r="J4652" t="str">
        <f>IF(ABS((C4652-AVERAGE($C:$C))/_xlfn.STDEV.S(moras[SALARIO]))&gt;1.96,"Atípico","No")</f>
        <v>No</v>
      </c>
      <c r="K4652" t="str">
        <f>IF(ABS((moras[[#This Row],[EDAD]]-AVERAGE($I:$I))/_xlfn.STDEV.S($I:$I))&gt;1.96,"Atípico","No")</f>
        <v>No</v>
      </c>
    </row>
    <row r="4653" spans="1:11" x14ac:dyDescent="0.35">
      <c r="A4653">
        <v>4206</v>
      </c>
      <c r="B4653" t="s">
        <v>9</v>
      </c>
      <c r="C4653">
        <v>302982</v>
      </c>
      <c r="D4653" t="s">
        <v>18</v>
      </c>
      <c r="E4653" t="s">
        <v>16</v>
      </c>
      <c r="F4653" t="s">
        <v>12</v>
      </c>
      <c r="G4653" t="s">
        <v>13</v>
      </c>
      <c r="H4653" t="s">
        <v>13</v>
      </c>
      <c r="I4653">
        <v>63</v>
      </c>
      <c r="J4653" t="str">
        <f>IF(ABS((C4653-AVERAGE($C:$C))/_xlfn.STDEV.S(moras[SALARIO]))&gt;1.96,"Atípico","No")</f>
        <v>No</v>
      </c>
      <c r="K4653" t="str">
        <f>IF(ABS((moras[[#This Row],[EDAD]]-AVERAGE($I:$I))/_xlfn.STDEV.S($I:$I))&gt;1.96,"Atípico","No")</f>
        <v>No</v>
      </c>
    </row>
    <row r="4654" spans="1:11" x14ac:dyDescent="0.35">
      <c r="A4654">
        <v>4358</v>
      </c>
      <c r="B4654" t="s">
        <v>9</v>
      </c>
      <c r="C4654">
        <v>301948</v>
      </c>
      <c r="D4654" t="s">
        <v>19</v>
      </c>
      <c r="E4654" t="s">
        <v>16</v>
      </c>
      <c r="F4654" t="s">
        <v>12</v>
      </c>
      <c r="G4654" t="s">
        <v>13</v>
      </c>
      <c r="H4654" t="s">
        <v>13</v>
      </c>
      <c r="I4654">
        <v>63</v>
      </c>
      <c r="J4654" t="str">
        <f>IF(ABS((C4654-AVERAGE($C:$C))/_xlfn.STDEV.S(moras[SALARIO]))&gt;1.96,"Atípico","No")</f>
        <v>No</v>
      </c>
      <c r="K4654" t="str">
        <f>IF(ABS((moras[[#This Row],[EDAD]]-AVERAGE($I:$I))/_xlfn.STDEV.S($I:$I))&gt;1.96,"Atípico","No")</f>
        <v>No</v>
      </c>
    </row>
    <row r="4655" spans="1:11" x14ac:dyDescent="0.35">
      <c r="A4655">
        <v>103</v>
      </c>
      <c r="B4655" t="s">
        <v>9</v>
      </c>
      <c r="C4655">
        <v>300018</v>
      </c>
      <c r="D4655" t="s">
        <v>17</v>
      </c>
      <c r="E4655" t="s">
        <v>16</v>
      </c>
      <c r="F4655" t="s">
        <v>12</v>
      </c>
      <c r="G4655" t="s">
        <v>13</v>
      </c>
      <c r="H4655" t="s">
        <v>13</v>
      </c>
      <c r="I4655">
        <v>63</v>
      </c>
      <c r="J4655" t="str">
        <f>IF(ABS((C4655-AVERAGE($C:$C))/_xlfn.STDEV.S(moras[SALARIO]))&gt;1.96,"Atípico","No")</f>
        <v>No</v>
      </c>
      <c r="K4655" t="str">
        <f>IF(ABS((moras[[#This Row],[EDAD]]-AVERAGE($I:$I))/_xlfn.STDEV.S($I:$I))&gt;1.96,"Atípico","No")</f>
        <v>No</v>
      </c>
    </row>
    <row r="4656" spans="1:11" x14ac:dyDescent="0.35">
      <c r="A4656">
        <v>2127</v>
      </c>
      <c r="B4656" t="s">
        <v>9</v>
      </c>
      <c r="C4656">
        <v>299647</v>
      </c>
      <c r="D4656" t="s">
        <v>17</v>
      </c>
      <c r="E4656" t="s">
        <v>16</v>
      </c>
      <c r="F4656" t="s">
        <v>12</v>
      </c>
      <c r="G4656" t="s">
        <v>13</v>
      </c>
      <c r="H4656" t="s">
        <v>12</v>
      </c>
      <c r="I4656">
        <v>63</v>
      </c>
      <c r="J4656" t="str">
        <f>IF(ABS((C4656-AVERAGE($C:$C))/_xlfn.STDEV.S(moras[SALARIO]))&gt;1.96,"Atípico","No")</f>
        <v>No</v>
      </c>
      <c r="K4656" t="str">
        <f>IF(ABS((moras[[#This Row],[EDAD]]-AVERAGE($I:$I))/_xlfn.STDEV.S($I:$I))&gt;1.96,"Atípico","No")</f>
        <v>No</v>
      </c>
    </row>
    <row r="4657" spans="1:11" x14ac:dyDescent="0.35">
      <c r="A4657">
        <v>957</v>
      </c>
      <c r="B4657" t="s">
        <v>9</v>
      </c>
      <c r="C4657">
        <v>298155</v>
      </c>
      <c r="D4657" t="s">
        <v>18</v>
      </c>
      <c r="E4657" t="s">
        <v>16</v>
      </c>
      <c r="F4657" t="s">
        <v>12</v>
      </c>
      <c r="G4657" t="s">
        <v>13</v>
      </c>
      <c r="H4657" t="s">
        <v>13</v>
      </c>
      <c r="I4657">
        <v>63</v>
      </c>
      <c r="J4657" t="str">
        <f>IF(ABS((C4657-AVERAGE($C:$C))/_xlfn.STDEV.S(moras[SALARIO]))&gt;1.96,"Atípico","No")</f>
        <v>No</v>
      </c>
      <c r="K4657" t="str">
        <f>IF(ABS((moras[[#This Row],[EDAD]]-AVERAGE($I:$I))/_xlfn.STDEV.S($I:$I))&gt;1.96,"Atípico","No")</f>
        <v>No</v>
      </c>
    </row>
    <row r="4658" spans="1:11" x14ac:dyDescent="0.35">
      <c r="A4658">
        <v>750</v>
      </c>
      <c r="B4658" t="s">
        <v>9</v>
      </c>
      <c r="C4658">
        <v>298000</v>
      </c>
      <c r="D4658" t="s">
        <v>17</v>
      </c>
      <c r="E4658" t="s">
        <v>16</v>
      </c>
      <c r="F4658" t="s">
        <v>12</v>
      </c>
      <c r="G4658" t="s">
        <v>13</v>
      </c>
      <c r="H4658" t="s">
        <v>13</v>
      </c>
      <c r="I4658">
        <v>63</v>
      </c>
      <c r="J4658" t="str">
        <f>IF(ABS((C4658-AVERAGE($C:$C))/_xlfn.STDEV.S(moras[SALARIO]))&gt;1.96,"Atípico","No")</f>
        <v>No</v>
      </c>
      <c r="K4658" t="str">
        <f>IF(ABS((moras[[#This Row],[EDAD]]-AVERAGE($I:$I))/_xlfn.STDEV.S($I:$I))&gt;1.96,"Atípico","No")</f>
        <v>No</v>
      </c>
    </row>
    <row r="4659" spans="1:11" x14ac:dyDescent="0.35">
      <c r="A4659">
        <v>4374</v>
      </c>
      <c r="B4659" t="s">
        <v>9</v>
      </c>
      <c r="C4659">
        <v>297502</v>
      </c>
      <c r="D4659" t="s">
        <v>18</v>
      </c>
      <c r="E4659" t="s">
        <v>16</v>
      </c>
      <c r="F4659" t="s">
        <v>12</v>
      </c>
      <c r="G4659" t="s">
        <v>13</v>
      </c>
      <c r="H4659" t="s">
        <v>13</v>
      </c>
      <c r="I4659">
        <v>63</v>
      </c>
      <c r="J4659" t="str">
        <f>IF(ABS((C4659-AVERAGE($C:$C))/_xlfn.STDEV.S(moras[SALARIO]))&gt;1.96,"Atípico","No")</f>
        <v>No</v>
      </c>
      <c r="K4659" t="str">
        <f>IF(ABS((moras[[#This Row],[EDAD]]-AVERAGE($I:$I))/_xlfn.STDEV.S($I:$I))&gt;1.96,"Atípico","No")</f>
        <v>No</v>
      </c>
    </row>
    <row r="4660" spans="1:11" x14ac:dyDescent="0.35">
      <c r="A4660">
        <v>4871</v>
      </c>
      <c r="B4660" t="s">
        <v>15</v>
      </c>
      <c r="C4660">
        <v>297139</v>
      </c>
      <c r="D4660" t="s">
        <v>18</v>
      </c>
      <c r="E4660" t="s">
        <v>16</v>
      </c>
      <c r="F4660" t="s">
        <v>12</v>
      </c>
      <c r="G4660" t="s">
        <v>12</v>
      </c>
      <c r="H4660" t="s">
        <v>12</v>
      </c>
      <c r="I4660">
        <v>63</v>
      </c>
      <c r="J4660" t="str">
        <f>IF(ABS((C4660-AVERAGE($C:$C))/_xlfn.STDEV.S(moras[SALARIO]))&gt;1.96,"Atípico","No")</f>
        <v>No</v>
      </c>
      <c r="K4660" t="str">
        <f>IF(ABS((moras[[#This Row],[EDAD]]-AVERAGE($I:$I))/_xlfn.STDEV.S($I:$I))&gt;1.96,"Atípico","No")</f>
        <v>No</v>
      </c>
    </row>
    <row r="4661" spans="1:11" x14ac:dyDescent="0.35">
      <c r="A4661">
        <v>2902</v>
      </c>
      <c r="B4661" t="s">
        <v>9</v>
      </c>
      <c r="C4661">
        <v>297046</v>
      </c>
      <c r="D4661" t="s">
        <v>18</v>
      </c>
      <c r="E4661" t="s">
        <v>16</v>
      </c>
      <c r="F4661" t="s">
        <v>12</v>
      </c>
      <c r="G4661" t="s">
        <v>13</v>
      </c>
      <c r="H4661" t="s">
        <v>13</v>
      </c>
      <c r="I4661">
        <v>63</v>
      </c>
      <c r="J4661" t="str">
        <f>IF(ABS((C4661-AVERAGE($C:$C))/_xlfn.STDEV.S(moras[SALARIO]))&gt;1.96,"Atípico","No")</f>
        <v>No</v>
      </c>
      <c r="K4661" t="str">
        <f>IF(ABS((moras[[#This Row],[EDAD]]-AVERAGE($I:$I))/_xlfn.STDEV.S($I:$I))&gt;1.96,"Atípico","No")</f>
        <v>No</v>
      </c>
    </row>
    <row r="4662" spans="1:11" x14ac:dyDescent="0.35">
      <c r="A4662">
        <v>4195</v>
      </c>
      <c r="B4662" t="s">
        <v>15</v>
      </c>
      <c r="C4662">
        <v>297045</v>
      </c>
      <c r="D4662" t="s">
        <v>18</v>
      </c>
      <c r="E4662" t="s">
        <v>16</v>
      </c>
      <c r="F4662" t="s">
        <v>12</v>
      </c>
      <c r="G4662" t="s">
        <v>13</v>
      </c>
      <c r="H4662" t="s">
        <v>13</v>
      </c>
      <c r="I4662">
        <v>63</v>
      </c>
      <c r="J4662" t="str">
        <f>IF(ABS((C4662-AVERAGE($C:$C))/_xlfn.STDEV.S(moras[SALARIO]))&gt;1.96,"Atípico","No")</f>
        <v>No</v>
      </c>
      <c r="K4662" t="str">
        <f>IF(ABS((moras[[#This Row],[EDAD]]-AVERAGE($I:$I))/_xlfn.STDEV.S($I:$I))&gt;1.96,"Atípico","No")</f>
        <v>No</v>
      </c>
    </row>
    <row r="4663" spans="1:11" x14ac:dyDescent="0.35">
      <c r="A4663">
        <v>2296</v>
      </c>
      <c r="B4663" t="s">
        <v>15</v>
      </c>
      <c r="C4663">
        <v>149800.53</v>
      </c>
      <c r="D4663" t="s">
        <v>10</v>
      </c>
      <c r="E4663" t="s">
        <v>16</v>
      </c>
      <c r="F4663" t="s">
        <v>12</v>
      </c>
      <c r="G4663" t="s">
        <v>13</v>
      </c>
      <c r="H4663" t="s">
        <v>13</v>
      </c>
      <c r="I4663">
        <v>63</v>
      </c>
      <c r="J4663" t="str">
        <f>IF(ABS((C4663-AVERAGE($C:$C))/_xlfn.STDEV.S(moras[SALARIO]))&gt;1.96,"Atípico","No")</f>
        <v>No</v>
      </c>
      <c r="K4663" t="str">
        <f>IF(ABS((moras[[#This Row],[EDAD]]-AVERAGE($I:$I))/_xlfn.STDEV.S($I:$I))&gt;1.96,"Atípico","No")</f>
        <v>No</v>
      </c>
    </row>
    <row r="4664" spans="1:11" x14ac:dyDescent="0.35">
      <c r="A4664">
        <v>2569</v>
      </c>
      <c r="B4664" t="s">
        <v>9</v>
      </c>
      <c r="C4664">
        <v>145000</v>
      </c>
      <c r="D4664" t="s">
        <v>10</v>
      </c>
      <c r="E4664" t="s">
        <v>16</v>
      </c>
      <c r="F4664" t="s">
        <v>12</v>
      </c>
      <c r="G4664" t="s">
        <v>13</v>
      </c>
      <c r="H4664" t="s">
        <v>13</v>
      </c>
      <c r="I4664">
        <v>63</v>
      </c>
      <c r="J4664" t="str">
        <f>IF(ABS((C4664-AVERAGE($C:$C))/_xlfn.STDEV.S(moras[SALARIO]))&gt;1.96,"Atípico","No")</f>
        <v>No</v>
      </c>
      <c r="K4664" t="str">
        <f>IF(ABS((moras[[#This Row],[EDAD]]-AVERAGE($I:$I))/_xlfn.STDEV.S($I:$I))&gt;1.96,"Atípico","No")</f>
        <v>No</v>
      </c>
    </row>
    <row r="4665" spans="1:11" x14ac:dyDescent="0.35">
      <c r="A4665">
        <v>2187</v>
      </c>
      <c r="B4665" t="s">
        <v>9</v>
      </c>
      <c r="C4665">
        <v>3551482</v>
      </c>
      <c r="D4665" t="s">
        <v>14</v>
      </c>
      <c r="E4665" t="s">
        <v>11</v>
      </c>
      <c r="F4665" t="s">
        <v>12</v>
      </c>
      <c r="G4665" t="s">
        <v>13</v>
      </c>
      <c r="H4665" t="s">
        <v>13</v>
      </c>
      <c r="I4665">
        <v>64</v>
      </c>
      <c r="J4665" t="str">
        <f>IF(ABS((C4665-AVERAGE($C:$C))/_xlfn.STDEV.S(moras[SALARIO]))&gt;1.96,"Atípico","No")</f>
        <v>Atípico</v>
      </c>
      <c r="K4665" t="str">
        <f>IF(ABS((moras[[#This Row],[EDAD]]-AVERAGE($I:$I))/_xlfn.STDEV.S($I:$I))&gt;1.96,"Atípico","No")</f>
        <v>No</v>
      </c>
    </row>
    <row r="4666" spans="1:11" x14ac:dyDescent="0.35">
      <c r="A4666">
        <v>4299</v>
      </c>
      <c r="B4666" t="s">
        <v>15</v>
      </c>
      <c r="C4666">
        <v>1478656</v>
      </c>
      <c r="D4666" t="s">
        <v>14</v>
      </c>
      <c r="E4666" t="s">
        <v>11</v>
      </c>
      <c r="F4666" t="s">
        <v>12</v>
      </c>
      <c r="G4666" t="s">
        <v>13</v>
      </c>
      <c r="H4666" t="s">
        <v>13</v>
      </c>
      <c r="I4666">
        <v>64</v>
      </c>
      <c r="J4666" t="str">
        <f>IF(ABS((C4666-AVERAGE($C:$C))/_xlfn.STDEV.S(moras[SALARIO]))&gt;1.96,"Atípico","No")</f>
        <v>No</v>
      </c>
      <c r="K4666" t="str">
        <f>IF(ABS((moras[[#This Row],[EDAD]]-AVERAGE($I:$I))/_xlfn.STDEV.S($I:$I))&gt;1.96,"Atípico","No")</f>
        <v>No</v>
      </c>
    </row>
    <row r="4667" spans="1:11" x14ac:dyDescent="0.35">
      <c r="A4667">
        <v>1156</v>
      </c>
      <c r="B4667" t="s">
        <v>15</v>
      </c>
      <c r="C4667">
        <v>1235915</v>
      </c>
      <c r="D4667" t="s">
        <v>14</v>
      </c>
      <c r="E4667" t="s">
        <v>11</v>
      </c>
      <c r="F4667" t="s">
        <v>12</v>
      </c>
      <c r="G4667" t="s">
        <v>13</v>
      </c>
      <c r="H4667" t="s">
        <v>13</v>
      </c>
      <c r="I4667">
        <v>64</v>
      </c>
      <c r="J4667" t="str">
        <f>IF(ABS((C4667-AVERAGE($C:$C))/_xlfn.STDEV.S(moras[SALARIO]))&gt;1.96,"Atípico","No")</f>
        <v>No</v>
      </c>
      <c r="K4667" t="str">
        <f>IF(ABS((moras[[#This Row],[EDAD]]-AVERAGE($I:$I))/_xlfn.STDEV.S($I:$I))&gt;1.96,"Atípico","No")</f>
        <v>No</v>
      </c>
    </row>
    <row r="4668" spans="1:11" x14ac:dyDescent="0.35">
      <c r="A4668">
        <v>2584</v>
      </c>
      <c r="B4668" t="s">
        <v>15</v>
      </c>
      <c r="C4668">
        <v>1172054</v>
      </c>
      <c r="D4668" t="s">
        <v>14</v>
      </c>
      <c r="E4668" t="s">
        <v>11</v>
      </c>
      <c r="F4668" t="s">
        <v>12</v>
      </c>
      <c r="G4668" t="s">
        <v>13</v>
      </c>
      <c r="H4668" t="s">
        <v>13</v>
      </c>
      <c r="I4668">
        <v>64</v>
      </c>
      <c r="J4668" t="str">
        <f>IF(ABS((C4668-AVERAGE($C:$C))/_xlfn.STDEV.S(moras[SALARIO]))&gt;1.96,"Atípico","No")</f>
        <v>No</v>
      </c>
      <c r="K4668" t="str">
        <f>IF(ABS((moras[[#This Row],[EDAD]]-AVERAGE($I:$I))/_xlfn.STDEV.S($I:$I))&gt;1.96,"Atípico","No")</f>
        <v>No</v>
      </c>
    </row>
    <row r="4669" spans="1:11" x14ac:dyDescent="0.35">
      <c r="A4669">
        <v>4565</v>
      </c>
      <c r="B4669" t="s">
        <v>9</v>
      </c>
      <c r="C4669">
        <v>1166115</v>
      </c>
      <c r="D4669" t="s">
        <v>10</v>
      </c>
      <c r="E4669" t="s">
        <v>11</v>
      </c>
      <c r="F4669" t="s">
        <v>12</v>
      </c>
      <c r="G4669" t="s">
        <v>13</v>
      </c>
      <c r="H4669" t="s">
        <v>12</v>
      </c>
      <c r="I4669">
        <v>64</v>
      </c>
      <c r="J4669" t="str">
        <f>IF(ABS((C4669-AVERAGE($C:$C))/_xlfn.STDEV.S(moras[SALARIO]))&gt;1.96,"Atípico","No")</f>
        <v>No</v>
      </c>
      <c r="K4669" t="str">
        <f>IF(ABS((moras[[#This Row],[EDAD]]-AVERAGE($I:$I))/_xlfn.STDEV.S($I:$I))&gt;1.96,"Atípico","No")</f>
        <v>No</v>
      </c>
    </row>
    <row r="4670" spans="1:11" x14ac:dyDescent="0.35">
      <c r="A4670">
        <v>2199</v>
      </c>
      <c r="B4670" t="s">
        <v>9</v>
      </c>
      <c r="C4670">
        <v>837414</v>
      </c>
      <c r="D4670" t="s">
        <v>18</v>
      </c>
      <c r="E4670" t="s">
        <v>16</v>
      </c>
      <c r="F4670" t="s">
        <v>12</v>
      </c>
      <c r="G4670" t="s">
        <v>13</v>
      </c>
      <c r="H4670" t="s">
        <v>13</v>
      </c>
      <c r="I4670">
        <v>64</v>
      </c>
      <c r="J4670" t="str">
        <f>IF(ABS((C4670-AVERAGE($C:$C))/_xlfn.STDEV.S(moras[SALARIO]))&gt;1.96,"Atípico","No")</f>
        <v>No</v>
      </c>
      <c r="K4670" t="str">
        <f>IF(ABS((moras[[#This Row],[EDAD]]-AVERAGE($I:$I))/_xlfn.STDEV.S($I:$I))&gt;1.96,"Atípico","No")</f>
        <v>No</v>
      </c>
    </row>
    <row r="4671" spans="1:11" x14ac:dyDescent="0.35">
      <c r="A4671">
        <v>1884</v>
      </c>
      <c r="B4671" t="s">
        <v>15</v>
      </c>
      <c r="C4671">
        <v>756240</v>
      </c>
      <c r="D4671" t="s">
        <v>10</v>
      </c>
      <c r="E4671" t="s">
        <v>11</v>
      </c>
      <c r="F4671" t="s">
        <v>12</v>
      </c>
      <c r="G4671" t="s">
        <v>13</v>
      </c>
      <c r="H4671" t="s">
        <v>12</v>
      </c>
      <c r="I4671">
        <v>64</v>
      </c>
      <c r="J4671" t="str">
        <f>IF(ABS((C4671-AVERAGE($C:$C))/_xlfn.STDEV.S(moras[SALARIO]))&gt;1.96,"Atípico","No")</f>
        <v>No</v>
      </c>
      <c r="K4671" t="str">
        <f>IF(ABS((moras[[#This Row],[EDAD]]-AVERAGE($I:$I))/_xlfn.STDEV.S($I:$I))&gt;1.96,"Atípico","No")</f>
        <v>No</v>
      </c>
    </row>
    <row r="4672" spans="1:11" x14ac:dyDescent="0.35">
      <c r="A4672">
        <v>3903</v>
      </c>
      <c r="B4672" t="s">
        <v>9</v>
      </c>
      <c r="C4672">
        <v>705100</v>
      </c>
      <c r="D4672" t="s">
        <v>10</v>
      </c>
      <c r="E4672" t="s">
        <v>16</v>
      </c>
      <c r="F4672" t="s">
        <v>12</v>
      </c>
      <c r="G4672" t="s">
        <v>13</v>
      </c>
      <c r="H4672" t="s">
        <v>13</v>
      </c>
      <c r="I4672">
        <v>64</v>
      </c>
      <c r="J4672" t="str">
        <f>IF(ABS((C4672-AVERAGE($C:$C))/_xlfn.STDEV.S(moras[SALARIO]))&gt;1.96,"Atípico","No")</f>
        <v>No</v>
      </c>
      <c r="K4672" t="str">
        <f>IF(ABS((moras[[#This Row],[EDAD]]-AVERAGE($I:$I))/_xlfn.STDEV.S($I:$I))&gt;1.96,"Atípico","No")</f>
        <v>No</v>
      </c>
    </row>
    <row r="4673" spans="1:11" x14ac:dyDescent="0.35">
      <c r="A4673">
        <v>4072</v>
      </c>
      <c r="B4673" t="s">
        <v>9</v>
      </c>
      <c r="C4673">
        <v>674607.4</v>
      </c>
      <c r="D4673" t="s">
        <v>10</v>
      </c>
      <c r="E4673" t="s">
        <v>11</v>
      </c>
      <c r="F4673" t="s">
        <v>12</v>
      </c>
      <c r="G4673" t="s">
        <v>13</v>
      </c>
      <c r="H4673" t="s">
        <v>13</v>
      </c>
      <c r="I4673">
        <v>64</v>
      </c>
      <c r="J4673" t="str">
        <f>IF(ABS((C4673-AVERAGE($C:$C))/_xlfn.STDEV.S(moras[SALARIO]))&gt;1.96,"Atípico","No")</f>
        <v>No</v>
      </c>
      <c r="K4673" t="str">
        <f>IF(ABS((moras[[#This Row],[EDAD]]-AVERAGE($I:$I))/_xlfn.STDEV.S($I:$I))&gt;1.96,"Atípico","No")</f>
        <v>No</v>
      </c>
    </row>
    <row r="4674" spans="1:11" x14ac:dyDescent="0.35">
      <c r="A4674">
        <v>4806</v>
      </c>
      <c r="B4674" t="s">
        <v>9</v>
      </c>
      <c r="C4674">
        <v>639148</v>
      </c>
      <c r="D4674" t="s">
        <v>18</v>
      </c>
      <c r="E4674" t="s">
        <v>16</v>
      </c>
      <c r="F4674" t="s">
        <v>12</v>
      </c>
      <c r="G4674" t="s">
        <v>13</v>
      </c>
      <c r="H4674" t="s">
        <v>13</v>
      </c>
      <c r="I4674">
        <v>64</v>
      </c>
      <c r="J4674" t="str">
        <f>IF(ABS((C4674-AVERAGE($C:$C))/_xlfn.STDEV.S(moras[SALARIO]))&gt;1.96,"Atípico","No")</f>
        <v>No</v>
      </c>
      <c r="K4674" t="str">
        <f>IF(ABS((moras[[#This Row],[EDAD]]-AVERAGE($I:$I))/_xlfn.STDEV.S($I:$I))&gt;1.96,"Atípico","No")</f>
        <v>No</v>
      </c>
    </row>
    <row r="4675" spans="1:11" x14ac:dyDescent="0.35">
      <c r="A4675">
        <v>2237</v>
      </c>
      <c r="B4675" t="s">
        <v>15</v>
      </c>
      <c r="C4675">
        <v>635827.4</v>
      </c>
      <c r="D4675" t="s">
        <v>14</v>
      </c>
      <c r="E4675" t="s">
        <v>11</v>
      </c>
      <c r="F4675" t="s">
        <v>12</v>
      </c>
      <c r="G4675" t="s">
        <v>13</v>
      </c>
      <c r="H4675" t="s">
        <v>13</v>
      </c>
      <c r="I4675">
        <v>64</v>
      </c>
      <c r="J4675" t="str">
        <f>IF(ABS((C4675-AVERAGE($C:$C))/_xlfn.STDEV.S(moras[SALARIO]))&gt;1.96,"Atípico","No")</f>
        <v>No</v>
      </c>
      <c r="K4675" t="str">
        <f>IF(ABS((moras[[#This Row],[EDAD]]-AVERAGE($I:$I))/_xlfn.STDEV.S($I:$I))&gt;1.96,"Atípico","No")</f>
        <v>No</v>
      </c>
    </row>
    <row r="4676" spans="1:11" x14ac:dyDescent="0.35">
      <c r="A4676">
        <v>1266</v>
      </c>
      <c r="B4676" t="s">
        <v>15</v>
      </c>
      <c r="C4676">
        <v>630000</v>
      </c>
      <c r="D4676" t="s">
        <v>10</v>
      </c>
      <c r="E4676" t="s">
        <v>16</v>
      </c>
      <c r="F4676" t="s">
        <v>12</v>
      </c>
      <c r="G4676" t="s">
        <v>13</v>
      </c>
      <c r="H4676" t="s">
        <v>13</v>
      </c>
      <c r="I4676">
        <v>64</v>
      </c>
      <c r="J4676" t="str">
        <f>IF(ABS((C4676-AVERAGE($C:$C))/_xlfn.STDEV.S(moras[SALARIO]))&gt;1.96,"Atípico","No")</f>
        <v>No</v>
      </c>
      <c r="K4676" t="str">
        <f>IF(ABS((moras[[#This Row],[EDAD]]-AVERAGE($I:$I))/_xlfn.STDEV.S($I:$I))&gt;1.96,"Atípico","No")</f>
        <v>No</v>
      </c>
    </row>
    <row r="4677" spans="1:11" x14ac:dyDescent="0.35">
      <c r="A4677">
        <v>4562</v>
      </c>
      <c r="B4677" t="s">
        <v>9</v>
      </c>
      <c r="C4677">
        <v>542095.31999999995</v>
      </c>
      <c r="D4677" t="s">
        <v>14</v>
      </c>
      <c r="E4677" t="s">
        <v>11</v>
      </c>
      <c r="F4677" t="s">
        <v>12</v>
      </c>
      <c r="G4677" t="s">
        <v>13</v>
      </c>
      <c r="H4677" t="s">
        <v>13</v>
      </c>
      <c r="I4677">
        <v>64</v>
      </c>
      <c r="J4677" t="str">
        <f>IF(ABS((C4677-AVERAGE($C:$C))/_xlfn.STDEV.S(moras[SALARIO]))&gt;1.96,"Atípico","No")</f>
        <v>No</v>
      </c>
      <c r="K4677" t="str">
        <f>IF(ABS((moras[[#This Row],[EDAD]]-AVERAGE($I:$I))/_xlfn.STDEV.S($I:$I))&gt;1.96,"Atípico","No")</f>
        <v>No</v>
      </c>
    </row>
    <row r="4678" spans="1:11" x14ac:dyDescent="0.35">
      <c r="A4678">
        <v>3942</v>
      </c>
      <c r="B4678" t="s">
        <v>15</v>
      </c>
      <c r="C4678">
        <v>475269</v>
      </c>
      <c r="D4678" t="s">
        <v>18</v>
      </c>
      <c r="E4678" t="s">
        <v>16</v>
      </c>
      <c r="F4678" t="s">
        <v>12</v>
      </c>
      <c r="G4678" t="s">
        <v>13</v>
      </c>
      <c r="H4678" t="s">
        <v>12</v>
      </c>
      <c r="I4678">
        <v>64</v>
      </c>
      <c r="J4678" t="str">
        <f>IF(ABS((C4678-AVERAGE($C:$C))/_xlfn.STDEV.S(moras[SALARIO]))&gt;1.96,"Atípico","No")</f>
        <v>No</v>
      </c>
      <c r="K4678" t="str">
        <f>IF(ABS((moras[[#This Row],[EDAD]]-AVERAGE($I:$I))/_xlfn.STDEV.S($I:$I))&gt;1.96,"Atípico","No")</f>
        <v>No</v>
      </c>
    </row>
    <row r="4679" spans="1:11" x14ac:dyDescent="0.35">
      <c r="A4679">
        <v>222</v>
      </c>
      <c r="B4679" t="s">
        <v>15</v>
      </c>
      <c r="C4679">
        <v>446964</v>
      </c>
      <c r="D4679" t="s">
        <v>10</v>
      </c>
      <c r="E4679" t="s">
        <v>16</v>
      </c>
      <c r="F4679" t="s">
        <v>12</v>
      </c>
      <c r="G4679" t="s">
        <v>13</v>
      </c>
      <c r="H4679" t="s">
        <v>13</v>
      </c>
      <c r="I4679">
        <v>64</v>
      </c>
      <c r="J4679" t="str">
        <f>IF(ABS((C4679-AVERAGE($C:$C))/_xlfn.STDEV.S(moras[SALARIO]))&gt;1.96,"Atípico","No")</f>
        <v>No</v>
      </c>
      <c r="K4679" t="str">
        <f>IF(ABS((moras[[#This Row],[EDAD]]-AVERAGE($I:$I))/_xlfn.STDEV.S($I:$I))&gt;1.96,"Atípico","No")</f>
        <v>No</v>
      </c>
    </row>
    <row r="4680" spans="1:11" x14ac:dyDescent="0.35">
      <c r="A4680">
        <v>2274</v>
      </c>
      <c r="B4680" t="s">
        <v>15</v>
      </c>
      <c r="C4680">
        <v>430993</v>
      </c>
      <c r="D4680" t="s">
        <v>14</v>
      </c>
      <c r="E4680" t="s">
        <v>11</v>
      </c>
      <c r="F4680" t="s">
        <v>12</v>
      </c>
      <c r="G4680" t="s">
        <v>13</v>
      </c>
      <c r="H4680" t="s">
        <v>13</v>
      </c>
      <c r="I4680">
        <v>64</v>
      </c>
      <c r="J4680" t="str">
        <f>IF(ABS((C4680-AVERAGE($C:$C))/_xlfn.STDEV.S(moras[SALARIO]))&gt;1.96,"Atípico","No")</f>
        <v>No</v>
      </c>
      <c r="K4680" t="str">
        <f>IF(ABS((moras[[#This Row],[EDAD]]-AVERAGE($I:$I))/_xlfn.STDEV.S($I:$I))&gt;1.96,"Atípico","No")</f>
        <v>No</v>
      </c>
    </row>
    <row r="4681" spans="1:11" x14ac:dyDescent="0.35">
      <c r="A4681">
        <v>206</v>
      </c>
      <c r="B4681" t="s">
        <v>9</v>
      </c>
      <c r="C4681">
        <v>404467</v>
      </c>
      <c r="D4681" t="s">
        <v>17</v>
      </c>
      <c r="E4681" t="s">
        <v>16</v>
      </c>
      <c r="F4681" t="s">
        <v>12</v>
      </c>
      <c r="G4681" t="s">
        <v>13</v>
      </c>
      <c r="H4681" t="s">
        <v>13</v>
      </c>
      <c r="I4681">
        <v>64</v>
      </c>
      <c r="J4681" t="str">
        <f>IF(ABS((C4681-AVERAGE($C:$C))/_xlfn.STDEV.S(moras[SALARIO]))&gt;1.96,"Atípico","No")</f>
        <v>No</v>
      </c>
      <c r="K4681" t="str">
        <f>IF(ABS((moras[[#This Row],[EDAD]]-AVERAGE($I:$I))/_xlfn.STDEV.S($I:$I))&gt;1.96,"Atípico","No")</f>
        <v>No</v>
      </c>
    </row>
    <row r="4682" spans="1:11" x14ac:dyDescent="0.35">
      <c r="A4682">
        <v>384</v>
      </c>
      <c r="B4682" t="s">
        <v>9</v>
      </c>
      <c r="C4682">
        <v>343811</v>
      </c>
      <c r="D4682" t="s">
        <v>18</v>
      </c>
      <c r="E4682" t="s">
        <v>16</v>
      </c>
      <c r="F4682" t="s">
        <v>12</v>
      </c>
      <c r="G4682" t="s">
        <v>13</v>
      </c>
      <c r="H4682" t="s">
        <v>13</v>
      </c>
      <c r="I4682">
        <v>64</v>
      </c>
      <c r="J4682" t="str">
        <f>IF(ABS((C4682-AVERAGE($C:$C))/_xlfn.STDEV.S(moras[SALARIO]))&gt;1.96,"Atípico","No")</f>
        <v>No</v>
      </c>
      <c r="K4682" t="str">
        <f>IF(ABS((moras[[#This Row],[EDAD]]-AVERAGE($I:$I))/_xlfn.STDEV.S($I:$I))&gt;1.96,"Atípico","No")</f>
        <v>No</v>
      </c>
    </row>
    <row r="4683" spans="1:11" x14ac:dyDescent="0.35">
      <c r="A4683">
        <v>516</v>
      </c>
      <c r="B4683" t="s">
        <v>9</v>
      </c>
      <c r="C4683">
        <v>343390.86</v>
      </c>
      <c r="D4683" t="s">
        <v>10</v>
      </c>
      <c r="E4683" t="s">
        <v>16</v>
      </c>
      <c r="F4683" t="s">
        <v>12</v>
      </c>
      <c r="G4683" t="s">
        <v>12</v>
      </c>
      <c r="H4683" t="s">
        <v>13</v>
      </c>
      <c r="I4683">
        <v>64</v>
      </c>
      <c r="J4683" t="str">
        <f>IF(ABS((C4683-AVERAGE($C:$C))/_xlfn.STDEV.S(moras[SALARIO]))&gt;1.96,"Atípico","No")</f>
        <v>No</v>
      </c>
      <c r="K4683" t="str">
        <f>IF(ABS((moras[[#This Row],[EDAD]]-AVERAGE($I:$I))/_xlfn.STDEV.S($I:$I))&gt;1.96,"Atípico","No")</f>
        <v>No</v>
      </c>
    </row>
    <row r="4684" spans="1:11" x14ac:dyDescent="0.35">
      <c r="A4684">
        <v>4099</v>
      </c>
      <c r="B4684" t="s">
        <v>15</v>
      </c>
      <c r="C4684">
        <v>329720</v>
      </c>
      <c r="D4684" t="s">
        <v>17</v>
      </c>
      <c r="E4684" t="s">
        <v>16</v>
      </c>
      <c r="F4684" t="s">
        <v>12</v>
      </c>
      <c r="G4684" t="s">
        <v>12</v>
      </c>
      <c r="H4684" t="s">
        <v>13</v>
      </c>
      <c r="I4684">
        <v>64</v>
      </c>
      <c r="J4684" t="str">
        <f>IF(ABS((C4684-AVERAGE($C:$C))/_xlfn.STDEV.S(moras[SALARIO]))&gt;1.96,"Atípico","No")</f>
        <v>No</v>
      </c>
      <c r="K4684" t="str">
        <f>IF(ABS((moras[[#This Row],[EDAD]]-AVERAGE($I:$I))/_xlfn.STDEV.S($I:$I))&gt;1.96,"Atípico","No")</f>
        <v>No</v>
      </c>
    </row>
    <row r="4685" spans="1:11" x14ac:dyDescent="0.35">
      <c r="A4685">
        <v>1794</v>
      </c>
      <c r="B4685" t="s">
        <v>15</v>
      </c>
      <c r="C4685">
        <v>325925</v>
      </c>
      <c r="D4685" t="s">
        <v>18</v>
      </c>
      <c r="E4685" t="s">
        <v>16</v>
      </c>
      <c r="F4685" t="s">
        <v>12</v>
      </c>
      <c r="G4685" t="s">
        <v>13</v>
      </c>
      <c r="H4685" t="s">
        <v>13</v>
      </c>
      <c r="I4685">
        <v>64</v>
      </c>
      <c r="J4685" t="str">
        <f>IF(ABS((C4685-AVERAGE($C:$C))/_xlfn.STDEV.S(moras[SALARIO]))&gt;1.96,"Atípico","No")</f>
        <v>No</v>
      </c>
      <c r="K4685" t="str">
        <f>IF(ABS((moras[[#This Row],[EDAD]]-AVERAGE($I:$I))/_xlfn.STDEV.S($I:$I))&gt;1.96,"Atípico","No")</f>
        <v>No</v>
      </c>
    </row>
    <row r="4686" spans="1:11" x14ac:dyDescent="0.35">
      <c r="A4686">
        <v>4507</v>
      </c>
      <c r="B4686" t="s">
        <v>9</v>
      </c>
      <c r="C4686">
        <v>322474</v>
      </c>
      <c r="D4686" t="s">
        <v>17</v>
      </c>
      <c r="E4686" t="s">
        <v>16</v>
      </c>
      <c r="F4686" t="s">
        <v>12</v>
      </c>
      <c r="G4686" t="s">
        <v>13</v>
      </c>
      <c r="H4686" t="s">
        <v>13</v>
      </c>
      <c r="I4686">
        <v>64</v>
      </c>
      <c r="J4686" t="str">
        <f>IF(ABS((C4686-AVERAGE($C:$C))/_xlfn.STDEV.S(moras[SALARIO]))&gt;1.96,"Atípico","No")</f>
        <v>No</v>
      </c>
      <c r="K4686" t="str">
        <f>IF(ABS((moras[[#This Row],[EDAD]]-AVERAGE($I:$I))/_xlfn.STDEV.S($I:$I))&gt;1.96,"Atípico","No")</f>
        <v>No</v>
      </c>
    </row>
    <row r="4687" spans="1:11" x14ac:dyDescent="0.35">
      <c r="A4687">
        <v>2521</v>
      </c>
      <c r="B4687" t="s">
        <v>15</v>
      </c>
      <c r="C4687">
        <v>319575.36</v>
      </c>
      <c r="D4687" t="s">
        <v>10</v>
      </c>
      <c r="E4687" t="s">
        <v>16</v>
      </c>
      <c r="F4687" t="s">
        <v>12</v>
      </c>
      <c r="G4687" t="s">
        <v>13</v>
      </c>
      <c r="H4687" t="s">
        <v>13</v>
      </c>
      <c r="I4687">
        <v>64</v>
      </c>
      <c r="J4687" t="str">
        <f>IF(ABS((C4687-AVERAGE($C:$C))/_xlfn.STDEV.S(moras[SALARIO]))&gt;1.96,"Atípico","No")</f>
        <v>No</v>
      </c>
      <c r="K4687" t="str">
        <f>IF(ABS((moras[[#This Row],[EDAD]]-AVERAGE($I:$I))/_xlfn.STDEV.S($I:$I))&gt;1.96,"Atípico","No")</f>
        <v>No</v>
      </c>
    </row>
    <row r="4688" spans="1:11" x14ac:dyDescent="0.35">
      <c r="A4688">
        <v>4293</v>
      </c>
      <c r="B4688" t="s">
        <v>9</v>
      </c>
      <c r="C4688">
        <v>315617</v>
      </c>
      <c r="D4688" t="s">
        <v>17</v>
      </c>
      <c r="E4688" t="s">
        <v>16</v>
      </c>
      <c r="F4688" t="s">
        <v>12</v>
      </c>
      <c r="G4688" t="s">
        <v>13</v>
      </c>
      <c r="H4688" t="s">
        <v>13</v>
      </c>
      <c r="I4688">
        <v>64</v>
      </c>
      <c r="J4688" t="str">
        <f>IF(ABS((C4688-AVERAGE($C:$C))/_xlfn.STDEV.S(moras[SALARIO]))&gt;1.96,"Atípico","No")</f>
        <v>No</v>
      </c>
      <c r="K4688" t="str">
        <f>IF(ABS((moras[[#This Row],[EDAD]]-AVERAGE($I:$I))/_xlfn.STDEV.S($I:$I))&gt;1.96,"Atípico","No")</f>
        <v>No</v>
      </c>
    </row>
    <row r="4689" spans="1:11" x14ac:dyDescent="0.35">
      <c r="A4689">
        <v>4396</v>
      </c>
      <c r="B4689" t="s">
        <v>9</v>
      </c>
      <c r="C4689">
        <v>312000</v>
      </c>
      <c r="D4689" t="s">
        <v>10</v>
      </c>
      <c r="E4689" t="s">
        <v>16</v>
      </c>
      <c r="F4689" t="s">
        <v>12</v>
      </c>
      <c r="G4689" t="s">
        <v>13</v>
      </c>
      <c r="H4689" t="s">
        <v>12</v>
      </c>
      <c r="I4689">
        <v>64</v>
      </c>
      <c r="J4689" t="str">
        <f>IF(ABS((C4689-AVERAGE($C:$C))/_xlfn.STDEV.S(moras[SALARIO]))&gt;1.96,"Atípico","No")</f>
        <v>No</v>
      </c>
      <c r="K4689" t="str">
        <f>IF(ABS((moras[[#This Row],[EDAD]]-AVERAGE($I:$I))/_xlfn.STDEV.S($I:$I))&gt;1.96,"Atípico","No")</f>
        <v>No</v>
      </c>
    </row>
    <row r="4690" spans="1:11" x14ac:dyDescent="0.35">
      <c r="A4690">
        <v>4204</v>
      </c>
      <c r="B4690" t="s">
        <v>9</v>
      </c>
      <c r="C4690">
        <v>300018</v>
      </c>
      <c r="D4690" t="s">
        <v>17</v>
      </c>
      <c r="E4690" t="s">
        <v>16</v>
      </c>
      <c r="F4690" t="s">
        <v>12</v>
      </c>
      <c r="G4690" t="s">
        <v>13</v>
      </c>
      <c r="H4690" t="s">
        <v>13</v>
      </c>
      <c r="I4690">
        <v>64</v>
      </c>
      <c r="J4690" t="str">
        <f>IF(ABS((C4690-AVERAGE($C:$C))/_xlfn.STDEV.S(moras[SALARIO]))&gt;1.96,"Atípico","No")</f>
        <v>No</v>
      </c>
      <c r="K4690" t="str">
        <f>IF(ABS((moras[[#This Row],[EDAD]]-AVERAGE($I:$I))/_xlfn.STDEV.S($I:$I))&gt;1.96,"Atípico","No")</f>
        <v>No</v>
      </c>
    </row>
    <row r="4691" spans="1:11" x14ac:dyDescent="0.35">
      <c r="A4691">
        <v>1073</v>
      </c>
      <c r="B4691" t="s">
        <v>9</v>
      </c>
      <c r="C4691">
        <v>299647</v>
      </c>
      <c r="D4691" t="s">
        <v>17</v>
      </c>
      <c r="E4691" t="s">
        <v>16</v>
      </c>
      <c r="F4691" t="s">
        <v>12</v>
      </c>
      <c r="G4691" t="s">
        <v>13</v>
      </c>
      <c r="H4691" t="s">
        <v>13</v>
      </c>
      <c r="I4691">
        <v>64</v>
      </c>
      <c r="J4691" t="str">
        <f>IF(ABS((C4691-AVERAGE($C:$C))/_xlfn.STDEV.S(moras[SALARIO]))&gt;1.96,"Atípico","No")</f>
        <v>No</v>
      </c>
      <c r="K4691" t="str">
        <f>IF(ABS((moras[[#This Row],[EDAD]]-AVERAGE($I:$I))/_xlfn.STDEV.S($I:$I))&gt;1.96,"Atípico","No")</f>
        <v>No</v>
      </c>
    </row>
    <row r="4692" spans="1:11" x14ac:dyDescent="0.35">
      <c r="A4692">
        <v>3548</v>
      </c>
      <c r="B4692" t="s">
        <v>9</v>
      </c>
      <c r="C4692">
        <v>297280</v>
      </c>
      <c r="D4692" t="s">
        <v>17</v>
      </c>
      <c r="E4692" t="s">
        <v>16</v>
      </c>
      <c r="F4692" t="s">
        <v>12</v>
      </c>
      <c r="G4692" t="s">
        <v>13</v>
      </c>
      <c r="H4692" t="s">
        <v>13</v>
      </c>
      <c r="I4692">
        <v>64</v>
      </c>
      <c r="J4692" t="str">
        <f>IF(ABS((C4692-AVERAGE($C:$C))/_xlfn.STDEV.S(moras[SALARIO]))&gt;1.96,"Atípico","No")</f>
        <v>No</v>
      </c>
      <c r="K4692" t="str">
        <f>IF(ABS((moras[[#This Row],[EDAD]]-AVERAGE($I:$I))/_xlfn.STDEV.S($I:$I))&gt;1.96,"Atípico","No")</f>
        <v>No</v>
      </c>
    </row>
    <row r="4693" spans="1:11" x14ac:dyDescent="0.35">
      <c r="A4693">
        <v>3876</v>
      </c>
      <c r="B4693" t="s">
        <v>9</v>
      </c>
      <c r="C4693">
        <v>297102</v>
      </c>
      <c r="D4693" t="s">
        <v>18</v>
      </c>
      <c r="E4693" t="s">
        <v>16</v>
      </c>
      <c r="F4693" t="s">
        <v>12</v>
      </c>
      <c r="G4693" t="s">
        <v>13</v>
      </c>
      <c r="H4693" t="s">
        <v>12</v>
      </c>
      <c r="I4693">
        <v>64</v>
      </c>
      <c r="J4693" t="str">
        <f>IF(ABS((C4693-AVERAGE($C:$C))/_xlfn.STDEV.S(moras[SALARIO]))&gt;1.96,"Atípico","No")</f>
        <v>No</v>
      </c>
      <c r="K4693" t="str">
        <f>IF(ABS((moras[[#This Row],[EDAD]]-AVERAGE($I:$I))/_xlfn.STDEV.S($I:$I))&gt;1.96,"Atípico","No")</f>
        <v>No</v>
      </c>
    </row>
    <row r="4694" spans="1:11" x14ac:dyDescent="0.35">
      <c r="A4694">
        <v>187</v>
      </c>
      <c r="B4694" t="s">
        <v>15</v>
      </c>
      <c r="C4694">
        <v>297046</v>
      </c>
      <c r="D4694" t="s">
        <v>17</v>
      </c>
      <c r="E4694" t="s">
        <v>16</v>
      </c>
      <c r="F4694" t="s">
        <v>12</v>
      </c>
      <c r="G4694" t="s">
        <v>13</v>
      </c>
      <c r="H4694" t="s">
        <v>13</v>
      </c>
      <c r="I4694">
        <v>64</v>
      </c>
      <c r="J4694" t="str">
        <f>IF(ABS((C4694-AVERAGE($C:$C))/_xlfn.STDEV.S(moras[SALARIO]))&gt;1.96,"Atípico","No")</f>
        <v>No</v>
      </c>
      <c r="K4694" t="str">
        <f>IF(ABS((moras[[#This Row],[EDAD]]-AVERAGE($I:$I))/_xlfn.STDEV.S($I:$I))&gt;1.96,"Atípico","No")</f>
        <v>No</v>
      </c>
    </row>
    <row r="4695" spans="1:11" x14ac:dyDescent="0.35">
      <c r="A4695">
        <v>1386</v>
      </c>
      <c r="B4695" t="s">
        <v>15</v>
      </c>
      <c r="C4695">
        <v>297046</v>
      </c>
      <c r="D4695" t="s">
        <v>17</v>
      </c>
      <c r="E4695" t="s">
        <v>16</v>
      </c>
      <c r="F4695" t="s">
        <v>12</v>
      </c>
      <c r="G4695" t="s">
        <v>13</v>
      </c>
      <c r="H4695" t="s">
        <v>13</v>
      </c>
      <c r="I4695">
        <v>64</v>
      </c>
      <c r="J4695" t="str">
        <f>IF(ABS((C4695-AVERAGE($C:$C))/_xlfn.STDEV.S(moras[SALARIO]))&gt;1.96,"Atípico","No")</f>
        <v>No</v>
      </c>
      <c r="K4695" t="str">
        <f>IF(ABS((moras[[#This Row],[EDAD]]-AVERAGE($I:$I))/_xlfn.STDEV.S($I:$I))&gt;1.96,"Atípico","No")</f>
        <v>No</v>
      </c>
    </row>
    <row r="4696" spans="1:11" x14ac:dyDescent="0.35">
      <c r="A4696">
        <v>3024</v>
      </c>
      <c r="B4696" t="s">
        <v>9</v>
      </c>
      <c r="C4696">
        <v>297046</v>
      </c>
      <c r="D4696" t="s">
        <v>17</v>
      </c>
      <c r="E4696" t="s">
        <v>16</v>
      </c>
      <c r="F4696" t="s">
        <v>12</v>
      </c>
      <c r="G4696" t="s">
        <v>13</v>
      </c>
      <c r="H4696" t="s">
        <v>13</v>
      </c>
      <c r="I4696">
        <v>64</v>
      </c>
      <c r="J4696" t="str">
        <f>IF(ABS((C4696-AVERAGE($C:$C))/_xlfn.STDEV.S(moras[SALARIO]))&gt;1.96,"Atípico","No")</f>
        <v>No</v>
      </c>
      <c r="K4696" t="str">
        <f>IF(ABS((moras[[#This Row],[EDAD]]-AVERAGE($I:$I))/_xlfn.STDEV.S($I:$I))&gt;1.96,"Atípico","No")</f>
        <v>No</v>
      </c>
    </row>
    <row r="4697" spans="1:11" x14ac:dyDescent="0.35">
      <c r="A4697">
        <v>4043</v>
      </c>
      <c r="B4697" t="s">
        <v>9</v>
      </c>
      <c r="C4697">
        <v>297046</v>
      </c>
      <c r="D4697" t="s">
        <v>17</v>
      </c>
      <c r="E4697" t="s">
        <v>16</v>
      </c>
      <c r="F4697" t="s">
        <v>12</v>
      </c>
      <c r="G4697" t="s">
        <v>13</v>
      </c>
      <c r="H4697" t="s">
        <v>13</v>
      </c>
      <c r="I4697">
        <v>64</v>
      </c>
      <c r="J4697" t="str">
        <f>IF(ABS((C4697-AVERAGE($C:$C))/_xlfn.STDEV.S(moras[SALARIO]))&gt;1.96,"Atípico","No")</f>
        <v>No</v>
      </c>
      <c r="K4697" t="str">
        <f>IF(ABS((moras[[#This Row],[EDAD]]-AVERAGE($I:$I))/_xlfn.STDEV.S($I:$I))&gt;1.96,"Atípico","No")</f>
        <v>No</v>
      </c>
    </row>
    <row r="4698" spans="1:11" x14ac:dyDescent="0.35">
      <c r="A4698">
        <v>4639</v>
      </c>
      <c r="B4698" t="s">
        <v>9</v>
      </c>
      <c r="C4698">
        <v>297046</v>
      </c>
      <c r="D4698" t="s">
        <v>17</v>
      </c>
      <c r="E4698" t="s">
        <v>16</v>
      </c>
      <c r="F4698" t="s">
        <v>12</v>
      </c>
      <c r="G4698" t="s">
        <v>13</v>
      </c>
      <c r="H4698" t="s">
        <v>12</v>
      </c>
      <c r="I4698">
        <v>64</v>
      </c>
      <c r="J4698" t="str">
        <f>IF(ABS((C4698-AVERAGE($C:$C))/_xlfn.STDEV.S(moras[SALARIO]))&gt;1.96,"Atípico","No")</f>
        <v>No</v>
      </c>
      <c r="K4698" t="str">
        <f>IF(ABS((moras[[#This Row],[EDAD]]-AVERAGE($I:$I))/_xlfn.STDEV.S($I:$I))&gt;1.96,"Atípico","No")</f>
        <v>No</v>
      </c>
    </row>
    <row r="4699" spans="1:11" x14ac:dyDescent="0.35">
      <c r="A4699">
        <v>3303</v>
      </c>
      <c r="B4699" t="s">
        <v>9</v>
      </c>
      <c r="C4699">
        <v>278030.99</v>
      </c>
      <c r="D4699" t="s">
        <v>19</v>
      </c>
      <c r="E4699" t="s">
        <v>16</v>
      </c>
      <c r="F4699" t="s">
        <v>12</v>
      </c>
      <c r="G4699" t="s">
        <v>13</v>
      </c>
      <c r="H4699" t="s">
        <v>13</v>
      </c>
      <c r="I4699">
        <v>64</v>
      </c>
      <c r="J4699" t="str">
        <f>IF(ABS((C4699-AVERAGE($C:$C))/_xlfn.STDEV.S(moras[SALARIO]))&gt;1.96,"Atípico","No")</f>
        <v>No</v>
      </c>
      <c r="K4699" t="str">
        <f>IF(ABS((moras[[#This Row],[EDAD]]-AVERAGE($I:$I))/_xlfn.STDEV.S($I:$I))&gt;1.96,"Atípico","No")</f>
        <v>No</v>
      </c>
    </row>
    <row r="4700" spans="1:11" x14ac:dyDescent="0.35">
      <c r="A4700">
        <v>1213</v>
      </c>
      <c r="B4700" t="s">
        <v>9</v>
      </c>
      <c r="C4700">
        <v>278030</v>
      </c>
      <c r="D4700" t="s">
        <v>19</v>
      </c>
      <c r="E4700" t="s">
        <v>16</v>
      </c>
      <c r="F4700" t="s">
        <v>12</v>
      </c>
      <c r="G4700" t="s">
        <v>13</v>
      </c>
      <c r="H4700" t="s">
        <v>13</v>
      </c>
      <c r="I4700">
        <v>64</v>
      </c>
      <c r="J4700" t="str">
        <f>IF(ABS((C4700-AVERAGE($C:$C))/_xlfn.STDEV.S(moras[SALARIO]))&gt;1.96,"Atípico","No")</f>
        <v>No</v>
      </c>
      <c r="K4700" t="str">
        <f>IF(ABS((moras[[#This Row],[EDAD]]-AVERAGE($I:$I))/_xlfn.STDEV.S($I:$I))&gt;1.96,"Atípico","No")</f>
        <v>No</v>
      </c>
    </row>
    <row r="4701" spans="1:11" x14ac:dyDescent="0.35">
      <c r="A4701">
        <v>1944</v>
      </c>
      <c r="B4701" t="s">
        <v>9</v>
      </c>
      <c r="C4701">
        <v>278030</v>
      </c>
      <c r="D4701" t="s">
        <v>19</v>
      </c>
      <c r="E4701" t="s">
        <v>16</v>
      </c>
      <c r="F4701" t="s">
        <v>12</v>
      </c>
      <c r="G4701" t="s">
        <v>13</v>
      </c>
      <c r="H4701" t="s">
        <v>13</v>
      </c>
      <c r="I4701">
        <v>64</v>
      </c>
      <c r="J4701" t="str">
        <f>IF(ABS((C4701-AVERAGE($C:$C))/_xlfn.STDEV.S(moras[SALARIO]))&gt;1.96,"Atípico","No")</f>
        <v>No</v>
      </c>
      <c r="K4701" t="str">
        <f>IF(ABS((moras[[#This Row],[EDAD]]-AVERAGE($I:$I))/_xlfn.STDEV.S($I:$I))&gt;1.96,"Atípico","No")</f>
        <v>No</v>
      </c>
    </row>
    <row r="4702" spans="1:11" x14ac:dyDescent="0.35">
      <c r="A4702">
        <v>2466</v>
      </c>
      <c r="B4702" t="s">
        <v>9</v>
      </c>
      <c r="C4702">
        <v>278030</v>
      </c>
      <c r="D4702" t="s">
        <v>19</v>
      </c>
      <c r="E4702" t="s">
        <v>16</v>
      </c>
      <c r="F4702" t="s">
        <v>12</v>
      </c>
      <c r="G4702" t="s">
        <v>13</v>
      </c>
      <c r="H4702" t="s">
        <v>13</v>
      </c>
      <c r="I4702">
        <v>64</v>
      </c>
      <c r="J4702" t="str">
        <f>IF(ABS((C4702-AVERAGE($C:$C))/_xlfn.STDEV.S(moras[SALARIO]))&gt;1.96,"Atípico","No")</f>
        <v>No</v>
      </c>
      <c r="K4702" t="str">
        <f>IF(ABS((moras[[#This Row],[EDAD]]-AVERAGE($I:$I))/_xlfn.STDEV.S($I:$I))&gt;1.96,"Atípico","No")</f>
        <v>No</v>
      </c>
    </row>
    <row r="4703" spans="1:11" x14ac:dyDescent="0.35">
      <c r="A4703">
        <v>3327</v>
      </c>
      <c r="B4703" t="s">
        <v>9</v>
      </c>
      <c r="C4703">
        <v>185956</v>
      </c>
      <c r="D4703" t="s">
        <v>10</v>
      </c>
      <c r="E4703" t="s">
        <v>16</v>
      </c>
      <c r="F4703" t="s">
        <v>12</v>
      </c>
      <c r="G4703" t="s">
        <v>13</v>
      </c>
      <c r="H4703" t="s">
        <v>13</v>
      </c>
      <c r="I4703">
        <v>64</v>
      </c>
      <c r="J4703" t="str">
        <f>IF(ABS((C4703-AVERAGE($C:$C))/_xlfn.STDEV.S(moras[SALARIO]))&gt;1.96,"Atípico","No")</f>
        <v>No</v>
      </c>
      <c r="K4703" t="str">
        <f>IF(ABS((moras[[#This Row],[EDAD]]-AVERAGE($I:$I))/_xlfn.STDEV.S($I:$I))&gt;1.96,"Atípico","No")</f>
        <v>No</v>
      </c>
    </row>
    <row r="4704" spans="1:11" x14ac:dyDescent="0.35">
      <c r="A4704">
        <v>1891</v>
      </c>
      <c r="B4704" t="s">
        <v>9</v>
      </c>
      <c r="C4704">
        <v>170502</v>
      </c>
      <c r="D4704" t="s">
        <v>10</v>
      </c>
      <c r="E4704" t="s">
        <v>16</v>
      </c>
      <c r="F4704" t="s">
        <v>12</v>
      </c>
      <c r="G4704" t="s">
        <v>13</v>
      </c>
      <c r="H4704" t="s">
        <v>13</v>
      </c>
      <c r="I4704">
        <v>64</v>
      </c>
      <c r="J4704" t="str">
        <f>IF(ABS((C4704-AVERAGE($C:$C))/_xlfn.STDEV.S(moras[SALARIO]))&gt;1.96,"Atípico","No")</f>
        <v>No</v>
      </c>
      <c r="K4704" t="str">
        <f>IF(ABS((moras[[#This Row],[EDAD]]-AVERAGE($I:$I))/_xlfn.STDEV.S($I:$I))&gt;1.96,"Atípico","No")</f>
        <v>No</v>
      </c>
    </row>
    <row r="4705" spans="1:11" x14ac:dyDescent="0.35">
      <c r="A4705">
        <v>676</v>
      </c>
      <c r="B4705" t="s">
        <v>15</v>
      </c>
      <c r="C4705">
        <v>5215081</v>
      </c>
      <c r="D4705" t="s">
        <v>10</v>
      </c>
      <c r="E4705" t="s">
        <v>11</v>
      </c>
      <c r="F4705" t="s">
        <v>12</v>
      </c>
      <c r="G4705" t="s">
        <v>13</v>
      </c>
      <c r="H4705" t="s">
        <v>13</v>
      </c>
      <c r="I4705">
        <v>65</v>
      </c>
      <c r="J4705" t="str">
        <f>IF(ABS((C4705-AVERAGE($C:$C))/_xlfn.STDEV.S(moras[SALARIO]))&gt;1.96,"Atípico","No")</f>
        <v>Atípico</v>
      </c>
      <c r="K4705" t="str">
        <f>IF(ABS((moras[[#This Row],[EDAD]]-AVERAGE($I:$I))/_xlfn.STDEV.S($I:$I))&gt;1.96,"Atípico","No")</f>
        <v>No</v>
      </c>
    </row>
    <row r="4706" spans="1:11" x14ac:dyDescent="0.35">
      <c r="A4706">
        <v>2415</v>
      </c>
      <c r="B4706" t="s">
        <v>15</v>
      </c>
      <c r="C4706">
        <v>1332081</v>
      </c>
      <c r="D4706" t="s">
        <v>14</v>
      </c>
      <c r="E4706" t="s">
        <v>11</v>
      </c>
      <c r="F4706" t="s">
        <v>12</v>
      </c>
      <c r="G4706" t="s">
        <v>13</v>
      </c>
      <c r="H4706" t="s">
        <v>13</v>
      </c>
      <c r="I4706">
        <v>65</v>
      </c>
      <c r="J4706" t="str">
        <f>IF(ABS((C4706-AVERAGE($C:$C))/_xlfn.STDEV.S(moras[SALARIO]))&gt;1.96,"Atípico","No")</f>
        <v>No</v>
      </c>
      <c r="K4706" t="str">
        <f>IF(ABS((moras[[#This Row],[EDAD]]-AVERAGE($I:$I))/_xlfn.STDEV.S($I:$I))&gt;1.96,"Atípico","No")</f>
        <v>No</v>
      </c>
    </row>
    <row r="4707" spans="1:11" x14ac:dyDescent="0.35">
      <c r="A4707">
        <v>3274</v>
      </c>
      <c r="B4707" t="s">
        <v>15</v>
      </c>
      <c r="C4707">
        <v>1160614</v>
      </c>
      <c r="D4707" t="s">
        <v>14</v>
      </c>
      <c r="E4707" t="s">
        <v>11</v>
      </c>
      <c r="F4707" t="s">
        <v>12</v>
      </c>
      <c r="G4707" t="s">
        <v>13</v>
      </c>
      <c r="H4707" t="s">
        <v>13</v>
      </c>
      <c r="I4707">
        <v>65</v>
      </c>
      <c r="J4707" t="str">
        <f>IF(ABS((C4707-AVERAGE($C:$C))/_xlfn.STDEV.S(moras[SALARIO]))&gt;1.96,"Atípico","No")</f>
        <v>No</v>
      </c>
      <c r="K4707" t="str">
        <f>IF(ABS((moras[[#This Row],[EDAD]]-AVERAGE($I:$I))/_xlfn.STDEV.S($I:$I))&gt;1.96,"Atípico","No")</f>
        <v>No</v>
      </c>
    </row>
    <row r="4708" spans="1:11" x14ac:dyDescent="0.35">
      <c r="A4708">
        <v>952</v>
      </c>
      <c r="B4708" t="s">
        <v>9</v>
      </c>
      <c r="C4708">
        <v>1027375.02</v>
      </c>
      <c r="D4708" t="s">
        <v>14</v>
      </c>
      <c r="E4708" t="s">
        <v>11</v>
      </c>
      <c r="F4708" t="s">
        <v>12</v>
      </c>
      <c r="G4708" t="s">
        <v>13</v>
      </c>
      <c r="H4708" t="s">
        <v>13</v>
      </c>
      <c r="I4708">
        <v>65</v>
      </c>
      <c r="J4708" t="str">
        <f>IF(ABS((C4708-AVERAGE($C:$C))/_xlfn.STDEV.S(moras[SALARIO]))&gt;1.96,"Atípico","No")</f>
        <v>No</v>
      </c>
      <c r="K4708" t="str">
        <f>IF(ABS((moras[[#This Row],[EDAD]]-AVERAGE($I:$I))/_xlfn.STDEV.S($I:$I))&gt;1.96,"Atípico","No")</f>
        <v>No</v>
      </c>
    </row>
    <row r="4709" spans="1:11" x14ac:dyDescent="0.35">
      <c r="A4709">
        <v>974</v>
      </c>
      <c r="B4709" t="s">
        <v>15</v>
      </c>
      <c r="C4709">
        <v>837414</v>
      </c>
      <c r="D4709" t="s">
        <v>18</v>
      </c>
      <c r="E4709" t="s">
        <v>16</v>
      </c>
      <c r="F4709" t="s">
        <v>12</v>
      </c>
      <c r="G4709" t="s">
        <v>13</v>
      </c>
      <c r="H4709" t="s">
        <v>13</v>
      </c>
      <c r="I4709">
        <v>65</v>
      </c>
      <c r="J4709" t="str">
        <f>IF(ABS((C4709-AVERAGE($C:$C))/_xlfn.STDEV.S(moras[SALARIO]))&gt;1.96,"Atípico","No")</f>
        <v>No</v>
      </c>
      <c r="K4709" t="str">
        <f>IF(ABS((moras[[#This Row],[EDAD]]-AVERAGE($I:$I))/_xlfn.STDEV.S($I:$I))&gt;1.96,"Atípico","No")</f>
        <v>No</v>
      </c>
    </row>
    <row r="4710" spans="1:11" x14ac:dyDescent="0.35">
      <c r="A4710">
        <v>4418</v>
      </c>
      <c r="B4710" t="s">
        <v>9</v>
      </c>
      <c r="C4710">
        <v>639148</v>
      </c>
      <c r="D4710" t="s">
        <v>18</v>
      </c>
      <c r="E4710" t="s">
        <v>16</v>
      </c>
      <c r="F4710" t="s">
        <v>12</v>
      </c>
      <c r="G4710" t="s">
        <v>13</v>
      </c>
      <c r="H4710" t="s">
        <v>12</v>
      </c>
      <c r="I4710">
        <v>65</v>
      </c>
      <c r="J4710" t="str">
        <f>IF(ABS((C4710-AVERAGE($C:$C))/_xlfn.STDEV.S(moras[SALARIO]))&gt;1.96,"Atípico","No")</f>
        <v>No</v>
      </c>
      <c r="K4710" t="str">
        <f>IF(ABS((moras[[#This Row],[EDAD]]-AVERAGE($I:$I))/_xlfn.STDEV.S($I:$I))&gt;1.96,"Atípico","No")</f>
        <v>No</v>
      </c>
    </row>
    <row r="4711" spans="1:11" x14ac:dyDescent="0.35">
      <c r="A4711">
        <v>4878</v>
      </c>
      <c r="B4711" t="s">
        <v>15</v>
      </c>
      <c r="C4711">
        <v>635080.35</v>
      </c>
      <c r="D4711" t="s">
        <v>14</v>
      </c>
      <c r="E4711" t="s">
        <v>11</v>
      </c>
      <c r="F4711" t="s">
        <v>12</v>
      </c>
      <c r="G4711" t="s">
        <v>13</v>
      </c>
      <c r="H4711" t="s">
        <v>13</v>
      </c>
      <c r="I4711">
        <v>65</v>
      </c>
      <c r="J4711" t="str">
        <f>IF(ABS((C4711-AVERAGE($C:$C))/_xlfn.STDEV.S(moras[SALARIO]))&gt;1.96,"Atípico","No")</f>
        <v>No</v>
      </c>
      <c r="K4711" t="str">
        <f>IF(ABS((moras[[#This Row],[EDAD]]-AVERAGE($I:$I))/_xlfn.STDEV.S($I:$I))&gt;1.96,"Atípico","No")</f>
        <v>No</v>
      </c>
    </row>
    <row r="4712" spans="1:11" x14ac:dyDescent="0.35">
      <c r="A4712">
        <v>3789</v>
      </c>
      <c r="B4712" t="s">
        <v>9</v>
      </c>
      <c r="C4712">
        <v>459101.7</v>
      </c>
      <c r="D4712" t="s">
        <v>14</v>
      </c>
      <c r="E4712" t="s">
        <v>11</v>
      </c>
      <c r="F4712" t="s">
        <v>12</v>
      </c>
      <c r="G4712" t="s">
        <v>13</v>
      </c>
      <c r="H4712" t="s">
        <v>13</v>
      </c>
      <c r="I4712">
        <v>65</v>
      </c>
      <c r="J4712" t="str">
        <f>IF(ABS((C4712-AVERAGE($C:$C))/_xlfn.STDEV.S(moras[SALARIO]))&gt;1.96,"Atípico","No")</f>
        <v>No</v>
      </c>
      <c r="K4712" t="str">
        <f>IF(ABS((moras[[#This Row],[EDAD]]-AVERAGE($I:$I))/_xlfn.STDEV.S($I:$I))&gt;1.96,"Atípico","No")</f>
        <v>No</v>
      </c>
    </row>
    <row r="4713" spans="1:11" x14ac:dyDescent="0.35">
      <c r="A4713">
        <v>4213</v>
      </c>
      <c r="B4713" t="s">
        <v>9</v>
      </c>
      <c r="C4713">
        <v>324047</v>
      </c>
      <c r="D4713" t="s">
        <v>18</v>
      </c>
      <c r="E4713" t="s">
        <v>16</v>
      </c>
      <c r="F4713" t="s">
        <v>13</v>
      </c>
      <c r="G4713" t="s">
        <v>13</v>
      </c>
      <c r="H4713" t="s">
        <v>13</v>
      </c>
      <c r="I4713">
        <v>65</v>
      </c>
      <c r="J4713" t="str">
        <f>IF(ABS((C4713-AVERAGE($C:$C))/_xlfn.STDEV.S(moras[SALARIO]))&gt;1.96,"Atípico","No")</f>
        <v>No</v>
      </c>
      <c r="K4713" t="str">
        <f>IF(ABS((moras[[#This Row],[EDAD]]-AVERAGE($I:$I))/_xlfn.STDEV.S($I:$I))&gt;1.96,"Atípico","No")</f>
        <v>No</v>
      </c>
    </row>
    <row r="4714" spans="1:11" x14ac:dyDescent="0.35">
      <c r="A4714">
        <v>2721</v>
      </c>
      <c r="B4714" t="s">
        <v>15</v>
      </c>
      <c r="C4714">
        <v>315617</v>
      </c>
      <c r="D4714" t="s">
        <v>17</v>
      </c>
      <c r="E4714" t="s">
        <v>16</v>
      </c>
      <c r="F4714" t="s">
        <v>12</v>
      </c>
      <c r="G4714" t="s">
        <v>13</v>
      </c>
      <c r="H4714" t="s">
        <v>13</v>
      </c>
      <c r="I4714">
        <v>65</v>
      </c>
      <c r="J4714" t="str">
        <f>IF(ABS((C4714-AVERAGE($C:$C))/_xlfn.STDEV.S(moras[SALARIO]))&gt;1.96,"Atípico","No")</f>
        <v>No</v>
      </c>
      <c r="K4714" t="str">
        <f>IF(ABS((moras[[#This Row],[EDAD]]-AVERAGE($I:$I))/_xlfn.STDEV.S($I:$I))&gt;1.96,"Atípico","No")</f>
        <v>No</v>
      </c>
    </row>
    <row r="4715" spans="1:11" x14ac:dyDescent="0.35">
      <c r="A4715">
        <v>827</v>
      </c>
      <c r="B4715" t="s">
        <v>9</v>
      </c>
      <c r="C4715">
        <v>310124</v>
      </c>
      <c r="D4715" t="s">
        <v>18</v>
      </c>
      <c r="E4715" t="s">
        <v>16</v>
      </c>
      <c r="F4715" t="s">
        <v>12</v>
      </c>
      <c r="G4715" t="s">
        <v>13</v>
      </c>
      <c r="H4715" t="s">
        <v>13</v>
      </c>
      <c r="I4715">
        <v>65</v>
      </c>
      <c r="J4715" t="str">
        <f>IF(ABS((C4715-AVERAGE($C:$C))/_xlfn.STDEV.S(moras[SALARIO]))&gt;1.96,"Atípico","No")</f>
        <v>No</v>
      </c>
      <c r="K4715" t="str">
        <f>IF(ABS((moras[[#This Row],[EDAD]]-AVERAGE($I:$I))/_xlfn.STDEV.S($I:$I))&gt;1.96,"Atípico","No")</f>
        <v>No</v>
      </c>
    </row>
    <row r="4716" spans="1:11" x14ac:dyDescent="0.35">
      <c r="A4716">
        <v>4553</v>
      </c>
      <c r="B4716" t="s">
        <v>15</v>
      </c>
      <c r="C4716">
        <v>297429</v>
      </c>
      <c r="D4716" t="s">
        <v>18</v>
      </c>
      <c r="E4716" t="s">
        <v>16</v>
      </c>
      <c r="F4716" t="s">
        <v>12</v>
      </c>
      <c r="G4716" t="s">
        <v>13</v>
      </c>
      <c r="H4716" t="s">
        <v>12</v>
      </c>
      <c r="I4716">
        <v>65</v>
      </c>
      <c r="J4716" t="str">
        <f>IF(ABS((C4716-AVERAGE($C:$C))/_xlfn.STDEV.S(moras[SALARIO]))&gt;1.96,"Atípico","No")</f>
        <v>No</v>
      </c>
      <c r="K4716" t="str">
        <f>IF(ABS((moras[[#This Row],[EDAD]]-AVERAGE($I:$I))/_xlfn.STDEV.S($I:$I))&gt;1.96,"Atípico","No")</f>
        <v>No</v>
      </c>
    </row>
    <row r="4717" spans="1:11" x14ac:dyDescent="0.35">
      <c r="A4717">
        <v>141</v>
      </c>
      <c r="B4717" t="s">
        <v>15</v>
      </c>
      <c r="C4717">
        <v>297046</v>
      </c>
      <c r="D4717" t="s">
        <v>18</v>
      </c>
      <c r="E4717" t="s">
        <v>16</v>
      </c>
      <c r="F4717" t="s">
        <v>12</v>
      </c>
      <c r="G4717" t="s">
        <v>13</v>
      </c>
      <c r="H4717" t="s">
        <v>13</v>
      </c>
      <c r="I4717">
        <v>65</v>
      </c>
      <c r="J4717" t="str">
        <f>IF(ABS((C4717-AVERAGE($C:$C))/_xlfn.STDEV.S(moras[SALARIO]))&gt;1.96,"Atípico","No")</f>
        <v>No</v>
      </c>
      <c r="K4717" t="str">
        <f>IF(ABS((moras[[#This Row],[EDAD]]-AVERAGE($I:$I))/_xlfn.STDEV.S($I:$I))&gt;1.96,"Atípico","No")</f>
        <v>No</v>
      </c>
    </row>
    <row r="4718" spans="1:11" x14ac:dyDescent="0.35">
      <c r="A4718">
        <v>3365</v>
      </c>
      <c r="B4718" t="s">
        <v>15</v>
      </c>
      <c r="C4718">
        <v>282305</v>
      </c>
      <c r="D4718" t="s">
        <v>17</v>
      </c>
      <c r="E4718" t="s">
        <v>16</v>
      </c>
      <c r="F4718" t="s">
        <v>13</v>
      </c>
      <c r="G4718" t="s">
        <v>13</v>
      </c>
      <c r="H4718" t="s">
        <v>13</v>
      </c>
      <c r="I4718">
        <v>65</v>
      </c>
      <c r="J4718" t="str">
        <f>IF(ABS((C4718-AVERAGE($C:$C))/_xlfn.STDEV.S(moras[SALARIO]))&gt;1.96,"Atípico","No")</f>
        <v>No</v>
      </c>
      <c r="K4718" t="str">
        <f>IF(ABS((moras[[#This Row],[EDAD]]-AVERAGE($I:$I))/_xlfn.STDEV.S($I:$I))&gt;1.96,"Atípico","No")</f>
        <v>No</v>
      </c>
    </row>
    <row r="4719" spans="1:11" x14ac:dyDescent="0.35">
      <c r="A4719">
        <v>4021</v>
      </c>
      <c r="B4719" t="s">
        <v>9</v>
      </c>
      <c r="C4719">
        <v>278030</v>
      </c>
      <c r="D4719" t="s">
        <v>19</v>
      </c>
      <c r="E4719" t="s">
        <v>16</v>
      </c>
      <c r="F4719" t="s">
        <v>12</v>
      </c>
      <c r="G4719" t="s">
        <v>13</v>
      </c>
      <c r="H4719" t="s">
        <v>13</v>
      </c>
      <c r="I4719">
        <v>65</v>
      </c>
      <c r="J4719" t="str">
        <f>IF(ABS((C4719-AVERAGE($C:$C))/_xlfn.STDEV.S(moras[SALARIO]))&gt;1.96,"Atípico","No")</f>
        <v>No</v>
      </c>
      <c r="K4719" t="str">
        <f>IF(ABS((moras[[#This Row],[EDAD]]-AVERAGE($I:$I))/_xlfn.STDEV.S($I:$I))&gt;1.96,"Atípico","No")</f>
        <v>No</v>
      </c>
    </row>
    <row r="4720" spans="1:11" x14ac:dyDescent="0.35">
      <c r="A4720">
        <v>678</v>
      </c>
      <c r="B4720" t="s">
        <v>15</v>
      </c>
      <c r="C4720">
        <v>152460</v>
      </c>
      <c r="D4720" t="s">
        <v>10</v>
      </c>
      <c r="E4720" t="s">
        <v>16</v>
      </c>
      <c r="F4720" t="s">
        <v>12</v>
      </c>
      <c r="G4720" t="s">
        <v>13</v>
      </c>
      <c r="H4720" t="s">
        <v>13</v>
      </c>
      <c r="I4720">
        <v>65</v>
      </c>
      <c r="J4720" t="str">
        <f>IF(ABS((C4720-AVERAGE($C:$C))/_xlfn.STDEV.S(moras[SALARIO]))&gt;1.96,"Atípico","No")</f>
        <v>No</v>
      </c>
      <c r="K4720" t="str">
        <f>IF(ABS((moras[[#This Row],[EDAD]]-AVERAGE($I:$I))/_xlfn.STDEV.S($I:$I))&gt;1.96,"Atípico","No")</f>
        <v>No</v>
      </c>
    </row>
    <row r="4721" spans="1:11" x14ac:dyDescent="0.35">
      <c r="A4721">
        <v>38</v>
      </c>
      <c r="B4721" t="s">
        <v>9</v>
      </c>
      <c r="C4721">
        <v>1531575</v>
      </c>
      <c r="D4721" t="s">
        <v>17</v>
      </c>
      <c r="E4721" t="s">
        <v>16</v>
      </c>
      <c r="F4721" t="s">
        <v>12</v>
      </c>
      <c r="G4721" t="s">
        <v>12</v>
      </c>
      <c r="H4721" t="s">
        <v>13</v>
      </c>
      <c r="I4721">
        <v>66</v>
      </c>
      <c r="J4721" t="str">
        <f>IF(ABS((C4721-AVERAGE($C:$C))/_xlfn.STDEV.S(moras[SALARIO]))&gt;1.96,"Atípico","No")</f>
        <v>No</v>
      </c>
      <c r="K4721" t="str">
        <f>IF(ABS((moras[[#This Row],[EDAD]]-AVERAGE($I:$I))/_xlfn.STDEV.S($I:$I))&gt;1.96,"Atípico","No")</f>
        <v>No</v>
      </c>
    </row>
    <row r="4722" spans="1:11" x14ac:dyDescent="0.35">
      <c r="A4722">
        <v>4819</v>
      </c>
      <c r="B4722" t="s">
        <v>15</v>
      </c>
      <c r="C4722">
        <v>1399635</v>
      </c>
      <c r="D4722" t="s">
        <v>14</v>
      </c>
      <c r="E4722" t="s">
        <v>11</v>
      </c>
      <c r="F4722" t="s">
        <v>12</v>
      </c>
      <c r="G4722" t="s">
        <v>13</v>
      </c>
      <c r="H4722" t="s">
        <v>13</v>
      </c>
      <c r="I4722">
        <v>66</v>
      </c>
      <c r="J4722" t="str">
        <f>IF(ABS((C4722-AVERAGE($C:$C))/_xlfn.STDEV.S(moras[SALARIO]))&gt;1.96,"Atípico","No")</f>
        <v>No</v>
      </c>
      <c r="K4722" t="str">
        <f>IF(ABS((moras[[#This Row],[EDAD]]-AVERAGE($I:$I))/_xlfn.STDEV.S($I:$I))&gt;1.96,"Atípico","No")</f>
        <v>No</v>
      </c>
    </row>
    <row r="4723" spans="1:11" x14ac:dyDescent="0.35">
      <c r="A4723">
        <v>2139</v>
      </c>
      <c r="B4723" t="s">
        <v>15</v>
      </c>
      <c r="C4723">
        <v>1160116</v>
      </c>
      <c r="D4723" t="s">
        <v>14</v>
      </c>
      <c r="E4723" t="s">
        <v>11</v>
      </c>
      <c r="F4723" t="s">
        <v>12</v>
      </c>
      <c r="G4723" t="s">
        <v>13</v>
      </c>
      <c r="H4723" t="s">
        <v>13</v>
      </c>
      <c r="I4723">
        <v>66</v>
      </c>
      <c r="J4723" t="str">
        <f>IF(ABS((C4723-AVERAGE($C:$C))/_xlfn.STDEV.S(moras[SALARIO]))&gt;1.96,"Atípico","No")</f>
        <v>No</v>
      </c>
      <c r="K4723" t="str">
        <f>IF(ABS((moras[[#This Row],[EDAD]]-AVERAGE($I:$I))/_xlfn.STDEV.S($I:$I))&gt;1.96,"Atípico","No")</f>
        <v>No</v>
      </c>
    </row>
    <row r="4724" spans="1:11" x14ac:dyDescent="0.35">
      <c r="A4724">
        <v>916</v>
      </c>
      <c r="B4724" t="s">
        <v>15</v>
      </c>
      <c r="C4724">
        <v>639148</v>
      </c>
      <c r="D4724" t="s">
        <v>18</v>
      </c>
      <c r="E4724" t="s">
        <v>16</v>
      </c>
      <c r="F4724" t="s">
        <v>12</v>
      </c>
      <c r="G4724" t="s">
        <v>12</v>
      </c>
      <c r="H4724" t="s">
        <v>13</v>
      </c>
      <c r="I4724">
        <v>66</v>
      </c>
      <c r="J4724" t="str">
        <f>IF(ABS((C4724-AVERAGE($C:$C))/_xlfn.STDEV.S(moras[SALARIO]))&gt;1.96,"Atípico","No")</f>
        <v>No</v>
      </c>
      <c r="K4724" t="str">
        <f>IF(ABS((moras[[#This Row],[EDAD]]-AVERAGE($I:$I))/_xlfn.STDEV.S($I:$I))&gt;1.96,"Atípico","No")</f>
        <v>No</v>
      </c>
    </row>
    <row r="4725" spans="1:11" x14ac:dyDescent="0.35">
      <c r="A4725">
        <v>3543</v>
      </c>
      <c r="B4725" t="s">
        <v>9</v>
      </c>
      <c r="C4725">
        <v>639148</v>
      </c>
      <c r="D4725" t="s">
        <v>18</v>
      </c>
      <c r="E4725" t="s">
        <v>16</v>
      </c>
      <c r="F4725" t="s">
        <v>12</v>
      </c>
      <c r="G4725" t="s">
        <v>13</v>
      </c>
      <c r="H4725" t="s">
        <v>12</v>
      </c>
      <c r="I4725">
        <v>66</v>
      </c>
      <c r="J4725" t="str">
        <f>IF(ABS((C4725-AVERAGE($C:$C))/_xlfn.STDEV.S(moras[SALARIO]))&gt;1.96,"Atípico","No")</f>
        <v>No</v>
      </c>
      <c r="K4725" t="str">
        <f>IF(ABS((moras[[#This Row],[EDAD]]-AVERAGE($I:$I))/_xlfn.STDEV.S($I:$I))&gt;1.96,"Atípico","No")</f>
        <v>No</v>
      </c>
    </row>
    <row r="4726" spans="1:11" x14ac:dyDescent="0.35">
      <c r="A4726">
        <v>4402</v>
      </c>
      <c r="B4726" t="s">
        <v>15</v>
      </c>
      <c r="C4726">
        <v>639148</v>
      </c>
      <c r="D4726" t="s">
        <v>17</v>
      </c>
      <c r="E4726" t="s">
        <v>16</v>
      </c>
      <c r="F4726" t="s">
        <v>12</v>
      </c>
      <c r="G4726" t="s">
        <v>12</v>
      </c>
      <c r="H4726" t="s">
        <v>13</v>
      </c>
      <c r="I4726">
        <v>66</v>
      </c>
      <c r="J4726" t="str">
        <f>IF(ABS((C4726-AVERAGE($C:$C))/_xlfn.STDEV.S(moras[SALARIO]))&gt;1.96,"Atípico","No")</f>
        <v>No</v>
      </c>
      <c r="K4726" t="str">
        <f>IF(ABS((moras[[#This Row],[EDAD]]-AVERAGE($I:$I))/_xlfn.STDEV.S($I:$I))&gt;1.96,"Atípico","No")</f>
        <v>No</v>
      </c>
    </row>
    <row r="4727" spans="1:11" x14ac:dyDescent="0.35">
      <c r="A4727">
        <v>4256</v>
      </c>
      <c r="B4727" t="s">
        <v>9</v>
      </c>
      <c r="C4727">
        <v>525000</v>
      </c>
      <c r="D4727" t="s">
        <v>10</v>
      </c>
      <c r="E4727" t="s">
        <v>16</v>
      </c>
      <c r="F4727" t="s">
        <v>12</v>
      </c>
      <c r="G4727" t="s">
        <v>13</v>
      </c>
      <c r="H4727" t="s">
        <v>13</v>
      </c>
      <c r="I4727">
        <v>66</v>
      </c>
      <c r="J4727" t="str">
        <f>IF(ABS((C4727-AVERAGE($C:$C))/_xlfn.STDEV.S(moras[SALARIO]))&gt;1.96,"Atípico","No")</f>
        <v>No</v>
      </c>
      <c r="K4727" t="str">
        <f>IF(ABS((moras[[#This Row],[EDAD]]-AVERAGE($I:$I))/_xlfn.STDEV.S($I:$I))&gt;1.96,"Atípico","No")</f>
        <v>No</v>
      </c>
    </row>
    <row r="4728" spans="1:11" x14ac:dyDescent="0.35">
      <c r="A4728">
        <v>4975</v>
      </c>
      <c r="B4728" t="s">
        <v>15</v>
      </c>
      <c r="C4728">
        <v>415284</v>
      </c>
      <c r="D4728" t="s">
        <v>14</v>
      </c>
      <c r="E4728" t="s">
        <v>11</v>
      </c>
      <c r="F4728" t="s">
        <v>12</v>
      </c>
      <c r="G4728" t="s">
        <v>13</v>
      </c>
      <c r="H4728" t="s">
        <v>13</v>
      </c>
      <c r="I4728">
        <v>66</v>
      </c>
      <c r="J4728" t="str">
        <f>IF(ABS((C4728-AVERAGE($C:$C))/_xlfn.STDEV.S(moras[SALARIO]))&gt;1.96,"Atípico","No")</f>
        <v>No</v>
      </c>
      <c r="K4728" t="str">
        <f>IF(ABS((moras[[#This Row],[EDAD]]-AVERAGE($I:$I))/_xlfn.STDEV.S($I:$I))&gt;1.96,"Atípico","No")</f>
        <v>No</v>
      </c>
    </row>
    <row r="4729" spans="1:11" x14ac:dyDescent="0.35">
      <c r="A4729">
        <v>912</v>
      </c>
      <c r="B4729" t="s">
        <v>9</v>
      </c>
      <c r="C4729">
        <v>385548</v>
      </c>
      <c r="D4729" t="s">
        <v>18</v>
      </c>
      <c r="E4729" t="s">
        <v>16</v>
      </c>
      <c r="F4729" t="s">
        <v>12</v>
      </c>
      <c r="G4729" t="s">
        <v>13</v>
      </c>
      <c r="H4729" t="s">
        <v>12</v>
      </c>
      <c r="I4729">
        <v>66</v>
      </c>
      <c r="J4729" t="str">
        <f>IF(ABS((C4729-AVERAGE($C:$C))/_xlfn.STDEV.S(moras[SALARIO]))&gt;1.96,"Atípico","No")</f>
        <v>No</v>
      </c>
      <c r="K4729" t="str">
        <f>IF(ABS((moras[[#This Row],[EDAD]]-AVERAGE($I:$I))/_xlfn.STDEV.S($I:$I))&gt;1.96,"Atípico","No")</f>
        <v>No</v>
      </c>
    </row>
    <row r="4730" spans="1:11" x14ac:dyDescent="0.35">
      <c r="A4730">
        <v>1668</v>
      </c>
      <c r="B4730" t="s">
        <v>15</v>
      </c>
      <c r="C4730">
        <v>381211.3</v>
      </c>
      <c r="D4730" t="s">
        <v>14</v>
      </c>
      <c r="E4730" t="s">
        <v>11</v>
      </c>
      <c r="F4730" t="s">
        <v>12</v>
      </c>
      <c r="G4730" t="s">
        <v>13</v>
      </c>
      <c r="H4730" t="s">
        <v>13</v>
      </c>
      <c r="I4730">
        <v>66</v>
      </c>
      <c r="J4730" t="str">
        <f>IF(ABS((C4730-AVERAGE($C:$C))/_xlfn.STDEV.S(moras[SALARIO]))&gt;1.96,"Atípico","No")</f>
        <v>No</v>
      </c>
      <c r="K4730" t="str">
        <f>IF(ABS((moras[[#This Row],[EDAD]]-AVERAGE($I:$I))/_xlfn.STDEV.S($I:$I))&gt;1.96,"Atípico","No")</f>
        <v>No</v>
      </c>
    </row>
    <row r="4731" spans="1:11" x14ac:dyDescent="0.35">
      <c r="A4731">
        <v>2761</v>
      </c>
      <c r="B4731" t="s">
        <v>15</v>
      </c>
      <c r="C4731">
        <v>359544.27</v>
      </c>
      <c r="D4731" t="s">
        <v>21</v>
      </c>
      <c r="E4731" t="s">
        <v>16</v>
      </c>
      <c r="F4731" t="s">
        <v>12</v>
      </c>
      <c r="G4731" t="s">
        <v>12</v>
      </c>
      <c r="H4731" t="s">
        <v>13</v>
      </c>
      <c r="I4731">
        <v>66</v>
      </c>
      <c r="J4731" t="str">
        <f>IF(ABS((C4731-AVERAGE($C:$C))/_xlfn.STDEV.S(moras[SALARIO]))&gt;1.96,"Atípico","No")</f>
        <v>No</v>
      </c>
      <c r="K4731" t="str">
        <f>IF(ABS((moras[[#This Row],[EDAD]]-AVERAGE($I:$I))/_xlfn.STDEV.S($I:$I))&gt;1.96,"Atípico","No")</f>
        <v>No</v>
      </c>
    </row>
    <row r="4732" spans="1:11" x14ac:dyDescent="0.35">
      <c r="A4732">
        <v>2935</v>
      </c>
      <c r="B4732" t="s">
        <v>9</v>
      </c>
      <c r="C4732">
        <v>359544.27</v>
      </c>
      <c r="D4732" t="s">
        <v>21</v>
      </c>
      <c r="E4732" t="s">
        <v>16</v>
      </c>
      <c r="F4732" t="s">
        <v>12</v>
      </c>
      <c r="G4732" t="s">
        <v>12</v>
      </c>
      <c r="H4732" t="s">
        <v>13</v>
      </c>
      <c r="I4732">
        <v>66</v>
      </c>
      <c r="J4732" t="str">
        <f>IF(ABS((C4732-AVERAGE($C:$C))/_xlfn.STDEV.S(moras[SALARIO]))&gt;1.96,"Atípico","No")</f>
        <v>No</v>
      </c>
      <c r="K4732" t="str">
        <f>IF(ABS((moras[[#This Row],[EDAD]]-AVERAGE($I:$I))/_xlfn.STDEV.S($I:$I))&gt;1.96,"Atípico","No")</f>
        <v>No</v>
      </c>
    </row>
    <row r="4733" spans="1:11" x14ac:dyDescent="0.35">
      <c r="A4733">
        <v>1206</v>
      </c>
      <c r="B4733" t="s">
        <v>9</v>
      </c>
      <c r="C4733">
        <v>355741</v>
      </c>
      <c r="D4733" t="s">
        <v>18</v>
      </c>
      <c r="E4733" t="s">
        <v>16</v>
      </c>
      <c r="F4733" t="s">
        <v>12</v>
      </c>
      <c r="G4733" t="s">
        <v>13</v>
      </c>
      <c r="H4733" t="s">
        <v>12</v>
      </c>
      <c r="I4733">
        <v>66</v>
      </c>
      <c r="J4733" t="str">
        <f>IF(ABS((C4733-AVERAGE($C:$C))/_xlfn.STDEV.S(moras[SALARIO]))&gt;1.96,"Atípico","No")</f>
        <v>No</v>
      </c>
      <c r="K4733" t="str">
        <f>IF(ABS((moras[[#This Row],[EDAD]]-AVERAGE($I:$I))/_xlfn.STDEV.S($I:$I))&gt;1.96,"Atípico","No")</f>
        <v>No</v>
      </c>
    </row>
    <row r="4734" spans="1:11" x14ac:dyDescent="0.35">
      <c r="A4734">
        <v>4406</v>
      </c>
      <c r="B4734" t="s">
        <v>15</v>
      </c>
      <c r="C4734">
        <v>338629</v>
      </c>
      <c r="D4734" t="s">
        <v>18</v>
      </c>
      <c r="E4734" t="s">
        <v>16</v>
      </c>
      <c r="F4734" t="s">
        <v>12</v>
      </c>
      <c r="G4734" t="s">
        <v>13</v>
      </c>
      <c r="H4734" t="s">
        <v>12</v>
      </c>
      <c r="I4734">
        <v>66</v>
      </c>
      <c r="J4734" t="str">
        <f>IF(ABS((C4734-AVERAGE($C:$C))/_xlfn.STDEV.S(moras[SALARIO]))&gt;1.96,"Atípico","No")</f>
        <v>No</v>
      </c>
      <c r="K4734" t="str">
        <f>IF(ABS((moras[[#This Row],[EDAD]]-AVERAGE($I:$I))/_xlfn.STDEV.S($I:$I))&gt;1.96,"Atípico","No")</f>
        <v>No</v>
      </c>
    </row>
    <row r="4735" spans="1:11" x14ac:dyDescent="0.35">
      <c r="A4735">
        <v>4415</v>
      </c>
      <c r="B4735" t="s">
        <v>9</v>
      </c>
      <c r="C4735">
        <v>310544</v>
      </c>
      <c r="D4735" t="s">
        <v>18</v>
      </c>
      <c r="E4735" t="s">
        <v>16</v>
      </c>
      <c r="F4735" t="s">
        <v>12</v>
      </c>
      <c r="G4735" t="s">
        <v>12</v>
      </c>
      <c r="H4735" t="s">
        <v>12</v>
      </c>
      <c r="I4735">
        <v>66</v>
      </c>
      <c r="J4735" t="str">
        <f>IF(ABS((C4735-AVERAGE($C:$C))/_xlfn.STDEV.S(moras[SALARIO]))&gt;1.96,"Atípico","No")</f>
        <v>No</v>
      </c>
      <c r="K4735" t="str">
        <f>IF(ABS((moras[[#This Row],[EDAD]]-AVERAGE($I:$I))/_xlfn.STDEV.S($I:$I))&gt;1.96,"Atípico","No")</f>
        <v>No</v>
      </c>
    </row>
    <row r="4736" spans="1:11" x14ac:dyDescent="0.35">
      <c r="A4736">
        <v>2046</v>
      </c>
      <c r="B4736" t="s">
        <v>9</v>
      </c>
      <c r="C4736">
        <v>310124</v>
      </c>
      <c r="D4736" t="s">
        <v>18</v>
      </c>
      <c r="E4736" t="s">
        <v>16</v>
      </c>
      <c r="F4736" t="s">
        <v>12</v>
      </c>
      <c r="G4736" t="s">
        <v>13</v>
      </c>
      <c r="H4736" t="s">
        <v>12</v>
      </c>
      <c r="I4736">
        <v>66</v>
      </c>
      <c r="J4736" t="str">
        <f>IF(ABS((C4736-AVERAGE($C:$C))/_xlfn.STDEV.S(moras[SALARIO]))&gt;1.96,"Atípico","No")</f>
        <v>No</v>
      </c>
      <c r="K4736" t="str">
        <f>IF(ABS((moras[[#This Row],[EDAD]]-AVERAGE($I:$I))/_xlfn.STDEV.S($I:$I))&gt;1.96,"Atípico","No")</f>
        <v>No</v>
      </c>
    </row>
    <row r="4737" spans="1:11" x14ac:dyDescent="0.35">
      <c r="A4737">
        <v>782</v>
      </c>
      <c r="B4737" t="s">
        <v>9</v>
      </c>
      <c r="C4737">
        <v>297045</v>
      </c>
      <c r="D4737" t="s">
        <v>17</v>
      </c>
      <c r="E4737" t="s">
        <v>16</v>
      </c>
      <c r="F4737" t="s">
        <v>12</v>
      </c>
      <c r="G4737" t="s">
        <v>12</v>
      </c>
      <c r="H4737" t="s">
        <v>13</v>
      </c>
      <c r="I4737">
        <v>66</v>
      </c>
      <c r="J4737" t="str">
        <f>IF(ABS((C4737-AVERAGE($C:$C))/_xlfn.STDEV.S(moras[SALARIO]))&gt;1.96,"Atípico","No")</f>
        <v>No</v>
      </c>
      <c r="K4737" t="str">
        <f>IF(ABS((moras[[#This Row],[EDAD]]-AVERAGE($I:$I))/_xlfn.STDEV.S($I:$I))&gt;1.96,"Atípico","No")</f>
        <v>No</v>
      </c>
    </row>
    <row r="4738" spans="1:11" x14ac:dyDescent="0.35">
      <c r="A4738">
        <v>2243</v>
      </c>
      <c r="B4738" t="s">
        <v>15</v>
      </c>
      <c r="C4738">
        <v>297045</v>
      </c>
      <c r="D4738" t="s">
        <v>18</v>
      </c>
      <c r="E4738" t="s">
        <v>16</v>
      </c>
      <c r="F4738" t="s">
        <v>12</v>
      </c>
      <c r="G4738" t="s">
        <v>13</v>
      </c>
      <c r="H4738" t="s">
        <v>13</v>
      </c>
      <c r="I4738">
        <v>66</v>
      </c>
      <c r="J4738" t="str">
        <f>IF(ABS((C4738-AVERAGE($C:$C))/_xlfn.STDEV.S(moras[SALARIO]))&gt;1.96,"Atípico","No")</f>
        <v>No</v>
      </c>
      <c r="K4738" t="str">
        <f>IF(ABS((moras[[#This Row],[EDAD]]-AVERAGE($I:$I))/_xlfn.STDEV.S($I:$I))&gt;1.96,"Atípico","No")</f>
        <v>No</v>
      </c>
    </row>
    <row r="4739" spans="1:11" x14ac:dyDescent="0.35">
      <c r="A4739">
        <v>51</v>
      </c>
      <c r="B4739" t="s">
        <v>9</v>
      </c>
      <c r="C4739">
        <v>297044.99</v>
      </c>
      <c r="D4739" t="s">
        <v>18</v>
      </c>
      <c r="E4739" t="s">
        <v>16</v>
      </c>
      <c r="F4739" t="s">
        <v>12</v>
      </c>
      <c r="G4739" t="s">
        <v>13</v>
      </c>
      <c r="H4739" t="s">
        <v>13</v>
      </c>
      <c r="I4739">
        <v>66</v>
      </c>
      <c r="J4739" t="str">
        <f>IF(ABS((C4739-AVERAGE($C:$C))/_xlfn.STDEV.S(moras[SALARIO]))&gt;1.96,"Atípico","No")</f>
        <v>No</v>
      </c>
      <c r="K4739" t="str">
        <f>IF(ABS((moras[[#This Row],[EDAD]]-AVERAGE($I:$I))/_xlfn.STDEV.S($I:$I))&gt;1.96,"Atípico","No")</f>
        <v>No</v>
      </c>
    </row>
    <row r="4740" spans="1:11" x14ac:dyDescent="0.35">
      <c r="A4740">
        <v>1198</v>
      </c>
      <c r="B4740" t="s">
        <v>9</v>
      </c>
      <c r="C4740">
        <v>120159.3</v>
      </c>
      <c r="D4740" t="s">
        <v>10</v>
      </c>
      <c r="E4740" t="s">
        <v>16</v>
      </c>
      <c r="F4740" t="s">
        <v>12</v>
      </c>
      <c r="G4740" t="s">
        <v>13</v>
      </c>
      <c r="H4740" t="s">
        <v>13</v>
      </c>
      <c r="I4740">
        <v>66</v>
      </c>
      <c r="J4740" t="str">
        <f>IF(ABS((C4740-AVERAGE($C:$C))/_xlfn.STDEV.S(moras[SALARIO]))&gt;1.96,"Atípico","No")</f>
        <v>No</v>
      </c>
      <c r="K4740" t="str">
        <f>IF(ABS((moras[[#This Row],[EDAD]]-AVERAGE($I:$I))/_xlfn.STDEV.S($I:$I))&gt;1.96,"Atípico","No")</f>
        <v>No</v>
      </c>
    </row>
    <row r="4741" spans="1:11" x14ac:dyDescent="0.35">
      <c r="A4741">
        <v>1171</v>
      </c>
      <c r="B4741" t="s">
        <v>9</v>
      </c>
      <c r="C4741">
        <v>3652052.72</v>
      </c>
      <c r="D4741" t="s">
        <v>14</v>
      </c>
      <c r="E4741" t="s">
        <v>11</v>
      </c>
      <c r="F4741" t="s">
        <v>12</v>
      </c>
      <c r="G4741" t="s">
        <v>13</v>
      </c>
      <c r="H4741" t="s">
        <v>13</v>
      </c>
      <c r="I4741">
        <v>67</v>
      </c>
      <c r="J4741" t="str">
        <f>IF(ABS((C4741-AVERAGE($C:$C))/_xlfn.STDEV.S(moras[SALARIO]))&gt;1.96,"Atípico","No")</f>
        <v>Atípico</v>
      </c>
      <c r="K4741" t="str">
        <f>IF(ABS((moras[[#This Row],[EDAD]]-AVERAGE($I:$I))/_xlfn.STDEV.S($I:$I))&gt;1.96,"Atípico","No")</f>
        <v>No</v>
      </c>
    </row>
    <row r="4742" spans="1:11" x14ac:dyDescent="0.35">
      <c r="A4742">
        <v>1315</v>
      </c>
      <c r="B4742" t="s">
        <v>9</v>
      </c>
      <c r="C4742">
        <v>2520949.98</v>
      </c>
      <c r="D4742" t="s">
        <v>14</v>
      </c>
      <c r="E4742" t="s">
        <v>11</v>
      </c>
      <c r="F4742" t="s">
        <v>12</v>
      </c>
      <c r="G4742" t="s">
        <v>13</v>
      </c>
      <c r="H4742" t="s">
        <v>13</v>
      </c>
      <c r="I4742">
        <v>67</v>
      </c>
      <c r="J4742" t="str">
        <f>IF(ABS((C4742-AVERAGE($C:$C))/_xlfn.STDEV.S(moras[SALARIO]))&gt;1.96,"Atípico","No")</f>
        <v>Atípico</v>
      </c>
      <c r="K4742" t="str">
        <f>IF(ABS((moras[[#This Row],[EDAD]]-AVERAGE($I:$I))/_xlfn.STDEV.S($I:$I))&gt;1.96,"Atípico","No")</f>
        <v>No</v>
      </c>
    </row>
    <row r="4743" spans="1:11" x14ac:dyDescent="0.35">
      <c r="A4743">
        <v>1425</v>
      </c>
      <c r="B4743" t="s">
        <v>15</v>
      </c>
      <c r="C4743">
        <v>2072167</v>
      </c>
      <c r="D4743" t="s">
        <v>14</v>
      </c>
      <c r="E4743" t="s">
        <v>11</v>
      </c>
      <c r="F4743" t="s">
        <v>12</v>
      </c>
      <c r="G4743" t="s">
        <v>13</v>
      </c>
      <c r="H4743" t="s">
        <v>13</v>
      </c>
      <c r="I4743">
        <v>67</v>
      </c>
      <c r="J4743" t="str">
        <f>IF(ABS((C4743-AVERAGE($C:$C))/_xlfn.STDEV.S(moras[SALARIO]))&gt;1.96,"Atípico","No")</f>
        <v>No</v>
      </c>
      <c r="K4743" t="str">
        <f>IF(ABS((moras[[#This Row],[EDAD]]-AVERAGE($I:$I))/_xlfn.STDEV.S($I:$I))&gt;1.96,"Atípico","No")</f>
        <v>No</v>
      </c>
    </row>
    <row r="4744" spans="1:11" x14ac:dyDescent="0.35">
      <c r="A4744">
        <v>2941</v>
      </c>
      <c r="B4744" t="s">
        <v>9</v>
      </c>
      <c r="C4744">
        <v>1889038</v>
      </c>
      <c r="D4744" t="s">
        <v>14</v>
      </c>
      <c r="E4744" t="s">
        <v>11</v>
      </c>
      <c r="F4744" t="s">
        <v>12</v>
      </c>
      <c r="G4744" t="s">
        <v>13</v>
      </c>
      <c r="H4744" t="s">
        <v>13</v>
      </c>
      <c r="I4744">
        <v>67</v>
      </c>
      <c r="J4744" t="str">
        <f>IF(ABS((C4744-AVERAGE($C:$C))/_xlfn.STDEV.S(moras[SALARIO]))&gt;1.96,"Atípico","No")</f>
        <v>No</v>
      </c>
      <c r="K4744" t="str">
        <f>IF(ABS((moras[[#This Row],[EDAD]]-AVERAGE($I:$I))/_xlfn.STDEV.S($I:$I))&gt;1.96,"Atípico","No")</f>
        <v>No</v>
      </c>
    </row>
    <row r="4745" spans="1:11" x14ac:dyDescent="0.35">
      <c r="A4745">
        <v>3941</v>
      </c>
      <c r="B4745" t="s">
        <v>15</v>
      </c>
      <c r="C4745">
        <v>1787275</v>
      </c>
      <c r="D4745" t="s">
        <v>14</v>
      </c>
      <c r="E4745" t="s">
        <v>11</v>
      </c>
      <c r="F4745" t="s">
        <v>12</v>
      </c>
      <c r="G4745" t="s">
        <v>13</v>
      </c>
      <c r="H4745" t="s">
        <v>13</v>
      </c>
      <c r="I4745">
        <v>67</v>
      </c>
      <c r="J4745" t="str">
        <f>IF(ABS((C4745-AVERAGE($C:$C))/_xlfn.STDEV.S(moras[SALARIO]))&gt;1.96,"Atípico","No")</f>
        <v>No</v>
      </c>
      <c r="K4745" t="str">
        <f>IF(ABS((moras[[#This Row],[EDAD]]-AVERAGE($I:$I))/_xlfn.STDEV.S($I:$I))&gt;1.96,"Atípico","No")</f>
        <v>No</v>
      </c>
    </row>
    <row r="4746" spans="1:11" x14ac:dyDescent="0.35">
      <c r="A4746">
        <v>4949</v>
      </c>
      <c r="B4746" t="s">
        <v>9</v>
      </c>
      <c r="C4746">
        <v>1376386</v>
      </c>
      <c r="D4746" t="s">
        <v>14</v>
      </c>
      <c r="E4746" t="s">
        <v>11</v>
      </c>
      <c r="F4746" t="s">
        <v>12</v>
      </c>
      <c r="G4746" t="s">
        <v>13</v>
      </c>
      <c r="H4746" t="s">
        <v>13</v>
      </c>
      <c r="I4746">
        <v>67</v>
      </c>
      <c r="J4746" t="str">
        <f>IF(ABS((C4746-AVERAGE($C:$C))/_xlfn.STDEV.S(moras[SALARIO]))&gt;1.96,"Atípico","No")</f>
        <v>No</v>
      </c>
      <c r="K4746" t="str">
        <f>IF(ABS((moras[[#This Row],[EDAD]]-AVERAGE($I:$I))/_xlfn.STDEV.S($I:$I))&gt;1.96,"Atípico","No")</f>
        <v>No</v>
      </c>
    </row>
    <row r="4747" spans="1:11" x14ac:dyDescent="0.35">
      <c r="A4747">
        <v>2073</v>
      </c>
      <c r="B4747" t="s">
        <v>15</v>
      </c>
      <c r="C4747">
        <v>1314059</v>
      </c>
      <c r="D4747" t="s">
        <v>14</v>
      </c>
      <c r="E4747" t="s">
        <v>11</v>
      </c>
      <c r="F4747" t="s">
        <v>12</v>
      </c>
      <c r="G4747" t="s">
        <v>13</v>
      </c>
      <c r="H4747" t="s">
        <v>13</v>
      </c>
      <c r="I4747">
        <v>67</v>
      </c>
      <c r="J4747" t="str">
        <f>IF(ABS((C4747-AVERAGE($C:$C))/_xlfn.STDEV.S(moras[SALARIO]))&gt;1.96,"Atípico","No")</f>
        <v>No</v>
      </c>
      <c r="K4747" t="str">
        <f>IF(ABS((moras[[#This Row],[EDAD]]-AVERAGE($I:$I))/_xlfn.STDEV.S($I:$I))&gt;1.96,"Atípico","No")</f>
        <v>No</v>
      </c>
    </row>
    <row r="4748" spans="1:11" x14ac:dyDescent="0.35">
      <c r="A4748">
        <v>3228</v>
      </c>
      <c r="B4748" t="s">
        <v>9</v>
      </c>
      <c r="C4748">
        <v>1000025.21</v>
      </c>
      <c r="D4748" t="s">
        <v>14</v>
      </c>
      <c r="E4748" t="s">
        <v>11</v>
      </c>
      <c r="F4748" t="s">
        <v>12</v>
      </c>
      <c r="G4748" t="s">
        <v>13</v>
      </c>
      <c r="H4748" t="s">
        <v>13</v>
      </c>
      <c r="I4748">
        <v>67</v>
      </c>
      <c r="J4748" t="str">
        <f>IF(ABS((C4748-AVERAGE($C:$C))/_xlfn.STDEV.S(moras[SALARIO]))&gt;1.96,"Atípico","No")</f>
        <v>No</v>
      </c>
      <c r="K4748" t="str">
        <f>IF(ABS((moras[[#This Row],[EDAD]]-AVERAGE($I:$I))/_xlfn.STDEV.S($I:$I))&gt;1.96,"Atípico","No")</f>
        <v>No</v>
      </c>
    </row>
    <row r="4749" spans="1:11" x14ac:dyDescent="0.35">
      <c r="A4749">
        <v>2821</v>
      </c>
      <c r="B4749" t="s">
        <v>9</v>
      </c>
      <c r="C4749">
        <v>639148</v>
      </c>
      <c r="D4749" t="s">
        <v>18</v>
      </c>
      <c r="E4749" t="s">
        <v>16</v>
      </c>
      <c r="F4749" t="s">
        <v>12</v>
      </c>
      <c r="G4749" t="s">
        <v>13</v>
      </c>
      <c r="H4749" t="s">
        <v>12</v>
      </c>
      <c r="I4749">
        <v>67</v>
      </c>
      <c r="J4749" t="str">
        <f>IF(ABS((C4749-AVERAGE($C:$C))/_xlfn.STDEV.S(moras[SALARIO]))&gt;1.96,"Atípico","No")</f>
        <v>No</v>
      </c>
      <c r="K4749" t="str">
        <f>IF(ABS((moras[[#This Row],[EDAD]]-AVERAGE($I:$I))/_xlfn.STDEV.S($I:$I))&gt;1.96,"Atípico","No")</f>
        <v>No</v>
      </c>
    </row>
    <row r="4750" spans="1:11" x14ac:dyDescent="0.35">
      <c r="A4750">
        <v>3962</v>
      </c>
      <c r="B4750" t="s">
        <v>9</v>
      </c>
      <c r="C4750">
        <v>612532.43999999994</v>
      </c>
      <c r="D4750" t="s">
        <v>14</v>
      </c>
      <c r="E4750" t="s">
        <v>11</v>
      </c>
      <c r="F4750" t="s">
        <v>12</v>
      </c>
      <c r="G4750" t="s">
        <v>13</v>
      </c>
      <c r="H4750" t="s">
        <v>13</v>
      </c>
      <c r="I4750">
        <v>67</v>
      </c>
      <c r="J4750" t="str">
        <f>IF(ABS((C4750-AVERAGE($C:$C))/_xlfn.STDEV.S(moras[SALARIO]))&gt;1.96,"Atípico","No")</f>
        <v>No</v>
      </c>
      <c r="K4750" t="str">
        <f>IF(ABS((moras[[#This Row],[EDAD]]-AVERAGE($I:$I))/_xlfn.STDEV.S($I:$I))&gt;1.96,"Atípico","No")</f>
        <v>No</v>
      </c>
    </row>
    <row r="4751" spans="1:11" x14ac:dyDescent="0.35">
      <c r="A4751">
        <v>2725</v>
      </c>
      <c r="B4751" t="s">
        <v>9</v>
      </c>
      <c r="C4751">
        <v>594092</v>
      </c>
      <c r="D4751" t="s">
        <v>18</v>
      </c>
      <c r="E4751" t="s">
        <v>16</v>
      </c>
      <c r="F4751" t="s">
        <v>12</v>
      </c>
      <c r="G4751" t="s">
        <v>13</v>
      </c>
      <c r="H4751" t="s">
        <v>12</v>
      </c>
      <c r="I4751">
        <v>67</v>
      </c>
      <c r="J4751" t="str">
        <f>IF(ABS((C4751-AVERAGE($C:$C))/_xlfn.STDEV.S(moras[SALARIO]))&gt;1.96,"Atípico","No")</f>
        <v>No</v>
      </c>
      <c r="K4751" t="str">
        <f>IF(ABS((moras[[#This Row],[EDAD]]-AVERAGE($I:$I))/_xlfn.STDEV.S($I:$I))&gt;1.96,"Atípico","No")</f>
        <v>No</v>
      </c>
    </row>
    <row r="4752" spans="1:11" x14ac:dyDescent="0.35">
      <c r="A4752">
        <v>3150</v>
      </c>
      <c r="B4752" t="s">
        <v>15</v>
      </c>
      <c r="C4752">
        <v>456605</v>
      </c>
      <c r="D4752" t="s">
        <v>14</v>
      </c>
      <c r="E4752" t="s">
        <v>11</v>
      </c>
      <c r="F4752" t="s">
        <v>12</v>
      </c>
      <c r="G4752" t="s">
        <v>13</v>
      </c>
      <c r="H4752" t="s">
        <v>13</v>
      </c>
      <c r="I4752">
        <v>67</v>
      </c>
      <c r="J4752" t="str">
        <f>IF(ABS((C4752-AVERAGE($C:$C))/_xlfn.STDEV.S(moras[SALARIO]))&gt;1.96,"Atípico","No")</f>
        <v>No</v>
      </c>
      <c r="K4752" t="str">
        <f>IF(ABS((moras[[#This Row],[EDAD]]-AVERAGE($I:$I))/_xlfn.STDEV.S($I:$I))&gt;1.96,"Atípico","No")</f>
        <v>No</v>
      </c>
    </row>
    <row r="4753" spans="1:11" x14ac:dyDescent="0.35">
      <c r="A4753">
        <v>2318</v>
      </c>
      <c r="B4753" t="s">
        <v>15</v>
      </c>
      <c r="C4753">
        <v>453432</v>
      </c>
      <c r="D4753" t="s">
        <v>14</v>
      </c>
      <c r="E4753" t="s">
        <v>11</v>
      </c>
      <c r="F4753" t="s">
        <v>12</v>
      </c>
      <c r="G4753" t="s">
        <v>13</v>
      </c>
      <c r="H4753" t="s">
        <v>13</v>
      </c>
      <c r="I4753">
        <v>67</v>
      </c>
      <c r="J4753" t="str">
        <f>IF(ABS((C4753-AVERAGE($C:$C))/_xlfn.STDEV.S(moras[SALARIO]))&gt;1.96,"Atípico","No")</f>
        <v>No</v>
      </c>
      <c r="K4753" t="str">
        <f>IF(ABS((moras[[#This Row],[EDAD]]-AVERAGE($I:$I))/_xlfn.STDEV.S($I:$I))&gt;1.96,"Atípico","No")</f>
        <v>No</v>
      </c>
    </row>
    <row r="4754" spans="1:11" x14ac:dyDescent="0.35">
      <c r="A4754">
        <v>3845</v>
      </c>
      <c r="B4754" t="s">
        <v>15</v>
      </c>
      <c r="C4754">
        <v>405871</v>
      </c>
      <c r="D4754" t="s">
        <v>18</v>
      </c>
      <c r="E4754" t="s">
        <v>16</v>
      </c>
      <c r="F4754" t="s">
        <v>12</v>
      </c>
      <c r="G4754" t="s">
        <v>13</v>
      </c>
      <c r="H4754" t="s">
        <v>13</v>
      </c>
      <c r="I4754">
        <v>67</v>
      </c>
      <c r="J4754" t="str">
        <f>IF(ABS((C4754-AVERAGE($C:$C))/_xlfn.STDEV.S(moras[SALARIO]))&gt;1.96,"Atípico","No")</f>
        <v>No</v>
      </c>
      <c r="K4754" t="str">
        <f>IF(ABS((moras[[#This Row],[EDAD]]-AVERAGE($I:$I))/_xlfn.STDEV.S($I:$I))&gt;1.96,"Atípico","No")</f>
        <v>No</v>
      </c>
    </row>
    <row r="4755" spans="1:11" x14ac:dyDescent="0.35">
      <c r="A4755">
        <v>344</v>
      </c>
      <c r="B4755" t="s">
        <v>15</v>
      </c>
      <c r="C4755">
        <v>403983</v>
      </c>
      <c r="D4755" t="s">
        <v>18</v>
      </c>
      <c r="E4755" t="s">
        <v>16</v>
      </c>
      <c r="F4755" t="s">
        <v>12</v>
      </c>
      <c r="G4755" t="s">
        <v>13</v>
      </c>
      <c r="H4755" t="s">
        <v>12</v>
      </c>
      <c r="I4755">
        <v>67</v>
      </c>
      <c r="J4755" t="str">
        <f>IF(ABS((C4755-AVERAGE($C:$C))/_xlfn.STDEV.S(moras[SALARIO]))&gt;1.96,"Atípico","No")</f>
        <v>No</v>
      </c>
      <c r="K4755" t="str">
        <f>IF(ABS((moras[[#This Row],[EDAD]]-AVERAGE($I:$I))/_xlfn.STDEV.S($I:$I))&gt;1.96,"Atípico","No")</f>
        <v>No</v>
      </c>
    </row>
    <row r="4756" spans="1:11" x14ac:dyDescent="0.35">
      <c r="A4756">
        <v>3047</v>
      </c>
      <c r="B4756" t="s">
        <v>15</v>
      </c>
      <c r="C4756">
        <v>358640</v>
      </c>
      <c r="D4756" t="s">
        <v>17</v>
      </c>
      <c r="E4756" t="s">
        <v>16</v>
      </c>
      <c r="F4756" t="s">
        <v>12</v>
      </c>
      <c r="G4756" t="s">
        <v>12</v>
      </c>
      <c r="H4756" t="s">
        <v>13</v>
      </c>
      <c r="I4756">
        <v>67</v>
      </c>
      <c r="J4756" t="str">
        <f>IF(ABS((C4756-AVERAGE($C:$C))/_xlfn.STDEV.S(moras[SALARIO]))&gt;1.96,"Atípico","No")</f>
        <v>No</v>
      </c>
      <c r="K4756" t="str">
        <f>IF(ABS((moras[[#This Row],[EDAD]]-AVERAGE($I:$I))/_xlfn.STDEV.S($I:$I))&gt;1.96,"Atípico","No")</f>
        <v>No</v>
      </c>
    </row>
    <row r="4757" spans="1:11" x14ac:dyDescent="0.35">
      <c r="A4757">
        <v>4166</v>
      </c>
      <c r="B4757" t="s">
        <v>9</v>
      </c>
      <c r="C4757">
        <v>326035</v>
      </c>
      <c r="D4757" t="s">
        <v>14</v>
      </c>
      <c r="E4757" t="s">
        <v>11</v>
      </c>
      <c r="F4757" t="s">
        <v>12</v>
      </c>
      <c r="G4757" t="s">
        <v>13</v>
      </c>
      <c r="H4757" t="s">
        <v>13</v>
      </c>
      <c r="I4757">
        <v>67</v>
      </c>
      <c r="J4757" t="str">
        <f>IF(ABS((C4757-AVERAGE($C:$C))/_xlfn.STDEV.S(moras[SALARIO]))&gt;1.96,"Atípico","No")</f>
        <v>No</v>
      </c>
      <c r="K4757" t="str">
        <f>IF(ABS((moras[[#This Row],[EDAD]]-AVERAGE($I:$I))/_xlfn.STDEV.S($I:$I))&gt;1.96,"Atípico","No")</f>
        <v>No</v>
      </c>
    </row>
    <row r="4758" spans="1:11" x14ac:dyDescent="0.35">
      <c r="A4758">
        <v>360</v>
      </c>
      <c r="B4758" t="s">
        <v>9</v>
      </c>
      <c r="C4758">
        <v>323296</v>
      </c>
      <c r="D4758" t="s">
        <v>18</v>
      </c>
      <c r="E4758" t="s">
        <v>16</v>
      </c>
      <c r="F4758" t="s">
        <v>12</v>
      </c>
      <c r="G4758" t="s">
        <v>12</v>
      </c>
      <c r="H4758" t="s">
        <v>12</v>
      </c>
      <c r="I4758">
        <v>67</v>
      </c>
      <c r="J4758" t="str">
        <f>IF(ABS((C4758-AVERAGE($C:$C))/_xlfn.STDEV.S(moras[SALARIO]))&gt;1.96,"Atípico","No")</f>
        <v>No</v>
      </c>
      <c r="K4758" t="str">
        <f>IF(ABS((moras[[#This Row],[EDAD]]-AVERAGE($I:$I))/_xlfn.STDEV.S($I:$I))&gt;1.96,"Atípico","No")</f>
        <v>No</v>
      </c>
    </row>
    <row r="4759" spans="1:11" x14ac:dyDescent="0.35">
      <c r="A4759">
        <v>739</v>
      </c>
      <c r="B4759" t="s">
        <v>9</v>
      </c>
      <c r="C4759">
        <v>299647</v>
      </c>
      <c r="D4759" t="s">
        <v>17</v>
      </c>
      <c r="E4759" t="s">
        <v>16</v>
      </c>
      <c r="F4759" t="s">
        <v>12</v>
      </c>
      <c r="G4759" t="s">
        <v>13</v>
      </c>
      <c r="H4759" t="s">
        <v>13</v>
      </c>
      <c r="I4759">
        <v>67</v>
      </c>
      <c r="J4759" t="str">
        <f>IF(ABS((C4759-AVERAGE($C:$C))/_xlfn.STDEV.S(moras[SALARIO]))&gt;1.96,"Atípico","No")</f>
        <v>No</v>
      </c>
      <c r="K4759" t="str">
        <f>IF(ABS((moras[[#This Row],[EDAD]]-AVERAGE($I:$I))/_xlfn.STDEV.S($I:$I))&gt;1.96,"Atípico","No")</f>
        <v>No</v>
      </c>
    </row>
    <row r="4760" spans="1:11" x14ac:dyDescent="0.35">
      <c r="A4760">
        <v>4982</v>
      </c>
      <c r="B4760" t="s">
        <v>9</v>
      </c>
      <c r="C4760">
        <v>299647</v>
      </c>
      <c r="D4760" t="s">
        <v>17</v>
      </c>
      <c r="E4760" t="s">
        <v>16</v>
      </c>
      <c r="F4760" t="s">
        <v>12</v>
      </c>
      <c r="G4760" t="s">
        <v>13</v>
      </c>
      <c r="H4760" t="s">
        <v>13</v>
      </c>
      <c r="I4760">
        <v>67</v>
      </c>
      <c r="J4760" t="str">
        <f>IF(ABS((C4760-AVERAGE($C:$C))/_xlfn.STDEV.S(moras[SALARIO]))&gt;1.96,"Atípico","No")</f>
        <v>No</v>
      </c>
      <c r="K4760" t="str">
        <f>IF(ABS((moras[[#This Row],[EDAD]]-AVERAGE($I:$I))/_xlfn.STDEV.S($I:$I))&gt;1.96,"Atípico","No")</f>
        <v>No</v>
      </c>
    </row>
    <row r="4761" spans="1:11" x14ac:dyDescent="0.35">
      <c r="A4761">
        <v>3243</v>
      </c>
      <c r="B4761" t="s">
        <v>9</v>
      </c>
      <c r="C4761">
        <v>297502</v>
      </c>
      <c r="D4761" t="s">
        <v>17</v>
      </c>
      <c r="E4761" t="s">
        <v>16</v>
      </c>
      <c r="F4761" t="s">
        <v>12</v>
      </c>
      <c r="G4761" t="s">
        <v>13</v>
      </c>
      <c r="H4761" t="s">
        <v>13</v>
      </c>
      <c r="I4761">
        <v>67</v>
      </c>
      <c r="J4761" t="str">
        <f>IF(ABS((C4761-AVERAGE($C:$C))/_xlfn.STDEV.S(moras[SALARIO]))&gt;1.96,"Atípico","No")</f>
        <v>No</v>
      </c>
      <c r="K4761" t="str">
        <f>IF(ABS((moras[[#This Row],[EDAD]]-AVERAGE($I:$I))/_xlfn.STDEV.S($I:$I))&gt;1.96,"Atípico","No")</f>
        <v>No</v>
      </c>
    </row>
    <row r="4762" spans="1:11" x14ac:dyDescent="0.35">
      <c r="A4762">
        <v>1909</v>
      </c>
      <c r="B4762" t="s">
        <v>9</v>
      </c>
      <c r="C4762">
        <v>297046</v>
      </c>
      <c r="D4762" t="s">
        <v>17</v>
      </c>
      <c r="E4762" t="s">
        <v>16</v>
      </c>
      <c r="F4762" t="s">
        <v>12</v>
      </c>
      <c r="G4762" t="s">
        <v>13</v>
      </c>
      <c r="H4762" t="s">
        <v>13</v>
      </c>
      <c r="I4762">
        <v>67</v>
      </c>
      <c r="J4762" t="str">
        <f>IF(ABS((C4762-AVERAGE($C:$C))/_xlfn.STDEV.S(moras[SALARIO]))&gt;1.96,"Atípico","No")</f>
        <v>No</v>
      </c>
      <c r="K4762" t="str">
        <f>IF(ABS((moras[[#This Row],[EDAD]]-AVERAGE($I:$I))/_xlfn.STDEV.S($I:$I))&gt;1.96,"Atípico","No")</f>
        <v>No</v>
      </c>
    </row>
    <row r="4763" spans="1:11" x14ac:dyDescent="0.35">
      <c r="A4763">
        <v>1249</v>
      </c>
      <c r="B4763" t="s">
        <v>15</v>
      </c>
      <c r="C4763">
        <v>278030</v>
      </c>
      <c r="D4763" t="s">
        <v>17</v>
      </c>
      <c r="E4763" t="s">
        <v>16</v>
      </c>
      <c r="F4763" t="s">
        <v>12</v>
      </c>
      <c r="G4763" t="s">
        <v>12</v>
      </c>
      <c r="H4763" t="s">
        <v>13</v>
      </c>
      <c r="I4763">
        <v>67</v>
      </c>
      <c r="J4763" t="str">
        <f>IF(ABS((C4763-AVERAGE($C:$C))/_xlfn.STDEV.S(moras[SALARIO]))&gt;1.96,"Atípico","No")</f>
        <v>No</v>
      </c>
      <c r="K4763" t="str">
        <f>IF(ABS((moras[[#This Row],[EDAD]]-AVERAGE($I:$I))/_xlfn.STDEV.S($I:$I))&gt;1.96,"Atípico","No")</f>
        <v>No</v>
      </c>
    </row>
    <row r="4764" spans="1:11" x14ac:dyDescent="0.35">
      <c r="A4764">
        <v>4837</v>
      </c>
      <c r="B4764" t="s">
        <v>9</v>
      </c>
      <c r="C4764">
        <v>278030</v>
      </c>
      <c r="D4764" t="s">
        <v>19</v>
      </c>
      <c r="E4764" t="s">
        <v>16</v>
      </c>
      <c r="F4764" t="s">
        <v>12</v>
      </c>
      <c r="G4764" t="s">
        <v>13</v>
      </c>
      <c r="H4764" t="s">
        <v>13</v>
      </c>
      <c r="I4764">
        <v>67</v>
      </c>
      <c r="J4764" t="str">
        <f>IF(ABS((C4764-AVERAGE($C:$C))/_xlfn.STDEV.S(moras[SALARIO]))&gt;1.96,"Atípico","No")</f>
        <v>No</v>
      </c>
      <c r="K4764" t="str">
        <f>IF(ABS((moras[[#This Row],[EDAD]]-AVERAGE($I:$I))/_xlfn.STDEV.S($I:$I))&gt;1.96,"Atípico","No")</f>
        <v>No</v>
      </c>
    </row>
    <row r="4765" spans="1:11" x14ac:dyDescent="0.35">
      <c r="A4765">
        <v>3533</v>
      </c>
      <c r="B4765" t="s">
        <v>9</v>
      </c>
      <c r="C4765">
        <v>242811.62</v>
      </c>
      <c r="D4765" t="s">
        <v>14</v>
      </c>
      <c r="E4765" t="s">
        <v>11</v>
      </c>
      <c r="F4765" t="s">
        <v>12</v>
      </c>
      <c r="G4765" t="s">
        <v>13</v>
      </c>
      <c r="H4765" t="s">
        <v>13</v>
      </c>
      <c r="I4765">
        <v>67</v>
      </c>
      <c r="J4765" t="str">
        <f>IF(ABS((C4765-AVERAGE($C:$C))/_xlfn.STDEV.S(moras[SALARIO]))&gt;1.96,"Atípico","No")</f>
        <v>No</v>
      </c>
      <c r="K4765" t="str">
        <f>IF(ABS((moras[[#This Row],[EDAD]]-AVERAGE($I:$I))/_xlfn.STDEV.S($I:$I))&gt;1.96,"Atípico","No")</f>
        <v>No</v>
      </c>
    </row>
    <row r="4766" spans="1:11" x14ac:dyDescent="0.35">
      <c r="A4766">
        <v>729</v>
      </c>
      <c r="B4766" t="s">
        <v>15</v>
      </c>
      <c r="C4766">
        <v>195874.42</v>
      </c>
      <c r="D4766" t="s">
        <v>14</v>
      </c>
      <c r="E4766" t="s">
        <v>11</v>
      </c>
      <c r="F4766" t="s">
        <v>12</v>
      </c>
      <c r="G4766" t="s">
        <v>13</v>
      </c>
      <c r="H4766" t="s">
        <v>13</v>
      </c>
      <c r="I4766">
        <v>67</v>
      </c>
      <c r="J4766" t="str">
        <f>IF(ABS((C4766-AVERAGE($C:$C))/_xlfn.STDEV.S(moras[SALARIO]))&gt;1.96,"Atípico","No")</f>
        <v>No</v>
      </c>
      <c r="K4766" t="str">
        <f>IF(ABS((moras[[#This Row],[EDAD]]-AVERAGE($I:$I))/_xlfn.STDEV.S($I:$I))&gt;1.96,"Atípico","No")</f>
        <v>No</v>
      </c>
    </row>
    <row r="4767" spans="1:11" x14ac:dyDescent="0.35">
      <c r="A4767">
        <v>205</v>
      </c>
      <c r="B4767" t="s">
        <v>15</v>
      </c>
      <c r="C4767">
        <v>126835.08</v>
      </c>
      <c r="D4767" t="s">
        <v>14</v>
      </c>
      <c r="E4767" t="s">
        <v>11</v>
      </c>
      <c r="F4767" t="s">
        <v>12</v>
      </c>
      <c r="G4767" t="s">
        <v>13</v>
      </c>
      <c r="H4767" t="s">
        <v>13</v>
      </c>
      <c r="I4767">
        <v>67</v>
      </c>
      <c r="J4767" t="str">
        <f>IF(ABS((C4767-AVERAGE($C:$C))/_xlfn.STDEV.S(moras[SALARIO]))&gt;1.96,"Atípico","No")</f>
        <v>No</v>
      </c>
      <c r="K4767" t="str">
        <f>IF(ABS((moras[[#This Row],[EDAD]]-AVERAGE($I:$I))/_xlfn.STDEV.S($I:$I))&gt;1.96,"Atípico","No")</f>
        <v>No</v>
      </c>
    </row>
    <row r="4768" spans="1:11" x14ac:dyDescent="0.35">
      <c r="A4768">
        <v>4694</v>
      </c>
      <c r="B4768" t="s">
        <v>9</v>
      </c>
      <c r="C4768">
        <v>8962309</v>
      </c>
      <c r="D4768" t="s">
        <v>14</v>
      </c>
      <c r="E4768" t="s">
        <v>11</v>
      </c>
      <c r="F4768" t="s">
        <v>12</v>
      </c>
      <c r="G4768" t="s">
        <v>13</v>
      </c>
      <c r="H4768" t="s">
        <v>13</v>
      </c>
      <c r="I4768">
        <v>68</v>
      </c>
      <c r="J4768" t="str">
        <f>IF(ABS((C4768-AVERAGE($C:$C))/_xlfn.STDEV.S(moras[SALARIO]))&gt;1.96,"Atípico","No")</f>
        <v>Atípico</v>
      </c>
      <c r="K4768" t="str">
        <f>IF(ABS((moras[[#This Row],[EDAD]]-AVERAGE($I:$I))/_xlfn.STDEV.S($I:$I))&gt;1.96,"Atípico","No")</f>
        <v>No</v>
      </c>
    </row>
    <row r="4769" spans="1:11" x14ac:dyDescent="0.35">
      <c r="A4769">
        <v>165</v>
      </c>
      <c r="B4769" t="s">
        <v>9</v>
      </c>
      <c r="C4769">
        <v>4605901.54</v>
      </c>
      <c r="D4769" t="s">
        <v>10</v>
      </c>
      <c r="E4769" t="s">
        <v>11</v>
      </c>
      <c r="F4769" t="s">
        <v>12</v>
      </c>
      <c r="G4769" t="s">
        <v>13</v>
      </c>
      <c r="H4769" t="s">
        <v>13</v>
      </c>
      <c r="I4769">
        <v>68</v>
      </c>
      <c r="J4769" t="str">
        <f>IF(ABS((C4769-AVERAGE($C:$C))/_xlfn.STDEV.S(moras[SALARIO]))&gt;1.96,"Atípico","No")</f>
        <v>Atípico</v>
      </c>
      <c r="K4769" t="str">
        <f>IF(ABS((moras[[#This Row],[EDAD]]-AVERAGE($I:$I))/_xlfn.STDEV.S($I:$I))&gt;1.96,"Atípico","No")</f>
        <v>No</v>
      </c>
    </row>
    <row r="4770" spans="1:11" x14ac:dyDescent="0.35">
      <c r="A4770">
        <v>1331</v>
      </c>
      <c r="B4770" t="s">
        <v>15</v>
      </c>
      <c r="C4770">
        <v>2187872</v>
      </c>
      <c r="D4770" t="s">
        <v>14</v>
      </c>
      <c r="E4770" t="s">
        <v>11</v>
      </c>
      <c r="F4770" t="s">
        <v>12</v>
      </c>
      <c r="G4770" t="s">
        <v>13</v>
      </c>
      <c r="H4770" t="s">
        <v>13</v>
      </c>
      <c r="I4770">
        <v>68</v>
      </c>
      <c r="J4770" t="str">
        <f>IF(ABS((C4770-AVERAGE($C:$C))/_xlfn.STDEV.S(moras[SALARIO]))&gt;1.96,"Atípico","No")</f>
        <v>No</v>
      </c>
      <c r="K4770" t="str">
        <f>IF(ABS((moras[[#This Row],[EDAD]]-AVERAGE($I:$I))/_xlfn.STDEV.S($I:$I))&gt;1.96,"Atípico","No")</f>
        <v>No</v>
      </c>
    </row>
    <row r="4771" spans="1:11" x14ac:dyDescent="0.35">
      <c r="A4771">
        <v>4635</v>
      </c>
      <c r="B4771" t="s">
        <v>15</v>
      </c>
      <c r="C4771">
        <v>1717983</v>
      </c>
      <c r="D4771" t="s">
        <v>14</v>
      </c>
      <c r="E4771" t="s">
        <v>11</v>
      </c>
      <c r="F4771" t="s">
        <v>12</v>
      </c>
      <c r="G4771" t="s">
        <v>13</v>
      </c>
      <c r="H4771" t="s">
        <v>13</v>
      </c>
      <c r="I4771">
        <v>68</v>
      </c>
      <c r="J4771" t="str">
        <f>IF(ABS((C4771-AVERAGE($C:$C))/_xlfn.STDEV.S(moras[SALARIO]))&gt;1.96,"Atípico","No")</f>
        <v>No</v>
      </c>
      <c r="K4771" t="str">
        <f>IF(ABS((moras[[#This Row],[EDAD]]-AVERAGE($I:$I))/_xlfn.STDEV.S($I:$I))&gt;1.96,"Atípico","No")</f>
        <v>No</v>
      </c>
    </row>
    <row r="4772" spans="1:11" x14ac:dyDescent="0.35">
      <c r="A4772">
        <v>198</v>
      </c>
      <c r="B4772" t="s">
        <v>15</v>
      </c>
      <c r="C4772">
        <v>1476004</v>
      </c>
      <c r="D4772" t="s">
        <v>14</v>
      </c>
      <c r="E4772" t="s">
        <v>11</v>
      </c>
      <c r="F4772" t="s">
        <v>12</v>
      </c>
      <c r="G4772" t="s">
        <v>13</v>
      </c>
      <c r="H4772" t="s">
        <v>13</v>
      </c>
      <c r="I4772">
        <v>68</v>
      </c>
      <c r="J4772" t="str">
        <f>IF(ABS((C4772-AVERAGE($C:$C))/_xlfn.STDEV.S(moras[SALARIO]))&gt;1.96,"Atípico","No")</f>
        <v>No</v>
      </c>
      <c r="K4772" t="str">
        <f>IF(ABS((moras[[#This Row],[EDAD]]-AVERAGE($I:$I))/_xlfn.STDEV.S($I:$I))&gt;1.96,"Atípico","No")</f>
        <v>No</v>
      </c>
    </row>
    <row r="4773" spans="1:11" x14ac:dyDescent="0.35">
      <c r="A4773">
        <v>3089</v>
      </c>
      <c r="B4773" t="s">
        <v>9</v>
      </c>
      <c r="C4773">
        <v>1400000</v>
      </c>
      <c r="D4773" t="s">
        <v>10</v>
      </c>
      <c r="E4773" t="s">
        <v>16</v>
      </c>
      <c r="F4773" t="s">
        <v>12</v>
      </c>
      <c r="G4773" t="s">
        <v>13</v>
      </c>
      <c r="H4773" t="s">
        <v>13</v>
      </c>
      <c r="I4773">
        <v>68</v>
      </c>
      <c r="J4773" t="str">
        <f>IF(ABS((C4773-AVERAGE($C:$C))/_xlfn.STDEV.S(moras[SALARIO]))&gt;1.96,"Atípico","No")</f>
        <v>No</v>
      </c>
      <c r="K4773" t="str">
        <f>IF(ABS((moras[[#This Row],[EDAD]]-AVERAGE($I:$I))/_xlfn.STDEV.S($I:$I))&gt;1.96,"Atípico","No")</f>
        <v>No</v>
      </c>
    </row>
    <row r="4774" spans="1:11" x14ac:dyDescent="0.35">
      <c r="A4774">
        <v>1925</v>
      </c>
      <c r="B4774" t="s">
        <v>9</v>
      </c>
      <c r="C4774">
        <v>1257384</v>
      </c>
      <c r="D4774" t="s">
        <v>14</v>
      </c>
      <c r="E4774" t="s">
        <v>11</v>
      </c>
      <c r="F4774" t="s">
        <v>12</v>
      </c>
      <c r="G4774" t="s">
        <v>13</v>
      </c>
      <c r="H4774" t="s">
        <v>13</v>
      </c>
      <c r="I4774">
        <v>68</v>
      </c>
      <c r="J4774" t="str">
        <f>IF(ABS((C4774-AVERAGE($C:$C))/_xlfn.STDEV.S(moras[SALARIO]))&gt;1.96,"Atípico","No")</f>
        <v>No</v>
      </c>
      <c r="K4774" t="str">
        <f>IF(ABS((moras[[#This Row],[EDAD]]-AVERAGE($I:$I))/_xlfn.STDEV.S($I:$I))&gt;1.96,"Atípico","No")</f>
        <v>No</v>
      </c>
    </row>
    <row r="4775" spans="1:11" x14ac:dyDescent="0.35">
      <c r="A4775">
        <v>4322</v>
      </c>
      <c r="B4775" t="s">
        <v>15</v>
      </c>
      <c r="C4775">
        <v>1155329</v>
      </c>
      <c r="D4775" t="s">
        <v>14</v>
      </c>
      <c r="E4775" t="s">
        <v>11</v>
      </c>
      <c r="F4775" t="s">
        <v>12</v>
      </c>
      <c r="G4775" t="s">
        <v>13</v>
      </c>
      <c r="H4775" t="s">
        <v>13</v>
      </c>
      <c r="I4775">
        <v>68</v>
      </c>
      <c r="J4775" t="str">
        <f>IF(ABS((C4775-AVERAGE($C:$C))/_xlfn.STDEV.S(moras[SALARIO]))&gt;1.96,"Atípico","No")</f>
        <v>No</v>
      </c>
      <c r="K4775" t="str">
        <f>IF(ABS((moras[[#This Row],[EDAD]]-AVERAGE($I:$I))/_xlfn.STDEV.S($I:$I))&gt;1.96,"Atípico","No")</f>
        <v>No</v>
      </c>
    </row>
    <row r="4776" spans="1:11" x14ac:dyDescent="0.35">
      <c r="A4776">
        <v>781</v>
      </c>
      <c r="B4776" t="s">
        <v>15</v>
      </c>
      <c r="C4776">
        <v>1131487.6499999999</v>
      </c>
      <c r="D4776" t="s">
        <v>14</v>
      </c>
      <c r="E4776" t="s">
        <v>11</v>
      </c>
      <c r="F4776" t="s">
        <v>12</v>
      </c>
      <c r="G4776" t="s">
        <v>13</v>
      </c>
      <c r="H4776" t="s">
        <v>13</v>
      </c>
      <c r="I4776">
        <v>68</v>
      </c>
      <c r="J4776" t="str">
        <f>IF(ABS((C4776-AVERAGE($C:$C))/_xlfn.STDEV.S(moras[SALARIO]))&gt;1.96,"Atípico","No")</f>
        <v>No</v>
      </c>
      <c r="K4776" t="str">
        <f>IF(ABS((moras[[#This Row],[EDAD]]-AVERAGE($I:$I))/_xlfn.STDEV.S($I:$I))&gt;1.96,"Atípico","No")</f>
        <v>No</v>
      </c>
    </row>
    <row r="4777" spans="1:11" x14ac:dyDescent="0.35">
      <c r="A4777">
        <v>3422</v>
      </c>
      <c r="B4777" t="s">
        <v>9</v>
      </c>
      <c r="C4777">
        <v>959035</v>
      </c>
      <c r="D4777" t="s">
        <v>18</v>
      </c>
      <c r="E4777" t="s">
        <v>16</v>
      </c>
      <c r="F4777" t="s">
        <v>12</v>
      </c>
      <c r="G4777" t="s">
        <v>13</v>
      </c>
      <c r="H4777" t="s">
        <v>12</v>
      </c>
      <c r="I4777">
        <v>68</v>
      </c>
      <c r="J4777" t="str">
        <f>IF(ABS((C4777-AVERAGE($C:$C))/_xlfn.STDEV.S(moras[SALARIO]))&gt;1.96,"Atípico","No")</f>
        <v>No</v>
      </c>
      <c r="K4777" t="str">
        <f>IF(ABS((moras[[#This Row],[EDAD]]-AVERAGE($I:$I))/_xlfn.STDEV.S($I:$I))&gt;1.96,"Atípico","No")</f>
        <v>No</v>
      </c>
    </row>
    <row r="4778" spans="1:11" x14ac:dyDescent="0.35">
      <c r="A4778">
        <v>1546</v>
      </c>
      <c r="B4778" t="s">
        <v>15</v>
      </c>
      <c r="C4778">
        <v>639148</v>
      </c>
      <c r="D4778" t="s">
        <v>18</v>
      </c>
      <c r="E4778" t="s">
        <v>16</v>
      </c>
      <c r="F4778" t="s">
        <v>12</v>
      </c>
      <c r="G4778" t="s">
        <v>13</v>
      </c>
      <c r="H4778" t="s">
        <v>13</v>
      </c>
      <c r="I4778">
        <v>68</v>
      </c>
      <c r="J4778" t="str">
        <f>IF(ABS((C4778-AVERAGE($C:$C))/_xlfn.STDEV.S(moras[SALARIO]))&gt;1.96,"Atípico","No")</f>
        <v>No</v>
      </c>
      <c r="K4778" t="str">
        <f>IF(ABS((moras[[#This Row],[EDAD]]-AVERAGE($I:$I))/_xlfn.STDEV.S($I:$I))&gt;1.96,"Atípico","No")</f>
        <v>No</v>
      </c>
    </row>
    <row r="4779" spans="1:11" x14ac:dyDescent="0.35">
      <c r="A4779">
        <v>2016</v>
      </c>
      <c r="B4779" t="s">
        <v>9</v>
      </c>
      <c r="C4779">
        <v>611409</v>
      </c>
      <c r="D4779" t="s">
        <v>18</v>
      </c>
      <c r="E4779" t="s">
        <v>16</v>
      </c>
      <c r="F4779" t="s">
        <v>12</v>
      </c>
      <c r="G4779" t="s">
        <v>13</v>
      </c>
      <c r="H4779" t="s">
        <v>12</v>
      </c>
      <c r="I4779">
        <v>68</v>
      </c>
      <c r="J4779" t="str">
        <f>IF(ABS((C4779-AVERAGE($C:$C))/_xlfn.STDEV.S(moras[SALARIO]))&gt;1.96,"Atípico","No")</f>
        <v>No</v>
      </c>
      <c r="K4779" t="str">
        <f>IF(ABS((moras[[#This Row],[EDAD]]-AVERAGE($I:$I))/_xlfn.STDEV.S($I:$I))&gt;1.96,"Atípico","No")</f>
        <v>No</v>
      </c>
    </row>
    <row r="4780" spans="1:11" x14ac:dyDescent="0.35">
      <c r="A4780">
        <v>1693</v>
      </c>
      <c r="B4780" t="s">
        <v>9</v>
      </c>
      <c r="C4780">
        <v>594092</v>
      </c>
      <c r="D4780" t="s">
        <v>18</v>
      </c>
      <c r="E4780" t="s">
        <v>16</v>
      </c>
      <c r="F4780" t="s">
        <v>12</v>
      </c>
      <c r="G4780" t="s">
        <v>13</v>
      </c>
      <c r="H4780" t="s">
        <v>13</v>
      </c>
      <c r="I4780">
        <v>68</v>
      </c>
      <c r="J4780" t="str">
        <f>IF(ABS((C4780-AVERAGE($C:$C))/_xlfn.STDEV.S(moras[SALARIO]))&gt;1.96,"Atípico","No")</f>
        <v>No</v>
      </c>
      <c r="K4780" t="str">
        <f>IF(ABS((moras[[#This Row],[EDAD]]-AVERAGE($I:$I))/_xlfn.STDEV.S($I:$I))&gt;1.96,"Atípico","No")</f>
        <v>No</v>
      </c>
    </row>
    <row r="4781" spans="1:11" x14ac:dyDescent="0.35">
      <c r="A4781">
        <v>607</v>
      </c>
      <c r="B4781" t="s">
        <v>9</v>
      </c>
      <c r="C4781">
        <v>587551.63</v>
      </c>
      <c r="D4781" t="s">
        <v>14</v>
      </c>
      <c r="E4781" t="s">
        <v>11</v>
      </c>
      <c r="F4781" t="s">
        <v>12</v>
      </c>
      <c r="G4781" t="s">
        <v>13</v>
      </c>
      <c r="H4781" t="s">
        <v>13</v>
      </c>
      <c r="I4781">
        <v>68</v>
      </c>
      <c r="J4781" t="str">
        <f>IF(ABS((C4781-AVERAGE($C:$C))/_xlfn.STDEV.S(moras[SALARIO]))&gt;1.96,"Atípico","No")</f>
        <v>No</v>
      </c>
      <c r="K4781" t="str">
        <f>IF(ABS((moras[[#This Row],[EDAD]]-AVERAGE($I:$I))/_xlfn.STDEV.S($I:$I))&gt;1.96,"Atípico","No")</f>
        <v>No</v>
      </c>
    </row>
    <row r="4782" spans="1:11" x14ac:dyDescent="0.35">
      <c r="A4782">
        <v>4356</v>
      </c>
      <c r="B4782" t="s">
        <v>15</v>
      </c>
      <c r="C4782">
        <v>587278</v>
      </c>
      <c r="D4782" t="s">
        <v>14</v>
      </c>
      <c r="E4782" t="s">
        <v>11</v>
      </c>
      <c r="F4782" t="s">
        <v>12</v>
      </c>
      <c r="G4782" t="s">
        <v>13</v>
      </c>
      <c r="H4782" t="s">
        <v>13</v>
      </c>
      <c r="I4782">
        <v>68</v>
      </c>
      <c r="J4782" t="str">
        <f>IF(ABS((C4782-AVERAGE($C:$C))/_xlfn.STDEV.S(moras[SALARIO]))&gt;1.96,"Atípico","No")</f>
        <v>No</v>
      </c>
      <c r="K4782" t="str">
        <f>IF(ABS((moras[[#This Row],[EDAD]]-AVERAGE($I:$I))/_xlfn.STDEV.S($I:$I))&gt;1.96,"Atípico","No")</f>
        <v>No</v>
      </c>
    </row>
    <row r="4783" spans="1:11" x14ac:dyDescent="0.35">
      <c r="A4783">
        <v>278</v>
      </c>
      <c r="B4783" t="s">
        <v>15</v>
      </c>
      <c r="C4783">
        <v>527824.5</v>
      </c>
      <c r="D4783" t="s">
        <v>14</v>
      </c>
      <c r="E4783" t="s">
        <v>11</v>
      </c>
      <c r="F4783" t="s">
        <v>12</v>
      </c>
      <c r="G4783" t="s">
        <v>13</v>
      </c>
      <c r="H4783" t="s">
        <v>13</v>
      </c>
      <c r="I4783">
        <v>68</v>
      </c>
      <c r="J4783" t="str">
        <f>IF(ABS((C4783-AVERAGE($C:$C))/_xlfn.STDEV.S(moras[SALARIO]))&gt;1.96,"Atípico","No")</f>
        <v>No</v>
      </c>
      <c r="K4783" t="str">
        <f>IF(ABS((moras[[#This Row],[EDAD]]-AVERAGE($I:$I))/_xlfn.STDEV.S($I:$I))&gt;1.96,"Atípico","No")</f>
        <v>No</v>
      </c>
    </row>
    <row r="4784" spans="1:11" x14ac:dyDescent="0.35">
      <c r="A4784">
        <v>720</v>
      </c>
      <c r="B4784" t="s">
        <v>9</v>
      </c>
      <c r="C4784">
        <v>380825</v>
      </c>
      <c r="D4784" t="s">
        <v>14</v>
      </c>
      <c r="E4784" t="s">
        <v>11</v>
      </c>
      <c r="F4784" t="s">
        <v>12</v>
      </c>
      <c r="G4784" t="s">
        <v>13</v>
      </c>
      <c r="H4784" t="s">
        <v>13</v>
      </c>
      <c r="I4784">
        <v>68</v>
      </c>
      <c r="J4784" t="str">
        <f>IF(ABS((C4784-AVERAGE($C:$C))/_xlfn.STDEV.S(moras[SALARIO]))&gt;1.96,"Atípico","No")</f>
        <v>No</v>
      </c>
      <c r="K4784" t="str">
        <f>IF(ABS((moras[[#This Row],[EDAD]]-AVERAGE($I:$I))/_xlfn.STDEV.S($I:$I))&gt;1.96,"Atípico","No")</f>
        <v>No</v>
      </c>
    </row>
    <row r="4785" spans="1:11" x14ac:dyDescent="0.35">
      <c r="A4785">
        <v>4569</v>
      </c>
      <c r="B4785" t="s">
        <v>9</v>
      </c>
      <c r="C4785">
        <v>347501.19</v>
      </c>
      <c r="D4785" t="s">
        <v>10</v>
      </c>
      <c r="E4785" t="s">
        <v>16</v>
      </c>
      <c r="F4785" t="s">
        <v>12</v>
      </c>
      <c r="G4785" t="s">
        <v>13</v>
      </c>
      <c r="H4785" t="s">
        <v>13</v>
      </c>
      <c r="I4785">
        <v>68</v>
      </c>
      <c r="J4785" t="str">
        <f>IF(ABS((C4785-AVERAGE($C:$C))/_xlfn.STDEV.S(moras[SALARIO]))&gt;1.96,"Atípico","No")</f>
        <v>No</v>
      </c>
      <c r="K4785" t="str">
        <f>IF(ABS((moras[[#This Row],[EDAD]]-AVERAGE($I:$I))/_xlfn.STDEV.S($I:$I))&gt;1.96,"Atípico","No")</f>
        <v>No</v>
      </c>
    </row>
    <row r="4786" spans="1:11" x14ac:dyDescent="0.35">
      <c r="A4786">
        <v>639</v>
      </c>
      <c r="B4786" t="s">
        <v>9</v>
      </c>
      <c r="C4786">
        <v>305704</v>
      </c>
      <c r="D4786" t="s">
        <v>18</v>
      </c>
      <c r="E4786" t="s">
        <v>16</v>
      </c>
      <c r="F4786" t="s">
        <v>12</v>
      </c>
      <c r="G4786" t="s">
        <v>13</v>
      </c>
      <c r="H4786" t="s">
        <v>13</v>
      </c>
      <c r="I4786">
        <v>68</v>
      </c>
      <c r="J4786" t="str">
        <f>IF(ABS((C4786-AVERAGE($C:$C))/_xlfn.STDEV.S(moras[SALARIO]))&gt;1.96,"Atípico","No")</f>
        <v>No</v>
      </c>
      <c r="K4786" t="str">
        <f>IF(ABS((moras[[#This Row],[EDAD]]-AVERAGE($I:$I))/_xlfn.STDEV.S($I:$I))&gt;1.96,"Atípico","No")</f>
        <v>No</v>
      </c>
    </row>
    <row r="4787" spans="1:11" x14ac:dyDescent="0.35">
      <c r="A4787">
        <v>4241</v>
      </c>
      <c r="B4787" t="s">
        <v>9</v>
      </c>
      <c r="C4787">
        <v>300018</v>
      </c>
      <c r="D4787" t="s">
        <v>17</v>
      </c>
      <c r="E4787" t="s">
        <v>16</v>
      </c>
      <c r="F4787" t="s">
        <v>12</v>
      </c>
      <c r="G4787" t="s">
        <v>13</v>
      </c>
      <c r="H4787" t="s">
        <v>13</v>
      </c>
      <c r="I4787">
        <v>68</v>
      </c>
      <c r="J4787" t="str">
        <f>IF(ABS((C4787-AVERAGE($C:$C))/_xlfn.STDEV.S(moras[SALARIO]))&gt;1.96,"Atípico","No")</f>
        <v>No</v>
      </c>
      <c r="K4787" t="str">
        <f>IF(ABS((moras[[#This Row],[EDAD]]-AVERAGE($I:$I))/_xlfn.STDEV.S($I:$I))&gt;1.96,"Atípico","No")</f>
        <v>No</v>
      </c>
    </row>
    <row r="4788" spans="1:11" x14ac:dyDescent="0.35">
      <c r="A4788">
        <v>166</v>
      </c>
      <c r="B4788" t="s">
        <v>9</v>
      </c>
      <c r="C4788">
        <v>299647</v>
      </c>
      <c r="D4788" t="s">
        <v>17</v>
      </c>
      <c r="E4788" t="s">
        <v>16</v>
      </c>
      <c r="F4788" t="s">
        <v>12</v>
      </c>
      <c r="G4788" t="s">
        <v>13</v>
      </c>
      <c r="H4788" t="s">
        <v>13</v>
      </c>
      <c r="I4788">
        <v>68</v>
      </c>
      <c r="J4788" t="str">
        <f>IF(ABS((C4788-AVERAGE($C:$C))/_xlfn.STDEV.S(moras[SALARIO]))&gt;1.96,"Atípico","No")</f>
        <v>No</v>
      </c>
      <c r="K4788" t="str">
        <f>IF(ABS((moras[[#This Row],[EDAD]]-AVERAGE($I:$I))/_xlfn.STDEV.S($I:$I))&gt;1.96,"Atípico","No")</f>
        <v>No</v>
      </c>
    </row>
    <row r="4789" spans="1:11" x14ac:dyDescent="0.35">
      <c r="A4789">
        <v>926</v>
      </c>
      <c r="B4789" t="s">
        <v>15</v>
      </c>
      <c r="C4789">
        <v>299647</v>
      </c>
      <c r="D4789" t="s">
        <v>17</v>
      </c>
      <c r="E4789" t="s">
        <v>16</v>
      </c>
      <c r="F4789" t="s">
        <v>12</v>
      </c>
      <c r="G4789" t="s">
        <v>13</v>
      </c>
      <c r="H4789" t="s">
        <v>13</v>
      </c>
      <c r="I4789">
        <v>68</v>
      </c>
      <c r="J4789" t="str">
        <f>IF(ABS((C4789-AVERAGE($C:$C))/_xlfn.STDEV.S(moras[SALARIO]))&gt;1.96,"Atípico","No")</f>
        <v>No</v>
      </c>
      <c r="K4789" t="str">
        <f>IF(ABS((moras[[#This Row],[EDAD]]-AVERAGE($I:$I))/_xlfn.STDEV.S($I:$I))&gt;1.96,"Atípico","No")</f>
        <v>No</v>
      </c>
    </row>
    <row r="4790" spans="1:11" x14ac:dyDescent="0.35">
      <c r="A4790">
        <v>3683</v>
      </c>
      <c r="B4790" t="s">
        <v>9</v>
      </c>
      <c r="C4790">
        <v>299647</v>
      </c>
      <c r="D4790" t="s">
        <v>17</v>
      </c>
      <c r="E4790" t="s">
        <v>16</v>
      </c>
      <c r="F4790" t="s">
        <v>12</v>
      </c>
      <c r="G4790" t="s">
        <v>13</v>
      </c>
      <c r="H4790" t="s">
        <v>13</v>
      </c>
      <c r="I4790">
        <v>68</v>
      </c>
      <c r="J4790" t="str">
        <f>IF(ABS((C4790-AVERAGE($C:$C))/_xlfn.STDEV.S(moras[SALARIO]))&gt;1.96,"Atípico","No")</f>
        <v>No</v>
      </c>
      <c r="K4790" t="str">
        <f>IF(ABS((moras[[#This Row],[EDAD]]-AVERAGE($I:$I))/_xlfn.STDEV.S($I:$I))&gt;1.96,"Atípico","No")</f>
        <v>No</v>
      </c>
    </row>
    <row r="4791" spans="1:11" x14ac:dyDescent="0.35">
      <c r="A4791">
        <v>1760</v>
      </c>
      <c r="B4791" t="s">
        <v>9</v>
      </c>
      <c r="C4791">
        <v>297046</v>
      </c>
      <c r="D4791" t="s">
        <v>17</v>
      </c>
      <c r="E4791" t="s">
        <v>16</v>
      </c>
      <c r="F4791" t="s">
        <v>12</v>
      </c>
      <c r="G4791" t="s">
        <v>13</v>
      </c>
      <c r="H4791" t="s">
        <v>13</v>
      </c>
      <c r="I4791">
        <v>68</v>
      </c>
      <c r="J4791" t="str">
        <f>IF(ABS((C4791-AVERAGE($C:$C))/_xlfn.STDEV.S(moras[SALARIO]))&gt;1.96,"Atípico","No")</f>
        <v>No</v>
      </c>
      <c r="K4791" t="str">
        <f>IF(ABS((moras[[#This Row],[EDAD]]-AVERAGE($I:$I))/_xlfn.STDEV.S($I:$I))&gt;1.96,"Atípico","No")</f>
        <v>No</v>
      </c>
    </row>
    <row r="4792" spans="1:11" x14ac:dyDescent="0.35">
      <c r="A4792">
        <v>2574</v>
      </c>
      <c r="B4792" t="s">
        <v>9</v>
      </c>
      <c r="C4792">
        <v>297046</v>
      </c>
      <c r="D4792" t="s">
        <v>18</v>
      </c>
      <c r="E4792" t="s">
        <v>16</v>
      </c>
      <c r="F4792" t="s">
        <v>12</v>
      </c>
      <c r="G4792" t="s">
        <v>13</v>
      </c>
      <c r="H4792" t="s">
        <v>13</v>
      </c>
      <c r="I4792">
        <v>68</v>
      </c>
      <c r="J4792" t="str">
        <f>IF(ABS((C4792-AVERAGE($C:$C))/_xlfn.STDEV.S(moras[SALARIO]))&gt;1.96,"Atípico","No")</f>
        <v>No</v>
      </c>
      <c r="K4792" t="str">
        <f>IF(ABS((moras[[#This Row],[EDAD]]-AVERAGE($I:$I))/_xlfn.STDEV.S($I:$I))&gt;1.96,"Atípico","No")</f>
        <v>No</v>
      </c>
    </row>
    <row r="4793" spans="1:11" x14ac:dyDescent="0.35">
      <c r="A4793">
        <v>1203</v>
      </c>
      <c r="B4793" t="s">
        <v>9</v>
      </c>
      <c r="C4793">
        <v>278030</v>
      </c>
      <c r="D4793" t="s">
        <v>19</v>
      </c>
      <c r="E4793" t="s">
        <v>16</v>
      </c>
      <c r="F4793" t="s">
        <v>12</v>
      </c>
      <c r="G4793" t="s">
        <v>13</v>
      </c>
      <c r="H4793" t="s">
        <v>12</v>
      </c>
      <c r="I4793">
        <v>68</v>
      </c>
      <c r="J4793" t="str">
        <f>IF(ABS((C4793-AVERAGE($C:$C))/_xlfn.STDEV.S(moras[SALARIO]))&gt;1.96,"Atípico","No")</f>
        <v>No</v>
      </c>
      <c r="K4793" t="str">
        <f>IF(ABS((moras[[#This Row],[EDAD]]-AVERAGE($I:$I))/_xlfn.STDEV.S($I:$I))&gt;1.96,"Atípico","No")</f>
        <v>No</v>
      </c>
    </row>
    <row r="4794" spans="1:11" x14ac:dyDescent="0.35">
      <c r="A4794">
        <v>1260</v>
      </c>
      <c r="B4794" t="s">
        <v>9</v>
      </c>
      <c r="C4794">
        <v>278030</v>
      </c>
      <c r="D4794" t="s">
        <v>19</v>
      </c>
      <c r="E4794" t="s">
        <v>16</v>
      </c>
      <c r="F4794" t="s">
        <v>12</v>
      </c>
      <c r="G4794" t="s">
        <v>13</v>
      </c>
      <c r="H4794" t="s">
        <v>13</v>
      </c>
      <c r="I4794">
        <v>68</v>
      </c>
      <c r="J4794" t="str">
        <f>IF(ABS((C4794-AVERAGE($C:$C))/_xlfn.STDEV.S(moras[SALARIO]))&gt;1.96,"Atípico","No")</f>
        <v>No</v>
      </c>
      <c r="K4794" t="str">
        <f>IF(ABS((moras[[#This Row],[EDAD]]-AVERAGE($I:$I))/_xlfn.STDEV.S($I:$I))&gt;1.96,"Atípico","No")</f>
        <v>No</v>
      </c>
    </row>
    <row r="4795" spans="1:11" x14ac:dyDescent="0.35">
      <c r="A4795">
        <v>4221</v>
      </c>
      <c r="B4795" t="s">
        <v>9</v>
      </c>
      <c r="C4795">
        <v>278030</v>
      </c>
      <c r="D4795" t="s">
        <v>19</v>
      </c>
      <c r="E4795" t="s">
        <v>16</v>
      </c>
      <c r="F4795" t="s">
        <v>12</v>
      </c>
      <c r="G4795" t="s">
        <v>13</v>
      </c>
      <c r="H4795" t="s">
        <v>13</v>
      </c>
      <c r="I4795">
        <v>68</v>
      </c>
      <c r="J4795" t="str">
        <f>IF(ABS((C4795-AVERAGE($C:$C))/_xlfn.STDEV.S(moras[SALARIO]))&gt;1.96,"Atípico","No")</f>
        <v>No</v>
      </c>
      <c r="K4795" t="str">
        <f>IF(ABS((moras[[#This Row],[EDAD]]-AVERAGE($I:$I))/_xlfn.STDEV.S($I:$I))&gt;1.96,"Atípico","No")</f>
        <v>No</v>
      </c>
    </row>
    <row r="4796" spans="1:11" x14ac:dyDescent="0.35">
      <c r="A4796">
        <v>2052</v>
      </c>
      <c r="B4796" t="s">
        <v>15</v>
      </c>
      <c r="C4796">
        <v>112068.94</v>
      </c>
      <c r="D4796" t="s">
        <v>14</v>
      </c>
      <c r="E4796" t="s">
        <v>11</v>
      </c>
      <c r="F4796" t="s">
        <v>12</v>
      </c>
      <c r="G4796" t="s">
        <v>13</v>
      </c>
      <c r="H4796" t="s">
        <v>13</v>
      </c>
      <c r="I4796">
        <v>68</v>
      </c>
      <c r="J4796" t="str">
        <f>IF(ABS((C4796-AVERAGE($C:$C))/_xlfn.STDEV.S(moras[SALARIO]))&gt;1.96,"Atípico","No")</f>
        <v>No</v>
      </c>
      <c r="K4796" t="str">
        <f>IF(ABS((moras[[#This Row],[EDAD]]-AVERAGE($I:$I))/_xlfn.STDEV.S($I:$I))&gt;1.96,"Atípico","No")</f>
        <v>No</v>
      </c>
    </row>
    <row r="4797" spans="1:11" x14ac:dyDescent="0.35">
      <c r="A4797">
        <v>4950</v>
      </c>
      <c r="B4797" t="s">
        <v>9</v>
      </c>
      <c r="C4797">
        <v>4206651</v>
      </c>
      <c r="D4797" t="s">
        <v>10</v>
      </c>
      <c r="E4797" t="s">
        <v>11</v>
      </c>
      <c r="F4797" t="s">
        <v>12</v>
      </c>
      <c r="G4797" t="s">
        <v>13</v>
      </c>
      <c r="H4797" t="s">
        <v>13</v>
      </c>
      <c r="I4797">
        <v>69</v>
      </c>
      <c r="J4797" t="str">
        <f>IF(ABS((C4797-AVERAGE($C:$C))/_xlfn.STDEV.S(moras[SALARIO]))&gt;1.96,"Atípico","No")</f>
        <v>Atípico</v>
      </c>
      <c r="K4797" t="str">
        <f>IF(ABS((moras[[#This Row],[EDAD]]-AVERAGE($I:$I))/_xlfn.STDEV.S($I:$I))&gt;1.96,"Atípico","No")</f>
        <v>No</v>
      </c>
    </row>
    <row r="4798" spans="1:11" x14ac:dyDescent="0.35">
      <c r="A4798">
        <v>2085</v>
      </c>
      <c r="B4798" t="s">
        <v>9</v>
      </c>
      <c r="C4798">
        <v>3983343</v>
      </c>
      <c r="D4798" t="s">
        <v>14</v>
      </c>
      <c r="E4798" t="s">
        <v>11</v>
      </c>
      <c r="F4798" t="s">
        <v>12</v>
      </c>
      <c r="G4798" t="s">
        <v>13</v>
      </c>
      <c r="H4798" t="s">
        <v>13</v>
      </c>
      <c r="I4798">
        <v>69</v>
      </c>
      <c r="J4798" t="str">
        <f>IF(ABS((C4798-AVERAGE($C:$C))/_xlfn.STDEV.S(moras[SALARIO]))&gt;1.96,"Atípico","No")</f>
        <v>Atípico</v>
      </c>
      <c r="K4798" t="str">
        <f>IF(ABS((moras[[#This Row],[EDAD]]-AVERAGE($I:$I))/_xlfn.STDEV.S($I:$I))&gt;1.96,"Atípico","No")</f>
        <v>No</v>
      </c>
    </row>
    <row r="4799" spans="1:11" x14ac:dyDescent="0.35">
      <c r="A4799">
        <v>2038</v>
      </c>
      <c r="B4799" t="s">
        <v>15</v>
      </c>
      <c r="C4799">
        <v>1511481</v>
      </c>
      <c r="D4799" t="s">
        <v>14</v>
      </c>
      <c r="E4799" t="s">
        <v>11</v>
      </c>
      <c r="F4799" t="s">
        <v>12</v>
      </c>
      <c r="G4799" t="s">
        <v>13</v>
      </c>
      <c r="H4799" t="s">
        <v>13</v>
      </c>
      <c r="I4799">
        <v>69</v>
      </c>
      <c r="J4799" t="str">
        <f>IF(ABS((C4799-AVERAGE($C:$C))/_xlfn.STDEV.S(moras[SALARIO]))&gt;1.96,"Atípico","No")</f>
        <v>No</v>
      </c>
      <c r="K4799" t="str">
        <f>IF(ABS((moras[[#This Row],[EDAD]]-AVERAGE($I:$I))/_xlfn.STDEV.S($I:$I))&gt;1.96,"Atípico","No")</f>
        <v>No</v>
      </c>
    </row>
    <row r="4800" spans="1:11" x14ac:dyDescent="0.35">
      <c r="A4800">
        <v>1020</v>
      </c>
      <c r="B4800" t="s">
        <v>15</v>
      </c>
      <c r="C4800">
        <v>1444541</v>
      </c>
      <c r="D4800" t="s">
        <v>14</v>
      </c>
      <c r="E4800" t="s">
        <v>11</v>
      </c>
      <c r="F4800" t="s">
        <v>12</v>
      </c>
      <c r="G4800" t="s">
        <v>13</v>
      </c>
      <c r="H4800" t="s">
        <v>13</v>
      </c>
      <c r="I4800">
        <v>69</v>
      </c>
      <c r="J4800" t="str">
        <f>IF(ABS((C4800-AVERAGE($C:$C))/_xlfn.STDEV.S(moras[SALARIO]))&gt;1.96,"Atípico","No")</f>
        <v>No</v>
      </c>
      <c r="K4800" t="str">
        <f>IF(ABS((moras[[#This Row],[EDAD]]-AVERAGE($I:$I))/_xlfn.STDEV.S($I:$I))&gt;1.96,"Atípico","No")</f>
        <v>No</v>
      </c>
    </row>
    <row r="4801" spans="1:11" x14ac:dyDescent="0.35">
      <c r="A4801">
        <v>4454</v>
      </c>
      <c r="B4801" t="s">
        <v>15</v>
      </c>
      <c r="C4801">
        <v>1428002.29</v>
      </c>
      <c r="D4801" t="s">
        <v>14</v>
      </c>
      <c r="E4801" t="s">
        <v>11</v>
      </c>
      <c r="F4801" t="s">
        <v>12</v>
      </c>
      <c r="G4801" t="s">
        <v>13</v>
      </c>
      <c r="H4801" t="s">
        <v>13</v>
      </c>
      <c r="I4801">
        <v>69</v>
      </c>
      <c r="J4801" t="str">
        <f>IF(ABS((C4801-AVERAGE($C:$C))/_xlfn.STDEV.S(moras[SALARIO]))&gt;1.96,"Atípico","No")</f>
        <v>No</v>
      </c>
      <c r="K4801" t="str">
        <f>IF(ABS((moras[[#This Row],[EDAD]]-AVERAGE($I:$I))/_xlfn.STDEV.S($I:$I))&gt;1.96,"Atípico","No")</f>
        <v>No</v>
      </c>
    </row>
    <row r="4802" spans="1:11" x14ac:dyDescent="0.35">
      <c r="A4802">
        <v>978</v>
      </c>
      <c r="B4802" t="s">
        <v>15</v>
      </c>
      <c r="C4802">
        <v>951165</v>
      </c>
      <c r="D4802" t="s">
        <v>14</v>
      </c>
      <c r="E4802" t="s">
        <v>11</v>
      </c>
      <c r="F4802" t="s">
        <v>12</v>
      </c>
      <c r="G4802" t="s">
        <v>13</v>
      </c>
      <c r="H4802" t="s">
        <v>13</v>
      </c>
      <c r="I4802">
        <v>69</v>
      </c>
      <c r="J4802" t="str">
        <f>IF(ABS((C4802-AVERAGE($C:$C))/_xlfn.STDEV.S(moras[SALARIO]))&gt;1.96,"Atípico","No")</f>
        <v>No</v>
      </c>
      <c r="K4802" t="str">
        <f>IF(ABS((moras[[#This Row],[EDAD]]-AVERAGE($I:$I))/_xlfn.STDEV.S($I:$I))&gt;1.96,"Atípico","No")</f>
        <v>No</v>
      </c>
    </row>
    <row r="4803" spans="1:11" x14ac:dyDescent="0.35">
      <c r="A4803">
        <v>858</v>
      </c>
      <c r="B4803" t="s">
        <v>15</v>
      </c>
      <c r="C4803">
        <v>790070</v>
      </c>
      <c r="D4803" t="s">
        <v>14</v>
      </c>
      <c r="E4803" t="s">
        <v>11</v>
      </c>
      <c r="F4803" t="s">
        <v>12</v>
      </c>
      <c r="G4803" t="s">
        <v>13</v>
      </c>
      <c r="H4803" t="s">
        <v>13</v>
      </c>
      <c r="I4803">
        <v>69</v>
      </c>
      <c r="J4803" t="str">
        <f>IF(ABS((C4803-AVERAGE($C:$C))/_xlfn.STDEV.S(moras[SALARIO]))&gt;1.96,"Atípico","No")</f>
        <v>No</v>
      </c>
      <c r="K4803" t="str">
        <f>IF(ABS((moras[[#This Row],[EDAD]]-AVERAGE($I:$I))/_xlfn.STDEV.S($I:$I))&gt;1.96,"Atípico","No")</f>
        <v>No</v>
      </c>
    </row>
    <row r="4804" spans="1:11" x14ac:dyDescent="0.35">
      <c r="A4804">
        <v>2913</v>
      </c>
      <c r="B4804" t="s">
        <v>9</v>
      </c>
      <c r="C4804">
        <v>639148</v>
      </c>
      <c r="D4804" t="s">
        <v>18</v>
      </c>
      <c r="E4804" t="s">
        <v>16</v>
      </c>
      <c r="F4804" t="s">
        <v>12</v>
      </c>
      <c r="G4804" t="s">
        <v>13</v>
      </c>
      <c r="H4804" t="s">
        <v>12</v>
      </c>
      <c r="I4804">
        <v>69</v>
      </c>
      <c r="J4804" t="str">
        <f>IF(ABS((C4804-AVERAGE($C:$C))/_xlfn.STDEV.S(moras[SALARIO]))&gt;1.96,"Atípico","No")</f>
        <v>No</v>
      </c>
      <c r="K4804" t="str">
        <f>IF(ABS((moras[[#This Row],[EDAD]]-AVERAGE($I:$I))/_xlfn.STDEV.S($I:$I))&gt;1.96,"Atípico","No")</f>
        <v>No</v>
      </c>
    </row>
    <row r="4805" spans="1:11" x14ac:dyDescent="0.35">
      <c r="A4805">
        <v>1192</v>
      </c>
      <c r="B4805" t="s">
        <v>15</v>
      </c>
      <c r="C4805">
        <v>634764</v>
      </c>
      <c r="D4805" t="s">
        <v>14</v>
      </c>
      <c r="E4805" t="s">
        <v>11</v>
      </c>
      <c r="F4805" t="s">
        <v>12</v>
      </c>
      <c r="G4805" t="s">
        <v>13</v>
      </c>
      <c r="H4805" t="s">
        <v>13</v>
      </c>
      <c r="I4805">
        <v>69</v>
      </c>
      <c r="J4805" t="str">
        <f>IF(ABS((C4805-AVERAGE($C:$C))/_xlfn.STDEV.S(moras[SALARIO]))&gt;1.96,"Atípico","No")</f>
        <v>No</v>
      </c>
      <c r="K4805" t="str">
        <f>IF(ABS((moras[[#This Row],[EDAD]]-AVERAGE($I:$I))/_xlfn.STDEV.S($I:$I))&gt;1.96,"Atípico","No")</f>
        <v>No</v>
      </c>
    </row>
    <row r="4806" spans="1:11" x14ac:dyDescent="0.35">
      <c r="A4806">
        <v>4595</v>
      </c>
      <c r="B4806" t="s">
        <v>15</v>
      </c>
      <c r="C4806">
        <v>560987.56000000006</v>
      </c>
      <c r="D4806" t="s">
        <v>14</v>
      </c>
      <c r="E4806" t="s">
        <v>11</v>
      </c>
      <c r="F4806" t="s">
        <v>12</v>
      </c>
      <c r="G4806" t="s">
        <v>13</v>
      </c>
      <c r="H4806" t="s">
        <v>13</v>
      </c>
      <c r="I4806">
        <v>69</v>
      </c>
      <c r="J4806" t="str">
        <f>IF(ABS((C4806-AVERAGE($C:$C))/_xlfn.STDEV.S(moras[SALARIO]))&gt;1.96,"Atípico","No")</f>
        <v>No</v>
      </c>
      <c r="K4806" t="str">
        <f>IF(ABS((moras[[#This Row],[EDAD]]-AVERAGE($I:$I))/_xlfn.STDEV.S($I:$I))&gt;1.96,"Atípico","No")</f>
        <v>No</v>
      </c>
    </row>
    <row r="4807" spans="1:11" x14ac:dyDescent="0.35">
      <c r="A4807">
        <v>547</v>
      </c>
      <c r="B4807" t="s">
        <v>9</v>
      </c>
      <c r="C4807">
        <v>487592.14</v>
      </c>
      <c r="D4807" t="s">
        <v>14</v>
      </c>
      <c r="E4807" t="s">
        <v>11</v>
      </c>
      <c r="F4807" t="s">
        <v>12</v>
      </c>
      <c r="G4807" t="s">
        <v>13</v>
      </c>
      <c r="H4807" t="s">
        <v>13</v>
      </c>
      <c r="I4807">
        <v>69</v>
      </c>
      <c r="J4807" t="str">
        <f>IF(ABS((C4807-AVERAGE($C:$C))/_xlfn.STDEV.S(moras[SALARIO]))&gt;1.96,"Atípico","No")</f>
        <v>No</v>
      </c>
      <c r="K4807" t="str">
        <f>IF(ABS((moras[[#This Row],[EDAD]]-AVERAGE($I:$I))/_xlfn.STDEV.S($I:$I))&gt;1.96,"Atípico","No")</f>
        <v>No</v>
      </c>
    </row>
    <row r="4808" spans="1:11" x14ac:dyDescent="0.35">
      <c r="A4808">
        <v>1276</v>
      </c>
      <c r="B4808" t="s">
        <v>9</v>
      </c>
      <c r="C4808">
        <v>486470.39</v>
      </c>
      <c r="D4808" t="s">
        <v>10</v>
      </c>
      <c r="E4808" t="s">
        <v>16</v>
      </c>
      <c r="F4808" t="s">
        <v>12</v>
      </c>
      <c r="G4808" t="s">
        <v>13</v>
      </c>
      <c r="H4808" t="s">
        <v>13</v>
      </c>
      <c r="I4808">
        <v>69</v>
      </c>
      <c r="J4808" t="str">
        <f>IF(ABS((C4808-AVERAGE($C:$C))/_xlfn.STDEV.S(moras[SALARIO]))&gt;1.96,"Atípico","No")</f>
        <v>No</v>
      </c>
      <c r="K4808" t="str">
        <f>IF(ABS((moras[[#This Row],[EDAD]]-AVERAGE($I:$I))/_xlfn.STDEV.S($I:$I))&gt;1.96,"Atípico","No")</f>
        <v>No</v>
      </c>
    </row>
    <row r="4809" spans="1:11" x14ac:dyDescent="0.35">
      <c r="A4809">
        <v>502</v>
      </c>
      <c r="B4809" t="s">
        <v>9</v>
      </c>
      <c r="C4809">
        <v>482134</v>
      </c>
      <c r="D4809" t="s">
        <v>18</v>
      </c>
      <c r="E4809" t="s">
        <v>16</v>
      </c>
      <c r="F4809" t="s">
        <v>12</v>
      </c>
      <c r="G4809" t="s">
        <v>13</v>
      </c>
      <c r="H4809" t="s">
        <v>13</v>
      </c>
      <c r="I4809">
        <v>69</v>
      </c>
      <c r="J4809" t="str">
        <f>IF(ABS((C4809-AVERAGE($C:$C))/_xlfn.STDEV.S(moras[SALARIO]))&gt;1.96,"Atípico","No")</f>
        <v>No</v>
      </c>
      <c r="K4809" t="str">
        <f>IF(ABS((moras[[#This Row],[EDAD]]-AVERAGE($I:$I))/_xlfn.STDEV.S($I:$I))&gt;1.96,"Atípico","No")</f>
        <v>No</v>
      </c>
    </row>
    <row r="4810" spans="1:11" x14ac:dyDescent="0.35">
      <c r="A4810">
        <v>191</v>
      </c>
      <c r="B4810" t="s">
        <v>15</v>
      </c>
      <c r="C4810">
        <v>405063</v>
      </c>
      <c r="D4810" t="s">
        <v>18</v>
      </c>
      <c r="E4810" t="s">
        <v>16</v>
      </c>
      <c r="F4810" t="s">
        <v>12</v>
      </c>
      <c r="G4810" t="s">
        <v>13</v>
      </c>
      <c r="H4810" t="s">
        <v>12</v>
      </c>
      <c r="I4810">
        <v>69</v>
      </c>
      <c r="J4810" t="str">
        <f>IF(ABS((C4810-AVERAGE($C:$C))/_xlfn.STDEV.S(moras[SALARIO]))&gt;1.96,"Atípico","No")</f>
        <v>No</v>
      </c>
      <c r="K4810" t="str">
        <f>IF(ABS((moras[[#This Row],[EDAD]]-AVERAGE($I:$I))/_xlfn.STDEV.S($I:$I))&gt;1.96,"Atípico","No")</f>
        <v>No</v>
      </c>
    </row>
    <row r="4811" spans="1:11" x14ac:dyDescent="0.35">
      <c r="A4811">
        <v>4036</v>
      </c>
      <c r="B4811" t="s">
        <v>15</v>
      </c>
      <c r="C4811">
        <v>320000</v>
      </c>
      <c r="D4811" t="s">
        <v>10</v>
      </c>
      <c r="E4811" t="s">
        <v>16</v>
      </c>
      <c r="F4811" t="s">
        <v>12</v>
      </c>
      <c r="G4811" t="s">
        <v>13</v>
      </c>
      <c r="H4811" t="s">
        <v>13</v>
      </c>
      <c r="I4811">
        <v>69</v>
      </c>
      <c r="J4811" t="str">
        <f>IF(ABS((C4811-AVERAGE($C:$C))/_xlfn.STDEV.S(moras[SALARIO]))&gt;1.96,"Atípico","No")</f>
        <v>No</v>
      </c>
      <c r="K4811" t="str">
        <f>IF(ABS((moras[[#This Row],[EDAD]]-AVERAGE($I:$I))/_xlfn.STDEV.S($I:$I))&gt;1.96,"Atípico","No")</f>
        <v>No</v>
      </c>
    </row>
    <row r="4812" spans="1:11" x14ac:dyDescent="0.35">
      <c r="A4812">
        <v>2909</v>
      </c>
      <c r="B4812" t="s">
        <v>9</v>
      </c>
      <c r="C4812">
        <v>319300</v>
      </c>
      <c r="D4812" t="s">
        <v>10</v>
      </c>
      <c r="E4812" t="s">
        <v>16</v>
      </c>
      <c r="F4812" t="s">
        <v>12</v>
      </c>
      <c r="G4812" t="s">
        <v>13</v>
      </c>
      <c r="H4812" t="s">
        <v>13</v>
      </c>
      <c r="I4812">
        <v>69</v>
      </c>
      <c r="J4812" t="str">
        <f>IF(ABS((C4812-AVERAGE($C:$C))/_xlfn.STDEV.S(moras[SALARIO]))&gt;1.96,"Atípico","No")</f>
        <v>No</v>
      </c>
      <c r="K4812" t="str">
        <f>IF(ABS((moras[[#This Row],[EDAD]]-AVERAGE($I:$I))/_xlfn.STDEV.S($I:$I))&gt;1.96,"Atípico","No")</f>
        <v>No</v>
      </c>
    </row>
    <row r="4813" spans="1:11" x14ac:dyDescent="0.35">
      <c r="A4813">
        <v>2984</v>
      </c>
      <c r="B4813" t="s">
        <v>15</v>
      </c>
      <c r="C4813">
        <v>299647</v>
      </c>
      <c r="D4813" t="s">
        <v>17</v>
      </c>
      <c r="E4813" t="s">
        <v>16</v>
      </c>
      <c r="F4813" t="s">
        <v>12</v>
      </c>
      <c r="G4813" t="s">
        <v>12</v>
      </c>
      <c r="H4813" t="s">
        <v>13</v>
      </c>
      <c r="I4813">
        <v>69</v>
      </c>
      <c r="J4813" t="str">
        <f>IF(ABS((C4813-AVERAGE($C:$C))/_xlfn.STDEV.S(moras[SALARIO]))&gt;1.96,"Atípico","No")</f>
        <v>No</v>
      </c>
      <c r="K4813" t="str">
        <f>IF(ABS((moras[[#This Row],[EDAD]]-AVERAGE($I:$I))/_xlfn.STDEV.S($I:$I))&gt;1.96,"Atípico","No")</f>
        <v>No</v>
      </c>
    </row>
    <row r="4814" spans="1:11" x14ac:dyDescent="0.35">
      <c r="A4814">
        <v>2955</v>
      </c>
      <c r="B4814" t="s">
        <v>9</v>
      </c>
      <c r="C4814">
        <v>297046</v>
      </c>
      <c r="D4814" t="s">
        <v>18</v>
      </c>
      <c r="E4814" t="s">
        <v>16</v>
      </c>
      <c r="F4814" t="s">
        <v>13</v>
      </c>
      <c r="G4814" t="s">
        <v>13</v>
      </c>
      <c r="H4814" t="s">
        <v>12</v>
      </c>
      <c r="I4814">
        <v>69</v>
      </c>
      <c r="J4814" t="str">
        <f>IF(ABS((C4814-AVERAGE($C:$C))/_xlfn.STDEV.S(moras[SALARIO]))&gt;1.96,"Atípico","No")</f>
        <v>No</v>
      </c>
      <c r="K4814" t="str">
        <f>IF(ABS((moras[[#This Row],[EDAD]]-AVERAGE($I:$I))/_xlfn.STDEV.S($I:$I))&gt;1.96,"Atípico","No")</f>
        <v>No</v>
      </c>
    </row>
    <row r="4815" spans="1:11" x14ac:dyDescent="0.35">
      <c r="A4815">
        <v>3516</v>
      </c>
      <c r="B4815" t="s">
        <v>15</v>
      </c>
      <c r="C4815">
        <v>278030</v>
      </c>
      <c r="D4815" t="s">
        <v>19</v>
      </c>
      <c r="E4815" t="s">
        <v>16</v>
      </c>
      <c r="F4815" t="s">
        <v>12</v>
      </c>
      <c r="G4815" t="s">
        <v>13</v>
      </c>
      <c r="H4815" t="s">
        <v>13</v>
      </c>
      <c r="I4815">
        <v>69</v>
      </c>
      <c r="J4815" t="str">
        <f>IF(ABS((C4815-AVERAGE($C:$C))/_xlfn.STDEV.S(moras[SALARIO]))&gt;1.96,"Atípico","No")</f>
        <v>No</v>
      </c>
      <c r="K4815" t="str">
        <f>IF(ABS((moras[[#This Row],[EDAD]]-AVERAGE($I:$I))/_xlfn.STDEV.S($I:$I))&gt;1.96,"Atípico","No")</f>
        <v>No</v>
      </c>
    </row>
    <row r="4816" spans="1:11" x14ac:dyDescent="0.35">
      <c r="A4816">
        <v>4923</v>
      </c>
      <c r="B4816" t="s">
        <v>9</v>
      </c>
      <c r="C4816">
        <v>278030</v>
      </c>
      <c r="D4816" t="s">
        <v>19</v>
      </c>
      <c r="E4816" t="s">
        <v>16</v>
      </c>
      <c r="F4816" t="s">
        <v>12</v>
      </c>
      <c r="G4816" t="s">
        <v>13</v>
      </c>
      <c r="H4816" t="s">
        <v>13</v>
      </c>
      <c r="I4816">
        <v>69</v>
      </c>
      <c r="J4816" t="str">
        <f>IF(ABS((C4816-AVERAGE($C:$C))/_xlfn.STDEV.S(moras[SALARIO]))&gt;1.96,"Atípico","No")</f>
        <v>No</v>
      </c>
      <c r="K4816" t="str">
        <f>IF(ABS((moras[[#This Row],[EDAD]]-AVERAGE($I:$I))/_xlfn.STDEV.S($I:$I))&gt;1.96,"Atípico","No")</f>
        <v>No</v>
      </c>
    </row>
    <row r="4817" spans="1:11" x14ac:dyDescent="0.35">
      <c r="A4817">
        <v>4805</v>
      </c>
      <c r="B4817" t="s">
        <v>9</v>
      </c>
      <c r="C4817">
        <v>105542.83</v>
      </c>
      <c r="D4817" t="s">
        <v>14</v>
      </c>
      <c r="E4817" t="s">
        <v>11</v>
      </c>
      <c r="F4817" t="s">
        <v>12</v>
      </c>
      <c r="G4817" t="s">
        <v>13</v>
      </c>
      <c r="H4817" t="s">
        <v>13</v>
      </c>
      <c r="I4817">
        <v>69</v>
      </c>
      <c r="J4817" t="str">
        <f>IF(ABS((C4817-AVERAGE($C:$C))/_xlfn.STDEV.S(moras[SALARIO]))&gt;1.96,"Atípico","No")</f>
        <v>No</v>
      </c>
      <c r="K4817" t="str">
        <f>IF(ABS((moras[[#This Row],[EDAD]]-AVERAGE($I:$I))/_xlfn.STDEV.S($I:$I))&gt;1.96,"Atípico","No")</f>
        <v>No</v>
      </c>
    </row>
    <row r="4818" spans="1:11" x14ac:dyDescent="0.35">
      <c r="A4818">
        <v>3793</v>
      </c>
      <c r="B4818" t="s">
        <v>15</v>
      </c>
      <c r="C4818">
        <v>1927866</v>
      </c>
      <c r="D4818" t="s">
        <v>14</v>
      </c>
      <c r="E4818" t="s">
        <v>11</v>
      </c>
      <c r="F4818" t="s">
        <v>12</v>
      </c>
      <c r="G4818" t="s">
        <v>13</v>
      </c>
      <c r="H4818" t="s">
        <v>13</v>
      </c>
      <c r="I4818">
        <v>70</v>
      </c>
      <c r="J4818" t="str">
        <f>IF(ABS((C4818-AVERAGE($C:$C))/_xlfn.STDEV.S(moras[SALARIO]))&gt;1.96,"Atípico","No")</f>
        <v>No</v>
      </c>
      <c r="K4818" t="str">
        <f>IF(ABS((moras[[#This Row],[EDAD]]-AVERAGE($I:$I))/_xlfn.STDEV.S($I:$I))&gt;1.96,"Atípico","No")</f>
        <v>Atípico</v>
      </c>
    </row>
    <row r="4819" spans="1:11" x14ac:dyDescent="0.35">
      <c r="A4819">
        <v>3583</v>
      </c>
      <c r="B4819" t="s">
        <v>15</v>
      </c>
      <c r="C4819">
        <v>1586732.18</v>
      </c>
      <c r="D4819" t="s">
        <v>10</v>
      </c>
      <c r="E4819" t="s">
        <v>11</v>
      </c>
      <c r="F4819" t="s">
        <v>12</v>
      </c>
      <c r="G4819" t="s">
        <v>13</v>
      </c>
      <c r="H4819" t="s">
        <v>13</v>
      </c>
      <c r="I4819">
        <v>70</v>
      </c>
      <c r="J4819" t="str">
        <f>IF(ABS((C4819-AVERAGE($C:$C))/_xlfn.STDEV.S(moras[SALARIO]))&gt;1.96,"Atípico","No")</f>
        <v>No</v>
      </c>
      <c r="K4819" t="str">
        <f>IF(ABS((moras[[#This Row],[EDAD]]-AVERAGE($I:$I))/_xlfn.STDEV.S($I:$I))&gt;1.96,"Atípico","No")</f>
        <v>Atípico</v>
      </c>
    </row>
    <row r="4820" spans="1:11" x14ac:dyDescent="0.35">
      <c r="A4820">
        <v>4665</v>
      </c>
      <c r="B4820" t="s">
        <v>9</v>
      </c>
      <c r="C4820">
        <v>1453308</v>
      </c>
      <c r="D4820" t="s">
        <v>14</v>
      </c>
      <c r="E4820" t="s">
        <v>11</v>
      </c>
      <c r="F4820" t="s">
        <v>12</v>
      </c>
      <c r="G4820" t="s">
        <v>13</v>
      </c>
      <c r="H4820" t="s">
        <v>13</v>
      </c>
      <c r="I4820">
        <v>70</v>
      </c>
      <c r="J4820" t="str">
        <f>IF(ABS((C4820-AVERAGE($C:$C))/_xlfn.STDEV.S(moras[SALARIO]))&gt;1.96,"Atípico","No")</f>
        <v>No</v>
      </c>
      <c r="K4820" t="str">
        <f>IF(ABS((moras[[#This Row],[EDAD]]-AVERAGE($I:$I))/_xlfn.STDEV.S($I:$I))&gt;1.96,"Atípico","No")</f>
        <v>Atípico</v>
      </c>
    </row>
    <row r="4821" spans="1:11" x14ac:dyDescent="0.35">
      <c r="A4821">
        <v>183</v>
      </c>
      <c r="B4821" t="s">
        <v>15</v>
      </c>
      <c r="C4821">
        <v>1379419</v>
      </c>
      <c r="D4821" t="s">
        <v>14</v>
      </c>
      <c r="E4821" t="s">
        <v>11</v>
      </c>
      <c r="F4821" t="s">
        <v>12</v>
      </c>
      <c r="G4821" t="s">
        <v>13</v>
      </c>
      <c r="H4821" t="s">
        <v>13</v>
      </c>
      <c r="I4821">
        <v>70</v>
      </c>
      <c r="J4821" t="str">
        <f>IF(ABS((C4821-AVERAGE($C:$C))/_xlfn.STDEV.S(moras[SALARIO]))&gt;1.96,"Atípico","No")</f>
        <v>No</v>
      </c>
      <c r="K4821" t="str">
        <f>IF(ABS((moras[[#This Row],[EDAD]]-AVERAGE($I:$I))/_xlfn.STDEV.S($I:$I))&gt;1.96,"Atípico","No")</f>
        <v>Atípico</v>
      </c>
    </row>
    <row r="4822" spans="1:11" x14ac:dyDescent="0.35">
      <c r="A4822">
        <v>1956</v>
      </c>
      <c r="B4822" t="s">
        <v>9</v>
      </c>
      <c r="C4822">
        <v>1094727.6000000001</v>
      </c>
      <c r="D4822" t="s">
        <v>14</v>
      </c>
      <c r="E4822" t="s">
        <v>11</v>
      </c>
      <c r="F4822" t="s">
        <v>12</v>
      </c>
      <c r="G4822" t="s">
        <v>13</v>
      </c>
      <c r="H4822" t="s">
        <v>13</v>
      </c>
      <c r="I4822">
        <v>70</v>
      </c>
      <c r="J4822" t="str">
        <f>IF(ABS((C4822-AVERAGE($C:$C))/_xlfn.STDEV.S(moras[SALARIO]))&gt;1.96,"Atípico","No")</f>
        <v>No</v>
      </c>
      <c r="K4822" t="str">
        <f>IF(ABS((moras[[#This Row],[EDAD]]-AVERAGE($I:$I))/_xlfn.STDEV.S($I:$I))&gt;1.96,"Atípico","No")</f>
        <v>Atípico</v>
      </c>
    </row>
    <row r="4823" spans="1:11" x14ac:dyDescent="0.35">
      <c r="A4823">
        <v>4933</v>
      </c>
      <c r="B4823" t="s">
        <v>15</v>
      </c>
      <c r="C4823">
        <v>953508</v>
      </c>
      <c r="D4823" t="s">
        <v>14</v>
      </c>
      <c r="E4823" t="s">
        <v>11</v>
      </c>
      <c r="F4823" t="s">
        <v>12</v>
      </c>
      <c r="G4823" t="s">
        <v>13</v>
      </c>
      <c r="H4823" t="s">
        <v>13</v>
      </c>
      <c r="I4823">
        <v>70</v>
      </c>
      <c r="J4823" t="str">
        <f>IF(ABS((C4823-AVERAGE($C:$C))/_xlfn.STDEV.S(moras[SALARIO]))&gt;1.96,"Atípico","No")</f>
        <v>No</v>
      </c>
      <c r="K4823" t="str">
        <f>IF(ABS((moras[[#This Row],[EDAD]]-AVERAGE($I:$I))/_xlfn.STDEV.S($I:$I))&gt;1.96,"Atípico","No")</f>
        <v>Atípico</v>
      </c>
    </row>
    <row r="4824" spans="1:11" x14ac:dyDescent="0.35">
      <c r="A4824">
        <v>4233</v>
      </c>
      <c r="B4824" t="s">
        <v>15</v>
      </c>
      <c r="C4824">
        <v>875386</v>
      </c>
      <c r="D4824" t="s">
        <v>14</v>
      </c>
      <c r="E4824" t="s">
        <v>11</v>
      </c>
      <c r="F4824" t="s">
        <v>12</v>
      </c>
      <c r="G4824" t="s">
        <v>13</v>
      </c>
      <c r="H4824" t="s">
        <v>13</v>
      </c>
      <c r="I4824">
        <v>70</v>
      </c>
      <c r="J4824" t="str">
        <f>IF(ABS((C4824-AVERAGE($C:$C))/_xlfn.STDEV.S(moras[SALARIO]))&gt;1.96,"Atípico","No")</f>
        <v>No</v>
      </c>
      <c r="K4824" t="str">
        <f>IF(ABS((moras[[#This Row],[EDAD]]-AVERAGE($I:$I))/_xlfn.STDEV.S($I:$I))&gt;1.96,"Atípico","No")</f>
        <v>Atípico</v>
      </c>
    </row>
    <row r="4825" spans="1:11" x14ac:dyDescent="0.35">
      <c r="A4825">
        <v>3503</v>
      </c>
      <c r="B4825" t="s">
        <v>9</v>
      </c>
      <c r="C4825">
        <v>742483</v>
      </c>
      <c r="D4825" t="s">
        <v>18</v>
      </c>
      <c r="E4825" t="s">
        <v>16</v>
      </c>
      <c r="F4825" t="s">
        <v>12</v>
      </c>
      <c r="G4825" t="s">
        <v>13</v>
      </c>
      <c r="H4825" t="s">
        <v>12</v>
      </c>
      <c r="I4825">
        <v>70</v>
      </c>
      <c r="J4825" t="str">
        <f>IF(ABS((C4825-AVERAGE($C:$C))/_xlfn.STDEV.S(moras[SALARIO]))&gt;1.96,"Atípico","No")</f>
        <v>No</v>
      </c>
      <c r="K4825" t="str">
        <f>IF(ABS((moras[[#This Row],[EDAD]]-AVERAGE($I:$I))/_xlfn.STDEV.S($I:$I))&gt;1.96,"Atípico","No")</f>
        <v>Atípico</v>
      </c>
    </row>
    <row r="4826" spans="1:11" x14ac:dyDescent="0.35">
      <c r="A4826">
        <v>896</v>
      </c>
      <c r="B4826" t="s">
        <v>9</v>
      </c>
      <c r="C4826">
        <v>639148</v>
      </c>
      <c r="D4826" t="s">
        <v>18</v>
      </c>
      <c r="E4826" t="s">
        <v>16</v>
      </c>
      <c r="F4826" t="s">
        <v>12</v>
      </c>
      <c r="G4826" t="s">
        <v>12</v>
      </c>
      <c r="H4826" t="s">
        <v>13</v>
      </c>
      <c r="I4826">
        <v>70</v>
      </c>
      <c r="J4826" t="str">
        <f>IF(ABS((C4826-AVERAGE($C:$C))/_xlfn.STDEV.S(moras[SALARIO]))&gt;1.96,"Atípico","No")</f>
        <v>No</v>
      </c>
      <c r="K4826" t="str">
        <f>IF(ABS((moras[[#This Row],[EDAD]]-AVERAGE($I:$I))/_xlfn.STDEV.S($I:$I))&gt;1.96,"Atípico","No")</f>
        <v>Atípico</v>
      </c>
    </row>
    <row r="4827" spans="1:11" x14ac:dyDescent="0.35">
      <c r="A4827">
        <v>4172</v>
      </c>
      <c r="B4827" t="s">
        <v>15</v>
      </c>
      <c r="C4827">
        <v>522807.1</v>
      </c>
      <c r="D4827" t="s">
        <v>14</v>
      </c>
      <c r="E4827" t="s">
        <v>11</v>
      </c>
      <c r="F4827" t="s">
        <v>12</v>
      </c>
      <c r="G4827" t="s">
        <v>13</v>
      </c>
      <c r="H4827" t="s">
        <v>13</v>
      </c>
      <c r="I4827">
        <v>70</v>
      </c>
      <c r="J4827" t="str">
        <f>IF(ABS((C4827-AVERAGE($C:$C))/_xlfn.STDEV.S(moras[SALARIO]))&gt;1.96,"Atípico","No")</f>
        <v>No</v>
      </c>
      <c r="K4827" t="str">
        <f>IF(ABS((moras[[#This Row],[EDAD]]-AVERAGE($I:$I))/_xlfn.STDEV.S($I:$I))&gt;1.96,"Atípico","No")</f>
        <v>Atípico</v>
      </c>
    </row>
    <row r="4828" spans="1:11" x14ac:dyDescent="0.35">
      <c r="A4828">
        <v>1774</v>
      </c>
      <c r="B4828" t="s">
        <v>9</v>
      </c>
      <c r="C4828">
        <v>343391</v>
      </c>
      <c r="D4828" t="s">
        <v>10</v>
      </c>
      <c r="E4828" t="s">
        <v>16</v>
      </c>
      <c r="F4828" t="s">
        <v>12</v>
      </c>
      <c r="G4828" t="s">
        <v>13</v>
      </c>
      <c r="H4828" t="s">
        <v>13</v>
      </c>
      <c r="I4828">
        <v>70</v>
      </c>
      <c r="J4828" t="str">
        <f>IF(ABS((C4828-AVERAGE($C:$C))/_xlfn.STDEV.S(moras[SALARIO]))&gt;1.96,"Atípico","No")</f>
        <v>No</v>
      </c>
      <c r="K4828" t="str">
        <f>IF(ABS((moras[[#This Row],[EDAD]]-AVERAGE($I:$I))/_xlfn.STDEV.S($I:$I))&gt;1.96,"Atípico","No")</f>
        <v>Atípico</v>
      </c>
    </row>
    <row r="4829" spans="1:11" x14ac:dyDescent="0.35">
      <c r="A4829">
        <v>2280</v>
      </c>
      <c r="B4829" t="s">
        <v>15</v>
      </c>
      <c r="C4829">
        <v>339164.62</v>
      </c>
      <c r="D4829" t="s">
        <v>14</v>
      </c>
      <c r="E4829" t="s">
        <v>11</v>
      </c>
      <c r="F4829" t="s">
        <v>12</v>
      </c>
      <c r="G4829" t="s">
        <v>13</v>
      </c>
      <c r="H4829" t="s">
        <v>13</v>
      </c>
      <c r="I4829">
        <v>70</v>
      </c>
      <c r="J4829" t="str">
        <f>IF(ABS((C4829-AVERAGE($C:$C))/_xlfn.STDEV.S(moras[SALARIO]))&gt;1.96,"Atípico","No")</f>
        <v>No</v>
      </c>
      <c r="K4829" t="str">
        <f>IF(ABS((moras[[#This Row],[EDAD]]-AVERAGE($I:$I))/_xlfn.STDEV.S($I:$I))&gt;1.96,"Atípico","No")</f>
        <v>Atípico</v>
      </c>
    </row>
    <row r="4830" spans="1:11" x14ac:dyDescent="0.35">
      <c r="A4830">
        <v>1629</v>
      </c>
      <c r="B4830" t="s">
        <v>9</v>
      </c>
      <c r="C4830">
        <v>297045</v>
      </c>
      <c r="D4830" t="s">
        <v>17</v>
      </c>
      <c r="E4830" t="s">
        <v>16</v>
      </c>
      <c r="F4830" t="s">
        <v>13</v>
      </c>
      <c r="G4830" t="s">
        <v>13</v>
      </c>
      <c r="H4830" t="s">
        <v>12</v>
      </c>
      <c r="I4830">
        <v>70</v>
      </c>
      <c r="J4830" t="str">
        <f>IF(ABS((C4830-AVERAGE($C:$C))/_xlfn.STDEV.S(moras[SALARIO]))&gt;1.96,"Atípico","No")</f>
        <v>No</v>
      </c>
      <c r="K4830" t="str">
        <f>IF(ABS((moras[[#This Row],[EDAD]]-AVERAGE($I:$I))/_xlfn.STDEV.S($I:$I))&gt;1.96,"Atípico","No")</f>
        <v>Atípico</v>
      </c>
    </row>
    <row r="4831" spans="1:11" x14ac:dyDescent="0.35">
      <c r="A4831">
        <v>3343</v>
      </c>
      <c r="B4831" t="s">
        <v>9</v>
      </c>
      <c r="C4831">
        <v>280000</v>
      </c>
      <c r="D4831" t="s">
        <v>10</v>
      </c>
      <c r="E4831" t="s">
        <v>16</v>
      </c>
      <c r="F4831" t="s">
        <v>12</v>
      </c>
      <c r="G4831" t="s">
        <v>13</v>
      </c>
      <c r="H4831" t="s">
        <v>13</v>
      </c>
      <c r="I4831">
        <v>70</v>
      </c>
      <c r="J4831" t="str">
        <f>IF(ABS((C4831-AVERAGE($C:$C))/_xlfn.STDEV.S(moras[SALARIO]))&gt;1.96,"Atípico","No")</f>
        <v>No</v>
      </c>
      <c r="K4831" t="str">
        <f>IF(ABS((moras[[#This Row],[EDAD]]-AVERAGE($I:$I))/_xlfn.STDEV.S($I:$I))&gt;1.96,"Atípico","No")</f>
        <v>Atípico</v>
      </c>
    </row>
    <row r="4832" spans="1:11" x14ac:dyDescent="0.35">
      <c r="A4832">
        <v>304</v>
      </c>
      <c r="B4832" t="s">
        <v>15</v>
      </c>
      <c r="C4832">
        <v>278030</v>
      </c>
      <c r="D4832" t="s">
        <v>19</v>
      </c>
      <c r="E4832" t="s">
        <v>16</v>
      </c>
      <c r="F4832" t="s">
        <v>12</v>
      </c>
      <c r="G4832" t="s">
        <v>13</v>
      </c>
      <c r="H4832" t="s">
        <v>13</v>
      </c>
      <c r="I4832">
        <v>70</v>
      </c>
      <c r="J4832" t="str">
        <f>IF(ABS((C4832-AVERAGE($C:$C))/_xlfn.STDEV.S(moras[SALARIO]))&gt;1.96,"Atípico","No")</f>
        <v>No</v>
      </c>
      <c r="K4832" t="str">
        <f>IF(ABS((moras[[#This Row],[EDAD]]-AVERAGE($I:$I))/_xlfn.STDEV.S($I:$I))&gt;1.96,"Atípico","No")</f>
        <v>Atípico</v>
      </c>
    </row>
    <row r="4833" spans="1:11" x14ac:dyDescent="0.35">
      <c r="A4833">
        <v>4368</v>
      </c>
      <c r="B4833" t="s">
        <v>9</v>
      </c>
      <c r="C4833">
        <v>127335.61</v>
      </c>
      <c r="D4833" t="s">
        <v>14</v>
      </c>
      <c r="E4833" t="s">
        <v>11</v>
      </c>
      <c r="F4833" t="s">
        <v>12</v>
      </c>
      <c r="G4833" t="s">
        <v>13</v>
      </c>
      <c r="H4833" t="s">
        <v>13</v>
      </c>
      <c r="I4833">
        <v>70</v>
      </c>
      <c r="J4833" t="str">
        <f>IF(ABS((C4833-AVERAGE($C:$C))/_xlfn.STDEV.S(moras[SALARIO]))&gt;1.96,"Atípico","No")</f>
        <v>No</v>
      </c>
      <c r="K4833" t="str">
        <f>IF(ABS((moras[[#This Row],[EDAD]]-AVERAGE($I:$I))/_xlfn.STDEV.S($I:$I))&gt;1.96,"Atípico","No")</f>
        <v>Atípico</v>
      </c>
    </row>
    <row r="4834" spans="1:11" x14ac:dyDescent="0.35">
      <c r="A4834">
        <v>2321</v>
      </c>
      <c r="B4834" t="s">
        <v>15</v>
      </c>
      <c r="C4834">
        <v>1584930</v>
      </c>
      <c r="D4834" t="s">
        <v>14</v>
      </c>
      <c r="E4834" t="s">
        <v>11</v>
      </c>
      <c r="F4834" t="s">
        <v>12</v>
      </c>
      <c r="G4834" t="s">
        <v>13</v>
      </c>
      <c r="H4834" t="s">
        <v>13</v>
      </c>
      <c r="I4834">
        <v>71</v>
      </c>
      <c r="J4834" t="str">
        <f>IF(ABS((C4834-AVERAGE($C:$C))/_xlfn.STDEV.S(moras[SALARIO]))&gt;1.96,"Atípico","No")</f>
        <v>No</v>
      </c>
      <c r="K4834" t="str">
        <f>IF(ABS((moras[[#This Row],[EDAD]]-AVERAGE($I:$I))/_xlfn.STDEV.S($I:$I))&gt;1.96,"Atípico","No")</f>
        <v>Atípico</v>
      </c>
    </row>
    <row r="4835" spans="1:11" x14ac:dyDescent="0.35">
      <c r="A4835">
        <v>3843</v>
      </c>
      <c r="B4835" t="s">
        <v>15</v>
      </c>
      <c r="C4835">
        <v>1192788</v>
      </c>
      <c r="D4835" t="s">
        <v>14</v>
      </c>
      <c r="E4835" t="s">
        <v>11</v>
      </c>
      <c r="F4835" t="s">
        <v>12</v>
      </c>
      <c r="G4835" t="s">
        <v>13</v>
      </c>
      <c r="H4835" t="s">
        <v>13</v>
      </c>
      <c r="I4835">
        <v>71</v>
      </c>
      <c r="J4835" t="str">
        <f>IF(ABS((C4835-AVERAGE($C:$C))/_xlfn.STDEV.S(moras[SALARIO]))&gt;1.96,"Atípico","No")</f>
        <v>No</v>
      </c>
      <c r="K4835" t="str">
        <f>IF(ABS((moras[[#This Row],[EDAD]]-AVERAGE($I:$I))/_xlfn.STDEV.S($I:$I))&gt;1.96,"Atípico","No")</f>
        <v>Atípico</v>
      </c>
    </row>
    <row r="4836" spans="1:11" x14ac:dyDescent="0.35">
      <c r="A4836">
        <v>611</v>
      </c>
      <c r="B4836" t="s">
        <v>15</v>
      </c>
      <c r="C4836">
        <v>1173695</v>
      </c>
      <c r="D4836" t="s">
        <v>14</v>
      </c>
      <c r="E4836" t="s">
        <v>11</v>
      </c>
      <c r="F4836" t="s">
        <v>12</v>
      </c>
      <c r="G4836" t="s">
        <v>13</v>
      </c>
      <c r="H4836" t="s">
        <v>13</v>
      </c>
      <c r="I4836">
        <v>71</v>
      </c>
      <c r="J4836" t="str">
        <f>IF(ABS((C4836-AVERAGE($C:$C))/_xlfn.STDEV.S(moras[SALARIO]))&gt;1.96,"Atípico","No")</f>
        <v>No</v>
      </c>
      <c r="K4836" t="str">
        <f>IF(ABS((moras[[#This Row],[EDAD]]-AVERAGE($I:$I))/_xlfn.STDEV.S($I:$I))&gt;1.96,"Atípico","No")</f>
        <v>Atípico</v>
      </c>
    </row>
    <row r="4837" spans="1:11" x14ac:dyDescent="0.35">
      <c r="A4837">
        <v>3237</v>
      </c>
      <c r="B4837" t="s">
        <v>9</v>
      </c>
      <c r="C4837">
        <v>1119534</v>
      </c>
      <c r="D4837" t="s">
        <v>18</v>
      </c>
      <c r="E4837" t="s">
        <v>16</v>
      </c>
      <c r="F4837" t="s">
        <v>12</v>
      </c>
      <c r="G4837" t="s">
        <v>13</v>
      </c>
      <c r="H4837" t="s">
        <v>13</v>
      </c>
      <c r="I4837">
        <v>71</v>
      </c>
      <c r="J4837" t="str">
        <f>IF(ABS((C4837-AVERAGE($C:$C))/_xlfn.STDEV.S(moras[SALARIO]))&gt;1.96,"Atípico","No")</f>
        <v>No</v>
      </c>
      <c r="K4837" t="str">
        <f>IF(ABS((moras[[#This Row],[EDAD]]-AVERAGE($I:$I))/_xlfn.STDEV.S($I:$I))&gt;1.96,"Atípico","No")</f>
        <v>Atípico</v>
      </c>
    </row>
    <row r="4838" spans="1:11" x14ac:dyDescent="0.35">
      <c r="A4838">
        <v>1028</v>
      </c>
      <c r="B4838" t="s">
        <v>15</v>
      </c>
      <c r="C4838">
        <v>766575.22</v>
      </c>
      <c r="D4838" t="s">
        <v>14</v>
      </c>
      <c r="E4838" t="s">
        <v>11</v>
      </c>
      <c r="F4838" t="s">
        <v>12</v>
      </c>
      <c r="G4838" t="s">
        <v>13</v>
      </c>
      <c r="H4838" t="s">
        <v>13</v>
      </c>
      <c r="I4838">
        <v>71</v>
      </c>
      <c r="J4838" t="str">
        <f>IF(ABS((C4838-AVERAGE($C:$C))/_xlfn.STDEV.S(moras[SALARIO]))&gt;1.96,"Atípico","No")</f>
        <v>No</v>
      </c>
      <c r="K4838" t="str">
        <f>IF(ABS((moras[[#This Row],[EDAD]]-AVERAGE($I:$I))/_xlfn.STDEV.S($I:$I))&gt;1.96,"Atípico","No")</f>
        <v>Atípico</v>
      </c>
    </row>
    <row r="4839" spans="1:11" x14ac:dyDescent="0.35">
      <c r="A4839">
        <v>964</v>
      </c>
      <c r="B4839" t="s">
        <v>15</v>
      </c>
      <c r="C4839">
        <v>538365</v>
      </c>
      <c r="D4839" t="s">
        <v>14</v>
      </c>
      <c r="E4839" t="s">
        <v>11</v>
      </c>
      <c r="F4839" t="s">
        <v>12</v>
      </c>
      <c r="G4839" t="s">
        <v>13</v>
      </c>
      <c r="H4839" t="s">
        <v>13</v>
      </c>
      <c r="I4839">
        <v>71</v>
      </c>
      <c r="J4839" t="str">
        <f>IF(ABS((C4839-AVERAGE($C:$C))/_xlfn.STDEV.S(moras[SALARIO]))&gt;1.96,"Atípico","No")</f>
        <v>No</v>
      </c>
      <c r="K4839" t="str">
        <f>IF(ABS((moras[[#This Row],[EDAD]]-AVERAGE($I:$I))/_xlfn.STDEV.S($I:$I))&gt;1.96,"Atípico","No")</f>
        <v>Atípico</v>
      </c>
    </row>
    <row r="4840" spans="1:11" x14ac:dyDescent="0.35">
      <c r="A4840">
        <v>4312</v>
      </c>
      <c r="B4840" t="s">
        <v>15</v>
      </c>
      <c r="C4840">
        <v>490637</v>
      </c>
      <c r="D4840" t="s">
        <v>14</v>
      </c>
      <c r="E4840" t="s">
        <v>11</v>
      </c>
      <c r="F4840" t="s">
        <v>12</v>
      </c>
      <c r="G4840" t="s">
        <v>13</v>
      </c>
      <c r="H4840" t="s">
        <v>13</v>
      </c>
      <c r="I4840">
        <v>71</v>
      </c>
      <c r="J4840" t="str">
        <f>IF(ABS((C4840-AVERAGE($C:$C))/_xlfn.STDEV.S(moras[SALARIO]))&gt;1.96,"Atípico","No")</f>
        <v>No</v>
      </c>
      <c r="K4840" t="str">
        <f>IF(ABS((moras[[#This Row],[EDAD]]-AVERAGE($I:$I))/_xlfn.STDEV.S($I:$I))&gt;1.96,"Atípico","No")</f>
        <v>Atípico</v>
      </c>
    </row>
    <row r="4841" spans="1:11" x14ac:dyDescent="0.35">
      <c r="A4841">
        <v>3070</v>
      </c>
      <c r="B4841" t="s">
        <v>9</v>
      </c>
      <c r="C4841">
        <v>406358</v>
      </c>
      <c r="D4841" t="s">
        <v>18</v>
      </c>
      <c r="E4841" t="s">
        <v>16</v>
      </c>
      <c r="F4841" t="s">
        <v>12</v>
      </c>
      <c r="G4841" t="s">
        <v>12</v>
      </c>
      <c r="H4841" t="s">
        <v>12</v>
      </c>
      <c r="I4841">
        <v>71</v>
      </c>
      <c r="J4841" t="str">
        <f>IF(ABS((C4841-AVERAGE($C:$C))/_xlfn.STDEV.S(moras[SALARIO]))&gt;1.96,"Atípico","No")</f>
        <v>No</v>
      </c>
      <c r="K4841" t="str">
        <f>IF(ABS((moras[[#This Row],[EDAD]]-AVERAGE($I:$I))/_xlfn.STDEV.S($I:$I))&gt;1.96,"Atípico","No")</f>
        <v>Atípico</v>
      </c>
    </row>
    <row r="4842" spans="1:11" x14ac:dyDescent="0.35">
      <c r="A4842">
        <v>2665</v>
      </c>
      <c r="B4842" t="s">
        <v>9</v>
      </c>
      <c r="C4842">
        <v>385165</v>
      </c>
      <c r="D4842" t="s">
        <v>18</v>
      </c>
      <c r="E4842" t="s">
        <v>16</v>
      </c>
      <c r="F4842" t="s">
        <v>12</v>
      </c>
      <c r="G4842" t="s">
        <v>13</v>
      </c>
      <c r="H4842" t="s">
        <v>12</v>
      </c>
      <c r="I4842">
        <v>71</v>
      </c>
      <c r="J4842" t="str">
        <f>IF(ABS((C4842-AVERAGE($C:$C))/_xlfn.STDEV.S(moras[SALARIO]))&gt;1.96,"Atípico","No")</f>
        <v>No</v>
      </c>
      <c r="K4842" t="str">
        <f>IF(ABS((moras[[#This Row],[EDAD]]-AVERAGE($I:$I))/_xlfn.STDEV.S($I:$I))&gt;1.96,"Atípico","No")</f>
        <v>Atípico</v>
      </c>
    </row>
    <row r="4843" spans="1:11" x14ac:dyDescent="0.35">
      <c r="A4843">
        <v>4019</v>
      </c>
      <c r="B4843" t="s">
        <v>9</v>
      </c>
      <c r="C4843">
        <v>378297</v>
      </c>
      <c r="D4843" t="s">
        <v>14</v>
      </c>
      <c r="E4843" t="s">
        <v>11</v>
      </c>
      <c r="F4843" t="s">
        <v>12</v>
      </c>
      <c r="G4843" t="s">
        <v>13</v>
      </c>
      <c r="H4843" t="s">
        <v>13</v>
      </c>
      <c r="I4843">
        <v>71</v>
      </c>
      <c r="J4843" t="str">
        <f>IF(ABS((C4843-AVERAGE($C:$C))/_xlfn.STDEV.S(moras[SALARIO]))&gt;1.96,"Atípico","No")</f>
        <v>No</v>
      </c>
      <c r="K4843" t="str">
        <f>IF(ABS((moras[[#This Row],[EDAD]]-AVERAGE($I:$I))/_xlfn.STDEV.S($I:$I))&gt;1.96,"Atípico","No")</f>
        <v>Atípico</v>
      </c>
    </row>
    <row r="4844" spans="1:11" x14ac:dyDescent="0.35">
      <c r="A4844">
        <v>1964</v>
      </c>
      <c r="B4844" t="s">
        <v>9</v>
      </c>
      <c r="C4844">
        <v>300018</v>
      </c>
      <c r="D4844" t="s">
        <v>18</v>
      </c>
      <c r="E4844" t="s">
        <v>16</v>
      </c>
      <c r="F4844" t="s">
        <v>12</v>
      </c>
      <c r="G4844" t="s">
        <v>13</v>
      </c>
      <c r="H4844" t="s">
        <v>13</v>
      </c>
      <c r="I4844">
        <v>71</v>
      </c>
      <c r="J4844" t="str">
        <f>IF(ABS((C4844-AVERAGE($C:$C))/_xlfn.STDEV.S(moras[SALARIO]))&gt;1.96,"Atípico","No")</f>
        <v>No</v>
      </c>
      <c r="K4844" t="str">
        <f>IF(ABS((moras[[#This Row],[EDAD]]-AVERAGE($I:$I))/_xlfn.STDEV.S($I:$I))&gt;1.96,"Atípico","No")</f>
        <v>Atípico</v>
      </c>
    </row>
    <row r="4845" spans="1:11" x14ac:dyDescent="0.35">
      <c r="A4845">
        <v>650</v>
      </c>
      <c r="B4845" t="s">
        <v>9</v>
      </c>
      <c r="C4845">
        <v>297046</v>
      </c>
      <c r="D4845" t="s">
        <v>17</v>
      </c>
      <c r="E4845" t="s">
        <v>16</v>
      </c>
      <c r="F4845" t="s">
        <v>13</v>
      </c>
      <c r="G4845" t="s">
        <v>12</v>
      </c>
      <c r="H4845" t="s">
        <v>13</v>
      </c>
      <c r="I4845">
        <v>71</v>
      </c>
      <c r="J4845" t="str">
        <f>IF(ABS((C4845-AVERAGE($C:$C))/_xlfn.STDEV.S(moras[SALARIO]))&gt;1.96,"Atípico","No")</f>
        <v>No</v>
      </c>
      <c r="K4845" t="str">
        <f>IF(ABS((moras[[#This Row],[EDAD]]-AVERAGE($I:$I))/_xlfn.STDEV.S($I:$I))&gt;1.96,"Atípico","No")</f>
        <v>Atípico</v>
      </c>
    </row>
    <row r="4846" spans="1:11" x14ac:dyDescent="0.35">
      <c r="A4846">
        <v>2281</v>
      </c>
      <c r="B4846" t="s">
        <v>9</v>
      </c>
      <c r="C4846">
        <v>278030</v>
      </c>
      <c r="D4846" t="s">
        <v>19</v>
      </c>
      <c r="E4846" t="s">
        <v>16</v>
      </c>
      <c r="F4846" t="s">
        <v>12</v>
      </c>
      <c r="G4846" t="s">
        <v>13</v>
      </c>
      <c r="H4846" t="s">
        <v>13</v>
      </c>
      <c r="I4846">
        <v>71</v>
      </c>
      <c r="J4846" t="str">
        <f>IF(ABS((C4846-AVERAGE($C:$C))/_xlfn.STDEV.S(moras[SALARIO]))&gt;1.96,"Atípico","No")</f>
        <v>No</v>
      </c>
      <c r="K4846" t="str">
        <f>IF(ABS((moras[[#This Row],[EDAD]]-AVERAGE($I:$I))/_xlfn.STDEV.S($I:$I))&gt;1.96,"Atípico","No")</f>
        <v>Atípico</v>
      </c>
    </row>
    <row r="4847" spans="1:11" x14ac:dyDescent="0.35">
      <c r="A4847">
        <v>2489</v>
      </c>
      <c r="B4847" t="s">
        <v>9</v>
      </c>
      <c r="C4847">
        <v>216000</v>
      </c>
      <c r="D4847" t="s">
        <v>10</v>
      </c>
      <c r="E4847" t="s">
        <v>16</v>
      </c>
      <c r="F4847" t="s">
        <v>12</v>
      </c>
      <c r="G4847" t="s">
        <v>13</v>
      </c>
      <c r="H4847" t="s">
        <v>12</v>
      </c>
      <c r="I4847">
        <v>71</v>
      </c>
      <c r="J4847" t="str">
        <f>IF(ABS((C4847-AVERAGE($C:$C))/_xlfn.STDEV.S(moras[SALARIO]))&gt;1.96,"Atípico","No")</f>
        <v>No</v>
      </c>
      <c r="K4847" t="str">
        <f>IF(ABS((moras[[#This Row],[EDAD]]-AVERAGE($I:$I))/_xlfn.STDEV.S($I:$I))&gt;1.96,"Atípico","No")</f>
        <v>Atípico</v>
      </c>
    </row>
    <row r="4848" spans="1:11" x14ac:dyDescent="0.35">
      <c r="A4848">
        <v>4522</v>
      </c>
      <c r="B4848" t="s">
        <v>9</v>
      </c>
      <c r="C4848">
        <v>78000</v>
      </c>
      <c r="D4848" t="s">
        <v>10</v>
      </c>
      <c r="E4848" t="s">
        <v>16</v>
      </c>
      <c r="F4848" t="s">
        <v>12</v>
      </c>
      <c r="G4848" t="s">
        <v>13</v>
      </c>
      <c r="H4848" t="s">
        <v>12</v>
      </c>
      <c r="I4848">
        <v>71</v>
      </c>
      <c r="J4848" t="str">
        <f>IF(ABS((C4848-AVERAGE($C:$C))/_xlfn.STDEV.S(moras[SALARIO]))&gt;1.96,"Atípico","No")</f>
        <v>No</v>
      </c>
      <c r="K4848" t="str">
        <f>IF(ABS((moras[[#This Row],[EDAD]]-AVERAGE($I:$I))/_xlfn.STDEV.S($I:$I))&gt;1.96,"Atípico","No")</f>
        <v>Atípico</v>
      </c>
    </row>
    <row r="4849" spans="1:11" x14ac:dyDescent="0.35">
      <c r="A4849">
        <v>2648</v>
      </c>
      <c r="B4849" t="s">
        <v>15</v>
      </c>
      <c r="C4849">
        <v>2029604</v>
      </c>
      <c r="D4849" t="s">
        <v>14</v>
      </c>
      <c r="E4849" t="s">
        <v>11</v>
      </c>
      <c r="F4849" t="s">
        <v>12</v>
      </c>
      <c r="G4849" t="s">
        <v>13</v>
      </c>
      <c r="H4849" t="s">
        <v>13</v>
      </c>
      <c r="I4849">
        <v>72</v>
      </c>
      <c r="J4849" t="str">
        <f>IF(ABS((C4849-AVERAGE($C:$C))/_xlfn.STDEV.S(moras[SALARIO]))&gt;1.96,"Atípico","No")</f>
        <v>No</v>
      </c>
      <c r="K4849" t="str">
        <f>IF(ABS((moras[[#This Row],[EDAD]]-AVERAGE($I:$I))/_xlfn.STDEV.S($I:$I))&gt;1.96,"Atípico","No")</f>
        <v>Atípico</v>
      </c>
    </row>
    <row r="4850" spans="1:11" x14ac:dyDescent="0.35">
      <c r="A4850">
        <v>3122</v>
      </c>
      <c r="B4850" t="s">
        <v>9</v>
      </c>
      <c r="C4850">
        <v>1326601</v>
      </c>
      <c r="D4850" t="s">
        <v>14</v>
      </c>
      <c r="E4850" t="s">
        <v>11</v>
      </c>
      <c r="F4850" t="s">
        <v>12</v>
      </c>
      <c r="G4850" t="s">
        <v>13</v>
      </c>
      <c r="H4850" t="s">
        <v>13</v>
      </c>
      <c r="I4850">
        <v>72</v>
      </c>
      <c r="J4850" t="str">
        <f>IF(ABS((C4850-AVERAGE($C:$C))/_xlfn.STDEV.S(moras[SALARIO]))&gt;1.96,"Atípico","No")</f>
        <v>No</v>
      </c>
      <c r="K4850" t="str">
        <f>IF(ABS((moras[[#This Row],[EDAD]]-AVERAGE($I:$I))/_xlfn.STDEV.S($I:$I))&gt;1.96,"Atípico","No")</f>
        <v>Atípico</v>
      </c>
    </row>
    <row r="4851" spans="1:11" x14ac:dyDescent="0.35">
      <c r="A4851">
        <v>3848</v>
      </c>
      <c r="B4851" t="s">
        <v>9</v>
      </c>
      <c r="C4851">
        <v>613320</v>
      </c>
      <c r="D4851" t="s">
        <v>21</v>
      </c>
      <c r="E4851" t="s">
        <v>16</v>
      </c>
      <c r="F4851" t="s">
        <v>12</v>
      </c>
      <c r="G4851" t="s">
        <v>12</v>
      </c>
      <c r="H4851" t="s">
        <v>13</v>
      </c>
      <c r="I4851">
        <v>72</v>
      </c>
      <c r="J4851" t="str">
        <f>IF(ABS((C4851-AVERAGE($C:$C))/_xlfn.STDEV.S(moras[SALARIO]))&gt;1.96,"Atípico","No")</f>
        <v>No</v>
      </c>
      <c r="K4851" t="str">
        <f>IF(ABS((moras[[#This Row],[EDAD]]-AVERAGE($I:$I))/_xlfn.STDEV.S($I:$I))&gt;1.96,"Atípico","No")</f>
        <v>Atípico</v>
      </c>
    </row>
    <row r="4852" spans="1:11" x14ac:dyDescent="0.35">
      <c r="A4852">
        <v>201</v>
      </c>
      <c r="B4852" t="s">
        <v>9</v>
      </c>
      <c r="C4852">
        <v>563607</v>
      </c>
      <c r="D4852" t="s">
        <v>18</v>
      </c>
      <c r="E4852" t="s">
        <v>16</v>
      </c>
      <c r="F4852" t="s">
        <v>12</v>
      </c>
      <c r="G4852" t="s">
        <v>13</v>
      </c>
      <c r="H4852" t="s">
        <v>12</v>
      </c>
      <c r="I4852">
        <v>72</v>
      </c>
      <c r="J4852" t="str">
        <f>IF(ABS((C4852-AVERAGE($C:$C))/_xlfn.STDEV.S(moras[SALARIO]))&gt;1.96,"Atípico","No")</f>
        <v>No</v>
      </c>
      <c r="K4852" t="str">
        <f>IF(ABS((moras[[#This Row],[EDAD]]-AVERAGE($I:$I))/_xlfn.STDEV.S($I:$I))&gt;1.96,"Atípico","No")</f>
        <v>Atípico</v>
      </c>
    </row>
    <row r="4853" spans="1:11" x14ac:dyDescent="0.35">
      <c r="A4853">
        <v>4858</v>
      </c>
      <c r="B4853" t="s">
        <v>9</v>
      </c>
      <c r="C4853">
        <v>491840</v>
      </c>
      <c r="D4853" t="s">
        <v>14</v>
      </c>
      <c r="E4853" t="s">
        <v>11</v>
      </c>
      <c r="F4853" t="s">
        <v>12</v>
      </c>
      <c r="G4853" t="s">
        <v>13</v>
      </c>
      <c r="H4853" t="s">
        <v>13</v>
      </c>
      <c r="I4853">
        <v>72</v>
      </c>
      <c r="J4853" t="str">
        <f>IF(ABS((C4853-AVERAGE($C:$C))/_xlfn.STDEV.S(moras[SALARIO]))&gt;1.96,"Atípico","No")</f>
        <v>No</v>
      </c>
      <c r="K4853" t="str">
        <f>IF(ABS((moras[[#This Row],[EDAD]]-AVERAGE($I:$I))/_xlfn.STDEV.S($I:$I))&gt;1.96,"Atípico","No")</f>
        <v>Atípico</v>
      </c>
    </row>
    <row r="4854" spans="1:11" x14ac:dyDescent="0.35">
      <c r="A4854">
        <v>2305</v>
      </c>
      <c r="B4854" t="s">
        <v>9</v>
      </c>
      <c r="C4854">
        <v>483976.7</v>
      </c>
      <c r="D4854" t="s">
        <v>14</v>
      </c>
      <c r="E4854" t="s">
        <v>11</v>
      </c>
      <c r="F4854" t="s">
        <v>12</v>
      </c>
      <c r="G4854" t="s">
        <v>13</v>
      </c>
      <c r="H4854" t="s">
        <v>13</v>
      </c>
      <c r="I4854">
        <v>72</v>
      </c>
      <c r="J4854" t="str">
        <f>IF(ABS((C4854-AVERAGE($C:$C))/_xlfn.STDEV.S(moras[SALARIO]))&gt;1.96,"Atípico","No")</f>
        <v>No</v>
      </c>
      <c r="K4854" t="str">
        <f>IF(ABS((moras[[#This Row],[EDAD]]-AVERAGE($I:$I))/_xlfn.STDEV.S($I:$I))&gt;1.96,"Atípico","No")</f>
        <v>Atípico</v>
      </c>
    </row>
    <row r="4855" spans="1:11" x14ac:dyDescent="0.35">
      <c r="A4855">
        <v>773</v>
      </c>
      <c r="B4855" t="s">
        <v>9</v>
      </c>
      <c r="C4855">
        <v>405063</v>
      </c>
      <c r="D4855" t="s">
        <v>18</v>
      </c>
      <c r="E4855" t="s">
        <v>16</v>
      </c>
      <c r="F4855" t="s">
        <v>12</v>
      </c>
      <c r="G4855" t="s">
        <v>13</v>
      </c>
      <c r="H4855" t="s">
        <v>12</v>
      </c>
      <c r="I4855">
        <v>72</v>
      </c>
      <c r="J4855" t="str">
        <f>IF(ABS((C4855-AVERAGE($C:$C))/_xlfn.STDEV.S(moras[SALARIO]))&gt;1.96,"Atípico","No")</f>
        <v>No</v>
      </c>
      <c r="K4855" t="str">
        <f>IF(ABS((moras[[#This Row],[EDAD]]-AVERAGE($I:$I))/_xlfn.STDEV.S($I:$I))&gt;1.96,"Atípico","No")</f>
        <v>Atípico</v>
      </c>
    </row>
    <row r="4856" spans="1:11" x14ac:dyDescent="0.35">
      <c r="A4856">
        <v>854</v>
      </c>
      <c r="B4856" t="s">
        <v>9</v>
      </c>
      <c r="C4856">
        <v>362010</v>
      </c>
      <c r="D4856" t="s">
        <v>10</v>
      </c>
      <c r="E4856" t="s">
        <v>16</v>
      </c>
      <c r="F4856" t="s">
        <v>12</v>
      </c>
      <c r="G4856" t="s">
        <v>13</v>
      </c>
      <c r="H4856" t="s">
        <v>12</v>
      </c>
      <c r="I4856">
        <v>72</v>
      </c>
      <c r="J4856" t="str">
        <f>IF(ABS((C4856-AVERAGE($C:$C))/_xlfn.STDEV.S(moras[SALARIO]))&gt;1.96,"Atípico","No")</f>
        <v>No</v>
      </c>
      <c r="K4856" t="str">
        <f>IF(ABS((moras[[#This Row],[EDAD]]-AVERAGE($I:$I))/_xlfn.STDEV.S($I:$I))&gt;1.96,"Atípico","No")</f>
        <v>Atípico</v>
      </c>
    </row>
    <row r="4857" spans="1:11" x14ac:dyDescent="0.35">
      <c r="A4857">
        <v>1173</v>
      </c>
      <c r="B4857" t="s">
        <v>9</v>
      </c>
      <c r="C4857">
        <v>279463.71999999997</v>
      </c>
      <c r="D4857" t="s">
        <v>14</v>
      </c>
      <c r="E4857" t="s">
        <v>11</v>
      </c>
      <c r="F4857" t="s">
        <v>12</v>
      </c>
      <c r="G4857" t="s">
        <v>13</v>
      </c>
      <c r="H4857" t="s">
        <v>13</v>
      </c>
      <c r="I4857">
        <v>72</v>
      </c>
      <c r="J4857" t="str">
        <f>IF(ABS((C4857-AVERAGE($C:$C))/_xlfn.STDEV.S(moras[SALARIO]))&gt;1.96,"Atípico","No")</f>
        <v>No</v>
      </c>
      <c r="K4857" t="str">
        <f>IF(ABS((moras[[#This Row],[EDAD]]-AVERAGE($I:$I))/_xlfn.STDEV.S($I:$I))&gt;1.96,"Atípico","No")</f>
        <v>Atípico</v>
      </c>
    </row>
    <row r="4858" spans="1:11" x14ac:dyDescent="0.35">
      <c r="A4858">
        <v>67</v>
      </c>
      <c r="B4858" t="s">
        <v>9</v>
      </c>
      <c r="C4858">
        <v>133603.53</v>
      </c>
      <c r="D4858" t="s">
        <v>14</v>
      </c>
      <c r="E4858" t="s">
        <v>11</v>
      </c>
      <c r="F4858" t="s">
        <v>12</v>
      </c>
      <c r="G4858" t="s">
        <v>13</v>
      </c>
      <c r="H4858" t="s">
        <v>13</v>
      </c>
      <c r="I4858">
        <v>72</v>
      </c>
      <c r="J4858" t="str">
        <f>IF(ABS((C4858-AVERAGE($C:$C))/_xlfn.STDEV.S(moras[SALARIO]))&gt;1.96,"Atípico","No")</f>
        <v>No</v>
      </c>
      <c r="K4858" t="str">
        <f>IF(ABS((moras[[#This Row],[EDAD]]-AVERAGE($I:$I))/_xlfn.STDEV.S($I:$I))&gt;1.96,"Atípico","No")</f>
        <v>Atípico</v>
      </c>
    </row>
    <row r="4859" spans="1:11" x14ac:dyDescent="0.35">
      <c r="A4859">
        <v>3478</v>
      </c>
      <c r="B4859" t="s">
        <v>9</v>
      </c>
      <c r="C4859">
        <v>14173194</v>
      </c>
      <c r="D4859" t="s">
        <v>14</v>
      </c>
      <c r="E4859" t="s">
        <v>11</v>
      </c>
      <c r="F4859" t="s">
        <v>12</v>
      </c>
      <c r="G4859" t="s">
        <v>13</v>
      </c>
      <c r="H4859" t="s">
        <v>13</v>
      </c>
      <c r="I4859">
        <v>73</v>
      </c>
      <c r="J4859" t="str">
        <f>IF(ABS((C4859-AVERAGE($C:$C))/_xlfn.STDEV.S(moras[SALARIO]))&gt;1.96,"Atípico","No")</f>
        <v>Atípico</v>
      </c>
      <c r="K4859" t="str">
        <f>IF(ABS((moras[[#This Row],[EDAD]]-AVERAGE($I:$I))/_xlfn.STDEV.S($I:$I))&gt;1.96,"Atípico","No")</f>
        <v>Atípico</v>
      </c>
    </row>
    <row r="4860" spans="1:11" x14ac:dyDescent="0.35">
      <c r="A4860">
        <v>846</v>
      </c>
      <c r="B4860" t="s">
        <v>15</v>
      </c>
      <c r="C4860">
        <v>3697124</v>
      </c>
      <c r="D4860" t="s">
        <v>14</v>
      </c>
      <c r="E4860" t="s">
        <v>11</v>
      </c>
      <c r="F4860" t="s">
        <v>12</v>
      </c>
      <c r="G4860" t="s">
        <v>13</v>
      </c>
      <c r="H4860" t="s">
        <v>13</v>
      </c>
      <c r="I4860">
        <v>73</v>
      </c>
      <c r="J4860" t="str">
        <f>IF(ABS((C4860-AVERAGE($C:$C))/_xlfn.STDEV.S(moras[SALARIO]))&gt;1.96,"Atípico","No")</f>
        <v>Atípico</v>
      </c>
      <c r="K4860" t="str">
        <f>IF(ABS((moras[[#This Row],[EDAD]]-AVERAGE($I:$I))/_xlfn.STDEV.S($I:$I))&gt;1.96,"Atípico","No")</f>
        <v>Atípico</v>
      </c>
    </row>
    <row r="4861" spans="1:11" x14ac:dyDescent="0.35">
      <c r="A4861">
        <v>327</v>
      </c>
      <c r="B4861" t="s">
        <v>15</v>
      </c>
      <c r="C4861">
        <v>1366089.12</v>
      </c>
      <c r="D4861" t="s">
        <v>14</v>
      </c>
      <c r="E4861" t="s">
        <v>11</v>
      </c>
      <c r="F4861" t="s">
        <v>12</v>
      </c>
      <c r="G4861" t="s">
        <v>12</v>
      </c>
      <c r="H4861" t="s">
        <v>13</v>
      </c>
      <c r="I4861">
        <v>73</v>
      </c>
      <c r="J4861" t="str">
        <f>IF(ABS((C4861-AVERAGE($C:$C))/_xlfn.STDEV.S(moras[SALARIO]))&gt;1.96,"Atípico","No")</f>
        <v>No</v>
      </c>
      <c r="K4861" t="str">
        <f>IF(ABS((moras[[#This Row],[EDAD]]-AVERAGE($I:$I))/_xlfn.STDEV.S($I:$I))&gt;1.96,"Atípico","No")</f>
        <v>Atípico</v>
      </c>
    </row>
    <row r="4862" spans="1:11" x14ac:dyDescent="0.35">
      <c r="A4862">
        <v>932</v>
      </c>
      <c r="B4862" t="s">
        <v>9</v>
      </c>
      <c r="C4862">
        <v>1249086</v>
      </c>
      <c r="D4862" t="s">
        <v>14</v>
      </c>
      <c r="E4862" t="s">
        <v>11</v>
      </c>
      <c r="F4862" t="s">
        <v>12</v>
      </c>
      <c r="G4862" t="s">
        <v>13</v>
      </c>
      <c r="H4862" t="s">
        <v>13</v>
      </c>
      <c r="I4862">
        <v>73</v>
      </c>
      <c r="J4862" t="str">
        <f>IF(ABS((C4862-AVERAGE($C:$C))/_xlfn.STDEV.S(moras[SALARIO]))&gt;1.96,"Atípico","No")</f>
        <v>No</v>
      </c>
      <c r="K4862" t="str">
        <f>IF(ABS((moras[[#This Row],[EDAD]]-AVERAGE($I:$I))/_xlfn.STDEV.S($I:$I))&gt;1.96,"Atípico","No")</f>
        <v>Atípico</v>
      </c>
    </row>
    <row r="4863" spans="1:11" x14ac:dyDescent="0.35">
      <c r="A4863">
        <v>803</v>
      </c>
      <c r="B4863" t="s">
        <v>15</v>
      </c>
      <c r="C4863">
        <v>938855</v>
      </c>
      <c r="D4863" t="s">
        <v>14</v>
      </c>
      <c r="E4863" t="s">
        <v>11</v>
      </c>
      <c r="F4863" t="s">
        <v>12</v>
      </c>
      <c r="G4863" t="s">
        <v>13</v>
      </c>
      <c r="H4863" t="s">
        <v>13</v>
      </c>
      <c r="I4863">
        <v>73</v>
      </c>
      <c r="J4863" t="str">
        <f>IF(ABS((C4863-AVERAGE($C:$C))/_xlfn.STDEV.S(moras[SALARIO]))&gt;1.96,"Atípico","No")</f>
        <v>No</v>
      </c>
      <c r="K4863" t="str">
        <f>IF(ABS((moras[[#This Row],[EDAD]]-AVERAGE($I:$I))/_xlfn.STDEV.S($I:$I))&gt;1.96,"Atípico","No")</f>
        <v>Atípico</v>
      </c>
    </row>
    <row r="4864" spans="1:11" x14ac:dyDescent="0.35">
      <c r="A4864">
        <v>1726</v>
      </c>
      <c r="B4864" t="s">
        <v>9</v>
      </c>
      <c r="C4864">
        <v>730846.3</v>
      </c>
      <c r="D4864" t="s">
        <v>14</v>
      </c>
      <c r="E4864" t="s">
        <v>11</v>
      </c>
      <c r="F4864" t="s">
        <v>12</v>
      </c>
      <c r="G4864" t="s">
        <v>13</v>
      </c>
      <c r="H4864" t="s">
        <v>13</v>
      </c>
      <c r="I4864">
        <v>73</v>
      </c>
      <c r="J4864" t="str">
        <f>IF(ABS((C4864-AVERAGE($C:$C))/_xlfn.STDEV.S(moras[SALARIO]))&gt;1.96,"Atípico","No")</f>
        <v>No</v>
      </c>
      <c r="K4864" t="str">
        <f>IF(ABS((moras[[#This Row],[EDAD]]-AVERAGE($I:$I))/_xlfn.STDEV.S($I:$I))&gt;1.96,"Atípico","No")</f>
        <v>Atípico</v>
      </c>
    </row>
    <row r="4865" spans="1:11" x14ac:dyDescent="0.35">
      <c r="A4865">
        <v>1033</v>
      </c>
      <c r="B4865" t="s">
        <v>9</v>
      </c>
      <c r="C4865">
        <v>639148</v>
      </c>
      <c r="D4865" t="s">
        <v>18</v>
      </c>
      <c r="E4865" t="s">
        <v>16</v>
      </c>
      <c r="F4865" t="s">
        <v>12</v>
      </c>
      <c r="G4865" t="s">
        <v>13</v>
      </c>
      <c r="H4865" t="s">
        <v>12</v>
      </c>
      <c r="I4865">
        <v>73</v>
      </c>
      <c r="J4865" t="str">
        <f>IF(ABS((C4865-AVERAGE($C:$C))/_xlfn.STDEV.S(moras[SALARIO]))&gt;1.96,"Atípico","No")</f>
        <v>No</v>
      </c>
      <c r="K4865" t="str">
        <f>IF(ABS((moras[[#This Row],[EDAD]]-AVERAGE($I:$I))/_xlfn.STDEV.S($I:$I))&gt;1.96,"Atípico","No")</f>
        <v>Atípico</v>
      </c>
    </row>
    <row r="4866" spans="1:11" x14ac:dyDescent="0.35">
      <c r="A4866">
        <v>3535</v>
      </c>
      <c r="B4866" t="s">
        <v>9</v>
      </c>
      <c r="C4866">
        <v>639148</v>
      </c>
      <c r="D4866" t="s">
        <v>18</v>
      </c>
      <c r="E4866" t="s">
        <v>16</v>
      </c>
      <c r="F4866" t="s">
        <v>12</v>
      </c>
      <c r="G4866" t="s">
        <v>13</v>
      </c>
      <c r="H4866" t="s">
        <v>13</v>
      </c>
      <c r="I4866">
        <v>73</v>
      </c>
      <c r="J4866" t="str">
        <f>IF(ABS((C4866-AVERAGE($C:$C))/_xlfn.STDEV.S(moras[SALARIO]))&gt;1.96,"Atípico","No")</f>
        <v>No</v>
      </c>
      <c r="K4866" t="str">
        <f>IF(ABS((moras[[#This Row],[EDAD]]-AVERAGE($I:$I))/_xlfn.STDEV.S($I:$I))&gt;1.96,"Atípico","No")</f>
        <v>Atípico</v>
      </c>
    </row>
    <row r="4867" spans="1:11" x14ac:dyDescent="0.35">
      <c r="A4867">
        <v>4762</v>
      </c>
      <c r="B4867" t="s">
        <v>15</v>
      </c>
      <c r="C4867">
        <v>639148</v>
      </c>
      <c r="D4867" t="s">
        <v>18</v>
      </c>
      <c r="E4867" t="s">
        <v>16</v>
      </c>
      <c r="F4867" t="s">
        <v>12</v>
      </c>
      <c r="G4867" t="s">
        <v>13</v>
      </c>
      <c r="H4867" t="s">
        <v>12</v>
      </c>
      <c r="I4867">
        <v>73</v>
      </c>
      <c r="J4867" t="str">
        <f>IF(ABS((C4867-AVERAGE($C:$C))/_xlfn.STDEV.S(moras[SALARIO]))&gt;1.96,"Atípico","No")</f>
        <v>No</v>
      </c>
      <c r="K4867" t="str">
        <f>IF(ABS((moras[[#This Row],[EDAD]]-AVERAGE($I:$I))/_xlfn.STDEV.S($I:$I))&gt;1.96,"Atípico","No")</f>
        <v>Atípico</v>
      </c>
    </row>
    <row r="4868" spans="1:11" x14ac:dyDescent="0.35">
      <c r="A4868">
        <v>3322</v>
      </c>
      <c r="B4868" t="s">
        <v>15</v>
      </c>
      <c r="C4868">
        <v>540083</v>
      </c>
      <c r="D4868" t="s">
        <v>17</v>
      </c>
      <c r="E4868" t="s">
        <v>16</v>
      </c>
      <c r="F4868" t="s">
        <v>13</v>
      </c>
      <c r="G4868" t="s">
        <v>12</v>
      </c>
      <c r="H4868" t="s">
        <v>12</v>
      </c>
      <c r="I4868">
        <v>73</v>
      </c>
      <c r="J4868" t="str">
        <f>IF(ABS((C4868-AVERAGE($C:$C))/_xlfn.STDEV.S(moras[SALARIO]))&gt;1.96,"Atípico","No")</f>
        <v>No</v>
      </c>
      <c r="K4868" t="str">
        <f>IF(ABS((moras[[#This Row],[EDAD]]-AVERAGE($I:$I))/_xlfn.STDEV.S($I:$I))&gt;1.96,"Atípico","No")</f>
        <v>Atípico</v>
      </c>
    </row>
    <row r="4869" spans="1:11" x14ac:dyDescent="0.35">
      <c r="A4869">
        <v>1014</v>
      </c>
      <c r="B4869" t="s">
        <v>15</v>
      </c>
      <c r="C4869">
        <v>514678</v>
      </c>
      <c r="D4869" t="s">
        <v>14</v>
      </c>
      <c r="E4869" t="s">
        <v>11</v>
      </c>
      <c r="F4869" t="s">
        <v>12</v>
      </c>
      <c r="G4869" t="s">
        <v>13</v>
      </c>
      <c r="H4869" t="s">
        <v>13</v>
      </c>
      <c r="I4869">
        <v>73</v>
      </c>
      <c r="J4869" t="str">
        <f>IF(ABS((C4869-AVERAGE($C:$C))/_xlfn.STDEV.S(moras[SALARIO]))&gt;1.96,"Atípico","No")</f>
        <v>No</v>
      </c>
      <c r="K4869" t="str">
        <f>IF(ABS((moras[[#This Row],[EDAD]]-AVERAGE($I:$I))/_xlfn.STDEV.S($I:$I))&gt;1.96,"Atípico","No")</f>
        <v>Atípico</v>
      </c>
    </row>
    <row r="4870" spans="1:11" x14ac:dyDescent="0.35">
      <c r="A4870">
        <v>2806</v>
      </c>
      <c r="B4870" t="s">
        <v>15</v>
      </c>
      <c r="C4870">
        <v>385886</v>
      </c>
      <c r="D4870" t="s">
        <v>14</v>
      </c>
      <c r="E4870" t="s">
        <v>11</v>
      </c>
      <c r="F4870" t="s">
        <v>12</v>
      </c>
      <c r="G4870" t="s">
        <v>13</v>
      </c>
      <c r="H4870" t="s">
        <v>13</v>
      </c>
      <c r="I4870">
        <v>73</v>
      </c>
      <c r="J4870" t="str">
        <f>IF(ABS((C4870-AVERAGE($C:$C))/_xlfn.STDEV.S(moras[SALARIO]))&gt;1.96,"Atípico","No")</f>
        <v>No</v>
      </c>
      <c r="K4870" t="str">
        <f>IF(ABS((moras[[#This Row],[EDAD]]-AVERAGE($I:$I))/_xlfn.STDEV.S($I:$I))&gt;1.96,"Atípico","No")</f>
        <v>Atípico</v>
      </c>
    </row>
    <row r="4871" spans="1:11" x14ac:dyDescent="0.35">
      <c r="A4871">
        <v>4491</v>
      </c>
      <c r="B4871" t="s">
        <v>9</v>
      </c>
      <c r="C4871">
        <v>299647</v>
      </c>
      <c r="D4871" t="s">
        <v>17</v>
      </c>
      <c r="E4871" t="s">
        <v>16</v>
      </c>
      <c r="F4871" t="s">
        <v>12</v>
      </c>
      <c r="G4871" t="s">
        <v>13</v>
      </c>
      <c r="H4871" t="s">
        <v>13</v>
      </c>
      <c r="I4871">
        <v>73</v>
      </c>
      <c r="J4871" t="str">
        <f>IF(ABS((C4871-AVERAGE($C:$C))/_xlfn.STDEV.S(moras[SALARIO]))&gt;1.96,"Atípico","No")</f>
        <v>No</v>
      </c>
      <c r="K4871" t="str">
        <f>IF(ABS((moras[[#This Row],[EDAD]]-AVERAGE($I:$I))/_xlfn.STDEV.S($I:$I))&gt;1.96,"Atípico","No")</f>
        <v>Atípico</v>
      </c>
    </row>
    <row r="4872" spans="1:11" x14ac:dyDescent="0.35">
      <c r="A4872">
        <v>1773</v>
      </c>
      <c r="B4872" t="s">
        <v>9</v>
      </c>
      <c r="C4872">
        <v>297046</v>
      </c>
      <c r="D4872" t="s">
        <v>17</v>
      </c>
      <c r="E4872" t="s">
        <v>16</v>
      </c>
      <c r="F4872" t="s">
        <v>13</v>
      </c>
      <c r="G4872" t="s">
        <v>13</v>
      </c>
      <c r="H4872" t="s">
        <v>12</v>
      </c>
      <c r="I4872">
        <v>73</v>
      </c>
      <c r="J4872" t="str">
        <f>IF(ABS((C4872-AVERAGE($C:$C))/_xlfn.STDEV.S(moras[SALARIO]))&gt;1.96,"Atípico","No")</f>
        <v>No</v>
      </c>
      <c r="K4872" t="str">
        <f>IF(ABS((moras[[#This Row],[EDAD]]-AVERAGE($I:$I))/_xlfn.STDEV.S($I:$I))&gt;1.96,"Atípico","No")</f>
        <v>Atípico</v>
      </c>
    </row>
    <row r="4873" spans="1:11" x14ac:dyDescent="0.35">
      <c r="A4873">
        <v>713</v>
      </c>
      <c r="B4873" t="s">
        <v>9</v>
      </c>
      <c r="C4873">
        <v>278030.99</v>
      </c>
      <c r="D4873" t="s">
        <v>19</v>
      </c>
      <c r="E4873" t="s">
        <v>16</v>
      </c>
      <c r="F4873" t="s">
        <v>12</v>
      </c>
      <c r="G4873" t="s">
        <v>13</v>
      </c>
      <c r="H4873" t="s">
        <v>13</v>
      </c>
      <c r="I4873">
        <v>73</v>
      </c>
      <c r="J4873" t="str">
        <f>IF(ABS((C4873-AVERAGE($C:$C))/_xlfn.STDEV.S(moras[SALARIO]))&gt;1.96,"Atípico","No")</f>
        <v>No</v>
      </c>
      <c r="K4873" t="str">
        <f>IF(ABS((moras[[#This Row],[EDAD]]-AVERAGE($I:$I))/_xlfn.STDEV.S($I:$I))&gt;1.96,"Atípico","No")</f>
        <v>Atípico</v>
      </c>
    </row>
    <row r="4874" spans="1:11" x14ac:dyDescent="0.35">
      <c r="A4874">
        <v>1555</v>
      </c>
      <c r="B4874" t="s">
        <v>15</v>
      </c>
      <c r="C4874">
        <v>263473.09000000003</v>
      </c>
      <c r="D4874" t="s">
        <v>14</v>
      </c>
      <c r="E4874" t="s">
        <v>11</v>
      </c>
      <c r="F4874" t="s">
        <v>12</v>
      </c>
      <c r="G4874" t="s">
        <v>13</v>
      </c>
      <c r="H4874" t="s">
        <v>13</v>
      </c>
      <c r="I4874">
        <v>73</v>
      </c>
      <c r="J4874" t="str">
        <f>IF(ABS((C4874-AVERAGE($C:$C))/_xlfn.STDEV.S(moras[SALARIO]))&gt;1.96,"Atípico","No")</f>
        <v>No</v>
      </c>
      <c r="K4874" t="str">
        <f>IF(ABS((moras[[#This Row],[EDAD]]-AVERAGE($I:$I))/_xlfn.STDEV.S($I:$I))&gt;1.96,"Atípico","No")</f>
        <v>Atípico</v>
      </c>
    </row>
    <row r="4875" spans="1:11" x14ac:dyDescent="0.35">
      <c r="A4875">
        <v>1881</v>
      </c>
      <c r="B4875" t="s">
        <v>9</v>
      </c>
      <c r="C4875">
        <v>150000</v>
      </c>
      <c r="D4875" t="s">
        <v>10</v>
      </c>
      <c r="E4875" t="s">
        <v>16</v>
      </c>
      <c r="F4875" t="s">
        <v>12</v>
      </c>
      <c r="G4875" t="s">
        <v>13</v>
      </c>
      <c r="H4875" t="s">
        <v>13</v>
      </c>
      <c r="I4875">
        <v>73</v>
      </c>
      <c r="J4875" t="str">
        <f>IF(ABS((C4875-AVERAGE($C:$C))/_xlfn.STDEV.S(moras[SALARIO]))&gt;1.96,"Atípico","No")</f>
        <v>No</v>
      </c>
      <c r="K4875" t="str">
        <f>IF(ABS((moras[[#This Row],[EDAD]]-AVERAGE($I:$I))/_xlfn.STDEV.S($I:$I))&gt;1.96,"Atípico","No")</f>
        <v>Atípico</v>
      </c>
    </row>
    <row r="4876" spans="1:11" x14ac:dyDescent="0.35">
      <c r="A4876">
        <v>3165</v>
      </c>
      <c r="B4876" t="s">
        <v>15</v>
      </c>
      <c r="C4876">
        <v>125727.03999999999</v>
      </c>
      <c r="D4876" t="s">
        <v>14</v>
      </c>
      <c r="E4876" t="s">
        <v>11</v>
      </c>
      <c r="F4876" t="s">
        <v>12</v>
      </c>
      <c r="G4876" t="s">
        <v>13</v>
      </c>
      <c r="H4876" t="s">
        <v>13</v>
      </c>
      <c r="I4876">
        <v>73</v>
      </c>
      <c r="J4876" t="str">
        <f>IF(ABS((C4876-AVERAGE($C:$C))/_xlfn.STDEV.S(moras[SALARIO]))&gt;1.96,"Atípico","No")</f>
        <v>No</v>
      </c>
      <c r="K4876" t="str">
        <f>IF(ABS((moras[[#This Row],[EDAD]]-AVERAGE($I:$I))/_xlfn.STDEV.S($I:$I))&gt;1.96,"Atípico","No")</f>
        <v>Atípico</v>
      </c>
    </row>
    <row r="4877" spans="1:11" x14ac:dyDescent="0.35">
      <c r="A4877">
        <v>1123</v>
      </c>
      <c r="B4877" t="s">
        <v>9</v>
      </c>
      <c r="C4877">
        <v>812849</v>
      </c>
      <c r="D4877" t="s">
        <v>17</v>
      </c>
      <c r="E4877" t="s">
        <v>16</v>
      </c>
      <c r="F4877" t="s">
        <v>12</v>
      </c>
      <c r="G4877" t="s">
        <v>12</v>
      </c>
      <c r="H4877" t="s">
        <v>13</v>
      </c>
      <c r="I4877">
        <v>74</v>
      </c>
      <c r="J4877" t="str">
        <f>IF(ABS((C4877-AVERAGE($C:$C))/_xlfn.STDEV.S(moras[SALARIO]))&gt;1.96,"Atípico","No")</f>
        <v>No</v>
      </c>
      <c r="K4877" t="str">
        <f>IF(ABS((moras[[#This Row],[EDAD]]-AVERAGE($I:$I))/_xlfn.STDEV.S($I:$I))&gt;1.96,"Atípico","No")</f>
        <v>Atípico</v>
      </c>
    </row>
    <row r="4878" spans="1:11" x14ac:dyDescent="0.35">
      <c r="A4878">
        <v>3313</v>
      </c>
      <c r="B4878" t="s">
        <v>15</v>
      </c>
      <c r="C4878">
        <v>643308</v>
      </c>
      <c r="D4878" t="s">
        <v>14</v>
      </c>
      <c r="E4878" t="s">
        <v>11</v>
      </c>
      <c r="F4878" t="s">
        <v>12</v>
      </c>
      <c r="G4878" t="s">
        <v>13</v>
      </c>
      <c r="H4878" t="s">
        <v>13</v>
      </c>
      <c r="I4878">
        <v>74</v>
      </c>
      <c r="J4878" t="str">
        <f>IF(ABS((C4878-AVERAGE($C:$C))/_xlfn.STDEV.S(moras[SALARIO]))&gt;1.96,"Atípico","No")</f>
        <v>No</v>
      </c>
      <c r="K4878" t="str">
        <f>IF(ABS((moras[[#This Row],[EDAD]]-AVERAGE($I:$I))/_xlfn.STDEV.S($I:$I))&gt;1.96,"Atípico","No")</f>
        <v>Atípico</v>
      </c>
    </row>
    <row r="4879" spans="1:11" x14ac:dyDescent="0.35">
      <c r="A4879">
        <v>3193</v>
      </c>
      <c r="B4879" t="s">
        <v>15</v>
      </c>
      <c r="C4879">
        <v>639148</v>
      </c>
      <c r="D4879" t="s">
        <v>18</v>
      </c>
      <c r="E4879" t="s">
        <v>16</v>
      </c>
      <c r="F4879" t="s">
        <v>12</v>
      </c>
      <c r="G4879" t="s">
        <v>13</v>
      </c>
      <c r="H4879" t="s">
        <v>12</v>
      </c>
      <c r="I4879">
        <v>74</v>
      </c>
      <c r="J4879" t="str">
        <f>IF(ABS((C4879-AVERAGE($C:$C))/_xlfn.STDEV.S(moras[SALARIO]))&gt;1.96,"Atípico","No")</f>
        <v>No</v>
      </c>
      <c r="K4879" t="str">
        <f>IF(ABS((moras[[#This Row],[EDAD]]-AVERAGE($I:$I))/_xlfn.STDEV.S($I:$I))&gt;1.96,"Atípico","No")</f>
        <v>Atípico</v>
      </c>
    </row>
    <row r="4880" spans="1:11" x14ac:dyDescent="0.35">
      <c r="A4880">
        <v>442</v>
      </c>
      <c r="B4880" t="s">
        <v>15</v>
      </c>
      <c r="C4880">
        <v>567930</v>
      </c>
      <c r="D4880" t="s">
        <v>18</v>
      </c>
      <c r="E4880" t="s">
        <v>16</v>
      </c>
      <c r="F4880" t="s">
        <v>12</v>
      </c>
      <c r="G4880" t="s">
        <v>13</v>
      </c>
      <c r="H4880" t="s">
        <v>12</v>
      </c>
      <c r="I4880">
        <v>74</v>
      </c>
      <c r="J4880" t="str">
        <f>IF(ABS((C4880-AVERAGE($C:$C))/_xlfn.STDEV.S(moras[SALARIO]))&gt;1.96,"Atípico","No")</f>
        <v>No</v>
      </c>
      <c r="K4880" t="str">
        <f>IF(ABS((moras[[#This Row],[EDAD]]-AVERAGE($I:$I))/_xlfn.STDEV.S($I:$I))&gt;1.96,"Atípico","No")</f>
        <v>Atípico</v>
      </c>
    </row>
    <row r="4881" spans="1:11" x14ac:dyDescent="0.35">
      <c r="A4881">
        <v>365</v>
      </c>
      <c r="B4881" t="s">
        <v>9</v>
      </c>
      <c r="C4881">
        <v>445567</v>
      </c>
      <c r="D4881" t="s">
        <v>18</v>
      </c>
      <c r="E4881" t="s">
        <v>16</v>
      </c>
      <c r="F4881" t="s">
        <v>12</v>
      </c>
      <c r="G4881" t="s">
        <v>13</v>
      </c>
      <c r="H4881" t="s">
        <v>12</v>
      </c>
      <c r="I4881">
        <v>74</v>
      </c>
      <c r="J4881" t="str">
        <f>IF(ABS((C4881-AVERAGE($C:$C))/_xlfn.STDEV.S(moras[SALARIO]))&gt;1.96,"Atípico","No")</f>
        <v>No</v>
      </c>
      <c r="K4881" t="str">
        <f>IF(ABS((moras[[#This Row],[EDAD]]-AVERAGE($I:$I))/_xlfn.STDEV.S($I:$I))&gt;1.96,"Atípico","No")</f>
        <v>Atípico</v>
      </c>
    </row>
    <row r="4882" spans="1:11" x14ac:dyDescent="0.35">
      <c r="A4882">
        <v>2359</v>
      </c>
      <c r="B4882" t="s">
        <v>9</v>
      </c>
      <c r="C4882">
        <v>299647</v>
      </c>
      <c r="D4882" t="s">
        <v>17</v>
      </c>
      <c r="E4882" t="s">
        <v>16</v>
      </c>
      <c r="F4882" t="s">
        <v>12</v>
      </c>
      <c r="G4882" t="s">
        <v>13</v>
      </c>
      <c r="H4882" t="s">
        <v>13</v>
      </c>
      <c r="I4882">
        <v>74</v>
      </c>
      <c r="J4882" t="str">
        <f>IF(ABS((C4882-AVERAGE($C:$C))/_xlfn.STDEV.S(moras[SALARIO]))&gt;1.96,"Atípico","No")</f>
        <v>No</v>
      </c>
      <c r="K4882" t="str">
        <f>IF(ABS((moras[[#This Row],[EDAD]]-AVERAGE($I:$I))/_xlfn.STDEV.S($I:$I))&gt;1.96,"Atípico","No")</f>
        <v>Atípico</v>
      </c>
    </row>
    <row r="4883" spans="1:11" x14ac:dyDescent="0.35">
      <c r="A4883">
        <v>68</v>
      </c>
      <c r="B4883" t="s">
        <v>9</v>
      </c>
      <c r="C4883">
        <v>140435.81</v>
      </c>
      <c r="D4883" t="s">
        <v>14</v>
      </c>
      <c r="E4883" t="s">
        <v>11</v>
      </c>
      <c r="F4883" t="s">
        <v>12</v>
      </c>
      <c r="G4883" t="s">
        <v>13</v>
      </c>
      <c r="H4883" t="s">
        <v>13</v>
      </c>
      <c r="I4883">
        <v>74</v>
      </c>
      <c r="J4883" t="str">
        <f>IF(ABS((C4883-AVERAGE($C:$C))/_xlfn.STDEV.S(moras[SALARIO]))&gt;1.96,"Atípico","No")</f>
        <v>No</v>
      </c>
      <c r="K4883" t="str">
        <f>IF(ABS((moras[[#This Row],[EDAD]]-AVERAGE($I:$I))/_xlfn.STDEV.S($I:$I))&gt;1.96,"Atípico","No")</f>
        <v>Atípico</v>
      </c>
    </row>
    <row r="4884" spans="1:11" x14ac:dyDescent="0.35">
      <c r="A4884">
        <v>3411</v>
      </c>
      <c r="B4884" t="s">
        <v>9</v>
      </c>
      <c r="C4884">
        <v>16858742</v>
      </c>
      <c r="D4884" t="s">
        <v>18</v>
      </c>
      <c r="E4884" t="s">
        <v>16</v>
      </c>
      <c r="F4884" t="s">
        <v>12</v>
      </c>
      <c r="G4884" t="s">
        <v>13</v>
      </c>
      <c r="H4884" t="s">
        <v>13</v>
      </c>
      <c r="I4884">
        <v>75</v>
      </c>
      <c r="J4884" t="str">
        <f>IF(ABS((C4884-AVERAGE($C:$C))/_xlfn.STDEV.S(moras[SALARIO]))&gt;1.96,"Atípico","No")</f>
        <v>Atípico</v>
      </c>
      <c r="K4884" t="str">
        <f>IF(ABS((moras[[#This Row],[EDAD]]-AVERAGE($I:$I))/_xlfn.STDEV.S($I:$I))&gt;1.96,"Atípico","No")</f>
        <v>Atípico</v>
      </c>
    </row>
    <row r="4885" spans="1:11" x14ac:dyDescent="0.35">
      <c r="A4885">
        <v>2496</v>
      </c>
      <c r="B4885" t="s">
        <v>15</v>
      </c>
      <c r="C4885">
        <v>3231114.56</v>
      </c>
      <c r="D4885" t="s">
        <v>14</v>
      </c>
      <c r="E4885" t="s">
        <v>11</v>
      </c>
      <c r="F4885" t="s">
        <v>12</v>
      </c>
      <c r="G4885" t="s">
        <v>13</v>
      </c>
      <c r="H4885" t="s">
        <v>13</v>
      </c>
      <c r="I4885">
        <v>75</v>
      </c>
      <c r="J4885" t="str">
        <f>IF(ABS((C4885-AVERAGE($C:$C))/_xlfn.STDEV.S(moras[SALARIO]))&gt;1.96,"Atípico","No")</f>
        <v>Atípico</v>
      </c>
      <c r="K4885" t="str">
        <f>IF(ABS((moras[[#This Row],[EDAD]]-AVERAGE($I:$I))/_xlfn.STDEV.S($I:$I))&gt;1.96,"Atípico","No")</f>
        <v>Atípico</v>
      </c>
    </row>
    <row r="4886" spans="1:11" x14ac:dyDescent="0.35">
      <c r="A4886">
        <v>3855</v>
      </c>
      <c r="B4886" t="s">
        <v>15</v>
      </c>
      <c r="C4886">
        <v>1386388</v>
      </c>
      <c r="D4886" t="s">
        <v>14</v>
      </c>
      <c r="E4886" t="s">
        <v>11</v>
      </c>
      <c r="F4886" t="s">
        <v>12</v>
      </c>
      <c r="G4886" t="s">
        <v>13</v>
      </c>
      <c r="H4886" t="s">
        <v>13</v>
      </c>
      <c r="I4886">
        <v>75</v>
      </c>
      <c r="J4886" t="str">
        <f>IF(ABS((C4886-AVERAGE($C:$C))/_xlfn.STDEV.S(moras[SALARIO]))&gt;1.96,"Atípico","No")</f>
        <v>No</v>
      </c>
      <c r="K4886" t="str">
        <f>IF(ABS((moras[[#This Row],[EDAD]]-AVERAGE($I:$I))/_xlfn.STDEV.S($I:$I))&gt;1.96,"Atípico","No")</f>
        <v>Atípico</v>
      </c>
    </row>
    <row r="4887" spans="1:11" x14ac:dyDescent="0.35">
      <c r="A4887">
        <v>606</v>
      </c>
      <c r="B4887" t="s">
        <v>9</v>
      </c>
      <c r="C4887">
        <v>1008778</v>
      </c>
      <c r="D4887" t="s">
        <v>14</v>
      </c>
      <c r="E4887" t="s">
        <v>11</v>
      </c>
      <c r="F4887" t="s">
        <v>12</v>
      </c>
      <c r="G4887" t="s">
        <v>13</v>
      </c>
      <c r="H4887" t="s">
        <v>13</v>
      </c>
      <c r="I4887">
        <v>75</v>
      </c>
      <c r="J4887" t="str">
        <f>IF(ABS((C4887-AVERAGE($C:$C))/_xlfn.STDEV.S(moras[SALARIO]))&gt;1.96,"Atípico","No")</f>
        <v>No</v>
      </c>
      <c r="K4887" t="str">
        <f>IF(ABS((moras[[#This Row],[EDAD]]-AVERAGE($I:$I))/_xlfn.STDEV.S($I:$I))&gt;1.96,"Atípico","No")</f>
        <v>Atípico</v>
      </c>
    </row>
    <row r="4888" spans="1:11" x14ac:dyDescent="0.35">
      <c r="A4888">
        <v>1404</v>
      </c>
      <c r="B4888" t="s">
        <v>15</v>
      </c>
      <c r="C4888">
        <v>760842</v>
      </c>
      <c r="D4888" t="s">
        <v>14</v>
      </c>
      <c r="E4888" t="s">
        <v>11</v>
      </c>
      <c r="F4888" t="s">
        <v>12</v>
      </c>
      <c r="G4888" t="s">
        <v>13</v>
      </c>
      <c r="H4888" t="s">
        <v>13</v>
      </c>
      <c r="I4888">
        <v>75</v>
      </c>
      <c r="J4888" t="str">
        <f>IF(ABS((C4888-AVERAGE($C:$C))/_xlfn.STDEV.S(moras[SALARIO]))&gt;1.96,"Atípico","No")</f>
        <v>No</v>
      </c>
      <c r="K4888" t="str">
        <f>IF(ABS((moras[[#This Row],[EDAD]]-AVERAGE($I:$I))/_xlfn.STDEV.S($I:$I))&gt;1.96,"Atípico","No")</f>
        <v>Atípico</v>
      </c>
    </row>
    <row r="4889" spans="1:11" x14ac:dyDescent="0.35">
      <c r="A4889">
        <v>2898</v>
      </c>
      <c r="B4889" t="s">
        <v>15</v>
      </c>
      <c r="C4889">
        <v>639148</v>
      </c>
      <c r="D4889" t="s">
        <v>17</v>
      </c>
      <c r="E4889" t="s">
        <v>16</v>
      </c>
      <c r="F4889" t="s">
        <v>12</v>
      </c>
      <c r="G4889" t="s">
        <v>13</v>
      </c>
      <c r="H4889" t="s">
        <v>13</v>
      </c>
      <c r="I4889">
        <v>75</v>
      </c>
      <c r="J4889" t="str">
        <f>IF(ABS((C4889-AVERAGE($C:$C))/_xlfn.STDEV.S(moras[SALARIO]))&gt;1.96,"Atípico","No")</f>
        <v>No</v>
      </c>
      <c r="K4889" t="str">
        <f>IF(ABS((moras[[#This Row],[EDAD]]-AVERAGE($I:$I))/_xlfn.STDEV.S($I:$I))&gt;1.96,"Atípico","No")</f>
        <v>Atípico</v>
      </c>
    </row>
    <row r="4890" spans="1:11" x14ac:dyDescent="0.35">
      <c r="A4890">
        <v>3038</v>
      </c>
      <c r="B4890" t="s">
        <v>9</v>
      </c>
      <c r="C4890">
        <v>639143</v>
      </c>
      <c r="D4890" t="s">
        <v>21</v>
      </c>
      <c r="E4890" t="s">
        <v>16</v>
      </c>
      <c r="F4890" t="s">
        <v>12</v>
      </c>
      <c r="G4890" t="s">
        <v>12</v>
      </c>
      <c r="H4890" t="s">
        <v>13</v>
      </c>
      <c r="I4890">
        <v>75</v>
      </c>
      <c r="J4890" t="str">
        <f>IF(ABS((C4890-AVERAGE($C:$C))/_xlfn.STDEV.S(moras[SALARIO]))&gt;1.96,"Atípico","No")</f>
        <v>No</v>
      </c>
      <c r="K4890" t="str">
        <f>IF(ABS((moras[[#This Row],[EDAD]]-AVERAGE($I:$I))/_xlfn.STDEV.S($I:$I))&gt;1.96,"Atípico","No")</f>
        <v>Atípico</v>
      </c>
    </row>
    <row r="4891" spans="1:11" x14ac:dyDescent="0.35">
      <c r="A4891">
        <v>3673</v>
      </c>
      <c r="B4891" t="s">
        <v>15</v>
      </c>
      <c r="C4891">
        <v>630173</v>
      </c>
      <c r="D4891" t="s">
        <v>14</v>
      </c>
      <c r="E4891" t="s">
        <v>11</v>
      </c>
      <c r="F4891" t="s">
        <v>12</v>
      </c>
      <c r="G4891" t="s">
        <v>13</v>
      </c>
      <c r="H4891" t="s">
        <v>13</v>
      </c>
      <c r="I4891">
        <v>75</v>
      </c>
      <c r="J4891" t="str">
        <f>IF(ABS((C4891-AVERAGE($C:$C))/_xlfn.STDEV.S(moras[SALARIO]))&gt;1.96,"Atípico","No")</f>
        <v>No</v>
      </c>
      <c r="K4891" t="str">
        <f>IF(ABS((moras[[#This Row],[EDAD]]-AVERAGE($I:$I))/_xlfn.STDEV.S($I:$I))&gt;1.96,"Atípico","No")</f>
        <v>Atípico</v>
      </c>
    </row>
    <row r="4892" spans="1:11" x14ac:dyDescent="0.35">
      <c r="A4892">
        <v>2675</v>
      </c>
      <c r="B4892" t="s">
        <v>15</v>
      </c>
      <c r="C4892">
        <v>354822.98</v>
      </c>
      <c r="D4892" t="s">
        <v>14</v>
      </c>
      <c r="E4892" t="s">
        <v>11</v>
      </c>
      <c r="F4892" t="s">
        <v>12</v>
      </c>
      <c r="G4892" t="s">
        <v>13</v>
      </c>
      <c r="H4892" t="s">
        <v>13</v>
      </c>
      <c r="I4892">
        <v>75</v>
      </c>
      <c r="J4892" t="str">
        <f>IF(ABS((C4892-AVERAGE($C:$C))/_xlfn.STDEV.S(moras[SALARIO]))&gt;1.96,"Atípico","No")</f>
        <v>No</v>
      </c>
      <c r="K4892" t="str">
        <f>IF(ABS((moras[[#This Row],[EDAD]]-AVERAGE($I:$I))/_xlfn.STDEV.S($I:$I))&gt;1.96,"Atípico","No")</f>
        <v>Atípico</v>
      </c>
    </row>
    <row r="4893" spans="1:11" x14ac:dyDescent="0.35">
      <c r="A4893">
        <v>2472</v>
      </c>
      <c r="B4893" t="s">
        <v>9</v>
      </c>
      <c r="C4893">
        <v>300056</v>
      </c>
      <c r="D4893" t="s">
        <v>14</v>
      </c>
      <c r="E4893" t="s">
        <v>11</v>
      </c>
      <c r="F4893" t="s">
        <v>12</v>
      </c>
      <c r="G4893" t="s">
        <v>13</v>
      </c>
      <c r="H4893" t="s">
        <v>13</v>
      </c>
      <c r="I4893">
        <v>75</v>
      </c>
      <c r="J4893" t="str">
        <f>IF(ABS((C4893-AVERAGE($C:$C))/_xlfn.STDEV.S(moras[SALARIO]))&gt;1.96,"Atípico","No")</f>
        <v>No</v>
      </c>
      <c r="K4893" t="str">
        <f>IF(ABS((moras[[#This Row],[EDAD]]-AVERAGE($I:$I))/_xlfn.STDEV.S($I:$I))&gt;1.96,"Atípico","No")</f>
        <v>Atípico</v>
      </c>
    </row>
    <row r="4894" spans="1:11" x14ac:dyDescent="0.35">
      <c r="A4894">
        <v>911</v>
      </c>
      <c r="B4894" t="s">
        <v>9</v>
      </c>
      <c r="C4894">
        <v>299647</v>
      </c>
      <c r="D4894" t="s">
        <v>17</v>
      </c>
      <c r="E4894" t="s">
        <v>16</v>
      </c>
      <c r="F4894" t="s">
        <v>12</v>
      </c>
      <c r="G4894" t="s">
        <v>13</v>
      </c>
      <c r="H4894" t="s">
        <v>13</v>
      </c>
      <c r="I4894">
        <v>75</v>
      </c>
      <c r="J4894" t="str">
        <f>IF(ABS((C4894-AVERAGE($C:$C))/_xlfn.STDEV.S(moras[SALARIO]))&gt;1.96,"Atípico","No")</f>
        <v>No</v>
      </c>
      <c r="K4894" t="str">
        <f>IF(ABS((moras[[#This Row],[EDAD]]-AVERAGE($I:$I))/_xlfn.STDEV.S($I:$I))&gt;1.96,"Atípico","No")</f>
        <v>Atípico</v>
      </c>
    </row>
    <row r="4895" spans="1:11" x14ac:dyDescent="0.35">
      <c r="A4895">
        <v>4568</v>
      </c>
      <c r="B4895" t="s">
        <v>15</v>
      </c>
      <c r="C4895">
        <v>298155</v>
      </c>
      <c r="D4895" t="s">
        <v>17</v>
      </c>
      <c r="E4895" t="s">
        <v>16</v>
      </c>
      <c r="F4895" t="s">
        <v>12</v>
      </c>
      <c r="G4895" t="s">
        <v>13</v>
      </c>
      <c r="H4895" t="s">
        <v>13</v>
      </c>
      <c r="I4895">
        <v>75</v>
      </c>
      <c r="J4895" t="str">
        <f>IF(ABS((C4895-AVERAGE($C:$C))/_xlfn.STDEV.S(moras[SALARIO]))&gt;1.96,"Atípico","No")</f>
        <v>No</v>
      </c>
      <c r="K4895" t="str">
        <f>IF(ABS((moras[[#This Row],[EDAD]]-AVERAGE($I:$I))/_xlfn.STDEV.S($I:$I))&gt;1.96,"Atípico","No")</f>
        <v>Atípico</v>
      </c>
    </row>
    <row r="4896" spans="1:11" x14ac:dyDescent="0.35">
      <c r="A4896">
        <v>2820</v>
      </c>
      <c r="B4896" t="s">
        <v>15</v>
      </c>
      <c r="C4896">
        <v>188120.81</v>
      </c>
      <c r="D4896" t="s">
        <v>14</v>
      </c>
      <c r="E4896" t="s">
        <v>11</v>
      </c>
      <c r="F4896" t="s">
        <v>12</v>
      </c>
      <c r="G4896" t="s">
        <v>13</v>
      </c>
      <c r="H4896" t="s">
        <v>13</v>
      </c>
      <c r="I4896">
        <v>75</v>
      </c>
      <c r="J4896" t="str">
        <f>IF(ABS((C4896-AVERAGE($C:$C))/_xlfn.STDEV.S(moras[SALARIO]))&gt;1.96,"Atípico","No")</f>
        <v>No</v>
      </c>
      <c r="K4896" t="str">
        <f>IF(ABS((moras[[#This Row],[EDAD]]-AVERAGE($I:$I))/_xlfn.STDEV.S($I:$I))&gt;1.96,"Atípico","No")</f>
        <v>Atípico</v>
      </c>
    </row>
    <row r="4897" spans="1:11" x14ac:dyDescent="0.35">
      <c r="A4897">
        <v>3911</v>
      </c>
      <c r="B4897" t="s">
        <v>15</v>
      </c>
      <c r="C4897">
        <v>1341939</v>
      </c>
      <c r="D4897" t="s">
        <v>14</v>
      </c>
      <c r="E4897" t="s">
        <v>11</v>
      </c>
      <c r="F4897" t="s">
        <v>12</v>
      </c>
      <c r="G4897" t="s">
        <v>13</v>
      </c>
      <c r="H4897" t="s">
        <v>13</v>
      </c>
      <c r="I4897">
        <v>76</v>
      </c>
      <c r="J4897" t="str">
        <f>IF(ABS((C4897-AVERAGE($C:$C))/_xlfn.STDEV.S(moras[SALARIO]))&gt;1.96,"Atípico","No")</f>
        <v>No</v>
      </c>
      <c r="K4897" t="str">
        <f>IF(ABS((moras[[#This Row],[EDAD]]-AVERAGE($I:$I))/_xlfn.STDEV.S($I:$I))&gt;1.96,"Atípico","No")</f>
        <v>Atípico</v>
      </c>
    </row>
    <row r="4898" spans="1:11" x14ac:dyDescent="0.35">
      <c r="A4898">
        <v>1054</v>
      </c>
      <c r="B4898" t="s">
        <v>9</v>
      </c>
      <c r="C4898">
        <v>1301239</v>
      </c>
      <c r="D4898" t="s">
        <v>14</v>
      </c>
      <c r="E4898" t="s">
        <v>11</v>
      </c>
      <c r="F4898" t="s">
        <v>12</v>
      </c>
      <c r="G4898" t="s">
        <v>13</v>
      </c>
      <c r="H4898" t="s">
        <v>13</v>
      </c>
      <c r="I4898">
        <v>76</v>
      </c>
      <c r="J4898" t="str">
        <f>IF(ABS((C4898-AVERAGE($C:$C))/_xlfn.STDEV.S(moras[SALARIO]))&gt;1.96,"Atípico","No")</f>
        <v>No</v>
      </c>
      <c r="K4898" t="str">
        <f>IF(ABS((moras[[#This Row],[EDAD]]-AVERAGE($I:$I))/_xlfn.STDEV.S($I:$I))&gt;1.96,"Atípico","No")</f>
        <v>Atípico</v>
      </c>
    </row>
    <row r="4899" spans="1:11" x14ac:dyDescent="0.35">
      <c r="A4899">
        <v>2009</v>
      </c>
      <c r="B4899" t="s">
        <v>15</v>
      </c>
      <c r="C4899">
        <v>1059620</v>
      </c>
      <c r="D4899" t="s">
        <v>17</v>
      </c>
      <c r="E4899" t="s">
        <v>16</v>
      </c>
      <c r="F4899" t="s">
        <v>12</v>
      </c>
      <c r="G4899" t="s">
        <v>12</v>
      </c>
      <c r="H4899" t="s">
        <v>13</v>
      </c>
      <c r="I4899">
        <v>76</v>
      </c>
      <c r="J4899" t="str">
        <f>IF(ABS((C4899-AVERAGE($C:$C))/_xlfn.STDEV.S(moras[SALARIO]))&gt;1.96,"Atípico","No")</f>
        <v>No</v>
      </c>
      <c r="K4899" t="str">
        <f>IF(ABS((moras[[#This Row],[EDAD]]-AVERAGE($I:$I))/_xlfn.STDEV.S($I:$I))&gt;1.96,"Atípico","No")</f>
        <v>Atípico</v>
      </c>
    </row>
    <row r="4900" spans="1:11" x14ac:dyDescent="0.35">
      <c r="A4900">
        <v>3857</v>
      </c>
      <c r="B4900" t="s">
        <v>9</v>
      </c>
      <c r="C4900">
        <v>1007583</v>
      </c>
      <c r="D4900" t="s">
        <v>18</v>
      </c>
      <c r="E4900" t="s">
        <v>16</v>
      </c>
      <c r="F4900" t="s">
        <v>12</v>
      </c>
      <c r="G4900" t="s">
        <v>13</v>
      </c>
      <c r="H4900" t="s">
        <v>13</v>
      </c>
      <c r="I4900">
        <v>76</v>
      </c>
      <c r="J4900" t="str">
        <f>IF(ABS((C4900-AVERAGE($C:$C))/_xlfn.STDEV.S(moras[SALARIO]))&gt;1.96,"Atípico","No")</f>
        <v>No</v>
      </c>
      <c r="K4900" t="str">
        <f>IF(ABS((moras[[#This Row],[EDAD]]-AVERAGE($I:$I))/_xlfn.STDEV.S($I:$I))&gt;1.96,"Atípico","No")</f>
        <v>Atípico</v>
      </c>
    </row>
    <row r="4901" spans="1:11" x14ac:dyDescent="0.35">
      <c r="A4901">
        <v>641</v>
      </c>
      <c r="B4901" t="s">
        <v>15</v>
      </c>
      <c r="C4901">
        <v>697711</v>
      </c>
      <c r="D4901" t="s">
        <v>14</v>
      </c>
      <c r="E4901" t="s">
        <v>11</v>
      </c>
      <c r="F4901" t="s">
        <v>12</v>
      </c>
      <c r="G4901" t="s">
        <v>13</v>
      </c>
      <c r="H4901" t="s">
        <v>13</v>
      </c>
      <c r="I4901">
        <v>76</v>
      </c>
      <c r="J4901" t="str">
        <f>IF(ABS((C4901-AVERAGE($C:$C))/_xlfn.STDEV.S(moras[SALARIO]))&gt;1.96,"Atípico","No")</f>
        <v>No</v>
      </c>
      <c r="K4901" t="str">
        <f>IF(ABS((moras[[#This Row],[EDAD]]-AVERAGE($I:$I))/_xlfn.STDEV.S($I:$I))&gt;1.96,"Atípico","No")</f>
        <v>Atípico</v>
      </c>
    </row>
    <row r="4902" spans="1:11" x14ac:dyDescent="0.35">
      <c r="A4902">
        <v>3126</v>
      </c>
      <c r="B4902" t="s">
        <v>9</v>
      </c>
      <c r="C4902">
        <v>639148</v>
      </c>
      <c r="D4902" t="s">
        <v>17</v>
      </c>
      <c r="E4902" t="s">
        <v>16</v>
      </c>
      <c r="F4902" t="s">
        <v>12</v>
      </c>
      <c r="G4902" t="s">
        <v>12</v>
      </c>
      <c r="H4902" t="s">
        <v>13</v>
      </c>
      <c r="I4902">
        <v>76</v>
      </c>
      <c r="J4902" t="str">
        <f>IF(ABS((C4902-AVERAGE($C:$C))/_xlfn.STDEV.S(moras[SALARIO]))&gt;1.96,"Atípico","No")</f>
        <v>No</v>
      </c>
      <c r="K4902" t="str">
        <f>IF(ABS((moras[[#This Row],[EDAD]]-AVERAGE($I:$I))/_xlfn.STDEV.S($I:$I))&gt;1.96,"Atípico","No")</f>
        <v>Atípico</v>
      </c>
    </row>
    <row r="4903" spans="1:11" x14ac:dyDescent="0.35">
      <c r="A4903">
        <v>2154</v>
      </c>
      <c r="B4903" t="s">
        <v>15</v>
      </c>
      <c r="C4903">
        <v>585854</v>
      </c>
      <c r="D4903" t="s">
        <v>14</v>
      </c>
      <c r="E4903" t="s">
        <v>11</v>
      </c>
      <c r="F4903" t="s">
        <v>12</v>
      </c>
      <c r="G4903" t="s">
        <v>13</v>
      </c>
      <c r="H4903" t="s">
        <v>13</v>
      </c>
      <c r="I4903">
        <v>76</v>
      </c>
      <c r="J4903" t="str">
        <f>IF(ABS((C4903-AVERAGE($C:$C))/_xlfn.STDEV.S(moras[SALARIO]))&gt;1.96,"Atípico","No")</f>
        <v>No</v>
      </c>
      <c r="K4903" t="str">
        <f>IF(ABS((moras[[#This Row],[EDAD]]-AVERAGE($I:$I))/_xlfn.STDEV.S($I:$I))&gt;1.96,"Atípico","No")</f>
        <v>Atípico</v>
      </c>
    </row>
    <row r="4904" spans="1:11" x14ac:dyDescent="0.35">
      <c r="A4904">
        <v>2622</v>
      </c>
      <c r="B4904" t="s">
        <v>9</v>
      </c>
      <c r="C4904">
        <v>297056</v>
      </c>
      <c r="D4904" t="s">
        <v>18</v>
      </c>
      <c r="E4904" t="s">
        <v>16</v>
      </c>
      <c r="F4904" t="s">
        <v>12</v>
      </c>
      <c r="G4904" t="s">
        <v>13</v>
      </c>
      <c r="H4904" t="s">
        <v>13</v>
      </c>
      <c r="I4904">
        <v>76</v>
      </c>
      <c r="J4904" t="str">
        <f>IF(ABS((C4904-AVERAGE($C:$C))/_xlfn.STDEV.S(moras[SALARIO]))&gt;1.96,"Atípico","No")</f>
        <v>No</v>
      </c>
      <c r="K4904" t="str">
        <f>IF(ABS((moras[[#This Row],[EDAD]]-AVERAGE($I:$I))/_xlfn.STDEV.S($I:$I))&gt;1.96,"Atípico","No")</f>
        <v>Atípico</v>
      </c>
    </row>
    <row r="4905" spans="1:11" x14ac:dyDescent="0.35">
      <c r="A4905">
        <v>4528</v>
      </c>
      <c r="B4905" t="s">
        <v>9</v>
      </c>
      <c r="C4905">
        <v>297045</v>
      </c>
      <c r="D4905" t="s">
        <v>17</v>
      </c>
      <c r="E4905" t="s">
        <v>16</v>
      </c>
      <c r="F4905" t="s">
        <v>12</v>
      </c>
      <c r="G4905" t="s">
        <v>12</v>
      </c>
      <c r="H4905" t="s">
        <v>13</v>
      </c>
      <c r="I4905">
        <v>76</v>
      </c>
      <c r="J4905" t="str">
        <f>IF(ABS((C4905-AVERAGE($C:$C))/_xlfn.STDEV.S(moras[SALARIO]))&gt;1.96,"Atípico","No")</f>
        <v>No</v>
      </c>
      <c r="K4905" t="str">
        <f>IF(ABS((moras[[#This Row],[EDAD]]-AVERAGE($I:$I))/_xlfn.STDEV.S($I:$I))&gt;1.96,"Atípico","No")</f>
        <v>Atípico</v>
      </c>
    </row>
    <row r="4906" spans="1:11" x14ac:dyDescent="0.35">
      <c r="A4906">
        <v>2</v>
      </c>
      <c r="B4906" t="s">
        <v>9</v>
      </c>
      <c r="C4906">
        <v>3315014</v>
      </c>
      <c r="D4906" t="s">
        <v>14</v>
      </c>
      <c r="E4906" t="s">
        <v>11</v>
      </c>
      <c r="F4906" t="s">
        <v>12</v>
      </c>
      <c r="G4906" t="s">
        <v>13</v>
      </c>
      <c r="H4906" t="s">
        <v>13</v>
      </c>
      <c r="I4906">
        <v>77</v>
      </c>
      <c r="J4906" t="str">
        <f>IF(ABS((C4906-AVERAGE($C:$C))/_xlfn.STDEV.S(moras[SALARIO]))&gt;1.96,"Atípico","No")</f>
        <v>Atípico</v>
      </c>
      <c r="K4906" t="str">
        <f>IF(ABS((moras[[#This Row],[EDAD]]-AVERAGE($I:$I))/_xlfn.STDEV.S($I:$I))&gt;1.96,"Atípico","No")</f>
        <v>Atípico</v>
      </c>
    </row>
    <row r="4907" spans="1:11" x14ac:dyDescent="0.35">
      <c r="A4907">
        <v>590</v>
      </c>
      <c r="B4907" t="s">
        <v>15</v>
      </c>
      <c r="C4907">
        <v>1422244</v>
      </c>
      <c r="D4907" t="s">
        <v>14</v>
      </c>
      <c r="E4907" t="s">
        <v>11</v>
      </c>
      <c r="F4907" t="s">
        <v>12</v>
      </c>
      <c r="G4907" t="s">
        <v>13</v>
      </c>
      <c r="H4907" t="s">
        <v>13</v>
      </c>
      <c r="I4907">
        <v>77</v>
      </c>
      <c r="J4907" t="str">
        <f>IF(ABS((C4907-AVERAGE($C:$C))/_xlfn.STDEV.S(moras[SALARIO]))&gt;1.96,"Atípico","No")</f>
        <v>No</v>
      </c>
      <c r="K4907" t="str">
        <f>IF(ABS((moras[[#This Row],[EDAD]]-AVERAGE($I:$I))/_xlfn.STDEV.S($I:$I))&gt;1.96,"Atípico","No")</f>
        <v>Atípico</v>
      </c>
    </row>
    <row r="4908" spans="1:11" x14ac:dyDescent="0.35">
      <c r="A4908">
        <v>604</v>
      </c>
      <c r="B4908" t="s">
        <v>9</v>
      </c>
      <c r="C4908">
        <v>839652</v>
      </c>
      <c r="D4908" t="s">
        <v>18</v>
      </c>
      <c r="E4908" t="s">
        <v>16</v>
      </c>
      <c r="F4908" t="s">
        <v>12</v>
      </c>
      <c r="G4908" t="s">
        <v>13</v>
      </c>
      <c r="H4908" t="s">
        <v>12</v>
      </c>
      <c r="I4908">
        <v>77</v>
      </c>
      <c r="J4908" t="str">
        <f>IF(ABS((C4908-AVERAGE($C:$C))/_xlfn.STDEV.S(moras[SALARIO]))&gt;1.96,"Atípico","No")</f>
        <v>No</v>
      </c>
      <c r="K4908" t="str">
        <f>IF(ABS((moras[[#This Row],[EDAD]]-AVERAGE($I:$I))/_xlfn.STDEV.S($I:$I))&gt;1.96,"Atípico","No")</f>
        <v>Atípico</v>
      </c>
    </row>
    <row r="4909" spans="1:11" x14ac:dyDescent="0.35">
      <c r="A4909">
        <v>4627</v>
      </c>
      <c r="B4909" t="s">
        <v>9</v>
      </c>
      <c r="C4909">
        <v>541379.75</v>
      </c>
      <c r="D4909" t="s">
        <v>10</v>
      </c>
      <c r="E4909" t="s">
        <v>16</v>
      </c>
      <c r="F4909" t="s">
        <v>12</v>
      </c>
      <c r="G4909" t="s">
        <v>12</v>
      </c>
      <c r="H4909" t="s">
        <v>13</v>
      </c>
      <c r="I4909">
        <v>77</v>
      </c>
      <c r="J4909" t="str">
        <f>IF(ABS((C4909-AVERAGE($C:$C))/_xlfn.STDEV.S(moras[SALARIO]))&gt;1.96,"Atípico","No")</f>
        <v>No</v>
      </c>
      <c r="K4909" t="str">
        <f>IF(ABS((moras[[#This Row],[EDAD]]-AVERAGE($I:$I))/_xlfn.STDEV.S($I:$I))&gt;1.96,"Atípico","No")</f>
        <v>Atípico</v>
      </c>
    </row>
    <row r="4910" spans="1:11" x14ac:dyDescent="0.35">
      <c r="A4910">
        <v>3639</v>
      </c>
      <c r="B4910" t="s">
        <v>15</v>
      </c>
      <c r="C4910">
        <v>507944</v>
      </c>
      <c r="D4910" t="s">
        <v>18</v>
      </c>
      <c r="E4910" t="s">
        <v>16</v>
      </c>
      <c r="F4910" t="s">
        <v>12</v>
      </c>
      <c r="G4910" t="s">
        <v>13</v>
      </c>
      <c r="H4910" t="s">
        <v>12</v>
      </c>
      <c r="I4910">
        <v>77</v>
      </c>
      <c r="J4910" t="str">
        <f>IF(ABS((C4910-AVERAGE($C:$C))/_xlfn.STDEV.S(moras[SALARIO]))&gt;1.96,"Atípico","No")</f>
        <v>No</v>
      </c>
      <c r="K4910" t="str">
        <f>IF(ABS((moras[[#This Row],[EDAD]]-AVERAGE($I:$I))/_xlfn.STDEV.S($I:$I))&gt;1.96,"Atípico","No")</f>
        <v>Atípico</v>
      </c>
    </row>
    <row r="4911" spans="1:11" x14ac:dyDescent="0.35">
      <c r="A4911">
        <v>934</v>
      </c>
      <c r="B4911" t="s">
        <v>9</v>
      </c>
      <c r="C4911">
        <v>2471797</v>
      </c>
      <c r="D4911" t="s">
        <v>14</v>
      </c>
      <c r="E4911" t="s">
        <v>11</v>
      </c>
      <c r="F4911" t="s">
        <v>12</v>
      </c>
      <c r="G4911" t="s">
        <v>13</v>
      </c>
      <c r="H4911" t="s">
        <v>13</v>
      </c>
      <c r="I4911">
        <v>78</v>
      </c>
      <c r="J4911" t="str">
        <f>IF(ABS((C4911-AVERAGE($C:$C))/_xlfn.STDEV.S(moras[SALARIO]))&gt;1.96,"Atípico","No")</f>
        <v>Atípico</v>
      </c>
      <c r="K4911" t="str">
        <f>IF(ABS((moras[[#This Row],[EDAD]]-AVERAGE($I:$I))/_xlfn.STDEV.S($I:$I))&gt;1.96,"Atípico","No")</f>
        <v>Atípico</v>
      </c>
    </row>
    <row r="4912" spans="1:11" x14ac:dyDescent="0.35">
      <c r="A4912">
        <v>4956</v>
      </c>
      <c r="B4912" t="s">
        <v>15</v>
      </c>
      <c r="C4912">
        <v>1200000</v>
      </c>
      <c r="D4912" t="s">
        <v>10</v>
      </c>
      <c r="E4912" t="s">
        <v>16</v>
      </c>
      <c r="F4912" t="s">
        <v>12</v>
      </c>
      <c r="G4912" t="s">
        <v>12</v>
      </c>
      <c r="H4912" t="s">
        <v>13</v>
      </c>
      <c r="I4912">
        <v>78</v>
      </c>
      <c r="J4912" t="str">
        <f>IF(ABS((C4912-AVERAGE($C:$C))/_xlfn.STDEV.S(moras[SALARIO]))&gt;1.96,"Atípico","No")</f>
        <v>No</v>
      </c>
      <c r="K4912" t="str">
        <f>IF(ABS((moras[[#This Row],[EDAD]]-AVERAGE($I:$I))/_xlfn.STDEV.S($I:$I))&gt;1.96,"Atípico","No")</f>
        <v>Atípico</v>
      </c>
    </row>
    <row r="4913" spans="1:11" x14ac:dyDescent="0.35">
      <c r="A4913">
        <v>1485</v>
      </c>
      <c r="B4913" t="s">
        <v>15</v>
      </c>
      <c r="C4913">
        <v>1139623</v>
      </c>
      <c r="D4913" t="s">
        <v>14</v>
      </c>
      <c r="E4913" t="s">
        <v>11</v>
      </c>
      <c r="F4913" t="s">
        <v>12</v>
      </c>
      <c r="G4913" t="s">
        <v>13</v>
      </c>
      <c r="H4913" t="s">
        <v>13</v>
      </c>
      <c r="I4913">
        <v>78</v>
      </c>
      <c r="J4913" t="str">
        <f>IF(ABS((C4913-AVERAGE($C:$C))/_xlfn.STDEV.S(moras[SALARIO]))&gt;1.96,"Atípico","No")</f>
        <v>No</v>
      </c>
      <c r="K4913" t="str">
        <f>IF(ABS((moras[[#This Row],[EDAD]]-AVERAGE($I:$I))/_xlfn.STDEV.S($I:$I))&gt;1.96,"Atípico","No")</f>
        <v>Atípico</v>
      </c>
    </row>
    <row r="4914" spans="1:11" x14ac:dyDescent="0.35">
      <c r="A4914">
        <v>4896</v>
      </c>
      <c r="B4914" t="s">
        <v>15</v>
      </c>
      <c r="C4914">
        <v>787199</v>
      </c>
      <c r="D4914" t="s">
        <v>14</v>
      </c>
      <c r="E4914" t="s">
        <v>11</v>
      </c>
      <c r="F4914" t="s">
        <v>12</v>
      </c>
      <c r="G4914" t="s">
        <v>13</v>
      </c>
      <c r="H4914" t="s">
        <v>13</v>
      </c>
      <c r="I4914">
        <v>78</v>
      </c>
      <c r="J4914" t="str">
        <f>IF(ABS((C4914-AVERAGE($C:$C))/_xlfn.STDEV.S(moras[SALARIO]))&gt;1.96,"Atípico","No")</f>
        <v>No</v>
      </c>
      <c r="K4914" t="str">
        <f>IF(ABS((moras[[#This Row],[EDAD]]-AVERAGE($I:$I))/_xlfn.STDEV.S($I:$I))&gt;1.96,"Atípico","No")</f>
        <v>Atípico</v>
      </c>
    </row>
    <row r="4915" spans="1:11" x14ac:dyDescent="0.35">
      <c r="A4915">
        <v>1350</v>
      </c>
      <c r="B4915" t="s">
        <v>15</v>
      </c>
      <c r="C4915">
        <v>759928</v>
      </c>
      <c r="D4915" t="s">
        <v>14</v>
      </c>
      <c r="E4915" t="s">
        <v>11</v>
      </c>
      <c r="F4915" t="s">
        <v>12</v>
      </c>
      <c r="G4915" t="s">
        <v>13</v>
      </c>
      <c r="H4915" t="s">
        <v>13</v>
      </c>
      <c r="I4915">
        <v>78</v>
      </c>
      <c r="J4915" t="str">
        <f>IF(ABS((C4915-AVERAGE($C:$C))/_xlfn.STDEV.S(moras[SALARIO]))&gt;1.96,"Atípico","No")</f>
        <v>No</v>
      </c>
      <c r="K4915" t="str">
        <f>IF(ABS((moras[[#This Row],[EDAD]]-AVERAGE($I:$I))/_xlfn.STDEV.S($I:$I))&gt;1.96,"Atípico","No")</f>
        <v>Atípico</v>
      </c>
    </row>
    <row r="4916" spans="1:11" x14ac:dyDescent="0.35">
      <c r="A4916">
        <v>4610</v>
      </c>
      <c r="B4916" t="s">
        <v>15</v>
      </c>
      <c r="C4916">
        <v>445567</v>
      </c>
      <c r="D4916" t="s">
        <v>17</v>
      </c>
      <c r="E4916" t="s">
        <v>16</v>
      </c>
      <c r="F4916" t="s">
        <v>13</v>
      </c>
      <c r="G4916" t="s">
        <v>13</v>
      </c>
      <c r="H4916" t="s">
        <v>13</v>
      </c>
      <c r="I4916">
        <v>78</v>
      </c>
      <c r="J4916" t="str">
        <f>IF(ABS((C4916-AVERAGE($C:$C))/_xlfn.STDEV.S(moras[SALARIO]))&gt;1.96,"Atípico","No")</f>
        <v>No</v>
      </c>
      <c r="K4916" t="str">
        <f>IF(ABS((moras[[#This Row],[EDAD]]-AVERAGE($I:$I))/_xlfn.STDEV.S($I:$I))&gt;1.96,"Atípico","No")</f>
        <v>Atípico</v>
      </c>
    </row>
    <row r="4917" spans="1:11" x14ac:dyDescent="0.35">
      <c r="A4917">
        <v>3821</v>
      </c>
      <c r="B4917" t="s">
        <v>15</v>
      </c>
      <c r="C4917">
        <v>427677</v>
      </c>
      <c r="D4917" t="s">
        <v>14</v>
      </c>
      <c r="E4917" t="s">
        <v>11</v>
      </c>
      <c r="F4917" t="s">
        <v>12</v>
      </c>
      <c r="G4917" t="s">
        <v>13</v>
      </c>
      <c r="H4917" t="s">
        <v>13</v>
      </c>
      <c r="I4917">
        <v>78</v>
      </c>
      <c r="J4917" t="str">
        <f>IF(ABS((C4917-AVERAGE($C:$C))/_xlfn.STDEV.S(moras[SALARIO]))&gt;1.96,"Atípico","No")</f>
        <v>No</v>
      </c>
      <c r="K4917" t="str">
        <f>IF(ABS((moras[[#This Row],[EDAD]]-AVERAGE($I:$I))/_xlfn.STDEV.S($I:$I))&gt;1.96,"Atípico","No")</f>
        <v>Atípico</v>
      </c>
    </row>
    <row r="4918" spans="1:11" x14ac:dyDescent="0.35">
      <c r="A4918">
        <v>1630</v>
      </c>
      <c r="B4918" t="s">
        <v>9</v>
      </c>
      <c r="C4918">
        <v>299647</v>
      </c>
      <c r="D4918" t="s">
        <v>17</v>
      </c>
      <c r="E4918" t="s">
        <v>16</v>
      </c>
      <c r="F4918" t="s">
        <v>12</v>
      </c>
      <c r="G4918" t="s">
        <v>13</v>
      </c>
      <c r="H4918" t="s">
        <v>13</v>
      </c>
      <c r="I4918">
        <v>78</v>
      </c>
      <c r="J4918" t="str">
        <f>IF(ABS((C4918-AVERAGE($C:$C))/_xlfn.STDEV.S(moras[SALARIO]))&gt;1.96,"Atípico","No")</f>
        <v>No</v>
      </c>
      <c r="K4918" t="str">
        <f>IF(ABS((moras[[#This Row],[EDAD]]-AVERAGE($I:$I))/_xlfn.STDEV.S($I:$I))&gt;1.96,"Atípico","No")</f>
        <v>Atípico</v>
      </c>
    </row>
    <row r="4919" spans="1:11" x14ac:dyDescent="0.35">
      <c r="A4919">
        <v>1901</v>
      </c>
      <c r="B4919" t="s">
        <v>15</v>
      </c>
      <c r="C4919">
        <v>299647</v>
      </c>
      <c r="D4919" t="s">
        <v>17</v>
      </c>
      <c r="E4919" t="s">
        <v>16</v>
      </c>
      <c r="F4919" t="s">
        <v>12</v>
      </c>
      <c r="G4919" t="s">
        <v>13</v>
      </c>
      <c r="H4919" t="s">
        <v>13</v>
      </c>
      <c r="I4919">
        <v>78</v>
      </c>
      <c r="J4919" t="str">
        <f>IF(ABS((C4919-AVERAGE($C:$C))/_xlfn.STDEV.S(moras[SALARIO]))&gt;1.96,"Atípico","No")</f>
        <v>No</v>
      </c>
      <c r="K4919" t="str">
        <f>IF(ABS((moras[[#This Row],[EDAD]]-AVERAGE($I:$I))/_xlfn.STDEV.S($I:$I))&gt;1.96,"Atípico","No")</f>
        <v>Atípico</v>
      </c>
    </row>
    <row r="4920" spans="1:11" x14ac:dyDescent="0.35">
      <c r="A4920">
        <v>1984</v>
      </c>
      <c r="B4920" t="s">
        <v>9</v>
      </c>
      <c r="C4920">
        <v>297045</v>
      </c>
      <c r="D4920" t="s">
        <v>17</v>
      </c>
      <c r="E4920" t="s">
        <v>16</v>
      </c>
      <c r="F4920" t="s">
        <v>12</v>
      </c>
      <c r="G4920" t="s">
        <v>13</v>
      </c>
      <c r="H4920" t="s">
        <v>13</v>
      </c>
      <c r="I4920">
        <v>78</v>
      </c>
      <c r="J4920" t="str">
        <f>IF(ABS((C4920-AVERAGE($C:$C))/_xlfn.STDEV.S(moras[SALARIO]))&gt;1.96,"Atípico","No")</f>
        <v>No</v>
      </c>
      <c r="K4920" t="str">
        <f>IF(ABS((moras[[#This Row],[EDAD]]-AVERAGE($I:$I))/_xlfn.STDEV.S($I:$I))&gt;1.96,"Atípico","No")</f>
        <v>Atípico</v>
      </c>
    </row>
    <row r="4921" spans="1:11" x14ac:dyDescent="0.35">
      <c r="A4921">
        <v>621</v>
      </c>
      <c r="B4921" t="s">
        <v>9</v>
      </c>
      <c r="C4921">
        <v>278030</v>
      </c>
      <c r="D4921" t="s">
        <v>19</v>
      </c>
      <c r="E4921" t="s">
        <v>16</v>
      </c>
      <c r="F4921" t="s">
        <v>12</v>
      </c>
      <c r="G4921" t="s">
        <v>13</v>
      </c>
      <c r="H4921" t="s">
        <v>13</v>
      </c>
      <c r="I4921">
        <v>78</v>
      </c>
      <c r="J4921" t="str">
        <f>IF(ABS((C4921-AVERAGE($C:$C))/_xlfn.STDEV.S(moras[SALARIO]))&gt;1.96,"Atípico","No")</f>
        <v>No</v>
      </c>
      <c r="K4921" t="str">
        <f>IF(ABS((moras[[#This Row],[EDAD]]-AVERAGE($I:$I))/_xlfn.STDEV.S($I:$I))&gt;1.96,"Atípico","No")</f>
        <v>Atípico</v>
      </c>
    </row>
    <row r="4922" spans="1:11" x14ac:dyDescent="0.35">
      <c r="A4922">
        <v>1081</v>
      </c>
      <c r="B4922" t="s">
        <v>15</v>
      </c>
      <c r="C4922">
        <v>180000</v>
      </c>
      <c r="D4922" t="s">
        <v>10</v>
      </c>
      <c r="E4922" t="s">
        <v>16</v>
      </c>
      <c r="F4922" t="s">
        <v>12</v>
      </c>
      <c r="G4922" t="s">
        <v>12</v>
      </c>
      <c r="H4922" t="s">
        <v>13</v>
      </c>
      <c r="I4922">
        <v>78</v>
      </c>
      <c r="J4922" t="str">
        <f>IF(ABS((C4922-AVERAGE($C:$C))/_xlfn.STDEV.S(moras[SALARIO]))&gt;1.96,"Atípico","No")</f>
        <v>No</v>
      </c>
      <c r="K4922" t="str">
        <f>IF(ABS((moras[[#This Row],[EDAD]]-AVERAGE($I:$I))/_xlfn.STDEV.S($I:$I))&gt;1.96,"Atípico","No")</f>
        <v>Atípico</v>
      </c>
    </row>
    <row r="4923" spans="1:11" x14ac:dyDescent="0.35">
      <c r="A4923">
        <v>4599</v>
      </c>
      <c r="B4923" t="s">
        <v>9</v>
      </c>
      <c r="C4923">
        <v>838786.3</v>
      </c>
      <c r="D4923" t="s">
        <v>10</v>
      </c>
      <c r="E4923" t="s">
        <v>16</v>
      </c>
      <c r="F4923" t="s">
        <v>12</v>
      </c>
      <c r="G4923" t="s">
        <v>13</v>
      </c>
      <c r="H4923" t="s">
        <v>13</v>
      </c>
      <c r="I4923">
        <v>79</v>
      </c>
      <c r="J4923" t="str">
        <f>IF(ABS((C4923-AVERAGE($C:$C))/_xlfn.STDEV.S(moras[SALARIO]))&gt;1.96,"Atípico","No")</f>
        <v>No</v>
      </c>
      <c r="K4923" t="str">
        <f>IF(ABS((moras[[#This Row],[EDAD]]-AVERAGE($I:$I))/_xlfn.STDEV.S($I:$I))&gt;1.96,"Atípico","No")</f>
        <v>Atípico</v>
      </c>
    </row>
    <row r="4924" spans="1:11" x14ac:dyDescent="0.35">
      <c r="A4924">
        <v>4271</v>
      </c>
      <c r="B4924" t="s">
        <v>9</v>
      </c>
      <c r="C4924">
        <v>778719</v>
      </c>
      <c r="D4924" t="s">
        <v>17</v>
      </c>
      <c r="E4924" t="s">
        <v>16</v>
      </c>
      <c r="F4924" t="s">
        <v>12</v>
      </c>
      <c r="G4924" t="s">
        <v>12</v>
      </c>
      <c r="H4924" t="s">
        <v>13</v>
      </c>
      <c r="I4924">
        <v>79</v>
      </c>
      <c r="J4924" t="str">
        <f>IF(ABS((C4924-AVERAGE($C:$C))/_xlfn.STDEV.S(moras[SALARIO]))&gt;1.96,"Atípico","No")</f>
        <v>No</v>
      </c>
      <c r="K4924" t="str">
        <f>IF(ABS((moras[[#This Row],[EDAD]]-AVERAGE($I:$I))/_xlfn.STDEV.S($I:$I))&gt;1.96,"Atípico","No")</f>
        <v>Atípico</v>
      </c>
    </row>
    <row r="4925" spans="1:11" x14ac:dyDescent="0.35">
      <c r="A4925">
        <v>3270</v>
      </c>
      <c r="B4925" t="s">
        <v>9</v>
      </c>
      <c r="C4925">
        <v>678863</v>
      </c>
      <c r="D4925" t="s">
        <v>14</v>
      </c>
      <c r="E4925" t="s">
        <v>11</v>
      </c>
      <c r="F4925" t="s">
        <v>12</v>
      </c>
      <c r="G4925" t="s">
        <v>13</v>
      </c>
      <c r="H4925" t="s">
        <v>13</v>
      </c>
      <c r="I4925">
        <v>79</v>
      </c>
      <c r="J4925" t="str">
        <f>IF(ABS((C4925-AVERAGE($C:$C))/_xlfn.STDEV.S(moras[SALARIO]))&gt;1.96,"Atípico","No")</f>
        <v>No</v>
      </c>
      <c r="K4925" t="str">
        <f>IF(ABS((moras[[#This Row],[EDAD]]-AVERAGE($I:$I))/_xlfn.STDEV.S($I:$I))&gt;1.96,"Atípico","No")</f>
        <v>Atípico</v>
      </c>
    </row>
    <row r="4926" spans="1:11" x14ac:dyDescent="0.35">
      <c r="A4926">
        <v>1391</v>
      </c>
      <c r="B4926" t="s">
        <v>9</v>
      </c>
      <c r="C4926">
        <v>639148</v>
      </c>
      <c r="D4926" t="s">
        <v>17</v>
      </c>
      <c r="E4926" t="s">
        <v>16</v>
      </c>
      <c r="F4926" t="s">
        <v>12</v>
      </c>
      <c r="G4926" t="s">
        <v>13</v>
      </c>
      <c r="H4926" t="s">
        <v>13</v>
      </c>
      <c r="I4926">
        <v>79</v>
      </c>
      <c r="J4926" t="str">
        <f>IF(ABS((C4926-AVERAGE($C:$C))/_xlfn.STDEV.S(moras[SALARIO]))&gt;1.96,"Atípico","No")</f>
        <v>No</v>
      </c>
      <c r="K4926" t="str">
        <f>IF(ABS((moras[[#This Row],[EDAD]]-AVERAGE($I:$I))/_xlfn.STDEV.S($I:$I))&gt;1.96,"Atípico","No")</f>
        <v>Atípico</v>
      </c>
    </row>
    <row r="4927" spans="1:11" x14ac:dyDescent="0.35">
      <c r="A4927">
        <v>3021</v>
      </c>
      <c r="B4927" t="s">
        <v>9</v>
      </c>
      <c r="C4927">
        <v>639148</v>
      </c>
      <c r="D4927" t="s">
        <v>17</v>
      </c>
      <c r="E4927" t="s">
        <v>16</v>
      </c>
      <c r="F4927" t="s">
        <v>12</v>
      </c>
      <c r="G4927" t="s">
        <v>12</v>
      </c>
      <c r="H4927" t="s">
        <v>13</v>
      </c>
      <c r="I4927">
        <v>79</v>
      </c>
      <c r="J4927" t="str">
        <f>IF(ABS((C4927-AVERAGE($C:$C))/_xlfn.STDEV.S(moras[SALARIO]))&gt;1.96,"Atípico","No")</f>
        <v>No</v>
      </c>
      <c r="K4927" t="str">
        <f>IF(ABS((moras[[#This Row],[EDAD]]-AVERAGE($I:$I))/_xlfn.STDEV.S($I:$I))&gt;1.96,"Atípico","No")</f>
        <v>Atípico</v>
      </c>
    </row>
    <row r="4928" spans="1:11" x14ac:dyDescent="0.35">
      <c r="A4928">
        <v>2441</v>
      </c>
      <c r="B4928" t="s">
        <v>15</v>
      </c>
      <c r="C4928">
        <v>436419</v>
      </c>
      <c r="D4928" t="s">
        <v>14</v>
      </c>
      <c r="E4928" t="s">
        <v>11</v>
      </c>
      <c r="F4928" t="s">
        <v>12</v>
      </c>
      <c r="G4928" t="s">
        <v>13</v>
      </c>
      <c r="H4928" t="s">
        <v>13</v>
      </c>
      <c r="I4928">
        <v>79</v>
      </c>
      <c r="J4928" t="str">
        <f>IF(ABS((C4928-AVERAGE($C:$C))/_xlfn.STDEV.S(moras[SALARIO]))&gt;1.96,"Atípico","No")</f>
        <v>No</v>
      </c>
      <c r="K4928" t="str">
        <f>IF(ABS((moras[[#This Row],[EDAD]]-AVERAGE($I:$I))/_xlfn.STDEV.S($I:$I))&gt;1.96,"Atípico","No")</f>
        <v>Atípico</v>
      </c>
    </row>
    <row r="4929" spans="1:11" x14ac:dyDescent="0.35">
      <c r="A4929">
        <v>4449</v>
      </c>
      <c r="B4929" t="s">
        <v>15</v>
      </c>
      <c r="C4929">
        <v>322634</v>
      </c>
      <c r="D4929" t="s">
        <v>17</v>
      </c>
      <c r="E4929" t="s">
        <v>16</v>
      </c>
      <c r="F4929" t="s">
        <v>12</v>
      </c>
      <c r="G4929" t="s">
        <v>13</v>
      </c>
      <c r="H4929" t="s">
        <v>13</v>
      </c>
      <c r="I4929">
        <v>79</v>
      </c>
      <c r="J4929" t="str">
        <f>IF(ABS((C4929-AVERAGE($C:$C))/_xlfn.STDEV.S(moras[SALARIO]))&gt;1.96,"Atípico","No")</f>
        <v>No</v>
      </c>
      <c r="K4929" t="str">
        <f>IF(ABS((moras[[#This Row],[EDAD]]-AVERAGE($I:$I))/_xlfn.STDEV.S($I:$I))&gt;1.96,"Atípico","No")</f>
        <v>Atípico</v>
      </c>
    </row>
    <row r="4930" spans="1:11" x14ac:dyDescent="0.35">
      <c r="A4930">
        <v>1591</v>
      </c>
      <c r="B4930" t="s">
        <v>9</v>
      </c>
      <c r="C4930">
        <v>4107395</v>
      </c>
      <c r="D4930" t="s">
        <v>14</v>
      </c>
      <c r="E4930" t="s">
        <v>11</v>
      </c>
      <c r="F4930" t="s">
        <v>12</v>
      </c>
      <c r="G4930" t="s">
        <v>13</v>
      </c>
      <c r="H4930" t="s">
        <v>13</v>
      </c>
      <c r="I4930">
        <v>80</v>
      </c>
      <c r="J4930" t="str">
        <f>IF(ABS((C4930-AVERAGE($C:$C))/_xlfn.STDEV.S(moras[SALARIO]))&gt;1.96,"Atípico","No")</f>
        <v>Atípico</v>
      </c>
      <c r="K4930" t="str">
        <f>IF(ABS((moras[[#This Row],[EDAD]]-AVERAGE($I:$I))/_xlfn.STDEV.S($I:$I))&gt;1.96,"Atípico","No")</f>
        <v>Atípico</v>
      </c>
    </row>
    <row r="4931" spans="1:11" x14ac:dyDescent="0.35">
      <c r="A4931">
        <v>2932</v>
      </c>
      <c r="B4931" t="s">
        <v>9</v>
      </c>
      <c r="C4931">
        <v>3217274</v>
      </c>
      <c r="D4931" t="s">
        <v>14</v>
      </c>
      <c r="E4931" t="s">
        <v>11</v>
      </c>
      <c r="F4931" t="s">
        <v>12</v>
      </c>
      <c r="G4931" t="s">
        <v>13</v>
      </c>
      <c r="H4931" t="s">
        <v>13</v>
      </c>
      <c r="I4931">
        <v>80</v>
      </c>
      <c r="J4931" t="str">
        <f>IF(ABS((C4931-AVERAGE($C:$C))/_xlfn.STDEV.S(moras[SALARIO]))&gt;1.96,"Atípico","No")</f>
        <v>Atípico</v>
      </c>
      <c r="K4931" t="str">
        <f>IF(ABS((moras[[#This Row],[EDAD]]-AVERAGE($I:$I))/_xlfn.STDEV.S($I:$I))&gt;1.96,"Atípico","No")</f>
        <v>Atípico</v>
      </c>
    </row>
    <row r="4932" spans="1:11" x14ac:dyDescent="0.35">
      <c r="A4932">
        <v>2870</v>
      </c>
      <c r="B4932" t="s">
        <v>15</v>
      </c>
      <c r="C4932">
        <v>2688750</v>
      </c>
      <c r="D4932" t="s">
        <v>14</v>
      </c>
      <c r="E4932" t="s">
        <v>11</v>
      </c>
      <c r="F4932" t="s">
        <v>12</v>
      </c>
      <c r="G4932" t="s">
        <v>13</v>
      </c>
      <c r="H4932" t="s">
        <v>13</v>
      </c>
      <c r="I4932">
        <v>80</v>
      </c>
      <c r="J4932" t="str">
        <f>IF(ABS((C4932-AVERAGE($C:$C))/_xlfn.STDEV.S(moras[SALARIO]))&gt;1.96,"Atípico","No")</f>
        <v>Atípico</v>
      </c>
      <c r="K4932" t="str">
        <f>IF(ABS((moras[[#This Row],[EDAD]]-AVERAGE($I:$I))/_xlfn.STDEV.S($I:$I))&gt;1.96,"Atípico","No")</f>
        <v>Atípico</v>
      </c>
    </row>
    <row r="4933" spans="1:11" x14ac:dyDescent="0.35">
      <c r="A4933">
        <v>301</v>
      </c>
      <c r="B4933" t="s">
        <v>9</v>
      </c>
      <c r="C4933">
        <v>1819599</v>
      </c>
      <c r="D4933" t="s">
        <v>14</v>
      </c>
      <c r="E4933" t="s">
        <v>11</v>
      </c>
      <c r="F4933" t="s">
        <v>12</v>
      </c>
      <c r="G4933" t="s">
        <v>13</v>
      </c>
      <c r="H4933" t="s">
        <v>13</v>
      </c>
      <c r="I4933">
        <v>80</v>
      </c>
      <c r="J4933" t="str">
        <f>IF(ABS((C4933-AVERAGE($C:$C))/_xlfn.STDEV.S(moras[SALARIO]))&gt;1.96,"Atípico","No")</f>
        <v>No</v>
      </c>
      <c r="K4933" t="str">
        <f>IF(ABS((moras[[#This Row],[EDAD]]-AVERAGE($I:$I))/_xlfn.STDEV.S($I:$I))&gt;1.96,"Atípico","No")</f>
        <v>Atípico</v>
      </c>
    </row>
    <row r="4934" spans="1:11" x14ac:dyDescent="0.35">
      <c r="A4934">
        <v>459</v>
      </c>
      <c r="B4934" t="s">
        <v>9</v>
      </c>
      <c r="C4934">
        <v>1642037.78</v>
      </c>
      <c r="D4934" t="s">
        <v>14</v>
      </c>
      <c r="E4934" t="s">
        <v>11</v>
      </c>
      <c r="F4934" t="s">
        <v>12</v>
      </c>
      <c r="G4934" t="s">
        <v>13</v>
      </c>
      <c r="H4934" t="s">
        <v>13</v>
      </c>
      <c r="I4934">
        <v>80</v>
      </c>
      <c r="J4934" t="str">
        <f>IF(ABS((C4934-AVERAGE($C:$C))/_xlfn.STDEV.S(moras[SALARIO]))&gt;1.96,"Atípico","No")</f>
        <v>No</v>
      </c>
      <c r="K4934" t="str">
        <f>IF(ABS((moras[[#This Row],[EDAD]]-AVERAGE($I:$I))/_xlfn.STDEV.S($I:$I))&gt;1.96,"Atípico","No")</f>
        <v>Atípico</v>
      </c>
    </row>
    <row r="4935" spans="1:11" x14ac:dyDescent="0.35">
      <c r="A4935">
        <v>751</v>
      </c>
      <c r="B4935" t="s">
        <v>15</v>
      </c>
      <c r="C4935">
        <v>990303</v>
      </c>
      <c r="D4935" t="s">
        <v>14</v>
      </c>
      <c r="E4935" t="s">
        <v>11</v>
      </c>
      <c r="F4935" t="s">
        <v>12</v>
      </c>
      <c r="G4935" t="s">
        <v>13</v>
      </c>
      <c r="H4935" t="s">
        <v>13</v>
      </c>
      <c r="I4935">
        <v>80</v>
      </c>
      <c r="J4935" t="str">
        <f>IF(ABS((C4935-AVERAGE($C:$C))/_xlfn.STDEV.S(moras[SALARIO]))&gt;1.96,"Atípico","No")</f>
        <v>No</v>
      </c>
      <c r="K4935" t="str">
        <f>IF(ABS((moras[[#This Row],[EDAD]]-AVERAGE($I:$I))/_xlfn.STDEV.S($I:$I))&gt;1.96,"Atípico","No")</f>
        <v>Atípico</v>
      </c>
    </row>
    <row r="4936" spans="1:11" x14ac:dyDescent="0.35">
      <c r="A4936">
        <v>1478</v>
      </c>
      <c r="B4936" t="s">
        <v>15</v>
      </c>
      <c r="C4936">
        <v>432363</v>
      </c>
      <c r="D4936" t="s">
        <v>14</v>
      </c>
      <c r="E4936" t="s">
        <v>11</v>
      </c>
      <c r="F4936" t="s">
        <v>12</v>
      </c>
      <c r="G4936" t="s">
        <v>13</v>
      </c>
      <c r="H4936" t="s">
        <v>13</v>
      </c>
      <c r="I4936">
        <v>80</v>
      </c>
      <c r="J4936" t="str">
        <f>IF(ABS((C4936-AVERAGE($C:$C))/_xlfn.STDEV.S(moras[SALARIO]))&gt;1.96,"Atípico","No")</f>
        <v>No</v>
      </c>
      <c r="K4936" t="str">
        <f>IF(ABS((moras[[#This Row],[EDAD]]-AVERAGE($I:$I))/_xlfn.STDEV.S($I:$I))&gt;1.96,"Atípico","No")</f>
        <v>Atípico</v>
      </c>
    </row>
    <row r="4937" spans="1:11" x14ac:dyDescent="0.35">
      <c r="A4937">
        <v>4057</v>
      </c>
      <c r="B4937" t="s">
        <v>9</v>
      </c>
      <c r="C4937">
        <v>818075.21</v>
      </c>
      <c r="D4937" t="s">
        <v>14</v>
      </c>
      <c r="E4937" t="s">
        <v>11</v>
      </c>
      <c r="F4937" t="s">
        <v>12</v>
      </c>
      <c r="G4937" t="s">
        <v>13</v>
      </c>
      <c r="H4937" t="s">
        <v>13</v>
      </c>
      <c r="I4937">
        <v>81</v>
      </c>
      <c r="J4937" t="str">
        <f>IF(ABS((C4937-AVERAGE($C:$C))/_xlfn.STDEV.S(moras[SALARIO]))&gt;1.96,"Atípico","No")</f>
        <v>No</v>
      </c>
      <c r="K4937" t="str">
        <f>IF(ABS((moras[[#This Row],[EDAD]]-AVERAGE($I:$I))/_xlfn.STDEV.S($I:$I))&gt;1.96,"Atípico","No")</f>
        <v>Atípico</v>
      </c>
    </row>
    <row r="4938" spans="1:11" x14ac:dyDescent="0.35">
      <c r="A4938">
        <v>2206</v>
      </c>
      <c r="B4938" t="s">
        <v>15</v>
      </c>
      <c r="C4938">
        <v>719271.8</v>
      </c>
      <c r="D4938" t="s">
        <v>14</v>
      </c>
      <c r="E4938" t="s">
        <v>11</v>
      </c>
      <c r="F4938" t="s">
        <v>12</v>
      </c>
      <c r="G4938" t="s">
        <v>13</v>
      </c>
      <c r="H4938" t="s">
        <v>13</v>
      </c>
      <c r="I4938">
        <v>81</v>
      </c>
      <c r="J4938" t="str">
        <f>IF(ABS((C4938-AVERAGE($C:$C))/_xlfn.STDEV.S(moras[SALARIO]))&gt;1.96,"Atípico","No")</f>
        <v>No</v>
      </c>
      <c r="K4938" t="str">
        <f>IF(ABS((moras[[#This Row],[EDAD]]-AVERAGE($I:$I))/_xlfn.STDEV.S($I:$I))&gt;1.96,"Atípico","No")</f>
        <v>Atípico</v>
      </c>
    </row>
    <row r="4939" spans="1:11" x14ac:dyDescent="0.35">
      <c r="A4939">
        <v>1716</v>
      </c>
      <c r="B4939" t="s">
        <v>9</v>
      </c>
      <c r="C4939">
        <v>703205</v>
      </c>
      <c r="D4939" t="s">
        <v>14</v>
      </c>
      <c r="E4939" t="s">
        <v>11</v>
      </c>
      <c r="F4939" t="s">
        <v>12</v>
      </c>
      <c r="G4939" t="s">
        <v>13</v>
      </c>
      <c r="H4939" t="s">
        <v>13</v>
      </c>
      <c r="I4939">
        <v>81</v>
      </c>
      <c r="J4939" t="str">
        <f>IF(ABS((C4939-AVERAGE($C:$C))/_xlfn.STDEV.S(moras[SALARIO]))&gt;1.96,"Atípico","No")</f>
        <v>No</v>
      </c>
      <c r="K4939" t="str">
        <f>IF(ABS((moras[[#This Row],[EDAD]]-AVERAGE($I:$I))/_xlfn.STDEV.S($I:$I))&gt;1.96,"Atípico","No")</f>
        <v>Atípico</v>
      </c>
    </row>
    <row r="4940" spans="1:11" x14ac:dyDescent="0.35">
      <c r="A4940">
        <v>439</v>
      </c>
      <c r="B4940" t="s">
        <v>9</v>
      </c>
      <c r="C4940">
        <v>685221</v>
      </c>
      <c r="D4940" t="s">
        <v>14</v>
      </c>
      <c r="E4940" t="s">
        <v>11</v>
      </c>
      <c r="F4940" t="s">
        <v>12</v>
      </c>
      <c r="G4940" t="s">
        <v>13</v>
      </c>
      <c r="H4940" t="s">
        <v>13</v>
      </c>
      <c r="I4940">
        <v>81</v>
      </c>
      <c r="J4940" t="str">
        <f>IF(ABS((C4940-AVERAGE($C:$C))/_xlfn.STDEV.S(moras[SALARIO]))&gt;1.96,"Atípico","No")</f>
        <v>No</v>
      </c>
      <c r="K4940" t="str">
        <f>IF(ABS((moras[[#This Row],[EDAD]]-AVERAGE($I:$I))/_xlfn.STDEV.S($I:$I))&gt;1.96,"Atípico","No")</f>
        <v>Atípico</v>
      </c>
    </row>
    <row r="4941" spans="1:11" x14ac:dyDescent="0.35">
      <c r="A4941">
        <v>3893</v>
      </c>
      <c r="B4941" t="s">
        <v>9</v>
      </c>
      <c r="C4941">
        <v>546354</v>
      </c>
      <c r="D4941" t="s">
        <v>18</v>
      </c>
      <c r="E4941" t="s">
        <v>16</v>
      </c>
      <c r="F4941" t="s">
        <v>12</v>
      </c>
      <c r="G4941" t="s">
        <v>12</v>
      </c>
      <c r="H4941" t="s">
        <v>12</v>
      </c>
      <c r="I4941">
        <v>81</v>
      </c>
      <c r="J4941" t="str">
        <f>IF(ABS((C4941-AVERAGE($C:$C))/_xlfn.STDEV.S(moras[SALARIO]))&gt;1.96,"Atípico","No")</f>
        <v>No</v>
      </c>
      <c r="K4941" t="str">
        <f>IF(ABS((moras[[#This Row],[EDAD]]-AVERAGE($I:$I))/_xlfn.STDEV.S($I:$I))&gt;1.96,"Atípico","No")</f>
        <v>Atípico</v>
      </c>
    </row>
    <row r="4942" spans="1:11" x14ac:dyDescent="0.35">
      <c r="A4942">
        <v>614</v>
      </c>
      <c r="B4942" t="s">
        <v>15</v>
      </c>
      <c r="C4942">
        <v>453746</v>
      </c>
      <c r="D4942" t="s">
        <v>14</v>
      </c>
      <c r="E4942" t="s">
        <v>11</v>
      </c>
      <c r="F4942" t="s">
        <v>12</v>
      </c>
      <c r="G4942" t="s">
        <v>13</v>
      </c>
      <c r="H4942" t="s">
        <v>13</v>
      </c>
      <c r="I4942">
        <v>81</v>
      </c>
      <c r="J4942" t="str">
        <f>IF(ABS((C4942-AVERAGE($C:$C))/_xlfn.STDEV.S(moras[SALARIO]))&gt;1.96,"Atípico","No")</f>
        <v>No</v>
      </c>
      <c r="K4942" t="str">
        <f>IF(ABS((moras[[#This Row],[EDAD]]-AVERAGE($I:$I))/_xlfn.STDEV.S($I:$I))&gt;1.96,"Atípico","No")</f>
        <v>Atípico</v>
      </c>
    </row>
    <row r="4943" spans="1:11" x14ac:dyDescent="0.35">
      <c r="A4943">
        <v>2890</v>
      </c>
      <c r="B4943" t="s">
        <v>9</v>
      </c>
      <c r="C4943">
        <v>337811</v>
      </c>
      <c r="D4943" t="s">
        <v>14</v>
      </c>
      <c r="E4943" t="s">
        <v>11</v>
      </c>
      <c r="F4943" t="s">
        <v>12</v>
      </c>
      <c r="G4943" t="s">
        <v>13</v>
      </c>
      <c r="H4943" t="s">
        <v>13</v>
      </c>
      <c r="I4943">
        <v>81</v>
      </c>
      <c r="J4943" t="str">
        <f>IF(ABS((C4943-AVERAGE($C:$C))/_xlfn.STDEV.S(moras[SALARIO]))&gt;1.96,"Atípico","No")</f>
        <v>No</v>
      </c>
      <c r="K4943" t="str">
        <f>IF(ABS((moras[[#This Row],[EDAD]]-AVERAGE($I:$I))/_xlfn.STDEV.S($I:$I))&gt;1.96,"Atípico","No")</f>
        <v>Atípico</v>
      </c>
    </row>
    <row r="4944" spans="1:11" x14ac:dyDescent="0.35">
      <c r="A4944">
        <v>4226</v>
      </c>
      <c r="B4944" t="s">
        <v>15</v>
      </c>
      <c r="C4944">
        <v>4770580</v>
      </c>
      <c r="D4944" t="s">
        <v>14</v>
      </c>
      <c r="E4944" t="s">
        <v>11</v>
      </c>
      <c r="F4944" t="s">
        <v>12</v>
      </c>
      <c r="G4944" t="s">
        <v>13</v>
      </c>
      <c r="H4944" t="s">
        <v>13</v>
      </c>
      <c r="I4944">
        <v>82</v>
      </c>
      <c r="J4944" t="str">
        <f>IF(ABS((C4944-AVERAGE($C:$C))/_xlfn.STDEV.S(moras[SALARIO]))&gt;1.96,"Atípico","No")</f>
        <v>Atípico</v>
      </c>
      <c r="K4944" t="str">
        <f>IF(ABS((moras[[#This Row],[EDAD]]-AVERAGE($I:$I))/_xlfn.STDEV.S($I:$I))&gt;1.96,"Atípico","No")</f>
        <v>Atípico</v>
      </c>
    </row>
    <row r="4945" spans="1:11" x14ac:dyDescent="0.35">
      <c r="A4945">
        <v>1214</v>
      </c>
      <c r="B4945" t="s">
        <v>9</v>
      </c>
      <c r="C4945">
        <v>3580557</v>
      </c>
      <c r="D4945" t="s">
        <v>14</v>
      </c>
      <c r="E4945" t="s">
        <v>11</v>
      </c>
      <c r="F4945" t="s">
        <v>12</v>
      </c>
      <c r="G4945" t="s">
        <v>13</v>
      </c>
      <c r="H4945" t="s">
        <v>13</v>
      </c>
      <c r="I4945">
        <v>82</v>
      </c>
      <c r="J4945" t="str">
        <f>IF(ABS((C4945-AVERAGE($C:$C))/_xlfn.STDEV.S(moras[SALARIO]))&gt;1.96,"Atípico","No")</f>
        <v>Atípico</v>
      </c>
      <c r="K4945" t="str">
        <f>IF(ABS((moras[[#This Row],[EDAD]]-AVERAGE($I:$I))/_xlfn.STDEV.S($I:$I))&gt;1.96,"Atípico","No")</f>
        <v>Atípico</v>
      </c>
    </row>
    <row r="4946" spans="1:11" x14ac:dyDescent="0.35">
      <c r="A4946">
        <v>1211</v>
      </c>
      <c r="B4946" t="s">
        <v>9</v>
      </c>
      <c r="C4946">
        <v>1177801</v>
      </c>
      <c r="D4946" t="s">
        <v>14</v>
      </c>
      <c r="E4946" t="s">
        <v>11</v>
      </c>
      <c r="F4946" t="s">
        <v>12</v>
      </c>
      <c r="G4946" t="s">
        <v>13</v>
      </c>
      <c r="H4946" t="s">
        <v>13</v>
      </c>
      <c r="I4946">
        <v>82</v>
      </c>
      <c r="J4946" t="str">
        <f>IF(ABS((C4946-AVERAGE($C:$C))/_xlfn.STDEV.S(moras[SALARIO]))&gt;1.96,"Atípico","No")</f>
        <v>No</v>
      </c>
      <c r="K4946" t="str">
        <f>IF(ABS((moras[[#This Row],[EDAD]]-AVERAGE($I:$I))/_xlfn.STDEV.S($I:$I))&gt;1.96,"Atípico","No")</f>
        <v>Atípico</v>
      </c>
    </row>
    <row r="4947" spans="1:11" x14ac:dyDescent="0.35">
      <c r="A4947">
        <v>4457</v>
      </c>
      <c r="B4947" t="s">
        <v>15</v>
      </c>
      <c r="C4947">
        <v>764837.91</v>
      </c>
      <c r="D4947" t="s">
        <v>14</v>
      </c>
      <c r="E4947" t="s">
        <v>11</v>
      </c>
      <c r="F4947" t="s">
        <v>12</v>
      </c>
      <c r="G4947" t="s">
        <v>13</v>
      </c>
      <c r="H4947" t="s">
        <v>13</v>
      </c>
      <c r="I4947">
        <v>82</v>
      </c>
      <c r="J4947" t="str">
        <f>IF(ABS((C4947-AVERAGE($C:$C))/_xlfn.STDEV.S(moras[SALARIO]))&gt;1.96,"Atípico","No")</f>
        <v>No</v>
      </c>
      <c r="K4947" t="str">
        <f>IF(ABS((moras[[#This Row],[EDAD]]-AVERAGE($I:$I))/_xlfn.STDEV.S($I:$I))&gt;1.96,"Atípico","No")</f>
        <v>Atípico</v>
      </c>
    </row>
    <row r="4948" spans="1:11" x14ac:dyDescent="0.35">
      <c r="A4948">
        <v>4602</v>
      </c>
      <c r="B4948" t="s">
        <v>15</v>
      </c>
      <c r="C4948">
        <v>736259</v>
      </c>
      <c r="D4948" t="s">
        <v>14</v>
      </c>
      <c r="E4948" t="s">
        <v>11</v>
      </c>
      <c r="F4948" t="s">
        <v>12</v>
      </c>
      <c r="G4948" t="s">
        <v>13</v>
      </c>
      <c r="H4948" t="s">
        <v>13</v>
      </c>
      <c r="I4948">
        <v>82</v>
      </c>
      <c r="J4948" t="str">
        <f>IF(ABS((C4948-AVERAGE($C:$C))/_xlfn.STDEV.S(moras[SALARIO]))&gt;1.96,"Atípico","No")</f>
        <v>No</v>
      </c>
      <c r="K4948" t="str">
        <f>IF(ABS((moras[[#This Row],[EDAD]]-AVERAGE($I:$I))/_xlfn.STDEV.S($I:$I))&gt;1.96,"Atípico","No")</f>
        <v>Atípico</v>
      </c>
    </row>
    <row r="4949" spans="1:11" x14ac:dyDescent="0.35">
      <c r="A4949">
        <v>4127</v>
      </c>
      <c r="B4949" t="s">
        <v>15</v>
      </c>
      <c r="C4949">
        <v>399967</v>
      </c>
      <c r="D4949" t="s">
        <v>14</v>
      </c>
      <c r="E4949" t="s">
        <v>11</v>
      </c>
      <c r="F4949" t="s">
        <v>12</v>
      </c>
      <c r="G4949" t="s">
        <v>13</v>
      </c>
      <c r="H4949" t="s">
        <v>13</v>
      </c>
      <c r="I4949">
        <v>82</v>
      </c>
      <c r="J4949" t="str">
        <f>IF(ABS((C4949-AVERAGE($C:$C))/_xlfn.STDEV.S(moras[SALARIO]))&gt;1.96,"Atípico","No")</f>
        <v>No</v>
      </c>
      <c r="K4949" t="str">
        <f>IF(ABS((moras[[#This Row],[EDAD]]-AVERAGE($I:$I))/_xlfn.STDEV.S($I:$I))&gt;1.96,"Atípico","No")</f>
        <v>Atípico</v>
      </c>
    </row>
    <row r="4950" spans="1:11" x14ac:dyDescent="0.35">
      <c r="A4950">
        <v>125</v>
      </c>
      <c r="B4950" t="s">
        <v>9</v>
      </c>
      <c r="C4950">
        <v>300018</v>
      </c>
      <c r="D4950" t="s">
        <v>17</v>
      </c>
      <c r="E4950" t="s">
        <v>16</v>
      </c>
      <c r="F4950" t="s">
        <v>12</v>
      </c>
      <c r="G4950" t="s">
        <v>13</v>
      </c>
      <c r="H4950" t="s">
        <v>13</v>
      </c>
      <c r="I4950">
        <v>82</v>
      </c>
      <c r="J4950" t="str">
        <f>IF(ABS((C4950-AVERAGE($C:$C))/_xlfn.STDEV.S(moras[SALARIO]))&gt;1.96,"Atípico","No")</f>
        <v>No</v>
      </c>
      <c r="K4950" t="str">
        <f>IF(ABS((moras[[#This Row],[EDAD]]-AVERAGE($I:$I))/_xlfn.STDEV.S($I:$I))&gt;1.96,"Atípico","No")</f>
        <v>Atípico</v>
      </c>
    </row>
    <row r="4951" spans="1:11" x14ac:dyDescent="0.35">
      <c r="A4951">
        <v>3475</v>
      </c>
      <c r="B4951" t="s">
        <v>9</v>
      </c>
      <c r="C4951">
        <v>299647</v>
      </c>
      <c r="D4951" t="s">
        <v>17</v>
      </c>
      <c r="E4951" t="s">
        <v>16</v>
      </c>
      <c r="F4951" t="s">
        <v>12</v>
      </c>
      <c r="G4951" t="s">
        <v>13</v>
      </c>
      <c r="H4951" t="s">
        <v>13</v>
      </c>
      <c r="I4951">
        <v>82</v>
      </c>
      <c r="J4951" t="str">
        <f>IF(ABS((C4951-AVERAGE($C:$C))/_xlfn.STDEV.S(moras[SALARIO]))&gt;1.96,"Atípico","No")</f>
        <v>No</v>
      </c>
      <c r="K4951" t="str">
        <f>IF(ABS((moras[[#This Row],[EDAD]]-AVERAGE($I:$I))/_xlfn.STDEV.S($I:$I))&gt;1.96,"Atípico","No")</f>
        <v>Atípico</v>
      </c>
    </row>
    <row r="4952" spans="1:11" x14ac:dyDescent="0.35">
      <c r="A4952">
        <v>4814</v>
      </c>
      <c r="B4952" t="s">
        <v>9</v>
      </c>
      <c r="C4952">
        <v>141509.48000000001</v>
      </c>
      <c r="D4952" t="s">
        <v>14</v>
      </c>
      <c r="E4952" t="s">
        <v>11</v>
      </c>
      <c r="F4952" t="s">
        <v>12</v>
      </c>
      <c r="G4952" t="s">
        <v>13</v>
      </c>
      <c r="H4952" t="s">
        <v>13</v>
      </c>
      <c r="I4952">
        <v>82</v>
      </c>
      <c r="J4952" t="str">
        <f>IF(ABS((C4952-AVERAGE($C:$C))/_xlfn.STDEV.S(moras[SALARIO]))&gt;1.96,"Atípico","No")</f>
        <v>No</v>
      </c>
      <c r="K4952" t="str">
        <f>IF(ABS((moras[[#This Row],[EDAD]]-AVERAGE($I:$I))/_xlfn.STDEV.S($I:$I))&gt;1.96,"Atípico","No")</f>
        <v>Atípico</v>
      </c>
    </row>
    <row r="4953" spans="1:11" x14ac:dyDescent="0.35">
      <c r="A4953">
        <v>2336</v>
      </c>
      <c r="B4953" t="s">
        <v>9</v>
      </c>
      <c r="C4953">
        <v>2133715</v>
      </c>
      <c r="D4953" t="s">
        <v>14</v>
      </c>
      <c r="E4953" t="s">
        <v>11</v>
      </c>
      <c r="F4953" t="s">
        <v>12</v>
      </c>
      <c r="G4953" t="s">
        <v>13</v>
      </c>
      <c r="H4953" t="s">
        <v>13</v>
      </c>
      <c r="I4953">
        <v>83</v>
      </c>
      <c r="J4953" t="str">
        <f>IF(ABS((C4953-AVERAGE($C:$C))/_xlfn.STDEV.S(moras[SALARIO]))&gt;1.96,"Atípico","No")</f>
        <v>No</v>
      </c>
      <c r="K4953" t="str">
        <f>IF(ABS((moras[[#This Row],[EDAD]]-AVERAGE($I:$I))/_xlfn.STDEV.S($I:$I))&gt;1.96,"Atípico","No")</f>
        <v>Atípico</v>
      </c>
    </row>
    <row r="4954" spans="1:11" x14ac:dyDescent="0.35">
      <c r="A4954">
        <v>1583</v>
      </c>
      <c r="B4954" t="s">
        <v>9</v>
      </c>
      <c r="C4954">
        <v>811305.9</v>
      </c>
      <c r="D4954" t="s">
        <v>14</v>
      </c>
      <c r="E4954" t="s">
        <v>11</v>
      </c>
      <c r="F4954" t="s">
        <v>12</v>
      </c>
      <c r="G4954" t="s">
        <v>13</v>
      </c>
      <c r="H4954" t="s">
        <v>13</v>
      </c>
      <c r="I4954">
        <v>83</v>
      </c>
      <c r="J4954" t="str">
        <f>IF(ABS((C4954-AVERAGE($C:$C))/_xlfn.STDEV.S(moras[SALARIO]))&gt;1.96,"Atípico","No")</f>
        <v>No</v>
      </c>
      <c r="K4954" t="str">
        <f>IF(ABS((moras[[#This Row],[EDAD]]-AVERAGE($I:$I))/_xlfn.STDEV.S($I:$I))&gt;1.96,"Atípico","No")</f>
        <v>Atípico</v>
      </c>
    </row>
    <row r="4955" spans="1:11" x14ac:dyDescent="0.35">
      <c r="A4955">
        <v>4413</v>
      </c>
      <c r="B4955" t="s">
        <v>15</v>
      </c>
      <c r="C4955">
        <v>377248.7</v>
      </c>
      <c r="D4955" t="s">
        <v>14</v>
      </c>
      <c r="E4955" t="s">
        <v>11</v>
      </c>
      <c r="F4955" t="s">
        <v>12</v>
      </c>
      <c r="G4955" t="s">
        <v>13</v>
      </c>
      <c r="H4955" t="s">
        <v>13</v>
      </c>
      <c r="I4955">
        <v>83</v>
      </c>
      <c r="J4955" t="str">
        <f>IF(ABS((C4955-AVERAGE($C:$C))/_xlfn.STDEV.S(moras[SALARIO]))&gt;1.96,"Atípico","No")</f>
        <v>No</v>
      </c>
      <c r="K4955" t="str">
        <f>IF(ABS((moras[[#This Row],[EDAD]]-AVERAGE($I:$I))/_xlfn.STDEV.S($I:$I))&gt;1.96,"Atípico","No")</f>
        <v>Atípico</v>
      </c>
    </row>
    <row r="4956" spans="1:11" x14ac:dyDescent="0.35">
      <c r="A4956">
        <v>4670</v>
      </c>
      <c r="B4956" t="s">
        <v>15</v>
      </c>
      <c r="C4956">
        <v>348148</v>
      </c>
      <c r="D4956" t="s">
        <v>14</v>
      </c>
      <c r="E4956" t="s">
        <v>11</v>
      </c>
      <c r="F4956" t="s">
        <v>12</v>
      </c>
      <c r="G4956" t="s">
        <v>13</v>
      </c>
      <c r="H4956" t="s">
        <v>13</v>
      </c>
      <c r="I4956">
        <v>83</v>
      </c>
      <c r="J4956" t="str">
        <f>IF(ABS((C4956-AVERAGE($C:$C))/_xlfn.STDEV.S(moras[SALARIO]))&gt;1.96,"Atípico","No")</f>
        <v>No</v>
      </c>
      <c r="K4956" t="str">
        <f>IF(ABS((moras[[#This Row],[EDAD]]-AVERAGE($I:$I))/_xlfn.STDEV.S($I:$I))&gt;1.96,"Atípico","No")</f>
        <v>Atípico</v>
      </c>
    </row>
    <row r="4957" spans="1:11" x14ac:dyDescent="0.35">
      <c r="A4957">
        <v>1183</v>
      </c>
      <c r="B4957" t="s">
        <v>15</v>
      </c>
      <c r="C4957">
        <v>299647</v>
      </c>
      <c r="D4957" t="s">
        <v>17</v>
      </c>
      <c r="E4957" t="s">
        <v>16</v>
      </c>
      <c r="F4957" t="s">
        <v>12</v>
      </c>
      <c r="G4957" t="s">
        <v>13</v>
      </c>
      <c r="H4957" t="s">
        <v>13</v>
      </c>
      <c r="I4957">
        <v>83</v>
      </c>
      <c r="J4957" t="str">
        <f>IF(ABS((C4957-AVERAGE($C:$C))/_xlfn.STDEV.S(moras[SALARIO]))&gt;1.96,"Atípico","No")</f>
        <v>No</v>
      </c>
      <c r="K4957" t="str">
        <f>IF(ABS((moras[[#This Row],[EDAD]]-AVERAGE($I:$I))/_xlfn.STDEV.S($I:$I))&gt;1.96,"Atípico","No")</f>
        <v>Atípico</v>
      </c>
    </row>
    <row r="4958" spans="1:11" x14ac:dyDescent="0.35">
      <c r="A4958">
        <v>1394</v>
      </c>
      <c r="B4958" t="s">
        <v>15</v>
      </c>
      <c r="C4958">
        <v>240890.9</v>
      </c>
      <c r="D4958" t="s">
        <v>14</v>
      </c>
      <c r="E4958" t="s">
        <v>11</v>
      </c>
      <c r="F4958" t="s">
        <v>12</v>
      </c>
      <c r="G4958" t="s">
        <v>13</v>
      </c>
      <c r="H4958" t="s">
        <v>13</v>
      </c>
      <c r="I4958">
        <v>83</v>
      </c>
      <c r="J4958" t="str">
        <f>IF(ABS((C4958-AVERAGE($C:$C))/_xlfn.STDEV.S(moras[SALARIO]))&gt;1.96,"Atípico","No")</f>
        <v>No</v>
      </c>
      <c r="K4958" t="str">
        <f>IF(ABS((moras[[#This Row],[EDAD]]-AVERAGE($I:$I))/_xlfn.STDEV.S($I:$I))&gt;1.96,"Atípico","No")</f>
        <v>Atípico</v>
      </c>
    </row>
    <row r="4959" spans="1:11" x14ac:dyDescent="0.35">
      <c r="A4959">
        <v>3708</v>
      </c>
      <c r="B4959" t="s">
        <v>15</v>
      </c>
      <c r="C4959">
        <v>639148</v>
      </c>
      <c r="D4959" t="s">
        <v>18</v>
      </c>
      <c r="E4959" t="s">
        <v>16</v>
      </c>
      <c r="F4959" t="s">
        <v>12</v>
      </c>
      <c r="G4959" t="s">
        <v>13</v>
      </c>
      <c r="H4959" t="s">
        <v>12</v>
      </c>
      <c r="I4959">
        <v>84</v>
      </c>
      <c r="J4959" t="str">
        <f>IF(ABS((C4959-AVERAGE($C:$C))/_xlfn.STDEV.S(moras[SALARIO]))&gt;1.96,"Atípico","No")</f>
        <v>No</v>
      </c>
      <c r="K4959" t="str">
        <f>IF(ABS((moras[[#This Row],[EDAD]]-AVERAGE($I:$I))/_xlfn.STDEV.S($I:$I))&gt;1.96,"Atípico","No")</f>
        <v>Atípico</v>
      </c>
    </row>
    <row r="4960" spans="1:11" x14ac:dyDescent="0.35">
      <c r="A4960">
        <v>1705</v>
      </c>
      <c r="B4960" t="s">
        <v>15</v>
      </c>
      <c r="C4960">
        <v>484267.8</v>
      </c>
      <c r="D4960" t="s">
        <v>14</v>
      </c>
      <c r="E4960" t="s">
        <v>11</v>
      </c>
      <c r="F4960" t="s">
        <v>12</v>
      </c>
      <c r="G4960" t="s">
        <v>13</v>
      </c>
      <c r="H4960" t="s">
        <v>13</v>
      </c>
      <c r="I4960">
        <v>84</v>
      </c>
      <c r="J4960" t="str">
        <f>IF(ABS((C4960-AVERAGE($C:$C))/_xlfn.STDEV.S(moras[SALARIO]))&gt;1.96,"Atípico","No")</f>
        <v>No</v>
      </c>
      <c r="K4960" t="str">
        <f>IF(ABS((moras[[#This Row],[EDAD]]-AVERAGE($I:$I))/_xlfn.STDEV.S($I:$I))&gt;1.96,"Atípico","No")</f>
        <v>Atípico</v>
      </c>
    </row>
    <row r="4961" spans="1:11" x14ac:dyDescent="0.35">
      <c r="A4961">
        <v>4190</v>
      </c>
      <c r="B4961" t="s">
        <v>15</v>
      </c>
      <c r="C4961">
        <v>483037.91</v>
      </c>
      <c r="D4961" t="s">
        <v>14</v>
      </c>
      <c r="E4961" t="s">
        <v>11</v>
      </c>
      <c r="F4961" t="s">
        <v>12</v>
      </c>
      <c r="G4961" t="s">
        <v>13</v>
      </c>
      <c r="H4961" t="s">
        <v>13</v>
      </c>
      <c r="I4961">
        <v>84</v>
      </c>
      <c r="J4961" t="str">
        <f>IF(ABS((C4961-AVERAGE($C:$C))/_xlfn.STDEV.S(moras[SALARIO]))&gt;1.96,"Atípico","No")</f>
        <v>No</v>
      </c>
      <c r="K4961" t="str">
        <f>IF(ABS((moras[[#This Row],[EDAD]]-AVERAGE($I:$I))/_xlfn.STDEV.S($I:$I))&gt;1.96,"Atípico","No")</f>
        <v>Atípico</v>
      </c>
    </row>
    <row r="4962" spans="1:11" x14ac:dyDescent="0.35">
      <c r="A4962">
        <v>4101</v>
      </c>
      <c r="B4962" t="s">
        <v>15</v>
      </c>
      <c r="C4962">
        <v>2389642.9</v>
      </c>
      <c r="D4962" t="s">
        <v>14</v>
      </c>
      <c r="E4962" t="s">
        <v>11</v>
      </c>
      <c r="F4962" t="s">
        <v>12</v>
      </c>
      <c r="G4962" t="s">
        <v>13</v>
      </c>
      <c r="H4962" t="s">
        <v>13</v>
      </c>
      <c r="I4962">
        <v>85</v>
      </c>
      <c r="J4962" t="str">
        <f>IF(ABS((C4962-AVERAGE($C:$C))/_xlfn.STDEV.S(moras[SALARIO]))&gt;1.96,"Atípico","No")</f>
        <v>Atípico</v>
      </c>
      <c r="K4962" t="str">
        <f>IF(ABS((moras[[#This Row],[EDAD]]-AVERAGE($I:$I))/_xlfn.STDEV.S($I:$I))&gt;1.96,"Atípico","No")</f>
        <v>Atípico</v>
      </c>
    </row>
    <row r="4963" spans="1:11" x14ac:dyDescent="0.35">
      <c r="A4963">
        <v>62</v>
      </c>
      <c r="B4963" t="s">
        <v>9</v>
      </c>
      <c r="C4963">
        <v>1401725.03</v>
      </c>
      <c r="D4963" t="s">
        <v>14</v>
      </c>
      <c r="E4963" t="s">
        <v>11</v>
      </c>
      <c r="F4963" t="s">
        <v>12</v>
      </c>
      <c r="G4963" t="s">
        <v>13</v>
      </c>
      <c r="H4963" t="s">
        <v>13</v>
      </c>
      <c r="I4963">
        <v>85</v>
      </c>
      <c r="J4963" t="str">
        <f>IF(ABS((C4963-AVERAGE($C:$C))/_xlfn.STDEV.S(moras[SALARIO]))&gt;1.96,"Atípico","No")</f>
        <v>No</v>
      </c>
      <c r="K4963" t="str">
        <f>IF(ABS((moras[[#This Row],[EDAD]]-AVERAGE($I:$I))/_xlfn.STDEV.S($I:$I))&gt;1.96,"Atípico","No")</f>
        <v>Atípico</v>
      </c>
    </row>
    <row r="4964" spans="1:11" x14ac:dyDescent="0.35">
      <c r="A4964">
        <v>1711</v>
      </c>
      <c r="B4964" t="s">
        <v>15</v>
      </c>
      <c r="C4964">
        <v>374966.22</v>
      </c>
      <c r="D4964" t="s">
        <v>14</v>
      </c>
      <c r="E4964" t="s">
        <v>11</v>
      </c>
      <c r="F4964" t="s">
        <v>12</v>
      </c>
      <c r="G4964" t="s">
        <v>13</v>
      </c>
      <c r="H4964" t="s">
        <v>13</v>
      </c>
      <c r="I4964">
        <v>85</v>
      </c>
      <c r="J4964" t="str">
        <f>IF(ABS((C4964-AVERAGE($C:$C))/_xlfn.STDEV.S(moras[SALARIO]))&gt;1.96,"Atípico","No")</f>
        <v>No</v>
      </c>
      <c r="K4964" t="str">
        <f>IF(ABS((moras[[#This Row],[EDAD]]-AVERAGE($I:$I))/_xlfn.STDEV.S($I:$I))&gt;1.96,"Atípico","No")</f>
        <v>Atípico</v>
      </c>
    </row>
    <row r="4965" spans="1:11" x14ac:dyDescent="0.35">
      <c r="A4965">
        <v>3202</v>
      </c>
      <c r="B4965" t="s">
        <v>9</v>
      </c>
      <c r="C4965">
        <v>300018</v>
      </c>
      <c r="D4965" t="s">
        <v>17</v>
      </c>
      <c r="E4965" t="s">
        <v>16</v>
      </c>
      <c r="F4965" t="s">
        <v>12</v>
      </c>
      <c r="G4965" t="s">
        <v>13</v>
      </c>
      <c r="H4965" t="s">
        <v>13</v>
      </c>
      <c r="I4965">
        <v>85</v>
      </c>
      <c r="J4965" t="str">
        <f>IF(ABS((C4965-AVERAGE($C:$C))/_xlfn.STDEV.S(moras[SALARIO]))&gt;1.96,"Atípico","No")</f>
        <v>No</v>
      </c>
      <c r="K4965" t="str">
        <f>IF(ABS((moras[[#This Row],[EDAD]]-AVERAGE($I:$I))/_xlfn.STDEV.S($I:$I))&gt;1.96,"Atípico","No")</f>
        <v>Atípico</v>
      </c>
    </row>
    <row r="4966" spans="1:11" x14ac:dyDescent="0.35">
      <c r="A4966">
        <v>3295</v>
      </c>
      <c r="B4966" t="s">
        <v>9</v>
      </c>
      <c r="C4966">
        <v>300018</v>
      </c>
      <c r="D4966" t="s">
        <v>17</v>
      </c>
      <c r="E4966" t="s">
        <v>16</v>
      </c>
      <c r="F4966" t="s">
        <v>13</v>
      </c>
      <c r="G4966" t="s">
        <v>13</v>
      </c>
      <c r="H4966" t="s">
        <v>13</v>
      </c>
      <c r="I4966">
        <v>85</v>
      </c>
      <c r="J4966" t="str">
        <f>IF(ABS((C4966-AVERAGE($C:$C))/_xlfn.STDEV.S(moras[SALARIO]))&gt;1.96,"Atípico","No")</f>
        <v>No</v>
      </c>
      <c r="K4966" t="str">
        <f>IF(ABS((moras[[#This Row],[EDAD]]-AVERAGE($I:$I))/_xlfn.STDEV.S($I:$I))&gt;1.96,"Atípico","No")</f>
        <v>Atípico</v>
      </c>
    </row>
    <row r="4967" spans="1:11" x14ac:dyDescent="0.35">
      <c r="A4967">
        <v>1686</v>
      </c>
      <c r="B4967" t="s">
        <v>9</v>
      </c>
      <c r="C4967">
        <v>280000</v>
      </c>
      <c r="D4967" t="s">
        <v>10</v>
      </c>
      <c r="E4967" t="s">
        <v>16</v>
      </c>
      <c r="F4967" t="s">
        <v>12</v>
      </c>
      <c r="G4967" t="s">
        <v>13</v>
      </c>
      <c r="H4967" t="s">
        <v>13</v>
      </c>
      <c r="I4967">
        <v>85</v>
      </c>
      <c r="J4967" t="str">
        <f>IF(ABS((C4967-AVERAGE($C:$C))/_xlfn.STDEV.S(moras[SALARIO]))&gt;1.96,"Atípico","No")</f>
        <v>No</v>
      </c>
      <c r="K4967" t="str">
        <f>IF(ABS((moras[[#This Row],[EDAD]]-AVERAGE($I:$I))/_xlfn.STDEV.S($I:$I))&gt;1.96,"Atípico","No")</f>
        <v>Atípico</v>
      </c>
    </row>
    <row r="4968" spans="1:11" x14ac:dyDescent="0.35">
      <c r="A4968">
        <v>2739</v>
      </c>
      <c r="B4968" t="s">
        <v>15</v>
      </c>
      <c r="C4968">
        <v>141510.17000000001</v>
      </c>
      <c r="D4968" t="s">
        <v>14</v>
      </c>
      <c r="E4968" t="s">
        <v>11</v>
      </c>
      <c r="F4968" t="s">
        <v>12</v>
      </c>
      <c r="G4968" t="s">
        <v>13</v>
      </c>
      <c r="H4968" t="s">
        <v>13</v>
      </c>
      <c r="I4968">
        <v>85</v>
      </c>
      <c r="J4968" t="str">
        <f>IF(ABS((C4968-AVERAGE($C:$C))/_xlfn.STDEV.S(moras[SALARIO]))&gt;1.96,"Atípico","No")</f>
        <v>No</v>
      </c>
      <c r="K4968" t="str">
        <f>IF(ABS((moras[[#This Row],[EDAD]]-AVERAGE($I:$I))/_xlfn.STDEV.S($I:$I))&gt;1.96,"Atípico","No")</f>
        <v>Atípico</v>
      </c>
    </row>
    <row r="4969" spans="1:11" x14ac:dyDescent="0.35">
      <c r="A4969">
        <v>2480</v>
      </c>
      <c r="B4969" t="s">
        <v>15</v>
      </c>
      <c r="C4969">
        <v>141510.16</v>
      </c>
      <c r="D4969" t="s">
        <v>14</v>
      </c>
      <c r="E4969" t="s">
        <v>11</v>
      </c>
      <c r="F4969" t="s">
        <v>12</v>
      </c>
      <c r="G4969" t="s">
        <v>13</v>
      </c>
      <c r="H4969" t="s">
        <v>13</v>
      </c>
      <c r="I4969">
        <v>85</v>
      </c>
      <c r="J4969" t="str">
        <f>IF(ABS((C4969-AVERAGE($C:$C))/_xlfn.STDEV.S(moras[SALARIO]))&gt;1.96,"Atípico","No")</f>
        <v>No</v>
      </c>
      <c r="K4969" t="str">
        <f>IF(ABS((moras[[#This Row],[EDAD]]-AVERAGE($I:$I))/_xlfn.STDEV.S($I:$I))&gt;1.96,"Atípico","No")</f>
        <v>Atípico</v>
      </c>
    </row>
    <row r="4970" spans="1:11" x14ac:dyDescent="0.35">
      <c r="A4970">
        <v>148</v>
      </c>
      <c r="B4970" t="s">
        <v>15</v>
      </c>
      <c r="C4970">
        <v>1069289.8</v>
      </c>
      <c r="D4970" t="s">
        <v>14</v>
      </c>
      <c r="E4970" t="s">
        <v>11</v>
      </c>
      <c r="F4970" t="s">
        <v>12</v>
      </c>
      <c r="G4970" t="s">
        <v>13</v>
      </c>
      <c r="H4970" t="s">
        <v>13</v>
      </c>
      <c r="I4970">
        <v>86</v>
      </c>
      <c r="J4970" t="str">
        <f>IF(ABS((C4970-AVERAGE($C:$C))/_xlfn.STDEV.S(moras[SALARIO]))&gt;1.96,"Atípico","No")</f>
        <v>No</v>
      </c>
      <c r="K4970" t="str">
        <f>IF(ABS((moras[[#This Row],[EDAD]]-AVERAGE($I:$I))/_xlfn.STDEV.S($I:$I))&gt;1.96,"Atípico","No")</f>
        <v>Atípico</v>
      </c>
    </row>
    <row r="4971" spans="1:11" x14ac:dyDescent="0.35">
      <c r="A4971">
        <v>1879</v>
      </c>
      <c r="B4971" t="s">
        <v>9</v>
      </c>
      <c r="C4971">
        <v>952753.45</v>
      </c>
      <c r="D4971" t="s">
        <v>14</v>
      </c>
      <c r="E4971" t="s">
        <v>11</v>
      </c>
      <c r="F4971" t="s">
        <v>12</v>
      </c>
      <c r="G4971" t="s">
        <v>13</v>
      </c>
      <c r="H4971" t="s">
        <v>13</v>
      </c>
      <c r="I4971">
        <v>86</v>
      </c>
      <c r="J4971" t="str">
        <f>IF(ABS((C4971-AVERAGE($C:$C))/_xlfn.STDEV.S(moras[SALARIO]))&gt;1.96,"Atípico","No")</f>
        <v>No</v>
      </c>
      <c r="K4971" t="str">
        <f>IF(ABS((moras[[#This Row],[EDAD]]-AVERAGE($I:$I))/_xlfn.STDEV.S($I:$I))&gt;1.96,"Atípico","No")</f>
        <v>Atípico</v>
      </c>
    </row>
    <row r="4972" spans="1:11" x14ac:dyDescent="0.35">
      <c r="A4972">
        <v>3457</v>
      </c>
      <c r="B4972" t="s">
        <v>15</v>
      </c>
      <c r="C4972">
        <v>925327.23</v>
      </c>
      <c r="D4972" t="s">
        <v>14</v>
      </c>
      <c r="E4972" t="s">
        <v>11</v>
      </c>
      <c r="F4972" t="s">
        <v>12</v>
      </c>
      <c r="G4972" t="s">
        <v>13</v>
      </c>
      <c r="H4972" t="s">
        <v>13</v>
      </c>
      <c r="I4972">
        <v>86</v>
      </c>
      <c r="J4972" t="str">
        <f>IF(ABS((C4972-AVERAGE($C:$C))/_xlfn.STDEV.S(moras[SALARIO]))&gt;1.96,"Atípico","No")</f>
        <v>No</v>
      </c>
      <c r="K4972" t="str">
        <f>IF(ABS((moras[[#This Row],[EDAD]]-AVERAGE($I:$I))/_xlfn.STDEV.S($I:$I))&gt;1.96,"Atípico","No")</f>
        <v>Atípico</v>
      </c>
    </row>
    <row r="4973" spans="1:11" x14ac:dyDescent="0.35">
      <c r="A4973">
        <v>4076</v>
      </c>
      <c r="B4973" t="s">
        <v>15</v>
      </c>
      <c r="C4973">
        <v>438521</v>
      </c>
      <c r="D4973" t="s">
        <v>14</v>
      </c>
      <c r="E4973" t="s">
        <v>11</v>
      </c>
      <c r="F4973" t="s">
        <v>12</v>
      </c>
      <c r="G4973" t="s">
        <v>13</v>
      </c>
      <c r="H4973" t="s">
        <v>13</v>
      </c>
      <c r="I4973">
        <v>86</v>
      </c>
      <c r="J4973" t="str">
        <f>IF(ABS((C4973-AVERAGE($C:$C))/_xlfn.STDEV.S(moras[SALARIO]))&gt;1.96,"Atípico","No")</f>
        <v>No</v>
      </c>
      <c r="K4973" t="str">
        <f>IF(ABS((moras[[#This Row],[EDAD]]-AVERAGE($I:$I))/_xlfn.STDEV.S($I:$I))&gt;1.96,"Atípico","No")</f>
        <v>Atípico</v>
      </c>
    </row>
    <row r="4974" spans="1:11" x14ac:dyDescent="0.35">
      <c r="A4974">
        <v>1979</v>
      </c>
      <c r="B4974" t="s">
        <v>9</v>
      </c>
      <c r="C4974">
        <v>278030</v>
      </c>
      <c r="D4974" t="s">
        <v>19</v>
      </c>
      <c r="E4974" t="s">
        <v>16</v>
      </c>
      <c r="F4974" t="s">
        <v>12</v>
      </c>
      <c r="G4974" t="s">
        <v>13</v>
      </c>
      <c r="H4974" t="s">
        <v>13</v>
      </c>
      <c r="I4974">
        <v>86</v>
      </c>
      <c r="J4974" t="str">
        <f>IF(ABS((C4974-AVERAGE($C:$C))/_xlfn.STDEV.S(moras[SALARIO]))&gt;1.96,"Atípico","No")</f>
        <v>No</v>
      </c>
      <c r="K4974" t="str">
        <f>IF(ABS((moras[[#This Row],[EDAD]]-AVERAGE($I:$I))/_xlfn.STDEV.S($I:$I))&gt;1.96,"Atípico","No")</f>
        <v>Atípico</v>
      </c>
    </row>
    <row r="4975" spans="1:11" x14ac:dyDescent="0.35">
      <c r="A4975">
        <v>2147</v>
      </c>
      <c r="B4975" t="s">
        <v>15</v>
      </c>
      <c r="C4975">
        <v>150409.17000000001</v>
      </c>
      <c r="D4975" t="s">
        <v>14</v>
      </c>
      <c r="E4975" t="s">
        <v>11</v>
      </c>
      <c r="F4975" t="s">
        <v>12</v>
      </c>
      <c r="G4975" t="s">
        <v>13</v>
      </c>
      <c r="H4975" t="s">
        <v>13</v>
      </c>
      <c r="I4975">
        <v>86</v>
      </c>
      <c r="J4975" t="str">
        <f>IF(ABS((C4975-AVERAGE($C:$C))/_xlfn.STDEV.S(moras[SALARIO]))&gt;1.96,"Atípico","No")</f>
        <v>No</v>
      </c>
      <c r="K4975" t="str">
        <f>IF(ABS((moras[[#This Row],[EDAD]]-AVERAGE($I:$I))/_xlfn.STDEV.S($I:$I))&gt;1.96,"Atípico","No")</f>
        <v>Atípico</v>
      </c>
    </row>
    <row r="4976" spans="1:11" x14ac:dyDescent="0.35">
      <c r="A4976">
        <v>4085</v>
      </c>
      <c r="B4976" t="s">
        <v>15</v>
      </c>
      <c r="C4976">
        <v>586357</v>
      </c>
      <c r="D4976" t="s">
        <v>14</v>
      </c>
      <c r="E4976" t="s">
        <v>11</v>
      </c>
      <c r="F4976" t="s">
        <v>12</v>
      </c>
      <c r="G4976" t="s">
        <v>13</v>
      </c>
      <c r="H4976" t="s">
        <v>13</v>
      </c>
      <c r="I4976">
        <v>87</v>
      </c>
      <c r="J4976" t="str">
        <f>IF(ABS((C4976-AVERAGE($C:$C))/_xlfn.STDEV.S(moras[SALARIO]))&gt;1.96,"Atípico","No")</f>
        <v>No</v>
      </c>
      <c r="K4976" t="str">
        <f>IF(ABS((moras[[#This Row],[EDAD]]-AVERAGE($I:$I))/_xlfn.STDEV.S($I:$I))&gt;1.96,"Atípico","No")</f>
        <v>Atípico</v>
      </c>
    </row>
    <row r="4977" spans="1:11" x14ac:dyDescent="0.35">
      <c r="A4977">
        <v>1332</v>
      </c>
      <c r="B4977" t="s">
        <v>9</v>
      </c>
      <c r="C4977">
        <v>305704</v>
      </c>
      <c r="D4977" t="s">
        <v>17</v>
      </c>
      <c r="E4977" t="s">
        <v>16</v>
      </c>
      <c r="F4977" t="s">
        <v>12</v>
      </c>
      <c r="G4977" t="s">
        <v>12</v>
      </c>
      <c r="H4977" t="s">
        <v>13</v>
      </c>
      <c r="I4977">
        <v>87</v>
      </c>
      <c r="J4977" t="str">
        <f>IF(ABS((C4977-AVERAGE($C:$C))/_xlfn.STDEV.S(moras[SALARIO]))&gt;1.96,"Atípico","No")</f>
        <v>No</v>
      </c>
      <c r="K4977" t="str">
        <f>IF(ABS((moras[[#This Row],[EDAD]]-AVERAGE($I:$I))/_xlfn.STDEV.S($I:$I))&gt;1.96,"Atípico","No")</f>
        <v>Atípico</v>
      </c>
    </row>
    <row r="4978" spans="1:11" x14ac:dyDescent="0.35">
      <c r="A4978">
        <v>4608</v>
      </c>
      <c r="B4978" t="s">
        <v>9</v>
      </c>
      <c r="C4978">
        <v>308439</v>
      </c>
      <c r="D4978" t="s">
        <v>17</v>
      </c>
      <c r="E4978" t="s">
        <v>16</v>
      </c>
      <c r="F4978" t="s">
        <v>12</v>
      </c>
      <c r="G4978" t="s">
        <v>12</v>
      </c>
      <c r="H4978" t="s">
        <v>13</v>
      </c>
      <c r="I4978">
        <v>88</v>
      </c>
      <c r="J4978" t="str">
        <f>IF(ABS((C4978-AVERAGE($C:$C))/_xlfn.STDEV.S(moras[SALARIO]))&gt;1.96,"Atípico","No")</f>
        <v>No</v>
      </c>
      <c r="K4978" t="str">
        <f>IF(ABS((moras[[#This Row],[EDAD]]-AVERAGE($I:$I))/_xlfn.STDEV.S($I:$I))&gt;1.96,"Atípico","No")</f>
        <v>Atípico</v>
      </c>
    </row>
    <row r="4979" spans="1:11" x14ac:dyDescent="0.35">
      <c r="A4979">
        <v>1193</v>
      </c>
      <c r="B4979" t="s">
        <v>9</v>
      </c>
      <c r="C4979">
        <v>303131</v>
      </c>
      <c r="D4979" t="s">
        <v>14</v>
      </c>
      <c r="E4979" t="s">
        <v>11</v>
      </c>
      <c r="F4979" t="s">
        <v>12</v>
      </c>
      <c r="G4979" t="s">
        <v>13</v>
      </c>
      <c r="H4979" t="s">
        <v>13</v>
      </c>
      <c r="I4979">
        <v>88</v>
      </c>
      <c r="J4979" t="str">
        <f>IF(ABS((C4979-AVERAGE($C:$C))/_xlfn.STDEV.S(moras[SALARIO]))&gt;1.96,"Atípico","No")</f>
        <v>No</v>
      </c>
      <c r="K4979" t="str">
        <f>IF(ABS((moras[[#This Row],[EDAD]]-AVERAGE($I:$I))/_xlfn.STDEV.S($I:$I))&gt;1.96,"Atípico","No")</f>
        <v>Atípico</v>
      </c>
    </row>
    <row r="4980" spans="1:11" x14ac:dyDescent="0.35">
      <c r="A4980">
        <v>2221</v>
      </c>
      <c r="B4980" t="s">
        <v>9</v>
      </c>
      <c r="C4980">
        <v>299647</v>
      </c>
      <c r="D4980" t="s">
        <v>17</v>
      </c>
      <c r="E4980" t="s">
        <v>16</v>
      </c>
      <c r="F4980" t="s">
        <v>12</v>
      </c>
      <c r="G4980" t="s">
        <v>13</v>
      </c>
      <c r="H4980" t="s">
        <v>13</v>
      </c>
      <c r="I4980">
        <v>88</v>
      </c>
      <c r="J4980" t="str">
        <f>IF(ABS((C4980-AVERAGE($C:$C))/_xlfn.STDEV.S(moras[SALARIO]))&gt;1.96,"Atípico","No")</f>
        <v>No</v>
      </c>
      <c r="K4980" t="str">
        <f>IF(ABS((moras[[#This Row],[EDAD]]-AVERAGE($I:$I))/_xlfn.STDEV.S($I:$I))&gt;1.96,"Atípico","No")</f>
        <v>Atípico</v>
      </c>
    </row>
    <row r="4981" spans="1:11" x14ac:dyDescent="0.35">
      <c r="A4981">
        <v>1005</v>
      </c>
      <c r="B4981" t="s">
        <v>15</v>
      </c>
      <c r="C4981">
        <v>176387.09</v>
      </c>
      <c r="D4981" t="s">
        <v>14</v>
      </c>
      <c r="E4981" t="s">
        <v>11</v>
      </c>
      <c r="F4981" t="s">
        <v>12</v>
      </c>
      <c r="G4981" t="s">
        <v>13</v>
      </c>
      <c r="H4981" t="s">
        <v>13</v>
      </c>
      <c r="I4981">
        <v>88</v>
      </c>
      <c r="J4981" t="str">
        <f>IF(ABS((C4981-AVERAGE($C:$C))/_xlfn.STDEV.S(moras[SALARIO]))&gt;1.96,"Atípico","No")</f>
        <v>No</v>
      </c>
      <c r="K4981" t="str">
        <f>IF(ABS((moras[[#This Row],[EDAD]]-AVERAGE($I:$I))/_xlfn.STDEV.S($I:$I))&gt;1.96,"Atípico","No")</f>
        <v>Atípico</v>
      </c>
    </row>
    <row r="4982" spans="1:11" x14ac:dyDescent="0.35">
      <c r="A4982">
        <v>2238</v>
      </c>
      <c r="B4982" t="s">
        <v>15</v>
      </c>
      <c r="C4982">
        <v>278030</v>
      </c>
      <c r="D4982" t="s">
        <v>19</v>
      </c>
      <c r="E4982" t="s">
        <v>16</v>
      </c>
      <c r="F4982" t="s">
        <v>12</v>
      </c>
      <c r="G4982" t="s">
        <v>13</v>
      </c>
      <c r="H4982" t="s">
        <v>13</v>
      </c>
      <c r="I4982">
        <v>89</v>
      </c>
      <c r="J4982" t="str">
        <f>IF(ABS((C4982-AVERAGE($C:$C))/_xlfn.STDEV.S(moras[SALARIO]))&gt;1.96,"Atípico","No")</f>
        <v>No</v>
      </c>
      <c r="K4982" t="str">
        <f>IF(ABS((moras[[#This Row],[EDAD]]-AVERAGE($I:$I))/_xlfn.STDEV.S($I:$I))&gt;1.96,"Atípico","No")</f>
        <v>Atípico</v>
      </c>
    </row>
    <row r="4983" spans="1:11" x14ac:dyDescent="0.35">
      <c r="A4983">
        <v>3231</v>
      </c>
      <c r="B4983" t="s">
        <v>9</v>
      </c>
      <c r="C4983">
        <v>278030</v>
      </c>
      <c r="D4983" t="s">
        <v>19</v>
      </c>
      <c r="E4983" t="s">
        <v>16</v>
      </c>
      <c r="F4983" t="s">
        <v>12</v>
      </c>
      <c r="G4983" t="s">
        <v>13</v>
      </c>
      <c r="H4983" t="s">
        <v>13</v>
      </c>
      <c r="I4983">
        <v>89</v>
      </c>
      <c r="J4983" t="str">
        <f>IF(ABS((C4983-AVERAGE($C:$C))/_xlfn.STDEV.S(moras[SALARIO]))&gt;1.96,"Atípico","No")</f>
        <v>No</v>
      </c>
      <c r="K4983" t="str">
        <f>IF(ABS((moras[[#This Row],[EDAD]]-AVERAGE($I:$I))/_xlfn.STDEV.S($I:$I))&gt;1.96,"Atípico","No")</f>
        <v>Atípico</v>
      </c>
    </row>
    <row r="4984" spans="1:11" x14ac:dyDescent="0.35">
      <c r="A4984">
        <v>714</v>
      </c>
      <c r="B4984" t="s">
        <v>15</v>
      </c>
      <c r="C4984">
        <v>141509.48000000001</v>
      </c>
      <c r="D4984" t="s">
        <v>14</v>
      </c>
      <c r="E4984" t="s">
        <v>11</v>
      </c>
      <c r="F4984" t="s">
        <v>12</v>
      </c>
      <c r="G4984" t="s">
        <v>13</v>
      </c>
      <c r="H4984" t="s">
        <v>13</v>
      </c>
      <c r="I4984">
        <v>89</v>
      </c>
      <c r="J4984" t="str">
        <f>IF(ABS((C4984-AVERAGE($C:$C))/_xlfn.STDEV.S(moras[SALARIO]))&gt;1.96,"Atípico","No")</f>
        <v>No</v>
      </c>
      <c r="K4984" t="str">
        <f>IF(ABS((moras[[#This Row],[EDAD]]-AVERAGE($I:$I))/_xlfn.STDEV.S($I:$I))&gt;1.96,"Atípico","No")</f>
        <v>Atípico</v>
      </c>
    </row>
    <row r="4985" spans="1:11" x14ac:dyDescent="0.35">
      <c r="A4985">
        <v>4365</v>
      </c>
      <c r="B4985" t="s">
        <v>9</v>
      </c>
      <c r="C4985">
        <v>300018</v>
      </c>
      <c r="D4985" t="s">
        <v>17</v>
      </c>
      <c r="E4985" t="s">
        <v>16</v>
      </c>
      <c r="F4985" t="s">
        <v>12</v>
      </c>
      <c r="G4985" t="s">
        <v>13</v>
      </c>
      <c r="H4985" t="s">
        <v>12</v>
      </c>
      <c r="I4985">
        <v>90</v>
      </c>
      <c r="J4985" t="str">
        <f>IF(ABS((C4985-AVERAGE($C:$C))/_xlfn.STDEV.S(moras[SALARIO]))&gt;1.96,"Atípico","No")</f>
        <v>No</v>
      </c>
      <c r="K4985" t="str">
        <f>IF(ABS((moras[[#This Row],[EDAD]]-AVERAGE($I:$I))/_xlfn.STDEV.S($I:$I))&gt;1.96,"Atípico","No")</f>
        <v>Atípico</v>
      </c>
    </row>
    <row r="4986" spans="1:11" x14ac:dyDescent="0.35">
      <c r="A4986">
        <v>1063</v>
      </c>
      <c r="B4986" t="s">
        <v>9</v>
      </c>
      <c r="C4986">
        <v>141510.22</v>
      </c>
      <c r="D4986" t="s">
        <v>14</v>
      </c>
      <c r="E4986" t="s">
        <v>11</v>
      </c>
      <c r="F4986" t="s">
        <v>12</v>
      </c>
      <c r="G4986" t="s">
        <v>13</v>
      </c>
      <c r="H4986" t="s">
        <v>13</v>
      </c>
      <c r="I4986">
        <v>90</v>
      </c>
      <c r="J4986" t="str">
        <f>IF(ABS((C4986-AVERAGE($C:$C))/_xlfn.STDEV.S(moras[SALARIO]))&gt;1.96,"Atípico","No")</f>
        <v>No</v>
      </c>
      <c r="K4986" t="str">
        <f>IF(ABS((moras[[#This Row],[EDAD]]-AVERAGE($I:$I))/_xlfn.STDEV.S($I:$I))&gt;1.96,"Atípico","No")</f>
        <v>Atípico</v>
      </c>
    </row>
    <row r="4987" spans="1:11" x14ac:dyDescent="0.35">
      <c r="A4987">
        <v>1472</v>
      </c>
      <c r="B4987" t="s">
        <v>15</v>
      </c>
      <c r="C4987">
        <v>1104062</v>
      </c>
      <c r="D4987" t="s">
        <v>14</v>
      </c>
      <c r="E4987" t="s">
        <v>11</v>
      </c>
      <c r="F4987" t="s">
        <v>12</v>
      </c>
      <c r="G4987" t="s">
        <v>13</v>
      </c>
      <c r="H4987" t="s">
        <v>13</v>
      </c>
      <c r="I4987">
        <v>91</v>
      </c>
      <c r="J4987" t="str">
        <f>IF(ABS((C4987-AVERAGE($C:$C))/_xlfn.STDEV.S(moras[SALARIO]))&gt;1.96,"Atípico","No")</f>
        <v>No</v>
      </c>
      <c r="K4987" t="str">
        <f>IF(ABS((moras[[#This Row],[EDAD]]-AVERAGE($I:$I))/_xlfn.STDEV.S($I:$I))&gt;1.96,"Atípico","No")</f>
        <v>Atípico</v>
      </c>
    </row>
    <row r="4988" spans="1:11" x14ac:dyDescent="0.35">
      <c r="A4988">
        <v>4893</v>
      </c>
      <c r="B4988" t="s">
        <v>9</v>
      </c>
      <c r="C4988">
        <v>586357</v>
      </c>
      <c r="D4988" t="s">
        <v>14</v>
      </c>
      <c r="E4988" t="s">
        <v>11</v>
      </c>
      <c r="F4988" t="s">
        <v>12</v>
      </c>
      <c r="G4988" t="s">
        <v>13</v>
      </c>
      <c r="H4988" t="s">
        <v>13</v>
      </c>
      <c r="I4988">
        <v>91</v>
      </c>
      <c r="J4988" t="str">
        <f>IF(ABS((C4988-AVERAGE($C:$C))/_xlfn.STDEV.S(moras[SALARIO]))&gt;1.96,"Atípico","No")</f>
        <v>No</v>
      </c>
      <c r="K4988" t="str">
        <f>IF(ABS((moras[[#This Row],[EDAD]]-AVERAGE($I:$I))/_xlfn.STDEV.S($I:$I))&gt;1.96,"Atípico","No")</f>
        <v>Atípico</v>
      </c>
    </row>
    <row r="4989" spans="1:11" x14ac:dyDescent="0.35">
      <c r="A4989">
        <v>3030</v>
      </c>
      <c r="B4989" t="s">
        <v>9</v>
      </c>
      <c r="C4989">
        <v>156631.5</v>
      </c>
      <c r="D4989" t="s">
        <v>14</v>
      </c>
      <c r="E4989" t="s">
        <v>11</v>
      </c>
      <c r="F4989" t="s">
        <v>12</v>
      </c>
      <c r="G4989" t="s">
        <v>13</v>
      </c>
      <c r="H4989" t="s">
        <v>13</v>
      </c>
      <c r="I4989">
        <v>91</v>
      </c>
      <c r="J4989" t="str">
        <f>IF(ABS((C4989-AVERAGE($C:$C))/_xlfn.STDEV.S(moras[SALARIO]))&gt;1.96,"Atípico","No")</f>
        <v>No</v>
      </c>
      <c r="K4989" t="str">
        <f>IF(ABS((moras[[#This Row],[EDAD]]-AVERAGE($I:$I))/_xlfn.STDEV.S($I:$I))&gt;1.96,"Atípico","No")</f>
        <v>Atípico</v>
      </c>
    </row>
    <row r="4990" spans="1:11" x14ac:dyDescent="0.35">
      <c r="A4990">
        <v>1997</v>
      </c>
      <c r="B4990" t="s">
        <v>15</v>
      </c>
      <c r="C4990">
        <v>141509.48000000001</v>
      </c>
      <c r="D4990" t="s">
        <v>14</v>
      </c>
      <c r="E4990" t="s">
        <v>11</v>
      </c>
      <c r="F4990" t="s">
        <v>12</v>
      </c>
      <c r="G4990" t="s">
        <v>13</v>
      </c>
      <c r="H4990" t="s">
        <v>13</v>
      </c>
      <c r="I4990">
        <v>91</v>
      </c>
      <c r="J4990" t="str">
        <f>IF(ABS((C4990-AVERAGE($C:$C))/_xlfn.STDEV.S(moras[SALARIO]))&gt;1.96,"Atípico","No")</f>
        <v>No</v>
      </c>
      <c r="K4990" t="str">
        <f>IF(ABS((moras[[#This Row],[EDAD]]-AVERAGE($I:$I))/_xlfn.STDEV.S($I:$I))&gt;1.96,"Atípico","No")</f>
        <v>Atípico</v>
      </c>
    </row>
    <row r="4991" spans="1:11" x14ac:dyDescent="0.35">
      <c r="A4991">
        <v>3513</v>
      </c>
      <c r="B4991" t="s">
        <v>9</v>
      </c>
      <c r="C4991">
        <v>399945.97</v>
      </c>
      <c r="D4991" t="s">
        <v>14</v>
      </c>
      <c r="E4991" t="s">
        <v>11</v>
      </c>
      <c r="F4991" t="s">
        <v>12</v>
      </c>
      <c r="G4991" t="s">
        <v>13</v>
      </c>
      <c r="H4991" t="s">
        <v>13</v>
      </c>
      <c r="I4991">
        <v>92</v>
      </c>
      <c r="J4991" t="str">
        <f>IF(ABS((C4991-AVERAGE($C:$C))/_xlfn.STDEV.S(moras[SALARIO]))&gt;1.96,"Atípico","No")</f>
        <v>No</v>
      </c>
      <c r="K4991" t="str">
        <f>IF(ABS((moras[[#This Row],[EDAD]]-AVERAGE($I:$I))/_xlfn.STDEV.S($I:$I))&gt;1.96,"Atípico","No")</f>
        <v>Atípico</v>
      </c>
    </row>
    <row r="4992" spans="1:11" x14ac:dyDescent="0.35">
      <c r="A4992">
        <v>1643</v>
      </c>
      <c r="B4992" t="s">
        <v>15</v>
      </c>
      <c r="C4992">
        <v>88243.75</v>
      </c>
      <c r="D4992" t="s">
        <v>14</v>
      </c>
      <c r="E4992" t="s">
        <v>11</v>
      </c>
      <c r="F4992" t="s">
        <v>12</v>
      </c>
      <c r="G4992" t="s">
        <v>13</v>
      </c>
      <c r="H4992" t="s">
        <v>13</v>
      </c>
      <c r="I4992">
        <v>92</v>
      </c>
      <c r="J4992" t="str">
        <f>IF(ABS((C4992-AVERAGE($C:$C))/_xlfn.STDEV.S(moras[SALARIO]))&gt;1.96,"Atípico","No")</f>
        <v>No</v>
      </c>
      <c r="K4992" t="str">
        <f>IF(ABS((moras[[#This Row],[EDAD]]-AVERAGE($I:$I))/_xlfn.STDEV.S($I:$I))&gt;1.96,"Atípico","No")</f>
        <v>Atípico</v>
      </c>
    </row>
    <row r="4993" spans="1:11" x14ac:dyDescent="0.35">
      <c r="A4993">
        <v>1525</v>
      </c>
      <c r="B4993" t="s">
        <v>9</v>
      </c>
      <c r="C4993">
        <v>611036.43999999994</v>
      </c>
      <c r="D4993" t="s">
        <v>14</v>
      </c>
      <c r="E4993" t="s">
        <v>11</v>
      </c>
      <c r="F4993" t="s">
        <v>12</v>
      </c>
      <c r="G4993" t="s">
        <v>13</v>
      </c>
      <c r="H4993" t="s">
        <v>13</v>
      </c>
      <c r="I4993">
        <v>93</v>
      </c>
      <c r="J4993" t="str">
        <f>IF(ABS((C4993-AVERAGE($C:$C))/_xlfn.STDEV.S(moras[SALARIO]))&gt;1.96,"Atípico","No")</f>
        <v>No</v>
      </c>
      <c r="K4993" t="str">
        <f>IF(ABS((moras[[#This Row],[EDAD]]-AVERAGE($I:$I))/_xlfn.STDEV.S($I:$I))&gt;1.96,"Atípico","No")</f>
        <v>Atípico</v>
      </c>
    </row>
    <row r="4994" spans="1:11" x14ac:dyDescent="0.35">
      <c r="A4994">
        <v>4178</v>
      </c>
      <c r="B4994" t="s">
        <v>9</v>
      </c>
      <c r="C4994">
        <v>141509.48000000001</v>
      </c>
      <c r="D4994" t="s">
        <v>14</v>
      </c>
      <c r="E4994" t="s">
        <v>11</v>
      </c>
      <c r="F4994" t="s">
        <v>12</v>
      </c>
      <c r="G4994" t="s">
        <v>13</v>
      </c>
      <c r="H4994" t="s">
        <v>13</v>
      </c>
      <c r="I4994">
        <v>93</v>
      </c>
      <c r="J4994" t="str">
        <f>IF(ABS((C4994-AVERAGE($C:$C))/_xlfn.STDEV.S(moras[SALARIO]))&gt;1.96,"Atípico","No")</f>
        <v>No</v>
      </c>
      <c r="K4994" t="str">
        <f>IF(ABS((moras[[#This Row],[EDAD]]-AVERAGE($I:$I))/_xlfn.STDEV.S($I:$I))&gt;1.96,"Atípico","No")</f>
        <v>Atípico</v>
      </c>
    </row>
    <row r="4995" spans="1:11" x14ac:dyDescent="0.35">
      <c r="A4995">
        <v>1455</v>
      </c>
      <c r="B4995" t="s">
        <v>15</v>
      </c>
      <c r="C4995">
        <v>196822.39</v>
      </c>
      <c r="D4995" t="s">
        <v>14</v>
      </c>
      <c r="E4995" t="s">
        <v>11</v>
      </c>
      <c r="F4995" t="s">
        <v>12</v>
      </c>
      <c r="G4995" t="s">
        <v>13</v>
      </c>
      <c r="H4995" t="s">
        <v>13</v>
      </c>
      <c r="I4995">
        <v>94</v>
      </c>
      <c r="J4995" t="str">
        <f>IF(ABS((C4995-AVERAGE($C:$C))/_xlfn.STDEV.S(moras[SALARIO]))&gt;1.96,"Atípico","No")</f>
        <v>No</v>
      </c>
      <c r="K4995" t="str">
        <f>IF(ABS((moras[[#This Row],[EDAD]]-AVERAGE($I:$I))/_xlfn.STDEV.S($I:$I))&gt;1.96,"Atípico","No")</f>
        <v>Atípico</v>
      </c>
    </row>
    <row r="4996" spans="1:11" x14ac:dyDescent="0.35">
      <c r="A4996">
        <v>3216</v>
      </c>
      <c r="B4996" t="s">
        <v>15</v>
      </c>
      <c r="C4996">
        <v>450886</v>
      </c>
      <c r="D4996" t="s">
        <v>17</v>
      </c>
      <c r="E4996" t="s">
        <v>16</v>
      </c>
      <c r="F4996" t="s">
        <v>12</v>
      </c>
      <c r="G4996" t="s">
        <v>12</v>
      </c>
      <c r="H4996" t="s">
        <v>13</v>
      </c>
      <c r="I4996">
        <v>95</v>
      </c>
      <c r="J4996" t="str">
        <f>IF(ABS((C4996-AVERAGE($C:$C))/_xlfn.STDEV.S(moras[SALARIO]))&gt;1.96,"Atípico","No")</f>
        <v>No</v>
      </c>
      <c r="K4996" t="str">
        <f>IF(ABS((moras[[#This Row],[EDAD]]-AVERAGE($I:$I))/_xlfn.STDEV.S($I:$I))&gt;1.96,"Atípico","No")</f>
        <v>Atípico</v>
      </c>
    </row>
    <row r="4997" spans="1:11" x14ac:dyDescent="0.35">
      <c r="A4997">
        <v>1132</v>
      </c>
      <c r="B4997" t="s">
        <v>15</v>
      </c>
      <c r="C4997">
        <v>198257.15</v>
      </c>
      <c r="D4997" t="s">
        <v>14</v>
      </c>
      <c r="E4997" t="s">
        <v>11</v>
      </c>
      <c r="F4997" t="s">
        <v>12</v>
      </c>
      <c r="G4997" t="s">
        <v>13</v>
      </c>
      <c r="H4997" t="s">
        <v>13</v>
      </c>
      <c r="I4997">
        <v>97</v>
      </c>
      <c r="J4997" t="str">
        <f>IF(ABS((C4997-AVERAGE($C:$C))/_xlfn.STDEV.S(moras[SALARIO]))&gt;1.96,"Atípico","No")</f>
        <v>No</v>
      </c>
      <c r="K4997" t="str">
        <f>IF(ABS((moras[[#This Row],[EDAD]]-AVERAGE($I:$I))/_xlfn.STDEV.S($I:$I))&gt;1.96,"Atípico","No")</f>
        <v>Atípico</v>
      </c>
    </row>
    <row r="4998" spans="1:11" x14ac:dyDescent="0.35">
      <c r="A4998">
        <v>371</v>
      </c>
      <c r="B4998" t="s">
        <v>15</v>
      </c>
      <c r="C4998">
        <v>3053247.24</v>
      </c>
      <c r="D4998" t="s">
        <v>14</v>
      </c>
      <c r="E4998" t="s">
        <v>11</v>
      </c>
      <c r="F4998" t="s">
        <v>12</v>
      </c>
      <c r="G4998" t="s">
        <v>13</v>
      </c>
      <c r="H4998" t="s">
        <v>13</v>
      </c>
      <c r="I4998">
        <v>99</v>
      </c>
      <c r="J4998" t="str">
        <f>IF(ABS((C4998-AVERAGE($C:$C))/_xlfn.STDEV.S(moras[SALARIO]))&gt;1.96,"Atípico","No")</f>
        <v>Atípico</v>
      </c>
      <c r="K4998" t="str">
        <f>IF(ABS((moras[[#This Row],[EDAD]]-AVERAGE($I:$I))/_xlfn.STDEV.S($I:$I))&gt;1.96,"Atípico","No")</f>
        <v>Atípico</v>
      </c>
    </row>
    <row r="4999" spans="1:11" x14ac:dyDescent="0.35">
      <c r="A4999">
        <v>52</v>
      </c>
      <c r="B4999" t="s">
        <v>9</v>
      </c>
      <c r="C4999">
        <v>1505458.92</v>
      </c>
      <c r="D4999" t="s">
        <v>10</v>
      </c>
      <c r="E4999" t="s">
        <v>11</v>
      </c>
      <c r="F4999" t="s">
        <v>12</v>
      </c>
      <c r="G4999" t="s">
        <v>13</v>
      </c>
      <c r="H4999" t="s">
        <v>13</v>
      </c>
      <c r="J4999" t="str">
        <f>IF(ABS((C4999-AVERAGE($C:$C))/_xlfn.STDEV.S(moras[SALARIO]))&gt;1.96,"Atípico","No")</f>
        <v>No</v>
      </c>
      <c r="K4999" t="str">
        <f>IF(ABS((moras[[#This Row],[EDAD]]-AVERAGE($I:$I))/_xlfn.STDEV.S($I:$I))&gt;1.96,"Atípico","No")</f>
        <v>Atípico</v>
      </c>
    </row>
    <row r="5000" spans="1:11" x14ac:dyDescent="0.35">
      <c r="A5000">
        <v>50</v>
      </c>
      <c r="B5000" t="s">
        <v>9</v>
      </c>
      <c r="C5000">
        <v>443282</v>
      </c>
      <c r="D5000" t="s">
        <v>10</v>
      </c>
      <c r="E5000" t="s">
        <v>16</v>
      </c>
      <c r="F5000" t="s">
        <v>12</v>
      </c>
      <c r="G5000" t="s">
        <v>12</v>
      </c>
      <c r="H5000" t="s">
        <v>13</v>
      </c>
      <c r="J5000" t="str">
        <f>IF(ABS((C5000-AVERAGE($C:$C))/_xlfn.STDEV.S(moras[SALARIO]))&gt;1.96,"Atípico","No")</f>
        <v>No</v>
      </c>
      <c r="K5000" t="str">
        <f>IF(ABS((moras[[#This Row],[EDAD]]-AVERAGE($I:$I))/_xlfn.STDEV.S($I:$I))&gt;1.96,"Atípico","No")</f>
        <v>Atípico</v>
      </c>
    </row>
    <row r="5001" spans="1:11" x14ac:dyDescent="0.35">
      <c r="A5001">
        <v>70</v>
      </c>
      <c r="B5001" t="s">
        <v>9</v>
      </c>
      <c r="C5001">
        <v>299647</v>
      </c>
      <c r="D5001" t="s">
        <v>17</v>
      </c>
      <c r="E5001" t="s">
        <v>16</v>
      </c>
      <c r="F5001" t="s">
        <v>12</v>
      </c>
      <c r="G5001" t="s">
        <v>13</v>
      </c>
      <c r="H5001" t="s">
        <v>13</v>
      </c>
      <c r="J5001" t="str">
        <f>IF(ABS((C5001-AVERAGE($C:$C))/_xlfn.STDEV.S(moras[SALARIO]))&gt;1.96,"Atípico","No")</f>
        <v>No</v>
      </c>
      <c r="K5001" t="str">
        <f>IF(ABS((moras[[#This Row],[EDAD]]-AVERAGE($I:$I))/_xlfn.STDEV.S($I:$I))&gt;1.96,"Atípico","No")</f>
        <v>Atípico</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309A13-2B0E-4E0F-87DE-98B599E533A4}">
  <dimension ref="A1:M5001"/>
  <sheetViews>
    <sheetView topLeftCell="F1" workbookViewId="0">
      <selection activeCell="M2" sqref="M2:M5001"/>
    </sheetView>
  </sheetViews>
  <sheetFormatPr baseColWidth="10" defaultRowHeight="14.5" x14ac:dyDescent="0.35"/>
  <cols>
    <col min="4" max="4" width="21" customWidth="1"/>
    <col min="6" max="6" width="12.26953125" customWidth="1"/>
    <col min="13" max="13" width="19.54296875" customWidth="1"/>
  </cols>
  <sheetData>
    <row r="1" spans="1:13" x14ac:dyDescent="0.35">
      <c r="A1" t="s">
        <v>0</v>
      </c>
      <c r="B1" t="s">
        <v>1</v>
      </c>
      <c r="C1" t="s">
        <v>2</v>
      </c>
      <c r="D1" t="s">
        <v>3</v>
      </c>
      <c r="E1" t="s">
        <v>4</v>
      </c>
      <c r="F1" t="s">
        <v>5</v>
      </c>
      <c r="G1" t="s">
        <v>6</v>
      </c>
      <c r="H1" t="s">
        <v>7</v>
      </c>
      <c r="I1" t="s">
        <v>8</v>
      </c>
      <c r="J1" t="s">
        <v>29</v>
      </c>
      <c r="K1" t="s">
        <v>30</v>
      </c>
      <c r="L1" t="s">
        <v>52</v>
      </c>
      <c r="M1" t="s">
        <v>53</v>
      </c>
    </row>
    <row r="2" spans="1:13" x14ac:dyDescent="0.35">
      <c r="A2">
        <v>3411</v>
      </c>
      <c r="B2" t="s">
        <v>9</v>
      </c>
      <c r="C2">
        <v>16858742</v>
      </c>
      <c r="D2" t="s">
        <v>18</v>
      </c>
      <c r="E2" t="s">
        <v>16</v>
      </c>
      <c r="F2" t="s">
        <v>12</v>
      </c>
      <c r="G2" t="s">
        <v>13</v>
      </c>
      <c r="H2" t="s">
        <v>13</v>
      </c>
      <c r="I2">
        <v>75</v>
      </c>
      <c r="J2" t="str">
        <f>IF(ABS((C2-AVERAGE($C:$C))/_xlfn.STDEV.S(moras2[SALARIO]))&gt;1.96,"Atípico","No")</f>
        <v>Atípico</v>
      </c>
      <c r="K2" t="str">
        <f>IF(ABS((moras2[[#This Row],[EDAD]]-AVERAGE($I:$I))/_xlfn.STDEV.S($I:$I))&gt;1.96,"Atípico","No")</f>
        <v>Atípico</v>
      </c>
      <c r="L2" t="str">
        <f t="shared" ref="L2:L65" si="0">IF(I2&lt;=35,"26-35",IF(I2&lt;=45,"36-45",IF(I2&lt;=55,"46-55","56+")))</f>
        <v>56+</v>
      </c>
      <c r="M2" t="str">
        <f t="shared" ref="M2:M65" si="1">IF(C2&lt;=500000,"0-500.000",
IF(C2&lt;=1000000,"500.001-1.000.000",
IF(C2&lt;=5000000,"1.000.001-5.000.000",
"5.000.001-16.858.742")))</f>
        <v>5.000.001-16.858.742</v>
      </c>
    </row>
    <row r="3" spans="1:13" x14ac:dyDescent="0.35">
      <c r="A3">
        <v>3478</v>
      </c>
      <c r="B3" t="s">
        <v>9</v>
      </c>
      <c r="C3">
        <v>14173194</v>
      </c>
      <c r="D3" t="s">
        <v>14</v>
      </c>
      <c r="E3" t="s">
        <v>11</v>
      </c>
      <c r="F3" t="s">
        <v>12</v>
      </c>
      <c r="G3" t="s">
        <v>13</v>
      </c>
      <c r="H3" t="s">
        <v>13</v>
      </c>
      <c r="I3">
        <v>73</v>
      </c>
      <c r="J3" t="str">
        <f>IF(ABS((C3-AVERAGE($C:$C))/_xlfn.STDEV.S(moras2[SALARIO]))&gt;1.96,"Atípico","No")</f>
        <v>Atípico</v>
      </c>
      <c r="K3" t="str">
        <f>IF(ABS((moras2[[#This Row],[EDAD]]-AVERAGE($I:$I))/_xlfn.STDEV.S($I:$I))&gt;1.96,"Atípico","No")</f>
        <v>Atípico</v>
      </c>
      <c r="L3" t="str">
        <f t="shared" si="0"/>
        <v>56+</v>
      </c>
      <c r="M3" t="str">
        <f t="shared" si="1"/>
        <v>5.000.001-16.858.742</v>
      </c>
    </row>
    <row r="4" spans="1:13" x14ac:dyDescent="0.35">
      <c r="A4">
        <v>1637</v>
      </c>
      <c r="B4" t="s">
        <v>9</v>
      </c>
      <c r="C4">
        <v>12160184</v>
      </c>
      <c r="D4" t="s">
        <v>10</v>
      </c>
      <c r="E4" t="s">
        <v>16</v>
      </c>
      <c r="F4" t="s">
        <v>12</v>
      </c>
      <c r="G4" t="s">
        <v>13</v>
      </c>
      <c r="H4" t="s">
        <v>13</v>
      </c>
      <c r="I4">
        <v>52</v>
      </c>
      <c r="J4" t="str">
        <f>IF(ABS((C4-AVERAGE($C:$C))/_xlfn.STDEV.S(moras2[SALARIO]))&gt;1.96,"Atípico","No")</f>
        <v>Atípico</v>
      </c>
      <c r="K4" t="str">
        <f>IF(ABS((moras2[[#This Row],[EDAD]]-AVERAGE($I:$I))/_xlfn.STDEV.S($I:$I))&gt;1.96,"Atípico","No")</f>
        <v>No</v>
      </c>
      <c r="L4" t="str">
        <f t="shared" si="0"/>
        <v>46-55</v>
      </c>
      <c r="M4" t="str">
        <f t="shared" si="1"/>
        <v>5.000.001-16.858.742</v>
      </c>
    </row>
    <row r="5" spans="1:13" x14ac:dyDescent="0.35">
      <c r="A5">
        <v>1416</v>
      </c>
      <c r="B5" t="s">
        <v>15</v>
      </c>
      <c r="C5">
        <v>11580185.98</v>
      </c>
      <c r="D5" t="s">
        <v>10</v>
      </c>
      <c r="E5" t="s">
        <v>16</v>
      </c>
      <c r="F5" t="s">
        <v>12</v>
      </c>
      <c r="G5" t="s">
        <v>13</v>
      </c>
      <c r="H5" t="s">
        <v>13</v>
      </c>
      <c r="I5">
        <v>46</v>
      </c>
      <c r="J5" t="str">
        <f>IF(ABS((C5-AVERAGE($C:$C))/_xlfn.STDEV.S(moras2[SALARIO]))&gt;1.96,"Atípico","No")</f>
        <v>Atípico</v>
      </c>
      <c r="K5" t="str">
        <f>IF(ABS((moras2[[#This Row],[EDAD]]-AVERAGE($I:$I))/_xlfn.STDEV.S($I:$I))&gt;1.96,"Atípico","No")</f>
        <v>No</v>
      </c>
      <c r="L5" t="str">
        <f t="shared" si="0"/>
        <v>46-55</v>
      </c>
      <c r="M5" t="str">
        <f t="shared" si="1"/>
        <v>5.000.001-16.858.742</v>
      </c>
    </row>
    <row r="6" spans="1:13" x14ac:dyDescent="0.35">
      <c r="A6">
        <v>3447</v>
      </c>
      <c r="B6" t="s">
        <v>9</v>
      </c>
      <c r="C6">
        <v>11292323.83</v>
      </c>
      <c r="D6" t="s">
        <v>10</v>
      </c>
      <c r="E6" t="s">
        <v>16</v>
      </c>
      <c r="F6" t="s">
        <v>12</v>
      </c>
      <c r="G6" t="s">
        <v>12</v>
      </c>
      <c r="H6" t="s">
        <v>13</v>
      </c>
      <c r="I6">
        <v>55</v>
      </c>
      <c r="J6" t="str">
        <f>IF(ABS((C6-AVERAGE($C:$C))/_xlfn.STDEV.S(moras2[SALARIO]))&gt;1.96,"Atípico","No")</f>
        <v>Atípico</v>
      </c>
      <c r="K6" t="str">
        <f>IF(ABS((moras2[[#This Row],[EDAD]]-AVERAGE($I:$I))/_xlfn.STDEV.S($I:$I))&gt;1.96,"Atípico","No")</f>
        <v>No</v>
      </c>
      <c r="L6" t="str">
        <f t="shared" si="0"/>
        <v>46-55</v>
      </c>
      <c r="M6" t="str">
        <f t="shared" si="1"/>
        <v>5.000.001-16.858.742</v>
      </c>
    </row>
    <row r="7" spans="1:13" x14ac:dyDescent="0.35">
      <c r="A7">
        <v>3592</v>
      </c>
      <c r="B7" t="s">
        <v>9</v>
      </c>
      <c r="C7">
        <v>9720000</v>
      </c>
      <c r="D7" t="s">
        <v>10</v>
      </c>
      <c r="E7" t="s">
        <v>16</v>
      </c>
      <c r="F7" t="s">
        <v>12</v>
      </c>
      <c r="G7" t="s">
        <v>12</v>
      </c>
      <c r="H7" t="s">
        <v>13</v>
      </c>
      <c r="I7">
        <v>38</v>
      </c>
      <c r="J7" t="str">
        <f>IF(ABS((C7-AVERAGE($C:$C))/_xlfn.STDEV.S(moras2[SALARIO]))&gt;1.96,"Atípico","No")</f>
        <v>Atípico</v>
      </c>
      <c r="K7" t="str">
        <f>IF(ABS((moras2[[#This Row],[EDAD]]-AVERAGE($I:$I))/_xlfn.STDEV.S($I:$I))&gt;1.96,"Atípico","No")</f>
        <v>No</v>
      </c>
      <c r="L7" t="str">
        <f t="shared" si="0"/>
        <v>36-45</v>
      </c>
      <c r="M7" t="str">
        <f t="shared" si="1"/>
        <v>5.000.001-16.858.742</v>
      </c>
    </row>
    <row r="8" spans="1:13" x14ac:dyDescent="0.35">
      <c r="A8">
        <v>4334</v>
      </c>
      <c r="B8" t="s">
        <v>15</v>
      </c>
      <c r="C8">
        <v>9437618.4600000009</v>
      </c>
      <c r="D8" t="s">
        <v>10</v>
      </c>
      <c r="E8" t="s">
        <v>16</v>
      </c>
      <c r="F8" t="s">
        <v>12</v>
      </c>
      <c r="G8" t="s">
        <v>13</v>
      </c>
      <c r="H8" t="s">
        <v>13</v>
      </c>
      <c r="I8">
        <v>37</v>
      </c>
      <c r="J8" t="str">
        <f>IF(ABS((C8-AVERAGE($C:$C))/_xlfn.STDEV.S(moras2[SALARIO]))&gt;1.96,"Atípico","No")</f>
        <v>Atípico</v>
      </c>
      <c r="K8" t="str">
        <f>IF(ABS((moras2[[#This Row],[EDAD]]-AVERAGE($I:$I))/_xlfn.STDEV.S($I:$I))&gt;1.96,"Atípico","No")</f>
        <v>No</v>
      </c>
      <c r="L8" t="str">
        <f t="shared" si="0"/>
        <v>36-45</v>
      </c>
      <c r="M8" t="str">
        <f t="shared" si="1"/>
        <v>5.000.001-16.858.742</v>
      </c>
    </row>
    <row r="9" spans="1:13" x14ac:dyDescent="0.35">
      <c r="A9">
        <v>4694</v>
      </c>
      <c r="B9" t="s">
        <v>9</v>
      </c>
      <c r="C9">
        <v>8962309</v>
      </c>
      <c r="D9" t="s">
        <v>14</v>
      </c>
      <c r="E9" t="s">
        <v>11</v>
      </c>
      <c r="F9" t="s">
        <v>12</v>
      </c>
      <c r="G9" t="s">
        <v>13</v>
      </c>
      <c r="H9" t="s">
        <v>13</v>
      </c>
      <c r="I9">
        <v>68</v>
      </c>
      <c r="J9" t="str">
        <f>IF(ABS((C9-AVERAGE($C:$C))/_xlfn.STDEV.S(moras2[SALARIO]))&gt;1.96,"Atípico","No")</f>
        <v>Atípico</v>
      </c>
      <c r="K9" t="str">
        <f>IF(ABS((moras2[[#This Row],[EDAD]]-AVERAGE($I:$I))/_xlfn.STDEV.S($I:$I))&gt;1.96,"Atípico","No")</f>
        <v>No</v>
      </c>
      <c r="L9" t="str">
        <f t="shared" si="0"/>
        <v>56+</v>
      </c>
      <c r="M9" t="str">
        <f t="shared" si="1"/>
        <v>5.000.001-16.858.742</v>
      </c>
    </row>
    <row r="10" spans="1:13" x14ac:dyDescent="0.35">
      <c r="A10">
        <v>4219</v>
      </c>
      <c r="B10" t="s">
        <v>9</v>
      </c>
      <c r="C10">
        <v>8850000</v>
      </c>
      <c r="D10" t="s">
        <v>10</v>
      </c>
      <c r="E10" t="s">
        <v>16</v>
      </c>
      <c r="F10" t="s">
        <v>12</v>
      </c>
      <c r="G10" t="s">
        <v>13</v>
      </c>
      <c r="H10" t="s">
        <v>13</v>
      </c>
      <c r="I10">
        <v>41</v>
      </c>
      <c r="J10" t="str">
        <f>IF(ABS((C10-AVERAGE($C:$C))/_xlfn.STDEV.S(moras2[SALARIO]))&gt;1.96,"Atípico","No")</f>
        <v>Atípico</v>
      </c>
      <c r="K10" t="str">
        <f>IF(ABS((moras2[[#This Row],[EDAD]]-AVERAGE($I:$I))/_xlfn.STDEV.S($I:$I))&gt;1.96,"Atípico","No")</f>
        <v>No</v>
      </c>
      <c r="L10" t="str">
        <f t="shared" si="0"/>
        <v>36-45</v>
      </c>
      <c r="M10" t="str">
        <f t="shared" si="1"/>
        <v>5.000.001-16.858.742</v>
      </c>
    </row>
    <row r="11" spans="1:13" x14ac:dyDescent="0.35">
      <c r="A11">
        <v>1719</v>
      </c>
      <c r="B11" t="s">
        <v>15</v>
      </c>
      <c r="C11">
        <v>8457783.5700000003</v>
      </c>
      <c r="D11" t="s">
        <v>10</v>
      </c>
      <c r="E11" t="s">
        <v>16</v>
      </c>
      <c r="F11" t="s">
        <v>12</v>
      </c>
      <c r="G11" t="s">
        <v>12</v>
      </c>
      <c r="H11" t="s">
        <v>13</v>
      </c>
      <c r="I11">
        <v>55</v>
      </c>
      <c r="J11" t="str">
        <f>IF(ABS((C11-AVERAGE($C:$C))/_xlfn.STDEV.S(moras2[SALARIO]))&gt;1.96,"Atípico","No")</f>
        <v>Atípico</v>
      </c>
      <c r="K11" t="str">
        <f>IF(ABS((moras2[[#This Row],[EDAD]]-AVERAGE($I:$I))/_xlfn.STDEV.S($I:$I))&gt;1.96,"Atípico","No")</f>
        <v>No</v>
      </c>
      <c r="L11" t="str">
        <f t="shared" si="0"/>
        <v>46-55</v>
      </c>
      <c r="M11" t="str">
        <f t="shared" si="1"/>
        <v>5.000.001-16.858.742</v>
      </c>
    </row>
    <row r="12" spans="1:13" x14ac:dyDescent="0.35">
      <c r="A12">
        <v>711</v>
      </c>
      <c r="B12" t="s">
        <v>9</v>
      </c>
      <c r="C12">
        <v>8081401.7800000003</v>
      </c>
      <c r="D12" t="s">
        <v>10</v>
      </c>
      <c r="E12" t="s">
        <v>16</v>
      </c>
      <c r="F12" t="s">
        <v>12</v>
      </c>
      <c r="G12" t="s">
        <v>13</v>
      </c>
      <c r="H12" t="s">
        <v>13</v>
      </c>
      <c r="I12">
        <v>34</v>
      </c>
      <c r="J12" t="str">
        <f>IF(ABS((C12-AVERAGE($C:$C))/_xlfn.STDEV.S(moras2[SALARIO]))&gt;1.96,"Atípico","No")</f>
        <v>Atípico</v>
      </c>
      <c r="K12" t="str">
        <f>IF(ABS((moras2[[#This Row],[EDAD]]-AVERAGE($I:$I))/_xlfn.STDEV.S($I:$I))&gt;1.96,"Atípico","No")</f>
        <v>No</v>
      </c>
      <c r="L12" t="str">
        <f t="shared" si="0"/>
        <v>26-35</v>
      </c>
      <c r="M12" t="str">
        <f t="shared" si="1"/>
        <v>5.000.001-16.858.742</v>
      </c>
    </row>
    <row r="13" spans="1:13" x14ac:dyDescent="0.35">
      <c r="A13">
        <v>4025</v>
      </c>
      <c r="B13" t="s">
        <v>9</v>
      </c>
      <c r="C13">
        <v>7214352.2000000002</v>
      </c>
      <c r="D13" t="s">
        <v>10</v>
      </c>
      <c r="E13" t="s">
        <v>11</v>
      </c>
      <c r="F13" t="s">
        <v>12</v>
      </c>
      <c r="G13" t="s">
        <v>13</v>
      </c>
      <c r="H13" t="s">
        <v>13</v>
      </c>
      <c r="I13">
        <v>55</v>
      </c>
      <c r="J13" t="str">
        <f>IF(ABS((C13-AVERAGE($C:$C))/_xlfn.STDEV.S(moras2[SALARIO]))&gt;1.96,"Atípico","No")</f>
        <v>Atípico</v>
      </c>
      <c r="K13" t="str">
        <f>IF(ABS((moras2[[#This Row],[EDAD]]-AVERAGE($I:$I))/_xlfn.STDEV.S($I:$I))&gt;1.96,"Atípico","No")</f>
        <v>No</v>
      </c>
      <c r="L13" t="str">
        <f t="shared" si="0"/>
        <v>46-55</v>
      </c>
      <c r="M13" t="str">
        <f t="shared" si="1"/>
        <v>5.000.001-16.858.742</v>
      </c>
    </row>
    <row r="14" spans="1:13" x14ac:dyDescent="0.35">
      <c r="A14">
        <v>2741</v>
      </c>
      <c r="B14" t="s">
        <v>9</v>
      </c>
      <c r="C14">
        <v>6787104.5199999996</v>
      </c>
      <c r="D14" t="s">
        <v>10</v>
      </c>
      <c r="E14" t="s">
        <v>11</v>
      </c>
      <c r="F14" t="s">
        <v>12</v>
      </c>
      <c r="G14" t="s">
        <v>13</v>
      </c>
      <c r="H14" t="s">
        <v>13</v>
      </c>
      <c r="I14">
        <v>56</v>
      </c>
      <c r="J14" t="str">
        <f>IF(ABS((C14-AVERAGE($C:$C))/_xlfn.STDEV.S(moras2[SALARIO]))&gt;1.96,"Atípico","No")</f>
        <v>Atípico</v>
      </c>
      <c r="K14" t="str">
        <f>IF(ABS((moras2[[#This Row],[EDAD]]-AVERAGE($I:$I))/_xlfn.STDEV.S($I:$I))&gt;1.96,"Atípico","No")</f>
        <v>No</v>
      </c>
      <c r="L14" t="str">
        <f t="shared" si="0"/>
        <v>56+</v>
      </c>
      <c r="M14" t="str">
        <f t="shared" si="1"/>
        <v>5.000.001-16.858.742</v>
      </c>
    </row>
    <row r="15" spans="1:13" x14ac:dyDescent="0.35">
      <c r="A15">
        <v>1586</v>
      </c>
      <c r="B15" t="s">
        <v>15</v>
      </c>
      <c r="C15">
        <v>6120159.5</v>
      </c>
      <c r="D15" t="s">
        <v>10</v>
      </c>
      <c r="E15" t="s">
        <v>16</v>
      </c>
      <c r="F15" t="s">
        <v>12</v>
      </c>
      <c r="G15" t="s">
        <v>13</v>
      </c>
      <c r="H15" t="s">
        <v>13</v>
      </c>
      <c r="I15">
        <v>42</v>
      </c>
      <c r="J15" t="str">
        <f>IF(ABS((C15-AVERAGE($C:$C))/_xlfn.STDEV.S(moras2[SALARIO]))&gt;1.96,"Atípico","No")</f>
        <v>Atípico</v>
      </c>
      <c r="K15" t="str">
        <f>IF(ABS((moras2[[#This Row],[EDAD]]-AVERAGE($I:$I))/_xlfn.STDEV.S($I:$I))&gt;1.96,"Atípico","No")</f>
        <v>No</v>
      </c>
      <c r="L15" t="str">
        <f t="shared" si="0"/>
        <v>36-45</v>
      </c>
      <c r="M15" t="str">
        <f t="shared" si="1"/>
        <v>5.000.001-16.858.742</v>
      </c>
    </row>
    <row r="16" spans="1:13" x14ac:dyDescent="0.35">
      <c r="A16">
        <v>881</v>
      </c>
      <c r="B16" t="s">
        <v>15</v>
      </c>
      <c r="C16">
        <v>5887012.5</v>
      </c>
      <c r="D16" t="s">
        <v>10</v>
      </c>
      <c r="E16" t="s">
        <v>16</v>
      </c>
      <c r="F16" t="s">
        <v>12</v>
      </c>
      <c r="G16" t="s">
        <v>13</v>
      </c>
      <c r="H16" t="s">
        <v>13</v>
      </c>
      <c r="I16">
        <v>27</v>
      </c>
      <c r="J16" t="str">
        <f>IF(ABS((C16-AVERAGE($C:$C))/_xlfn.STDEV.S(moras2[SALARIO]))&gt;1.96,"Atípico","No")</f>
        <v>Atípico</v>
      </c>
      <c r="K16" t="str">
        <f>IF(ABS((moras2[[#This Row],[EDAD]]-AVERAGE($I:$I))/_xlfn.STDEV.S($I:$I))&gt;1.96,"Atípico","No")</f>
        <v>No</v>
      </c>
      <c r="L16" t="str">
        <f t="shared" si="0"/>
        <v>26-35</v>
      </c>
      <c r="M16" t="str">
        <f t="shared" si="1"/>
        <v>5.000.001-16.858.742</v>
      </c>
    </row>
    <row r="17" spans="1:13" x14ac:dyDescent="0.35">
      <c r="A17">
        <v>450</v>
      </c>
      <c r="B17" t="s">
        <v>9</v>
      </c>
      <c r="C17">
        <v>5712732</v>
      </c>
      <c r="D17" t="s">
        <v>10</v>
      </c>
      <c r="E17" t="s">
        <v>16</v>
      </c>
      <c r="F17" t="s">
        <v>12</v>
      </c>
      <c r="G17" t="s">
        <v>13</v>
      </c>
      <c r="H17" t="s">
        <v>13</v>
      </c>
      <c r="I17">
        <v>37</v>
      </c>
      <c r="J17" t="str">
        <f>IF(ABS((C17-AVERAGE($C:$C))/_xlfn.STDEV.S(moras2[SALARIO]))&gt;1.96,"Atípico","No")</f>
        <v>Atípico</v>
      </c>
      <c r="K17" t="str">
        <f>IF(ABS((moras2[[#This Row],[EDAD]]-AVERAGE($I:$I))/_xlfn.STDEV.S($I:$I))&gt;1.96,"Atípico","No")</f>
        <v>No</v>
      </c>
      <c r="L17" t="str">
        <f t="shared" si="0"/>
        <v>36-45</v>
      </c>
      <c r="M17" t="str">
        <f t="shared" si="1"/>
        <v>5.000.001-16.858.742</v>
      </c>
    </row>
    <row r="18" spans="1:13" x14ac:dyDescent="0.35">
      <c r="A18">
        <v>1454</v>
      </c>
      <c r="B18" t="s">
        <v>9</v>
      </c>
      <c r="C18">
        <v>5472090.3399999999</v>
      </c>
      <c r="D18" t="s">
        <v>10</v>
      </c>
      <c r="E18" t="s">
        <v>11</v>
      </c>
      <c r="F18" t="s">
        <v>12</v>
      </c>
      <c r="G18" t="s">
        <v>13</v>
      </c>
      <c r="H18" t="s">
        <v>13</v>
      </c>
      <c r="I18">
        <v>42</v>
      </c>
      <c r="J18" t="str">
        <f>IF(ABS((C18-AVERAGE($C:$C))/_xlfn.STDEV.S(moras2[SALARIO]))&gt;1.96,"Atípico","No")</f>
        <v>Atípico</v>
      </c>
      <c r="K18" t="str">
        <f>IF(ABS((moras2[[#This Row],[EDAD]]-AVERAGE($I:$I))/_xlfn.STDEV.S($I:$I))&gt;1.96,"Atípico","No")</f>
        <v>No</v>
      </c>
      <c r="L18" t="str">
        <f t="shared" si="0"/>
        <v>36-45</v>
      </c>
      <c r="M18" t="str">
        <f t="shared" si="1"/>
        <v>5.000.001-16.858.742</v>
      </c>
    </row>
    <row r="19" spans="1:13" x14ac:dyDescent="0.35">
      <c r="A19">
        <v>3266</v>
      </c>
      <c r="B19" t="s">
        <v>9</v>
      </c>
      <c r="C19">
        <v>5412755.4900000002</v>
      </c>
      <c r="D19" t="s">
        <v>10</v>
      </c>
      <c r="E19" t="s">
        <v>16</v>
      </c>
      <c r="F19" t="s">
        <v>12</v>
      </c>
      <c r="G19" t="s">
        <v>13</v>
      </c>
      <c r="H19" t="s">
        <v>13</v>
      </c>
      <c r="I19">
        <v>34</v>
      </c>
      <c r="J19" t="str">
        <f>IF(ABS((C19-AVERAGE($C:$C))/_xlfn.STDEV.S(moras2[SALARIO]))&gt;1.96,"Atípico","No")</f>
        <v>Atípico</v>
      </c>
      <c r="K19" t="str">
        <f>IF(ABS((moras2[[#This Row],[EDAD]]-AVERAGE($I:$I))/_xlfn.STDEV.S($I:$I))&gt;1.96,"Atípico","No")</f>
        <v>No</v>
      </c>
      <c r="L19" t="str">
        <f t="shared" si="0"/>
        <v>26-35</v>
      </c>
      <c r="M19" t="str">
        <f t="shared" si="1"/>
        <v>5.000.001-16.858.742</v>
      </c>
    </row>
    <row r="20" spans="1:13" x14ac:dyDescent="0.35">
      <c r="A20">
        <v>3009</v>
      </c>
      <c r="B20" t="s">
        <v>15</v>
      </c>
      <c r="C20">
        <v>5249730</v>
      </c>
      <c r="D20" t="s">
        <v>10</v>
      </c>
      <c r="E20" t="s">
        <v>11</v>
      </c>
      <c r="F20" t="s">
        <v>12</v>
      </c>
      <c r="G20" t="s">
        <v>13</v>
      </c>
      <c r="H20" t="s">
        <v>13</v>
      </c>
      <c r="I20">
        <v>63</v>
      </c>
      <c r="J20" t="str">
        <f>IF(ABS((C20-AVERAGE($C:$C))/_xlfn.STDEV.S(moras2[SALARIO]))&gt;1.96,"Atípico","No")</f>
        <v>Atípico</v>
      </c>
      <c r="K20" t="str">
        <f>IF(ABS((moras2[[#This Row],[EDAD]]-AVERAGE($I:$I))/_xlfn.STDEV.S($I:$I))&gt;1.96,"Atípico","No")</f>
        <v>No</v>
      </c>
      <c r="L20" t="str">
        <f t="shared" si="0"/>
        <v>56+</v>
      </c>
      <c r="M20" t="str">
        <f t="shared" si="1"/>
        <v>5.000.001-16.858.742</v>
      </c>
    </row>
    <row r="21" spans="1:13" x14ac:dyDescent="0.35">
      <c r="A21">
        <v>676</v>
      </c>
      <c r="B21" t="s">
        <v>15</v>
      </c>
      <c r="C21">
        <v>5215081</v>
      </c>
      <c r="D21" t="s">
        <v>10</v>
      </c>
      <c r="E21" t="s">
        <v>11</v>
      </c>
      <c r="F21" t="s">
        <v>12</v>
      </c>
      <c r="G21" t="s">
        <v>13</v>
      </c>
      <c r="H21" t="s">
        <v>13</v>
      </c>
      <c r="I21">
        <v>65</v>
      </c>
      <c r="J21" t="str">
        <f>IF(ABS((C21-AVERAGE($C:$C))/_xlfn.STDEV.S(moras2[SALARIO]))&gt;1.96,"Atípico","No")</f>
        <v>Atípico</v>
      </c>
      <c r="K21" t="str">
        <f>IF(ABS((moras2[[#This Row],[EDAD]]-AVERAGE($I:$I))/_xlfn.STDEV.S($I:$I))&gt;1.96,"Atípico","No")</f>
        <v>No</v>
      </c>
      <c r="L21" t="str">
        <f t="shared" si="0"/>
        <v>56+</v>
      </c>
      <c r="M21" t="str">
        <f t="shared" si="1"/>
        <v>5.000.001-16.858.742</v>
      </c>
    </row>
    <row r="22" spans="1:13" x14ac:dyDescent="0.35">
      <c r="A22">
        <v>478</v>
      </c>
      <c r="B22" t="s">
        <v>9</v>
      </c>
      <c r="C22">
        <v>5189999.8</v>
      </c>
      <c r="D22" t="s">
        <v>10</v>
      </c>
      <c r="E22" t="s">
        <v>16</v>
      </c>
      <c r="F22" t="s">
        <v>12</v>
      </c>
      <c r="G22" t="s">
        <v>13</v>
      </c>
      <c r="H22" t="s">
        <v>13</v>
      </c>
      <c r="I22">
        <v>49</v>
      </c>
      <c r="J22" t="str">
        <f>IF(ABS((C22-AVERAGE($C:$C))/_xlfn.STDEV.S(moras2[SALARIO]))&gt;1.96,"Atípico","No")</f>
        <v>Atípico</v>
      </c>
      <c r="K22" t="str">
        <f>IF(ABS((moras2[[#This Row],[EDAD]]-AVERAGE($I:$I))/_xlfn.STDEV.S($I:$I))&gt;1.96,"Atípico","No")</f>
        <v>No</v>
      </c>
      <c r="L22" t="str">
        <f t="shared" si="0"/>
        <v>46-55</v>
      </c>
      <c r="M22" t="str">
        <f t="shared" si="1"/>
        <v>5.000.001-16.858.742</v>
      </c>
    </row>
    <row r="23" spans="1:13" x14ac:dyDescent="0.35">
      <c r="A23">
        <v>4390</v>
      </c>
      <c r="B23" t="s">
        <v>9</v>
      </c>
      <c r="C23">
        <v>5122871.99</v>
      </c>
      <c r="D23" t="s">
        <v>10</v>
      </c>
      <c r="E23" t="s">
        <v>11</v>
      </c>
      <c r="F23" t="s">
        <v>12</v>
      </c>
      <c r="G23" t="s">
        <v>13</v>
      </c>
      <c r="H23" t="s">
        <v>13</v>
      </c>
      <c r="I23">
        <v>47</v>
      </c>
      <c r="J23" t="str">
        <f>IF(ABS((C23-AVERAGE($C:$C))/_xlfn.STDEV.S(moras2[SALARIO]))&gt;1.96,"Atípico","No")</f>
        <v>Atípico</v>
      </c>
      <c r="K23" t="str">
        <f>IF(ABS((moras2[[#This Row],[EDAD]]-AVERAGE($I:$I))/_xlfn.STDEV.S($I:$I))&gt;1.96,"Atípico","No")</f>
        <v>No</v>
      </c>
      <c r="L23" t="str">
        <f t="shared" si="0"/>
        <v>46-55</v>
      </c>
      <c r="M23" t="str">
        <f t="shared" si="1"/>
        <v>5.000.001-16.858.742</v>
      </c>
    </row>
    <row r="24" spans="1:13" x14ac:dyDescent="0.35">
      <c r="A24">
        <v>417</v>
      </c>
      <c r="B24" t="s">
        <v>15</v>
      </c>
      <c r="C24">
        <v>5063660</v>
      </c>
      <c r="D24" t="s">
        <v>10</v>
      </c>
      <c r="E24" t="s">
        <v>11</v>
      </c>
      <c r="F24" t="s">
        <v>12</v>
      </c>
      <c r="G24" t="s">
        <v>13</v>
      </c>
      <c r="H24" t="s">
        <v>12</v>
      </c>
      <c r="I24">
        <v>40</v>
      </c>
      <c r="J24" t="str">
        <f>IF(ABS((C24-AVERAGE($C:$C))/_xlfn.STDEV.S(moras2[SALARIO]))&gt;1.96,"Atípico","No")</f>
        <v>Atípico</v>
      </c>
      <c r="K24" t="str">
        <f>IF(ABS((moras2[[#This Row],[EDAD]]-AVERAGE($I:$I))/_xlfn.STDEV.S($I:$I))&gt;1.96,"Atípico","No")</f>
        <v>No</v>
      </c>
      <c r="L24" t="str">
        <f t="shared" si="0"/>
        <v>36-45</v>
      </c>
      <c r="M24" t="str">
        <f t="shared" si="1"/>
        <v>5.000.001-16.858.742</v>
      </c>
    </row>
    <row r="25" spans="1:13" x14ac:dyDescent="0.35">
      <c r="A25">
        <v>1855</v>
      </c>
      <c r="B25" t="s">
        <v>9</v>
      </c>
      <c r="C25">
        <v>4853991.51</v>
      </c>
      <c r="D25" t="s">
        <v>10</v>
      </c>
      <c r="E25" t="s">
        <v>16</v>
      </c>
      <c r="F25" t="s">
        <v>12</v>
      </c>
      <c r="G25" t="s">
        <v>13</v>
      </c>
      <c r="H25" t="s">
        <v>13</v>
      </c>
      <c r="I25">
        <v>43</v>
      </c>
      <c r="J25" t="str">
        <f>IF(ABS((C25-AVERAGE($C:$C))/_xlfn.STDEV.S(moras2[SALARIO]))&gt;1.96,"Atípico","No")</f>
        <v>Atípico</v>
      </c>
      <c r="K25" t="str">
        <f>IF(ABS((moras2[[#This Row],[EDAD]]-AVERAGE($I:$I))/_xlfn.STDEV.S($I:$I))&gt;1.96,"Atípico","No")</f>
        <v>No</v>
      </c>
      <c r="L25" t="str">
        <f t="shared" si="0"/>
        <v>36-45</v>
      </c>
      <c r="M25" t="str">
        <f t="shared" si="1"/>
        <v>1.000.001-5.000.000</v>
      </c>
    </row>
    <row r="26" spans="1:13" x14ac:dyDescent="0.35">
      <c r="A26">
        <v>3558</v>
      </c>
      <c r="B26" t="s">
        <v>15</v>
      </c>
      <c r="C26">
        <v>4805416.75</v>
      </c>
      <c r="D26" t="s">
        <v>10</v>
      </c>
      <c r="E26" t="s">
        <v>11</v>
      </c>
      <c r="F26" t="s">
        <v>12</v>
      </c>
      <c r="G26" t="s">
        <v>13</v>
      </c>
      <c r="H26" t="s">
        <v>13</v>
      </c>
      <c r="I26">
        <v>60</v>
      </c>
      <c r="J26" t="str">
        <f>IF(ABS((C26-AVERAGE($C:$C))/_xlfn.STDEV.S(moras2[SALARIO]))&gt;1.96,"Atípico","No")</f>
        <v>Atípico</v>
      </c>
      <c r="K26" t="str">
        <f>IF(ABS((moras2[[#This Row],[EDAD]]-AVERAGE($I:$I))/_xlfn.STDEV.S($I:$I))&gt;1.96,"Atípico","No")</f>
        <v>No</v>
      </c>
      <c r="L26" t="str">
        <f t="shared" si="0"/>
        <v>56+</v>
      </c>
      <c r="M26" t="str">
        <f t="shared" si="1"/>
        <v>1.000.001-5.000.000</v>
      </c>
    </row>
    <row r="27" spans="1:13" x14ac:dyDescent="0.35">
      <c r="A27">
        <v>4226</v>
      </c>
      <c r="B27" t="s">
        <v>15</v>
      </c>
      <c r="C27">
        <v>4770580</v>
      </c>
      <c r="D27" t="s">
        <v>14</v>
      </c>
      <c r="E27" t="s">
        <v>11</v>
      </c>
      <c r="F27" t="s">
        <v>12</v>
      </c>
      <c r="G27" t="s">
        <v>13</v>
      </c>
      <c r="H27" t="s">
        <v>13</v>
      </c>
      <c r="I27">
        <v>82</v>
      </c>
      <c r="J27" t="str">
        <f>IF(ABS((C27-AVERAGE($C:$C))/_xlfn.STDEV.S(moras2[SALARIO]))&gt;1.96,"Atípico","No")</f>
        <v>Atípico</v>
      </c>
      <c r="K27" t="str">
        <f>IF(ABS((moras2[[#This Row],[EDAD]]-AVERAGE($I:$I))/_xlfn.STDEV.S($I:$I))&gt;1.96,"Atípico","No")</f>
        <v>Atípico</v>
      </c>
      <c r="L27" t="str">
        <f t="shared" si="0"/>
        <v>56+</v>
      </c>
      <c r="M27" t="str">
        <f t="shared" si="1"/>
        <v>1.000.001-5.000.000</v>
      </c>
    </row>
    <row r="28" spans="1:13" x14ac:dyDescent="0.35">
      <c r="A28">
        <v>674</v>
      </c>
      <c r="B28" t="s">
        <v>9</v>
      </c>
      <c r="C28">
        <v>4764816.1399999997</v>
      </c>
      <c r="D28" t="s">
        <v>10</v>
      </c>
      <c r="E28" t="s">
        <v>16</v>
      </c>
      <c r="F28" t="s">
        <v>12</v>
      </c>
      <c r="G28" t="s">
        <v>12</v>
      </c>
      <c r="H28" t="s">
        <v>13</v>
      </c>
      <c r="I28">
        <v>53</v>
      </c>
      <c r="J28" t="str">
        <f>IF(ABS((C28-AVERAGE($C:$C))/_xlfn.STDEV.S(moras2[SALARIO]))&gt;1.96,"Atípico","No")</f>
        <v>Atípico</v>
      </c>
      <c r="K28" t="str">
        <f>IF(ABS((moras2[[#This Row],[EDAD]]-AVERAGE($I:$I))/_xlfn.STDEV.S($I:$I))&gt;1.96,"Atípico","No")</f>
        <v>No</v>
      </c>
      <c r="L28" t="str">
        <f t="shared" si="0"/>
        <v>46-55</v>
      </c>
      <c r="M28" t="str">
        <f t="shared" si="1"/>
        <v>1.000.001-5.000.000</v>
      </c>
    </row>
    <row r="29" spans="1:13" x14ac:dyDescent="0.35">
      <c r="A29">
        <v>1051</v>
      </c>
      <c r="B29" t="s">
        <v>9</v>
      </c>
      <c r="C29">
        <v>4742229.6399999997</v>
      </c>
      <c r="D29" t="s">
        <v>10</v>
      </c>
      <c r="E29" t="s">
        <v>16</v>
      </c>
      <c r="F29" t="s">
        <v>12</v>
      </c>
      <c r="G29" t="s">
        <v>13</v>
      </c>
      <c r="H29" t="s">
        <v>13</v>
      </c>
      <c r="I29">
        <v>49</v>
      </c>
      <c r="J29" t="str">
        <f>IF(ABS((C29-AVERAGE($C:$C))/_xlfn.STDEV.S(moras2[SALARIO]))&gt;1.96,"Atípico","No")</f>
        <v>Atípico</v>
      </c>
      <c r="K29" t="str">
        <f>IF(ABS((moras2[[#This Row],[EDAD]]-AVERAGE($I:$I))/_xlfn.STDEV.S($I:$I))&gt;1.96,"Atípico","No")</f>
        <v>No</v>
      </c>
      <c r="L29" t="str">
        <f t="shared" si="0"/>
        <v>46-55</v>
      </c>
      <c r="M29" t="str">
        <f t="shared" si="1"/>
        <v>1.000.001-5.000.000</v>
      </c>
    </row>
    <row r="30" spans="1:13" x14ac:dyDescent="0.35">
      <c r="A30">
        <v>4468</v>
      </c>
      <c r="B30" t="s">
        <v>9</v>
      </c>
      <c r="C30">
        <v>4677217.59</v>
      </c>
      <c r="D30" t="s">
        <v>10</v>
      </c>
      <c r="E30" t="s">
        <v>11</v>
      </c>
      <c r="F30" t="s">
        <v>12</v>
      </c>
      <c r="G30" t="s">
        <v>13</v>
      </c>
      <c r="H30" t="s">
        <v>13</v>
      </c>
      <c r="I30">
        <v>52</v>
      </c>
      <c r="J30" t="str">
        <f>IF(ABS((C30-AVERAGE($C:$C))/_xlfn.STDEV.S(moras2[SALARIO]))&gt;1.96,"Atípico","No")</f>
        <v>Atípico</v>
      </c>
      <c r="K30" t="str">
        <f>IF(ABS((moras2[[#This Row],[EDAD]]-AVERAGE($I:$I))/_xlfn.STDEV.S($I:$I))&gt;1.96,"Atípico","No")</f>
        <v>No</v>
      </c>
      <c r="L30" t="str">
        <f t="shared" si="0"/>
        <v>46-55</v>
      </c>
      <c r="M30" t="str">
        <f t="shared" si="1"/>
        <v>1.000.001-5.000.000</v>
      </c>
    </row>
    <row r="31" spans="1:13" x14ac:dyDescent="0.35">
      <c r="A31">
        <v>10</v>
      </c>
      <c r="B31" t="s">
        <v>9</v>
      </c>
      <c r="C31">
        <v>4677126.8499999996</v>
      </c>
      <c r="D31" t="s">
        <v>10</v>
      </c>
      <c r="E31" t="s">
        <v>16</v>
      </c>
      <c r="F31" t="s">
        <v>12</v>
      </c>
      <c r="G31" t="s">
        <v>13</v>
      </c>
      <c r="H31" t="s">
        <v>13</v>
      </c>
      <c r="I31">
        <v>40</v>
      </c>
      <c r="J31" t="str">
        <f>IF(ABS((C31-AVERAGE($C:$C))/_xlfn.STDEV.S(moras2[SALARIO]))&gt;1.96,"Atípico","No")</f>
        <v>Atípico</v>
      </c>
      <c r="K31" t="str">
        <f>IF(ABS((moras2[[#This Row],[EDAD]]-AVERAGE($I:$I))/_xlfn.STDEV.S($I:$I))&gt;1.96,"Atípico","No")</f>
        <v>No</v>
      </c>
      <c r="L31" t="str">
        <f t="shared" si="0"/>
        <v>36-45</v>
      </c>
      <c r="M31" t="str">
        <f t="shared" si="1"/>
        <v>1.000.001-5.000.000</v>
      </c>
    </row>
    <row r="32" spans="1:13" x14ac:dyDescent="0.35">
      <c r="A32">
        <v>1022</v>
      </c>
      <c r="B32" t="s">
        <v>9</v>
      </c>
      <c r="C32">
        <v>4644820.8</v>
      </c>
      <c r="D32" t="s">
        <v>10</v>
      </c>
      <c r="E32" t="s">
        <v>11</v>
      </c>
      <c r="F32" t="s">
        <v>12</v>
      </c>
      <c r="G32" t="s">
        <v>13</v>
      </c>
      <c r="H32" t="s">
        <v>13</v>
      </c>
      <c r="I32">
        <v>37</v>
      </c>
      <c r="J32" t="str">
        <f>IF(ABS((C32-AVERAGE($C:$C))/_xlfn.STDEV.S(moras2[SALARIO]))&gt;1.96,"Atípico","No")</f>
        <v>Atípico</v>
      </c>
      <c r="K32" t="str">
        <f>IF(ABS((moras2[[#This Row],[EDAD]]-AVERAGE($I:$I))/_xlfn.STDEV.S($I:$I))&gt;1.96,"Atípico","No")</f>
        <v>No</v>
      </c>
      <c r="L32" t="str">
        <f t="shared" si="0"/>
        <v>36-45</v>
      </c>
      <c r="M32" t="str">
        <f t="shared" si="1"/>
        <v>1.000.001-5.000.000</v>
      </c>
    </row>
    <row r="33" spans="1:13" x14ac:dyDescent="0.35">
      <c r="A33">
        <v>165</v>
      </c>
      <c r="B33" t="s">
        <v>9</v>
      </c>
      <c r="C33">
        <v>4605901.54</v>
      </c>
      <c r="D33" t="s">
        <v>10</v>
      </c>
      <c r="E33" t="s">
        <v>11</v>
      </c>
      <c r="F33" t="s">
        <v>12</v>
      </c>
      <c r="G33" t="s">
        <v>13</v>
      </c>
      <c r="H33" t="s">
        <v>13</v>
      </c>
      <c r="I33">
        <v>68</v>
      </c>
      <c r="J33" t="str">
        <f>IF(ABS((C33-AVERAGE($C:$C))/_xlfn.STDEV.S(moras2[SALARIO]))&gt;1.96,"Atípico","No")</f>
        <v>Atípico</v>
      </c>
      <c r="K33" t="str">
        <f>IF(ABS((moras2[[#This Row],[EDAD]]-AVERAGE($I:$I))/_xlfn.STDEV.S($I:$I))&gt;1.96,"Atípico","No")</f>
        <v>No</v>
      </c>
      <c r="L33" t="str">
        <f t="shared" si="0"/>
        <v>56+</v>
      </c>
      <c r="M33" t="str">
        <f t="shared" si="1"/>
        <v>1.000.001-5.000.000</v>
      </c>
    </row>
    <row r="34" spans="1:13" x14ac:dyDescent="0.35">
      <c r="A34">
        <v>1896</v>
      </c>
      <c r="B34" t="s">
        <v>15</v>
      </c>
      <c r="C34">
        <v>4442960.54</v>
      </c>
      <c r="D34" t="s">
        <v>10</v>
      </c>
      <c r="E34" t="s">
        <v>16</v>
      </c>
      <c r="F34" t="s">
        <v>12</v>
      </c>
      <c r="G34" t="s">
        <v>13</v>
      </c>
      <c r="H34" t="s">
        <v>13</v>
      </c>
      <c r="I34">
        <v>34</v>
      </c>
      <c r="J34" t="str">
        <f>IF(ABS((C34-AVERAGE($C:$C))/_xlfn.STDEV.S(moras2[SALARIO]))&gt;1.96,"Atípico","No")</f>
        <v>Atípico</v>
      </c>
      <c r="K34" t="str">
        <f>IF(ABS((moras2[[#This Row],[EDAD]]-AVERAGE($I:$I))/_xlfn.STDEV.S($I:$I))&gt;1.96,"Atípico","No")</f>
        <v>No</v>
      </c>
      <c r="L34" t="str">
        <f t="shared" si="0"/>
        <v>26-35</v>
      </c>
      <c r="M34" t="str">
        <f t="shared" si="1"/>
        <v>1.000.001-5.000.000</v>
      </c>
    </row>
    <row r="35" spans="1:13" x14ac:dyDescent="0.35">
      <c r="A35">
        <v>3839</v>
      </c>
      <c r="B35" t="s">
        <v>15</v>
      </c>
      <c r="C35">
        <v>4364464.75</v>
      </c>
      <c r="D35" t="s">
        <v>10</v>
      </c>
      <c r="E35" t="s">
        <v>11</v>
      </c>
      <c r="F35" t="s">
        <v>12</v>
      </c>
      <c r="G35" t="s">
        <v>13</v>
      </c>
      <c r="H35" t="s">
        <v>13</v>
      </c>
      <c r="I35">
        <v>39</v>
      </c>
      <c r="J35" t="str">
        <f>IF(ABS((C35-AVERAGE($C:$C))/_xlfn.STDEV.S(moras2[SALARIO]))&gt;1.96,"Atípico","No")</f>
        <v>Atípico</v>
      </c>
      <c r="K35" t="str">
        <f>IF(ABS((moras2[[#This Row],[EDAD]]-AVERAGE($I:$I))/_xlfn.STDEV.S($I:$I))&gt;1.96,"Atípico","No")</f>
        <v>No</v>
      </c>
      <c r="L35" t="str">
        <f t="shared" si="0"/>
        <v>36-45</v>
      </c>
      <c r="M35" t="str">
        <f t="shared" si="1"/>
        <v>1.000.001-5.000.000</v>
      </c>
    </row>
    <row r="36" spans="1:13" x14ac:dyDescent="0.35">
      <c r="A36">
        <v>3944</v>
      </c>
      <c r="B36" t="s">
        <v>9</v>
      </c>
      <c r="C36">
        <v>4348062</v>
      </c>
      <c r="D36" t="s">
        <v>10</v>
      </c>
      <c r="E36" t="s">
        <v>16</v>
      </c>
      <c r="F36" t="s">
        <v>12</v>
      </c>
      <c r="G36" t="s">
        <v>13</v>
      </c>
      <c r="H36" t="s">
        <v>13</v>
      </c>
      <c r="I36">
        <v>43</v>
      </c>
      <c r="J36" t="str">
        <f>IF(ABS((C36-AVERAGE($C:$C))/_xlfn.STDEV.S(moras2[SALARIO]))&gt;1.96,"Atípico","No")</f>
        <v>Atípico</v>
      </c>
      <c r="K36" t="str">
        <f>IF(ABS((moras2[[#This Row],[EDAD]]-AVERAGE($I:$I))/_xlfn.STDEV.S($I:$I))&gt;1.96,"Atípico","No")</f>
        <v>No</v>
      </c>
      <c r="L36" t="str">
        <f t="shared" si="0"/>
        <v>36-45</v>
      </c>
      <c r="M36" t="str">
        <f t="shared" si="1"/>
        <v>1.000.001-5.000.000</v>
      </c>
    </row>
    <row r="37" spans="1:13" x14ac:dyDescent="0.35">
      <c r="A37">
        <v>1974</v>
      </c>
      <c r="B37" t="s">
        <v>9</v>
      </c>
      <c r="C37">
        <v>4340894</v>
      </c>
      <c r="D37" t="s">
        <v>14</v>
      </c>
      <c r="E37" t="s">
        <v>11</v>
      </c>
      <c r="F37" t="s">
        <v>12</v>
      </c>
      <c r="G37" t="s">
        <v>13</v>
      </c>
      <c r="H37" t="s">
        <v>13</v>
      </c>
      <c r="I37">
        <v>54</v>
      </c>
      <c r="J37" t="str">
        <f>IF(ABS((C37-AVERAGE($C:$C))/_xlfn.STDEV.S(moras2[SALARIO]))&gt;1.96,"Atípico","No")</f>
        <v>Atípico</v>
      </c>
      <c r="K37" t="str">
        <f>IF(ABS((moras2[[#This Row],[EDAD]]-AVERAGE($I:$I))/_xlfn.STDEV.S($I:$I))&gt;1.96,"Atípico","No")</f>
        <v>No</v>
      </c>
      <c r="L37" t="str">
        <f t="shared" si="0"/>
        <v>46-55</v>
      </c>
      <c r="M37" t="str">
        <f t="shared" si="1"/>
        <v>1.000.001-5.000.000</v>
      </c>
    </row>
    <row r="38" spans="1:13" x14ac:dyDescent="0.35">
      <c r="A38">
        <v>3464</v>
      </c>
      <c r="B38" t="s">
        <v>9</v>
      </c>
      <c r="C38">
        <v>4268905.2300000004</v>
      </c>
      <c r="D38" t="s">
        <v>10</v>
      </c>
      <c r="E38" t="s">
        <v>16</v>
      </c>
      <c r="F38" t="s">
        <v>12</v>
      </c>
      <c r="G38" t="s">
        <v>13</v>
      </c>
      <c r="H38" t="s">
        <v>13</v>
      </c>
      <c r="I38">
        <v>61</v>
      </c>
      <c r="J38" t="str">
        <f>IF(ABS((C38-AVERAGE($C:$C))/_xlfn.STDEV.S(moras2[SALARIO]))&gt;1.96,"Atípico","No")</f>
        <v>Atípico</v>
      </c>
      <c r="K38" t="str">
        <f>IF(ABS((moras2[[#This Row],[EDAD]]-AVERAGE($I:$I))/_xlfn.STDEV.S($I:$I))&gt;1.96,"Atípico","No")</f>
        <v>No</v>
      </c>
      <c r="L38" t="str">
        <f t="shared" si="0"/>
        <v>56+</v>
      </c>
      <c r="M38" t="str">
        <f t="shared" si="1"/>
        <v>1.000.001-5.000.000</v>
      </c>
    </row>
    <row r="39" spans="1:13" x14ac:dyDescent="0.35">
      <c r="A39">
        <v>4950</v>
      </c>
      <c r="B39" t="s">
        <v>9</v>
      </c>
      <c r="C39">
        <v>4206651</v>
      </c>
      <c r="D39" t="s">
        <v>10</v>
      </c>
      <c r="E39" t="s">
        <v>11</v>
      </c>
      <c r="F39" t="s">
        <v>12</v>
      </c>
      <c r="G39" t="s">
        <v>13</v>
      </c>
      <c r="H39" t="s">
        <v>13</v>
      </c>
      <c r="I39">
        <v>69</v>
      </c>
      <c r="J39" t="str">
        <f>IF(ABS((C39-AVERAGE($C:$C))/_xlfn.STDEV.S(moras2[SALARIO]))&gt;1.96,"Atípico","No")</f>
        <v>Atípico</v>
      </c>
      <c r="K39" t="str">
        <f>IF(ABS((moras2[[#This Row],[EDAD]]-AVERAGE($I:$I))/_xlfn.STDEV.S($I:$I))&gt;1.96,"Atípico","No")</f>
        <v>No</v>
      </c>
      <c r="L39" t="str">
        <f t="shared" si="0"/>
        <v>56+</v>
      </c>
      <c r="M39" t="str">
        <f t="shared" si="1"/>
        <v>1.000.001-5.000.000</v>
      </c>
    </row>
    <row r="40" spans="1:13" x14ac:dyDescent="0.35">
      <c r="A40">
        <v>2434</v>
      </c>
      <c r="B40" t="s">
        <v>9</v>
      </c>
      <c r="C40">
        <v>4164181.77</v>
      </c>
      <c r="D40" t="s">
        <v>10</v>
      </c>
      <c r="E40" t="s">
        <v>16</v>
      </c>
      <c r="F40" t="s">
        <v>12</v>
      </c>
      <c r="G40" t="s">
        <v>13</v>
      </c>
      <c r="H40" t="s">
        <v>13</v>
      </c>
      <c r="I40">
        <v>35</v>
      </c>
      <c r="J40" t="str">
        <f>IF(ABS((C40-AVERAGE($C:$C))/_xlfn.STDEV.S(moras2[SALARIO]))&gt;1.96,"Atípico","No")</f>
        <v>Atípico</v>
      </c>
      <c r="K40" t="str">
        <f>IF(ABS((moras2[[#This Row],[EDAD]]-AVERAGE($I:$I))/_xlfn.STDEV.S($I:$I))&gt;1.96,"Atípico","No")</f>
        <v>No</v>
      </c>
      <c r="L40" t="str">
        <f t="shared" si="0"/>
        <v>26-35</v>
      </c>
      <c r="M40" t="str">
        <f t="shared" si="1"/>
        <v>1.000.001-5.000.000</v>
      </c>
    </row>
    <row r="41" spans="1:13" x14ac:dyDescent="0.35">
      <c r="A41">
        <v>1591</v>
      </c>
      <c r="B41" t="s">
        <v>9</v>
      </c>
      <c r="C41">
        <v>4107395</v>
      </c>
      <c r="D41" t="s">
        <v>14</v>
      </c>
      <c r="E41" t="s">
        <v>11</v>
      </c>
      <c r="F41" t="s">
        <v>12</v>
      </c>
      <c r="G41" t="s">
        <v>13</v>
      </c>
      <c r="H41" t="s">
        <v>13</v>
      </c>
      <c r="I41">
        <v>80</v>
      </c>
      <c r="J41" t="str">
        <f>IF(ABS((C41-AVERAGE($C:$C))/_xlfn.STDEV.S(moras2[SALARIO]))&gt;1.96,"Atípico","No")</f>
        <v>Atípico</v>
      </c>
      <c r="K41" t="str">
        <f>IF(ABS((moras2[[#This Row],[EDAD]]-AVERAGE($I:$I))/_xlfn.STDEV.S($I:$I))&gt;1.96,"Atípico","No")</f>
        <v>Atípico</v>
      </c>
      <c r="L41" t="str">
        <f t="shared" si="0"/>
        <v>56+</v>
      </c>
      <c r="M41" t="str">
        <f t="shared" si="1"/>
        <v>1.000.001-5.000.000</v>
      </c>
    </row>
    <row r="42" spans="1:13" x14ac:dyDescent="0.35">
      <c r="A42">
        <v>3568</v>
      </c>
      <c r="B42" t="s">
        <v>9</v>
      </c>
      <c r="C42">
        <v>4102647.12</v>
      </c>
      <c r="D42" t="s">
        <v>10</v>
      </c>
      <c r="E42" t="s">
        <v>16</v>
      </c>
      <c r="F42" t="s">
        <v>12</v>
      </c>
      <c r="G42" t="s">
        <v>13</v>
      </c>
      <c r="H42" t="s">
        <v>13</v>
      </c>
      <c r="I42">
        <v>34</v>
      </c>
      <c r="J42" t="str">
        <f>IF(ABS((C42-AVERAGE($C:$C))/_xlfn.STDEV.S(moras2[SALARIO]))&gt;1.96,"Atípico","No")</f>
        <v>Atípico</v>
      </c>
      <c r="K42" t="str">
        <f>IF(ABS((moras2[[#This Row],[EDAD]]-AVERAGE($I:$I))/_xlfn.STDEV.S($I:$I))&gt;1.96,"Atípico","No")</f>
        <v>No</v>
      </c>
      <c r="L42" t="str">
        <f t="shared" si="0"/>
        <v>26-35</v>
      </c>
      <c r="M42" t="str">
        <f t="shared" si="1"/>
        <v>1.000.001-5.000.000</v>
      </c>
    </row>
    <row r="43" spans="1:13" x14ac:dyDescent="0.35">
      <c r="A43">
        <v>3590</v>
      </c>
      <c r="B43" t="s">
        <v>9</v>
      </c>
      <c r="C43">
        <v>4039119.56</v>
      </c>
      <c r="D43" t="s">
        <v>10</v>
      </c>
      <c r="E43" t="s">
        <v>11</v>
      </c>
      <c r="F43" t="s">
        <v>12</v>
      </c>
      <c r="G43" t="s">
        <v>13</v>
      </c>
      <c r="H43" t="s">
        <v>13</v>
      </c>
      <c r="I43">
        <v>59</v>
      </c>
      <c r="J43" t="str">
        <f>IF(ABS((C43-AVERAGE($C:$C))/_xlfn.STDEV.S(moras2[SALARIO]))&gt;1.96,"Atípico","No")</f>
        <v>Atípico</v>
      </c>
      <c r="K43" t="str">
        <f>IF(ABS((moras2[[#This Row],[EDAD]]-AVERAGE($I:$I))/_xlfn.STDEV.S($I:$I))&gt;1.96,"Atípico","No")</f>
        <v>No</v>
      </c>
      <c r="L43" t="str">
        <f t="shared" si="0"/>
        <v>56+</v>
      </c>
      <c r="M43" t="str">
        <f t="shared" si="1"/>
        <v>1.000.001-5.000.000</v>
      </c>
    </row>
    <row r="44" spans="1:13" x14ac:dyDescent="0.35">
      <c r="A44">
        <v>3415</v>
      </c>
      <c r="B44" t="s">
        <v>9</v>
      </c>
      <c r="C44">
        <v>4006214.55</v>
      </c>
      <c r="D44" t="s">
        <v>10</v>
      </c>
      <c r="E44" t="s">
        <v>11</v>
      </c>
      <c r="F44" t="s">
        <v>12</v>
      </c>
      <c r="G44" t="s">
        <v>13</v>
      </c>
      <c r="H44" t="s">
        <v>13</v>
      </c>
      <c r="I44">
        <v>51</v>
      </c>
      <c r="J44" t="str">
        <f>IF(ABS((C44-AVERAGE($C:$C))/_xlfn.STDEV.S(moras2[SALARIO]))&gt;1.96,"Atípico","No")</f>
        <v>Atípico</v>
      </c>
      <c r="K44" t="str">
        <f>IF(ABS((moras2[[#This Row],[EDAD]]-AVERAGE($I:$I))/_xlfn.STDEV.S($I:$I))&gt;1.96,"Atípico","No")</f>
        <v>No</v>
      </c>
      <c r="L44" t="str">
        <f t="shared" si="0"/>
        <v>46-55</v>
      </c>
      <c r="M44" t="str">
        <f t="shared" si="1"/>
        <v>1.000.001-5.000.000</v>
      </c>
    </row>
    <row r="45" spans="1:13" x14ac:dyDescent="0.35">
      <c r="A45">
        <v>2085</v>
      </c>
      <c r="B45" t="s">
        <v>9</v>
      </c>
      <c r="C45">
        <v>3983343</v>
      </c>
      <c r="D45" t="s">
        <v>14</v>
      </c>
      <c r="E45" t="s">
        <v>11</v>
      </c>
      <c r="F45" t="s">
        <v>12</v>
      </c>
      <c r="G45" t="s">
        <v>13</v>
      </c>
      <c r="H45" t="s">
        <v>13</v>
      </c>
      <c r="I45">
        <v>69</v>
      </c>
      <c r="J45" t="str">
        <f>IF(ABS((C45-AVERAGE($C:$C))/_xlfn.STDEV.S(moras2[SALARIO]))&gt;1.96,"Atípico","No")</f>
        <v>Atípico</v>
      </c>
      <c r="K45" t="str">
        <f>IF(ABS((moras2[[#This Row],[EDAD]]-AVERAGE($I:$I))/_xlfn.STDEV.S($I:$I))&gt;1.96,"Atípico","No")</f>
        <v>No</v>
      </c>
      <c r="L45" t="str">
        <f t="shared" si="0"/>
        <v>56+</v>
      </c>
      <c r="M45" t="str">
        <f t="shared" si="1"/>
        <v>1.000.001-5.000.000</v>
      </c>
    </row>
    <row r="46" spans="1:13" x14ac:dyDescent="0.35">
      <c r="A46">
        <v>100</v>
      </c>
      <c r="B46" t="s">
        <v>15</v>
      </c>
      <c r="C46">
        <v>3729038.4</v>
      </c>
      <c r="D46" t="s">
        <v>10</v>
      </c>
      <c r="E46" t="s">
        <v>11</v>
      </c>
      <c r="F46" t="s">
        <v>12</v>
      </c>
      <c r="G46" t="s">
        <v>13</v>
      </c>
      <c r="H46" t="s">
        <v>13</v>
      </c>
      <c r="I46">
        <v>50</v>
      </c>
      <c r="J46" t="str">
        <f>IF(ABS((C46-AVERAGE($C:$C))/_xlfn.STDEV.S(moras2[SALARIO]))&gt;1.96,"Atípico","No")</f>
        <v>Atípico</v>
      </c>
      <c r="K46" t="str">
        <f>IF(ABS((moras2[[#This Row],[EDAD]]-AVERAGE($I:$I))/_xlfn.STDEV.S($I:$I))&gt;1.96,"Atípico","No")</f>
        <v>No</v>
      </c>
      <c r="L46" t="str">
        <f t="shared" si="0"/>
        <v>46-55</v>
      </c>
      <c r="M46" t="str">
        <f t="shared" si="1"/>
        <v>1.000.001-5.000.000</v>
      </c>
    </row>
    <row r="47" spans="1:13" x14ac:dyDescent="0.35">
      <c r="A47">
        <v>1797</v>
      </c>
      <c r="B47" t="s">
        <v>9</v>
      </c>
      <c r="C47">
        <v>3702872.8</v>
      </c>
      <c r="D47" t="s">
        <v>10</v>
      </c>
      <c r="E47" t="s">
        <v>11</v>
      </c>
      <c r="F47" t="s">
        <v>12</v>
      </c>
      <c r="G47" t="s">
        <v>13</v>
      </c>
      <c r="H47" t="s">
        <v>13</v>
      </c>
      <c r="I47">
        <v>46</v>
      </c>
      <c r="J47" t="str">
        <f>IF(ABS((C47-AVERAGE($C:$C))/_xlfn.STDEV.S(moras2[SALARIO]))&gt;1.96,"Atípico","No")</f>
        <v>Atípico</v>
      </c>
      <c r="K47" t="str">
        <f>IF(ABS((moras2[[#This Row],[EDAD]]-AVERAGE($I:$I))/_xlfn.STDEV.S($I:$I))&gt;1.96,"Atípico","No")</f>
        <v>No</v>
      </c>
      <c r="L47" t="str">
        <f t="shared" si="0"/>
        <v>46-55</v>
      </c>
      <c r="M47" t="str">
        <f t="shared" si="1"/>
        <v>1.000.001-5.000.000</v>
      </c>
    </row>
    <row r="48" spans="1:13" x14ac:dyDescent="0.35">
      <c r="A48">
        <v>846</v>
      </c>
      <c r="B48" t="s">
        <v>15</v>
      </c>
      <c r="C48">
        <v>3697124</v>
      </c>
      <c r="D48" t="s">
        <v>14</v>
      </c>
      <c r="E48" t="s">
        <v>11</v>
      </c>
      <c r="F48" t="s">
        <v>12</v>
      </c>
      <c r="G48" t="s">
        <v>13</v>
      </c>
      <c r="H48" t="s">
        <v>13</v>
      </c>
      <c r="I48">
        <v>73</v>
      </c>
      <c r="J48" t="str">
        <f>IF(ABS((C48-AVERAGE($C:$C))/_xlfn.STDEV.S(moras2[SALARIO]))&gt;1.96,"Atípico","No")</f>
        <v>Atípico</v>
      </c>
      <c r="K48" t="str">
        <f>IF(ABS((moras2[[#This Row],[EDAD]]-AVERAGE($I:$I))/_xlfn.STDEV.S($I:$I))&gt;1.96,"Atípico","No")</f>
        <v>Atípico</v>
      </c>
      <c r="L48" t="str">
        <f t="shared" si="0"/>
        <v>56+</v>
      </c>
      <c r="M48" t="str">
        <f t="shared" si="1"/>
        <v>1.000.001-5.000.000</v>
      </c>
    </row>
    <row r="49" spans="1:13" x14ac:dyDescent="0.35">
      <c r="A49">
        <v>1024</v>
      </c>
      <c r="B49" t="s">
        <v>9</v>
      </c>
      <c r="C49">
        <v>3692520</v>
      </c>
      <c r="D49" t="s">
        <v>10</v>
      </c>
      <c r="E49" t="s">
        <v>16</v>
      </c>
      <c r="F49" t="s">
        <v>12</v>
      </c>
      <c r="G49" t="s">
        <v>13</v>
      </c>
      <c r="H49" t="s">
        <v>13</v>
      </c>
      <c r="I49">
        <v>47</v>
      </c>
      <c r="J49" t="str">
        <f>IF(ABS((C49-AVERAGE($C:$C))/_xlfn.STDEV.S(moras2[SALARIO]))&gt;1.96,"Atípico","No")</f>
        <v>Atípico</v>
      </c>
      <c r="K49" t="str">
        <f>IF(ABS((moras2[[#This Row],[EDAD]]-AVERAGE($I:$I))/_xlfn.STDEV.S($I:$I))&gt;1.96,"Atípico","No")</f>
        <v>No</v>
      </c>
      <c r="L49" t="str">
        <f t="shared" si="0"/>
        <v>46-55</v>
      </c>
      <c r="M49" t="str">
        <f t="shared" si="1"/>
        <v>1.000.001-5.000.000</v>
      </c>
    </row>
    <row r="50" spans="1:13" x14ac:dyDescent="0.35">
      <c r="A50">
        <v>4942</v>
      </c>
      <c r="B50" t="s">
        <v>9</v>
      </c>
      <c r="C50">
        <v>3670341.6</v>
      </c>
      <c r="D50" t="s">
        <v>10</v>
      </c>
      <c r="E50" t="s">
        <v>16</v>
      </c>
      <c r="F50" t="s">
        <v>12</v>
      </c>
      <c r="G50" t="s">
        <v>13</v>
      </c>
      <c r="H50" t="s">
        <v>13</v>
      </c>
      <c r="I50">
        <v>42</v>
      </c>
      <c r="J50" t="str">
        <f>IF(ABS((C50-AVERAGE($C:$C))/_xlfn.STDEV.S(moras2[SALARIO]))&gt;1.96,"Atípico","No")</f>
        <v>Atípico</v>
      </c>
      <c r="K50" t="str">
        <f>IF(ABS((moras2[[#This Row],[EDAD]]-AVERAGE($I:$I))/_xlfn.STDEV.S($I:$I))&gt;1.96,"Atípico","No")</f>
        <v>No</v>
      </c>
      <c r="L50" t="str">
        <f t="shared" si="0"/>
        <v>36-45</v>
      </c>
      <c r="M50" t="str">
        <f t="shared" si="1"/>
        <v>1.000.001-5.000.000</v>
      </c>
    </row>
    <row r="51" spans="1:13" x14ac:dyDescent="0.35">
      <c r="A51">
        <v>1373</v>
      </c>
      <c r="B51" t="s">
        <v>9</v>
      </c>
      <c r="C51">
        <v>3654908.92</v>
      </c>
      <c r="D51" t="s">
        <v>14</v>
      </c>
      <c r="E51" t="s">
        <v>11</v>
      </c>
      <c r="F51" t="s">
        <v>12</v>
      </c>
      <c r="G51" t="s">
        <v>13</v>
      </c>
      <c r="H51" t="s">
        <v>13</v>
      </c>
      <c r="I51">
        <v>62</v>
      </c>
      <c r="J51" t="str">
        <f>IF(ABS((C51-AVERAGE($C:$C))/_xlfn.STDEV.S(moras2[SALARIO]))&gt;1.96,"Atípico","No")</f>
        <v>Atípico</v>
      </c>
      <c r="K51" t="str">
        <f>IF(ABS((moras2[[#This Row],[EDAD]]-AVERAGE($I:$I))/_xlfn.STDEV.S($I:$I))&gt;1.96,"Atípico","No")</f>
        <v>No</v>
      </c>
      <c r="L51" t="str">
        <f t="shared" si="0"/>
        <v>56+</v>
      </c>
      <c r="M51" t="str">
        <f t="shared" si="1"/>
        <v>1.000.001-5.000.000</v>
      </c>
    </row>
    <row r="52" spans="1:13" x14ac:dyDescent="0.35">
      <c r="A52">
        <v>1171</v>
      </c>
      <c r="B52" t="s">
        <v>9</v>
      </c>
      <c r="C52">
        <v>3652052.72</v>
      </c>
      <c r="D52" t="s">
        <v>14</v>
      </c>
      <c r="E52" t="s">
        <v>11</v>
      </c>
      <c r="F52" t="s">
        <v>12</v>
      </c>
      <c r="G52" t="s">
        <v>13</v>
      </c>
      <c r="H52" t="s">
        <v>13</v>
      </c>
      <c r="I52">
        <v>67</v>
      </c>
      <c r="J52" t="str">
        <f>IF(ABS((C52-AVERAGE($C:$C))/_xlfn.STDEV.S(moras2[SALARIO]))&gt;1.96,"Atípico","No")</f>
        <v>Atípico</v>
      </c>
      <c r="K52" t="str">
        <f>IF(ABS((moras2[[#This Row],[EDAD]]-AVERAGE($I:$I))/_xlfn.STDEV.S($I:$I))&gt;1.96,"Atípico","No")</f>
        <v>No</v>
      </c>
      <c r="L52" t="str">
        <f t="shared" si="0"/>
        <v>56+</v>
      </c>
      <c r="M52" t="str">
        <f t="shared" si="1"/>
        <v>1.000.001-5.000.000</v>
      </c>
    </row>
    <row r="53" spans="1:13" x14ac:dyDescent="0.35">
      <c r="A53">
        <v>3256</v>
      </c>
      <c r="B53" t="s">
        <v>9</v>
      </c>
      <c r="C53">
        <v>3623771</v>
      </c>
      <c r="D53" t="s">
        <v>10</v>
      </c>
      <c r="E53" t="s">
        <v>11</v>
      </c>
      <c r="F53" t="s">
        <v>12</v>
      </c>
      <c r="G53" t="s">
        <v>13</v>
      </c>
      <c r="H53" t="s">
        <v>13</v>
      </c>
      <c r="I53">
        <v>60</v>
      </c>
      <c r="J53" t="str">
        <f>IF(ABS((C53-AVERAGE($C:$C))/_xlfn.STDEV.S(moras2[SALARIO]))&gt;1.96,"Atípico","No")</f>
        <v>Atípico</v>
      </c>
      <c r="K53" t="str">
        <f>IF(ABS((moras2[[#This Row],[EDAD]]-AVERAGE($I:$I))/_xlfn.STDEV.S($I:$I))&gt;1.96,"Atípico","No")</f>
        <v>No</v>
      </c>
      <c r="L53" t="str">
        <f t="shared" si="0"/>
        <v>56+</v>
      </c>
      <c r="M53" t="str">
        <f t="shared" si="1"/>
        <v>1.000.001-5.000.000</v>
      </c>
    </row>
    <row r="54" spans="1:13" x14ac:dyDescent="0.35">
      <c r="A54">
        <v>2445</v>
      </c>
      <c r="B54" t="s">
        <v>15</v>
      </c>
      <c r="C54">
        <v>3622084.85</v>
      </c>
      <c r="D54" t="s">
        <v>10</v>
      </c>
      <c r="E54" t="s">
        <v>16</v>
      </c>
      <c r="F54" t="s">
        <v>12</v>
      </c>
      <c r="G54" t="s">
        <v>13</v>
      </c>
      <c r="H54" t="s">
        <v>13</v>
      </c>
      <c r="I54">
        <v>35</v>
      </c>
      <c r="J54" t="str">
        <f>IF(ABS((C54-AVERAGE($C:$C))/_xlfn.STDEV.S(moras2[SALARIO]))&gt;1.96,"Atípico","No")</f>
        <v>Atípico</v>
      </c>
      <c r="K54" t="str">
        <f>IF(ABS((moras2[[#This Row],[EDAD]]-AVERAGE($I:$I))/_xlfn.STDEV.S($I:$I))&gt;1.96,"Atípico","No")</f>
        <v>No</v>
      </c>
      <c r="L54" t="str">
        <f t="shared" si="0"/>
        <v>26-35</v>
      </c>
      <c r="M54" t="str">
        <f t="shared" si="1"/>
        <v>1.000.001-5.000.000</v>
      </c>
    </row>
    <row r="55" spans="1:13" x14ac:dyDescent="0.35">
      <c r="A55">
        <v>2877</v>
      </c>
      <c r="B55" t="s">
        <v>15</v>
      </c>
      <c r="C55">
        <v>3609554.14</v>
      </c>
      <c r="D55" t="s">
        <v>10</v>
      </c>
      <c r="E55" t="s">
        <v>11</v>
      </c>
      <c r="F55" t="s">
        <v>12</v>
      </c>
      <c r="G55" t="s">
        <v>13</v>
      </c>
      <c r="H55" t="s">
        <v>13</v>
      </c>
      <c r="I55">
        <v>55</v>
      </c>
      <c r="J55" t="str">
        <f>IF(ABS((C55-AVERAGE($C:$C))/_xlfn.STDEV.S(moras2[SALARIO]))&gt;1.96,"Atípico","No")</f>
        <v>Atípico</v>
      </c>
      <c r="K55" t="str">
        <f>IF(ABS((moras2[[#This Row],[EDAD]]-AVERAGE($I:$I))/_xlfn.STDEV.S($I:$I))&gt;1.96,"Atípico","No")</f>
        <v>No</v>
      </c>
      <c r="L55" t="str">
        <f t="shared" si="0"/>
        <v>46-55</v>
      </c>
      <c r="M55" t="str">
        <f t="shared" si="1"/>
        <v>1.000.001-5.000.000</v>
      </c>
    </row>
    <row r="56" spans="1:13" x14ac:dyDescent="0.35">
      <c r="A56">
        <v>1918</v>
      </c>
      <c r="B56" t="s">
        <v>9</v>
      </c>
      <c r="C56">
        <v>3599311.8</v>
      </c>
      <c r="D56" t="s">
        <v>10</v>
      </c>
      <c r="E56" t="s">
        <v>11</v>
      </c>
      <c r="F56" t="s">
        <v>12</v>
      </c>
      <c r="G56" t="s">
        <v>13</v>
      </c>
      <c r="H56" t="s">
        <v>13</v>
      </c>
      <c r="I56">
        <v>60</v>
      </c>
      <c r="J56" t="str">
        <f>IF(ABS((C56-AVERAGE($C:$C))/_xlfn.STDEV.S(moras2[SALARIO]))&gt;1.96,"Atípico","No")</f>
        <v>Atípico</v>
      </c>
      <c r="K56" t="str">
        <f>IF(ABS((moras2[[#This Row],[EDAD]]-AVERAGE($I:$I))/_xlfn.STDEV.S($I:$I))&gt;1.96,"Atípico","No")</f>
        <v>No</v>
      </c>
      <c r="L56" t="str">
        <f t="shared" si="0"/>
        <v>56+</v>
      </c>
      <c r="M56" t="str">
        <f t="shared" si="1"/>
        <v>1.000.001-5.000.000</v>
      </c>
    </row>
    <row r="57" spans="1:13" x14ac:dyDescent="0.35">
      <c r="A57">
        <v>3987</v>
      </c>
      <c r="B57" t="s">
        <v>9</v>
      </c>
      <c r="C57">
        <v>3591705.08</v>
      </c>
      <c r="D57" t="s">
        <v>10</v>
      </c>
      <c r="E57" t="s">
        <v>16</v>
      </c>
      <c r="F57" t="s">
        <v>12</v>
      </c>
      <c r="G57" t="s">
        <v>13</v>
      </c>
      <c r="H57" t="s">
        <v>13</v>
      </c>
      <c r="I57">
        <v>36</v>
      </c>
      <c r="J57" t="str">
        <f>IF(ABS((C57-AVERAGE($C:$C))/_xlfn.STDEV.S(moras2[SALARIO]))&gt;1.96,"Atípico","No")</f>
        <v>Atípico</v>
      </c>
      <c r="K57" t="str">
        <f>IF(ABS((moras2[[#This Row],[EDAD]]-AVERAGE($I:$I))/_xlfn.STDEV.S($I:$I))&gt;1.96,"Atípico","No")</f>
        <v>No</v>
      </c>
      <c r="L57" t="str">
        <f t="shared" si="0"/>
        <v>36-45</v>
      </c>
      <c r="M57" t="str">
        <f t="shared" si="1"/>
        <v>1.000.001-5.000.000</v>
      </c>
    </row>
    <row r="58" spans="1:13" x14ac:dyDescent="0.35">
      <c r="A58">
        <v>1214</v>
      </c>
      <c r="B58" t="s">
        <v>9</v>
      </c>
      <c r="C58">
        <v>3580557</v>
      </c>
      <c r="D58" t="s">
        <v>14</v>
      </c>
      <c r="E58" t="s">
        <v>11</v>
      </c>
      <c r="F58" t="s">
        <v>12</v>
      </c>
      <c r="G58" t="s">
        <v>13</v>
      </c>
      <c r="H58" t="s">
        <v>13</v>
      </c>
      <c r="I58">
        <v>82</v>
      </c>
      <c r="J58" t="str">
        <f>IF(ABS((C58-AVERAGE($C:$C))/_xlfn.STDEV.S(moras2[SALARIO]))&gt;1.96,"Atípico","No")</f>
        <v>Atípico</v>
      </c>
      <c r="K58" t="str">
        <f>IF(ABS((moras2[[#This Row],[EDAD]]-AVERAGE($I:$I))/_xlfn.STDEV.S($I:$I))&gt;1.96,"Atípico","No")</f>
        <v>Atípico</v>
      </c>
      <c r="L58" t="str">
        <f t="shared" si="0"/>
        <v>56+</v>
      </c>
      <c r="M58" t="str">
        <f t="shared" si="1"/>
        <v>1.000.001-5.000.000</v>
      </c>
    </row>
    <row r="59" spans="1:13" x14ac:dyDescent="0.35">
      <c r="A59">
        <v>2187</v>
      </c>
      <c r="B59" t="s">
        <v>9</v>
      </c>
      <c r="C59">
        <v>3551482</v>
      </c>
      <c r="D59" t="s">
        <v>14</v>
      </c>
      <c r="E59" t="s">
        <v>11</v>
      </c>
      <c r="F59" t="s">
        <v>12</v>
      </c>
      <c r="G59" t="s">
        <v>13</v>
      </c>
      <c r="H59" t="s">
        <v>13</v>
      </c>
      <c r="I59">
        <v>64</v>
      </c>
      <c r="J59" t="str">
        <f>IF(ABS((C59-AVERAGE($C:$C))/_xlfn.STDEV.S(moras2[SALARIO]))&gt;1.96,"Atípico","No")</f>
        <v>Atípico</v>
      </c>
      <c r="K59" t="str">
        <f>IF(ABS((moras2[[#This Row],[EDAD]]-AVERAGE($I:$I))/_xlfn.STDEV.S($I:$I))&gt;1.96,"Atípico","No")</f>
        <v>No</v>
      </c>
      <c r="L59" t="str">
        <f t="shared" si="0"/>
        <v>56+</v>
      </c>
      <c r="M59" t="str">
        <f t="shared" si="1"/>
        <v>1.000.001-5.000.000</v>
      </c>
    </row>
    <row r="60" spans="1:13" x14ac:dyDescent="0.35">
      <c r="A60">
        <v>2695</v>
      </c>
      <c r="B60" t="s">
        <v>9</v>
      </c>
      <c r="C60">
        <v>3500000</v>
      </c>
      <c r="D60" t="s">
        <v>10</v>
      </c>
      <c r="E60" t="s">
        <v>16</v>
      </c>
      <c r="F60" t="s">
        <v>12</v>
      </c>
      <c r="G60" t="s">
        <v>13</v>
      </c>
      <c r="H60" t="s">
        <v>13</v>
      </c>
      <c r="I60">
        <v>60</v>
      </c>
      <c r="J60" t="str">
        <f>IF(ABS((C60-AVERAGE($C:$C))/_xlfn.STDEV.S(moras2[SALARIO]))&gt;1.96,"Atípico","No")</f>
        <v>Atípico</v>
      </c>
      <c r="K60" t="str">
        <f>IF(ABS((moras2[[#This Row],[EDAD]]-AVERAGE($I:$I))/_xlfn.STDEV.S($I:$I))&gt;1.96,"Atípico","No")</f>
        <v>No</v>
      </c>
      <c r="L60" t="str">
        <f t="shared" si="0"/>
        <v>56+</v>
      </c>
      <c r="M60" t="str">
        <f t="shared" si="1"/>
        <v>1.000.001-5.000.000</v>
      </c>
    </row>
    <row r="61" spans="1:13" x14ac:dyDescent="0.35">
      <c r="A61">
        <v>3120</v>
      </c>
      <c r="B61" t="s">
        <v>9</v>
      </c>
      <c r="C61">
        <v>3446699</v>
      </c>
      <c r="D61" t="s">
        <v>10</v>
      </c>
      <c r="E61" t="s">
        <v>11</v>
      </c>
      <c r="F61" t="s">
        <v>12</v>
      </c>
      <c r="G61" t="s">
        <v>13</v>
      </c>
      <c r="H61" t="s">
        <v>13</v>
      </c>
      <c r="I61">
        <v>57</v>
      </c>
      <c r="J61" t="str">
        <f>IF(ABS((C61-AVERAGE($C:$C))/_xlfn.STDEV.S(moras2[SALARIO]))&gt;1.96,"Atípico","No")</f>
        <v>Atípico</v>
      </c>
      <c r="K61" t="str">
        <f>IF(ABS((moras2[[#This Row],[EDAD]]-AVERAGE($I:$I))/_xlfn.STDEV.S($I:$I))&gt;1.96,"Atípico","No")</f>
        <v>No</v>
      </c>
      <c r="L61" t="str">
        <f t="shared" si="0"/>
        <v>56+</v>
      </c>
      <c r="M61" t="str">
        <f t="shared" si="1"/>
        <v>1.000.001-5.000.000</v>
      </c>
    </row>
    <row r="62" spans="1:13" x14ac:dyDescent="0.35">
      <c r="A62">
        <v>2373</v>
      </c>
      <c r="B62" t="s">
        <v>15</v>
      </c>
      <c r="C62">
        <v>3426447.35</v>
      </c>
      <c r="D62" t="s">
        <v>10</v>
      </c>
      <c r="E62" t="s">
        <v>11</v>
      </c>
      <c r="F62" t="s">
        <v>12</v>
      </c>
      <c r="G62" t="s">
        <v>13</v>
      </c>
      <c r="H62" t="s">
        <v>13</v>
      </c>
      <c r="I62">
        <v>42</v>
      </c>
      <c r="J62" t="str">
        <f>IF(ABS((C62-AVERAGE($C:$C))/_xlfn.STDEV.S(moras2[SALARIO]))&gt;1.96,"Atípico","No")</f>
        <v>Atípico</v>
      </c>
      <c r="K62" t="str">
        <f>IF(ABS((moras2[[#This Row],[EDAD]]-AVERAGE($I:$I))/_xlfn.STDEV.S($I:$I))&gt;1.96,"Atípico","No")</f>
        <v>No</v>
      </c>
      <c r="L62" t="str">
        <f t="shared" si="0"/>
        <v>36-45</v>
      </c>
      <c r="M62" t="str">
        <f t="shared" si="1"/>
        <v>1.000.001-5.000.000</v>
      </c>
    </row>
    <row r="63" spans="1:13" x14ac:dyDescent="0.35">
      <c r="A63">
        <v>1727</v>
      </c>
      <c r="B63" t="s">
        <v>9</v>
      </c>
      <c r="C63">
        <v>3410000</v>
      </c>
      <c r="D63" t="s">
        <v>10</v>
      </c>
      <c r="E63" t="s">
        <v>16</v>
      </c>
      <c r="F63" t="s">
        <v>12</v>
      </c>
      <c r="G63" t="s">
        <v>13</v>
      </c>
      <c r="H63" t="s">
        <v>13</v>
      </c>
      <c r="I63">
        <v>49</v>
      </c>
      <c r="J63" t="str">
        <f>IF(ABS((C63-AVERAGE($C:$C))/_xlfn.STDEV.S(moras2[SALARIO]))&gt;1.96,"Atípico","No")</f>
        <v>Atípico</v>
      </c>
      <c r="K63" t="str">
        <f>IF(ABS((moras2[[#This Row],[EDAD]]-AVERAGE($I:$I))/_xlfn.STDEV.S($I:$I))&gt;1.96,"Atípico","No")</f>
        <v>No</v>
      </c>
      <c r="L63" t="str">
        <f t="shared" si="0"/>
        <v>46-55</v>
      </c>
      <c r="M63" t="str">
        <f t="shared" si="1"/>
        <v>1.000.001-5.000.000</v>
      </c>
    </row>
    <row r="64" spans="1:13" x14ac:dyDescent="0.35">
      <c r="A64">
        <v>3653</v>
      </c>
      <c r="B64" t="s">
        <v>9</v>
      </c>
      <c r="C64">
        <v>3394970.65</v>
      </c>
      <c r="D64" t="s">
        <v>10</v>
      </c>
      <c r="E64" t="s">
        <v>16</v>
      </c>
      <c r="F64" t="s">
        <v>12</v>
      </c>
      <c r="G64" t="s">
        <v>13</v>
      </c>
      <c r="H64" t="s">
        <v>13</v>
      </c>
      <c r="I64">
        <v>38</v>
      </c>
      <c r="J64" t="str">
        <f>IF(ABS((C64-AVERAGE($C:$C))/_xlfn.STDEV.S(moras2[SALARIO]))&gt;1.96,"Atípico","No")</f>
        <v>Atípico</v>
      </c>
      <c r="K64" t="str">
        <f>IF(ABS((moras2[[#This Row],[EDAD]]-AVERAGE($I:$I))/_xlfn.STDEV.S($I:$I))&gt;1.96,"Atípico","No")</f>
        <v>No</v>
      </c>
      <c r="L64" t="str">
        <f t="shared" si="0"/>
        <v>36-45</v>
      </c>
      <c r="M64" t="str">
        <f t="shared" si="1"/>
        <v>1.000.001-5.000.000</v>
      </c>
    </row>
    <row r="65" spans="1:13" x14ac:dyDescent="0.35">
      <c r="A65">
        <v>1209</v>
      </c>
      <c r="B65" t="s">
        <v>9</v>
      </c>
      <c r="C65">
        <v>3355438.16</v>
      </c>
      <c r="D65" t="s">
        <v>10</v>
      </c>
      <c r="E65" t="s">
        <v>11</v>
      </c>
      <c r="F65" t="s">
        <v>12</v>
      </c>
      <c r="G65" t="s">
        <v>13</v>
      </c>
      <c r="H65" t="s">
        <v>13</v>
      </c>
      <c r="I65">
        <v>34</v>
      </c>
      <c r="J65" t="str">
        <f>IF(ABS((C65-AVERAGE($C:$C))/_xlfn.STDEV.S(moras2[SALARIO]))&gt;1.96,"Atípico","No")</f>
        <v>Atípico</v>
      </c>
      <c r="K65" t="str">
        <f>IF(ABS((moras2[[#This Row],[EDAD]]-AVERAGE($I:$I))/_xlfn.STDEV.S($I:$I))&gt;1.96,"Atípico","No")</f>
        <v>No</v>
      </c>
      <c r="L65" t="str">
        <f t="shared" si="0"/>
        <v>26-35</v>
      </c>
      <c r="M65" t="str">
        <f t="shared" si="1"/>
        <v>1.000.001-5.000.000</v>
      </c>
    </row>
    <row r="66" spans="1:13" x14ac:dyDescent="0.35">
      <c r="A66">
        <v>1654</v>
      </c>
      <c r="B66" t="s">
        <v>9</v>
      </c>
      <c r="C66">
        <v>3350588.86</v>
      </c>
      <c r="D66" t="s">
        <v>10</v>
      </c>
      <c r="E66" t="s">
        <v>16</v>
      </c>
      <c r="F66" t="s">
        <v>12</v>
      </c>
      <c r="G66" t="s">
        <v>13</v>
      </c>
      <c r="H66" t="s">
        <v>13</v>
      </c>
      <c r="I66">
        <v>38</v>
      </c>
      <c r="J66" t="str">
        <f>IF(ABS((C66-AVERAGE($C:$C))/_xlfn.STDEV.S(moras2[SALARIO]))&gt;1.96,"Atípico","No")</f>
        <v>Atípico</v>
      </c>
      <c r="K66" t="str">
        <f>IF(ABS((moras2[[#This Row],[EDAD]]-AVERAGE($I:$I))/_xlfn.STDEV.S($I:$I))&gt;1.96,"Atípico","No")</f>
        <v>No</v>
      </c>
      <c r="L66" t="str">
        <f t="shared" ref="L66:L129" si="2">IF(I66&lt;=35,"26-35",IF(I66&lt;=45,"36-45",IF(I66&lt;=55,"46-55","56+")))</f>
        <v>36-45</v>
      </c>
      <c r="M66" t="str">
        <f t="shared" ref="M66:M129" si="3">IF(C66&lt;=500000,"0-500.000",
IF(C66&lt;=1000000,"500.001-1.000.000",
IF(C66&lt;=5000000,"1.000.001-5.000.000",
"5.000.001-16.858.742")))</f>
        <v>1.000.001-5.000.000</v>
      </c>
    </row>
    <row r="67" spans="1:13" x14ac:dyDescent="0.35">
      <c r="A67">
        <v>2531</v>
      </c>
      <c r="B67" t="s">
        <v>9</v>
      </c>
      <c r="C67">
        <v>3340086.25</v>
      </c>
      <c r="D67" t="s">
        <v>10</v>
      </c>
      <c r="E67" t="s">
        <v>11</v>
      </c>
      <c r="F67" t="s">
        <v>12</v>
      </c>
      <c r="G67" t="s">
        <v>13</v>
      </c>
      <c r="H67" t="s">
        <v>13</v>
      </c>
      <c r="I67">
        <v>42</v>
      </c>
      <c r="J67" t="str">
        <f>IF(ABS((C67-AVERAGE($C:$C))/_xlfn.STDEV.S(moras2[SALARIO]))&gt;1.96,"Atípico","No")</f>
        <v>Atípico</v>
      </c>
      <c r="K67" t="str">
        <f>IF(ABS((moras2[[#This Row],[EDAD]]-AVERAGE($I:$I))/_xlfn.STDEV.S($I:$I))&gt;1.96,"Atípico","No")</f>
        <v>No</v>
      </c>
      <c r="L67" t="str">
        <f t="shared" si="2"/>
        <v>36-45</v>
      </c>
      <c r="M67" t="str">
        <f t="shared" si="3"/>
        <v>1.000.001-5.000.000</v>
      </c>
    </row>
    <row r="68" spans="1:13" x14ac:dyDescent="0.35">
      <c r="A68">
        <v>4592</v>
      </c>
      <c r="B68" t="s">
        <v>9</v>
      </c>
      <c r="C68">
        <v>3325777.9</v>
      </c>
      <c r="D68" t="s">
        <v>10</v>
      </c>
      <c r="E68" t="s">
        <v>11</v>
      </c>
      <c r="F68" t="s">
        <v>12</v>
      </c>
      <c r="G68" t="s">
        <v>13</v>
      </c>
      <c r="H68" t="s">
        <v>13</v>
      </c>
      <c r="I68">
        <v>62</v>
      </c>
      <c r="J68" t="str">
        <f>IF(ABS((C68-AVERAGE($C:$C))/_xlfn.STDEV.S(moras2[SALARIO]))&gt;1.96,"Atípico","No")</f>
        <v>Atípico</v>
      </c>
      <c r="K68" t="str">
        <f>IF(ABS((moras2[[#This Row],[EDAD]]-AVERAGE($I:$I))/_xlfn.STDEV.S($I:$I))&gt;1.96,"Atípico","No")</f>
        <v>No</v>
      </c>
      <c r="L68" t="str">
        <f t="shared" si="2"/>
        <v>56+</v>
      </c>
      <c r="M68" t="str">
        <f t="shared" si="3"/>
        <v>1.000.001-5.000.000</v>
      </c>
    </row>
    <row r="69" spans="1:13" x14ac:dyDescent="0.35">
      <c r="A69">
        <v>2</v>
      </c>
      <c r="B69" t="s">
        <v>9</v>
      </c>
      <c r="C69">
        <v>3315014</v>
      </c>
      <c r="D69" t="s">
        <v>14</v>
      </c>
      <c r="E69" t="s">
        <v>11</v>
      </c>
      <c r="F69" t="s">
        <v>12</v>
      </c>
      <c r="G69" t="s">
        <v>13</v>
      </c>
      <c r="H69" t="s">
        <v>13</v>
      </c>
      <c r="I69">
        <v>77</v>
      </c>
      <c r="J69" t="str">
        <f>IF(ABS((C69-AVERAGE($C:$C))/_xlfn.STDEV.S(moras2[SALARIO]))&gt;1.96,"Atípico","No")</f>
        <v>Atípico</v>
      </c>
      <c r="K69" t="str">
        <f>IF(ABS((moras2[[#This Row],[EDAD]]-AVERAGE($I:$I))/_xlfn.STDEV.S($I:$I))&gt;1.96,"Atípico","No")</f>
        <v>Atípico</v>
      </c>
      <c r="L69" t="str">
        <f t="shared" si="2"/>
        <v>56+</v>
      </c>
      <c r="M69" t="str">
        <f t="shared" si="3"/>
        <v>1.000.001-5.000.000</v>
      </c>
    </row>
    <row r="70" spans="1:13" x14ac:dyDescent="0.35">
      <c r="A70">
        <v>1747</v>
      </c>
      <c r="B70" t="s">
        <v>15</v>
      </c>
      <c r="C70">
        <v>3312186.43</v>
      </c>
      <c r="D70" t="s">
        <v>10</v>
      </c>
      <c r="E70" t="s">
        <v>11</v>
      </c>
      <c r="F70" t="s">
        <v>12</v>
      </c>
      <c r="G70" t="s">
        <v>13</v>
      </c>
      <c r="H70" t="s">
        <v>13</v>
      </c>
      <c r="I70">
        <v>41</v>
      </c>
      <c r="J70" t="str">
        <f>IF(ABS((C70-AVERAGE($C:$C))/_xlfn.STDEV.S(moras2[SALARIO]))&gt;1.96,"Atípico","No")</f>
        <v>Atípico</v>
      </c>
      <c r="K70" t="str">
        <f>IF(ABS((moras2[[#This Row],[EDAD]]-AVERAGE($I:$I))/_xlfn.STDEV.S($I:$I))&gt;1.96,"Atípico","No")</f>
        <v>No</v>
      </c>
      <c r="L70" t="str">
        <f t="shared" si="2"/>
        <v>36-45</v>
      </c>
      <c r="M70" t="str">
        <f t="shared" si="3"/>
        <v>1.000.001-5.000.000</v>
      </c>
    </row>
    <row r="71" spans="1:13" x14ac:dyDescent="0.35">
      <c r="A71">
        <v>479</v>
      </c>
      <c r="B71" t="s">
        <v>9</v>
      </c>
      <c r="C71">
        <v>3309108</v>
      </c>
      <c r="D71" t="s">
        <v>10</v>
      </c>
      <c r="E71" t="s">
        <v>11</v>
      </c>
      <c r="F71" t="s">
        <v>12</v>
      </c>
      <c r="G71" t="s">
        <v>13</v>
      </c>
      <c r="H71" t="s">
        <v>13</v>
      </c>
      <c r="I71">
        <v>47</v>
      </c>
      <c r="J71" t="str">
        <f>IF(ABS((C71-AVERAGE($C:$C))/_xlfn.STDEV.S(moras2[SALARIO]))&gt;1.96,"Atípico","No")</f>
        <v>Atípico</v>
      </c>
      <c r="K71" t="str">
        <f>IF(ABS((moras2[[#This Row],[EDAD]]-AVERAGE($I:$I))/_xlfn.STDEV.S($I:$I))&gt;1.96,"Atípico","No")</f>
        <v>No</v>
      </c>
      <c r="L71" t="str">
        <f t="shared" si="2"/>
        <v>46-55</v>
      </c>
      <c r="M71" t="str">
        <f t="shared" si="3"/>
        <v>1.000.001-5.000.000</v>
      </c>
    </row>
    <row r="72" spans="1:13" x14ac:dyDescent="0.35">
      <c r="A72">
        <v>1167</v>
      </c>
      <c r="B72" t="s">
        <v>15</v>
      </c>
      <c r="C72">
        <v>3300500</v>
      </c>
      <c r="D72" t="s">
        <v>10</v>
      </c>
      <c r="E72" t="s">
        <v>16</v>
      </c>
      <c r="F72" t="s">
        <v>12</v>
      </c>
      <c r="G72" t="s">
        <v>13</v>
      </c>
      <c r="H72" t="s">
        <v>13</v>
      </c>
      <c r="I72">
        <v>48</v>
      </c>
      <c r="J72" t="str">
        <f>IF(ABS((C72-AVERAGE($C:$C))/_xlfn.STDEV.S(moras2[SALARIO]))&gt;1.96,"Atípico","No")</f>
        <v>Atípico</v>
      </c>
      <c r="K72" t="str">
        <f>IF(ABS((moras2[[#This Row],[EDAD]]-AVERAGE($I:$I))/_xlfn.STDEV.S($I:$I))&gt;1.96,"Atípico","No")</f>
        <v>No</v>
      </c>
      <c r="L72" t="str">
        <f t="shared" si="2"/>
        <v>46-55</v>
      </c>
      <c r="M72" t="str">
        <f t="shared" si="3"/>
        <v>1.000.001-5.000.000</v>
      </c>
    </row>
    <row r="73" spans="1:13" x14ac:dyDescent="0.35">
      <c r="A73">
        <v>816</v>
      </c>
      <c r="B73" t="s">
        <v>15</v>
      </c>
      <c r="C73">
        <v>3289892.56</v>
      </c>
      <c r="D73" t="s">
        <v>10</v>
      </c>
      <c r="E73" t="s">
        <v>11</v>
      </c>
      <c r="F73" t="s">
        <v>12</v>
      </c>
      <c r="G73" t="s">
        <v>13</v>
      </c>
      <c r="H73" t="s">
        <v>13</v>
      </c>
      <c r="I73">
        <v>43</v>
      </c>
      <c r="J73" t="str">
        <f>IF(ABS((C73-AVERAGE($C:$C))/_xlfn.STDEV.S(moras2[SALARIO]))&gt;1.96,"Atípico","No")</f>
        <v>Atípico</v>
      </c>
      <c r="K73" t="str">
        <f>IF(ABS((moras2[[#This Row],[EDAD]]-AVERAGE($I:$I))/_xlfn.STDEV.S($I:$I))&gt;1.96,"Atípico","No")</f>
        <v>No</v>
      </c>
      <c r="L73" t="str">
        <f t="shared" si="2"/>
        <v>36-45</v>
      </c>
      <c r="M73" t="str">
        <f t="shared" si="3"/>
        <v>1.000.001-5.000.000</v>
      </c>
    </row>
    <row r="74" spans="1:13" x14ac:dyDescent="0.35">
      <c r="A74">
        <v>454</v>
      </c>
      <c r="B74" t="s">
        <v>15</v>
      </c>
      <c r="C74">
        <v>3263393.64</v>
      </c>
      <c r="D74" t="s">
        <v>10</v>
      </c>
      <c r="E74" t="s">
        <v>11</v>
      </c>
      <c r="F74" t="s">
        <v>12</v>
      </c>
      <c r="G74" t="s">
        <v>13</v>
      </c>
      <c r="H74" t="s">
        <v>13</v>
      </c>
      <c r="I74">
        <v>39</v>
      </c>
      <c r="J74" t="str">
        <f>IF(ABS((C74-AVERAGE($C:$C))/_xlfn.STDEV.S(moras2[SALARIO]))&gt;1.96,"Atípico","No")</f>
        <v>Atípico</v>
      </c>
      <c r="K74" t="str">
        <f>IF(ABS((moras2[[#This Row],[EDAD]]-AVERAGE($I:$I))/_xlfn.STDEV.S($I:$I))&gt;1.96,"Atípico","No")</f>
        <v>No</v>
      </c>
      <c r="L74" t="str">
        <f t="shared" si="2"/>
        <v>36-45</v>
      </c>
      <c r="M74" t="str">
        <f t="shared" si="3"/>
        <v>1.000.001-5.000.000</v>
      </c>
    </row>
    <row r="75" spans="1:13" x14ac:dyDescent="0.35">
      <c r="A75">
        <v>1647</v>
      </c>
      <c r="B75" t="s">
        <v>9</v>
      </c>
      <c r="C75">
        <v>3255213.87</v>
      </c>
      <c r="D75" t="s">
        <v>21</v>
      </c>
      <c r="E75" t="s">
        <v>16</v>
      </c>
      <c r="F75" t="s">
        <v>12</v>
      </c>
      <c r="G75" t="s">
        <v>13</v>
      </c>
      <c r="H75" t="s">
        <v>13</v>
      </c>
      <c r="I75">
        <v>58</v>
      </c>
      <c r="J75" t="str">
        <f>IF(ABS((C75-AVERAGE($C:$C))/_xlfn.STDEV.S(moras2[SALARIO]))&gt;1.96,"Atípico","No")</f>
        <v>Atípico</v>
      </c>
      <c r="K75" t="str">
        <f>IF(ABS((moras2[[#This Row],[EDAD]]-AVERAGE($I:$I))/_xlfn.STDEV.S($I:$I))&gt;1.96,"Atípico","No")</f>
        <v>No</v>
      </c>
      <c r="L75" t="str">
        <f t="shared" si="2"/>
        <v>56+</v>
      </c>
      <c r="M75" t="str">
        <f t="shared" si="3"/>
        <v>1.000.001-5.000.000</v>
      </c>
    </row>
    <row r="76" spans="1:13" x14ac:dyDescent="0.35">
      <c r="A76">
        <v>2496</v>
      </c>
      <c r="B76" t="s">
        <v>15</v>
      </c>
      <c r="C76">
        <v>3231114.56</v>
      </c>
      <c r="D76" t="s">
        <v>14</v>
      </c>
      <c r="E76" t="s">
        <v>11</v>
      </c>
      <c r="F76" t="s">
        <v>12</v>
      </c>
      <c r="G76" t="s">
        <v>13</v>
      </c>
      <c r="H76" t="s">
        <v>13</v>
      </c>
      <c r="I76">
        <v>75</v>
      </c>
      <c r="J76" t="str">
        <f>IF(ABS((C76-AVERAGE($C:$C))/_xlfn.STDEV.S(moras2[SALARIO]))&gt;1.96,"Atípico","No")</f>
        <v>Atípico</v>
      </c>
      <c r="K76" t="str">
        <f>IF(ABS((moras2[[#This Row],[EDAD]]-AVERAGE($I:$I))/_xlfn.STDEV.S($I:$I))&gt;1.96,"Atípico","No")</f>
        <v>Atípico</v>
      </c>
      <c r="L76" t="str">
        <f t="shared" si="2"/>
        <v>56+</v>
      </c>
      <c r="M76" t="str">
        <f t="shared" si="3"/>
        <v>1.000.001-5.000.000</v>
      </c>
    </row>
    <row r="77" spans="1:13" x14ac:dyDescent="0.35">
      <c r="A77">
        <v>39</v>
      </c>
      <c r="B77" t="s">
        <v>9</v>
      </c>
      <c r="C77">
        <v>3220569.09</v>
      </c>
      <c r="D77" t="s">
        <v>10</v>
      </c>
      <c r="E77" t="s">
        <v>16</v>
      </c>
      <c r="F77" t="s">
        <v>12</v>
      </c>
      <c r="G77" t="s">
        <v>13</v>
      </c>
      <c r="H77" t="s">
        <v>13</v>
      </c>
      <c r="I77">
        <v>48</v>
      </c>
      <c r="J77" t="str">
        <f>IF(ABS((C77-AVERAGE($C:$C))/_xlfn.STDEV.S(moras2[SALARIO]))&gt;1.96,"Atípico","No")</f>
        <v>Atípico</v>
      </c>
      <c r="K77" t="str">
        <f>IF(ABS((moras2[[#This Row],[EDAD]]-AVERAGE($I:$I))/_xlfn.STDEV.S($I:$I))&gt;1.96,"Atípico","No")</f>
        <v>No</v>
      </c>
      <c r="L77" t="str">
        <f t="shared" si="2"/>
        <v>46-55</v>
      </c>
      <c r="M77" t="str">
        <f t="shared" si="3"/>
        <v>1.000.001-5.000.000</v>
      </c>
    </row>
    <row r="78" spans="1:13" x14ac:dyDescent="0.35">
      <c r="A78">
        <v>66</v>
      </c>
      <c r="B78" t="s">
        <v>9</v>
      </c>
      <c r="C78">
        <v>3217736</v>
      </c>
      <c r="D78" t="s">
        <v>10</v>
      </c>
      <c r="E78" t="s">
        <v>16</v>
      </c>
      <c r="F78" t="s">
        <v>12</v>
      </c>
      <c r="G78" t="s">
        <v>13</v>
      </c>
      <c r="H78" t="s">
        <v>13</v>
      </c>
      <c r="I78">
        <v>32</v>
      </c>
      <c r="J78" t="str">
        <f>IF(ABS((C78-AVERAGE($C:$C))/_xlfn.STDEV.S(moras2[SALARIO]))&gt;1.96,"Atípico","No")</f>
        <v>Atípico</v>
      </c>
      <c r="K78" t="str">
        <f>IF(ABS((moras2[[#This Row],[EDAD]]-AVERAGE($I:$I))/_xlfn.STDEV.S($I:$I))&gt;1.96,"Atípico","No")</f>
        <v>No</v>
      </c>
      <c r="L78" t="str">
        <f t="shared" si="2"/>
        <v>26-35</v>
      </c>
      <c r="M78" t="str">
        <f t="shared" si="3"/>
        <v>1.000.001-5.000.000</v>
      </c>
    </row>
    <row r="79" spans="1:13" x14ac:dyDescent="0.35">
      <c r="A79">
        <v>2932</v>
      </c>
      <c r="B79" t="s">
        <v>9</v>
      </c>
      <c r="C79">
        <v>3217274</v>
      </c>
      <c r="D79" t="s">
        <v>14</v>
      </c>
      <c r="E79" t="s">
        <v>11</v>
      </c>
      <c r="F79" t="s">
        <v>12</v>
      </c>
      <c r="G79" t="s">
        <v>13</v>
      </c>
      <c r="H79" t="s">
        <v>13</v>
      </c>
      <c r="I79">
        <v>80</v>
      </c>
      <c r="J79" t="str">
        <f>IF(ABS((C79-AVERAGE($C:$C))/_xlfn.STDEV.S(moras2[SALARIO]))&gt;1.96,"Atípico","No")</f>
        <v>Atípico</v>
      </c>
      <c r="K79" t="str">
        <f>IF(ABS((moras2[[#This Row],[EDAD]]-AVERAGE($I:$I))/_xlfn.STDEV.S($I:$I))&gt;1.96,"Atípico","No")</f>
        <v>Atípico</v>
      </c>
      <c r="L79" t="str">
        <f t="shared" si="2"/>
        <v>56+</v>
      </c>
      <c r="M79" t="str">
        <f t="shared" si="3"/>
        <v>1.000.001-5.000.000</v>
      </c>
    </row>
    <row r="80" spans="1:13" x14ac:dyDescent="0.35">
      <c r="A80">
        <v>1077</v>
      </c>
      <c r="B80" t="s">
        <v>9</v>
      </c>
      <c r="C80">
        <v>3211392</v>
      </c>
      <c r="D80" t="s">
        <v>10</v>
      </c>
      <c r="E80" t="s">
        <v>11</v>
      </c>
      <c r="F80" t="s">
        <v>12</v>
      </c>
      <c r="G80" t="s">
        <v>13</v>
      </c>
      <c r="H80" t="s">
        <v>13</v>
      </c>
      <c r="I80">
        <v>60</v>
      </c>
      <c r="J80" t="str">
        <f>IF(ABS((C80-AVERAGE($C:$C))/_xlfn.STDEV.S(moras2[SALARIO]))&gt;1.96,"Atípico","No")</f>
        <v>Atípico</v>
      </c>
      <c r="K80" t="str">
        <f>IF(ABS((moras2[[#This Row],[EDAD]]-AVERAGE($I:$I))/_xlfn.STDEV.S($I:$I))&gt;1.96,"Atípico","No")</f>
        <v>No</v>
      </c>
      <c r="L80" t="str">
        <f t="shared" si="2"/>
        <v>56+</v>
      </c>
      <c r="M80" t="str">
        <f t="shared" si="3"/>
        <v>1.000.001-5.000.000</v>
      </c>
    </row>
    <row r="81" spans="1:13" x14ac:dyDescent="0.35">
      <c r="A81">
        <v>2356</v>
      </c>
      <c r="B81" t="s">
        <v>9</v>
      </c>
      <c r="C81">
        <v>3173069.67</v>
      </c>
      <c r="D81" t="s">
        <v>10</v>
      </c>
      <c r="E81" t="s">
        <v>11</v>
      </c>
      <c r="F81" t="s">
        <v>12</v>
      </c>
      <c r="G81" t="s">
        <v>13</v>
      </c>
      <c r="H81" t="s">
        <v>13</v>
      </c>
      <c r="I81">
        <v>54</v>
      </c>
      <c r="J81" t="str">
        <f>IF(ABS((C81-AVERAGE($C:$C))/_xlfn.STDEV.S(moras2[SALARIO]))&gt;1.96,"Atípico","No")</f>
        <v>Atípico</v>
      </c>
      <c r="K81" t="str">
        <f>IF(ABS((moras2[[#This Row],[EDAD]]-AVERAGE($I:$I))/_xlfn.STDEV.S($I:$I))&gt;1.96,"Atípico","No")</f>
        <v>No</v>
      </c>
      <c r="L81" t="str">
        <f t="shared" si="2"/>
        <v>46-55</v>
      </c>
      <c r="M81" t="str">
        <f t="shared" si="3"/>
        <v>1.000.001-5.000.000</v>
      </c>
    </row>
    <row r="82" spans="1:13" x14ac:dyDescent="0.35">
      <c r="A82">
        <v>1699</v>
      </c>
      <c r="B82" t="s">
        <v>15</v>
      </c>
      <c r="C82">
        <v>3108698.61</v>
      </c>
      <c r="D82" t="s">
        <v>10</v>
      </c>
      <c r="E82" t="s">
        <v>16</v>
      </c>
      <c r="F82" t="s">
        <v>12</v>
      </c>
      <c r="G82" t="s">
        <v>13</v>
      </c>
      <c r="H82" t="s">
        <v>13</v>
      </c>
      <c r="I82">
        <v>37</v>
      </c>
      <c r="J82" t="str">
        <f>IF(ABS((C82-AVERAGE($C:$C))/_xlfn.STDEV.S(moras2[SALARIO]))&gt;1.96,"Atípico","No")</f>
        <v>Atípico</v>
      </c>
      <c r="K82" t="str">
        <f>IF(ABS((moras2[[#This Row],[EDAD]]-AVERAGE($I:$I))/_xlfn.STDEV.S($I:$I))&gt;1.96,"Atípico","No")</f>
        <v>No</v>
      </c>
      <c r="L82" t="str">
        <f t="shared" si="2"/>
        <v>36-45</v>
      </c>
      <c r="M82" t="str">
        <f t="shared" si="3"/>
        <v>1.000.001-5.000.000</v>
      </c>
    </row>
    <row r="83" spans="1:13" x14ac:dyDescent="0.35">
      <c r="A83">
        <v>4880</v>
      </c>
      <c r="B83" t="s">
        <v>9</v>
      </c>
      <c r="C83">
        <v>3082593.2</v>
      </c>
      <c r="D83" t="s">
        <v>10</v>
      </c>
      <c r="E83" t="s">
        <v>11</v>
      </c>
      <c r="F83" t="s">
        <v>12</v>
      </c>
      <c r="G83" t="s">
        <v>13</v>
      </c>
      <c r="H83" t="s">
        <v>13</v>
      </c>
      <c r="I83">
        <v>55</v>
      </c>
      <c r="J83" t="str">
        <f>IF(ABS((C83-AVERAGE($C:$C))/_xlfn.STDEV.S(moras2[SALARIO]))&gt;1.96,"Atípico","No")</f>
        <v>Atípico</v>
      </c>
      <c r="K83" t="str">
        <f>IF(ABS((moras2[[#This Row],[EDAD]]-AVERAGE($I:$I))/_xlfn.STDEV.S($I:$I))&gt;1.96,"Atípico","No")</f>
        <v>No</v>
      </c>
      <c r="L83" t="str">
        <f t="shared" si="2"/>
        <v>46-55</v>
      </c>
      <c r="M83" t="str">
        <f t="shared" si="3"/>
        <v>1.000.001-5.000.000</v>
      </c>
    </row>
    <row r="84" spans="1:13" x14ac:dyDescent="0.35">
      <c r="A84">
        <v>3762</v>
      </c>
      <c r="B84" t="s">
        <v>9</v>
      </c>
      <c r="C84">
        <v>3081665</v>
      </c>
      <c r="D84" t="s">
        <v>10</v>
      </c>
      <c r="E84" t="s">
        <v>11</v>
      </c>
      <c r="F84" t="s">
        <v>12</v>
      </c>
      <c r="G84" t="s">
        <v>13</v>
      </c>
      <c r="H84" t="s">
        <v>13</v>
      </c>
      <c r="I84">
        <v>52</v>
      </c>
      <c r="J84" t="str">
        <f>IF(ABS((C84-AVERAGE($C:$C))/_xlfn.STDEV.S(moras2[SALARIO]))&gt;1.96,"Atípico","No")</f>
        <v>Atípico</v>
      </c>
      <c r="K84" t="str">
        <f>IF(ABS((moras2[[#This Row],[EDAD]]-AVERAGE($I:$I))/_xlfn.STDEV.S($I:$I))&gt;1.96,"Atípico","No")</f>
        <v>No</v>
      </c>
      <c r="L84" t="str">
        <f t="shared" si="2"/>
        <v>46-55</v>
      </c>
      <c r="M84" t="str">
        <f t="shared" si="3"/>
        <v>1.000.001-5.000.000</v>
      </c>
    </row>
    <row r="85" spans="1:13" x14ac:dyDescent="0.35">
      <c r="A85">
        <v>2594</v>
      </c>
      <c r="B85" t="s">
        <v>9</v>
      </c>
      <c r="C85">
        <v>3080767.52</v>
      </c>
      <c r="D85" t="s">
        <v>10</v>
      </c>
      <c r="E85" t="s">
        <v>11</v>
      </c>
      <c r="F85" t="s">
        <v>12</v>
      </c>
      <c r="G85" t="s">
        <v>13</v>
      </c>
      <c r="H85" t="s">
        <v>13</v>
      </c>
      <c r="I85">
        <v>42</v>
      </c>
      <c r="J85" t="str">
        <f>IF(ABS((C85-AVERAGE($C:$C))/_xlfn.STDEV.S(moras2[SALARIO]))&gt;1.96,"Atípico","No")</f>
        <v>Atípico</v>
      </c>
      <c r="K85" t="str">
        <f>IF(ABS((moras2[[#This Row],[EDAD]]-AVERAGE($I:$I))/_xlfn.STDEV.S($I:$I))&gt;1.96,"Atípico","No")</f>
        <v>No</v>
      </c>
      <c r="L85" t="str">
        <f t="shared" si="2"/>
        <v>36-45</v>
      </c>
      <c r="M85" t="str">
        <f t="shared" si="3"/>
        <v>1.000.001-5.000.000</v>
      </c>
    </row>
    <row r="86" spans="1:13" x14ac:dyDescent="0.35">
      <c r="A86">
        <v>4347</v>
      </c>
      <c r="B86" t="s">
        <v>9</v>
      </c>
      <c r="C86">
        <v>3057059.8</v>
      </c>
      <c r="D86" t="s">
        <v>10</v>
      </c>
      <c r="E86" t="s">
        <v>11</v>
      </c>
      <c r="F86" t="s">
        <v>12</v>
      </c>
      <c r="G86" t="s">
        <v>13</v>
      </c>
      <c r="H86" t="s">
        <v>13</v>
      </c>
      <c r="I86">
        <v>46</v>
      </c>
      <c r="J86" t="str">
        <f>IF(ABS((C86-AVERAGE($C:$C))/_xlfn.STDEV.S(moras2[SALARIO]))&gt;1.96,"Atípico","No")</f>
        <v>Atípico</v>
      </c>
      <c r="K86" t="str">
        <f>IF(ABS((moras2[[#This Row],[EDAD]]-AVERAGE($I:$I))/_xlfn.STDEV.S($I:$I))&gt;1.96,"Atípico","No")</f>
        <v>No</v>
      </c>
      <c r="L86" t="str">
        <f t="shared" si="2"/>
        <v>46-55</v>
      </c>
      <c r="M86" t="str">
        <f t="shared" si="3"/>
        <v>1.000.001-5.000.000</v>
      </c>
    </row>
    <row r="87" spans="1:13" x14ac:dyDescent="0.35">
      <c r="A87">
        <v>371</v>
      </c>
      <c r="B87" t="s">
        <v>15</v>
      </c>
      <c r="C87">
        <v>3053247.24</v>
      </c>
      <c r="D87" t="s">
        <v>14</v>
      </c>
      <c r="E87" t="s">
        <v>11</v>
      </c>
      <c r="F87" t="s">
        <v>12</v>
      </c>
      <c r="G87" t="s">
        <v>13</v>
      </c>
      <c r="H87" t="s">
        <v>13</v>
      </c>
      <c r="I87">
        <v>99</v>
      </c>
      <c r="J87" t="str">
        <f>IF(ABS((C87-AVERAGE($C:$C))/_xlfn.STDEV.S(moras2[SALARIO]))&gt;1.96,"Atípico","No")</f>
        <v>Atípico</v>
      </c>
      <c r="K87" t="str">
        <f>IF(ABS((moras2[[#This Row],[EDAD]]-AVERAGE($I:$I))/_xlfn.STDEV.S($I:$I))&gt;1.96,"Atípico","No")</f>
        <v>Atípico</v>
      </c>
      <c r="L87" t="str">
        <f t="shared" si="2"/>
        <v>56+</v>
      </c>
      <c r="M87" t="str">
        <f t="shared" si="3"/>
        <v>1.000.001-5.000.000</v>
      </c>
    </row>
    <row r="88" spans="1:13" x14ac:dyDescent="0.35">
      <c r="A88">
        <v>575</v>
      </c>
      <c r="B88" t="s">
        <v>15</v>
      </c>
      <c r="C88">
        <v>3033354.29</v>
      </c>
      <c r="D88" t="s">
        <v>10</v>
      </c>
      <c r="E88" t="s">
        <v>11</v>
      </c>
      <c r="F88" t="s">
        <v>12</v>
      </c>
      <c r="G88" t="s">
        <v>13</v>
      </c>
      <c r="H88" t="s">
        <v>13</v>
      </c>
      <c r="I88">
        <v>27</v>
      </c>
      <c r="J88" t="str">
        <f>IF(ABS((C88-AVERAGE($C:$C))/_xlfn.STDEV.S(moras2[SALARIO]))&gt;1.96,"Atípico","No")</f>
        <v>Atípico</v>
      </c>
      <c r="K88" t="str">
        <f>IF(ABS((moras2[[#This Row],[EDAD]]-AVERAGE($I:$I))/_xlfn.STDEV.S($I:$I))&gt;1.96,"Atípico","No")</f>
        <v>No</v>
      </c>
      <c r="L88" t="str">
        <f t="shared" si="2"/>
        <v>26-35</v>
      </c>
      <c r="M88" t="str">
        <f t="shared" si="3"/>
        <v>1.000.001-5.000.000</v>
      </c>
    </row>
    <row r="89" spans="1:13" x14ac:dyDescent="0.35">
      <c r="A89">
        <v>2050</v>
      </c>
      <c r="B89" t="s">
        <v>15</v>
      </c>
      <c r="C89">
        <v>3026789.5</v>
      </c>
      <c r="D89" t="s">
        <v>10</v>
      </c>
      <c r="E89" t="s">
        <v>11</v>
      </c>
      <c r="F89" t="s">
        <v>12</v>
      </c>
      <c r="G89" t="s">
        <v>13</v>
      </c>
      <c r="H89" t="s">
        <v>13</v>
      </c>
      <c r="I89">
        <v>58</v>
      </c>
      <c r="J89" t="str">
        <f>IF(ABS((C89-AVERAGE($C:$C))/_xlfn.STDEV.S(moras2[SALARIO]))&gt;1.96,"Atípico","No")</f>
        <v>Atípico</v>
      </c>
      <c r="K89" t="str">
        <f>IF(ABS((moras2[[#This Row],[EDAD]]-AVERAGE($I:$I))/_xlfn.STDEV.S($I:$I))&gt;1.96,"Atípico","No")</f>
        <v>No</v>
      </c>
      <c r="L89" t="str">
        <f t="shared" si="2"/>
        <v>56+</v>
      </c>
      <c r="M89" t="str">
        <f t="shared" si="3"/>
        <v>1.000.001-5.000.000</v>
      </c>
    </row>
    <row r="90" spans="1:13" x14ac:dyDescent="0.35">
      <c r="A90">
        <v>1218</v>
      </c>
      <c r="B90" t="s">
        <v>9</v>
      </c>
      <c r="C90">
        <v>3000000</v>
      </c>
      <c r="D90" t="s">
        <v>10</v>
      </c>
      <c r="E90" t="s">
        <v>16</v>
      </c>
      <c r="F90" t="s">
        <v>12</v>
      </c>
      <c r="G90" t="s">
        <v>13</v>
      </c>
      <c r="H90" t="s">
        <v>13</v>
      </c>
      <c r="I90">
        <v>53</v>
      </c>
      <c r="J90" t="str">
        <f>IF(ABS((C90-AVERAGE($C:$C))/_xlfn.STDEV.S(moras2[SALARIO]))&gt;1.96,"Atípico","No")</f>
        <v>Atípico</v>
      </c>
      <c r="K90" t="str">
        <f>IF(ABS((moras2[[#This Row],[EDAD]]-AVERAGE($I:$I))/_xlfn.STDEV.S($I:$I))&gt;1.96,"Atípico","No")</f>
        <v>No</v>
      </c>
      <c r="L90" t="str">
        <f t="shared" si="2"/>
        <v>46-55</v>
      </c>
      <c r="M90" t="str">
        <f t="shared" si="3"/>
        <v>1.000.001-5.000.000</v>
      </c>
    </row>
    <row r="91" spans="1:13" x14ac:dyDescent="0.35">
      <c r="A91">
        <v>718</v>
      </c>
      <c r="B91" t="s">
        <v>15</v>
      </c>
      <c r="C91">
        <v>2992612.3</v>
      </c>
      <c r="D91" t="s">
        <v>10</v>
      </c>
      <c r="E91" t="s">
        <v>11</v>
      </c>
      <c r="F91" t="s">
        <v>12</v>
      </c>
      <c r="G91" t="s">
        <v>13</v>
      </c>
      <c r="H91" t="s">
        <v>13</v>
      </c>
      <c r="I91">
        <v>44</v>
      </c>
      <c r="J91" t="str">
        <f>IF(ABS((C91-AVERAGE($C:$C))/_xlfn.STDEV.S(moras2[SALARIO]))&gt;1.96,"Atípico","No")</f>
        <v>Atípico</v>
      </c>
      <c r="K91" t="str">
        <f>IF(ABS((moras2[[#This Row],[EDAD]]-AVERAGE($I:$I))/_xlfn.STDEV.S($I:$I))&gt;1.96,"Atípico","No")</f>
        <v>No</v>
      </c>
      <c r="L91" t="str">
        <f t="shared" si="2"/>
        <v>36-45</v>
      </c>
      <c r="M91" t="str">
        <f t="shared" si="3"/>
        <v>1.000.001-5.000.000</v>
      </c>
    </row>
    <row r="92" spans="1:13" x14ac:dyDescent="0.35">
      <c r="A92">
        <v>4698</v>
      </c>
      <c r="B92" t="s">
        <v>15</v>
      </c>
      <c r="C92">
        <v>2923075.5</v>
      </c>
      <c r="D92" t="s">
        <v>10</v>
      </c>
      <c r="E92" t="s">
        <v>11</v>
      </c>
      <c r="F92" t="s">
        <v>12</v>
      </c>
      <c r="G92" t="s">
        <v>13</v>
      </c>
      <c r="H92" t="s">
        <v>13</v>
      </c>
      <c r="I92">
        <v>53</v>
      </c>
      <c r="J92" t="str">
        <f>IF(ABS((C92-AVERAGE($C:$C))/_xlfn.STDEV.S(moras2[SALARIO]))&gt;1.96,"Atípico","No")</f>
        <v>Atípico</v>
      </c>
      <c r="K92" t="str">
        <f>IF(ABS((moras2[[#This Row],[EDAD]]-AVERAGE($I:$I))/_xlfn.STDEV.S($I:$I))&gt;1.96,"Atípico","No")</f>
        <v>No</v>
      </c>
      <c r="L92" t="str">
        <f t="shared" si="2"/>
        <v>46-55</v>
      </c>
      <c r="M92" t="str">
        <f t="shared" si="3"/>
        <v>1.000.001-5.000.000</v>
      </c>
    </row>
    <row r="93" spans="1:13" x14ac:dyDescent="0.35">
      <c r="A93">
        <v>4352</v>
      </c>
      <c r="B93" t="s">
        <v>15</v>
      </c>
      <c r="C93">
        <v>2922222.6</v>
      </c>
      <c r="D93" t="s">
        <v>10</v>
      </c>
      <c r="E93" t="s">
        <v>11</v>
      </c>
      <c r="F93" t="s">
        <v>12</v>
      </c>
      <c r="G93" t="s">
        <v>13</v>
      </c>
      <c r="H93" t="s">
        <v>13</v>
      </c>
      <c r="I93">
        <v>57</v>
      </c>
      <c r="J93" t="str">
        <f>IF(ABS((C93-AVERAGE($C:$C))/_xlfn.STDEV.S(moras2[SALARIO]))&gt;1.96,"Atípico","No")</f>
        <v>Atípico</v>
      </c>
      <c r="K93" t="str">
        <f>IF(ABS((moras2[[#This Row],[EDAD]]-AVERAGE($I:$I))/_xlfn.STDEV.S($I:$I))&gt;1.96,"Atípico","No")</f>
        <v>No</v>
      </c>
      <c r="L93" t="str">
        <f t="shared" si="2"/>
        <v>56+</v>
      </c>
      <c r="M93" t="str">
        <f t="shared" si="3"/>
        <v>1.000.001-5.000.000</v>
      </c>
    </row>
    <row r="94" spans="1:13" x14ac:dyDescent="0.35">
      <c r="A94">
        <v>1812</v>
      </c>
      <c r="B94" t="s">
        <v>9</v>
      </c>
      <c r="C94">
        <v>2921803.69</v>
      </c>
      <c r="D94" t="s">
        <v>10</v>
      </c>
      <c r="E94" t="s">
        <v>16</v>
      </c>
      <c r="F94" t="s">
        <v>12</v>
      </c>
      <c r="G94" t="s">
        <v>13</v>
      </c>
      <c r="H94" t="s">
        <v>13</v>
      </c>
      <c r="I94">
        <v>38</v>
      </c>
      <c r="J94" t="str">
        <f>IF(ABS((C94-AVERAGE($C:$C))/_xlfn.STDEV.S(moras2[SALARIO]))&gt;1.96,"Atípico","No")</f>
        <v>Atípico</v>
      </c>
      <c r="K94" t="str">
        <f>IF(ABS((moras2[[#This Row],[EDAD]]-AVERAGE($I:$I))/_xlfn.STDEV.S($I:$I))&gt;1.96,"Atípico","No")</f>
        <v>No</v>
      </c>
      <c r="L94" t="str">
        <f t="shared" si="2"/>
        <v>36-45</v>
      </c>
      <c r="M94" t="str">
        <f t="shared" si="3"/>
        <v>1.000.001-5.000.000</v>
      </c>
    </row>
    <row r="95" spans="1:13" x14ac:dyDescent="0.35">
      <c r="A95">
        <v>1566</v>
      </c>
      <c r="B95" t="s">
        <v>9</v>
      </c>
      <c r="C95">
        <v>2900000</v>
      </c>
      <c r="D95" t="s">
        <v>10</v>
      </c>
      <c r="E95" t="s">
        <v>16</v>
      </c>
      <c r="F95" t="s">
        <v>12</v>
      </c>
      <c r="G95" t="s">
        <v>13</v>
      </c>
      <c r="H95" t="s">
        <v>13</v>
      </c>
      <c r="I95">
        <v>35</v>
      </c>
      <c r="J95" t="str">
        <f>IF(ABS((C95-AVERAGE($C:$C))/_xlfn.STDEV.S(moras2[SALARIO]))&gt;1.96,"Atípico","No")</f>
        <v>Atípico</v>
      </c>
      <c r="K95" t="str">
        <f>IF(ABS((moras2[[#This Row],[EDAD]]-AVERAGE($I:$I))/_xlfn.STDEV.S($I:$I))&gt;1.96,"Atípico","No")</f>
        <v>No</v>
      </c>
      <c r="L95" t="str">
        <f t="shared" si="2"/>
        <v>26-35</v>
      </c>
      <c r="M95" t="str">
        <f t="shared" si="3"/>
        <v>1.000.001-5.000.000</v>
      </c>
    </row>
    <row r="96" spans="1:13" x14ac:dyDescent="0.35">
      <c r="A96">
        <v>913</v>
      </c>
      <c r="B96" t="s">
        <v>9</v>
      </c>
      <c r="C96">
        <v>2894048.26</v>
      </c>
      <c r="D96" t="s">
        <v>14</v>
      </c>
      <c r="E96" t="s">
        <v>11</v>
      </c>
      <c r="F96" t="s">
        <v>12</v>
      </c>
      <c r="G96" t="s">
        <v>13</v>
      </c>
      <c r="H96" t="s">
        <v>13</v>
      </c>
      <c r="I96">
        <v>63</v>
      </c>
      <c r="J96" t="str">
        <f>IF(ABS((C96-AVERAGE($C:$C))/_xlfn.STDEV.S(moras2[SALARIO]))&gt;1.96,"Atípico","No")</f>
        <v>Atípico</v>
      </c>
      <c r="K96" t="str">
        <f>IF(ABS((moras2[[#This Row],[EDAD]]-AVERAGE($I:$I))/_xlfn.STDEV.S($I:$I))&gt;1.96,"Atípico","No")</f>
        <v>No</v>
      </c>
      <c r="L96" t="str">
        <f t="shared" si="2"/>
        <v>56+</v>
      </c>
      <c r="M96" t="str">
        <f t="shared" si="3"/>
        <v>1.000.001-5.000.000</v>
      </c>
    </row>
    <row r="97" spans="1:13" x14ac:dyDescent="0.35">
      <c r="A97">
        <v>247</v>
      </c>
      <c r="B97" t="s">
        <v>15</v>
      </c>
      <c r="C97">
        <v>2891000</v>
      </c>
      <c r="D97" t="s">
        <v>10</v>
      </c>
      <c r="E97" t="s">
        <v>16</v>
      </c>
      <c r="F97" t="s">
        <v>12</v>
      </c>
      <c r="G97" t="s">
        <v>13</v>
      </c>
      <c r="H97" t="s">
        <v>13</v>
      </c>
      <c r="I97">
        <v>32</v>
      </c>
      <c r="J97" t="str">
        <f>IF(ABS((C97-AVERAGE($C:$C))/_xlfn.STDEV.S(moras2[SALARIO]))&gt;1.96,"Atípico","No")</f>
        <v>Atípico</v>
      </c>
      <c r="K97" t="str">
        <f>IF(ABS((moras2[[#This Row],[EDAD]]-AVERAGE($I:$I))/_xlfn.STDEV.S($I:$I))&gt;1.96,"Atípico","No")</f>
        <v>No</v>
      </c>
      <c r="L97" t="str">
        <f t="shared" si="2"/>
        <v>26-35</v>
      </c>
      <c r="M97" t="str">
        <f t="shared" si="3"/>
        <v>1.000.001-5.000.000</v>
      </c>
    </row>
    <row r="98" spans="1:13" x14ac:dyDescent="0.35">
      <c r="A98">
        <v>4192</v>
      </c>
      <c r="B98" t="s">
        <v>9</v>
      </c>
      <c r="C98">
        <v>2870715.1</v>
      </c>
      <c r="D98" t="s">
        <v>10</v>
      </c>
      <c r="E98" t="s">
        <v>11</v>
      </c>
      <c r="F98" t="s">
        <v>12</v>
      </c>
      <c r="G98" t="s">
        <v>13</v>
      </c>
      <c r="H98" t="s">
        <v>13</v>
      </c>
      <c r="I98">
        <v>57</v>
      </c>
      <c r="J98" t="str">
        <f>IF(ABS((C98-AVERAGE($C:$C))/_xlfn.STDEV.S(moras2[SALARIO]))&gt;1.96,"Atípico","No")</f>
        <v>Atípico</v>
      </c>
      <c r="K98" t="str">
        <f>IF(ABS((moras2[[#This Row],[EDAD]]-AVERAGE($I:$I))/_xlfn.STDEV.S($I:$I))&gt;1.96,"Atípico","No")</f>
        <v>No</v>
      </c>
      <c r="L98" t="str">
        <f t="shared" si="2"/>
        <v>56+</v>
      </c>
      <c r="M98" t="str">
        <f t="shared" si="3"/>
        <v>1.000.001-5.000.000</v>
      </c>
    </row>
    <row r="99" spans="1:13" x14ac:dyDescent="0.35">
      <c r="A99">
        <v>4081</v>
      </c>
      <c r="B99" t="s">
        <v>15</v>
      </c>
      <c r="C99">
        <v>2849858.1</v>
      </c>
      <c r="D99" t="s">
        <v>10</v>
      </c>
      <c r="E99" t="s">
        <v>11</v>
      </c>
      <c r="F99" t="s">
        <v>12</v>
      </c>
      <c r="G99" t="s">
        <v>13</v>
      </c>
      <c r="H99" t="s">
        <v>13</v>
      </c>
      <c r="I99">
        <v>58</v>
      </c>
      <c r="J99" t="str">
        <f>IF(ABS((C99-AVERAGE($C:$C))/_xlfn.STDEV.S(moras2[SALARIO]))&gt;1.96,"Atípico","No")</f>
        <v>Atípico</v>
      </c>
      <c r="K99" t="str">
        <f>IF(ABS((moras2[[#This Row],[EDAD]]-AVERAGE($I:$I))/_xlfn.STDEV.S($I:$I))&gt;1.96,"Atípico","No")</f>
        <v>No</v>
      </c>
      <c r="L99" t="str">
        <f t="shared" si="2"/>
        <v>56+</v>
      </c>
      <c r="M99" t="str">
        <f t="shared" si="3"/>
        <v>1.000.001-5.000.000</v>
      </c>
    </row>
    <row r="100" spans="1:13" x14ac:dyDescent="0.35">
      <c r="A100">
        <v>1505</v>
      </c>
      <c r="B100" t="s">
        <v>9</v>
      </c>
      <c r="C100">
        <v>2817770</v>
      </c>
      <c r="D100" t="s">
        <v>10</v>
      </c>
      <c r="E100" t="s">
        <v>11</v>
      </c>
      <c r="F100" t="s">
        <v>12</v>
      </c>
      <c r="G100" t="s">
        <v>13</v>
      </c>
      <c r="H100" t="s">
        <v>13</v>
      </c>
      <c r="I100">
        <v>59</v>
      </c>
      <c r="J100" t="str">
        <f>IF(ABS((C100-AVERAGE($C:$C))/_xlfn.STDEV.S(moras2[SALARIO]))&gt;1.96,"Atípico","No")</f>
        <v>Atípico</v>
      </c>
      <c r="K100" t="str">
        <f>IF(ABS((moras2[[#This Row],[EDAD]]-AVERAGE($I:$I))/_xlfn.STDEV.S($I:$I))&gt;1.96,"Atípico","No")</f>
        <v>No</v>
      </c>
      <c r="L100" t="str">
        <f t="shared" si="2"/>
        <v>56+</v>
      </c>
      <c r="M100" t="str">
        <f t="shared" si="3"/>
        <v>1.000.001-5.000.000</v>
      </c>
    </row>
    <row r="101" spans="1:13" x14ac:dyDescent="0.35">
      <c r="A101">
        <v>4815</v>
      </c>
      <c r="B101" t="s">
        <v>15</v>
      </c>
      <c r="C101">
        <v>2803065.68</v>
      </c>
      <c r="D101" t="s">
        <v>10</v>
      </c>
      <c r="E101" t="s">
        <v>11</v>
      </c>
      <c r="F101" t="s">
        <v>12</v>
      </c>
      <c r="G101" t="s">
        <v>13</v>
      </c>
      <c r="H101" t="s">
        <v>13</v>
      </c>
      <c r="I101">
        <v>49</v>
      </c>
      <c r="J101" t="str">
        <f>IF(ABS((C101-AVERAGE($C:$C))/_xlfn.STDEV.S(moras2[SALARIO]))&gt;1.96,"Atípico","No")</f>
        <v>Atípico</v>
      </c>
      <c r="K101" t="str">
        <f>IF(ABS((moras2[[#This Row],[EDAD]]-AVERAGE($I:$I))/_xlfn.STDEV.S($I:$I))&gt;1.96,"Atípico","No")</f>
        <v>No</v>
      </c>
      <c r="L101" t="str">
        <f t="shared" si="2"/>
        <v>46-55</v>
      </c>
      <c r="M101" t="str">
        <f t="shared" si="3"/>
        <v>1.000.001-5.000.000</v>
      </c>
    </row>
    <row r="102" spans="1:13" x14ac:dyDescent="0.35">
      <c r="A102">
        <v>627</v>
      </c>
      <c r="B102" t="s">
        <v>9</v>
      </c>
      <c r="C102">
        <v>2796475</v>
      </c>
      <c r="D102" t="s">
        <v>10</v>
      </c>
      <c r="E102" t="s">
        <v>11</v>
      </c>
      <c r="F102" t="s">
        <v>12</v>
      </c>
      <c r="G102" t="s">
        <v>13</v>
      </c>
      <c r="H102" t="s">
        <v>12</v>
      </c>
      <c r="I102">
        <v>52</v>
      </c>
      <c r="J102" t="str">
        <f>IF(ABS((C102-AVERAGE($C:$C))/_xlfn.STDEV.S(moras2[SALARIO]))&gt;1.96,"Atípico","No")</f>
        <v>Atípico</v>
      </c>
      <c r="K102" t="str">
        <f>IF(ABS((moras2[[#This Row],[EDAD]]-AVERAGE($I:$I))/_xlfn.STDEV.S($I:$I))&gt;1.96,"Atípico","No")</f>
        <v>No</v>
      </c>
      <c r="L102" t="str">
        <f t="shared" si="2"/>
        <v>46-55</v>
      </c>
      <c r="M102" t="str">
        <f t="shared" si="3"/>
        <v>1.000.001-5.000.000</v>
      </c>
    </row>
    <row r="103" spans="1:13" x14ac:dyDescent="0.35">
      <c r="A103">
        <v>2438</v>
      </c>
      <c r="B103" t="s">
        <v>9</v>
      </c>
      <c r="C103">
        <v>2767500</v>
      </c>
      <c r="D103" t="s">
        <v>10</v>
      </c>
      <c r="E103" t="s">
        <v>16</v>
      </c>
      <c r="F103" t="s">
        <v>12</v>
      </c>
      <c r="G103" t="s">
        <v>13</v>
      </c>
      <c r="H103" t="s">
        <v>13</v>
      </c>
      <c r="I103">
        <v>24</v>
      </c>
      <c r="J103" t="str">
        <f>IF(ABS((C103-AVERAGE($C:$C))/_xlfn.STDEV.S(moras2[SALARIO]))&gt;1.96,"Atípico","No")</f>
        <v>Atípico</v>
      </c>
      <c r="K103" t="str">
        <f>IF(ABS((moras2[[#This Row],[EDAD]]-AVERAGE($I:$I))/_xlfn.STDEV.S($I:$I))&gt;1.96,"Atípico","No")</f>
        <v>No</v>
      </c>
      <c r="L103" t="str">
        <f t="shared" si="2"/>
        <v>26-35</v>
      </c>
      <c r="M103" t="str">
        <f t="shared" si="3"/>
        <v>1.000.001-5.000.000</v>
      </c>
    </row>
    <row r="104" spans="1:13" x14ac:dyDescent="0.35">
      <c r="A104">
        <v>4637</v>
      </c>
      <c r="B104" t="s">
        <v>9</v>
      </c>
      <c r="C104">
        <v>2766444.9</v>
      </c>
      <c r="D104" t="s">
        <v>10</v>
      </c>
      <c r="E104" t="s">
        <v>16</v>
      </c>
      <c r="F104" t="s">
        <v>12</v>
      </c>
      <c r="G104" t="s">
        <v>13</v>
      </c>
      <c r="H104" t="s">
        <v>13</v>
      </c>
      <c r="I104">
        <v>37</v>
      </c>
      <c r="J104" t="str">
        <f>IF(ABS((C104-AVERAGE($C:$C))/_xlfn.STDEV.S(moras2[SALARIO]))&gt;1.96,"Atípico","No")</f>
        <v>Atípico</v>
      </c>
      <c r="K104" t="str">
        <f>IF(ABS((moras2[[#This Row],[EDAD]]-AVERAGE($I:$I))/_xlfn.STDEV.S($I:$I))&gt;1.96,"Atípico","No")</f>
        <v>No</v>
      </c>
      <c r="L104" t="str">
        <f t="shared" si="2"/>
        <v>36-45</v>
      </c>
      <c r="M104" t="str">
        <f t="shared" si="3"/>
        <v>1.000.001-5.000.000</v>
      </c>
    </row>
    <row r="105" spans="1:13" x14ac:dyDescent="0.35">
      <c r="A105">
        <v>1429</v>
      </c>
      <c r="B105" t="s">
        <v>9</v>
      </c>
      <c r="C105">
        <v>2762536.65</v>
      </c>
      <c r="D105" t="s">
        <v>10</v>
      </c>
      <c r="E105" t="s">
        <v>16</v>
      </c>
      <c r="F105" t="s">
        <v>12</v>
      </c>
      <c r="G105" t="s">
        <v>12</v>
      </c>
      <c r="H105" t="s">
        <v>13</v>
      </c>
      <c r="I105">
        <v>42</v>
      </c>
      <c r="J105" t="str">
        <f>IF(ABS((C105-AVERAGE($C:$C))/_xlfn.STDEV.S(moras2[SALARIO]))&gt;1.96,"Atípico","No")</f>
        <v>Atípico</v>
      </c>
      <c r="K105" t="str">
        <f>IF(ABS((moras2[[#This Row],[EDAD]]-AVERAGE($I:$I))/_xlfn.STDEV.S($I:$I))&gt;1.96,"Atípico","No")</f>
        <v>No</v>
      </c>
      <c r="L105" t="str">
        <f t="shared" si="2"/>
        <v>36-45</v>
      </c>
      <c r="M105" t="str">
        <f t="shared" si="3"/>
        <v>1.000.001-5.000.000</v>
      </c>
    </row>
    <row r="106" spans="1:13" x14ac:dyDescent="0.35">
      <c r="A106">
        <v>753</v>
      </c>
      <c r="B106" t="s">
        <v>9</v>
      </c>
      <c r="C106">
        <v>2760356.1</v>
      </c>
      <c r="D106" t="s">
        <v>10</v>
      </c>
      <c r="E106" t="s">
        <v>11</v>
      </c>
      <c r="F106" t="s">
        <v>12</v>
      </c>
      <c r="G106" t="s">
        <v>13</v>
      </c>
      <c r="H106" t="s">
        <v>13</v>
      </c>
      <c r="I106">
        <v>28</v>
      </c>
      <c r="J106" t="str">
        <f>IF(ABS((C106-AVERAGE($C:$C))/_xlfn.STDEV.S(moras2[SALARIO]))&gt;1.96,"Atípico","No")</f>
        <v>Atípico</v>
      </c>
      <c r="K106" t="str">
        <f>IF(ABS((moras2[[#This Row],[EDAD]]-AVERAGE($I:$I))/_xlfn.STDEV.S($I:$I))&gt;1.96,"Atípico","No")</f>
        <v>No</v>
      </c>
      <c r="L106" t="str">
        <f t="shared" si="2"/>
        <v>26-35</v>
      </c>
      <c r="M106" t="str">
        <f t="shared" si="3"/>
        <v>1.000.001-5.000.000</v>
      </c>
    </row>
    <row r="107" spans="1:13" x14ac:dyDescent="0.35">
      <c r="A107">
        <v>2497</v>
      </c>
      <c r="B107" t="s">
        <v>15</v>
      </c>
      <c r="C107">
        <v>2755981</v>
      </c>
      <c r="D107" t="s">
        <v>10</v>
      </c>
      <c r="E107" t="s">
        <v>16</v>
      </c>
      <c r="F107" t="s">
        <v>12</v>
      </c>
      <c r="G107" t="s">
        <v>13</v>
      </c>
      <c r="H107" t="s">
        <v>13</v>
      </c>
      <c r="I107">
        <v>52</v>
      </c>
      <c r="J107" t="str">
        <f>IF(ABS((C107-AVERAGE($C:$C))/_xlfn.STDEV.S(moras2[SALARIO]))&gt;1.96,"Atípico","No")</f>
        <v>Atípico</v>
      </c>
      <c r="K107" t="str">
        <f>IF(ABS((moras2[[#This Row],[EDAD]]-AVERAGE($I:$I))/_xlfn.STDEV.S($I:$I))&gt;1.96,"Atípico","No")</f>
        <v>No</v>
      </c>
      <c r="L107" t="str">
        <f t="shared" si="2"/>
        <v>46-55</v>
      </c>
      <c r="M107" t="str">
        <f t="shared" si="3"/>
        <v>1.000.001-5.000.000</v>
      </c>
    </row>
    <row r="108" spans="1:13" x14ac:dyDescent="0.35">
      <c r="A108">
        <v>4915</v>
      </c>
      <c r="B108" t="s">
        <v>9</v>
      </c>
      <c r="C108">
        <v>2753365.06</v>
      </c>
      <c r="D108" t="s">
        <v>10</v>
      </c>
      <c r="E108" t="s">
        <v>11</v>
      </c>
      <c r="F108" t="s">
        <v>12</v>
      </c>
      <c r="G108" t="s">
        <v>13</v>
      </c>
      <c r="H108" t="s">
        <v>13</v>
      </c>
      <c r="I108">
        <v>27</v>
      </c>
      <c r="J108" t="str">
        <f>IF(ABS((C108-AVERAGE($C:$C))/_xlfn.STDEV.S(moras2[SALARIO]))&gt;1.96,"Atípico","No")</f>
        <v>Atípico</v>
      </c>
      <c r="K108" t="str">
        <f>IF(ABS((moras2[[#This Row],[EDAD]]-AVERAGE($I:$I))/_xlfn.STDEV.S($I:$I))&gt;1.96,"Atípico","No")</f>
        <v>No</v>
      </c>
      <c r="L108" t="str">
        <f t="shared" si="2"/>
        <v>26-35</v>
      </c>
      <c r="M108" t="str">
        <f t="shared" si="3"/>
        <v>1.000.001-5.000.000</v>
      </c>
    </row>
    <row r="109" spans="1:13" x14ac:dyDescent="0.35">
      <c r="A109">
        <v>3524</v>
      </c>
      <c r="B109" t="s">
        <v>9</v>
      </c>
      <c r="C109">
        <v>2743997</v>
      </c>
      <c r="D109" t="s">
        <v>10</v>
      </c>
      <c r="E109" t="s">
        <v>16</v>
      </c>
      <c r="F109" t="s">
        <v>12</v>
      </c>
      <c r="G109" t="s">
        <v>13</v>
      </c>
      <c r="H109" t="s">
        <v>13</v>
      </c>
      <c r="I109">
        <v>45</v>
      </c>
      <c r="J109" t="str">
        <f>IF(ABS((C109-AVERAGE($C:$C))/_xlfn.STDEV.S(moras2[SALARIO]))&gt;1.96,"Atípico","No")</f>
        <v>Atípico</v>
      </c>
      <c r="K109" t="str">
        <f>IF(ABS((moras2[[#This Row],[EDAD]]-AVERAGE($I:$I))/_xlfn.STDEV.S($I:$I))&gt;1.96,"Atípico","No")</f>
        <v>No</v>
      </c>
      <c r="L109" t="str">
        <f t="shared" si="2"/>
        <v>36-45</v>
      </c>
      <c r="M109" t="str">
        <f t="shared" si="3"/>
        <v>1.000.001-5.000.000</v>
      </c>
    </row>
    <row r="110" spans="1:13" x14ac:dyDescent="0.35">
      <c r="A110">
        <v>2218</v>
      </c>
      <c r="B110" t="s">
        <v>15</v>
      </c>
      <c r="C110">
        <v>2725702</v>
      </c>
      <c r="D110" t="s">
        <v>10</v>
      </c>
      <c r="E110" t="s">
        <v>11</v>
      </c>
      <c r="F110" t="s">
        <v>12</v>
      </c>
      <c r="G110" t="s">
        <v>13</v>
      </c>
      <c r="H110" t="s">
        <v>13</v>
      </c>
      <c r="I110">
        <v>55</v>
      </c>
      <c r="J110" t="str">
        <f>IF(ABS((C110-AVERAGE($C:$C))/_xlfn.STDEV.S(moras2[SALARIO]))&gt;1.96,"Atípico","No")</f>
        <v>Atípico</v>
      </c>
      <c r="K110" t="str">
        <f>IF(ABS((moras2[[#This Row],[EDAD]]-AVERAGE($I:$I))/_xlfn.STDEV.S($I:$I))&gt;1.96,"Atípico","No")</f>
        <v>No</v>
      </c>
      <c r="L110" t="str">
        <f t="shared" si="2"/>
        <v>46-55</v>
      </c>
      <c r="M110" t="str">
        <f t="shared" si="3"/>
        <v>1.000.001-5.000.000</v>
      </c>
    </row>
    <row r="111" spans="1:13" x14ac:dyDescent="0.35">
      <c r="A111">
        <v>1923</v>
      </c>
      <c r="B111" t="s">
        <v>9</v>
      </c>
      <c r="C111">
        <v>2724750</v>
      </c>
      <c r="D111" t="s">
        <v>10</v>
      </c>
      <c r="E111" t="s">
        <v>16</v>
      </c>
      <c r="F111" t="s">
        <v>12</v>
      </c>
      <c r="G111" t="s">
        <v>13</v>
      </c>
      <c r="H111" t="s">
        <v>13</v>
      </c>
      <c r="I111">
        <v>25</v>
      </c>
      <c r="J111" t="str">
        <f>IF(ABS((C111-AVERAGE($C:$C))/_xlfn.STDEV.S(moras2[SALARIO]))&gt;1.96,"Atípico","No")</f>
        <v>Atípico</v>
      </c>
      <c r="K111" t="str">
        <f>IF(ABS((moras2[[#This Row],[EDAD]]-AVERAGE($I:$I))/_xlfn.STDEV.S($I:$I))&gt;1.96,"Atípico","No")</f>
        <v>No</v>
      </c>
      <c r="L111" t="str">
        <f t="shared" si="2"/>
        <v>26-35</v>
      </c>
      <c r="M111" t="str">
        <f t="shared" si="3"/>
        <v>1.000.001-5.000.000</v>
      </c>
    </row>
    <row r="112" spans="1:13" x14ac:dyDescent="0.35">
      <c r="A112">
        <v>1520</v>
      </c>
      <c r="B112" t="s">
        <v>15</v>
      </c>
      <c r="C112">
        <v>2694159.76</v>
      </c>
      <c r="D112" t="s">
        <v>10</v>
      </c>
      <c r="E112" t="s">
        <v>16</v>
      </c>
      <c r="F112" t="s">
        <v>12</v>
      </c>
      <c r="G112" t="s">
        <v>13</v>
      </c>
      <c r="H112" t="s">
        <v>13</v>
      </c>
      <c r="I112">
        <v>28</v>
      </c>
      <c r="J112" t="str">
        <f>IF(ABS((C112-AVERAGE($C:$C))/_xlfn.STDEV.S(moras2[SALARIO]))&gt;1.96,"Atípico","No")</f>
        <v>Atípico</v>
      </c>
      <c r="K112" t="str">
        <f>IF(ABS((moras2[[#This Row],[EDAD]]-AVERAGE($I:$I))/_xlfn.STDEV.S($I:$I))&gt;1.96,"Atípico","No")</f>
        <v>No</v>
      </c>
      <c r="L112" t="str">
        <f t="shared" si="2"/>
        <v>26-35</v>
      </c>
      <c r="M112" t="str">
        <f t="shared" si="3"/>
        <v>1.000.001-5.000.000</v>
      </c>
    </row>
    <row r="113" spans="1:13" x14ac:dyDescent="0.35">
      <c r="A113">
        <v>2870</v>
      </c>
      <c r="B113" t="s">
        <v>15</v>
      </c>
      <c r="C113">
        <v>2688750</v>
      </c>
      <c r="D113" t="s">
        <v>14</v>
      </c>
      <c r="E113" t="s">
        <v>11</v>
      </c>
      <c r="F113" t="s">
        <v>12</v>
      </c>
      <c r="G113" t="s">
        <v>13</v>
      </c>
      <c r="H113" t="s">
        <v>13</v>
      </c>
      <c r="I113">
        <v>80</v>
      </c>
      <c r="J113" t="str">
        <f>IF(ABS((C113-AVERAGE($C:$C))/_xlfn.STDEV.S(moras2[SALARIO]))&gt;1.96,"Atípico","No")</f>
        <v>Atípico</v>
      </c>
      <c r="K113" t="str">
        <f>IF(ABS((moras2[[#This Row],[EDAD]]-AVERAGE($I:$I))/_xlfn.STDEV.S($I:$I))&gt;1.96,"Atípico","No")</f>
        <v>Atípico</v>
      </c>
      <c r="L113" t="str">
        <f t="shared" si="2"/>
        <v>56+</v>
      </c>
      <c r="M113" t="str">
        <f t="shared" si="3"/>
        <v>1.000.001-5.000.000</v>
      </c>
    </row>
    <row r="114" spans="1:13" x14ac:dyDescent="0.35">
      <c r="A114">
        <v>891</v>
      </c>
      <c r="B114" t="s">
        <v>9</v>
      </c>
      <c r="C114">
        <v>2687778.85</v>
      </c>
      <c r="D114" t="s">
        <v>10</v>
      </c>
      <c r="E114" t="s">
        <v>16</v>
      </c>
      <c r="F114" t="s">
        <v>12</v>
      </c>
      <c r="G114" t="s">
        <v>13</v>
      </c>
      <c r="H114" t="s">
        <v>13</v>
      </c>
      <c r="I114">
        <v>51</v>
      </c>
      <c r="J114" t="str">
        <f>IF(ABS((C114-AVERAGE($C:$C))/_xlfn.STDEV.S(moras2[SALARIO]))&gt;1.96,"Atípico","No")</f>
        <v>Atípico</v>
      </c>
      <c r="K114" t="str">
        <f>IF(ABS((moras2[[#This Row],[EDAD]]-AVERAGE($I:$I))/_xlfn.STDEV.S($I:$I))&gt;1.96,"Atípico","No")</f>
        <v>No</v>
      </c>
      <c r="L114" t="str">
        <f t="shared" si="2"/>
        <v>46-55</v>
      </c>
      <c r="M114" t="str">
        <f t="shared" si="3"/>
        <v>1.000.001-5.000.000</v>
      </c>
    </row>
    <row r="115" spans="1:13" x14ac:dyDescent="0.35">
      <c r="A115">
        <v>2776</v>
      </c>
      <c r="B115" t="s">
        <v>9</v>
      </c>
      <c r="C115">
        <v>2676486.65</v>
      </c>
      <c r="D115" t="s">
        <v>10</v>
      </c>
      <c r="E115" t="s">
        <v>16</v>
      </c>
      <c r="F115" t="s">
        <v>12</v>
      </c>
      <c r="G115" t="s">
        <v>13</v>
      </c>
      <c r="H115" t="s">
        <v>13</v>
      </c>
      <c r="I115">
        <v>26</v>
      </c>
      <c r="J115" t="str">
        <f>IF(ABS((C115-AVERAGE($C:$C))/_xlfn.STDEV.S(moras2[SALARIO]))&gt;1.96,"Atípico","No")</f>
        <v>Atípico</v>
      </c>
      <c r="K115" t="str">
        <f>IF(ABS((moras2[[#This Row],[EDAD]]-AVERAGE($I:$I))/_xlfn.STDEV.S($I:$I))&gt;1.96,"Atípico","No")</f>
        <v>No</v>
      </c>
      <c r="L115" t="str">
        <f t="shared" si="2"/>
        <v>26-35</v>
      </c>
      <c r="M115" t="str">
        <f t="shared" si="3"/>
        <v>1.000.001-5.000.000</v>
      </c>
    </row>
    <row r="116" spans="1:13" x14ac:dyDescent="0.35">
      <c r="A116">
        <v>3261</v>
      </c>
      <c r="B116" t="s">
        <v>9</v>
      </c>
      <c r="C116">
        <v>2667169.88</v>
      </c>
      <c r="D116" t="s">
        <v>10</v>
      </c>
      <c r="E116" t="s">
        <v>11</v>
      </c>
      <c r="F116" t="s">
        <v>12</v>
      </c>
      <c r="G116" t="s">
        <v>13</v>
      </c>
      <c r="H116" t="s">
        <v>13</v>
      </c>
      <c r="I116">
        <v>31</v>
      </c>
      <c r="J116" t="str">
        <f>IF(ABS((C116-AVERAGE($C:$C))/_xlfn.STDEV.S(moras2[SALARIO]))&gt;1.96,"Atípico","No")</f>
        <v>Atípico</v>
      </c>
      <c r="K116" t="str">
        <f>IF(ABS((moras2[[#This Row],[EDAD]]-AVERAGE($I:$I))/_xlfn.STDEV.S($I:$I))&gt;1.96,"Atípico","No")</f>
        <v>No</v>
      </c>
      <c r="L116" t="str">
        <f t="shared" si="2"/>
        <v>26-35</v>
      </c>
      <c r="M116" t="str">
        <f t="shared" si="3"/>
        <v>1.000.001-5.000.000</v>
      </c>
    </row>
    <row r="117" spans="1:13" x14ac:dyDescent="0.35">
      <c r="A117">
        <v>3899</v>
      </c>
      <c r="B117" t="s">
        <v>9</v>
      </c>
      <c r="C117">
        <v>2658295.4300000002</v>
      </c>
      <c r="D117" t="s">
        <v>10</v>
      </c>
      <c r="E117" t="s">
        <v>16</v>
      </c>
      <c r="F117" t="s">
        <v>12</v>
      </c>
      <c r="G117" t="s">
        <v>12</v>
      </c>
      <c r="H117" t="s">
        <v>13</v>
      </c>
      <c r="I117">
        <v>30</v>
      </c>
      <c r="J117" t="str">
        <f>IF(ABS((C117-AVERAGE($C:$C))/_xlfn.STDEV.S(moras2[SALARIO]))&gt;1.96,"Atípico","No")</f>
        <v>Atípico</v>
      </c>
      <c r="K117" t="str">
        <f>IF(ABS((moras2[[#This Row],[EDAD]]-AVERAGE($I:$I))/_xlfn.STDEV.S($I:$I))&gt;1.96,"Atípico","No")</f>
        <v>No</v>
      </c>
      <c r="L117" t="str">
        <f t="shared" si="2"/>
        <v>26-35</v>
      </c>
      <c r="M117" t="str">
        <f t="shared" si="3"/>
        <v>1.000.001-5.000.000</v>
      </c>
    </row>
    <row r="118" spans="1:13" x14ac:dyDescent="0.35">
      <c r="A118">
        <v>4808</v>
      </c>
      <c r="B118" t="s">
        <v>9</v>
      </c>
      <c r="C118">
        <v>2624502</v>
      </c>
      <c r="D118" t="s">
        <v>10</v>
      </c>
      <c r="E118" t="s">
        <v>16</v>
      </c>
      <c r="F118" t="s">
        <v>12</v>
      </c>
      <c r="G118" t="s">
        <v>13</v>
      </c>
      <c r="H118" t="s">
        <v>13</v>
      </c>
      <c r="I118">
        <v>49</v>
      </c>
      <c r="J118" t="str">
        <f>IF(ABS((C118-AVERAGE($C:$C))/_xlfn.STDEV.S(moras2[SALARIO]))&gt;1.96,"Atípico","No")</f>
        <v>Atípico</v>
      </c>
      <c r="K118" t="str">
        <f>IF(ABS((moras2[[#This Row],[EDAD]]-AVERAGE($I:$I))/_xlfn.STDEV.S($I:$I))&gt;1.96,"Atípico","No")</f>
        <v>No</v>
      </c>
      <c r="L118" t="str">
        <f t="shared" si="2"/>
        <v>46-55</v>
      </c>
      <c r="M118" t="str">
        <f t="shared" si="3"/>
        <v>1.000.001-5.000.000</v>
      </c>
    </row>
    <row r="119" spans="1:13" x14ac:dyDescent="0.35">
      <c r="A119">
        <v>907</v>
      </c>
      <c r="B119" t="s">
        <v>15</v>
      </c>
      <c r="C119">
        <v>2623756.52</v>
      </c>
      <c r="D119" t="s">
        <v>10</v>
      </c>
      <c r="E119" t="s">
        <v>11</v>
      </c>
      <c r="F119" t="s">
        <v>12</v>
      </c>
      <c r="G119" t="s">
        <v>13</v>
      </c>
      <c r="H119" t="s">
        <v>13</v>
      </c>
      <c r="I119">
        <v>42</v>
      </c>
      <c r="J119" t="str">
        <f>IF(ABS((C119-AVERAGE($C:$C))/_xlfn.STDEV.S(moras2[SALARIO]))&gt;1.96,"Atípico","No")</f>
        <v>Atípico</v>
      </c>
      <c r="K119" t="str">
        <f>IF(ABS((moras2[[#This Row],[EDAD]]-AVERAGE($I:$I))/_xlfn.STDEV.S($I:$I))&gt;1.96,"Atípico","No")</f>
        <v>No</v>
      </c>
      <c r="L119" t="str">
        <f t="shared" si="2"/>
        <v>36-45</v>
      </c>
      <c r="M119" t="str">
        <f t="shared" si="3"/>
        <v>1.000.001-5.000.000</v>
      </c>
    </row>
    <row r="120" spans="1:13" x14ac:dyDescent="0.35">
      <c r="A120">
        <v>3701</v>
      </c>
      <c r="B120" t="s">
        <v>9</v>
      </c>
      <c r="C120">
        <v>2615121.75</v>
      </c>
      <c r="D120" t="s">
        <v>10</v>
      </c>
      <c r="E120" t="s">
        <v>11</v>
      </c>
      <c r="F120" t="s">
        <v>12</v>
      </c>
      <c r="G120" t="s">
        <v>13</v>
      </c>
      <c r="H120" t="s">
        <v>13</v>
      </c>
      <c r="I120">
        <v>56</v>
      </c>
      <c r="J120" t="str">
        <f>IF(ABS((C120-AVERAGE($C:$C))/_xlfn.STDEV.S(moras2[SALARIO]))&gt;1.96,"Atípico","No")</f>
        <v>Atípico</v>
      </c>
      <c r="K120" t="str">
        <f>IF(ABS((moras2[[#This Row],[EDAD]]-AVERAGE($I:$I))/_xlfn.STDEV.S($I:$I))&gt;1.96,"Atípico","No")</f>
        <v>No</v>
      </c>
      <c r="L120" t="str">
        <f t="shared" si="2"/>
        <v>56+</v>
      </c>
      <c r="M120" t="str">
        <f t="shared" si="3"/>
        <v>1.000.001-5.000.000</v>
      </c>
    </row>
    <row r="121" spans="1:13" x14ac:dyDescent="0.35">
      <c r="A121">
        <v>2146</v>
      </c>
      <c r="B121" t="s">
        <v>15</v>
      </c>
      <c r="C121">
        <v>2613281.4500000002</v>
      </c>
      <c r="D121" t="s">
        <v>10</v>
      </c>
      <c r="E121" t="s">
        <v>11</v>
      </c>
      <c r="F121" t="s">
        <v>12</v>
      </c>
      <c r="G121" t="s">
        <v>13</v>
      </c>
      <c r="H121" t="s">
        <v>13</v>
      </c>
      <c r="I121">
        <v>47</v>
      </c>
      <c r="J121" t="str">
        <f>IF(ABS((C121-AVERAGE($C:$C))/_xlfn.STDEV.S(moras2[SALARIO]))&gt;1.96,"Atípico","No")</f>
        <v>Atípico</v>
      </c>
      <c r="K121" t="str">
        <f>IF(ABS((moras2[[#This Row],[EDAD]]-AVERAGE($I:$I))/_xlfn.STDEV.S($I:$I))&gt;1.96,"Atípico","No")</f>
        <v>No</v>
      </c>
      <c r="L121" t="str">
        <f t="shared" si="2"/>
        <v>46-55</v>
      </c>
      <c r="M121" t="str">
        <f t="shared" si="3"/>
        <v>1.000.001-5.000.000</v>
      </c>
    </row>
    <row r="122" spans="1:13" x14ac:dyDescent="0.35">
      <c r="A122">
        <v>3728</v>
      </c>
      <c r="B122" t="s">
        <v>9</v>
      </c>
      <c r="C122">
        <v>2590373.15</v>
      </c>
      <c r="D122" t="s">
        <v>10</v>
      </c>
      <c r="E122" t="s">
        <v>11</v>
      </c>
      <c r="F122" t="s">
        <v>12</v>
      </c>
      <c r="G122" t="s">
        <v>13</v>
      </c>
      <c r="H122" t="s">
        <v>13</v>
      </c>
      <c r="I122">
        <v>56</v>
      </c>
      <c r="J122" t="str">
        <f>IF(ABS((C122-AVERAGE($C:$C))/_xlfn.STDEV.S(moras2[SALARIO]))&gt;1.96,"Atípico","No")</f>
        <v>Atípico</v>
      </c>
      <c r="K122" t="str">
        <f>IF(ABS((moras2[[#This Row],[EDAD]]-AVERAGE($I:$I))/_xlfn.STDEV.S($I:$I))&gt;1.96,"Atípico","No")</f>
        <v>No</v>
      </c>
      <c r="L122" t="str">
        <f t="shared" si="2"/>
        <v>56+</v>
      </c>
      <c r="M122" t="str">
        <f t="shared" si="3"/>
        <v>1.000.001-5.000.000</v>
      </c>
    </row>
    <row r="123" spans="1:13" x14ac:dyDescent="0.35">
      <c r="A123">
        <v>3293</v>
      </c>
      <c r="B123" t="s">
        <v>15</v>
      </c>
      <c r="C123">
        <v>2588242.2000000002</v>
      </c>
      <c r="D123" t="s">
        <v>10</v>
      </c>
      <c r="E123" t="s">
        <v>11</v>
      </c>
      <c r="F123" t="s">
        <v>12</v>
      </c>
      <c r="G123" t="s">
        <v>13</v>
      </c>
      <c r="H123" t="s">
        <v>13</v>
      </c>
      <c r="I123">
        <v>32</v>
      </c>
      <c r="J123" t="str">
        <f>IF(ABS((C123-AVERAGE($C:$C))/_xlfn.STDEV.S(moras2[SALARIO]))&gt;1.96,"Atípico","No")</f>
        <v>Atípico</v>
      </c>
      <c r="K123" t="str">
        <f>IF(ABS((moras2[[#This Row],[EDAD]]-AVERAGE($I:$I))/_xlfn.STDEV.S($I:$I))&gt;1.96,"Atípico","No")</f>
        <v>No</v>
      </c>
      <c r="L123" t="str">
        <f t="shared" si="2"/>
        <v>26-35</v>
      </c>
      <c r="M123" t="str">
        <f t="shared" si="3"/>
        <v>1.000.001-5.000.000</v>
      </c>
    </row>
    <row r="124" spans="1:13" x14ac:dyDescent="0.35">
      <c r="A124">
        <v>4095</v>
      </c>
      <c r="B124" t="s">
        <v>9</v>
      </c>
      <c r="C124">
        <v>2586422</v>
      </c>
      <c r="D124" t="s">
        <v>10</v>
      </c>
      <c r="E124" t="s">
        <v>11</v>
      </c>
      <c r="F124" t="s">
        <v>12</v>
      </c>
      <c r="G124" t="s">
        <v>13</v>
      </c>
      <c r="H124" t="s">
        <v>13</v>
      </c>
      <c r="I124">
        <v>43</v>
      </c>
      <c r="J124" t="str">
        <f>IF(ABS((C124-AVERAGE($C:$C))/_xlfn.STDEV.S(moras2[SALARIO]))&gt;1.96,"Atípico","No")</f>
        <v>Atípico</v>
      </c>
      <c r="K124" t="str">
        <f>IF(ABS((moras2[[#This Row],[EDAD]]-AVERAGE($I:$I))/_xlfn.STDEV.S($I:$I))&gt;1.96,"Atípico","No")</f>
        <v>No</v>
      </c>
      <c r="L124" t="str">
        <f t="shared" si="2"/>
        <v>36-45</v>
      </c>
      <c r="M124" t="str">
        <f t="shared" si="3"/>
        <v>1.000.001-5.000.000</v>
      </c>
    </row>
    <row r="125" spans="1:13" x14ac:dyDescent="0.35">
      <c r="A125">
        <v>3598</v>
      </c>
      <c r="B125" t="s">
        <v>15</v>
      </c>
      <c r="C125">
        <v>2586394.5</v>
      </c>
      <c r="D125" t="s">
        <v>10</v>
      </c>
      <c r="E125" t="s">
        <v>11</v>
      </c>
      <c r="F125" t="s">
        <v>12</v>
      </c>
      <c r="G125" t="s">
        <v>13</v>
      </c>
      <c r="H125" t="s">
        <v>13</v>
      </c>
      <c r="I125">
        <v>32</v>
      </c>
      <c r="J125" t="str">
        <f>IF(ABS((C125-AVERAGE($C:$C))/_xlfn.STDEV.S(moras2[SALARIO]))&gt;1.96,"Atípico","No")</f>
        <v>Atípico</v>
      </c>
      <c r="K125" t="str">
        <f>IF(ABS((moras2[[#This Row],[EDAD]]-AVERAGE($I:$I))/_xlfn.STDEV.S($I:$I))&gt;1.96,"Atípico","No")</f>
        <v>No</v>
      </c>
      <c r="L125" t="str">
        <f t="shared" si="2"/>
        <v>26-35</v>
      </c>
      <c r="M125" t="str">
        <f t="shared" si="3"/>
        <v>1.000.001-5.000.000</v>
      </c>
    </row>
    <row r="126" spans="1:13" x14ac:dyDescent="0.35">
      <c r="A126">
        <v>1519</v>
      </c>
      <c r="B126" t="s">
        <v>9</v>
      </c>
      <c r="C126">
        <v>2577656.4700000002</v>
      </c>
      <c r="D126" t="s">
        <v>10</v>
      </c>
      <c r="E126" t="s">
        <v>11</v>
      </c>
      <c r="F126" t="s">
        <v>12</v>
      </c>
      <c r="G126" t="s">
        <v>13</v>
      </c>
      <c r="H126" t="s">
        <v>13</v>
      </c>
      <c r="I126">
        <v>37</v>
      </c>
      <c r="J126" t="str">
        <f>IF(ABS((C126-AVERAGE($C:$C))/_xlfn.STDEV.S(moras2[SALARIO]))&gt;1.96,"Atípico","No")</f>
        <v>Atípico</v>
      </c>
      <c r="K126" t="str">
        <f>IF(ABS((moras2[[#This Row],[EDAD]]-AVERAGE($I:$I))/_xlfn.STDEV.S($I:$I))&gt;1.96,"Atípico","No")</f>
        <v>No</v>
      </c>
      <c r="L126" t="str">
        <f t="shared" si="2"/>
        <v>36-45</v>
      </c>
      <c r="M126" t="str">
        <f t="shared" si="3"/>
        <v>1.000.001-5.000.000</v>
      </c>
    </row>
    <row r="127" spans="1:13" x14ac:dyDescent="0.35">
      <c r="A127">
        <v>306</v>
      </c>
      <c r="B127" t="s">
        <v>9</v>
      </c>
      <c r="C127">
        <v>2549958.42</v>
      </c>
      <c r="D127" t="s">
        <v>10</v>
      </c>
      <c r="E127" t="s">
        <v>16</v>
      </c>
      <c r="F127" t="s">
        <v>12</v>
      </c>
      <c r="G127" t="s">
        <v>13</v>
      </c>
      <c r="H127" t="s">
        <v>13</v>
      </c>
      <c r="I127">
        <v>41</v>
      </c>
      <c r="J127" t="str">
        <f>IF(ABS((C127-AVERAGE($C:$C))/_xlfn.STDEV.S(moras2[SALARIO]))&gt;1.96,"Atípico","No")</f>
        <v>Atípico</v>
      </c>
      <c r="K127" t="str">
        <f>IF(ABS((moras2[[#This Row],[EDAD]]-AVERAGE($I:$I))/_xlfn.STDEV.S($I:$I))&gt;1.96,"Atípico","No")</f>
        <v>No</v>
      </c>
      <c r="L127" t="str">
        <f t="shared" si="2"/>
        <v>36-45</v>
      </c>
      <c r="M127" t="str">
        <f t="shared" si="3"/>
        <v>1.000.001-5.000.000</v>
      </c>
    </row>
    <row r="128" spans="1:13" x14ac:dyDescent="0.35">
      <c r="A128">
        <v>1968</v>
      </c>
      <c r="B128" t="s">
        <v>9</v>
      </c>
      <c r="C128">
        <v>2546628.4</v>
      </c>
      <c r="D128" t="s">
        <v>10</v>
      </c>
      <c r="E128" t="s">
        <v>11</v>
      </c>
      <c r="F128" t="s">
        <v>12</v>
      </c>
      <c r="G128" t="s">
        <v>13</v>
      </c>
      <c r="H128" t="s">
        <v>13</v>
      </c>
      <c r="I128">
        <v>59</v>
      </c>
      <c r="J128" t="str">
        <f>IF(ABS((C128-AVERAGE($C:$C))/_xlfn.STDEV.S(moras2[SALARIO]))&gt;1.96,"Atípico","No")</f>
        <v>Atípico</v>
      </c>
      <c r="K128" t="str">
        <f>IF(ABS((moras2[[#This Row],[EDAD]]-AVERAGE($I:$I))/_xlfn.STDEV.S($I:$I))&gt;1.96,"Atípico","No")</f>
        <v>No</v>
      </c>
      <c r="L128" t="str">
        <f t="shared" si="2"/>
        <v>56+</v>
      </c>
      <c r="M128" t="str">
        <f t="shared" si="3"/>
        <v>1.000.001-5.000.000</v>
      </c>
    </row>
    <row r="129" spans="1:13" x14ac:dyDescent="0.35">
      <c r="A129">
        <v>2335</v>
      </c>
      <c r="B129" t="s">
        <v>9</v>
      </c>
      <c r="C129">
        <v>2545183.7000000002</v>
      </c>
      <c r="D129" t="s">
        <v>10</v>
      </c>
      <c r="E129" t="s">
        <v>16</v>
      </c>
      <c r="F129" t="s">
        <v>12</v>
      </c>
      <c r="G129" t="s">
        <v>13</v>
      </c>
      <c r="H129" t="s">
        <v>13</v>
      </c>
      <c r="I129">
        <v>46</v>
      </c>
      <c r="J129" t="str">
        <f>IF(ABS((C129-AVERAGE($C:$C))/_xlfn.STDEV.S(moras2[SALARIO]))&gt;1.96,"Atípico","No")</f>
        <v>Atípico</v>
      </c>
      <c r="K129" t="str">
        <f>IF(ABS((moras2[[#This Row],[EDAD]]-AVERAGE($I:$I))/_xlfn.STDEV.S($I:$I))&gt;1.96,"Atípico","No")</f>
        <v>No</v>
      </c>
      <c r="L129" t="str">
        <f t="shared" si="2"/>
        <v>46-55</v>
      </c>
      <c r="M129" t="str">
        <f t="shared" si="3"/>
        <v>1.000.001-5.000.000</v>
      </c>
    </row>
    <row r="130" spans="1:13" x14ac:dyDescent="0.35">
      <c r="A130">
        <v>1792</v>
      </c>
      <c r="B130" t="s">
        <v>9</v>
      </c>
      <c r="C130">
        <v>2534444.9500000002</v>
      </c>
      <c r="D130" t="s">
        <v>10</v>
      </c>
      <c r="E130" t="s">
        <v>11</v>
      </c>
      <c r="F130" t="s">
        <v>12</v>
      </c>
      <c r="G130" t="s">
        <v>13</v>
      </c>
      <c r="H130" t="s">
        <v>13</v>
      </c>
      <c r="I130">
        <v>38</v>
      </c>
      <c r="J130" t="str">
        <f>IF(ABS((C130-AVERAGE($C:$C))/_xlfn.STDEV.S(moras2[SALARIO]))&gt;1.96,"Atípico","No")</f>
        <v>Atípico</v>
      </c>
      <c r="K130" t="str">
        <f>IF(ABS((moras2[[#This Row],[EDAD]]-AVERAGE($I:$I))/_xlfn.STDEV.S($I:$I))&gt;1.96,"Atípico","No")</f>
        <v>No</v>
      </c>
      <c r="L130" t="str">
        <f t="shared" ref="L130:L193" si="4">IF(I130&lt;=35,"26-35",IF(I130&lt;=45,"36-45",IF(I130&lt;=55,"46-55","56+")))</f>
        <v>36-45</v>
      </c>
      <c r="M130" t="str">
        <f t="shared" ref="M130:M193" si="5">IF(C130&lt;=500000,"0-500.000",
IF(C130&lt;=1000000,"500.001-1.000.000",
IF(C130&lt;=5000000,"1.000.001-5.000.000",
"5.000.001-16.858.742")))</f>
        <v>1.000.001-5.000.000</v>
      </c>
    </row>
    <row r="131" spans="1:13" x14ac:dyDescent="0.35">
      <c r="A131">
        <v>1315</v>
      </c>
      <c r="B131" t="s">
        <v>9</v>
      </c>
      <c r="C131">
        <v>2520949.98</v>
      </c>
      <c r="D131" t="s">
        <v>14</v>
      </c>
      <c r="E131" t="s">
        <v>11</v>
      </c>
      <c r="F131" t="s">
        <v>12</v>
      </c>
      <c r="G131" t="s">
        <v>13</v>
      </c>
      <c r="H131" t="s">
        <v>13</v>
      </c>
      <c r="I131">
        <v>67</v>
      </c>
      <c r="J131" t="str">
        <f>IF(ABS((C131-AVERAGE($C:$C))/_xlfn.STDEV.S(moras2[SALARIO]))&gt;1.96,"Atípico","No")</f>
        <v>Atípico</v>
      </c>
      <c r="K131" t="str">
        <f>IF(ABS((moras2[[#This Row],[EDAD]]-AVERAGE($I:$I))/_xlfn.STDEV.S($I:$I))&gt;1.96,"Atípico","No")</f>
        <v>No</v>
      </c>
      <c r="L131" t="str">
        <f t="shared" si="4"/>
        <v>56+</v>
      </c>
      <c r="M131" t="str">
        <f t="shared" si="5"/>
        <v>1.000.001-5.000.000</v>
      </c>
    </row>
    <row r="132" spans="1:13" x14ac:dyDescent="0.35">
      <c r="A132">
        <v>2551</v>
      </c>
      <c r="B132" t="s">
        <v>9</v>
      </c>
      <c r="C132">
        <v>2512306.2999999998</v>
      </c>
      <c r="D132" t="s">
        <v>10</v>
      </c>
      <c r="E132" t="s">
        <v>16</v>
      </c>
      <c r="F132" t="s">
        <v>12</v>
      </c>
      <c r="G132" t="s">
        <v>13</v>
      </c>
      <c r="H132" t="s">
        <v>13</v>
      </c>
      <c r="I132">
        <v>44</v>
      </c>
      <c r="J132" t="str">
        <f>IF(ABS((C132-AVERAGE($C:$C))/_xlfn.STDEV.S(moras2[SALARIO]))&gt;1.96,"Atípico","No")</f>
        <v>Atípico</v>
      </c>
      <c r="K132" t="str">
        <f>IF(ABS((moras2[[#This Row],[EDAD]]-AVERAGE($I:$I))/_xlfn.STDEV.S($I:$I))&gt;1.96,"Atípico","No")</f>
        <v>No</v>
      </c>
      <c r="L132" t="str">
        <f t="shared" si="4"/>
        <v>36-45</v>
      </c>
      <c r="M132" t="str">
        <f t="shared" si="5"/>
        <v>1.000.001-5.000.000</v>
      </c>
    </row>
    <row r="133" spans="1:13" x14ac:dyDescent="0.35">
      <c r="A133">
        <v>2535</v>
      </c>
      <c r="B133" t="s">
        <v>15</v>
      </c>
      <c r="C133">
        <v>2481900.46</v>
      </c>
      <c r="D133" t="s">
        <v>10</v>
      </c>
      <c r="E133" t="s">
        <v>16</v>
      </c>
      <c r="F133" t="s">
        <v>12</v>
      </c>
      <c r="G133" t="s">
        <v>13</v>
      </c>
      <c r="H133" t="s">
        <v>13</v>
      </c>
      <c r="I133">
        <v>33</v>
      </c>
      <c r="J133" t="str">
        <f>IF(ABS((C133-AVERAGE($C:$C))/_xlfn.STDEV.S(moras2[SALARIO]))&gt;1.96,"Atípico","No")</f>
        <v>Atípico</v>
      </c>
      <c r="K133" t="str">
        <f>IF(ABS((moras2[[#This Row],[EDAD]]-AVERAGE($I:$I))/_xlfn.STDEV.S($I:$I))&gt;1.96,"Atípico","No")</f>
        <v>No</v>
      </c>
      <c r="L133" t="str">
        <f t="shared" si="4"/>
        <v>26-35</v>
      </c>
      <c r="M133" t="str">
        <f t="shared" si="5"/>
        <v>1.000.001-5.000.000</v>
      </c>
    </row>
    <row r="134" spans="1:13" x14ac:dyDescent="0.35">
      <c r="A134">
        <v>934</v>
      </c>
      <c r="B134" t="s">
        <v>9</v>
      </c>
      <c r="C134">
        <v>2471797</v>
      </c>
      <c r="D134" t="s">
        <v>14</v>
      </c>
      <c r="E134" t="s">
        <v>11</v>
      </c>
      <c r="F134" t="s">
        <v>12</v>
      </c>
      <c r="G134" t="s">
        <v>13</v>
      </c>
      <c r="H134" t="s">
        <v>13</v>
      </c>
      <c r="I134">
        <v>78</v>
      </c>
      <c r="J134" t="str">
        <f>IF(ABS((C134-AVERAGE($C:$C))/_xlfn.STDEV.S(moras2[SALARIO]))&gt;1.96,"Atípico","No")</f>
        <v>Atípico</v>
      </c>
      <c r="K134" t="str">
        <f>IF(ABS((moras2[[#This Row],[EDAD]]-AVERAGE($I:$I))/_xlfn.STDEV.S($I:$I))&gt;1.96,"Atípico","No")</f>
        <v>Atípico</v>
      </c>
      <c r="L134" t="str">
        <f t="shared" si="4"/>
        <v>56+</v>
      </c>
      <c r="M134" t="str">
        <f t="shared" si="5"/>
        <v>1.000.001-5.000.000</v>
      </c>
    </row>
    <row r="135" spans="1:13" x14ac:dyDescent="0.35">
      <c r="A135">
        <v>4239</v>
      </c>
      <c r="B135" t="s">
        <v>9</v>
      </c>
      <c r="C135">
        <v>2471513.6</v>
      </c>
      <c r="D135" t="s">
        <v>10</v>
      </c>
      <c r="E135" t="s">
        <v>11</v>
      </c>
      <c r="F135" t="s">
        <v>12</v>
      </c>
      <c r="G135" t="s">
        <v>13</v>
      </c>
      <c r="H135" t="s">
        <v>13</v>
      </c>
      <c r="I135">
        <v>56</v>
      </c>
      <c r="J135" t="str">
        <f>IF(ABS((C135-AVERAGE($C:$C))/_xlfn.STDEV.S(moras2[SALARIO]))&gt;1.96,"Atípico","No")</f>
        <v>Atípico</v>
      </c>
      <c r="K135" t="str">
        <f>IF(ABS((moras2[[#This Row],[EDAD]]-AVERAGE($I:$I))/_xlfn.STDEV.S($I:$I))&gt;1.96,"Atípico","No")</f>
        <v>No</v>
      </c>
      <c r="L135" t="str">
        <f t="shared" si="4"/>
        <v>56+</v>
      </c>
      <c r="M135" t="str">
        <f t="shared" si="5"/>
        <v>1.000.001-5.000.000</v>
      </c>
    </row>
    <row r="136" spans="1:13" x14ac:dyDescent="0.35">
      <c r="A136">
        <v>3157</v>
      </c>
      <c r="B136" t="s">
        <v>15</v>
      </c>
      <c r="C136">
        <v>2467875.73</v>
      </c>
      <c r="D136" t="s">
        <v>10</v>
      </c>
      <c r="E136" t="s">
        <v>11</v>
      </c>
      <c r="F136" t="s">
        <v>12</v>
      </c>
      <c r="G136" t="s">
        <v>13</v>
      </c>
      <c r="H136" t="s">
        <v>13</v>
      </c>
      <c r="I136">
        <v>31</v>
      </c>
      <c r="J136" t="str">
        <f>IF(ABS((C136-AVERAGE($C:$C))/_xlfn.STDEV.S(moras2[SALARIO]))&gt;1.96,"Atípico","No")</f>
        <v>Atípico</v>
      </c>
      <c r="K136" t="str">
        <f>IF(ABS((moras2[[#This Row],[EDAD]]-AVERAGE($I:$I))/_xlfn.STDEV.S($I:$I))&gt;1.96,"Atípico","No")</f>
        <v>No</v>
      </c>
      <c r="L136" t="str">
        <f t="shared" si="4"/>
        <v>26-35</v>
      </c>
      <c r="M136" t="str">
        <f t="shared" si="5"/>
        <v>1.000.001-5.000.000</v>
      </c>
    </row>
    <row r="137" spans="1:13" x14ac:dyDescent="0.35">
      <c r="A137">
        <v>1381</v>
      </c>
      <c r="B137" t="s">
        <v>9</v>
      </c>
      <c r="C137">
        <v>2438887.83</v>
      </c>
      <c r="D137" t="s">
        <v>10</v>
      </c>
      <c r="E137" t="s">
        <v>16</v>
      </c>
      <c r="F137" t="s">
        <v>12</v>
      </c>
      <c r="G137" t="s">
        <v>13</v>
      </c>
      <c r="H137" t="s">
        <v>13</v>
      </c>
      <c r="I137">
        <v>32</v>
      </c>
      <c r="J137" t="str">
        <f>IF(ABS((C137-AVERAGE($C:$C))/_xlfn.STDEV.S(moras2[SALARIO]))&gt;1.96,"Atípico","No")</f>
        <v>Atípico</v>
      </c>
      <c r="K137" t="str">
        <f>IF(ABS((moras2[[#This Row],[EDAD]]-AVERAGE($I:$I))/_xlfn.STDEV.S($I:$I))&gt;1.96,"Atípico","No")</f>
        <v>No</v>
      </c>
      <c r="L137" t="str">
        <f t="shared" si="4"/>
        <v>26-35</v>
      </c>
      <c r="M137" t="str">
        <f t="shared" si="5"/>
        <v>1.000.001-5.000.000</v>
      </c>
    </row>
    <row r="138" spans="1:13" x14ac:dyDescent="0.35">
      <c r="A138">
        <v>662</v>
      </c>
      <c r="B138" t="s">
        <v>9</v>
      </c>
      <c r="C138">
        <v>2425879.86</v>
      </c>
      <c r="D138" t="s">
        <v>10</v>
      </c>
      <c r="E138" t="s">
        <v>16</v>
      </c>
      <c r="F138" t="s">
        <v>12</v>
      </c>
      <c r="G138" t="s">
        <v>13</v>
      </c>
      <c r="H138" t="s">
        <v>13</v>
      </c>
      <c r="I138">
        <v>31</v>
      </c>
      <c r="J138" t="str">
        <f>IF(ABS((C138-AVERAGE($C:$C))/_xlfn.STDEV.S(moras2[SALARIO]))&gt;1.96,"Atípico","No")</f>
        <v>Atípico</v>
      </c>
      <c r="K138" t="str">
        <f>IF(ABS((moras2[[#This Row],[EDAD]]-AVERAGE($I:$I))/_xlfn.STDEV.S($I:$I))&gt;1.96,"Atípico","No")</f>
        <v>No</v>
      </c>
      <c r="L138" t="str">
        <f t="shared" si="4"/>
        <v>26-35</v>
      </c>
      <c r="M138" t="str">
        <f t="shared" si="5"/>
        <v>1.000.001-5.000.000</v>
      </c>
    </row>
    <row r="139" spans="1:13" x14ac:dyDescent="0.35">
      <c r="A139">
        <v>2504</v>
      </c>
      <c r="B139" t="s">
        <v>9</v>
      </c>
      <c r="C139">
        <v>2425268.1</v>
      </c>
      <c r="D139" t="s">
        <v>10</v>
      </c>
      <c r="E139" t="s">
        <v>11</v>
      </c>
      <c r="F139" t="s">
        <v>12</v>
      </c>
      <c r="G139" t="s">
        <v>13</v>
      </c>
      <c r="H139" t="s">
        <v>13</v>
      </c>
      <c r="I139">
        <v>60</v>
      </c>
      <c r="J139" t="str">
        <f>IF(ABS((C139-AVERAGE($C:$C))/_xlfn.STDEV.S(moras2[SALARIO]))&gt;1.96,"Atípico","No")</f>
        <v>Atípico</v>
      </c>
      <c r="K139" t="str">
        <f>IF(ABS((moras2[[#This Row],[EDAD]]-AVERAGE($I:$I))/_xlfn.STDEV.S($I:$I))&gt;1.96,"Atípico","No")</f>
        <v>No</v>
      </c>
      <c r="L139" t="str">
        <f t="shared" si="4"/>
        <v>56+</v>
      </c>
      <c r="M139" t="str">
        <f t="shared" si="5"/>
        <v>1.000.001-5.000.000</v>
      </c>
    </row>
    <row r="140" spans="1:13" x14ac:dyDescent="0.35">
      <c r="A140">
        <v>4935</v>
      </c>
      <c r="B140" t="s">
        <v>15</v>
      </c>
      <c r="C140">
        <v>2417560.34</v>
      </c>
      <c r="D140" t="s">
        <v>10</v>
      </c>
      <c r="E140" t="s">
        <v>11</v>
      </c>
      <c r="F140" t="s">
        <v>12</v>
      </c>
      <c r="G140" t="s">
        <v>13</v>
      </c>
      <c r="H140" t="s">
        <v>13</v>
      </c>
      <c r="I140">
        <v>53</v>
      </c>
      <c r="J140" t="str">
        <f>IF(ABS((C140-AVERAGE($C:$C))/_xlfn.STDEV.S(moras2[SALARIO]))&gt;1.96,"Atípico","No")</f>
        <v>Atípico</v>
      </c>
      <c r="K140" t="str">
        <f>IF(ABS((moras2[[#This Row],[EDAD]]-AVERAGE($I:$I))/_xlfn.STDEV.S($I:$I))&gt;1.96,"Atípico","No")</f>
        <v>No</v>
      </c>
      <c r="L140" t="str">
        <f t="shared" si="4"/>
        <v>46-55</v>
      </c>
      <c r="M140" t="str">
        <f t="shared" si="5"/>
        <v>1.000.001-5.000.000</v>
      </c>
    </row>
    <row r="141" spans="1:13" x14ac:dyDescent="0.35">
      <c r="A141">
        <v>2884</v>
      </c>
      <c r="B141" t="s">
        <v>9</v>
      </c>
      <c r="C141">
        <v>2414456</v>
      </c>
      <c r="D141" t="s">
        <v>10</v>
      </c>
      <c r="E141" t="s">
        <v>16</v>
      </c>
      <c r="F141" t="s">
        <v>12</v>
      </c>
      <c r="G141" t="s">
        <v>13</v>
      </c>
      <c r="H141" t="s">
        <v>13</v>
      </c>
      <c r="I141">
        <v>36</v>
      </c>
      <c r="J141" t="str">
        <f>IF(ABS((C141-AVERAGE($C:$C))/_xlfn.STDEV.S(moras2[SALARIO]))&gt;1.96,"Atípico","No")</f>
        <v>Atípico</v>
      </c>
      <c r="K141" t="str">
        <f>IF(ABS((moras2[[#This Row],[EDAD]]-AVERAGE($I:$I))/_xlfn.STDEV.S($I:$I))&gt;1.96,"Atípico","No")</f>
        <v>No</v>
      </c>
      <c r="L141" t="str">
        <f t="shared" si="4"/>
        <v>36-45</v>
      </c>
      <c r="M141" t="str">
        <f t="shared" si="5"/>
        <v>1.000.001-5.000.000</v>
      </c>
    </row>
    <row r="142" spans="1:13" x14ac:dyDescent="0.35">
      <c r="A142">
        <v>3362</v>
      </c>
      <c r="B142" t="s">
        <v>9</v>
      </c>
      <c r="C142">
        <v>2409620.6</v>
      </c>
      <c r="D142" t="s">
        <v>10</v>
      </c>
      <c r="E142" t="s">
        <v>11</v>
      </c>
      <c r="F142" t="s">
        <v>12</v>
      </c>
      <c r="G142" t="s">
        <v>13</v>
      </c>
      <c r="H142" t="s">
        <v>13</v>
      </c>
      <c r="I142">
        <v>52</v>
      </c>
      <c r="J142" t="str">
        <f>IF(ABS((C142-AVERAGE($C:$C))/_xlfn.STDEV.S(moras2[SALARIO]))&gt;1.96,"Atípico","No")</f>
        <v>Atípico</v>
      </c>
      <c r="K142" t="str">
        <f>IF(ABS((moras2[[#This Row],[EDAD]]-AVERAGE($I:$I))/_xlfn.STDEV.S($I:$I))&gt;1.96,"Atípico","No")</f>
        <v>No</v>
      </c>
      <c r="L142" t="str">
        <f t="shared" si="4"/>
        <v>46-55</v>
      </c>
      <c r="M142" t="str">
        <f t="shared" si="5"/>
        <v>1.000.001-5.000.000</v>
      </c>
    </row>
    <row r="143" spans="1:13" x14ac:dyDescent="0.35">
      <c r="A143">
        <v>1554</v>
      </c>
      <c r="B143" t="s">
        <v>15</v>
      </c>
      <c r="C143">
        <v>2401743.04</v>
      </c>
      <c r="D143" t="s">
        <v>10</v>
      </c>
      <c r="E143" t="s">
        <v>16</v>
      </c>
      <c r="F143" t="s">
        <v>12</v>
      </c>
      <c r="G143" t="s">
        <v>13</v>
      </c>
      <c r="H143" t="s">
        <v>13</v>
      </c>
      <c r="I143">
        <v>45</v>
      </c>
      <c r="J143" t="str">
        <f>IF(ABS((C143-AVERAGE($C:$C))/_xlfn.STDEV.S(moras2[SALARIO]))&gt;1.96,"Atípico","No")</f>
        <v>Atípico</v>
      </c>
      <c r="K143" t="str">
        <f>IF(ABS((moras2[[#This Row],[EDAD]]-AVERAGE($I:$I))/_xlfn.STDEV.S($I:$I))&gt;1.96,"Atípico","No")</f>
        <v>No</v>
      </c>
      <c r="L143" t="str">
        <f t="shared" si="4"/>
        <v>36-45</v>
      </c>
      <c r="M143" t="str">
        <f t="shared" si="5"/>
        <v>1.000.001-5.000.000</v>
      </c>
    </row>
    <row r="144" spans="1:13" x14ac:dyDescent="0.35">
      <c r="A144">
        <v>3015</v>
      </c>
      <c r="B144" t="s">
        <v>9</v>
      </c>
      <c r="C144">
        <v>2399594.0699999998</v>
      </c>
      <c r="D144" t="s">
        <v>10</v>
      </c>
      <c r="E144" t="s">
        <v>16</v>
      </c>
      <c r="F144" t="s">
        <v>12</v>
      </c>
      <c r="G144" t="s">
        <v>13</v>
      </c>
      <c r="H144" t="s">
        <v>13</v>
      </c>
      <c r="I144">
        <v>44</v>
      </c>
      <c r="J144" t="str">
        <f>IF(ABS((C144-AVERAGE($C:$C))/_xlfn.STDEV.S(moras2[SALARIO]))&gt;1.96,"Atípico","No")</f>
        <v>Atípico</v>
      </c>
      <c r="K144" t="str">
        <f>IF(ABS((moras2[[#This Row],[EDAD]]-AVERAGE($I:$I))/_xlfn.STDEV.S($I:$I))&gt;1.96,"Atípico","No")</f>
        <v>No</v>
      </c>
      <c r="L144" t="str">
        <f t="shared" si="4"/>
        <v>36-45</v>
      </c>
      <c r="M144" t="str">
        <f t="shared" si="5"/>
        <v>1.000.001-5.000.000</v>
      </c>
    </row>
    <row r="145" spans="1:13" x14ac:dyDescent="0.35">
      <c r="A145">
        <v>2125</v>
      </c>
      <c r="B145" t="s">
        <v>9</v>
      </c>
      <c r="C145">
        <v>2399117.94</v>
      </c>
      <c r="D145" t="s">
        <v>10</v>
      </c>
      <c r="E145" t="s">
        <v>16</v>
      </c>
      <c r="F145" t="s">
        <v>12</v>
      </c>
      <c r="G145" t="s">
        <v>13</v>
      </c>
      <c r="H145" t="s">
        <v>13</v>
      </c>
      <c r="I145">
        <v>36</v>
      </c>
      <c r="J145" t="str">
        <f>IF(ABS((C145-AVERAGE($C:$C))/_xlfn.STDEV.S(moras2[SALARIO]))&gt;1.96,"Atípico","No")</f>
        <v>Atípico</v>
      </c>
      <c r="K145" t="str">
        <f>IF(ABS((moras2[[#This Row],[EDAD]]-AVERAGE($I:$I))/_xlfn.STDEV.S($I:$I))&gt;1.96,"Atípico","No")</f>
        <v>No</v>
      </c>
      <c r="L145" t="str">
        <f t="shared" si="4"/>
        <v>36-45</v>
      </c>
      <c r="M145" t="str">
        <f t="shared" si="5"/>
        <v>1.000.001-5.000.000</v>
      </c>
    </row>
    <row r="146" spans="1:13" x14ac:dyDescent="0.35">
      <c r="A146">
        <v>1482</v>
      </c>
      <c r="B146" t="s">
        <v>15</v>
      </c>
      <c r="C146">
        <v>2398731.5</v>
      </c>
      <c r="D146" t="s">
        <v>10</v>
      </c>
      <c r="E146" t="s">
        <v>11</v>
      </c>
      <c r="F146" t="s">
        <v>12</v>
      </c>
      <c r="G146" t="s">
        <v>13</v>
      </c>
      <c r="H146" t="s">
        <v>13</v>
      </c>
      <c r="I146">
        <v>29</v>
      </c>
      <c r="J146" t="str">
        <f>IF(ABS((C146-AVERAGE($C:$C))/_xlfn.STDEV.S(moras2[SALARIO]))&gt;1.96,"Atípico","No")</f>
        <v>Atípico</v>
      </c>
      <c r="K146" t="str">
        <f>IF(ABS((moras2[[#This Row],[EDAD]]-AVERAGE($I:$I))/_xlfn.STDEV.S($I:$I))&gt;1.96,"Atípico","No")</f>
        <v>No</v>
      </c>
      <c r="L146" t="str">
        <f t="shared" si="4"/>
        <v>26-35</v>
      </c>
      <c r="M146" t="str">
        <f t="shared" si="5"/>
        <v>1.000.001-5.000.000</v>
      </c>
    </row>
    <row r="147" spans="1:13" x14ac:dyDescent="0.35">
      <c r="A147">
        <v>2865</v>
      </c>
      <c r="B147" t="s">
        <v>9</v>
      </c>
      <c r="C147">
        <v>2396657.2000000002</v>
      </c>
      <c r="D147" t="s">
        <v>10</v>
      </c>
      <c r="E147" t="s">
        <v>16</v>
      </c>
      <c r="F147" t="s">
        <v>12</v>
      </c>
      <c r="G147" t="s">
        <v>13</v>
      </c>
      <c r="H147" t="s">
        <v>13</v>
      </c>
      <c r="I147">
        <v>34</v>
      </c>
      <c r="J147" t="str">
        <f>IF(ABS((C147-AVERAGE($C:$C))/_xlfn.STDEV.S(moras2[SALARIO]))&gt;1.96,"Atípico","No")</f>
        <v>Atípico</v>
      </c>
      <c r="K147" t="str">
        <f>IF(ABS((moras2[[#This Row],[EDAD]]-AVERAGE($I:$I))/_xlfn.STDEV.S($I:$I))&gt;1.96,"Atípico","No")</f>
        <v>No</v>
      </c>
      <c r="L147" t="str">
        <f t="shared" si="4"/>
        <v>26-35</v>
      </c>
      <c r="M147" t="str">
        <f t="shared" si="5"/>
        <v>1.000.001-5.000.000</v>
      </c>
    </row>
    <row r="148" spans="1:13" x14ac:dyDescent="0.35">
      <c r="A148">
        <v>759</v>
      </c>
      <c r="B148" t="s">
        <v>15</v>
      </c>
      <c r="C148">
        <v>2389951.08</v>
      </c>
      <c r="D148" t="s">
        <v>10</v>
      </c>
      <c r="E148" t="s">
        <v>11</v>
      </c>
      <c r="F148" t="s">
        <v>12</v>
      </c>
      <c r="G148" t="s">
        <v>13</v>
      </c>
      <c r="H148" t="s">
        <v>13</v>
      </c>
      <c r="I148">
        <v>61</v>
      </c>
      <c r="J148" t="str">
        <f>IF(ABS((C148-AVERAGE($C:$C))/_xlfn.STDEV.S(moras2[SALARIO]))&gt;1.96,"Atípico","No")</f>
        <v>Atípico</v>
      </c>
      <c r="K148" t="str">
        <f>IF(ABS((moras2[[#This Row],[EDAD]]-AVERAGE($I:$I))/_xlfn.STDEV.S($I:$I))&gt;1.96,"Atípico","No")</f>
        <v>No</v>
      </c>
      <c r="L148" t="str">
        <f t="shared" si="4"/>
        <v>56+</v>
      </c>
      <c r="M148" t="str">
        <f t="shared" si="5"/>
        <v>1.000.001-5.000.000</v>
      </c>
    </row>
    <row r="149" spans="1:13" x14ac:dyDescent="0.35">
      <c r="A149">
        <v>4101</v>
      </c>
      <c r="B149" t="s">
        <v>15</v>
      </c>
      <c r="C149">
        <v>2389642.9</v>
      </c>
      <c r="D149" t="s">
        <v>14</v>
      </c>
      <c r="E149" t="s">
        <v>11</v>
      </c>
      <c r="F149" t="s">
        <v>12</v>
      </c>
      <c r="G149" t="s">
        <v>13</v>
      </c>
      <c r="H149" t="s">
        <v>13</v>
      </c>
      <c r="I149">
        <v>85</v>
      </c>
      <c r="J149" t="str">
        <f>IF(ABS((C149-AVERAGE($C:$C))/_xlfn.STDEV.S(moras2[SALARIO]))&gt;1.96,"Atípico","No")</f>
        <v>Atípico</v>
      </c>
      <c r="K149" t="str">
        <f>IF(ABS((moras2[[#This Row],[EDAD]]-AVERAGE($I:$I))/_xlfn.STDEV.S($I:$I))&gt;1.96,"Atípico","No")</f>
        <v>Atípico</v>
      </c>
      <c r="L149" t="str">
        <f t="shared" si="4"/>
        <v>56+</v>
      </c>
      <c r="M149" t="str">
        <f t="shared" si="5"/>
        <v>1.000.001-5.000.000</v>
      </c>
    </row>
    <row r="150" spans="1:13" x14ac:dyDescent="0.35">
      <c r="A150">
        <v>966</v>
      </c>
      <c r="B150" t="s">
        <v>15</v>
      </c>
      <c r="C150">
        <v>2385230</v>
      </c>
      <c r="D150" t="s">
        <v>10</v>
      </c>
      <c r="E150" t="s">
        <v>16</v>
      </c>
      <c r="F150" t="s">
        <v>12</v>
      </c>
      <c r="G150" t="s">
        <v>13</v>
      </c>
      <c r="H150" t="s">
        <v>13</v>
      </c>
      <c r="I150">
        <v>61</v>
      </c>
      <c r="J150" t="str">
        <f>IF(ABS((C150-AVERAGE($C:$C))/_xlfn.STDEV.S(moras2[SALARIO]))&gt;1.96,"Atípico","No")</f>
        <v>Atípico</v>
      </c>
      <c r="K150" t="str">
        <f>IF(ABS((moras2[[#This Row],[EDAD]]-AVERAGE($I:$I))/_xlfn.STDEV.S($I:$I))&gt;1.96,"Atípico","No")</f>
        <v>No</v>
      </c>
      <c r="L150" t="str">
        <f t="shared" si="4"/>
        <v>56+</v>
      </c>
      <c r="M150" t="str">
        <f t="shared" si="5"/>
        <v>1.000.001-5.000.000</v>
      </c>
    </row>
    <row r="151" spans="1:13" x14ac:dyDescent="0.35">
      <c r="A151">
        <v>3965</v>
      </c>
      <c r="B151" t="s">
        <v>9</v>
      </c>
      <c r="C151">
        <v>2380634</v>
      </c>
      <c r="D151" t="s">
        <v>10</v>
      </c>
      <c r="E151" t="s">
        <v>16</v>
      </c>
      <c r="F151" t="s">
        <v>12</v>
      </c>
      <c r="G151" t="s">
        <v>13</v>
      </c>
      <c r="H151" t="s">
        <v>13</v>
      </c>
      <c r="I151">
        <v>36</v>
      </c>
      <c r="J151" t="str">
        <f>IF(ABS((C151-AVERAGE($C:$C))/_xlfn.STDEV.S(moras2[SALARIO]))&gt;1.96,"Atípico","No")</f>
        <v>Atípico</v>
      </c>
      <c r="K151" t="str">
        <f>IF(ABS((moras2[[#This Row],[EDAD]]-AVERAGE($I:$I))/_xlfn.STDEV.S($I:$I))&gt;1.96,"Atípico","No")</f>
        <v>No</v>
      </c>
      <c r="L151" t="str">
        <f t="shared" si="4"/>
        <v>36-45</v>
      </c>
      <c r="M151" t="str">
        <f t="shared" si="5"/>
        <v>1.000.001-5.000.000</v>
      </c>
    </row>
    <row r="152" spans="1:13" x14ac:dyDescent="0.35">
      <c r="A152">
        <v>2294</v>
      </c>
      <c r="B152" t="s">
        <v>15</v>
      </c>
      <c r="C152">
        <v>2376310</v>
      </c>
      <c r="D152" t="s">
        <v>10</v>
      </c>
      <c r="E152" t="s">
        <v>11</v>
      </c>
      <c r="F152" t="s">
        <v>12</v>
      </c>
      <c r="G152" t="s">
        <v>13</v>
      </c>
      <c r="H152" t="s">
        <v>13</v>
      </c>
      <c r="I152">
        <v>45</v>
      </c>
      <c r="J152" t="str">
        <f>IF(ABS((C152-AVERAGE($C:$C))/_xlfn.STDEV.S(moras2[SALARIO]))&gt;1.96,"Atípico","No")</f>
        <v>Atípico</v>
      </c>
      <c r="K152" t="str">
        <f>IF(ABS((moras2[[#This Row],[EDAD]]-AVERAGE($I:$I))/_xlfn.STDEV.S($I:$I))&gt;1.96,"Atípico","No")</f>
        <v>No</v>
      </c>
      <c r="L152" t="str">
        <f t="shared" si="4"/>
        <v>36-45</v>
      </c>
      <c r="M152" t="str">
        <f t="shared" si="5"/>
        <v>1.000.001-5.000.000</v>
      </c>
    </row>
    <row r="153" spans="1:13" x14ac:dyDescent="0.35">
      <c r="A153">
        <v>3790</v>
      </c>
      <c r="B153" t="s">
        <v>9</v>
      </c>
      <c r="C153">
        <v>2369994</v>
      </c>
      <c r="D153" t="s">
        <v>10</v>
      </c>
      <c r="E153" t="s">
        <v>11</v>
      </c>
      <c r="F153" t="s">
        <v>12</v>
      </c>
      <c r="G153" t="s">
        <v>13</v>
      </c>
      <c r="H153" t="s">
        <v>13</v>
      </c>
      <c r="I153">
        <v>59</v>
      </c>
      <c r="J153" t="str">
        <f>IF(ABS((C153-AVERAGE($C:$C))/_xlfn.STDEV.S(moras2[SALARIO]))&gt;1.96,"Atípico","No")</f>
        <v>Atípico</v>
      </c>
      <c r="K153" t="str">
        <f>IF(ABS((moras2[[#This Row],[EDAD]]-AVERAGE($I:$I))/_xlfn.STDEV.S($I:$I))&gt;1.96,"Atípico","No")</f>
        <v>No</v>
      </c>
      <c r="L153" t="str">
        <f t="shared" si="4"/>
        <v>56+</v>
      </c>
      <c r="M153" t="str">
        <f t="shared" si="5"/>
        <v>1.000.001-5.000.000</v>
      </c>
    </row>
    <row r="154" spans="1:13" x14ac:dyDescent="0.35">
      <c r="A154">
        <v>1655</v>
      </c>
      <c r="B154" t="s">
        <v>9</v>
      </c>
      <c r="C154">
        <v>2349011</v>
      </c>
      <c r="D154" t="s">
        <v>10</v>
      </c>
      <c r="E154" t="s">
        <v>16</v>
      </c>
      <c r="F154" t="s">
        <v>12</v>
      </c>
      <c r="G154" t="s">
        <v>13</v>
      </c>
      <c r="H154" t="s">
        <v>13</v>
      </c>
      <c r="I154">
        <v>36</v>
      </c>
      <c r="J154" t="str">
        <f>IF(ABS((C154-AVERAGE($C:$C))/_xlfn.STDEV.S(moras2[SALARIO]))&gt;1.96,"Atípico","No")</f>
        <v>Atípico</v>
      </c>
      <c r="K154" t="str">
        <f>IF(ABS((moras2[[#This Row],[EDAD]]-AVERAGE($I:$I))/_xlfn.STDEV.S($I:$I))&gt;1.96,"Atípico","No")</f>
        <v>No</v>
      </c>
      <c r="L154" t="str">
        <f t="shared" si="4"/>
        <v>36-45</v>
      </c>
      <c r="M154" t="str">
        <f t="shared" si="5"/>
        <v>1.000.001-5.000.000</v>
      </c>
    </row>
    <row r="155" spans="1:13" x14ac:dyDescent="0.35">
      <c r="A155">
        <v>3660</v>
      </c>
      <c r="B155" t="s">
        <v>9</v>
      </c>
      <c r="C155">
        <v>2345522.5</v>
      </c>
      <c r="D155" t="s">
        <v>10</v>
      </c>
      <c r="E155" t="s">
        <v>11</v>
      </c>
      <c r="F155" t="s">
        <v>12</v>
      </c>
      <c r="G155" t="s">
        <v>13</v>
      </c>
      <c r="H155" t="s">
        <v>13</v>
      </c>
      <c r="I155">
        <v>48</v>
      </c>
      <c r="J155" t="str">
        <f>IF(ABS((C155-AVERAGE($C:$C))/_xlfn.STDEV.S(moras2[SALARIO]))&gt;1.96,"Atípico","No")</f>
        <v>Atípico</v>
      </c>
      <c r="K155" t="str">
        <f>IF(ABS((moras2[[#This Row],[EDAD]]-AVERAGE($I:$I))/_xlfn.STDEV.S($I:$I))&gt;1.96,"Atípico","No")</f>
        <v>No</v>
      </c>
      <c r="L155" t="str">
        <f t="shared" si="4"/>
        <v>46-55</v>
      </c>
      <c r="M155" t="str">
        <f t="shared" si="5"/>
        <v>1.000.001-5.000.000</v>
      </c>
    </row>
    <row r="156" spans="1:13" x14ac:dyDescent="0.35">
      <c r="A156">
        <v>1273</v>
      </c>
      <c r="B156" t="s">
        <v>9</v>
      </c>
      <c r="C156">
        <v>2334718.75</v>
      </c>
      <c r="D156" t="s">
        <v>10</v>
      </c>
      <c r="E156" t="s">
        <v>16</v>
      </c>
      <c r="F156" t="s">
        <v>12</v>
      </c>
      <c r="G156" t="s">
        <v>13</v>
      </c>
      <c r="H156" t="s">
        <v>13</v>
      </c>
      <c r="I156">
        <v>33</v>
      </c>
      <c r="J156" t="str">
        <f>IF(ABS((C156-AVERAGE($C:$C))/_xlfn.STDEV.S(moras2[SALARIO]))&gt;1.96,"Atípico","No")</f>
        <v>Atípico</v>
      </c>
      <c r="K156" t="str">
        <f>IF(ABS((moras2[[#This Row],[EDAD]]-AVERAGE($I:$I))/_xlfn.STDEV.S($I:$I))&gt;1.96,"Atípico","No")</f>
        <v>No</v>
      </c>
      <c r="L156" t="str">
        <f t="shared" si="4"/>
        <v>26-35</v>
      </c>
      <c r="M156" t="str">
        <f t="shared" si="5"/>
        <v>1.000.001-5.000.000</v>
      </c>
    </row>
    <row r="157" spans="1:13" x14ac:dyDescent="0.35">
      <c r="A157">
        <v>2215</v>
      </c>
      <c r="B157" t="s">
        <v>15</v>
      </c>
      <c r="C157">
        <v>2329738.04</v>
      </c>
      <c r="D157" t="s">
        <v>10</v>
      </c>
      <c r="E157" t="s">
        <v>11</v>
      </c>
      <c r="F157" t="s">
        <v>12</v>
      </c>
      <c r="G157" t="s">
        <v>13</v>
      </c>
      <c r="H157" t="s">
        <v>13</v>
      </c>
      <c r="I157">
        <v>59</v>
      </c>
      <c r="J157" t="str">
        <f>IF(ABS((C157-AVERAGE($C:$C))/_xlfn.STDEV.S(moras2[SALARIO]))&gt;1.96,"Atípico","No")</f>
        <v>Atípico</v>
      </c>
      <c r="K157" t="str">
        <f>IF(ABS((moras2[[#This Row],[EDAD]]-AVERAGE($I:$I))/_xlfn.STDEV.S($I:$I))&gt;1.96,"Atípico","No")</f>
        <v>No</v>
      </c>
      <c r="L157" t="str">
        <f t="shared" si="4"/>
        <v>56+</v>
      </c>
      <c r="M157" t="str">
        <f t="shared" si="5"/>
        <v>1.000.001-5.000.000</v>
      </c>
    </row>
    <row r="158" spans="1:13" x14ac:dyDescent="0.35">
      <c r="A158">
        <v>4888</v>
      </c>
      <c r="B158" t="s">
        <v>9</v>
      </c>
      <c r="C158">
        <v>2326097.7000000002</v>
      </c>
      <c r="D158" t="s">
        <v>10</v>
      </c>
      <c r="E158" t="s">
        <v>11</v>
      </c>
      <c r="F158" t="s">
        <v>12</v>
      </c>
      <c r="G158" t="s">
        <v>13</v>
      </c>
      <c r="H158" t="s">
        <v>13</v>
      </c>
      <c r="I158">
        <v>54</v>
      </c>
      <c r="J158" t="str">
        <f>IF(ABS((C158-AVERAGE($C:$C))/_xlfn.STDEV.S(moras2[SALARIO]))&gt;1.96,"Atípico","No")</f>
        <v>Atípico</v>
      </c>
      <c r="K158" t="str">
        <f>IF(ABS((moras2[[#This Row],[EDAD]]-AVERAGE($I:$I))/_xlfn.STDEV.S($I:$I))&gt;1.96,"Atípico","No")</f>
        <v>No</v>
      </c>
      <c r="L158" t="str">
        <f t="shared" si="4"/>
        <v>46-55</v>
      </c>
      <c r="M158" t="str">
        <f t="shared" si="5"/>
        <v>1.000.001-5.000.000</v>
      </c>
    </row>
    <row r="159" spans="1:13" x14ac:dyDescent="0.35">
      <c r="A159">
        <v>299</v>
      </c>
      <c r="B159" t="s">
        <v>15</v>
      </c>
      <c r="C159">
        <v>2312395</v>
      </c>
      <c r="D159" t="s">
        <v>10</v>
      </c>
      <c r="E159" t="s">
        <v>11</v>
      </c>
      <c r="F159" t="s">
        <v>12</v>
      </c>
      <c r="G159" t="s">
        <v>13</v>
      </c>
      <c r="H159" t="s">
        <v>13</v>
      </c>
      <c r="I159">
        <v>61</v>
      </c>
      <c r="J159" t="str">
        <f>IF(ABS((C159-AVERAGE($C:$C))/_xlfn.STDEV.S(moras2[SALARIO]))&gt;1.96,"Atípico","No")</f>
        <v>Atípico</v>
      </c>
      <c r="K159" t="str">
        <f>IF(ABS((moras2[[#This Row],[EDAD]]-AVERAGE($I:$I))/_xlfn.STDEV.S($I:$I))&gt;1.96,"Atípico","No")</f>
        <v>No</v>
      </c>
      <c r="L159" t="str">
        <f t="shared" si="4"/>
        <v>56+</v>
      </c>
      <c r="M159" t="str">
        <f t="shared" si="5"/>
        <v>1.000.001-5.000.000</v>
      </c>
    </row>
    <row r="160" spans="1:13" x14ac:dyDescent="0.35">
      <c r="A160">
        <v>1248</v>
      </c>
      <c r="B160" t="s">
        <v>9</v>
      </c>
      <c r="C160">
        <v>2276454.04</v>
      </c>
      <c r="D160" t="s">
        <v>10</v>
      </c>
      <c r="E160" t="s">
        <v>16</v>
      </c>
      <c r="F160" t="s">
        <v>12</v>
      </c>
      <c r="G160" t="s">
        <v>13</v>
      </c>
      <c r="H160" t="s">
        <v>13</v>
      </c>
      <c r="I160">
        <v>49</v>
      </c>
      <c r="J160" t="str">
        <f>IF(ABS((C160-AVERAGE($C:$C))/_xlfn.STDEV.S(moras2[SALARIO]))&gt;1.96,"Atípico","No")</f>
        <v>Atípico</v>
      </c>
      <c r="K160" t="str">
        <f>IF(ABS((moras2[[#This Row],[EDAD]]-AVERAGE($I:$I))/_xlfn.STDEV.S($I:$I))&gt;1.96,"Atípico","No")</f>
        <v>No</v>
      </c>
      <c r="L160" t="str">
        <f t="shared" si="4"/>
        <v>46-55</v>
      </c>
      <c r="M160" t="str">
        <f t="shared" si="5"/>
        <v>1.000.001-5.000.000</v>
      </c>
    </row>
    <row r="161" spans="1:13" x14ac:dyDescent="0.35">
      <c r="A161">
        <v>719</v>
      </c>
      <c r="B161" t="s">
        <v>9</v>
      </c>
      <c r="C161">
        <v>2269748.2000000002</v>
      </c>
      <c r="D161" t="s">
        <v>10</v>
      </c>
      <c r="E161" t="s">
        <v>16</v>
      </c>
      <c r="F161" t="s">
        <v>12</v>
      </c>
      <c r="G161" t="s">
        <v>13</v>
      </c>
      <c r="H161" t="s">
        <v>13</v>
      </c>
      <c r="I161">
        <v>31</v>
      </c>
      <c r="J161" t="str">
        <f>IF(ABS((C161-AVERAGE($C:$C))/_xlfn.STDEV.S(moras2[SALARIO]))&gt;1.96,"Atípico","No")</f>
        <v>Atípico</v>
      </c>
      <c r="K161" t="str">
        <f>IF(ABS((moras2[[#This Row],[EDAD]]-AVERAGE($I:$I))/_xlfn.STDEV.S($I:$I))&gt;1.96,"Atípico","No")</f>
        <v>No</v>
      </c>
      <c r="L161" t="str">
        <f t="shared" si="4"/>
        <v>26-35</v>
      </c>
      <c r="M161" t="str">
        <f t="shared" si="5"/>
        <v>1.000.001-5.000.000</v>
      </c>
    </row>
    <row r="162" spans="1:13" x14ac:dyDescent="0.35">
      <c r="A162">
        <v>4793</v>
      </c>
      <c r="B162" t="s">
        <v>9</v>
      </c>
      <c r="C162">
        <v>2250000</v>
      </c>
      <c r="D162" t="s">
        <v>10</v>
      </c>
      <c r="E162" t="s">
        <v>16</v>
      </c>
      <c r="F162" t="s">
        <v>12</v>
      </c>
      <c r="G162" t="s">
        <v>13</v>
      </c>
      <c r="H162" t="s">
        <v>13</v>
      </c>
      <c r="I162">
        <v>54</v>
      </c>
      <c r="J162" t="str">
        <f>IF(ABS((C162-AVERAGE($C:$C))/_xlfn.STDEV.S(moras2[SALARIO]))&gt;1.96,"Atípico","No")</f>
        <v>Atípico</v>
      </c>
      <c r="K162" t="str">
        <f>IF(ABS((moras2[[#This Row],[EDAD]]-AVERAGE($I:$I))/_xlfn.STDEV.S($I:$I))&gt;1.96,"Atípico","No")</f>
        <v>No</v>
      </c>
      <c r="L162" t="str">
        <f t="shared" si="4"/>
        <v>46-55</v>
      </c>
      <c r="M162" t="str">
        <f t="shared" si="5"/>
        <v>1.000.001-5.000.000</v>
      </c>
    </row>
    <row r="163" spans="1:13" x14ac:dyDescent="0.35">
      <c r="A163">
        <v>2992</v>
      </c>
      <c r="B163" t="s">
        <v>9</v>
      </c>
      <c r="C163">
        <v>2247500</v>
      </c>
      <c r="D163" t="s">
        <v>10</v>
      </c>
      <c r="E163" t="s">
        <v>16</v>
      </c>
      <c r="F163" t="s">
        <v>12</v>
      </c>
      <c r="G163" t="s">
        <v>13</v>
      </c>
      <c r="H163" t="s">
        <v>13</v>
      </c>
      <c r="I163">
        <v>45</v>
      </c>
      <c r="J163" t="str">
        <f>IF(ABS((C163-AVERAGE($C:$C))/_xlfn.STDEV.S(moras2[SALARIO]))&gt;1.96,"Atípico","No")</f>
        <v>Atípico</v>
      </c>
      <c r="K163" t="str">
        <f>IF(ABS((moras2[[#This Row],[EDAD]]-AVERAGE($I:$I))/_xlfn.STDEV.S($I:$I))&gt;1.96,"Atípico","No")</f>
        <v>No</v>
      </c>
      <c r="L163" t="str">
        <f t="shared" si="4"/>
        <v>36-45</v>
      </c>
      <c r="M163" t="str">
        <f t="shared" si="5"/>
        <v>1.000.001-5.000.000</v>
      </c>
    </row>
    <row r="164" spans="1:13" x14ac:dyDescent="0.35">
      <c r="A164">
        <v>754</v>
      </c>
      <c r="B164" t="s">
        <v>9</v>
      </c>
      <c r="C164">
        <v>2244669.12</v>
      </c>
      <c r="D164" t="s">
        <v>10</v>
      </c>
      <c r="E164" t="s">
        <v>16</v>
      </c>
      <c r="F164" t="s">
        <v>12</v>
      </c>
      <c r="G164" t="s">
        <v>13</v>
      </c>
      <c r="H164" t="s">
        <v>13</v>
      </c>
      <c r="I164">
        <v>37</v>
      </c>
      <c r="J164" t="str">
        <f>IF(ABS((C164-AVERAGE($C:$C))/_xlfn.STDEV.S(moras2[SALARIO]))&gt;1.96,"Atípico","No")</f>
        <v>No</v>
      </c>
      <c r="K164" t="str">
        <f>IF(ABS((moras2[[#This Row],[EDAD]]-AVERAGE($I:$I))/_xlfn.STDEV.S($I:$I))&gt;1.96,"Atípico","No")</f>
        <v>No</v>
      </c>
      <c r="L164" t="str">
        <f t="shared" si="4"/>
        <v>36-45</v>
      </c>
      <c r="M164" t="str">
        <f t="shared" si="5"/>
        <v>1.000.001-5.000.000</v>
      </c>
    </row>
    <row r="165" spans="1:13" x14ac:dyDescent="0.35">
      <c r="A165">
        <v>211</v>
      </c>
      <c r="B165" t="s">
        <v>15</v>
      </c>
      <c r="C165">
        <v>2230223.4</v>
      </c>
      <c r="D165" t="s">
        <v>10</v>
      </c>
      <c r="E165" t="s">
        <v>11</v>
      </c>
      <c r="F165" t="s">
        <v>12</v>
      </c>
      <c r="G165" t="s">
        <v>13</v>
      </c>
      <c r="H165" t="s">
        <v>13</v>
      </c>
      <c r="I165">
        <v>56</v>
      </c>
      <c r="J165" t="str">
        <f>IF(ABS((C165-AVERAGE($C:$C))/_xlfn.STDEV.S(moras2[SALARIO]))&gt;1.96,"Atípico","No")</f>
        <v>No</v>
      </c>
      <c r="K165" t="str">
        <f>IF(ABS((moras2[[#This Row],[EDAD]]-AVERAGE($I:$I))/_xlfn.STDEV.S($I:$I))&gt;1.96,"Atípico","No")</f>
        <v>No</v>
      </c>
      <c r="L165" t="str">
        <f t="shared" si="4"/>
        <v>56+</v>
      </c>
      <c r="M165" t="str">
        <f t="shared" si="5"/>
        <v>1.000.001-5.000.000</v>
      </c>
    </row>
    <row r="166" spans="1:13" x14ac:dyDescent="0.35">
      <c r="A166">
        <v>47</v>
      </c>
      <c r="B166" t="s">
        <v>15</v>
      </c>
      <c r="C166">
        <v>2224883</v>
      </c>
      <c r="D166" t="s">
        <v>10</v>
      </c>
      <c r="E166" t="s">
        <v>16</v>
      </c>
      <c r="F166" t="s">
        <v>12</v>
      </c>
      <c r="G166" t="s">
        <v>13</v>
      </c>
      <c r="H166" t="s">
        <v>13</v>
      </c>
      <c r="I166">
        <v>49</v>
      </c>
      <c r="J166" t="str">
        <f>IF(ABS((C166-AVERAGE($C:$C))/_xlfn.STDEV.S(moras2[SALARIO]))&gt;1.96,"Atípico","No")</f>
        <v>No</v>
      </c>
      <c r="K166" t="str">
        <f>IF(ABS((moras2[[#This Row],[EDAD]]-AVERAGE($I:$I))/_xlfn.STDEV.S($I:$I))&gt;1.96,"Atípico","No")</f>
        <v>No</v>
      </c>
      <c r="L166" t="str">
        <f t="shared" si="4"/>
        <v>46-55</v>
      </c>
      <c r="M166" t="str">
        <f t="shared" si="5"/>
        <v>1.000.001-5.000.000</v>
      </c>
    </row>
    <row r="167" spans="1:13" x14ac:dyDescent="0.35">
      <c r="A167">
        <v>2845</v>
      </c>
      <c r="B167" t="s">
        <v>15</v>
      </c>
      <c r="C167">
        <v>2216750.36</v>
      </c>
      <c r="D167" t="s">
        <v>10</v>
      </c>
      <c r="E167" t="s">
        <v>16</v>
      </c>
      <c r="F167" t="s">
        <v>12</v>
      </c>
      <c r="G167" t="s">
        <v>12</v>
      </c>
      <c r="H167" t="s">
        <v>13</v>
      </c>
      <c r="I167">
        <v>30</v>
      </c>
      <c r="J167" t="str">
        <f>IF(ABS((C167-AVERAGE($C:$C))/_xlfn.STDEV.S(moras2[SALARIO]))&gt;1.96,"Atípico","No")</f>
        <v>No</v>
      </c>
      <c r="K167" t="str">
        <f>IF(ABS((moras2[[#This Row],[EDAD]]-AVERAGE($I:$I))/_xlfn.STDEV.S($I:$I))&gt;1.96,"Atípico","No")</f>
        <v>No</v>
      </c>
      <c r="L167" t="str">
        <f t="shared" si="4"/>
        <v>26-35</v>
      </c>
      <c r="M167" t="str">
        <f t="shared" si="5"/>
        <v>1.000.001-5.000.000</v>
      </c>
    </row>
    <row r="168" spans="1:13" x14ac:dyDescent="0.35">
      <c r="A168">
        <v>3241</v>
      </c>
      <c r="B168" t="s">
        <v>15</v>
      </c>
      <c r="C168">
        <v>2214734.2999999998</v>
      </c>
      <c r="D168" t="s">
        <v>10</v>
      </c>
      <c r="E168" t="s">
        <v>11</v>
      </c>
      <c r="F168" t="s">
        <v>12</v>
      </c>
      <c r="G168" t="s">
        <v>13</v>
      </c>
      <c r="H168" t="s">
        <v>13</v>
      </c>
      <c r="I168">
        <v>54</v>
      </c>
      <c r="J168" t="str">
        <f>IF(ABS((C168-AVERAGE($C:$C))/_xlfn.STDEV.S(moras2[SALARIO]))&gt;1.96,"Atípico","No")</f>
        <v>No</v>
      </c>
      <c r="K168" t="str">
        <f>IF(ABS((moras2[[#This Row],[EDAD]]-AVERAGE($I:$I))/_xlfn.STDEV.S($I:$I))&gt;1.96,"Atípico","No")</f>
        <v>No</v>
      </c>
      <c r="L168" t="str">
        <f t="shared" si="4"/>
        <v>46-55</v>
      </c>
      <c r="M168" t="str">
        <f t="shared" si="5"/>
        <v>1.000.001-5.000.000</v>
      </c>
    </row>
    <row r="169" spans="1:13" x14ac:dyDescent="0.35">
      <c r="A169">
        <v>1067</v>
      </c>
      <c r="B169" t="s">
        <v>15</v>
      </c>
      <c r="C169">
        <v>2196851</v>
      </c>
      <c r="D169" t="s">
        <v>10</v>
      </c>
      <c r="E169" t="s">
        <v>16</v>
      </c>
      <c r="F169" t="s">
        <v>12</v>
      </c>
      <c r="G169" t="s">
        <v>13</v>
      </c>
      <c r="H169" t="s">
        <v>13</v>
      </c>
      <c r="I169">
        <v>41</v>
      </c>
      <c r="J169" t="str">
        <f>IF(ABS((C169-AVERAGE($C:$C))/_xlfn.STDEV.S(moras2[SALARIO]))&gt;1.96,"Atípico","No")</f>
        <v>No</v>
      </c>
      <c r="K169" t="str">
        <f>IF(ABS((moras2[[#This Row],[EDAD]]-AVERAGE($I:$I))/_xlfn.STDEV.S($I:$I))&gt;1.96,"Atípico","No")</f>
        <v>No</v>
      </c>
      <c r="L169" t="str">
        <f t="shared" si="4"/>
        <v>36-45</v>
      </c>
      <c r="M169" t="str">
        <f t="shared" si="5"/>
        <v>1.000.001-5.000.000</v>
      </c>
    </row>
    <row r="170" spans="1:13" x14ac:dyDescent="0.35">
      <c r="A170">
        <v>4331</v>
      </c>
      <c r="B170" t="s">
        <v>9</v>
      </c>
      <c r="C170">
        <v>2190092.7000000002</v>
      </c>
      <c r="D170" t="s">
        <v>10</v>
      </c>
      <c r="E170" t="s">
        <v>11</v>
      </c>
      <c r="F170" t="s">
        <v>12</v>
      </c>
      <c r="G170" t="s">
        <v>13</v>
      </c>
      <c r="H170" t="s">
        <v>13</v>
      </c>
      <c r="I170">
        <v>42</v>
      </c>
      <c r="J170" t="str">
        <f>IF(ABS((C170-AVERAGE($C:$C))/_xlfn.STDEV.S(moras2[SALARIO]))&gt;1.96,"Atípico","No")</f>
        <v>No</v>
      </c>
      <c r="K170" t="str">
        <f>IF(ABS((moras2[[#This Row],[EDAD]]-AVERAGE($I:$I))/_xlfn.STDEV.S($I:$I))&gt;1.96,"Atípico","No")</f>
        <v>No</v>
      </c>
      <c r="L170" t="str">
        <f t="shared" si="4"/>
        <v>36-45</v>
      </c>
      <c r="M170" t="str">
        <f t="shared" si="5"/>
        <v>1.000.001-5.000.000</v>
      </c>
    </row>
    <row r="171" spans="1:13" x14ac:dyDescent="0.35">
      <c r="A171">
        <v>2362</v>
      </c>
      <c r="B171" t="s">
        <v>9</v>
      </c>
      <c r="C171">
        <v>2190000</v>
      </c>
      <c r="D171" t="s">
        <v>10</v>
      </c>
      <c r="E171" t="s">
        <v>16</v>
      </c>
      <c r="F171" t="s">
        <v>12</v>
      </c>
      <c r="G171" t="s">
        <v>13</v>
      </c>
      <c r="H171" t="s">
        <v>13</v>
      </c>
      <c r="I171">
        <v>59</v>
      </c>
      <c r="J171" t="str">
        <f>IF(ABS((C171-AVERAGE($C:$C))/_xlfn.STDEV.S(moras2[SALARIO]))&gt;1.96,"Atípico","No")</f>
        <v>No</v>
      </c>
      <c r="K171" t="str">
        <f>IF(ABS((moras2[[#This Row],[EDAD]]-AVERAGE($I:$I))/_xlfn.STDEV.S($I:$I))&gt;1.96,"Atípico","No")</f>
        <v>No</v>
      </c>
      <c r="L171" t="str">
        <f t="shared" si="4"/>
        <v>56+</v>
      </c>
      <c r="M171" t="str">
        <f t="shared" si="5"/>
        <v>1.000.001-5.000.000</v>
      </c>
    </row>
    <row r="172" spans="1:13" x14ac:dyDescent="0.35">
      <c r="A172">
        <v>1331</v>
      </c>
      <c r="B172" t="s">
        <v>15</v>
      </c>
      <c r="C172">
        <v>2187872</v>
      </c>
      <c r="D172" t="s">
        <v>14</v>
      </c>
      <c r="E172" t="s">
        <v>11</v>
      </c>
      <c r="F172" t="s">
        <v>12</v>
      </c>
      <c r="G172" t="s">
        <v>13</v>
      </c>
      <c r="H172" t="s">
        <v>13</v>
      </c>
      <c r="I172">
        <v>68</v>
      </c>
      <c r="J172" t="str">
        <f>IF(ABS((C172-AVERAGE($C:$C))/_xlfn.STDEV.S(moras2[SALARIO]))&gt;1.96,"Atípico","No")</f>
        <v>No</v>
      </c>
      <c r="K172" t="str">
        <f>IF(ABS((moras2[[#This Row],[EDAD]]-AVERAGE($I:$I))/_xlfn.STDEV.S($I:$I))&gt;1.96,"Atípico","No")</f>
        <v>No</v>
      </c>
      <c r="L172" t="str">
        <f t="shared" si="4"/>
        <v>56+</v>
      </c>
      <c r="M172" t="str">
        <f t="shared" si="5"/>
        <v>1.000.001-5.000.000</v>
      </c>
    </row>
    <row r="173" spans="1:13" x14ac:dyDescent="0.35">
      <c r="A173">
        <v>4841</v>
      </c>
      <c r="B173" t="s">
        <v>15</v>
      </c>
      <c r="C173">
        <v>2186234</v>
      </c>
      <c r="D173" t="s">
        <v>10</v>
      </c>
      <c r="E173" t="s">
        <v>16</v>
      </c>
      <c r="F173" t="s">
        <v>12</v>
      </c>
      <c r="G173" t="s">
        <v>13</v>
      </c>
      <c r="H173" t="s">
        <v>13</v>
      </c>
      <c r="I173">
        <v>39</v>
      </c>
      <c r="J173" t="str">
        <f>IF(ABS((C173-AVERAGE($C:$C))/_xlfn.STDEV.S(moras2[SALARIO]))&gt;1.96,"Atípico","No")</f>
        <v>No</v>
      </c>
      <c r="K173" t="str">
        <f>IF(ABS((moras2[[#This Row],[EDAD]]-AVERAGE($I:$I))/_xlfn.STDEV.S($I:$I))&gt;1.96,"Atípico","No")</f>
        <v>No</v>
      </c>
      <c r="L173" t="str">
        <f t="shared" si="4"/>
        <v>36-45</v>
      </c>
      <c r="M173" t="str">
        <f t="shared" si="5"/>
        <v>1.000.001-5.000.000</v>
      </c>
    </row>
    <row r="174" spans="1:13" x14ac:dyDescent="0.35">
      <c r="A174">
        <v>267</v>
      </c>
      <c r="B174" t="s">
        <v>9</v>
      </c>
      <c r="C174">
        <v>2184000</v>
      </c>
      <c r="D174" t="s">
        <v>10</v>
      </c>
      <c r="E174" t="s">
        <v>16</v>
      </c>
      <c r="F174" t="s">
        <v>12</v>
      </c>
      <c r="G174" t="s">
        <v>13</v>
      </c>
      <c r="H174" t="s">
        <v>13</v>
      </c>
      <c r="I174">
        <v>41</v>
      </c>
      <c r="J174" t="str">
        <f>IF(ABS((C174-AVERAGE($C:$C))/_xlfn.STDEV.S(moras2[SALARIO]))&gt;1.96,"Atípico","No")</f>
        <v>No</v>
      </c>
      <c r="K174" t="str">
        <f>IF(ABS((moras2[[#This Row],[EDAD]]-AVERAGE($I:$I))/_xlfn.STDEV.S($I:$I))&gt;1.96,"Atípico","No")</f>
        <v>No</v>
      </c>
      <c r="L174" t="str">
        <f t="shared" si="4"/>
        <v>36-45</v>
      </c>
      <c r="M174" t="str">
        <f t="shared" si="5"/>
        <v>1.000.001-5.000.000</v>
      </c>
    </row>
    <row r="175" spans="1:13" x14ac:dyDescent="0.35">
      <c r="A175">
        <v>596</v>
      </c>
      <c r="B175" t="s">
        <v>9</v>
      </c>
      <c r="C175">
        <v>2183437.7799999998</v>
      </c>
      <c r="D175" t="s">
        <v>10</v>
      </c>
      <c r="E175" t="s">
        <v>11</v>
      </c>
      <c r="F175" t="s">
        <v>12</v>
      </c>
      <c r="G175" t="s">
        <v>13</v>
      </c>
      <c r="H175" t="s">
        <v>13</v>
      </c>
      <c r="I175">
        <v>43</v>
      </c>
      <c r="J175" t="str">
        <f>IF(ABS((C175-AVERAGE($C:$C))/_xlfn.STDEV.S(moras2[SALARIO]))&gt;1.96,"Atípico","No")</f>
        <v>No</v>
      </c>
      <c r="K175" t="str">
        <f>IF(ABS((moras2[[#This Row],[EDAD]]-AVERAGE($I:$I))/_xlfn.STDEV.S($I:$I))&gt;1.96,"Atípico","No")</f>
        <v>No</v>
      </c>
      <c r="L175" t="str">
        <f t="shared" si="4"/>
        <v>36-45</v>
      </c>
      <c r="M175" t="str">
        <f t="shared" si="5"/>
        <v>1.000.001-5.000.000</v>
      </c>
    </row>
    <row r="176" spans="1:13" x14ac:dyDescent="0.35">
      <c r="A176">
        <v>1070</v>
      </c>
      <c r="B176" t="s">
        <v>15</v>
      </c>
      <c r="C176">
        <v>2183054.04</v>
      </c>
      <c r="D176" t="s">
        <v>10</v>
      </c>
      <c r="E176" t="s">
        <v>16</v>
      </c>
      <c r="F176" t="s">
        <v>12</v>
      </c>
      <c r="G176" t="s">
        <v>13</v>
      </c>
      <c r="H176" t="s">
        <v>13</v>
      </c>
      <c r="I176">
        <v>32</v>
      </c>
      <c r="J176" t="str">
        <f>IF(ABS((C176-AVERAGE($C:$C))/_xlfn.STDEV.S(moras2[SALARIO]))&gt;1.96,"Atípico","No")</f>
        <v>No</v>
      </c>
      <c r="K176" t="str">
        <f>IF(ABS((moras2[[#This Row],[EDAD]]-AVERAGE($I:$I))/_xlfn.STDEV.S($I:$I))&gt;1.96,"Atípico","No")</f>
        <v>No</v>
      </c>
      <c r="L176" t="str">
        <f t="shared" si="4"/>
        <v>26-35</v>
      </c>
      <c r="M176" t="str">
        <f t="shared" si="5"/>
        <v>1.000.001-5.000.000</v>
      </c>
    </row>
    <row r="177" spans="1:13" x14ac:dyDescent="0.35">
      <c r="A177">
        <v>467</v>
      </c>
      <c r="B177" t="s">
        <v>9</v>
      </c>
      <c r="C177">
        <v>2172786.41</v>
      </c>
      <c r="D177" t="s">
        <v>10</v>
      </c>
      <c r="E177" t="s">
        <v>11</v>
      </c>
      <c r="F177" t="s">
        <v>12</v>
      </c>
      <c r="G177" t="s">
        <v>13</v>
      </c>
      <c r="H177" t="s">
        <v>13</v>
      </c>
      <c r="I177">
        <v>34</v>
      </c>
      <c r="J177" t="str">
        <f>IF(ABS((C177-AVERAGE($C:$C))/_xlfn.STDEV.S(moras2[SALARIO]))&gt;1.96,"Atípico","No")</f>
        <v>No</v>
      </c>
      <c r="K177" t="str">
        <f>IF(ABS((moras2[[#This Row],[EDAD]]-AVERAGE($I:$I))/_xlfn.STDEV.S($I:$I))&gt;1.96,"Atípico","No")</f>
        <v>No</v>
      </c>
      <c r="L177" t="str">
        <f t="shared" si="4"/>
        <v>26-35</v>
      </c>
      <c r="M177" t="str">
        <f t="shared" si="5"/>
        <v>1.000.001-5.000.000</v>
      </c>
    </row>
    <row r="178" spans="1:13" x14ac:dyDescent="0.35">
      <c r="A178">
        <v>600</v>
      </c>
      <c r="B178" t="s">
        <v>9</v>
      </c>
      <c r="C178">
        <v>2170393.56</v>
      </c>
      <c r="D178" t="s">
        <v>10</v>
      </c>
      <c r="E178" t="s">
        <v>11</v>
      </c>
      <c r="F178" t="s">
        <v>12</v>
      </c>
      <c r="G178" t="s">
        <v>13</v>
      </c>
      <c r="H178" t="s">
        <v>13</v>
      </c>
      <c r="I178">
        <v>41</v>
      </c>
      <c r="J178" t="str">
        <f>IF(ABS((C178-AVERAGE($C:$C))/_xlfn.STDEV.S(moras2[SALARIO]))&gt;1.96,"Atípico","No")</f>
        <v>No</v>
      </c>
      <c r="K178" t="str">
        <f>IF(ABS((moras2[[#This Row],[EDAD]]-AVERAGE($I:$I))/_xlfn.STDEV.S($I:$I))&gt;1.96,"Atípico","No")</f>
        <v>No</v>
      </c>
      <c r="L178" t="str">
        <f t="shared" si="4"/>
        <v>36-45</v>
      </c>
      <c r="M178" t="str">
        <f t="shared" si="5"/>
        <v>1.000.001-5.000.000</v>
      </c>
    </row>
    <row r="179" spans="1:13" x14ac:dyDescent="0.35">
      <c r="A179">
        <v>1427</v>
      </c>
      <c r="B179" t="s">
        <v>15</v>
      </c>
      <c r="C179">
        <v>2166746.5</v>
      </c>
      <c r="D179" t="s">
        <v>10</v>
      </c>
      <c r="E179" t="s">
        <v>11</v>
      </c>
      <c r="F179" t="s">
        <v>12</v>
      </c>
      <c r="G179" t="s">
        <v>13</v>
      </c>
      <c r="H179" t="s">
        <v>13</v>
      </c>
      <c r="I179">
        <v>32</v>
      </c>
      <c r="J179" t="str">
        <f>IF(ABS((C179-AVERAGE($C:$C))/_xlfn.STDEV.S(moras2[SALARIO]))&gt;1.96,"Atípico","No")</f>
        <v>No</v>
      </c>
      <c r="K179" t="str">
        <f>IF(ABS((moras2[[#This Row],[EDAD]]-AVERAGE($I:$I))/_xlfn.STDEV.S($I:$I))&gt;1.96,"Atípico","No")</f>
        <v>No</v>
      </c>
      <c r="L179" t="str">
        <f t="shared" si="4"/>
        <v>26-35</v>
      </c>
      <c r="M179" t="str">
        <f t="shared" si="5"/>
        <v>1.000.001-5.000.000</v>
      </c>
    </row>
    <row r="180" spans="1:13" x14ac:dyDescent="0.35">
      <c r="A180">
        <v>2011</v>
      </c>
      <c r="B180" t="s">
        <v>9</v>
      </c>
      <c r="C180">
        <v>2161351.1</v>
      </c>
      <c r="D180" t="s">
        <v>10</v>
      </c>
      <c r="E180" t="s">
        <v>11</v>
      </c>
      <c r="F180" t="s">
        <v>12</v>
      </c>
      <c r="G180" t="s">
        <v>13</v>
      </c>
      <c r="H180" t="s">
        <v>13</v>
      </c>
      <c r="I180">
        <v>56</v>
      </c>
      <c r="J180" t="str">
        <f>IF(ABS((C180-AVERAGE($C:$C))/_xlfn.STDEV.S(moras2[SALARIO]))&gt;1.96,"Atípico","No")</f>
        <v>No</v>
      </c>
      <c r="K180" t="str">
        <f>IF(ABS((moras2[[#This Row],[EDAD]]-AVERAGE($I:$I))/_xlfn.STDEV.S($I:$I))&gt;1.96,"Atípico","No")</f>
        <v>No</v>
      </c>
      <c r="L180" t="str">
        <f t="shared" si="4"/>
        <v>56+</v>
      </c>
      <c r="M180" t="str">
        <f t="shared" si="5"/>
        <v>1.000.001-5.000.000</v>
      </c>
    </row>
    <row r="181" spans="1:13" x14ac:dyDescent="0.35">
      <c r="A181">
        <v>4842</v>
      </c>
      <c r="B181" t="s">
        <v>9</v>
      </c>
      <c r="C181">
        <v>2153787.6800000002</v>
      </c>
      <c r="D181" t="s">
        <v>10</v>
      </c>
      <c r="E181" t="s">
        <v>16</v>
      </c>
      <c r="F181" t="s">
        <v>12</v>
      </c>
      <c r="G181" t="s">
        <v>13</v>
      </c>
      <c r="H181" t="s">
        <v>13</v>
      </c>
      <c r="I181">
        <v>41</v>
      </c>
      <c r="J181" t="str">
        <f>IF(ABS((C181-AVERAGE($C:$C))/_xlfn.STDEV.S(moras2[SALARIO]))&gt;1.96,"Atípico","No")</f>
        <v>No</v>
      </c>
      <c r="K181" t="str">
        <f>IF(ABS((moras2[[#This Row],[EDAD]]-AVERAGE($I:$I))/_xlfn.STDEV.S($I:$I))&gt;1.96,"Atípico","No")</f>
        <v>No</v>
      </c>
      <c r="L181" t="str">
        <f t="shared" si="4"/>
        <v>36-45</v>
      </c>
      <c r="M181" t="str">
        <f t="shared" si="5"/>
        <v>1.000.001-5.000.000</v>
      </c>
    </row>
    <row r="182" spans="1:13" x14ac:dyDescent="0.35">
      <c r="A182">
        <v>1019</v>
      </c>
      <c r="B182" t="s">
        <v>15</v>
      </c>
      <c r="C182">
        <v>2152089.7000000002</v>
      </c>
      <c r="D182" t="s">
        <v>10</v>
      </c>
      <c r="E182" t="s">
        <v>11</v>
      </c>
      <c r="F182" t="s">
        <v>12</v>
      </c>
      <c r="G182" t="s">
        <v>13</v>
      </c>
      <c r="H182" t="s">
        <v>13</v>
      </c>
      <c r="I182">
        <v>42</v>
      </c>
      <c r="J182" t="str">
        <f>IF(ABS((C182-AVERAGE($C:$C))/_xlfn.STDEV.S(moras2[SALARIO]))&gt;1.96,"Atípico","No")</f>
        <v>No</v>
      </c>
      <c r="K182" t="str">
        <f>IF(ABS((moras2[[#This Row],[EDAD]]-AVERAGE($I:$I))/_xlfn.STDEV.S($I:$I))&gt;1.96,"Atípico","No")</f>
        <v>No</v>
      </c>
      <c r="L182" t="str">
        <f t="shared" si="4"/>
        <v>36-45</v>
      </c>
      <c r="M182" t="str">
        <f t="shared" si="5"/>
        <v>1.000.001-5.000.000</v>
      </c>
    </row>
    <row r="183" spans="1:13" x14ac:dyDescent="0.35">
      <c r="A183">
        <v>2336</v>
      </c>
      <c r="B183" t="s">
        <v>9</v>
      </c>
      <c r="C183">
        <v>2133715</v>
      </c>
      <c r="D183" t="s">
        <v>14</v>
      </c>
      <c r="E183" t="s">
        <v>11</v>
      </c>
      <c r="F183" t="s">
        <v>12</v>
      </c>
      <c r="G183" t="s">
        <v>13</v>
      </c>
      <c r="H183" t="s">
        <v>13</v>
      </c>
      <c r="I183">
        <v>83</v>
      </c>
      <c r="J183" t="str">
        <f>IF(ABS((C183-AVERAGE($C:$C))/_xlfn.STDEV.S(moras2[SALARIO]))&gt;1.96,"Atípico","No")</f>
        <v>No</v>
      </c>
      <c r="K183" t="str">
        <f>IF(ABS((moras2[[#This Row],[EDAD]]-AVERAGE($I:$I))/_xlfn.STDEV.S($I:$I))&gt;1.96,"Atípico","No")</f>
        <v>Atípico</v>
      </c>
      <c r="L183" t="str">
        <f t="shared" si="4"/>
        <v>56+</v>
      </c>
      <c r="M183" t="str">
        <f t="shared" si="5"/>
        <v>1.000.001-5.000.000</v>
      </c>
    </row>
    <row r="184" spans="1:13" x14ac:dyDescent="0.35">
      <c r="A184">
        <v>72</v>
      </c>
      <c r="B184" t="s">
        <v>15</v>
      </c>
      <c r="C184">
        <v>2128928</v>
      </c>
      <c r="D184" t="s">
        <v>10</v>
      </c>
      <c r="E184" t="s">
        <v>11</v>
      </c>
      <c r="F184" t="s">
        <v>12</v>
      </c>
      <c r="G184" t="s">
        <v>13</v>
      </c>
      <c r="H184" t="s">
        <v>12</v>
      </c>
      <c r="I184">
        <v>42</v>
      </c>
      <c r="J184" t="str">
        <f>IF(ABS((C184-AVERAGE($C:$C))/_xlfn.STDEV.S(moras2[SALARIO]))&gt;1.96,"Atípico","No")</f>
        <v>No</v>
      </c>
      <c r="K184" t="str">
        <f>IF(ABS((moras2[[#This Row],[EDAD]]-AVERAGE($I:$I))/_xlfn.STDEV.S($I:$I))&gt;1.96,"Atípico","No")</f>
        <v>No</v>
      </c>
      <c r="L184" t="str">
        <f t="shared" si="4"/>
        <v>36-45</v>
      </c>
      <c r="M184" t="str">
        <f t="shared" si="5"/>
        <v>1.000.001-5.000.000</v>
      </c>
    </row>
    <row r="185" spans="1:13" x14ac:dyDescent="0.35">
      <c r="A185">
        <v>2619</v>
      </c>
      <c r="B185" t="s">
        <v>15</v>
      </c>
      <c r="C185">
        <v>2128000</v>
      </c>
      <c r="D185" t="s">
        <v>10</v>
      </c>
      <c r="E185" t="s">
        <v>16</v>
      </c>
      <c r="F185" t="s">
        <v>12</v>
      </c>
      <c r="G185" t="s">
        <v>13</v>
      </c>
      <c r="H185" t="s">
        <v>13</v>
      </c>
      <c r="I185">
        <v>37</v>
      </c>
      <c r="J185" t="str">
        <f>IF(ABS((C185-AVERAGE($C:$C))/_xlfn.STDEV.S(moras2[SALARIO]))&gt;1.96,"Atípico","No")</f>
        <v>No</v>
      </c>
      <c r="K185" t="str">
        <f>IF(ABS((moras2[[#This Row],[EDAD]]-AVERAGE($I:$I))/_xlfn.STDEV.S($I:$I))&gt;1.96,"Atípico","No")</f>
        <v>No</v>
      </c>
      <c r="L185" t="str">
        <f t="shared" si="4"/>
        <v>36-45</v>
      </c>
      <c r="M185" t="str">
        <f t="shared" si="5"/>
        <v>1.000.001-5.000.000</v>
      </c>
    </row>
    <row r="186" spans="1:13" x14ac:dyDescent="0.35">
      <c r="A186">
        <v>23</v>
      </c>
      <c r="B186" t="s">
        <v>9</v>
      </c>
      <c r="C186">
        <v>2124814</v>
      </c>
      <c r="D186" t="s">
        <v>10</v>
      </c>
      <c r="E186" t="s">
        <v>16</v>
      </c>
      <c r="F186" t="s">
        <v>12</v>
      </c>
      <c r="G186" t="s">
        <v>13</v>
      </c>
      <c r="H186" t="s">
        <v>13</v>
      </c>
      <c r="I186">
        <v>32</v>
      </c>
      <c r="J186" t="str">
        <f>IF(ABS((C186-AVERAGE($C:$C))/_xlfn.STDEV.S(moras2[SALARIO]))&gt;1.96,"Atípico","No")</f>
        <v>No</v>
      </c>
      <c r="K186" t="str">
        <f>IF(ABS((moras2[[#This Row],[EDAD]]-AVERAGE($I:$I))/_xlfn.STDEV.S($I:$I))&gt;1.96,"Atípico","No")</f>
        <v>No</v>
      </c>
      <c r="L186" t="str">
        <f t="shared" si="4"/>
        <v>26-35</v>
      </c>
      <c r="M186" t="str">
        <f t="shared" si="5"/>
        <v>1.000.001-5.000.000</v>
      </c>
    </row>
    <row r="187" spans="1:13" x14ac:dyDescent="0.35">
      <c r="A187">
        <v>685</v>
      </c>
      <c r="B187" t="s">
        <v>15</v>
      </c>
      <c r="C187">
        <v>2115710.04</v>
      </c>
      <c r="D187" t="s">
        <v>10</v>
      </c>
      <c r="E187" t="s">
        <v>11</v>
      </c>
      <c r="F187" t="s">
        <v>12</v>
      </c>
      <c r="G187" t="s">
        <v>13</v>
      </c>
      <c r="H187" t="s">
        <v>13</v>
      </c>
      <c r="I187">
        <v>46</v>
      </c>
      <c r="J187" t="str">
        <f>IF(ABS((C187-AVERAGE($C:$C))/_xlfn.STDEV.S(moras2[SALARIO]))&gt;1.96,"Atípico","No")</f>
        <v>No</v>
      </c>
      <c r="K187" t="str">
        <f>IF(ABS((moras2[[#This Row],[EDAD]]-AVERAGE($I:$I))/_xlfn.STDEV.S($I:$I))&gt;1.96,"Atípico","No")</f>
        <v>No</v>
      </c>
      <c r="L187" t="str">
        <f t="shared" si="4"/>
        <v>46-55</v>
      </c>
      <c r="M187" t="str">
        <f t="shared" si="5"/>
        <v>1.000.001-5.000.000</v>
      </c>
    </row>
    <row r="188" spans="1:13" x14ac:dyDescent="0.35">
      <c r="A188">
        <v>2712</v>
      </c>
      <c r="B188" t="s">
        <v>15</v>
      </c>
      <c r="C188">
        <v>2109522.85</v>
      </c>
      <c r="D188" t="s">
        <v>10</v>
      </c>
      <c r="E188" t="s">
        <v>11</v>
      </c>
      <c r="F188" t="s">
        <v>12</v>
      </c>
      <c r="G188" t="s">
        <v>13</v>
      </c>
      <c r="H188" t="s">
        <v>13</v>
      </c>
      <c r="I188">
        <v>45</v>
      </c>
      <c r="J188" t="str">
        <f>IF(ABS((C188-AVERAGE($C:$C))/_xlfn.STDEV.S(moras2[SALARIO]))&gt;1.96,"Atípico","No")</f>
        <v>No</v>
      </c>
      <c r="K188" t="str">
        <f>IF(ABS((moras2[[#This Row],[EDAD]]-AVERAGE($I:$I))/_xlfn.STDEV.S($I:$I))&gt;1.96,"Atípico","No")</f>
        <v>No</v>
      </c>
      <c r="L188" t="str">
        <f t="shared" si="4"/>
        <v>36-45</v>
      </c>
      <c r="M188" t="str">
        <f t="shared" si="5"/>
        <v>1.000.001-5.000.000</v>
      </c>
    </row>
    <row r="189" spans="1:13" x14ac:dyDescent="0.35">
      <c r="A189">
        <v>4329</v>
      </c>
      <c r="B189" t="s">
        <v>9</v>
      </c>
      <c r="C189">
        <v>2100000</v>
      </c>
      <c r="D189" t="s">
        <v>10</v>
      </c>
      <c r="E189" t="s">
        <v>16</v>
      </c>
      <c r="F189" t="s">
        <v>12</v>
      </c>
      <c r="G189" t="s">
        <v>13</v>
      </c>
      <c r="H189" t="s">
        <v>13</v>
      </c>
      <c r="I189">
        <v>32</v>
      </c>
      <c r="J189" t="str">
        <f>IF(ABS((C189-AVERAGE($C:$C))/_xlfn.STDEV.S(moras2[SALARIO]))&gt;1.96,"Atípico","No")</f>
        <v>No</v>
      </c>
      <c r="K189" t="str">
        <f>IF(ABS((moras2[[#This Row],[EDAD]]-AVERAGE($I:$I))/_xlfn.STDEV.S($I:$I))&gt;1.96,"Atípico","No")</f>
        <v>No</v>
      </c>
      <c r="L189" t="str">
        <f t="shared" si="4"/>
        <v>26-35</v>
      </c>
      <c r="M189" t="str">
        <f t="shared" si="5"/>
        <v>1.000.001-5.000.000</v>
      </c>
    </row>
    <row r="190" spans="1:13" x14ac:dyDescent="0.35">
      <c r="A190">
        <v>908</v>
      </c>
      <c r="B190" t="s">
        <v>15</v>
      </c>
      <c r="C190">
        <v>2085526.5</v>
      </c>
      <c r="D190" t="s">
        <v>10</v>
      </c>
      <c r="E190" t="s">
        <v>11</v>
      </c>
      <c r="F190" t="s">
        <v>12</v>
      </c>
      <c r="G190" t="s">
        <v>13</v>
      </c>
      <c r="H190" t="s">
        <v>13</v>
      </c>
      <c r="I190">
        <v>56</v>
      </c>
      <c r="J190" t="str">
        <f>IF(ABS((C190-AVERAGE($C:$C))/_xlfn.STDEV.S(moras2[SALARIO]))&gt;1.96,"Atípico","No")</f>
        <v>No</v>
      </c>
      <c r="K190" t="str">
        <f>IF(ABS((moras2[[#This Row],[EDAD]]-AVERAGE($I:$I))/_xlfn.STDEV.S($I:$I))&gt;1.96,"Atípico","No")</f>
        <v>No</v>
      </c>
      <c r="L190" t="str">
        <f t="shared" si="4"/>
        <v>56+</v>
      </c>
      <c r="M190" t="str">
        <f t="shared" si="5"/>
        <v>1.000.001-5.000.000</v>
      </c>
    </row>
    <row r="191" spans="1:13" x14ac:dyDescent="0.35">
      <c r="A191">
        <v>2813</v>
      </c>
      <c r="B191" t="s">
        <v>15</v>
      </c>
      <c r="C191">
        <v>2083266.59</v>
      </c>
      <c r="D191" t="s">
        <v>10</v>
      </c>
      <c r="E191" t="s">
        <v>11</v>
      </c>
      <c r="F191" t="s">
        <v>12</v>
      </c>
      <c r="G191" t="s">
        <v>13</v>
      </c>
      <c r="H191" t="s">
        <v>13</v>
      </c>
      <c r="I191">
        <v>43</v>
      </c>
      <c r="J191" t="str">
        <f>IF(ABS((C191-AVERAGE($C:$C))/_xlfn.STDEV.S(moras2[SALARIO]))&gt;1.96,"Atípico","No")</f>
        <v>No</v>
      </c>
      <c r="K191" t="str">
        <f>IF(ABS((moras2[[#This Row],[EDAD]]-AVERAGE($I:$I))/_xlfn.STDEV.S($I:$I))&gt;1.96,"Atípico","No")</f>
        <v>No</v>
      </c>
      <c r="L191" t="str">
        <f t="shared" si="4"/>
        <v>36-45</v>
      </c>
      <c r="M191" t="str">
        <f t="shared" si="5"/>
        <v>1.000.001-5.000.000</v>
      </c>
    </row>
    <row r="192" spans="1:13" x14ac:dyDescent="0.35">
      <c r="A192">
        <v>1425</v>
      </c>
      <c r="B192" t="s">
        <v>15</v>
      </c>
      <c r="C192">
        <v>2072167</v>
      </c>
      <c r="D192" t="s">
        <v>14</v>
      </c>
      <c r="E192" t="s">
        <v>11</v>
      </c>
      <c r="F192" t="s">
        <v>12</v>
      </c>
      <c r="G192" t="s">
        <v>13</v>
      </c>
      <c r="H192" t="s">
        <v>13</v>
      </c>
      <c r="I192">
        <v>67</v>
      </c>
      <c r="J192" t="str">
        <f>IF(ABS((C192-AVERAGE($C:$C))/_xlfn.STDEV.S(moras2[SALARIO]))&gt;1.96,"Atípico","No")</f>
        <v>No</v>
      </c>
      <c r="K192" t="str">
        <f>IF(ABS((moras2[[#This Row],[EDAD]]-AVERAGE($I:$I))/_xlfn.STDEV.S($I:$I))&gt;1.96,"Atípico","No")</f>
        <v>No</v>
      </c>
      <c r="L192" t="str">
        <f t="shared" si="4"/>
        <v>56+</v>
      </c>
      <c r="M192" t="str">
        <f t="shared" si="5"/>
        <v>1.000.001-5.000.000</v>
      </c>
    </row>
    <row r="193" spans="1:13" x14ac:dyDescent="0.35">
      <c r="A193">
        <v>757</v>
      </c>
      <c r="B193" t="s">
        <v>15</v>
      </c>
      <c r="C193">
        <v>2058548.97</v>
      </c>
      <c r="D193" t="s">
        <v>10</v>
      </c>
      <c r="E193" t="s">
        <v>11</v>
      </c>
      <c r="F193" t="s">
        <v>12</v>
      </c>
      <c r="G193" t="s">
        <v>13</v>
      </c>
      <c r="H193" t="s">
        <v>13</v>
      </c>
      <c r="I193">
        <v>38</v>
      </c>
      <c r="J193" t="str">
        <f>IF(ABS((C193-AVERAGE($C:$C))/_xlfn.STDEV.S(moras2[SALARIO]))&gt;1.96,"Atípico","No")</f>
        <v>No</v>
      </c>
      <c r="K193" t="str">
        <f>IF(ABS((moras2[[#This Row],[EDAD]]-AVERAGE($I:$I))/_xlfn.STDEV.S($I:$I))&gt;1.96,"Atípico","No")</f>
        <v>No</v>
      </c>
      <c r="L193" t="str">
        <f t="shared" si="4"/>
        <v>36-45</v>
      </c>
      <c r="M193" t="str">
        <f t="shared" si="5"/>
        <v>1.000.001-5.000.000</v>
      </c>
    </row>
    <row r="194" spans="1:13" x14ac:dyDescent="0.35">
      <c r="A194">
        <v>3625</v>
      </c>
      <c r="B194" t="s">
        <v>9</v>
      </c>
      <c r="C194">
        <v>2054741</v>
      </c>
      <c r="D194" t="s">
        <v>10</v>
      </c>
      <c r="E194" t="s">
        <v>11</v>
      </c>
      <c r="F194" t="s">
        <v>12</v>
      </c>
      <c r="G194" t="s">
        <v>13</v>
      </c>
      <c r="H194" t="s">
        <v>12</v>
      </c>
      <c r="I194">
        <v>60</v>
      </c>
      <c r="J194" t="str">
        <f>IF(ABS((C194-AVERAGE($C:$C))/_xlfn.STDEV.S(moras2[SALARIO]))&gt;1.96,"Atípico","No")</f>
        <v>No</v>
      </c>
      <c r="K194" t="str">
        <f>IF(ABS((moras2[[#This Row],[EDAD]]-AVERAGE($I:$I))/_xlfn.STDEV.S($I:$I))&gt;1.96,"Atípico","No")</f>
        <v>No</v>
      </c>
      <c r="L194" t="str">
        <f t="shared" ref="L194:L257" si="6">IF(I194&lt;=35,"26-35",IF(I194&lt;=45,"36-45",IF(I194&lt;=55,"46-55","56+")))</f>
        <v>56+</v>
      </c>
      <c r="M194" t="str">
        <f t="shared" ref="M194:M257" si="7">IF(C194&lt;=500000,"0-500.000",
IF(C194&lt;=1000000,"500.001-1.000.000",
IF(C194&lt;=5000000,"1.000.001-5.000.000",
"5.000.001-16.858.742")))</f>
        <v>1.000.001-5.000.000</v>
      </c>
    </row>
    <row r="195" spans="1:13" x14ac:dyDescent="0.35">
      <c r="A195">
        <v>188</v>
      </c>
      <c r="B195" t="s">
        <v>15</v>
      </c>
      <c r="C195">
        <v>2050000</v>
      </c>
      <c r="D195" t="s">
        <v>10</v>
      </c>
      <c r="E195" t="s">
        <v>16</v>
      </c>
      <c r="F195" t="s">
        <v>12</v>
      </c>
      <c r="G195" t="s">
        <v>13</v>
      </c>
      <c r="H195" t="s">
        <v>13</v>
      </c>
      <c r="I195">
        <v>46</v>
      </c>
      <c r="J195" t="str">
        <f>IF(ABS((C195-AVERAGE($C:$C))/_xlfn.STDEV.S(moras2[SALARIO]))&gt;1.96,"Atípico","No")</f>
        <v>No</v>
      </c>
      <c r="K195" t="str">
        <f>IF(ABS((moras2[[#This Row],[EDAD]]-AVERAGE($I:$I))/_xlfn.STDEV.S($I:$I))&gt;1.96,"Atípico","No")</f>
        <v>No</v>
      </c>
      <c r="L195" t="str">
        <f t="shared" si="6"/>
        <v>46-55</v>
      </c>
      <c r="M195" t="str">
        <f t="shared" si="7"/>
        <v>1.000.001-5.000.000</v>
      </c>
    </row>
    <row r="196" spans="1:13" x14ac:dyDescent="0.35">
      <c r="A196">
        <v>2090</v>
      </c>
      <c r="B196" t="s">
        <v>9</v>
      </c>
      <c r="C196">
        <v>2038867</v>
      </c>
      <c r="D196" t="s">
        <v>10</v>
      </c>
      <c r="E196" t="s">
        <v>16</v>
      </c>
      <c r="F196" t="s">
        <v>12</v>
      </c>
      <c r="G196" t="s">
        <v>13</v>
      </c>
      <c r="H196" t="s">
        <v>13</v>
      </c>
      <c r="I196">
        <v>34</v>
      </c>
      <c r="J196" t="str">
        <f>IF(ABS((C196-AVERAGE($C:$C))/_xlfn.STDEV.S(moras2[SALARIO]))&gt;1.96,"Atípico","No")</f>
        <v>No</v>
      </c>
      <c r="K196" t="str">
        <f>IF(ABS((moras2[[#This Row],[EDAD]]-AVERAGE($I:$I))/_xlfn.STDEV.S($I:$I))&gt;1.96,"Atípico","No")</f>
        <v>No</v>
      </c>
      <c r="L196" t="str">
        <f t="shared" si="6"/>
        <v>26-35</v>
      </c>
      <c r="M196" t="str">
        <f t="shared" si="7"/>
        <v>1.000.001-5.000.000</v>
      </c>
    </row>
    <row r="197" spans="1:13" x14ac:dyDescent="0.35">
      <c r="A197">
        <v>1172</v>
      </c>
      <c r="B197" t="s">
        <v>9</v>
      </c>
      <c r="C197">
        <v>2036980.28</v>
      </c>
      <c r="D197" t="s">
        <v>10</v>
      </c>
      <c r="E197" t="s">
        <v>16</v>
      </c>
      <c r="F197" t="s">
        <v>12</v>
      </c>
      <c r="G197" t="s">
        <v>13</v>
      </c>
      <c r="H197" t="s">
        <v>13</v>
      </c>
      <c r="I197">
        <v>36</v>
      </c>
      <c r="J197" t="str">
        <f>IF(ABS((C197-AVERAGE($C:$C))/_xlfn.STDEV.S(moras2[SALARIO]))&gt;1.96,"Atípico","No")</f>
        <v>No</v>
      </c>
      <c r="K197" t="str">
        <f>IF(ABS((moras2[[#This Row],[EDAD]]-AVERAGE($I:$I))/_xlfn.STDEV.S($I:$I))&gt;1.96,"Atípico","No")</f>
        <v>No</v>
      </c>
      <c r="L197" t="str">
        <f t="shared" si="6"/>
        <v>36-45</v>
      </c>
      <c r="M197" t="str">
        <f t="shared" si="7"/>
        <v>1.000.001-5.000.000</v>
      </c>
    </row>
    <row r="198" spans="1:13" x14ac:dyDescent="0.35">
      <c r="A198">
        <v>3724</v>
      </c>
      <c r="B198" t="s">
        <v>15</v>
      </c>
      <c r="C198">
        <v>2036556.25</v>
      </c>
      <c r="D198" t="s">
        <v>10</v>
      </c>
      <c r="E198" t="s">
        <v>16</v>
      </c>
      <c r="F198" t="s">
        <v>12</v>
      </c>
      <c r="G198" t="s">
        <v>13</v>
      </c>
      <c r="H198" t="s">
        <v>13</v>
      </c>
      <c r="I198">
        <v>37</v>
      </c>
      <c r="J198" t="str">
        <f>IF(ABS((C198-AVERAGE($C:$C))/_xlfn.STDEV.S(moras2[SALARIO]))&gt;1.96,"Atípico","No")</f>
        <v>No</v>
      </c>
      <c r="K198" t="str">
        <f>IF(ABS((moras2[[#This Row],[EDAD]]-AVERAGE($I:$I))/_xlfn.STDEV.S($I:$I))&gt;1.96,"Atípico","No")</f>
        <v>No</v>
      </c>
      <c r="L198" t="str">
        <f t="shared" si="6"/>
        <v>36-45</v>
      </c>
      <c r="M198" t="str">
        <f t="shared" si="7"/>
        <v>1.000.001-5.000.000</v>
      </c>
    </row>
    <row r="199" spans="1:13" x14ac:dyDescent="0.35">
      <c r="A199">
        <v>491</v>
      </c>
      <c r="B199" t="s">
        <v>9</v>
      </c>
      <c r="C199">
        <v>2034486</v>
      </c>
      <c r="D199" t="s">
        <v>10</v>
      </c>
      <c r="E199" t="s">
        <v>16</v>
      </c>
      <c r="F199" t="s">
        <v>12</v>
      </c>
      <c r="G199" t="s">
        <v>13</v>
      </c>
      <c r="H199" t="s">
        <v>13</v>
      </c>
      <c r="I199">
        <v>36</v>
      </c>
      <c r="J199" t="str">
        <f>IF(ABS((C199-AVERAGE($C:$C))/_xlfn.STDEV.S(moras2[SALARIO]))&gt;1.96,"Atípico","No")</f>
        <v>No</v>
      </c>
      <c r="K199" t="str">
        <f>IF(ABS((moras2[[#This Row],[EDAD]]-AVERAGE($I:$I))/_xlfn.STDEV.S($I:$I))&gt;1.96,"Atípico","No")</f>
        <v>No</v>
      </c>
      <c r="L199" t="str">
        <f t="shared" si="6"/>
        <v>36-45</v>
      </c>
      <c r="M199" t="str">
        <f t="shared" si="7"/>
        <v>1.000.001-5.000.000</v>
      </c>
    </row>
    <row r="200" spans="1:13" x14ac:dyDescent="0.35">
      <c r="A200">
        <v>193</v>
      </c>
      <c r="B200" t="s">
        <v>9</v>
      </c>
      <c r="C200">
        <v>2033150.05</v>
      </c>
      <c r="D200" t="s">
        <v>19</v>
      </c>
      <c r="E200" t="s">
        <v>16</v>
      </c>
      <c r="F200" t="s">
        <v>12</v>
      </c>
      <c r="G200" t="s">
        <v>13</v>
      </c>
      <c r="H200" t="s">
        <v>13</v>
      </c>
      <c r="I200">
        <v>46</v>
      </c>
      <c r="J200" t="str">
        <f>IF(ABS((C200-AVERAGE($C:$C))/_xlfn.STDEV.S(moras2[SALARIO]))&gt;1.96,"Atípico","No")</f>
        <v>No</v>
      </c>
      <c r="K200" t="str">
        <f>IF(ABS((moras2[[#This Row],[EDAD]]-AVERAGE($I:$I))/_xlfn.STDEV.S($I:$I))&gt;1.96,"Atípico","No")</f>
        <v>No</v>
      </c>
      <c r="L200" t="str">
        <f t="shared" si="6"/>
        <v>46-55</v>
      </c>
      <c r="M200" t="str">
        <f t="shared" si="7"/>
        <v>1.000.001-5.000.000</v>
      </c>
    </row>
    <row r="201" spans="1:13" x14ac:dyDescent="0.35">
      <c r="A201">
        <v>2996</v>
      </c>
      <c r="B201" t="s">
        <v>15</v>
      </c>
      <c r="C201">
        <v>2032262.93</v>
      </c>
      <c r="D201" t="s">
        <v>10</v>
      </c>
      <c r="E201" t="s">
        <v>16</v>
      </c>
      <c r="F201" t="s">
        <v>12</v>
      </c>
      <c r="G201" t="s">
        <v>13</v>
      </c>
      <c r="H201" t="s">
        <v>13</v>
      </c>
      <c r="I201">
        <v>54</v>
      </c>
      <c r="J201" t="str">
        <f>IF(ABS((C201-AVERAGE($C:$C))/_xlfn.STDEV.S(moras2[SALARIO]))&gt;1.96,"Atípico","No")</f>
        <v>No</v>
      </c>
      <c r="K201" t="str">
        <f>IF(ABS((moras2[[#This Row],[EDAD]]-AVERAGE($I:$I))/_xlfn.STDEV.S($I:$I))&gt;1.96,"Atípico","No")</f>
        <v>No</v>
      </c>
      <c r="L201" t="str">
        <f t="shared" si="6"/>
        <v>46-55</v>
      </c>
      <c r="M201" t="str">
        <f t="shared" si="7"/>
        <v>1.000.001-5.000.000</v>
      </c>
    </row>
    <row r="202" spans="1:13" x14ac:dyDescent="0.35">
      <c r="A202">
        <v>2184</v>
      </c>
      <c r="B202" t="s">
        <v>9</v>
      </c>
      <c r="C202">
        <v>2030634.72</v>
      </c>
      <c r="D202" t="s">
        <v>10</v>
      </c>
      <c r="E202" t="s">
        <v>11</v>
      </c>
      <c r="F202" t="s">
        <v>12</v>
      </c>
      <c r="G202" t="s">
        <v>13</v>
      </c>
      <c r="H202" t="s">
        <v>13</v>
      </c>
      <c r="I202">
        <v>45</v>
      </c>
      <c r="J202" t="str">
        <f>IF(ABS((C202-AVERAGE($C:$C))/_xlfn.STDEV.S(moras2[SALARIO]))&gt;1.96,"Atípico","No")</f>
        <v>No</v>
      </c>
      <c r="K202" t="str">
        <f>IF(ABS((moras2[[#This Row],[EDAD]]-AVERAGE($I:$I))/_xlfn.STDEV.S($I:$I))&gt;1.96,"Atípico","No")</f>
        <v>No</v>
      </c>
      <c r="L202" t="str">
        <f t="shared" si="6"/>
        <v>36-45</v>
      </c>
      <c r="M202" t="str">
        <f t="shared" si="7"/>
        <v>1.000.001-5.000.000</v>
      </c>
    </row>
    <row r="203" spans="1:13" x14ac:dyDescent="0.35">
      <c r="A203">
        <v>2648</v>
      </c>
      <c r="B203" t="s">
        <v>15</v>
      </c>
      <c r="C203">
        <v>2029604</v>
      </c>
      <c r="D203" t="s">
        <v>14</v>
      </c>
      <c r="E203" t="s">
        <v>11</v>
      </c>
      <c r="F203" t="s">
        <v>12</v>
      </c>
      <c r="G203" t="s">
        <v>13</v>
      </c>
      <c r="H203" t="s">
        <v>13</v>
      </c>
      <c r="I203">
        <v>72</v>
      </c>
      <c r="J203" t="str">
        <f>IF(ABS((C203-AVERAGE($C:$C))/_xlfn.STDEV.S(moras2[SALARIO]))&gt;1.96,"Atípico","No")</f>
        <v>No</v>
      </c>
      <c r="K203" t="str">
        <f>IF(ABS((moras2[[#This Row],[EDAD]]-AVERAGE($I:$I))/_xlfn.STDEV.S($I:$I))&gt;1.96,"Atípico","No")</f>
        <v>Atípico</v>
      </c>
      <c r="L203" t="str">
        <f t="shared" si="6"/>
        <v>56+</v>
      </c>
      <c r="M203" t="str">
        <f t="shared" si="7"/>
        <v>1.000.001-5.000.000</v>
      </c>
    </row>
    <row r="204" spans="1:13" x14ac:dyDescent="0.35">
      <c r="A204">
        <v>504</v>
      </c>
      <c r="B204" t="s">
        <v>9</v>
      </c>
      <c r="C204">
        <v>2029285.16</v>
      </c>
      <c r="D204" t="s">
        <v>10</v>
      </c>
      <c r="E204" t="s">
        <v>16</v>
      </c>
      <c r="F204" t="s">
        <v>12</v>
      </c>
      <c r="G204" t="s">
        <v>13</v>
      </c>
      <c r="H204" t="s">
        <v>13</v>
      </c>
      <c r="I204">
        <v>38</v>
      </c>
      <c r="J204" t="str">
        <f>IF(ABS((C204-AVERAGE($C:$C))/_xlfn.STDEV.S(moras2[SALARIO]))&gt;1.96,"Atípico","No")</f>
        <v>No</v>
      </c>
      <c r="K204" t="str">
        <f>IF(ABS((moras2[[#This Row],[EDAD]]-AVERAGE($I:$I))/_xlfn.STDEV.S($I:$I))&gt;1.96,"Atípico","No")</f>
        <v>No</v>
      </c>
      <c r="L204" t="str">
        <f t="shared" si="6"/>
        <v>36-45</v>
      </c>
      <c r="M204" t="str">
        <f t="shared" si="7"/>
        <v>1.000.001-5.000.000</v>
      </c>
    </row>
    <row r="205" spans="1:13" x14ac:dyDescent="0.35">
      <c r="A205">
        <v>2054</v>
      </c>
      <c r="B205" t="s">
        <v>15</v>
      </c>
      <c r="C205">
        <v>2024000</v>
      </c>
      <c r="D205" t="s">
        <v>10</v>
      </c>
      <c r="E205" t="s">
        <v>16</v>
      </c>
      <c r="F205" t="s">
        <v>12</v>
      </c>
      <c r="G205" t="s">
        <v>13</v>
      </c>
      <c r="H205" t="s">
        <v>13</v>
      </c>
      <c r="I205">
        <v>26</v>
      </c>
      <c r="J205" t="str">
        <f>IF(ABS((C205-AVERAGE($C:$C))/_xlfn.STDEV.S(moras2[SALARIO]))&gt;1.96,"Atípico","No")</f>
        <v>No</v>
      </c>
      <c r="K205" t="str">
        <f>IF(ABS((moras2[[#This Row],[EDAD]]-AVERAGE($I:$I))/_xlfn.STDEV.S($I:$I))&gt;1.96,"Atípico","No")</f>
        <v>No</v>
      </c>
      <c r="L205" t="str">
        <f t="shared" si="6"/>
        <v>26-35</v>
      </c>
      <c r="M205" t="str">
        <f t="shared" si="7"/>
        <v>1.000.001-5.000.000</v>
      </c>
    </row>
    <row r="206" spans="1:13" x14ac:dyDescent="0.35">
      <c r="A206">
        <v>4914</v>
      </c>
      <c r="B206" t="s">
        <v>15</v>
      </c>
      <c r="C206">
        <v>2021471.57</v>
      </c>
      <c r="D206" t="s">
        <v>10</v>
      </c>
      <c r="E206" t="s">
        <v>11</v>
      </c>
      <c r="F206" t="s">
        <v>12</v>
      </c>
      <c r="G206" t="s">
        <v>13</v>
      </c>
      <c r="H206" t="s">
        <v>13</v>
      </c>
      <c r="I206">
        <v>38</v>
      </c>
      <c r="J206" t="str">
        <f>IF(ABS((C206-AVERAGE($C:$C))/_xlfn.STDEV.S(moras2[SALARIO]))&gt;1.96,"Atípico","No")</f>
        <v>No</v>
      </c>
      <c r="K206" t="str">
        <f>IF(ABS((moras2[[#This Row],[EDAD]]-AVERAGE($I:$I))/_xlfn.STDEV.S($I:$I))&gt;1.96,"Atípico","No")</f>
        <v>No</v>
      </c>
      <c r="L206" t="str">
        <f t="shared" si="6"/>
        <v>36-45</v>
      </c>
      <c r="M206" t="str">
        <f t="shared" si="7"/>
        <v>1.000.001-5.000.000</v>
      </c>
    </row>
    <row r="207" spans="1:13" x14ac:dyDescent="0.35">
      <c r="A207">
        <v>4342</v>
      </c>
      <c r="B207" t="s">
        <v>9</v>
      </c>
      <c r="C207">
        <v>2012772</v>
      </c>
      <c r="D207" t="s">
        <v>10</v>
      </c>
      <c r="E207" t="s">
        <v>11</v>
      </c>
      <c r="F207" t="s">
        <v>12</v>
      </c>
      <c r="G207" t="s">
        <v>13</v>
      </c>
      <c r="H207" t="s">
        <v>13</v>
      </c>
      <c r="I207">
        <v>43</v>
      </c>
      <c r="J207" t="str">
        <f>IF(ABS((C207-AVERAGE($C:$C))/_xlfn.STDEV.S(moras2[SALARIO]))&gt;1.96,"Atípico","No")</f>
        <v>No</v>
      </c>
      <c r="K207" t="str">
        <f>IF(ABS((moras2[[#This Row],[EDAD]]-AVERAGE($I:$I))/_xlfn.STDEV.S($I:$I))&gt;1.96,"Atípico","No")</f>
        <v>No</v>
      </c>
      <c r="L207" t="str">
        <f t="shared" si="6"/>
        <v>36-45</v>
      </c>
      <c r="M207" t="str">
        <f t="shared" si="7"/>
        <v>1.000.001-5.000.000</v>
      </c>
    </row>
    <row r="208" spans="1:13" x14ac:dyDescent="0.35">
      <c r="A208">
        <v>1417</v>
      </c>
      <c r="B208" t="s">
        <v>9</v>
      </c>
      <c r="C208">
        <v>2007029.76</v>
      </c>
      <c r="D208" t="s">
        <v>10</v>
      </c>
      <c r="E208" t="s">
        <v>11</v>
      </c>
      <c r="F208" t="s">
        <v>12</v>
      </c>
      <c r="G208" t="s">
        <v>13</v>
      </c>
      <c r="H208" t="s">
        <v>13</v>
      </c>
      <c r="I208">
        <v>54</v>
      </c>
      <c r="J208" t="str">
        <f>IF(ABS((C208-AVERAGE($C:$C))/_xlfn.STDEV.S(moras2[SALARIO]))&gt;1.96,"Atípico","No")</f>
        <v>No</v>
      </c>
      <c r="K208" t="str">
        <f>IF(ABS((moras2[[#This Row],[EDAD]]-AVERAGE($I:$I))/_xlfn.STDEV.S($I:$I))&gt;1.96,"Atípico","No")</f>
        <v>No</v>
      </c>
      <c r="L208" t="str">
        <f t="shared" si="6"/>
        <v>46-55</v>
      </c>
      <c r="M208" t="str">
        <f t="shared" si="7"/>
        <v>1.000.001-5.000.000</v>
      </c>
    </row>
    <row r="209" spans="1:13" x14ac:dyDescent="0.35">
      <c r="A209">
        <v>284</v>
      </c>
      <c r="B209" t="s">
        <v>9</v>
      </c>
      <c r="C209">
        <v>2005101</v>
      </c>
      <c r="D209" t="s">
        <v>10</v>
      </c>
      <c r="E209" t="s">
        <v>16</v>
      </c>
      <c r="F209" t="s">
        <v>12</v>
      </c>
      <c r="G209" t="s">
        <v>13</v>
      </c>
      <c r="H209" t="s">
        <v>13</v>
      </c>
      <c r="I209">
        <v>32</v>
      </c>
      <c r="J209" t="str">
        <f>IF(ABS((C209-AVERAGE($C:$C))/_xlfn.STDEV.S(moras2[SALARIO]))&gt;1.96,"Atípico","No")</f>
        <v>No</v>
      </c>
      <c r="K209" t="str">
        <f>IF(ABS((moras2[[#This Row],[EDAD]]-AVERAGE($I:$I))/_xlfn.STDEV.S($I:$I))&gt;1.96,"Atípico","No")</f>
        <v>No</v>
      </c>
      <c r="L209" t="str">
        <f t="shared" si="6"/>
        <v>26-35</v>
      </c>
      <c r="M209" t="str">
        <f t="shared" si="7"/>
        <v>1.000.001-5.000.000</v>
      </c>
    </row>
    <row r="210" spans="1:13" x14ac:dyDescent="0.35">
      <c r="A210">
        <v>3460</v>
      </c>
      <c r="B210" t="s">
        <v>9</v>
      </c>
      <c r="C210">
        <v>2000000</v>
      </c>
      <c r="D210" t="s">
        <v>10</v>
      </c>
      <c r="E210" t="s">
        <v>16</v>
      </c>
      <c r="F210" t="s">
        <v>12</v>
      </c>
      <c r="G210" t="s">
        <v>13</v>
      </c>
      <c r="H210" t="s">
        <v>13</v>
      </c>
      <c r="I210">
        <v>32</v>
      </c>
      <c r="J210" t="str">
        <f>IF(ABS((C210-AVERAGE($C:$C))/_xlfn.STDEV.S(moras2[SALARIO]))&gt;1.96,"Atípico","No")</f>
        <v>No</v>
      </c>
      <c r="K210" t="str">
        <f>IF(ABS((moras2[[#This Row],[EDAD]]-AVERAGE($I:$I))/_xlfn.STDEV.S($I:$I))&gt;1.96,"Atípico","No")</f>
        <v>No</v>
      </c>
      <c r="L210" t="str">
        <f t="shared" si="6"/>
        <v>26-35</v>
      </c>
      <c r="M210" t="str">
        <f t="shared" si="7"/>
        <v>1.000.001-5.000.000</v>
      </c>
    </row>
    <row r="211" spans="1:13" x14ac:dyDescent="0.35">
      <c r="A211">
        <v>4185</v>
      </c>
      <c r="B211" t="s">
        <v>9</v>
      </c>
      <c r="C211">
        <v>2000000</v>
      </c>
      <c r="D211" t="s">
        <v>10</v>
      </c>
      <c r="E211" t="s">
        <v>16</v>
      </c>
      <c r="F211" t="s">
        <v>12</v>
      </c>
      <c r="G211" t="s">
        <v>13</v>
      </c>
      <c r="H211" t="s">
        <v>13</v>
      </c>
      <c r="I211">
        <v>39</v>
      </c>
      <c r="J211" t="str">
        <f>IF(ABS((C211-AVERAGE($C:$C))/_xlfn.STDEV.S(moras2[SALARIO]))&gt;1.96,"Atípico","No")</f>
        <v>No</v>
      </c>
      <c r="K211" t="str">
        <f>IF(ABS((moras2[[#This Row],[EDAD]]-AVERAGE($I:$I))/_xlfn.STDEV.S($I:$I))&gt;1.96,"Atípico","No")</f>
        <v>No</v>
      </c>
      <c r="L211" t="str">
        <f t="shared" si="6"/>
        <v>36-45</v>
      </c>
      <c r="M211" t="str">
        <f t="shared" si="7"/>
        <v>1.000.001-5.000.000</v>
      </c>
    </row>
    <row r="212" spans="1:13" x14ac:dyDescent="0.35">
      <c r="A212">
        <v>793</v>
      </c>
      <c r="B212" t="s">
        <v>9</v>
      </c>
      <c r="C212">
        <v>1998877</v>
      </c>
      <c r="D212" t="s">
        <v>10</v>
      </c>
      <c r="E212" t="s">
        <v>11</v>
      </c>
      <c r="F212" t="s">
        <v>12</v>
      </c>
      <c r="G212" t="s">
        <v>13</v>
      </c>
      <c r="H212" t="s">
        <v>12</v>
      </c>
      <c r="I212">
        <v>50</v>
      </c>
      <c r="J212" t="str">
        <f>IF(ABS((C212-AVERAGE($C:$C))/_xlfn.STDEV.S(moras2[SALARIO]))&gt;1.96,"Atípico","No")</f>
        <v>No</v>
      </c>
      <c r="K212" t="str">
        <f>IF(ABS((moras2[[#This Row],[EDAD]]-AVERAGE($I:$I))/_xlfn.STDEV.S($I:$I))&gt;1.96,"Atípico","No")</f>
        <v>No</v>
      </c>
      <c r="L212" t="str">
        <f t="shared" si="6"/>
        <v>46-55</v>
      </c>
      <c r="M212" t="str">
        <f t="shared" si="7"/>
        <v>1.000.001-5.000.000</v>
      </c>
    </row>
    <row r="213" spans="1:13" x14ac:dyDescent="0.35">
      <c r="A213">
        <v>2096</v>
      </c>
      <c r="B213" t="s">
        <v>9</v>
      </c>
      <c r="C213">
        <v>1995482.54</v>
      </c>
      <c r="D213" t="s">
        <v>10</v>
      </c>
      <c r="E213" t="s">
        <v>11</v>
      </c>
      <c r="F213" t="s">
        <v>12</v>
      </c>
      <c r="G213" t="s">
        <v>13</v>
      </c>
      <c r="H213" t="s">
        <v>13</v>
      </c>
      <c r="I213">
        <v>34</v>
      </c>
      <c r="J213" t="str">
        <f>IF(ABS((C213-AVERAGE($C:$C))/_xlfn.STDEV.S(moras2[SALARIO]))&gt;1.96,"Atípico","No")</f>
        <v>No</v>
      </c>
      <c r="K213" t="str">
        <f>IF(ABS((moras2[[#This Row],[EDAD]]-AVERAGE($I:$I))/_xlfn.STDEV.S($I:$I))&gt;1.96,"Atípico","No")</f>
        <v>No</v>
      </c>
      <c r="L213" t="str">
        <f t="shared" si="6"/>
        <v>26-35</v>
      </c>
      <c r="M213" t="str">
        <f t="shared" si="7"/>
        <v>1.000.001-5.000.000</v>
      </c>
    </row>
    <row r="214" spans="1:13" x14ac:dyDescent="0.35">
      <c r="A214">
        <v>1239</v>
      </c>
      <c r="B214" t="s">
        <v>15</v>
      </c>
      <c r="C214">
        <v>1990669.08</v>
      </c>
      <c r="D214" t="s">
        <v>10</v>
      </c>
      <c r="E214" t="s">
        <v>11</v>
      </c>
      <c r="F214" t="s">
        <v>12</v>
      </c>
      <c r="G214" t="s">
        <v>13</v>
      </c>
      <c r="H214" t="s">
        <v>13</v>
      </c>
      <c r="I214">
        <v>38</v>
      </c>
      <c r="J214" t="str">
        <f>IF(ABS((C214-AVERAGE($C:$C))/_xlfn.STDEV.S(moras2[SALARIO]))&gt;1.96,"Atípico","No")</f>
        <v>No</v>
      </c>
      <c r="K214" t="str">
        <f>IF(ABS((moras2[[#This Row],[EDAD]]-AVERAGE($I:$I))/_xlfn.STDEV.S($I:$I))&gt;1.96,"Atípico","No")</f>
        <v>No</v>
      </c>
      <c r="L214" t="str">
        <f t="shared" si="6"/>
        <v>36-45</v>
      </c>
      <c r="M214" t="str">
        <f t="shared" si="7"/>
        <v>1.000.001-5.000.000</v>
      </c>
    </row>
    <row r="215" spans="1:13" x14ac:dyDescent="0.35">
      <c r="A215">
        <v>2919</v>
      </c>
      <c r="B215" t="s">
        <v>15</v>
      </c>
      <c r="C215">
        <v>1983460.5</v>
      </c>
      <c r="D215" t="s">
        <v>10</v>
      </c>
      <c r="E215" t="s">
        <v>11</v>
      </c>
      <c r="F215" t="s">
        <v>12</v>
      </c>
      <c r="G215" t="s">
        <v>13</v>
      </c>
      <c r="H215" t="s">
        <v>13</v>
      </c>
      <c r="I215">
        <v>61</v>
      </c>
      <c r="J215" t="str">
        <f>IF(ABS((C215-AVERAGE($C:$C))/_xlfn.STDEV.S(moras2[SALARIO]))&gt;1.96,"Atípico","No")</f>
        <v>No</v>
      </c>
      <c r="K215" t="str">
        <f>IF(ABS((moras2[[#This Row],[EDAD]]-AVERAGE($I:$I))/_xlfn.STDEV.S($I:$I))&gt;1.96,"Atípico","No")</f>
        <v>No</v>
      </c>
      <c r="L215" t="str">
        <f t="shared" si="6"/>
        <v>56+</v>
      </c>
      <c r="M215" t="str">
        <f t="shared" si="7"/>
        <v>1.000.001-5.000.000</v>
      </c>
    </row>
    <row r="216" spans="1:13" x14ac:dyDescent="0.35">
      <c r="A216">
        <v>3564</v>
      </c>
      <c r="B216" t="s">
        <v>9</v>
      </c>
      <c r="C216">
        <v>1976257</v>
      </c>
      <c r="D216" t="s">
        <v>10</v>
      </c>
      <c r="E216" t="s">
        <v>11</v>
      </c>
      <c r="F216" t="s">
        <v>12</v>
      </c>
      <c r="G216" t="s">
        <v>13</v>
      </c>
      <c r="H216" t="s">
        <v>13</v>
      </c>
      <c r="I216">
        <v>56</v>
      </c>
      <c r="J216" t="str">
        <f>IF(ABS((C216-AVERAGE($C:$C))/_xlfn.STDEV.S(moras2[SALARIO]))&gt;1.96,"Atípico","No")</f>
        <v>No</v>
      </c>
      <c r="K216" t="str">
        <f>IF(ABS((moras2[[#This Row],[EDAD]]-AVERAGE($I:$I))/_xlfn.STDEV.S($I:$I))&gt;1.96,"Atípico","No")</f>
        <v>No</v>
      </c>
      <c r="L216" t="str">
        <f t="shared" si="6"/>
        <v>56+</v>
      </c>
      <c r="M216" t="str">
        <f t="shared" si="7"/>
        <v>1.000.001-5.000.000</v>
      </c>
    </row>
    <row r="217" spans="1:13" x14ac:dyDescent="0.35">
      <c r="A217">
        <v>4530</v>
      </c>
      <c r="B217" t="s">
        <v>15</v>
      </c>
      <c r="C217">
        <v>1957708.6</v>
      </c>
      <c r="D217" t="s">
        <v>10</v>
      </c>
      <c r="E217" t="s">
        <v>11</v>
      </c>
      <c r="F217" t="s">
        <v>12</v>
      </c>
      <c r="G217" t="s">
        <v>13</v>
      </c>
      <c r="H217" t="s">
        <v>13</v>
      </c>
      <c r="I217">
        <v>52</v>
      </c>
      <c r="J217" t="str">
        <f>IF(ABS((C217-AVERAGE($C:$C))/_xlfn.STDEV.S(moras2[SALARIO]))&gt;1.96,"Atípico","No")</f>
        <v>No</v>
      </c>
      <c r="K217" t="str">
        <f>IF(ABS((moras2[[#This Row],[EDAD]]-AVERAGE($I:$I))/_xlfn.STDEV.S($I:$I))&gt;1.96,"Atípico","No")</f>
        <v>No</v>
      </c>
      <c r="L217" t="str">
        <f t="shared" si="6"/>
        <v>46-55</v>
      </c>
      <c r="M217" t="str">
        <f t="shared" si="7"/>
        <v>1.000.001-5.000.000</v>
      </c>
    </row>
    <row r="218" spans="1:13" x14ac:dyDescent="0.35">
      <c r="A218">
        <v>3943</v>
      </c>
      <c r="B218" t="s">
        <v>15</v>
      </c>
      <c r="C218">
        <v>1955324</v>
      </c>
      <c r="D218" t="s">
        <v>10</v>
      </c>
      <c r="E218" t="s">
        <v>11</v>
      </c>
      <c r="F218" t="s">
        <v>12</v>
      </c>
      <c r="G218" t="s">
        <v>13</v>
      </c>
      <c r="H218" t="s">
        <v>12</v>
      </c>
      <c r="I218">
        <v>37</v>
      </c>
      <c r="J218" t="str">
        <f>IF(ABS((C218-AVERAGE($C:$C))/_xlfn.STDEV.S(moras2[SALARIO]))&gt;1.96,"Atípico","No")</f>
        <v>No</v>
      </c>
      <c r="K218" t="str">
        <f>IF(ABS((moras2[[#This Row],[EDAD]]-AVERAGE($I:$I))/_xlfn.STDEV.S($I:$I))&gt;1.96,"Atípico","No")</f>
        <v>No</v>
      </c>
      <c r="L218" t="str">
        <f t="shared" si="6"/>
        <v>36-45</v>
      </c>
      <c r="M218" t="str">
        <f t="shared" si="7"/>
        <v>1.000.001-5.000.000</v>
      </c>
    </row>
    <row r="219" spans="1:13" x14ac:dyDescent="0.35">
      <c r="A219">
        <v>1352</v>
      </c>
      <c r="B219" t="s">
        <v>9</v>
      </c>
      <c r="C219">
        <v>1954127</v>
      </c>
      <c r="D219" t="s">
        <v>10</v>
      </c>
      <c r="E219" t="s">
        <v>11</v>
      </c>
      <c r="F219" t="s">
        <v>12</v>
      </c>
      <c r="G219" t="s">
        <v>13</v>
      </c>
      <c r="H219" t="s">
        <v>13</v>
      </c>
      <c r="I219">
        <v>63</v>
      </c>
      <c r="J219" t="str">
        <f>IF(ABS((C219-AVERAGE($C:$C))/_xlfn.STDEV.S(moras2[SALARIO]))&gt;1.96,"Atípico","No")</f>
        <v>No</v>
      </c>
      <c r="K219" t="str">
        <f>IF(ABS((moras2[[#This Row],[EDAD]]-AVERAGE($I:$I))/_xlfn.STDEV.S($I:$I))&gt;1.96,"Atípico","No")</f>
        <v>No</v>
      </c>
      <c r="L219" t="str">
        <f t="shared" si="6"/>
        <v>56+</v>
      </c>
      <c r="M219" t="str">
        <f t="shared" si="7"/>
        <v>1.000.001-5.000.000</v>
      </c>
    </row>
    <row r="220" spans="1:13" x14ac:dyDescent="0.35">
      <c r="A220">
        <v>337</v>
      </c>
      <c r="B220" t="s">
        <v>15</v>
      </c>
      <c r="C220">
        <v>1953183.27</v>
      </c>
      <c r="D220" t="s">
        <v>10</v>
      </c>
      <c r="E220" t="s">
        <v>16</v>
      </c>
      <c r="F220" t="s">
        <v>12</v>
      </c>
      <c r="G220" t="s">
        <v>13</v>
      </c>
      <c r="H220" t="s">
        <v>13</v>
      </c>
      <c r="I220">
        <v>36</v>
      </c>
      <c r="J220" t="str">
        <f>IF(ABS((C220-AVERAGE($C:$C))/_xlfn.STDEV.S(moras2[SALARIO]))&gt;1.96,"Atípico","No")</f>
        <v>No</v>
      </c>
      <c r="K220" t="str">
        <f>IF(ABS((moras2[[#This Row],[EDAD]]-AVERAGE($I:$I))/_xlfn.STDEV.S($I:$I))&gt;1.96,"Atípico","No")</f>
        <v>No</v>
      </c>
      <c r="L220" t="str">
        <f t="shared" si="6"/>
        <v>36-45</v>
      </c>
      <c r="M220" t="str">
        <f t="shared" si="7"/>
        <v>1.000.001-5.000.000</v>
      </c>
    </row>
    <row r="221" spans="1:13" x14ac:dyDescent="0.35">
      <c r="A221">
        <v>16</v>
      </c>
      <c r="B221" t="s">
        <v>15</v>
      </c>
      <c r="C221">
        <v>1943489.5</v>
      </c>
      <c r="D221" t="s">
        <v>10</v>
      </c>
      <c r="E221" t="s">
        <v>11</v>
      </c>
      <c r="F221" t="s">
        <v>12</v>
      </c>
      <c r="G221" t="s">
        <v>13</v>
      </c>
      <c r="H221" t="s">
        <v>13</v>
      </c>
      <c r="I221">
        <v>58</v>
      </c>
      <c r="J221" t="str">
        <f>IF(ABS((C221-AVERAGE($C:$C))/_xlfn.STDEV.S(moras2[SALARIO]))&gt;1.96,"Atípico","No")</f>
        <v>No</v>
      </c>
      <c r="K221" t="str">
        <f>IF(ABS((moras2[[#This Row],[EDAD]]-AVERAGE($I:$I))/_xlfn.STDEV.S($I:$I))&gt;1.96,"Atípico","No")</f>
        <v>No</v>
      </c>
      <c r="L221" t="str">
        <f t="shared" si="6"/>
        <v>56+</v>
      </c>
      <c r="M221" t="str">
        <f t="shared" si="7"/>
        <v>1.000.001-5.000.000</v>
      </c>
    </row>
    <row r="222" spans="1:13" x14ac:dyDescent="0.35">
      <c r="A222">
        <v>3521</v>
      </c>
      <c r="B222" t="s">
        <v>15</v>
      </c>
      <c r="C222">
        <v>1941122</v>
      </c>
      <c r="D222" t="s">
        <v>10</v>
      </c>
      <c r="E222" t="s">
        <v>16</v>
      </c>
      <c r="F222" t="s">
        <v>12</v>
      </c>
      <c r="G222" t="s">
        <v>13</v>
      </c>
      <c r="H222" t="s">
        <v>13</v>
      </c>
      <c r="I222">
        <v>35</v>
      </c>
      <c r="J222" t="str">
        <f>IF(ABS((C222-AVERAGE($C:$C))/_xlfn.STDEV.S(moras2[SALARIO]))&gt;1.96,"Atípico","No")</f>
        <v>No</v>
      </c>
      <c r="K222" t="str">
        <f>IF(ABS((moras2[[#This Row],[EDAD]]-AVERAGE($I:$I))/_xlfn.STDEV.S($I:$I))&gt;1.96,"Atípico","No")</f>
        <v>No</v>
      </c>
      <c r="L222" t="str">
        <f t="shared" si="6"/>
        <v>26-35</v>
      </c>
      <c r="M222" t="str">
        <f t="shared" si="7"/>
        <v>1.000.001-5.000.000</v>
      </c>
    </row>
    <row r="223" spans="1:13" x14ac:dyDescent="0.35">
      <c r="A223">
        <v>1498</v>
      </c>
      <c r="B223" t="s">
        <v>15</v>
      </c>
      <c r="C223">
        <v>1940476.41</v>
      </c>
      <c r="D223" t="s">
        <v>10</v>
      </c>
      <c r="E223" t="s">
        <v>16</v>
      </c>
      <c r="F223" t="s">
        <v>12</v>
      </c>
      <c r="G223" t="s">
        <v>13</v>
      </c>
      <c r="H223" t="s">
        <v>13</v>
      </c>
      <c r="I223">
        <v>34</v>
      </c>
      <c r="J223" t="str">
        <f>IF(ABS((C223-AVERAGE($C:$C))/_xlfn.STDEV.S(moras2[SALARIO]))&gt;1.96,"Atípico","No")</f>
        <v>No</v>
      </c>
      <c r="K223" t="str">
        <f>IF(ABS((moras2[[#This Row],[EDAD]]-AVERAGE($I:$I))/_xlfn.STDEV.S($I:$I))&gt;1.96,"Atípico","No")</f>
        <v>No</v>
      </c>
      <c r="L223" t="str">
        <f t="shared" si="6"/>
        <v>26-35</v>
      </c>
      <c r="M223" t="str">
        <f t="shared" si="7"/>
        <v>1.000.001-5.000.000</v>
      </c>
    </row>
    <row r="224" spans="1:13" x14ac:dyDescent="0.35">
      <c r="A224">
        <v>2095</v>
      </c>
      <c r="B224" t="s">
        <v>9</v>
      </c>
      <c r="C224">
        <v>1934551</v>
      </c>
      <c r="D224" t="s">
        <v>10</v>
      </c>
      <c r="E224" t="s">
        <v>16</v>
      </c>
      <c r="F224" t="s">
        <v>12</v>
      </c>
      <c r="G224" t="s">
        <v>13</v>
      </c>
      <c r="H224" t="s">
        <v>12</v>
      </c>
      <c r="I224">
        <v>58</v>
      </c>
      <c r="J224" t="str">
        <f>IF(ABS((C224-AVERAGE($C:$C))/_xlfn.STDEV.S(moras2[SALARIO]))&gt;1.96,"Atípico","No")</f>
        <v>No</v>
      </c>
      <c r="K224" t="str">
        <f>IF(ABS((moras2[[#This Row],[EDAD]]-AVERAGE($I:$I))/_xlfn.STDEV.S($I:$I))&gt;1.96,"Atípico","No")</f>
        <v>No</v>
      </c>
      <c r="L224" t="str">
        <f t="shared" si="6"/>
        <v>56+</v>
      </c>
      <c r="M224" t="str">
        <f t="shared" si="7"/>
        <v>1.000.001-5.000.000</v>
      </c>
    </row>
    <row r="225" spans="1:13" x14ac:dyDescent="0.35">
      <c r="A225">
        <v>4545</v>
      </c>
      <c r="B225" t="s">
        <v>15</v>
      </c>
      <c r="C225">
        <v>1932000</v>
      </c>
      <c r="D225" t="s">
        <v>10</v>
      </c>
      <c r="E225" t="s">
        <v>16</v>
      </c>
      <c r="F225" t="s">
        <v>12</v>
      </c>
      <c r="G225" t="s">
        <v>13</v>
      </c>
      <c r="H225" t="s">
        <v>13</v>
      </c>
      <c r="I225">
        <v>51</v>
      </c>
      <c r="J225" t="str">
        <f>IF(ABS((C225-AVERAGE($C:$C))/_xlfn.STDEV.S(moras2[SALARIO]))&gt;1.96,"Atípico","No")</f>
        <v>No</v>
      </c>
      <c r="K225" t="str">
        <f>IF(ABS((moras2[[#This Row],[EDAD]]-AVERAGE($I:$I))/_xlfn.STDEV.S($I:$I))&gt;1.96,"Atípico","No")</f>
        <v>No</v>
      </c>
      <c r="L225" t="str">
        <f t="shared" si="6"/>
        <v>46-55</v>
      </c>
      <c r="M225" t="str">
        <f t="shared" si="7"/>
        <v>1.000.001-5.000.000</v>
      </c>
    </row>
    <row r="226" spans="1:13" x14ac:dyDescent="0.35">
      <c r="A226">
        <v>3793</v>
      </c>
      <c r="B226" t="s">
        <v>15</v>
      </c>
      <c r="C226">
        <v>1927866</v>
      </c>
      <c r="D226" t="s">
        <v>14</v>
      </c>
      <c r="E226" t="s">
        <v>11</v>
      </c>
      <c r="F226" t="s">
        <v>12</v>
      </c>
      <c r="G226" t="s">
        <v>13</v>
      </c>
      <c r="H226" t="s">
        <v>13</v>
      </c>
      <c r="I226">
        <v>70</v>
      </c>
      <c r="J226" t="str">
        <f>IF(ABS((C226-AVERAGE($C:$C))/_xlfn.STDEV.S(moras2[SALARIO]))&gt;1.96,"Atípico","No")</f>
        <v>No</v>
      </c>
      <c r="K226" t="str">
        <f>IF(ABS((moras2[[#This Row],[EDAD]]-AVERAGE($I:$I))/_xlfn.STDEV.S($I:$I))&gt;1.96,"Atípico","No")</f>
        <v>Atípico</v>
      </c>
      <c r="L226" t="str">
        <f t="shared" si="6"/>
        <v>56+</v>
      </c>
      <c r="M226" t="str">
        <f t="shared" si="7"/>
        <v>1.000.001-5.000.000</v>
      </c>
    </row>
    <row r="227" spans="1:13" x14ac:dyDescent="0.35">
      <c r="A227">
        <v>3020</v>
      </c>
      <c r="B227" t="s">
        <v>15</v>
      </c>
      <c r="C227">
        <v>1921928.32</v>
      </c>
      <c r="D227" t="s">
        <v>10</v>
      </c>
      <c r="E227" t="s">
        <v>11</v>
      </c>
      <c r="F227" t="s">
        <v>12</v>
      </c>
      <c r="G227" t="s">
        <v>13</v>
      </c>
      <c r="H227" t="s">
        <v>13</v>
      </c>
      <c r="I227">
        <v>51</v>
      </c>
      <c r="J227" t="str">
        <f>IF(ABS((C227-AVERAGE($C:$C))/_xlfn.STDEV.S(moras2[SALARIO]))&gt;1.96,"Atípico","No")</f>
        <v>No</v>
      </c>
      <c r="K227" t="str">
        <f>IF(ABS((moras2[[#This Row],[EDAD]]-AVERAGE($I:$I))/_xlfn.STDEV.S($I:$I))&gt;1.96,"Atípico","No")</f>
        <v>No</v>
      </c>
      <c r="L227" t="str">
        <f t="shared" si="6"/>
        <v>46-55</v>
      </c>
      <c r="M227" t="str">
        <f t="shared" si="7"/>
        <v>1.000.001-5.000.000</v>
      </c>
    </row>
    <row r="228" spans="1:13" x14ac:dyDescent="0.35">
      <c r="A228">
        <v>2193</v>
      </c>
      <c r="B228" t="s">
        <v>15</v>
      </c>
      <c r="C228">
        <v>1914699</v>
      </c>
      <c r="D228" t="s">
        <v>10</v>
      </c>
      <c r="E228" t="s">
        <v>11</v>
      </c>
      <c r="F228" t="s">
        <v>12</v>
      </c>
      <c r="G228" t="s">
        <v>13</v>
      </c>
      <c r="H228" t="s">
        <v>13</v>
      </c>
      <c r="I228">
        <v>59</v>
      </c>
      <c r="J228" t="str">
        <f>IF(ABS((C228-AVERAGE($C:$C))/_xlfn.STDEV.S(moras2[SALARIO]))&gt;1.96,"Atípico","No")</f>
        <v>No</v>
      </c>
      <c r="K228" t="str">
        <f>IF(ABS((moras2[[#This Row],[EDAD]]-AVERAGE($I:$I))/_xlfn.STDEV.S($I:$I))&gt;1.96,"Atípico","No")</f>
        <v>No</v>
      </c>
      <c r="L228" t="str">
        <f t="shared" si="6"/>
        <v>56+</v>
      </c>
      <c r="M228" t="str">
        <f t="shared" si="7"/>
        <v>1.000.001-5.000.000</v>
      </c>
    </row>
    <row r="229" spans="1:13" x14ac:dyDescent="0.35">
      <c r="A229">
        <v>4987</v>
      </c>
      <c r="B229" t="s">
        <v>9</v>
      </c>
      <c r="C229">
        <v>1912797.11</v>
      </c>
      <c r="D229" t="s">
        <v>10</v>
      </c>
      <c r="E229" t="s">
        <v>16</v>
      </c>
      <c r="F229" t="s">
        <v>12</v>
      </c>
      <c r="G229" t="s">
        <v>13</v>
      </c>
      <c r="H229" t="s">
        <v>13</v>
      </c>
      <c r="I229">
        <v>49</v>
      </c>
      <c r="J229" t="str">
        <f>IF(ABS((C229-AVERAGE($C:$C))/_xlfn.STDEV.S(moras2[SALARIO]))&gt;1.96,"Atípico","No")</f>
        <v>No</v>
      </c>
      <c r="K229" t="str">
        <f>IF(ABS((moras2[[#This Row],[EDAD]]-AVERAGE($I:$I))/_xlfn.STDEV.S($I:$I))&gt;1.96,"Atípico","No")</f>
        <v>No</v>
      </c>
      <c r="L229" t="str">
        <f t="shared" si="6"/>
        <v>46-55</v>
      </c>
      <c r="M229" t="str">
        <f t="shared" si="7"/>
        <v>1.000.001-5.000.000</v>
      </c>
    </row>
    <row r="230" spans="1:13" x14ac:dyDescent="0.35">
      <c r="A230">
        <v>849</v>
      </c>
      <c r="B230" t="s">
        <v>9</v>
      </c>
      <c r="C230">
        <v>1907539.5</v>
      </c>
      <c r="D230" t="s">
        <v>10</v>
      </c>
      <c r="E230" t="s">
        <v>11</v>
      </c>
      <c r="F230" t="s">
        <v>12</v>
      </c>
      <c r="G230" t="s">
        <v>13</v>
      </c>
      <c r="H230" t="s">
        <v>13</v>
      </c>
      <c r="I230">
        <v>56</v>
      </c>
      <c r="J230" t="str">
        <f>IF(ABS((C230-AVERAGE($C:$C))/_xlfn.STDEV.S(moras2[SALARIO]))&gt;1.96,"Atípico","No")</f>
        <v>No</v>
      </c>
      <c r="K230" t="str">
        <f>IF(ABS((moras2[[#This Row],[EDAD]]-AVERAGE($I:$I))/_xlfn.STDEV.S($I:$I))&gt;1.96,"Atípico","No")</f>
        <v>No</v>
      </c>
      <c r="L230" t="str">
        <f t="shared" si="6"/>
        <v>56+</v>
      </c>
      <c r="M230" t="str">
        <f t="shared" si="7"/>
        <v>1.000.001-5.000.000</v>
      </c>
    </row>
    <row r="231" spans="1:13" x14ac:dyDescent="0.35">
      <c r="A231">
        <v>1042</v>
      </c>
      <c r="B231" t="s">
        <v>9</v>
      </c>
      <c r="C231">
        <v>1902994.84</v>
      </c>
      <c r="D231" t="s">
        <v>10</v>
      </c>
      <c r="E231" t="s">
        <v>11</v>
      </c>
      <c r="F231" t="s">
        <v>12</v>
      </c>
      <c r="G231" t="s">
        <v>13</v>
      </c>
      <c r="H231" t="s">
        <v>13</v>
      </c>
      <c r="I231">
        <v>40</v>
      </c>
      <c r="J231" t="str">
        <f>IF(ABS((C231-AVERAGE($C:$C))/_xlfn.STDEV.S(moras2[SALARIO]))&gt;1.96,"Atípico","No")</f>
        <v>No</v>
      </c>
      <c r="K231" t="str">
        <f>IF(ABS((moras2[[#This Row],[EDAD]]-AVERAGE($I:$I))/_xlfn.STDEV.S($I:$I))&gt;1.96,"Atípico","No")</f>
        <v>No</v>
      </c>
      <c r="L231" t="str">
        <f t="shared" si="6"/>
        <v>36-45</v>
      </c>
      <c r="M231" t="str">
        <f t="shared" si="7"/>
        <v>1.000.001-5.000.000</v>
      </c>
    </row>
    <row r="232" spans="1:13" x14ac:dyDescent="0.35">
      <c r="A232">
        <v>4999</v>
      </c>
      <c r="B232" t="s">
        <v>9</v>
      </c>
      <c r="C232">
        <v>1898332.8</v>
      </c>
      <c r="D232" t="s">
        <v>10</v>
      </c>
      <c r="E232" t="s">
        <v>16</v>
      </c>
      <c r="F232" t="s">
        <v>12</v>
      </c>
      <c r="G232" t="s">
        <v>12</v>
      </c>
      <c r="H232" t="s">
        <v>13</v>
      </c>
      <c r="I232">
        <v>42</v>
      </c>
      <c r="J232" t="str">
        <f>IF(ABS((C232-AVERAGE($C:$C))/_xlfn.STDEV.S(moras2[SALARIO]))&gt;1.96,"Atípico","No")</f>
        <v>No</v>
      </c>
      <c r="K232" t="str">
        <f>IF(ABS((moras2[[#This Row],[EDAD]]-AVERAGE($I:$I))/_xlfn.STDEV.S($I:$I))&gt;1.96,"Atípico","No")</f>
        <v>No</v>
      </c>
      <c r="L232" t="str">
        <f t="shared" si="6"/>
        <v>36-45</v>
      </c>
      <c r="M232" t="str">
        <f t="shared" si="7"/>
        <v>1.000.001-5.000.000</v>
      </c>
    </row>
    <row r="233" spans="1:13" x14ac:dyDescent="0.35">
      <c r="A233">
        <v>2979</v>
      </c>
      <c r="B233" t="s">
        <v>15</v>
      </c>
      <c r="C233">
        <v>1893569.1</v>
      </c>
      <c r="D233" t="s">
        <v>10</v>
      </c>
      <c r="E233" t="s">
        <v>11</v>
      </c>
      <c r="F233" t="s">
        <v>12</v>
      </c>
      <c r="G233" t="s">
        <v>13</v>
      </c>
      <c r="H233" t="s">
        <v>13</v>
      </c>
      <c r="I233">
        <v>54</v>
      </c>
      <c r="J233" t="str">
        <f>IF(ABS((C233-AVERAGE($C:$C))/_xlfn.STDEV.S(moras2[SALARIO]))&gt;1.96,"Atípico","No")</f>
        <v>No</v>
      </c>
      <c r="K233" t="str">
        <f>IF(ABS((moras2[[#This Row],[EDAD]]-AVERAGE($I:$I))/_xlfn.STDEV.S($I:$I))&gt;1.96,"Atípico","No")</f>
        <v>No</v>
      </c>
      <c r="L233" t="str">
        <f t="shared" si="6"/>
        <v>46-55</v>
      </c>
      <c r="M233" t="str">
        <f t="shared" si="7"/>
        <v>1.000.001-5.000.000</v>
      </c>
    </row>
    <row r="234" spans="1:13" x14ac:dyDescent="0.35">
      <c r="A234">
        <v>2941</v>
      </c>
      <c r="B234" t="s">
        <v>9</v>
      </c>
      <c r="C234">
        <v>1889038</v>
      </c>
      <c r="D234" t="s">
        <v>14</v>
      </c>
      <c r="E234" t="s">
        <v>11</v>
      </c>
      <c r="F234" t="s">
        <v>12</v>
      </c>
      <c r="G234" t="s">
        <v>13</v>
      </c>
      <c r="H234" t="s">
        <v>13</v>
      </c>
      <c r="I234">
        <v>67</v>
      </c>
      <c r="J234" t="str">
        <f>IF(ABS((C234-AVERAGE($C:$C))/_xlfn.STDEV.S(moras2[SALARIO]))&gt;1.96,"Atípico","No")</f>
        <v>No</v>
      </c>
      <c r="K234" t="str">
        <f>IF(ABS((moras2[[#This Row],[EDAD]]-AVERAGE($I:$I))/_xlfn.STDEV.S($I:$I))&gt;1.96,"Atípico","No")</f>
        <v>No</v>
      </c>
      <c r="L234" t="str">
        <f t="shared" si="6"/>
        <v>56+</v>
      </c>
      <c r="M234" t="str">
        <f t="shared" si="7"/>
        <v>1.000.001-5.000.000</v>
      </c>
    </row>
    <row r="235" spans="1:13" x14ac:dyDescent="0.35">
      <c r="A235">
        <v>326</v>
      </c>
      <c r="B235" t="s">
        <v>15</v>
      </c>
      <c r="C235">
        <v>1883093.97</v>
      </c>
      <c r="D235" t="s">
        <v>10</v>
      </c>
      <c r="E235" t="s">
        <v>16</v>
      </c>
      <c r="F235" t="s">
        <v>12</v>
      </c>
      <c r="G235" t="s">
        <v>13</v>
      </c>
      <c r="H235" t="s">
        <v>13</v>
      </c>
      <c r="I235">
        <v>34</v>
      </c>
      <c r="J235" t="str">
        <f>IF(ABS((C235-AVERAGE($C:$C))/_xlfn.STDEV.S(moras2[SALARIO]))&gt;1.96,"Atípico","No")</f>
        <v>No</v>
      </c>
      <c r="K235" t="str">
        <f>IF(ABS((moras2[[#This Row],[EDAD]]-AVERAGE($I:$I))/_xlfn.STDEV.S($I:$I))&gt;1.96,"Atípico","No")</f>
        <v>No</v>
      </c>
      <c r="L235" t="str">
        <f t="shared" si="6"/>
        <v>26-35</v>
      </c>
      <c r="M235" t="str">
        <f t="shared" si="7"/>
        <v>1.000.001-5.000.000</v>
      </c>
    </row>
    <row r="236" spans="1:13" x14ac:dyDescent="0.35">
      <c r="A236">
        <v>46</v>
      </c>
      <c r="B236" t="s">
        <v>15</v>
      </c>
      <c r="C236">
        <v>1878386.22</v>
      </c>
      <c r="D236" t="s">
        <v>10</v>
      </c>
      <c r="E236" t="s">
        <v>16</v>
      </c>
      <c r="F236" t="s">
        <v>12</v>
      </c>
      <c r="G236" t="s">
        <v>13</v>
      </c>
      <c r="H236" t="s">
        <v>13</v>
      </c>
      <c r="I236">
        <v>28</v>
      </c>
      <c r="J236" t="str">
        <f>IF(ABS((C236-AVERAGE($C:$C))/_xlfn.STDEV.S(moras2[SALARIO]))&gt;1.96,"Atípico","No")</f>
        <v>No</v>
      </c>
      <c r="K236" t="str">
        <f>IF(ABS((moras2[[#This Row],[EDAD]]-AVERAGE($I:$I))/_xlfn.STDEV.S($I:$I))&gt;1.96,"Atípico","No")</f>
        <v>No</v>
      </c>
      <c r="L236" t="str">
        <f t="shared" si="6"/>
        <v>26-35</v>
      </c>
      <c r="M236" t="str">
        <f t="shared" si="7"/>
        <v>1.000.001-5.000.000</v>
      </c>
    </row>
    <row r="237" spans="1:13" x14ac:dyDescent="0.35">
      <c r="A237">
        <v>3004</v>
      </c>
      <c r="B237" t="s">
        <v>15</v>
      </c>
      <c r="C237">
        <v>1876023.5</v>
      </c>
      <c r="D237" t="s">
        <v>10</v>
      </c>
      <c r="E237" t="s">
        <v>11</v>
      </c>
      <c r="F237" t="s">
        <v>12</v>
      </c>
      <c r="G237" t="s">
        <v>13</v>
      </c>
      <c r="H237" t="s">
        <v>13</v>
      </c>
      <c r="I237">
        <v>46</v>
      </c>
      <c r="J237" t="str">
        <f>IF(ABS((C237-AVERAGE($C:$C))/_xlfn.STDEV.S(moras2[SALARIO]))&gt;1.96,"Atípico","No")</f>
        <v>No</v>
      </c>
      <c r="K237" t="str">
        <f>IF(ABS((moras2[[#This Row],[EDAD]]-AVERAGE($I:$I))/_xlfn.STDEV.S($I:$I))&gt;1.96,"Atípico","No")</f>
        <v>No</v>
      </c>
      <c r="L237" t="str">
        <f t="shared" si="6"/>
        <v>46-55</v>
      </c>
      <c r="M237" t="str">
        <f t="shared" si="7"/>
        <v>1.000.001-5.000.000</v>
      </c>
    </row>
    <row r="238" spans="1:13" x14ac:dyDescent="0.35">
      <c r="A238">
        <v>4232</v>
      </c>
      <c r="B238" t="s">
        <v>9</v>
      </c>
      <c r="C238">
        <v>1873201.89</v>
      </c>
      <c r="D238" t="s">
        <v>10</v>
      </c>
      <c r="E238" t="s">
        <v>16</v>
      </c>
      <c r="F238" t="s">
        <v>12</v>
      </c>
      <c r="G238" t="s">
        <v>13</v>
      </c>
      <c r="H238" t="s">
        <v>13</v>
      </c>
      <c r="I238">
        <v>49</v>
      </c>
      <c r="J238" t="str">
        <f>IF(ABS((C238-AVERAGE($C:$C))/_xlfn.STDEV.S(moras2[SALARIO]))&gt;1.96,"Atípico","No")</f>
        <v>No</v>
      </c>
      <c r="K238" t="str">
        <f>IF(ABS((moras2[[#This Row],[EDAD]]-AVERAGE($I:$I))/_xlfn.STDEV.S($I:$I))&gt;1.96,"Atípico","No")</f>
        <v>No</v>
      </c>
      <c r="L238" t="str">
        <f t="shared" si="6"/>
        <v>46-55</v>
      </c>
      <c r="M238" t="str">
        <f t="shared" si="7"/>
        <v>1.000.001-5.000.000</v>
      </c>
    </row>
    <row r="239" spans="1:13" x14ac:dyDescent="0.35">
      <c r="A239">
        <v>3168</v>
      </c>
      <c r="B239" t="s">
        <v>9</v>
      </c>
      <c r="C239">
        <v>1872119</v>
      </c>
      <c r="D239" t="s">
        <v>10</v>
      </c>
      <c r="E239" t="s">
        <v>11</v>
      </c>
      <c r="F239" t="s">
        <v>12</v>
      </c>
      <c r="G239" t="s">
        <v>13</v>
      </c>
      <c r="H239" t="s">
        <v>13</v>
      </c>
      <c r="I239">
        <v>37</v>
      </c>
      <c r="J239" t="str">
        <f>IF(ABS((C239-AVERAGE($C:$C))/_xlfn.STDEV.S(moras2[SALARIO]))&gt;1.96,"Atípico","No")</f>
        <v>No</v>
      </c>
      <c r="K239" t="str">
        <f>IF(ABS((moras2[[#This Row],[EDAD]]-AVERAGE($I:$I))/_xlfn.STDEV.S($I:$I))&gt;1.96,"Atípico","No")</f>
        <v>No</v>
      </c>
      <c r="L239" t="str">
        <f t="shared" si="6"/>
        <v>36-45</v>
      </c>
      <c r="M239" t="str">
        <f t="shared" si="7"/>
        <v>1.000.001-5.000.000</v>
      </c>
    </row>
    <row r="240" spans="1:13" x14ac:dyDescent="0.35">
      <c r="A240">
        <v>4829</v>
      </c>
      <c r="B240" t="s">
        <v>9</v>
      </c>
      <c r="C240">
        <v>1871180.58</v>
      </c>
      <c r="D240" t="s">
        <v>10</v>
      </c>
      <c r="E240" t="s">
        <v>16</v>
      </c>
      <c r="F240" t="s">
        <v>12</v>
      </c>
      <c r="G240" t="s">
        <v>13</v>
      </c>
      <c r="H240" t="s">
        <v>13</v>
      </c>
      <c r="I240">
        <v>39</v>
      </c>
      <c r="J240" t="str">
        <f>IF(ABS((C240-AVERAGE($C:$C))/_xlfn.STDEV.S(moras2[SALARIO]))&gt;1.96,"Atípico","No")</f>
        <v>No</v>
      </c>
      <c r="K240" t="str">
        <f>IF(ABS((moras2[[#This Row],[EDAD]]-AVERAGE($I:$I))/_xlfn.STDEV.S($I:$I))&gt;1.96,"Atípico","No")</f>
        <v>No</v>
      </c>
      <c r="L240" t="str">
        <f t="shared" si="6"/>
        <v>36-45</v>
      </c>
      <c r="M240" t="str">
        <f t="shared" si="7"/>
        <v>1.000.001-5.000.000</v>
      </c>
    </row>
    <row r="241" spans="1:13" x14ac:dyDescent="0.35">
      <c r="A241">
        <v>4537</v>
      </c>
      <c r="B241" t="s">
        <v>15</v>
      </c>
      <c r="C241">
        <v>1870704.54</v>
      </c>
      <c r="D241" t="s">
        <v>10</v>
      </c>
      <c r="E241" t="s">
        <v>16</v>
      </c>
      <c r="F241" t="s">
        <v>12</v>
      </c>
      <c r="G241" t="s">
        <v>13</v>
      </c>
      <c r="H241" t="s">
        <v>13</v>
      </c>
      <c r="I241">
        <v>28</v>
      </c>
      <c r="J241" t="str">
        <f>IF(ABS((C241-AVERAGE($C:$C))/_xlfn.STDEV.S(moras2[SALARIO]))&gt;1.96,"Atípico","No")</f>
        <v>No</v>
      </c>
      <c r="K241" t="str">
        <f>IF(ABS((moras2[[#This Row],[EDAD]]-AVERAGE($I:$I))/_xlfn.STDEV.S($I:$I))&gt;1.96,"Atípico","No")</f>
        <v>No</v>
      </c>
      <c r="L241" t="str">
        <f t="shared" si="6"/>
        <v>26-35</v>
      </c>
      <c r="M241" t="str">
        <f t="shared" si="7"/>
        <v>1.000.001-5.000.000</v>
      </c>
    </row>
    <row r="242" spans="1:13" x14ac:dyDescent="0.35">
      <c r="A242">
        <v>69</v>
      </c>
      <c r="B242" t="s">
        <v>9</v>
      </c>
      <c r="C242">
        <v>1866932.5</v>
      </c>
      <c r="D242" t="s">
        <v>10</v>
      </c>
      <c r="E242" t="s">
        <v>11</v>
      </c>
      <c r="F242" t="s">
        <v>12</v>
      </c>
      <c r="G242" t="s">
        <v>13</v>
      </c>
      <c r="H242" t="s">
        <v>13</v>
      </c>
      <c r="I242">
        <v>57</v>
      </c>
      <c r="J242" t="str">
        <f>IF(ABS((C242-AVERAGE($C:$C))/_xlfn.STDEV.S(moras2[SALARIO]))&gt;1.96,"Atípico","No")</f>
        <v>No</v>
      </c>
      <c r="K242" t="str">
        <f>IF(ABS((moras2[[#This Row],[EDAD]]-AVERAGE($I:$I))/_xlfn.STDEV.S($I:$I))&gt;1.96,"Atípico","No")</f>
        <v>No</v>
      </c>
      <c r="L242" t="str">
        <f t="shared" si="6"/>
        <v>56+</v>
      </c>
      <c r="M242" t="str">
        <f t="shared" si="7"/>
        <v>1.000.001-5.000.000</v>
      </c>
    </row>
    <row r="243" spans="1:13" x14ac:dyDescent="0.35">
      <c r="A243">
        <v>2493</v>
      </c>
      <c r="B243" t="s">
        <v>15</v>
      </c>
      <c r="C243">
        <v>1864865.72</v>
      </c>
      <c r="D243" t="s">
        <v>10</v>
      </c>
      <c r="E243" t="s">
        <v>11</v>
      </c>
      <c r="F243" t="s">
        <v>12</v>
      </c>
      <c r="G243" t="s">
        <v>13</v>
      </c>
      <c r="H243" t="s">
        <v>13</v>
      </c>
      <c r="I243">
        <v>34</v>
      </c>
      <c r="J243" t="str">
        <f>IF(ABS((C243-AVERAGE($C:$C))/_xlfn.STDEV.S(moras2[SALARIO]))&gt;1.96,"Atípico","No")</f>
        <v>No</v>
      </c>
      <c r="K243" t="str">
        <f>IF(ABS((moras2[[#This Row],[EDAD]]-AVERAGE($I:$I))/_xlfn.STDEV.S($I:$I))&gt;1.96,"Atípico","No")</f>
        <v>No</v>
      </c>
      <c r="L243" t="str">
        <f t="shared" si="6"/>
        <v>26-35</v>
      </c>
      <c r="M243" t="str">
        <f t="shared" si="7"/>
        <v>1.000.001-5.000.000</v>
      </c>
    </row>
    <row r="244" spans="1:13" x14ac:dyDescent="0.35">
      <c r="A244">
        <v>2105</v>
      </c>
      <c r="B244" t="s">
        <v>9</v>
      </c>
      <c r="C244">
        <v>1860734</v>
      </c>
      <c r="D244" t="s">
        <v>18</v>
      </c>
      <c r="E244" t="s">
        <v>16</v>
      </c>
      <c r="F244" t="s">
        <v>12</v>
      </c>
      <c r="G244" t="s">
        <v>12</v>
      </c>
      <c r="H244" t="s">
        <v>12</v>
      </c>
      <c r="I244">
        <v>52</v>
      </c>
      <c r="J244" t="str">
        <f>IF(ABS((C244-AVERAGE($C:$C))/_xlfn.STDEV.S(moras2[SALARIO]))&gt;1.96,"Atípico","No")</f>
        <v>No</v>
      </c>
      <c r="K244" t="str">
        <f>IF(ABS((moras2[[#This Row],[EDAD]]-AVERAGE($I:$I))/_xlfn.STDEV.S($I:$I))&gt;1.96,"Atípico","No")</f>
        <v>No</v>
      </c>
      <c r="L244" t="str">
        <f t="shared" si="6"/>
        <v>46-55</v>
      </c>
      <c r="M244" t="str">
        <f t="shared" si="7"/>
        <v>1.000.001-5.000.000</v>
      </c>
    </row>
    <row r="245" spans="1:13" x14ac:dyDescent="0.35">
      <c r="A245">
        <v>1509</v>
      </c>
      <c r="B245" t="s">
        <v>9</v>
      </c>
      <c r="C245">
        <v>1858320</v>
      </c>
      <c r="D245" t="s">
        <v>10</v>
      </c>
      <c r="E245" t="s">
        <v>16</v>
      </c>
      <c r="F245" t="s">
        <v>12</v>
      </c>
      <c r="G245" t="s">
        <v>13</v>
      </c>
      <c r="H245" t="s">
        <v>13</v>
      </c>
      <c r="I245">
        <v>36</v>
      </c>
      <c r="J245" t="str">
        <f>IF(ABS((C245-AVERAGE($C:$C))/_xlfn.STDEV.S(moras2[SALARIO]))&gt;1.96,"Atípico","No")</f>
        <v>No</v>
      </c>
      <c r="K245" t="str">
        <f>IF(ABS((moras2[[#This Row],[EDAD]]-AVERAGE($I:$I))/_xlfn.STDEV.S($I:$I))&gt;1.96,"Atípico","No")</f>
        <v>No</v>
      </c>
      <c r="L245" t="str">
        <f t="shared" si="6"/>
        <v>36-45</v>
      </c>
      <c r="M245" t="str">
        <f t="shared" si="7"/>
        <v>1.000.001-5.000.000</v>
      </c>
    </row>
    <row r="246" spans="1:13" x14ac:dyDescent="0.35">
      <c r="A246">
        <v>1932</v>
      </c>
      <c r="B246" t="s">
        <v>9</v>
      </c>
      <c r="C246">
        <v>1854952.25</v>
      </c>
      <c r="D246" t="s">
        <v>10</v>
      </c>
      <c r="E246" t="s">
        <v>16</v>
      </c>
      <c r="F246" t="s">
        <v>12</v>
      </c>
      <c r="G246" t="s">
        <v>13</v>
      </c>
      <c r="H246" t="s">
        <v>13</v>
      </c>
      <c r="I246">
        <v>33</v>
      </c>
      <c r="J246" t="str">
        <f>IF(ABS((C246-AVERAGE($C:$C))/_xlfn.STDEV.S(moras2[SALARIO]))&gt;1.96,"Atípico","No")</f>
        <v>No</v>
      </c>
      <c r="K246" t="str">
        <f>IF(ABS((moras2[[#This Row],[EDAD]]-AVERAGE($I:$I))/_xlfn.STDEV.S($I:$I))&gt;1.96,"Atípico","No")</f>
        <v>No</v>
      </c>
      <c r="L246" t="str">
        <f t="shared" si="6"/>
        <v>26-35</v>
      </c>
      <c r="M246" t="str">
        <f t="shared" si="7"/>
        <v>1.000.001-5.000.000</v>
      </c>
    </row>
    <row r="247" spans="1:13" x14ac:dyDescent="0.35">
      <c r="A247">
        <v>4549</v>
      </c>
      <c r="B247" t="s">
        <v>9</v>
      </c>
      <c r="C247">
        <v>1848072</v>
      </c>
      <c r="D247" t="s">
        <v>10</v>
      </c>
      <c r="E247" t="s">
        <v>11</v>
      </c>
      <c r="F247" t="s">
        <v>12</v>
      </c>
      <c r="G247" t="s">
        <v>13</v>
      </c>
      <c r="H247" t="s">
        <v>12</v>
      </c>
      <c r="I247">
        <v>63</v>
      </c>
      <c r="J247" t="str">
        <f>IF(ABS((C247-AVERAGE($C:$C))/_xlfn.STDEV.S(moras2[SALARIO]))&gt;1.96,"Atípico","No")</f>
        <v>No</v>
      </c>
      <c r="K247" t="str">
        <f>IF(ABS((moras2[[#This Row],[EDAD]]-AVERAGE($I:$I))/_xlfn.STDEV.S($I:$I))&gt;1.96,"Atípico","No")</f>
        <v>No</v>
      </c>
      <c r="L247" t="str">
        <f t="shared" si="6"/>
        <v>56+</v>
      </c>
      <c r="M247" t="str">
        <f t="shared" si="7"/>
        <v>1.000.001-5.000.000</v>
      </c>
    </row>
    <row r="248" spans="1:13" x14ac:dyDescent="0.35">
      <c r="A248">
        <v>3634</v>
      </c>
      <c r="B248" t="s">
        <v>15</v>
      </c>
      <c r="C248">
        <v>1845577.5</v>
      </c>
      <c r="D248" t="s">
        <v>10</v>
      </c>
      <c r="E248" t="s">
        <v>16</v>
      </c>
      <c r="F248" t="s">
        <v>12</v>
      </c>
      <c r="G248" t="s">
        <v>12</v>
      </c>
      <c r="H248" t="s">
        <v>13</v>
      </c>
      <c r="I248">
        <v>33</v>
      </c>
      <c r="J248" t="str">
        <f>IF(ABS((C248-AVERAGE($C:$C))/_xlfn.STDEV.S(moras2[SALARIO]))&gt;1.96,"Atípico","No")</f>
        <v>No</v>
      </c>
      <c r="K248" t="str">
        <f>IF(ABS((moras2[[#This Row],[EDAD]]-AVERAGE($I:$I))/_xlfn.STDEV.S($I:$I))&gt;1.96,"Atípico","No")</f>
        <v>No</v>
      </c>
      <c r="L248" t="str">
        <f t="shared" si="6"/>
        <v>26-35</v>
      </c>
      <c r="M248" t="str">
        <f t="shared" si="7"/>
        <v>1.000.001-5.000.000</v>
      </c>
    </row>
    <row r="249" spans="1:13" x14ac:dyDescent="0.35">
      <c r="A249">
        <v>226</v>
      </c>
      <c r="B249" t="s">
        <v>9</v>
      </c>
      <c r="C249">
        <v>1845300</v>
      </c>
      <c r="D249" t="s">
        <v>10</v>
      </c>
      <c r="E249" t="s">
        <v>16</v>
      </c>
      <c r="F249" t="s">
        <v>12</v>
      </c>
      <c r="G249" t="s">
        <v>13</v>
      </c>
      <c r="H249" t="s">
        <v>13</v>
      </c>
      <c r="I249">
        <v>37</v>
      </c>
      <c r="J249" t="str">
        <f>IF(ABS((C249-AVERAGE($C:$C))/_xlfn.STDEV.S(moras2[SALARIO]))&gt;1.96,"Atípico","No")</f>
        <v>No</v>
      </c>
      <c r="K249" t="str">
        <f>IF(ABS((moras2[[#This Row],[EDAD]]-AVERAGE($I:$I))/_xlfn.STDEV.S($I:$I))&gt;1.96,"Atípico","No")</f>
        <v>No</v>
      </c>
      <c r="L249" t="str">
        <f t="shared" si="6"/>
        <v>36-45</v>
      </c>
      <c r="M249" t="str">
        <f t="shared" si="7"/>
        <v>1.000.001-5.000.000</v>
      </c>
    </row>
    <row r="250" spans="1:13" x14ac:dyDescent="0.35">
      <c r="A250">
        <v>4383</v>
      </c>
      <c r="B250" t="s">
        <v>15</v>
      </c>
      <c r="C250">
        <v>1843614</v>
      </c>
      <c r="D250" t="s">
        <v>10</v>
      </c>
      <c r="E250" t="s">
        <v>11</v>
      </c>
      <c r="F250" t="s">
        <v>12</v>
      </c>
      <c r="G250" t="s">
        <v>13</v>
      </c>
      <c r="H250" t="s">
        <v>13</v>
      </c>
      <c r="I250">
        <v>59</v>
      </c>
      <c r="J250" t="str">
        <f>IF(ABS((C250-AVERAGE($C:$C))/_xlfn.STDEV.S(moras2[SALARIO]))&gt;1.96,"Atípico","No")</f>
        <v>No</v>
      </c>
      <c r="K250" t="str">
        <f>IF(ABS((moras2[[#This Row],[EDAD]]-AVERAGE($I:$I))/_xlfn.STDEV.S($I:$I))&gt;1.96,"Atípico","No")</f>
        <v>No</v>
      </c>
      <c r="L250" t="str">
        <f t="shared" si="6"/>
        <v>56+</v>
      </c>
      <c r="M250" t="str">
        <f t="shared" si="7"/>
        <v>1.000.001-5.000.000</v>
      </c>
    </row>
    <row r="251" spans="1:13" x14ac:dyDescent="0.35">
      <c r="A251">
        <v>1858</v>
      </c>
      <c r="B251" t="s">
        <v>9</v>
      </c>
      <c r="C251">
        <v>1842399.71</v>
      </c>
      <c r="D251" t="s">
        <v>10</v>
      </c>
      <c r="E251" t="s">
        <v>11</v>
      </c>
      <c r="F251" t="s">
        <v>12</v>
      </c>
      <c r="G251" t="s">
        <v>13</v>
      </c>
      <c r="H251" t="s">
        <v>13</v>
      </c>
      <c r="I251">
        <v>51</v>
      </c>
      <c r="J251" t="str">
        <f>IF(ABS((C251-AVERAGE($C:$C))/_xlfn.STDEV.S(moras2[SALARIO]))&gt;1.96,"Atípico","No")</f>
        <v>No</v>
      </c>
      <c r="K251" t="str">
        <f>IF(ABS((moras2[[#This Row],[EDAD]]-AVERAGE($I:$I))/_xlfn.STDEV.S($I:$I))&gt;1.96,"Atípico","No")</f>
        <v>No</v>
      </c>
      <c r="L251" t="str">
        <f t="shared" si="6"/>
        <v>46-55</v>
      </c>
      <c r="M251" t="str">
        <f t="shared" si="7"/>
        <v>1.000.001-5.000.000</v>
      </c>
    </row>
    <row r="252" spans="1:13" x14ac:dyDescent="0.35">
      <c r="A252">
        <v>2797</v>
      </c>
      <c r="B252" t="s">
        <v>15</v>
      </c>
      <c r="C252">
        <v>1840146.75</v>
      </c>
      <c r="D252" t="s">
        <v>10</v>
      </c>
      <c r="E252" t="s">
        <v>11</v>
      </c>
      <c r="F252" t="s">
        <v>12</v>
      </c>
      <c r="G252" t="s">
        <v>13</v>
      </c>
      <c r="H252" t="s">
        <v>13</v>
      </c>
      <c r="I252">
        <v>49</v>
      </c>
      <c r="J252" t="str">
        <f>IF(ABS((C252-AVERAGE($C:$C))/_xlfn.STDEV.S(moras2[SALARIO]))&gt;1.96,"Atípico","No")</f>
        <v>No</v>
      </c>
      <c r="K252" t="str">
        <f>IF(ABS((moras2[[#This Row],[EDAD]]-AVERAGE($I:$I))/_xlfn.STDEV.S($I:$I))&gt;1.96,"Atípico","No")</f>
        <v>No</v>
      </c>
      <c r="L252" t="str">
        <f t="shared" si="6"/>
        <v>46-55</v>
      </c>
      <c r="M252" t="str">
        <f t="shared" si="7"/>
        <v>1.000.001-5.000.000</v>
      </c>
    </row>
    <row r="253" spans="1:13" x14ac:dyDescent="0.35">
      <c r="A253">
        <v>3057</v>
      </c>
      <c r="B253" t="s">
        <v>15</v>
      </c>
      <c r="C253">
        <v>1828114.74</v>
      </c>
      <c r="D253" t="s">
        <v>10</v>
      </c>
      <c r="E253" t="s">
        <v>11</v>
      </c>
      <c r="F253" t="s">
        <v>12</v>
      </c>
      <c r="G253" t="s">
        <v>13</v>
      </c>
      <c r="H253" t="s">
        <v>13</v>
      </c>
      <c r="I253">
        <v>33</v>
      </c>
      <c r="J253" t="str">
        <f>IF(ABS((C253-AVERAGE($C:$C))/_xlfn.STDEV.S(moras2[SALARIO]))&gt;1.96,"Atípico","No")</f>
        <v>No</v>
      </c>
      <c r="K253" t="str">
        <f>IF(ABS((moras2[[#This Row],[EDAD]]-AVERAGE($I:$I))/_xlfn.STDEV.S($I:$I))&gt;1.96,"Atípico","No")</f>
        <v>No</v>
      </c>
      <c r="L253" t="str">
        <f t="shared" si="6"/>
        <v>26-35</v>
      </c>
      <c r="M253" t="str">
        <f t="shared" si="7"/>
        <v>1.000.001-5.000.000</v>
      </c>
    </row>
    <row r="254" spans="1:13" x14ac:dyDescent="0.35">
      <c r="A254">
        <v>961</v>
      </c>
      <c r="B254" t="s">
        <v>15</v>
      </c>
      <c r="C254">
        <v>1828056.75</v>
      </c>
      <c r="D254" t="s">
        <v>10</v>
      </c>
      <c r="E254" t="s">
        <v>16</v>
      </c>
      <c r="F254" t="s">
        <v>12</v>
      </c>
      <c r="G254" t="s">
        <v>13</v>
      </c>
      <c r="H254" t="s">
        <v>13</v>
      </c>
      <c r="I254">
        <v>40</v>
      </c>
      <c r="J254" t="str">
        <f>IF(ABS((C254-AVERAGE($C:$C))/_xlfn.STDEV.S(moras2[SALARIO]))&gt;1.96,"Atípico","No")</f>
        <v>No</v>
      </c>
      <c r="K254" t="str">
        <f>IF(ABS((moras2[[#This Row],[EDAD]]-AVERAGE($I:$I))/_xlfn.STDEV.S($I:$I))&gt;1.96,"Atípico","No")</f>
        <v>No</v>
      </c>
      <c r="L254" t="str">
        <f t="shared" si="6"/>
        <v>36-45</v>
      </c>
      <c r="M254" t="str">
        <f t="shared" si="7"/>
        <v>1.000.001-5.000.000</v>
      </c>
    </row>
    <row r="255" spans="1:13" x14ac:dyDescent="0.35">
      <c r="A255">
        <v>3709</v>
      </c>
      <c r="B255" t="s">
        <v>15</v>
      </c>
      <c r="C255">
        <v>1821145</v>
      </c>
      <c r="D255" t="s">
        <v>10</v>
      </c>
      <c r="E255" t="s">
        <v>11</v>
      </c>
      <c r="F255" t="s">
        <v>12</v>
      </c>
      <c r="G255" t="s">
        <v>13</v>
      </c>
      <c r="H255" t="s">
        <v>12</v>
      </c>
      <c r="I255">
        <v>59</v>
      </c>
      <c r="J255" t="str">
        <f>IF(ABS((C255-AVERAGE($C:$C))/_xlfn.STDEV.S(moras2[SALARIO]))&gt;1.96,"Atípico","No")</f>
        <v>No</v>
      </c>
      <c r="K255" t="str">
        <f>IF(ABS((moras2[[#This Row],[EDAD]]-AVERAGE($I:$I))/_xlfn.STDEV.S($I:$I))&gt;1.96,"Atípico","No")</f>
        <v>No</v>
      </c>
      <c r="L255" t="str">
        <f t="shared" si="6"/>
        <v>56+</v>
      </c>
      <c r="M255" t="str">
        <f t="shared" si="7"/>
        <v>1.000.001-5.000.000</v>
      </c>
    </row>
    <row r="256" spans="1:13" x14ac:dyDescent="0.35">
      <c r="A256">
        <v>258</v>
      </c>
      <c r="B256" t="s">
        <v>15</v>
      </c>
      <c r="C256">
        <v>1819625.78</v>
      </c>
      <c r="D256" t="s">
        <v>10</v>
      </c>
      <c r="E256" t="s">
        <v>16</v>
      </c>
      <c r="F256" t="s">
        <v>12</v>
      </c>
      <c r="G256" t="s">
        <v>13</v>
      </c>
      <c r="H256" t="s">
        <v>13</v>
      </c>
      <c r="I256">
        <v>38</v>
      </c>
      <c r="J256" t="str">
        <f>IF(ABS((C256-AVERAGE($C:$C))/_xlfn.STDEV.S(moras2[SALARIO]))&gt;1.96,"Atípico","No")</f>
        <v>No</v>
      </c>
      <c r="K256" t="str">
        <f>IF(ABS((moras2[[#This Row],[EDAD]]-AVERAGE($I:$I))/_xlfn.STDEV.S($I:$I))&gt;1.96,"Atípico","No")</f>
        <v>No</v>
      </c>
      <c r="L256" t="str">
        <f t="shared" si="6"/>
        <v>36-45</v>
      </c>
      <c r="M256" t="str">
        <f t="shared" si="7"/>
        <v>1.000.001-5.000.000</v>
      </c>
    </row>
    <row r="257" spans="1:13" x14ac:dyDescent="0.35">
      <c r="A257">
        <v>301</v>
      </c>
      <c r="B257" t="s">
        <v>9</v>
      </c>
      <c r="C257">
        <v>1819599</v>
      </c>
      <c r="D257" t="s">
        <v>14</v>
      </c>
      <c r="E257" t="s">
        <v>11</v>
      </c>
      <c r="F257" t="s">
        <v>12</v>
      </c>
      <c r="G257" t="s">
        <v>13</v>
      </c>
      <c r="H257" t="s">
        <v>13</v>
      </c>
      <c r="I257">
        <v>80</v>
      </c>
      <c r="J257" t="str">
        <f>IF(ABS((C257-AVERAGE($C:$C))/_xlfn.STDEV.S(moras2[SALARIO]))&gt;1.96,"Atípico","No")</f>
        <v>No</v>
      </c>
      <c r="K257" t="str">
        <f>IF(ABS((moras2[[#This Row],[EDAD]]-AVERAGE($I:$I))/_xlfn.STDEV.S($I:$I))&gt;1.96,"Atípico","No")</f>
        <v>Atípico</v>
      </c>
      <c r="L257" t="str">
        <f t="shared" si="6"/>
        <v>56+</v>
      </c>
      <c r="M257" t="str">
        <f t="shared" si="7"/>
        <v>1.000.001-5.000.000</v>
      </c>
    </row>
    <row r="258" spans="1:13" x14ac:dyDescent="0.35">
      <c r="A258">
        <v>1396</v>
      </c>
      <c r="B258" t="s">
        <v>15</v>
      </c>
      <c r="C258">
        <v>1815071.5</v>
      </c>
      <c r="D258" t="s">
        <v>10</v>
      </c>
      <c r="E258" t="s">
        <v>11</v>
      </c>
      <c r="F258" t="s">
        <v>12</v>
      </c>
      <c r="G258" t="s">
        <v>13</v>
      </c>
      <c r="H258" t="s">
        <v>13</v>
      </c>
      <c r="I258">
        <v>35</v>
      </c>
      <c r="J258" t="str">
        <f>IF(ABS((C258-AVERAGE($C:$C))/_xlfn.STDEV.S(moras2[SALARIO]))&gt;1.96,"Atípico","No")</f>
        <v>No</v>
      </c>
      <c r="K258" t="str">
        <f>IF(ABS((moras2[[#This Row],[EDAD]]-AVERAGE($I:$I))/_xlfn.STDEV.S($I:$I))&gt;1.96,"Atípico","No")</f>
        <v>No</v>
      </c>
      <c r="L258" t="str">
        <f t="shared" ref="L258:L321" si="8">IF(I258&lt;=35,"26-35",IF(I258&lt;=45,"36-45",IF(I258&lt;=55,"46-55","56+")))</f>
        <v>26-35</v>
      </c>
      <c r="M258" t="str">
        <f t="shared" ref="M258:M321" si="9">IF(C258&lt;=500000,"0-500.000",
IF(C258&lt;=1000000,"500.001-1.000.000",
IF(C258&lt;=5000000,"1.000.001-5.000.000",
"5.000.001-16.858.742")))</f>
        <v>1.000.001-5.000.000</v>
      </c>
    </row>
    <row r="259" spans="1:13" x14ac:dyDescent="0.35">
      <c r="A259">
        <v>2502</v>
      </c>
      <c r="B259" t="s">
        <v>9</v>
      </c>
      <c r="C259">
        <v>1814153</v>
      </c>
      <c r="D259" t="s">
        <v>10</v>
      </c>
      <c r="E259" t="s">
        <v>11</v>
      </c>
      <c r="F259" t="s">
        <v>12</v>
      </c>
      <c r="G259" t="s">
        <v>13</v>
      </c>
      <c r="H259" t="s">
        <v>12</v>
      </c>
      <c r="I259">
        <v>35</v>
      </c>
      <c r="J259" t="str">
        <f>IF(ABS((C259-AVERAGE($C:$C))/_xlfn.STDEV.S(moras2[SALARIO]))&gt;1.96,"Atípico","No")</f>
        <v>No</v>
      </c>
      <c r="K259" t="str">
        <f>IF(ABS((moras2[[#This Row],[EDAD]]-AVERAGE($I:$I))/_xlfn.STDEV.S($I:$I))&gt;1.96,"Atípico","No")</f>
        <v>No</v>
      </c>
      <c r="L259" t="str">
        <f t="shared" si="8"/>
        <v>26-35</v>
      </c>
      <c r="M259" t="str">
        <f t="shared" si="9"/>
        <v>1.000.001-5.000.000</v>
      </c>
    </row>
    <row r="260" spans="1:13" x14ac:dyDescent="0.35">
      <c r="A260">
        <v>2233</v>
      </c>
      <c r="B260" t="s">
        <v>15</v>
      </c>
      <c r="C260">
        <v>1813790.96</v>
      </c>
      <c r="D260" t="s">
        <v>10</v>
      </c>
      <c r="E260" t="s">
        <v>16</v>
      </c>
      <c r="F260" t="s">
        <v>12</v>
      </c>
      <c r="G260" t="s">
        <v>13</v>
      </c>
      <c r="H260" t="s">
        <v>13</v>
      </c>
      <c r="I260">
        <v>35</v>
      </c>
      <c r="J260" t="str">
        <f>IF(ABS((C260-AVERAGE($C:$C))/_xlfn.STDEV.S(moras2[SALARIO]))&gt;1.96,"Atípico","No")</f>
        <v>No</v>
      </c>
      <c r="K260" t="str">
        <f>IF(ABS((moras2[[#This Row],[EDAD]]-AVERAGE($I:$I))/_xlfn.STDEV.S($I:$I))&gt;1.96,"Atípico","No")</f>
        <v>No</v>
      </c>
      <c r="L260" t="str">
        <f t="shared" si="8"/>
        <v>26-35</v>
      </c>
      <c r="M260" t="str">
        <f t="shared" si="9"/>
        <v>1.000.001-5.000.000</v>
      </c>
    </row>
    <row r="261" spans="1:13" x14ac:dyDescent="0.35">
      <c r="A261">
        <v>900</v>
      </c>
      <c r="B261" t="s">
        <v>9</v>
      </c>
      <c r="C261">
        <v>1813773.65</v>
      </c>
      <c r="D261" t="s">
        <v>10</v>
      </c>
      <c r="E261" t="s">
        <v>16</v>
      </c>
      <c r="F261" t="s">
        <v>12</v>
      </c>
      <c r="G261" t="s">
        <v>13</v>
      </c>
      <c r="H261" t="s">
        <v>13</v>
      </c>
      <c r="I261">
        <v>58</v>
      </c>
      <c r="J261" t="str">
        <f>IF(ABS((C261-AVERAGE($C:$C))/_xlfn.STDEV.S(moras2[SALARIO]))&gt;1.96,"Atípico","No")</f>
        <v>No</v>
      </c>
      <c r="K261" t="str">
        <f>IF(ABS((moras2[[#This Row],[EDAD]]-AVERAGE($I:$I))/_xlfn.STDEV.S($I:$I))&gt;1.96,"Atípico","No")</f>
        <v>No</v>
      </c>
      <c r="L261" t="str">
        <f t="shared" si="8"/>
        <v>56+</v>
      </c>
      <c r="M261" t="str">
        <f t="shared" si="9"/>
        <v>1.000.001-5.000.000</v>
      </c>
    </row>
    <row r="262" spans="1:13" x14ac:dyDescent="0.35">
      <c r="A262">
        <v>2349</v>
      </c>
      <c r="B262" t="s">
        <v>9</v>
      </c>
      <c r="C262">
        <v>1811308.47</v>
      </c>
      <c r="D262" t="s">
        <v>10</v>
      </c>
      <c r="E262" t="s">
        <v>16</v>
      </c>
      <c r="F262" t="s">
        <v>12</v>
      </c>
      <c r="G262" t="s">
        <v>13</v>
      </c>
      <c r="H262" t="s">
        <v>13</v>
      </c>
      <c r="I262">
        <v>43</v>
      </c>
      <c r="J262" t="str">
        <f>IF(ABS((C262-AVERAGE($C:$C))/_xlfn.STDEV.S(moras2[SALARIO]))&gt;1.96,"Atípico","No")</f>
        <v>No</v>
      </c>
      <c r="K262" t="str">
        <f>IF(ABS((moras2[[#This Row],[EDAD]]-AVERAGE($I:$I))/_xlfn.STDEV.S($I:$I))&gt;1.96,"Atípico","No")</f>
        <v>No</v>
      </c>
      <c r="L262" t="str">
        <f t="shared" si="8"/>
        <v>36-45</v>
      </c>
      <c r="M262" t="str">
        <f t="shared" si="9"/>
        <v>1.000.001-5.000.000</v>
      </c>
    </row>
    <row r="263" spans="1:13" x14ac:dyDescent="0.35">
      <c r="A263">
        <v>4218</v>
      </c>
      <c r="B263" t="s">
        <v>9</v>
      </c>
      <c r="C263">
        <v>1810740.4</v>
      </c>
      <c r="D263" t="s">
        <v>10</v>
      </c>
      <c r="E263" t="s">
        <v>11</v>
      </c>
      <c r="F263" t="s">
        <v>12</v>
      </c>
      <c r="G263" t="s">
        <v>13</v>
      </c>
      <c r="H263" t="s">
        <v>13</v>
      </c>
      <c r="I263">
        <v>55</v>
      </c>
      <c r="J263" t="str">
        <f>IF(ABS((C263-AVERAGE($C:$C))/_xlfn.STDEV.S(moras2[SALARIO]))&gt;1.96,"Atípico","No")</f>
        <v>No</v>
      </c>
      <c r="K263" t="str">
        <f>IF(ABS((moras2[[#This Row],[EDAD]]-AVERAGE($I:$I))/_xlfn.STDEV.S($I:$I))&gt;1.96,"Atípico","No")</f>
        <v>No</v>
      </c>
      <c r="L263" t="str">
        <f t="shared" si="8"/>
        <v>46-55</v>
      </c>
      <c r="M263" t="str">
        <f t="shared" si="9"/>
        <v>1.000.001-5.000.000</v>
      </c>
    </row>
    <row r="264" spans="1:13" x14ac:dyDescent="0.35">
      <c r="A264">
        <v>901</v>
      </c>
      <c r="B264" t="s">
        <v>15</v>
      </c>
      <c r="C264">
        <v>1807234</v>
      </c>
      <c r="D264" t="s">
        <v>10</v>
      </c>
      <c r="E264" t="s">
        <v>16</v>
      </c>
      <c r="F264" t="s">
        <v>12</v>
      </c>
      <c r="G264" t="s">
        <v>13</v>
      </c>
      <c r="H264" t="s">
        <v>13</v>
      </c>
      <c r="I264">
        <v>39</v>
      </c>
      <c r="J264" t="str">
        <f>IF(ABS((C264-AVERAGE($C:$C))/_xlfn.STDEV.S(moras2[SALARIO]))&gt;1.96,"Atípico","No")</f>
        <v>No</v>
      </c>
      <c r="K264" t="str">
        <f>IF(ABS((moras2[[#This Row],[EDAD]]-AVERAGE($I:$I))/_xlfn.STDEV.S($I:$I))&gt;1.96,"Atípico","No")</f>
        <v>No</v>
      </c>
      <c r="L264" t="str">
        <f t="shared" si="8"/>
        <v>36-45</v>
      </c>
      <c r="M264" t="str">
        <f t="shared" si="9"/>
        <v>1.000.001-5.000.000</v>
      </c>
    </row>
    <row r="265" spans="1:13" x14ac:dyDescent="0.35">
      <c r="A265">
        <v>2671</v>
      </c>
      <c r="B265" t="s">
        <v>15</v>
      </c>
      <c r="C265">
        <v>1794936</v>
      </c>
      <c r="D265" t="s">
        <v>10</v>
      </c>
      <c r="E265" t="s">
        <v>16</v>
      </c>
      <c r="F265" t="s">
        <v>12</v>
      </c>
      <c r="G265" t="s">
        <v>13</v>
      </c>
      <c r="H265" t="s">
        <v>13</v>
      </c>
      <c r="I265">
        <v>29</v>
      </c>
      <c r="J265" t="str">
        <f>IF(ABS((C265-AVERAGE($C:$C))/_xlfn.STDEV.S(moras2[SALARIO]))&gt;1.96,"Atípico","No")</f>
        <v>No</v>
      </c>
      <c r="K265" t="str">
        <f>IF(ABS((moras2[[#This Row],[EDAD]]-AVERAGE($I:$I))/_xlfn.STDEV.S($I:$I))&gt;1.96,"Atípico","No")</f>
        <v>No</v>
      </c>
      <c r="L265" t="str">
        <f t="shared" si="8"/>
        <v>26-35</v>
      </c>
      <c r="M265" t="str">
        <f t="shared" si="9"/>
        <v>1.000.001-5.000.000</v>
      </c>
    </row>
    <row r="266" spans="1:13" x14ac:dyDescent="0.35">
      <c r="A266">
        <v>1034</v>
      </c>
      <c r="B266" t="s">
        <v>15</v>
      </c>
      <c r="C266">
        <v>1790761</v>
      </c>
      <c r="D266" t="s">
        <v>10</v>
      </c>
      <c r="E266" t="s">
        <v>11</v>
      </c>
      <c r="F266" t="s">
        <v>12</v>
      </c>
      <c r="G266" t="s">
        <v>13</v>
      </c>
      <c r="H266" t="s">
        <v>12</v>
      </c>
      <c r="I266">
        <v>54</v>
      </c>
      <c r="J266" t="str">
        <f>IF(ABS((C266-AVERAGE($C:$C))/_xlfn.STDEV.S(moras2[SALARIO]))&gt;1.96,"Atípico","No")</f>
        <v>No</v>
      </c>
      <c r="K266" t="str">
        <f>IF(ABS((moras2[[#This Row],[EDAD]]-AVERAGE($I:$I))/_xlfn.STDEV.S($I:$I))&gt;1.96,"Atípico","No")</f>
        <v>No</v>
      </c>
      <c r="L266" t="str">
        <f t="shared" si="8"/>
        <v>46-55</v>
      </c>
      <c r="M266" t="str">
        <f t="shared" si="9"/>
        <v>1.000.001-5.000.000</v>
      </c>
    </row>
    <row r="267" spans="1:13" x14ac:dyDescent="0.35">
      <c r="A267">
        <v>2021</v>
      </c>
      <c r="B267" t="s">
        <v>15</v>
      </c>
      <c r="C267">
        <v>1789161.05</v>
      </c>
      <c r="D267" t="s">
        <v>10</v>
      </c>
      <c r="E267" t="s">
        <v>11</v>
      </c>
      <c r="F267" t="s">
        <v>12</v>
      </c>
      <c r="G267" t="s">
        <v>13</v>
      </c>
      <c r="H267" t="s">
        <v>13</v>
      </c>
      <c r="I267">
        <v>41</v>
      </c>
      <c r="J267" t="str">
        <f>IF(ABS((C267-AVERAGE($C:$C))/_xlfn.STDEV.S(moras2[SALARIO]))&gt;1.96,"Atípico","No")</f>
        <v>No</v>
      </c>
      <c r="K267" t="str">
        <f>IF(ABS((moras2[[#This Row],[EDAD]]-AVERAGE($I:$I))/_xlfn.STDEV.S($I:$I))&gt;1.96,"Atípico","No")</f>
        <v>No</v>
      </c>
      <c r="L267" t="str">
        <f t="shared" si="8"/>
        <v>36-45</v>
      </c>
      <c r="M267" t="str">
        <f t="shared" si="9"/>
        <v>1.000.001-5.000.000</v>
      </c>
    </row>
    <row r="268" spans="1:13" x14ac:dyDescent="0.35">
      <c r="A268">
        <v>3941</v>
      </c>
      <c r="B268" t="s">
        <v>15</v>
      </c>
      <c r="C268">
        <v>1787275</v>
      </c>
      <c r="D268" t="s">
        <v>14</v>
      </c>
      <c r="E268" t="s">
        <v>11</v>
      </c>
      <c r="F268" t="s">
        <v>12</v>
      </c>
      <c r="G268" t="s">
        <v>13</v>
      </c>
      <c r="H268" t="s">
        <v>13</v>
      </c>
      <c r="I268">
        <v>67</v>
      </c>
      <c r="J268" t="str">
        <f>IF(ABS((C268-AVERAGE($C:$C))/_xlfn.STDEV.S(moras2[SALARIO]))&gt;1.96,"Atípico","No")</f>
        <v>No</v>
      </c>
      <c r="K268" t="str">
        <f>IF(ABS((moras2[[#This Row],[EDAD]]-AVERAGE($I:$I))/_xlfn.STDEV.S($I:$I))&gt;1.96,"Atípico","No")</f>
        <v>No</v>
      </c>
      <c r="L268" t="str">
        <f t="shared" si="8"/>
        <v>56+</v>
      </c>
      <c r="M268" t="str">
        <f t="shared" si="9"/>
        <v>1.000.001-5.000.000</v>
      </c>
    </row>
    <row r="269" spans="1:13" x14ac:dyDescent="0.35">
      <c r="A269">
        <v>1986</v>
      </c>
      <c r="B269" t="s">
        <v>9</v>
      </c>
      <c r="C269">
        <v>1782316</v>
      </c>
      <c r="D269" t="s">
        <v>10</v>
      </c>
      <c r="E269" t="s">
        <v>11</v>
      </c>
      <c r="F269" t="s">
        <v>12</v>
      </c>
      <c r="G269" t="s">
        <v>13</v>
      </c>
      <c r="H269" t="s">
        <v>12</v>
      </c>
      <c r="I269">
        <v>50</v>
      </c>
      <c r="J269" t="str">
        <f>IF(ABS((C269-AVERAGE($C:$C))/_xlfn.STDEV.S(moras2[SALARIO]))&gt;1.96,"Atípico","No")</f>
        <v>No</v>
      </c>
      <c r="K269" t="str">
        <f>IF(ABS((moras2[[#This Row],[EDAD]]-AVERAGE($I:$I))/_xlfn.STDEV.S($I:$I))&gt;1.96,"Atípico","No")</f>
        <v>No</v>
      </c>
      <c r="L269" t="str">
        <f t="shared" si="8"/>
        <v>46-55</v>
      </c>
      <c r="M269" t="str">
        <f t="shared" si="9"/>
        <v>1.000.001-5.000.000</v>
      </c>
    </row>
    <row r="270" spans="1:13" x14ac:dyDescent="0.35">
      <c r="A270">
        <v>4015</v>
      </c>
      <c r="B270" t="s">
        <v>9</v>
      </c>
      <c r="C270">
        <v>1778646</v>
      </c>
      <c r="D270" t="s">
        <v>10</v>
      </c>
      <c r="E270" t="s">
        <v>16</v>
      </c>
      <c r="F270" t="s">
        <v>12</v>
      </c>
      <c r="G270" t="s">
        <v>13</v>
      </c>
      <c r="H270" t="s">
        <v>13</v>
      </c>
      <c r="I270">
        <v>33</v>
      </c>
      <c r="J270" t="str">
        <f>IF(ABS((C270-AVERAGE($C:$C))/_xlfn.STDEV.S(moras2[SALARIO]))&gt;1.96,"Atípico","No")</f>
        <v>No</v>
      </c>
      <c r="K270" t="str">
        <f>IF(ABS((moras2[[#This Row],[EDAD]]-AVERAGE($I:$I))/_xlfn.STDEV.S($I:$I))&gt;1.96,"Atípico","No")</f>
        <v>No</v>
      </c>
      <c r="L270" t="str">
        <f t="shared" si="8"/>
        <v>26-35</v>
      </c>
      <c r="M270" t="str">
        <f t="shared" si="9"/>
        <v>1.000.001-5.000.000</v>
      </c>
    </row>
    <row r="271" spans="1:13" x14ac:dyDescent="0.35">
      <c r="A271">
        <v>4287</v>
      </c>
      <c r="B271" t="s">
        <v>15</v>
      </c>
      <c r="C271">
        <v>1777096.7</v>
      </c>
      <c r="D271" t="s">
        <v>10</v>
      </c>
      <c r="E271" t="s">
        <v>11</v>
      </c>
      <c r="F271" t="s">
        <v>12</v>
      </c>
      <c r="G271" t="s">
        <v>13</v>
      </c>
      <c r="H271" t="s">
        <v>13</v>
      </c>
      <c r="I271">
        <v>39</v>
      </c>
      <c r="J271" t="str">
        <f>IF(ABS((C271-AVERAGE($C:$C))/_xlfn.STDEV.S(moras2[SALARIO]))&gt;1.96,"Atípico","No")</f>
        <v>No</v>
      </c>
      <c r="K271" t="str">
        <f>IF(ABS((moras2[[#This Row],[EDAD]]-AVERAGE($I:$I))/_xlfn.STDEV.S($I:$I))&gt;1.96,"Atípico","No")</f>
        <v>No</v>
      </c>
      <c r="L271" t="str">
        <f t="shared" si="8"/>
        <v>36-45</v>
      </c>
      <c r="M271" t="str">
        <f t="shared" si="9"/>
        <v>1.000.001-5.000.000</v>
      </c>
    </row>
    <row r="272" spans="1:13" x14ac:dyDescent="0.35">
      <c r="A272">
        <v>868</v>
      </c>
      <c r="B272" t="s">
        <v>9</v>
      </c>
      <c r="C272">
        <v>1776922.56</v>
      </c>
      <c r="D272" t="s">
        <v>10</v>
      </c>
      <c r="E272" t="s">
        <v>16</v>
      </c>
      <c r="F272" t="s">
        <v>12</v>
      </c>
      <c r="G272" t="s">
        <v>13</v>
      </c>
      <c r="H272" t="s">
        <v>13</v>
      </c>
      <c r="I272">
        <v>27</v>
      </c>
      <c r="J272" t="str">
        <f>IF(ABS((C272-AVERAGE($C:$C))/_xlfn.STDEV.S(moras2[SALARIO]))&gt;1.96,"Atípico","No")</f>
        <v>No</v>
      </c>
      <c r="K272" t="str">
        <f>IF(ABS((moras2[[#This Row],[EDAD]]-AVERAGE($I:$I))/_xlfn.STDEV.S($I:$I))&gt;1.96,"Atípico","No")</f>
        <v>No</v>
      </c>
      <c r="L272" t="str">
        <f t="shared" si="8"/>
        <v>26-35</v>
      </c>
      <c r="M272" t="str">
        <f t="shared" si="9"/>
        <v>1.000.001-5.000.000</v>
      </c>
    </row>
    <row r="273" spans="1:13" x14ac:dyDescent="0.35">
      <c r="A273">
        <v>550</v>
      </c>
      <c r="B273" t="s">
        <v>9</v>
      </c>
      <c r="C273">
        <v>1769790</v>
      </c>
      <c r="D273" t="s">
        <v>10</v>
      </c>
      <c r="E273" t="s">
        <v>16</v>
      </c>
      <c r="F273" t="s">
        <v>12</v>
      </c>
      <c r="G273" t="s">
        <v>13</v>
      </c>
      <c r="H273" t="s">
        <v>13</v>
      </c>
      <c r="I273">
        <v>25</v>
      </c>
      <c r="J273" t="str">
        <f>IF(ABS((C273-AVERAGE($C:$C))/_xlfn.STDEV.S(moras2[SALARIO]))&gt;1.96,"Atípico","No")</f>
        <v>No</v>
      </c>
      <c r="K273" t="str">
        <f>IF(ABS((moras2[[#This Row],[EDAD]]-AVERAGE($I:$I))/_xlfn.STDEV.S($I:$I))&gt;1.96,"Atípico","No")</f>
        <v>No</v>
      </c>
      <c r="L273" t="str">
        <f t="shared" si="8"/>
        <v>26-35</v>
      </c>
      <c r="M273" t="str">
        <f t="shared" si="9"/>
        <v>1.000.001-5.000.000</v>
      </c>
    </row>
    <row r="274" spans="1:13" x14ac:dyDescent="0.35">
      <c r="A274">
        <v>82</v>
      </c>
      <c r="B274" t="s">
        <v>15</v>
      </c>
      <c r="C274">
        <v>1769610.96</v>
      </c>
      <c r="D274" t="s">
        <v>10</v>
      </c>
      <c r="E274" t="s">
        <v>11</v>
      </c>
      <c r="F274" t="s">
        <v>12</v>
      </c>
      <c r="G274" t="s">
        <v>13</v>
      </c>
      <c r="H274" t="s">
        <v>13</v>
      </c>
      <c r="I274">
        <v>56</v>
      </c>
      <c r="J274" t="str">
        <f>IF(ABS((C274-AVERAGE($C:$C))/_xlfn.STDEV.S(moras2[SALARIO]))&gt;1.96,"Atípico","No")</f>
        <v>No</v>
      </c>
      <c r="K274" t="str">
        <f>IF(ABS((moras2[[#This Row],[EDAD]]-AVERAGE($I:$I))/_xlfn.STDEV.S($I:$I))&gt;1.96,"Atípico","No")</f>
        <v>No</v>
      </c>
      <c r="L274" t="str">
        <f t="shared" si="8"/>
        <v>56+</v>
      </c>
      <c r="M274" t="str">
        <f t="shared" si="9"/>
        <v>1.000.001-5.000.000</v>
      </c>
    </row>
    <row r="275" spans="1:13" x14ac:dyDescent="0.35">
      <c r="A275">
        <v>1689</v>
      </c>
      <c r="B275" t="s">
        <v>15</v>
      </c>
      <c r="C275">
        <v>1766548</v>
      </c>
      <c r="D275" t="s">
        <v>10</v>
      </c>
      <c r="E275" t="s">
        <v>16</v>
      </c>
      <c r="F275" t="s">
        <v>12</v>
      </c>
      <c r="G275" t="s">
        <v>13</v>
      </c>
      <c r="H275" t="s">
        <v>13</v>
      </c>
      <c r="I275">
        <v>32</v>
      </c>
      <c r="J275" t="str">
        <f>IF(ABS((C275-AVERAGE($C:$C))/_xlfn.STDEV.S(moras2[SALARIO]))&gt;1.96,"Atípico","No")</f>
        <v>No</v>
      </c>
      <c r="K275" t="str">
        <f>IF(ABS((moras2[[#This Row],[EDAD]]-AVERAGE($I:$I))/_xlfn.STDEV.S($I:$I))&gt;1.96,"Atípico","No")</f>
        <v>No</v>
      </c>
      <c r="L275" t="str">
        <f t="shared" si="8"/>
        <v>26-35</v>
      </c>
      <c r="M275" t="str">
        <f t="shared" si="9"/>
        <v>1.000.001-5.000.000</v>
      </c>
    </row>
    <row r="276" spans="1:13" x14ac:dyDescent="0.35">
      <c r="A276">
        <v>811</v>
      </c>
      <c r="B276" t="s">
        <v>9</v>
      </c>
      <c r="C276">
        <v>1765910</v>
      </c>
      <c r="D276" t="s">
        <v>10</v>
      </c>
      <c r="E276" t="s">
        <v>16</v>
      </c>
      <c r="F276" t="s">
        <v>12</v>
      </c>
      <c r="G276" t="s">
        <v>13</v>
      </c>
      <c r="H276" t="s">
        <v>13</v>
      </c>
      <c r="I276">
        <v>56</v>
      </c>
      <c r="J276" t="str">
        <f>IF(ABS((C276-AVERAGE($C:$C))/_xlfn.STDEV.S(moras2[SALARIO]))&gt;1.96,"Atípico","No")</f>
        <v>No</v>
      </c>
      <c r="K276" t="str">
        <f>IF(ABS((moras2[[#This Row],[EDAD]]-AVERAGE($I:$I))/_xlfn.STDEV.S($I:$I))&gt;1.96,"Atípico","No")</f>
        <v>No</v>
      </c>
      <c r="L276" t="str">
        <f t="shared" si="8"/>
        <v>56+</v>
      </c>
      <c r="M276" t="str">
        <f t="shared" si="9"/>
        <v>1.000.001-5.000.000</v>
      </c>
    </row>
    <row r="277" spans="1:13" x14ac:dyDescent="0.35">
      <c r="A277">
        <v>3086</v>
      </c>
      <c r="B277" t="s">
        <v>15</v>
      </c>
      <c r="C277">
        <v>1762215.6</v>
      </c>
      <c r="D277" t="s">
        <v>10</v>
      </c>
      <c r="E277" t="s">
        <v>11</v>
      </c>
      <c r="F277" t="s">
        <v>12</v>
      </c>
      <c r="G277" t="s">
        <v>13</v>
      </c>
      <c r="H277" t="s">
        <v>13</v>
      </c>
      <c r="I277">
        <v>57</v>
      </c>
      <c r="J277" t="str">
        <f>IF(ABS((C277-AVERAGE($C:$C))/_xlfn.STDEV.S(moras2[SALARIO]))&gt;1.96,"Atípico","No")</f>
        <v>No</v>
      </c>
      <c r="K277" t="str">
        <f>IF(ABS((moras2[[#This Row],[EDAD]]-AVERAGE($I:$I))/_xlfn.STDEV.S($I:$I))&gt;1.96,"Atípico","No")</f>
        <v>No</v>
      </c>
      <c r="L277" t="str">
        <f t="shared" si="8"/>
        <v>56+</v>
      </c>
      <c r="M277" t="str">
        <f t="shared" si="9"/>
        <v>1.000.001-5.000.000</v>
      </c>
    </row>
    <row r="278" spans="1:13" x14ac:dyDescent="0.35">
      <c r="A278">
        <v>2505</v>
      </c>
      <c r="B278" t="s">
        <v>9</v>
      </c>
      <c r="C278">
        <v>1756493.5</v>
      </c>
      <c r="D278" t="s">
        <v>10</v>
      </c>
      <c r="E278" t="s">
        <v>11</v>
      </c>
      <c r="F278" t="s">
        <v>12</v>
      </c>
      <c r="G278" t="s">
        <v>13</v>
      </c>
      <c r="H278" t="s">
        <v>13</v>
      </c>
      <c r="I278">
        <v>31</v>
      </c>
      <c r="J278" t="str">
        <f>IF(ABS((C278-AVERAGE($C:$C))/_xlfn.STDEV.S(moras2[SALARIO]))&gt;1.96,"Atípico","No")</f>
        <v>No</v>
      </c>
      <c r="K278" t="str">
        <f>IF(ABS((moras2[[#This Row],[EDAD]]-AVERAGE($I:$I))/_xlfn.STDEV.S($I:$I))&gt;1.96,"Atípico","No")</f>
        <v>No</v>
      </c>
      <c r="L278" t="str">
        <f t="shared" si="8"/>
        <v>26-35</v>
      </c>
      <c r="M278" t="str">
        <f t="shared" si="9"/>
        <v>1.000.001-5.000.000</v>
      </c>
    </row>
    <row r="279" spans="1:13" x14ac:dyDescent="0.35">
      <c r="A279">
        <v>4289</v>
      </c>
      <c r="B279" t="s">
        <v>15</v>
      </c>
      <c r="C279">
        <v>1751423.3</v>
      </c>
      <c r="D279" t="s">
        <v>10</v>
      </c>
      <c r="E279" t="s">
        <v>11</v>
      </c>
      <c r="F279" t="s">
        <v>12</v>
      </c>
      <c r="G279" t="s">
        <v>13</v>
      </c>
      <c r="H279" t="s">
        <v>13</v>
      </c>
      <c r="I279">
        <v>57</v>
      </c>
      <c r="J279" t="str">
        <f>IF(ABS((C279-AVERAGE($C:$C))/_xlfn.STDEV.S(moras2[SALARIO]))&gt;1.96,"Atípico","No")</f>
        <v>No</v>
      </c>
      <c r="K279" t="str">
        <f>IF(ABS((moras2[[#This Row],[EDAD]]-AVERAGE($I:$I))/_xlfn.STDEV.S($I:$I))&gt;1.96,"Atípico","No")</f>
        <v>No</v>
      </c>
      <c r="L279" t="str">
        <f t="shared" si="8"/>
        <v>56+</v>
      </c>
      <c r="M279" t="str">
        <f t="shared" si="9"/>
        <v>1.000.001-5.000.000</v>
      </c>
    </row>
    <row r="280" spans="1:13" x14ac:dyDescent="0.35">
      <c r="A280">
        <v>4771</v>
      </c>
      <c r="B280" t="s">
        <v>9</v>
      </c>
      <c r="C280">
        <v>1744589.38</v>
      </c>
      <c r="D280" t="s">
        <v>10</v>
      </c>
      <c r="E280" t="s">
        <v>11</v>
      </c>
      <c r="F280" t="s">
        <v>12</v>
      </c>
      <c r="G280" t="s">
        <v>13</v>
      </c>
      <c r="H280" t="s">
        <v>13</v>
      </c>
      <c r="I280">
        <v>35</v>
      </c>
      <c r="J280" t="str">
        <f>IF(ABS((C280-AVERAGE($C:$C))/_xlfn.STDEV.S(moras2[SALARIO]))&gt;1.96,"Atípico","No")</f>
        <v>No</v>
      </c>
      <c r="K280" t="str">
        <f>IF(ABS((moras2[[#This Row],[EDAD]]-AVERAGE($I:$I))/_xlfn.STDEV.S($I:$I))&gt;1.96,"Atípico","No")</f>
        <v>No</v>
      </c>
      <c r="L280" t="str">
        <f t="shared" si="8"/>
        <v>26-35</v>
      </c>
      <c r="M280" t="str">
        <f t="shared" si="9"/>
        <v>1.000.001-5.000.000</v>
      </c>
    </row>
    <row r="281" spans="1:13" x14ac:dyDescent="0.35">
      <c r="A281">
        <v>1921</v>
      </c>
      <c r="B281" t="s">
        <v>9</v>
      </c>
      <c r="C281">
        <v>1744445</v>
      </c>
      <c r="D281" t="s">
        <v>10</v>
      </c>
      <c r="E281" t="s">
        <v>11</v>
      </c>
      <c r="F281" t="s">
        <v>12</v>
      </c>
      <c r="G281" t="s">
        <v>13</v>
      </c>
      <c r="H281" t="s">
        <v>13</v>
      </c>
      <c r="I281">
        <v>40</v>
      </c>
      <c r="J281" t="str">
        <f>IF(ABS((C281-AVERAGE($C:$C))/_xlfn.STDEV.S(moras2[SALARIO]))&gt;1.96,"Atípico","No")</f>
        <v>No</v>
      </c>
      <c r="K281" t="str">
        <f>IF(ABS((moras2[[#This Row],[EDAD]]-AVERAGE($I:$I))/_xlfn.STDEV.S($I:$I))&gt;1.96,"Atípico","No")</f>
        <v>No</v>
      </c>
      <c r="L281" t="str">
        <f t="shared" si="8"/>
        <v>36-45</v>
      </c>
      <c r="M281" t="str">
        <f t="shared" si="9"/>
        <v>1.000.001-5.000.000</v>
      </c>
    </row>
    <row r="282" spans="1:13" x14ac:dyDescent="0.35">
      <c r="A282">
        <v>605</v>
      </c>
      <c r="B282" t="s">
        <v>15</v>
      </c>
      <c r="C282">
        <v>1742394.77</v>
      </c>
      <c r="D282" t="s">
        <v>10</v>
      </c>
      <c r="E282" t="s">
        <v>16</v>
      </c>
      <c r="F282" t="s">
        <v>12</v>
      </c>
      <c r="G282" t="s">
        <v>13</v>
      </c>
      <c r="H282" t="s">
        <v>13</v>
      </c>
      <c r="I282">
        <v>39</v>
      </c>
      <c r="J282" t="str">
        <f>IF(ABS((C282-AVERAGE($C:$C))/_xlfn.STDEV.S(moras2[SALARIO]))&gt;1.96,"Atípico","No")</f>
        <v>No</v>
      </c>
      <c r="K282" t="str">
        <f>IF(ABS((moras2[[#This Row],[EDAD]]-AVERAGE($I:$I))/_xlfn.STDEV.S($I:$I))&gt;1.96,"Atípico","No")</f>
        <v>No</v>
      </c>
      <c r="L282" t="str">
        <f t="shared" si="8"/>
        <v>36-45</v>
      </c>
      <c r="M282" t="str">
        <f t="shared" si="9"/>
        <v>1.000.001-5.000.000</v>
      </c>
    </row>
    <row r="283" spans="1:13" x14ac:dyDescent="0.35">
      <c r="A283">
        <v>1821</v>
      </c>
      <c r="B283" t="s">
        <v>9</v>
      </c>
      <c r="C283">
        <v>1742310</v>
      </c>
      <c r="D283" t="s">
        <v>10</v>
      </c>
      <c r="E283" t="s">
        <v>16</v>
      </c>
      <c r="F283" t="s">
        <v>12</v>
      </c>
      <c r="G283" t="s">
        <v>13</v>
      </c>
      <c r="H283" t="s">
        <v>13</v>
      </c>
      <c r="I283">
        <v>28</v>
      </c>
      <c r="J283" t="str">
        <f>IF(ABS((C283-AVERAGE($C:$C))/_xlfn.STDEV.S(moras2[SALARIO]))&gt;1.96,"Atípico","No")</f>
        <v>No</v>
      </c>
      <c r="K283" t="str">
        <f>IF(ABS((moras2[[#This Row],[EDAD]]-AVERAGE($I:$I))/_xlfn.STDEV.S($I:$I))&gt;1.96,"Atípico","No")</f>
        <v>No</v>
      </c>
      <c r="L283" t="str">
        <f t="shared" si="8"/>
        <v>26-35</v>
      </c>
      <c r="M283" t="str">
        <f t="shared" si="9"/>
        <v>1.000.001-5.000.000</v>
      </c>
    </row>
    <row r="284" spans="1:13" x14ac:dyDescent="0.35">
      <c r="A284">
        <v>4012</v>
      </c>
      <c r="B284" t="s">
        <v>15</v>
      </c>
      <c r="C284">
        <v>1739958</v>
      </c>
      <c r="D284" t="s">
        <v>10</v>
      </c>
      <c r="E284" t="s">
        <v>11</v>
      </c>
      <c r="F284" t="s">
        <v>12</v>
      </c>
      <c r="G284" t="s">
        <v>13</v>
      </c>
      <c r="H284" t="s">
        <v>13</v>
      </c>
      <c r="I284">
        <v>43</v>
      </c>
      <c r="J284" t="str">
        <f>IF(ABS((C284-AVERAGE($C:$C))/_xlfn.STDEV.S(moras2[SALARIO]))&gt;1.96,"Atípico","No")</f>
        <v>No</v>
      </c>
      <c r="K284" t="str">
        <f>IF(ABS((moras2[[#This Row],[EDAD]]-AVERAGE($I:$I))/_xlfn.STDEV.S($I:$I))&gt;1.96,"Atípico","No")</f>
        <v>No</v>
      </c>
      <c r="L284" t="str">
        <f t="shared" si="8"/>
        <v>36-45</v>
      </c>
      <c r="M284" t="str">
        <f t="shared" si="9"/>
        <v>1.000.001-5.000.000</v>
      </c>
    </row>
    <row r="285" spans="1:13" x14ac:dyDescent="0.35">
      <c r="A285">
        <v>2869</v>
      </c>
      <c r="B285" t="s">
        <v>9</v>
      </c>
      <c r="C285">
        <v>1739925</v>
      </c>
      <c r="D285" t="s">
        <v>10</v>
      </c>
      <c r="E285" t="s">
        <v>16</v>
      </c>
      <c r="F285" t="s">
        <v>12</v>
      </c>
      <c r="G285" t="s">
        <v>13</v>
      </c>
      <c r="H285" t="s">
        <v>13</v>
      </c>
      <c r="I285">
        <v>43</v>
      </c>
      <c r="J285" t="str">
        <f>IF(ABS((C285-AVERAGE($C:$C))/_xlfn.STDEV.S(moras2[SALARIO]))&gt;1.96,"Atípico","No")</f>
        <v>No</v>
      </c>
      <c r="K285" t="str">
        <f>IF(ABS((moras2[[#This Row],[EDAD]]-AVERAGE($I:$I))/_xlfn.STDEV.S($I:$I))&gt;1.96,"Atípico","No")</f>
        <v>No</v>
      </c>
      <c r="L285" t="str">
        <f t="shared" si="8"/>
        <v>36-45</v>
      </c>
      <c r="M285" t="str">
        <f t="shared" si="9"/>
        <v>1.000.001-5.000.000</v>
      </c>
    </row>
    <row r="286" spans="1:13" x14ac:dyDescent="0.35">
      <c r="A286">
        <v>4046</v>
      </c>
      <c r="B286" t="s">
        <v>15</v>
      </c>
      <c r="C286">
        <v>1739889.52</v>
      </c>
      <c r="D286" t="s">
        <v>10</v>
      </c>
      <c r="E286" t="s">
        <v>11</v>
      </c>
      <c r="F286" t="s">
        <v>12</v>
      </c>
      <c r="G286" t="s">
        <v>13</v>
      </c>
      <c r="H286" t="s">
        <v>13</v>
      </c>
      <c r="I286">
        <v>38</v>
      </c>
      <c r="J286" t="str">
        <f>IF(ABS((C286-AVERAGE($C:$C))/_xlfn.STDEV.S(moras2[SALARIO]))&gt;1.96,"Atípico","No")</f>
        <v>No</v>
      </c>
      <c r="K286" t="str">
        <f>IF(ABS((moras2[[#This Row],[EDAD]]-AVERAGE($I:$I))/_xlfn.STDEV.S($I:$I))&gt;1.96,"Atípico","No")</f>
        <v>No</v>
      </c>
      <c r="L286" t="str">
        <f t="shared" si="8"/>
        <v>36-45</v>
      </c>
      <c r="M286" t="str">
        <f t="shared" si="9"/>
        <v>1.000.001-5.000.000</v>
      </c>
    </row>
    <row r="287" spans="1:13" x14ac:dyDescent="0.35">
      <c r="A287">
        <v>546</v>
      </c>
      <c r="B287" t="s">
        <v>9</v>
      </c>
      <c r="C287">
        <v>1738706</v>
      </c>
      <c r="D287" t="s">
        <v>14</v>
      </c>
      <c r="E287" t="s">
        <v>11</v>
      </c>
      <c r="F287" t="s">
        <v>12</v>
      </c>
      <c r="G287" t="s">
        <v>13</v>
      </c>
      <c r="H287" t="s">
        <v>13</v>
      </c>
      <c r="I287">
        <v>50</v>
      </c>
      <c r="J287" t="str">
        <f>IF(ABS((C287-AVERAGE($C:$C))/_xlfn.STDEV.S(moras2[SALARIO]))&gt;1.96,"Atípico","No")</f>
        <v>No</v>
      </c>
      <c r="K287" t="str">
        <f>IF(ABS((moras2[[#This Row],[EDAD]]-AVERAGE($I:$I))/_xlfn.STDEV.S($I:$I))&gt;1.96,"Atípico","No")</f>
        <v>No</v>
      </c>
      <c r="L287" t="str">
        <f t="shared" si="8"/>
        <v>46-55</v>
      </c>
      <c r="M287" t="str">
        <f t="shared" si="9"/>
        <v>1.000.001-5.000.000</v>
      </c>
    </row>
    <row r="288" spans="1:13" x14ac:dyDescent="0.35">
      <c r="A288">
        <v>531</v>
      </c>
      <c r="B288" t="s">
        <v>9</v>
      </c>
      <c r="C288">
        <v>1736277</v>
      </c>
      <c r="D288" t="s">
        <v>10</v>
      </c>
      <c r="E288" t="s">
        <v>11</v>
      </c>
      <c r="F288" t="s">
        <v>12</v>
      </c>
      <c r="G288" t="s">
        <v>13</v>
      </c>
      <c r="H288" t="s">
        <v>13</v>
      </c>
      <c r="I288">
        <v>42</v>
      </c>
      <c r="J288" t="str">
        <f>IF(ABS((C288-AVERAGE($C:$C))/_xlfn.STDEV.S(moras2[SALARIO]))&gt;1.96,"Atípico","No")</f>
        <v>No</v>
      </c>
      <c r="K288" t="str">
        <f>IF(ABS((moras2[[#This Row],[EDAD]]-AVERAGE($I:$I))/_xlfn.STDEV.S($I:$I))&gt;1.96,"Atípico","No")</f>
        <v>No</v>
      </c>
      <c r="L288" t="str">
        <f t="shared" si="8"/>
        <v>36-45</v>
      </c>
      <c r="M288" t="str">
        <f t="shared" si="9"/>
        <v>1.000.001-5.000.000</v>
      </c>
    </row>
    <row r="289" spans="1:13" x14ac:dyDescent="0.35">
      <c r="A289">
        <v>4559</v>
      </c>
      <c r="B289" t="s">
        <v>9</v>
      </c>
      <c r="C289">
        <v>1730544</v>
      </c>
      <c r="D289" t="s">
        <v>10</v>
      </c>
      <c r="E289" t="s">
        <v>16</v>
      </c>
      <c r="F289" t="s">
        <v>12</v>
      </c>
      <c r="G289" t="s">
        <v>13</v>
      </c>
      <c r="H289" t="s">
        <v>13</v>
      </c>
      <c r="I289">
        <v>31</v>
      </c>
      <c r="J289" t="str">
        <f>IF(ABS((C289-AVERAGE($C:$C))/_xlfn.STDEV.S(moras2[SALARIO]))&gt;1.96,"Atípico","No")</f>
        <v>No</v>
      </c>
      <c r="K289" t="str">
        <f>IF(ABS((moras2[[#This Row],[EDAD]]-AVERAGE($I:$I))/_xlfn.STDEV.S($I:$I))&gt;1.96,"Atípico","No")</f>
        <v>No</v>
      </c>
      <c r="L289" t="str">
        <f t="shared" si="8"/>
        <v>26-35</v>
      </c>
      <c r="M289" t="str">
        <f t="shared" si="9"/>
        <v>1.000.001-5.000.000</v>
      </c>
    </row>
    <row r="290" spans="1:13" x14ac:dyDescent="0.35">
      <c r="A290">
        <v>2789</v>
      </c>
      <c r="B290" t="s">
        <v>15</v>
      </c>
      <c r="C290">
        <v>1725833</v>
      </c>
      <c r="D290" t="s">
        <v>10</v>
      </c>
      <c r="E290" t="s">
        <v>11</v>
      </c>
      <c r="F290" t="s">
        <v>12</v>
      </c>
      <c r="G290" t="s">
        <v>13</v>
      </c>
      <c r="H290" t="s">
        <v>13</v>
      </c>
      <c r="I290">
        <v>54</v>
      </c>
      <c r="J290" t="str">
        <f>IF(ABS((C290-AVERAGE($C:$C))/_xlfn.STDEV.S(moras2[SALARIO]))&gt;1.96,"Atípico","No")</f>
        <v>No</v>
      </c>
      <c r="K290" t="str">
        <f>IF(ABS((moras2[[#This Row],[EDAD]]-AVERAGE($I:$I))/_xlfn.STDEV.S($I:$I))&gt;1.96,"Atípico","No")</f>
        <v>No</v>
      </c>
      <c r="L290" t="str">
        <f t="shared" si="8"/>
        <v>46-55</v>
      </c>
      <c r="M290" t="str">
        <f t="shared" si="9"/>
        <v>1.000.001-5.000.000</v>
      </c>
    </row>
    <row r="291" spans="1:13" x14ac:dyDescent="0.35">
      <c r="A291">
        <v>3817</v>
      </c>
      <c r="B291" t="s">
        <v>9</v>
      </c>
      <c r="C291">
        <v>1725596</v>
      </c>
      <c r="D291" t="s">
        <v>14</v>
      </c>
      <c r="E291" t="s">
        <v>11</v>
      </c>
      <c r="F291" t="s">
        <v>12</v>
      </c>
      <c r="G291" t="s">
        <v>13</v>
      </c>
      <c r="H291" t="s">
        <v>13</v>
      </c>
      <c r="I291">
        <v>59</v>
      </c>
      <c r="J291" t="str">
        <f>IF(ABS((C291-AVERAGE($C:$C))/_xlfn.STDEV.S(moras2[SALARIO]))&gt;1.96,"Atípico","No")</f>
        <v>No</v>
      </c>
      <c r="K291" t="str">
        <f>IF(ABS((moras2[[#This Row],[EDAD]]-AVERAGE($I:$I))/_xlfn.STDEV.S($I:$I))&gt;1.96,"Atípico","No")</f>
        <v>No</v>
      </c>
      <c r="L291" t="str">
        <f t="shared" si="8"/>
        <v>56+</v>
      </c>
      <c r="M291" t="str">
        <f t="shared" si="9"/>
        <v>1.000.001-5.000.000</v>
      </c>
    </row>
    <row r="292" spans="1:13" x14ac:dyDescent="0.35">
      <c r="A292">
        <v>1274</v>
      </c>
      <c r="B292" t="s">
        <v>15</v>
      </c>
      <c r="C292">
        <v>1720445.3</v>
      </c>
      <c r="D292" t="s">
        <v>10</v>
      </c>
      <c r="E292" t="s">
        <v>11</v>
      </c>
      <c r="F292" t="s">
        <v>12</v>
      </c>
      <c r="G292" t="s">
        <v>13</v>
      </c>
      <c r="H292" t="s">
        <v>13</v>
      </c>
      <c r="I292">
        <v>43</v>
      </c>
      <c r="J292" t="str">
        <f>IF(ABS((C292-AVERAGE($C:$C))/_xlfn.STDEV.S(moras2[SALARIO]))&gt;1.96,"Atípico","No")</f>
        <v>No</v>
      </c>
      <c r="K292" t="str">
        <f>IF(ABS((moras2[[#This Row],[EDAD]]-AVERAGE($I:$I))/_xlfn.STDEV.S($I:$I))&gt;1.96,"Atípico","No")</f>
        <v>No</v>
      </c>
      <c r="L292" t="str">
        <f t="shared" si="8"/>
        <v>36-45</v>
      </c>
      <c r="M292" t="str">
        <f t="shared" si="9"/>
        <v>1.000.001-5.000.000</v>
      </c>
    </row>
    <row r="293" spans="1:13" x14ac:dyDescent="0.35">
      <c r="A293">
        <v>3277</v>
      </c>
      <c r="B293" t="s">
        <v>9</v>
      </c>
      <c r="C293">
        <v>1718999.67</v>
      </c>
      <c r="D293" t="s">
        <v>10</v>
      </c>
      <c r="E293" t="s">
        <v>16</v>
      </c>
      <c r="F293" t="s">
        <v>12</v>
      </c>
      <c r="G293" t="s">
        <v>12</v>
      </c>
      <c r="H293" t="s">
        <v>13</v>
      </c>
      <c r="I293">
        <v>32</v>
      </c>
      <c r="J293" t="str">
        <f>IF(ABS((C293-AVERAGE($C:$C))/_xlfn.STDEV.S(moras2[SALARIO]))&gt;1.96,"Atípico","No")</f>
        <v>No</v>
      </c>
      <c r="K293" t="str">
        <f>IF(ABS((moras2[[#This Row],[EDAD]]-AVERAGE($I:$I))/_xlfn.STDEV.S($I:$I))&gt;1.96,"Atípico","No")</f>
        <v>No</v>
      </c>
      <c r="L293" t="str">
        <f t="shared" si="8"/>
        <v>26-35</v>
      </c>
      <c r="M293" t="str">
        <f t="shared" si="9"/>
        <v>1.000.001-5.000.000</v>
      </c>
    </row>
    <row r="294" spans="1:13" x14ac:dyDescent="0.35">
      <c r="A294">
        <v>4635</v>
      </c>
      <c r="B294" t="s">
        <v>15</v>
      </c>
      <c r="C294">
        <v>1717983</v>
      </c>
      <c r="D294" t="s">
        <v>14</v>
      </c>
      <c r="E294" t="s">
        <v>11</v>
      </c>
      <c r="F294" t="s">
        <v>12</v>
      </c>
      <c r="G294" t="s">
        <v>13</v>
      </c>
      <c r="H294" t="s">
        <v>13</v>
      </c>
      <c r="I294">
        <v>68</v>
      </c>
      <c r="J294" t="str">
        <f>IF(ABS((C294-AVERAGE($C:$C))/_xlfn.STDEV.S(moras2[SALARIO]))&gt;1.96,"Atípico","No")</f>
        <v>No</v>
      </c>
      <c r="K294" t="str">
        <f>IF(ABS((moras2[[#This Row],[EDAD]]-AVERAGE($I:$I))/_xlfn.STDEV.S($I:$I))&gt;1.96,"Atípico","No")</f>
        <v>No</v>
      </c>
      <c r="L294" t="str">
        <f t="shared" si="8"/>
        <v>56+</v>
      </c>
      <c r="M294" t="str">
        <f t="shared" si="9"/>
        <v>1.000.001-5.000.000</v>
      </c>
    </row>
    <row r="295" spans="1:13" x14ac:dyDescent="0.35">
      <c r="A295">
        <v>980</v>
      </c>
      <c r="B295" t="s">
        <v>15</v>
      </c>
      <c r="C295">
        <v>1713724</v>
      </c>
      <c r="D295" t="s">
        <v>14</v>
      </c>
      <c r="E295" t="s">
        <v>11</v>
      </c>
      <c r="F295" t="s">
        <v>12</v>
      </c>
      <c r="G295" t="s">
        <v>13</v>
      </c>
      <c r="H295" t="s">
        <v>13</v>
      </c>
      <c r="I295">
        <v>63</v>
      </c>
      <c r="J295" t="str">
        <f>IF(ABS((C295-AVERAGE($C:$C))/_xlfn.STDEV.S(moras2[SALARIO]))&gt;1.96,"Atípico","No")</f>
        <v>No</v>
      </c>
      <c r="K295" t="str">
        <f>IF(ABS((moras2[[#This Row],[EDAD]]-AVERAGE($I:$I))/_xlfn.STDEV.S($I:$I))&gt;1.96,"Atípico","No")</f>
        <v>No</v>
      </c>
      <c r="L295" t="str">
        <f t="shared" si="8"/>
        <v>56+</v>
      </c>
      <c r="M295" t="str">
        <f t="shared" si="9"/>
        <v>1.000.001-5.000.000</v>
      </c>
    </row>
    <row r="296" spans="1:13" x14ac:dyDescent="0.35">
      <c r="A296">
        <v>4988</v>
      </c>
      <c r="B296" t="s">
        <v>15</v>
      </c>
      <c r="C296">
        <v>1709530</v>
      </c>
      <c r="D296" t="s">
        <v>10</v>
      </c>
      <c r="E296" t="s">
        <v>11</v>
      </c>
      <c r="F296" t="s">
        <v>12</v>
      </c>
      <c r="G296" t="s">
        <v>13</v>
      </c>
      <c r="H296" t="s">
        <v>12</v>
      </c>
      <c r="I296">
        <v>44</v>
      </c>
      <c r="J296" t="str">
        <f>IF(ABS((C296-AVERAGE($C:$C))/_xlfn.STDEV.S(moras2[SALARIO]))&gt;1.96,"Atípico","No")</f>
        <v>No</v>
      </c>
      <c r="K296" t="str">
        <f>IF(ABS((moras2[[#This Row],[EDAD]]-AVERAGE($I:$I))/_xlfn.STDEV.S($I:$I))&gt;1.96,"Atípico","No")</f>
        <v>No</v>
      </c>
      <c r="L296" t="str">
        <f t="shared" si="8"/>
        <v>36-45</v>
      </c>
      <c r="M296" t="str">
        <f t="shared" si="9"/>
        <v>1.000.001-5.000.000</v>
      </c>
    </row>
    <row r="297" spans="1:13" x14ac:dyDescent="0.35">
      <c r="A297">
        <v>4182</v>
      </c>
      <c r="B297" t="s">
        <v>9</v>
      </c>
      <c r="C297">
        <v>1709162</v>
      </c>
      <c r="D297" t="s">
        <v>10</v>
      </c>
      <c r="E297" t="s">
        <v>11</v>
      </c>
      <c r="F297" t="s">
        <v>12</v>
      </c>
      <c r="G297" t="s">
        <v>13</v>
      </c>
      <c r="H297" t="s">
        <v>12</v>
      </c>
      <c r="I297">
        <v>45</v>
      </c>
      <c r="J297" t="str">
        <f>IF(ABS((C297-AVERAGE($C:$C))/_xlfn.STDEV.S(moras2[SALARIO]))&gt;1.96,"Atípico","No")</f>
        <v>No</v>
      </c>
      <c r="K297" t="str">
        <f>IF(ABS((moras2[[#This Row],[EDAD]]-AVERAGE($I:$I))/_xlfn.STDEV.S($I:$I))&gt;1.96,"Atípico","No")</f>
        <v>No</v>
      </c>
      <c r="L297" t="str">
        <f t="shared" si="8"/>
        <v>36-45</v>
      </c>
      <c r="M297" t="str">
        <f t="shared" si="9"/>
        <v>1.000.001-5.000.000</v>
      </c>
    </row>
    <row r="298" spans="1:13" x14ac:dyDescent="0.35">
      <c r="A298">
        <v>4540</v>
      </c>
      <c r="B298" t="s">
        <v>15</v>
      </c>
      <c r="C298">
        <v>1709089.1</v>
      </c>
      <c r="D298" t="s">
        <v>10</v>
      </c>
      <c r="E298" t="s">
        <v>11</v>
      </c>
      <c r="F298" t="s">
        <v>12</v>
      </c>
      <c r="G298" t="s">
        <v>13</v>
      </c>
      <c r="H298" t="s">
        <v>13</v>
      </c>
      <c r="I298">
        <v>49</v>
      </c>
      <c r="J298" t="str">
        <f>IF(ABS((C298-AVERAGE($C:$C))/_xlfn.STDEV.S(moras2[SALARIO]))&gt;1.96,"Atípico","No")</f>
        <v>No</v>
      </c>
      <c r="K298" t="str">
        <f>IF(ABS((moras2[[#This Row],[EDAD]]-AVERAGE($I:$I))/_xlfn.STDEV.S($I:$I))&gt;1.96,"Atípico","No")</f>
        <v>No</v>
      </c>
      <c r="L298" t="str">
        <f t="shared" si="8"/>
        <v>46-55</v>
      </c>
      <c r="M298" t="str">
        <f t="shared" si="9"/>
        <v>1.000.001-5.000.000</v>
      </c>
    </row>
    <row r="299" spans="1:13" x14ac:dyDescent="0.35">
      <c r="A299">
        <v>487</v>
      </c>
      <c r="B299" t="s">
        <v>9</v>
      </c>
      <c r="C299">
        <v>1708336.5</v>
      </c>
      <c r="D299" t="s">
        <v>10</v>
      </c>
      <c r="E299" t="s">
        <v>11</v>
      </c>
      <c r="F299" t="s">
        <v>12</v>
      </c>
      <c r="G299" t="s">
        <v>13</v>
      </c>
      <c r="H299" t="s">
        <v>13</v>
      </c>
      <c r="I299">
        <v>25</v>
      </c>
      <c r="J299" t="str">
        <f>IF(ABS((C299-AVERAGE($C:$C))/_xlfn.STDEV.S(moras2[SALARIO]))&gt;1.96,"Atípico","No")</f>
        <v>No</v>
      </c>
      <c r="K299" t="str">
        <f>IF(ABS((moras2[[#This Row],[EDAD]]-AVERAGE($I:$I))/_xlfn.STDEV.S($I:$I))&gt;1.96,"Atípico","No")</f>
        <v>No</v>
      </c>
      <c r="L299" t="str">
        <f t="shared" si="8"/>
        <v>26-35</v>
      </c>
      <c r="M299" t="str">
        <f t="shared" si="9"/>
        <v>1.000.001-5.000.000</v>
      </c>
    </row>
    <row r="300" spans="1:13" x14ac:dyDescent="0.35">
      <c r="A300">
        <v>1991</v>
      </c>
      <c r="B300" t="s">
        <v>15</v>
      </c>
      <c r="C300">
        <v>1708013</v>
      </c>
      <c r="D300" t="s">
        <v>14</v>
      </c>
      <c r="E300" t="s">
        <v>11</v>
      </c>
      <c r="F300" t="s">
        <v>12</v>
      </c>
      <c r="G300" t="s">
        <v>13</v>
      </c>
      <c r="H300" t="s">
        <v>13</v>
      </c>
      <c r="I300">
        <v>57</v>
      </c>
      <c r="J300" t="str">
        <f>IF(ABS((C300-AVERAGE($C:$C))/_xlfn.STDEV.S(moras2[SALARIO]))&gt;1.96,"Atípico","No")</f>
        <v>No</v>
      </c>
      <c r="K300" t="str">
        <f>IF(ABS((moras2[[#This Row],[EDAD]]-AVERAGE($I:$I))/_xlfn.STDEV.S($I:$I))&gt;1.96,"Atípico","No")</f>
        <v>No</v>
      </c>
      <c r="L300" t="str">
        <f t="shared" si="8"/>
        <v>56+</v>
      </c>
      <c r="M300" t="str">
        <f t="shared" si="9"/>
        <v>1.000.001-5.000.000</v>
      </c>
    </row>
    <row r="301" spans="1:13" x14ac:dyDescent="0.35">
      <c r="A301">
        <v>4617</v>
      </c>
      <c r="B301" t="s">
        <v>15</v>
      </c>
      <c r="C301">
        <v>1700000</v>
      </c>
      <c r="D301" t="s">
        <v>10</v>
      </c>
      <c r="E301" t="s">
        <v>16</v>
      </c>
      <c r="F301" t="s">
        <v>12</v>
      </c>
      <c r="G301" t="s">
        <v>13</v>
      </c>
      <c r="H301" t="s">
        <v>13</v>
      </c>
      <c r="I301">
        <v>22</v>
      </c>
      <c r="J301" t="str">
        <f>IF(ABS((C301-AVERAGE($C:$C))/_xlfn.STDEV.S(moras2[SALARIO]))&gt;1.96,"Atípico","No")</f>
        <v>No</v>
      </c>
      <c r="K301" t="str">
        <f>IF(ABS((moras2[[#This Row],[EDAD]]-AVERAGE($I:$I))/_xlfn.STDEV.S($I:$I))&gt;1.96,"Atípico","No")</f>
        <v>No</v>
      </c>
      <c r="L301" t="str">
        <f t="shared" si="8"/>
        <v>26-35</v>
      </c>
      <c r="M301" t="str">
        <f t="shared" si="9"/>
        <v>1.000.001-5.000.000</v>
      </c>
    </row>
    <row r="302" spans="1:13" x14ac:dyDescent="0.35">
      <c r="A302">
        <v>3572</v>
      </c>
      <c r="B302" t="s">
        <v>9</v>
      </c>
      <c r="C302">
        <v>1700000</v>
      </c>
      <c r="D302" t="s">
        <v>10</v>
      </c>
      <c r="E302" t="s">
        <v>16</v>
      </c>
      <c r="F302" t="s">
        <v>12</v>
      </c>
      <c r="G302" t="s">
        <v>13</v>
      </c>
      <c r="H302" t="s">
        <v>13</v>
      </c>
      <c r="I302">
        <v>45</v>
      </c>
      <c r="J302" t="str">
        <f>IF(ABS((C302-AVERAGE($C:$C))/_xlfn.STDEV.S(moras2[SALARIO]))&gt;1.96,"Atípico","No")</f>
        <v>No</v>
      </c>
      <c r="K302" t="str">
        <f>IF(ABS((moras2[[#This Row],[EDAD]]-AVERAGE($I:$I))/_xlfn.STDEV.S($I:$I))&gt;1.96,"Atípico","No")</f>
        <v>No</v>
      </c>
      <c r="L302" t="str">
        <f t="shared" si="8"/>
        <v>36-45</v>
      </c>
      <c r="M302" t="str">
        <f t="shared" si="9"/>
        <v>1.000.001-5.000.000</v>
      </c>
    </row>
    <row r="303" spans="1:13" x14ac:dyDescent="0.35">
      <c r="A303">
        <v>4010</v>
      </c>
      <c r="B303" t="s">
        <v>15</v>
      </c>
      <c r="C303">
        <v>1690006.94</v>
      </c>
      <c r="D303" t="s">
        <v>10</v>
      </c>
      <c r="E303" t="s">
        <v>16</v>
      </c>
      <c r="F303" t="s">
        <v>12</v>
      </c>
      <c r="G303" t="s">
        <v>13</v>
      </c>
      <c r="H303" t="s">
        <v>13</v>
      </c>
      <c r="I303">
        <v>45</v>
      </c>
      <c r="J303" t="str">
        <f>IF(ABS((C303-AVERAGE($C:$C))/_xlfn.STDEV.S(moras2[SALARIO]))&gt;1.96,"Atípico","No")</f>
        <v>No</v>
      </c>
      <c r="K303" t="str">
        <f>IF(ABS((moras2[[#This Row],[EDAD]]-AVERAGE($I:$I))/_xlfn.STDEV.S($I:$I))&gt;1.96,"Atípico","No")</f>
        <v>No</v>
      </c>
      <c r="L303" t="str">
        <f t="shared" si="8"/>
        <v>36-45</v>
      </c>
      <c r="M303" t="str">
        <f t="shared" si="9"/>
        <v>1.000.001-5.000.000</v>
      </c>
    </row>
    <row r="304" spans="1:13" x14ac:dyDescent="0.35">
      <c r="A304">
        <v>2615</v>
      </c>
      <c r="B304" t="s">
        <v>15</v>
      </c>
      <c r="C304">
        <v>1688298</v>
      </c>
      <c r="D304" t="s">
        <v>10</v>
      </c>
      <c r="E304" t="s">
        <v>11</v>
      </c>
      <c r="F304" t="s">
        <v>12</v>
      </c>
      <c r="G304" t="s">
        <v>13</v>
      </c>
      <c r="H304" t="s">
        <v>13</v>
      </c>
      <c r="I304">
        <v>48</v>
      </c>
      <c r="J304" t="str">
        <f>IF(ABS((C304-AVERAGE($C:$C))/_xlfn.STDEV.S(moras2[SALARIO]))&gt;1.96,"Atípico","No")</f>
        <v>No</v>
      </c>
      <c r="K304" t="str">
        <f>IF(ABS((moras2[[#This Row],[EDAD]]-AVERAGE($I:$I))/_xlfn.STDEV.S($I:$I))&gt;1.96,"Atípico","No")</f>
        <v>No</v>
      </c>
      <c r="L304" t="str">
        <f t="shared" si="8"/>
        <v>46-55</v>
      </c>
      <c r="M304" t="str">
        <f t="shared" si="9"/>
        <v>1.000.001-5.000.000</v>
      </c>
    </row>
    <row r="305" spans="1:13" x14ac:dyDescent="0.35">
      <c r="A305">
        <v>3972</v>
      </c>
      <c r="B305" t="s">
        <v>9</v>
      </c>
      <c r="C305">
        <v>1682812</v>
      </c>
      <c r="D305" t="s">
        <v>10</v>
      </c>
      <c r="E305" t="s">
        <v>11</v>
      </c>
      <c r="F305" t="s">
        <v>12</v>
      </c>
      <c r="G305" t="s">
        <v>13</v>
      </c>
      <c r="H305" t="s">
        <v>12</v>
      </c>
      <c r="I305">
        <v>46</v>
      </c>
      <c r="J305" t="str">
        <f>IF(ABS((C305-AVERAGE($C:$C))/_xlfn.STDEV.S(moras2[SALARIO]))&gt;1.96,"Atípico","No")</f>
        <v>No</v>
      </c>
      <c r="K305" t="str">
        <f>IF(ABS((moras2[[#This Row],[EDAD]]-AVERAGE($I:$I))/_xlfn.STDEV.S($I:$I))&gt;1.96,"Atípico","No")</f>
        <v>No</v>
      </c>
      <c r="L305" t="str">
        <f t="shared" si="8"/>
        <v>46-55</v>
      </c>
      <c r="M305" t="str">
        <f t="shared" si="9"/>
        <v>1.000.001-5.000.000</v>
      </c>
    </row>
    <row r="306" spans="1:13" x14ac:dyDescent="0.35">
      <c r="A306">
        <v>2942</v>
      </c>
      <c r="B306" t="s">
        <v>15</v>
      </c>
      <c r="C306">
        <v>1675853</v>
      </c>
      <c r="D306" t="s">
        <v>14</v>
      </c>
      <c r="E306" t="s">
        <v>11</v>
      </c>
      <c r="F306" t="s">
        <v>12</v>
      </c>
      <c r="G306" t="s">
        <v>13</v>
      </c>
      <c r="H306" t="s">
        <v>13</v>
      </c>
      <c r="I306">
        <v>55</v>
      </c>
      <c r="J306" t="str">
        <f>IF(ABS((C306-AVERAGE($C:$C))/_xlfn.STDEV.S(moras2[SALARIO]))&gt;1.96,"Atípico","No")</f>
        <v>No</v>
      </c>
      <c r="K306" t="str">
        <f>IF(ABS((moras2[[#This Row],[EDAD]]-AVERAGE($I:$I))/_xlfn.STDEV.S($I:$I))&gt;1.96,"Atípico","No")</f>
        <v>No</v>
      </c>
      <c r="L306" t="str">
        <f t="shared" si="8"/>
        <v>46-55</v>
      </c>
      <c r="M306" t="str">
        <f t="shared" si="9"/>
        <v>1.000.001-5.000.000</v>
      </c>
    </row>
    <row r="307" spans="1:13" x14ac:dyDescent="0.35">
      <c r="A307">
        <v>1529</v>
      </c>
      <c r="B307" t="s">
        <v>15</v>
      </c>
      <c r="C307">
        <v>1664567.5</v>
      </c>
      <c r="D307" t="s">
        <v>10</v>
      </c>
      <c r="E307" t="s">
        <v>11</v>
      </c>
      <c r="F307" t="s">
        <v>12</v>
      </c>
      <c r="G307" t="s">
        <v>13</v>
      </c>
      <c r="H307" t="s">
        <v>13</v>
      </c>
      <c r="I307">
        <v>45</v>
      </c>
      <c r="J307" t="str">
        <f>IF(ABS((C307-AVERAGE($C:$C))/_xlfn.STDEV.S(moras2[SALARIO]))&gt;1.96,"Atípico","No")</f>
        <v>No</v>
      </c>
      <c r="K307" t="str">
        <f>IF(ABS((moras2[[#This Row],[EDAD]]-AVERAGE($I:$I))/_xlfn.STDEV.S($I:$I))&gt;1.96,"Atípico","No")</f>
        <v>No</v>
      </c>
      <c r="L307" t="str">
        <f t="shared" si="8"/>
        <v>36-45</v>
      </c>
      <c r="M307" t="str">
        <f t="shared" si="9"/>
        <v>1.000.001-5.000.000</v>
      </c>
    </row>
    <row r="308" spans="1:13" x14ac:dyDescent="0.35">
      <c r="A308">
        <v>1775</v>
      </c>
      <c r="B308" t="s">
        <v>9</v>
      </c>
      <c r="C308">
        <v>1662042.88</v>
      </c>
      <c r="D308" t="s">
        <v>10</v>
      </c>
      <c r="E308" t="s">
        <v>11</v>
      </c>
      <c r="F308" t="s">
        <v>12</v>
      </c>
      <c r="G308" t="s">
        <v>13</v>
      </c>
      <c r="H308" t="s">
        <v>13</v>
      </c>
      <c r="I308">
        <v>57</v>
      </c>
      <c r="J308" t="str">
        <f>IF(ABS((C308-AVERAGE($C:$C))/_xlfn.STDEV.S(moras2[SALARIO]))&gt;1.96,"Atípico","No")</f>
        <v>No</v>
      </c>
      <c r="K308" t="str">
        <f>IF(ABS((moras2[[#This Row],[EDAD]]-AVERAGE($I:$I))/_xlfn.STDEV.S($I:$I))&gt;1.96,"Atípico","No")</f>
        <v>No</v>
      </c>
      <c r="L308" t="str">
        <f t="shared" si="8"/>
        <v>56+</v>
      </c>
      <c r="M308" t="str">
        <f t="shared" si="9"/>
        <v>1.000.001-5.000.000</v>
      </c>
    </row>
    <row r="309" spans="1:13" x14ac:dyDescent="0.35">
      <c r="A309">
        <v>1008</v>
      </c>
      <c r="B309" t="s">
        <v>9</v>
      </c>
      <c r="C309">
        <v>1656666.67</v>
      </c>
      <c r="D309" t="s">
        <v>10</v>
      </c>
      <c r="E309" t="s">
        <v>16</v>
      </c>
      <c r="F309" t="s">
        <v>12</v>
      </c>
      <c r="G309" t="s">
        <v>13</v>
      </c>
      <c r="H309" t="s">
        <v>13</v>
      </c>
      <c r="I309">
        <v>37</v>
      </c>
      <c r="J309" t="str">
        <f>IF(ABS((C309-AVERAGE($C:$C))/_xlfn.STDEV.S(moras2[SALARIO]))&gt;1.96,"Atípico","No")</f>
        <v>No</v>
      </c>
      <c r="K309" t="str">
        <f>IF(ABS((moras2[[#This Row],[EDAD]]-AVERAGE($I:$I))/_xlfn.STDEV.S($I:$I))&gt;1.96,"Atípico","No")</f>
        <v>No</v>
      </c>
      <c r="L309" t="str">
        <f t="shared" si="8"/>
        <v>36-45</v>
      </c>
      <c r="M309" t="str">
        <f t="shared" si="9"/>
        <v>1.000.001-5.000.000</v>
      </c>
    </row>
    <row r="310" spans="1:13" x14ac:dyDescent="0.35">
      <c r="A310">
        <v>1191</v>
      </c>
      <c r="B310" t="s">
        <v>9</v>
      </c>
      <c r="C310">
        <v>1646695</v>
      </c>
      <c r="D310" t="s">
        <v>10</v>
      </c>
      <c r="E310" t="s">
        <v>11</v>
      </c>
      <c r="F310" t="s">
        <v>12</v>
      </c>
      <c r="G310" t="s">
        <v>13</v>
      </c>
      <c r="H310" t="s">
        <v>12</v>
      </c>
      <c r="I310">
        <v>54</v>
      </c>
      <c r="J310" t="str">
        <f>IF(ABS((C310-AVERAGE($C:$C))/_xlfn.STDEV.S(moras2[SALARIO]))&gt;1.96,"Atípico","No")</f>
        <v>No</v>
      </c>
      <c r="K310" t="str">
        <f>IF(ABS((moras2[[#This Row],[EDAD]]-AVERAGE($I:$I))/_xlfn.STDEV.S($I:$I))&gt;1.96,"Atípico","No")</f>
        <v>No</v>
      </c>
      <c r="L310" t="str">
        <f t="shared" si="8"/>
        <v>46-55</v>
      </c>
      <c r="M310" t="str">
        <f t="shared" si="9"/>
        <v>1.000.001-5.000.000</v>
      </c>
    </row>
    <row r="311" spans="1:13" x14ac:dyDescent="0.35">
      <c r="A311">
        <v>4890</v>
      </c>
      <c r="B311" t="s">
        <v>9</v>
      </c>
      <c r="C311">
        <v>1645618</v>
      </c>
      <c r="D311" t="s">
        <v>10</v>
      </c>
      <c r="E311" t="s">
        <v>16</v>
      </c>
      <c r="F311" t="s">
        <v>12</v>
      </c>
      <c r="G311" t="s">
        <v>13</v>
      </c>
      <c r="H311" t="s">
        <v>13</v>
      </c>
      <c r="I311">
        <v>28</v>
      </c>
      <c r="J311" t="str">
        <f>IF(ABS((C311-AVERAGE($C:$C))/_xlfn.STDEV.S(moras2[SALARIO]))&gt;1.96,"Atípico","No")</f>
        <v>No</v>
      </c>
      <c r="K311" t="str">
        <f>IF(ABS((moras2[[#This Row],[EDAD]]-AVERAGE($I:$I))/_xlfn.STDEV.S($I:$I))&gt;1.96,"Atípico","No")</f>
        <v>No</v>
      </c>
      <c r="L311" t="str">
        <f t="shared" si="8"/>
        <v>26-35</v>
      </c>
      <c r="M311" t="str">
        <f t="shared" si="9"/>
        <v>1.000.001-5.000.000</v>
      </c>
    </row>
    <row r="312" spans="1:13" x14ac:dyDescent="0.35">
      <c r="A312">
        <v>2657</v>
      </c>
      <c r="B312" t="s">
        <v>15</v>
      </c>
      <c r="C312">
        <v>1644679</v>
      </c>
      <c r="D312" t="s">
        <v>10</v>
      </c>
      <c r="E312" t="s">
        <v>11</v>
      </c>
      <c r="F312" t="s">
        <v>12</v>
      </c>
      <c r="G312" t="s">
        <v>13</v>
      </c>
      <c r="H312" t="s">
        <v>12</v>
      </c>
      <c r="I312">
        <v>36</v>
      </c>
      <c r="J312" t="str">
        <f>IF(ABS((C312-AVERAGE($C:$C))/_xlfn.STDEV.S(moras2[SALARIO]))&gt;1.96,"Atípico","No")</f>
        <v>No</v>
      </c>
      <c r="K312" t="str">
        <f>IF(ABS((moras2[[#This Row],[EDAD]]-AVERAGE($I:$I))/_xlfn.STDEV.S($I:$I))&gt;1.96,"Atípico","No")</f>
        <v>No</v>
      </c>
      <c r="L312" t="str">
        <f t="shared" si="8"/>
        <v>36-45</v>
      </c>
      <c r="M312" t="str">
        <f t="shared" si="9"/>
        <v>1.000.001-5.000.000</v>
      </c>
    </row>
    <row r="313" spans="1:13" x14ac:dyDescent="0.35">
      <c r="A313">
        <v>3579</v>
      </c>
      <c r="B313" t="s">
        <v>15</v>
      </c>
      <c r="C313">
        <v>1642647</v>
      </c>
      <c r="D313" t="s">
        <v>14</v>
      </c>
      <c r="E313" t="s">
        <v>11</v>
      </c>
      <c r="F313" t="s">
        <v>12</v>
      </c>
      <c r="G313" t="s">
        <v>13</v>
      </c>
      <c r="H313" t="s">
        <v>13</v>
      </c>
      <c r="I313">
        <v>59</v>
      </c>
      <c r="J313" t="str">
        <f>IF(ABS((C313-AVERAGE($C:$C))/_xlfn.STDEV.S(moras2[SALARIO]))&gt;1.96,"Atípico","No")</f>
        <v>No</v>
      </c>
      <c r="K313" t="str">
        <f>IF(ABS((moras2[[#This Row],[EDAD]]-AVERAGE($I:$I))/_xlfn.STDEV.S($I:$I))&gt;1.96,"Atípico","No")</f>
        <v>No</v>
      </c>
      <c r="L313" t="str">
        <f t="shared" si="8"/>
        <v>56+</v>
      </c>
      <c r="M313" t="str">
        <f t="shared" si="9"/>
        <v>1.000.001-5.000.000</v>
      </c>
    </row>
    <row r="314" spans="1:13" x14ac:dyDescent="0.35">
      <c r="A314">
        <v>459</v>
      </c>
      <c r="B314" t="s">
        <v>9</v>
      </c>
      <c r="C314">
        <v>1642037.78</v>
      </c>
      <c r="D314" t="s">
        <v>14</v>
      </c>
      <c r="E314" t="s">
        <v>11</v>
      </c>
      <c r="F314" t="s">
        <v>12</v>
      </c>
      <c r="G314" t="s">
        <v>13</v>
      </c>
      <c r="H314" t="s">
        <v>13</v>
      </c>
      <c r="I314">
        <v>80</v>
      </c>
      <c r="J314" t="str">
        <f>IF(ABS((C314-AVERAGE($C:$C))/_xlfn.STDEV.S(moras2[SALARIO]))&gt;1.96,"Atípico","No")</f>
        <v>No</v>
      </c>
      <c r="K314" t="str">
        <f>IF(ABS((moras2[[#This Row],[EDAD]]-AVERAGE($I:$I))/_xlfn.STDEV.S($I:$I))&gt;1.96,"Atípico","No")</f>
        <v>Atípico</v>
      </c>
      <c r="L314" t="str">
        <f t="shared" si="8"/>
        <v>56+</v>
      </c>
      <c r="M314" t="str">
        <f t="shared" si="9"/>
        <v>1.000.001-5.000.000</v>
      </c>
    </row>
    <row r="315" spans="1:13" x14ac:dyDescent="0.35">
      <c r="A315">
        <v>451</v>
      </c>
      <c r="B315" t="s">
        <v>15</v>
      </c>
      <c r="C315">
        <v>1633023.24</v>
      </c>
      <c r="D315" t="s">
        <v>10</v>
      </c>
      <c r="E315" t="s">
        <v>11</v>
      </c>
      <c r="F315" t="s">
        <v>12</v>
      </c>
      <c r="G315" t="s">
        <v>13</v>
      </c>
      <c r="H315" t="s">
        <v>13</v>
      </c>
      <c r="I315">
        <v>31</v>
      </c>
      <c r="J315" t="str">
        <f>IF(ABS((C315-AVERAGE($C:$C))/_xlfn.STDEV.S(moras2[SALARIO]))&gt;1.96,"Atípico","No")</f>
        <v>No</v>
      </c>
      <c r="K315" t="str">
        <f>IF(ABS((moras2[[#This Row],[EDAD]]-AVERAGE($I:$I))/_xlfn.STDEV.S($I:$I))&gt;1.96,"Atípico","No")</f>
        <v>No</v>
      </c>
      <c r="L315" t="str">
        <f t="shared" si="8"/>
        <v>26-35</v>
      </c>
      <c r="M315" t="str">
        <f t="shared" si="9"/>
        <v>1.000.001-5.000.000</v>
      </c>
    </row>
    <row r="316" spans="1:13" x14ac:dyDescent="0.35">
      <c r="A316">
        <v>4279</v>
      </c>
      <c r="B316" t="s">
        <v>9</v>
      </c>
      <c r="C316">
        <v>1632939</v>
      </c>
      <c r="D316" t="s">
        <v>10</v>
      </c>
      <c r="E316" t="s">
        <v>11</v>
      </c>
      <c r="F316" t="s">
        <v>12</v>
      </c>
      <c r="G316" t="s">
        <v>13</v>
      </c>
      <c r="H316" t="s">
        <v>13</v>
      </c>
      <c r="I316">
        <v>58</v>
      </c>
      <c r="J316" t="str">
        <f>IF(ABS((C316-AVERAGE($C:$C))/_xlfn.STDEV.S(moras2[SALARIO]))&gt;1.96,"Atípico","No")</f>
        <v>No</v>
      </c>
      <c r="K316" t="str">
        <f>IF(ABS((moras2[[#This Row],[EDAD]]-AVERAGE($I:$I))/_xlfn.STDEV.S($I:$I))&gt;1.96,"Atípico","No")</f>
        <v>No</v>
      </c>
      <c r="L316" t="str">
        <f t="shared" si="8"/>
        <v>56+</v>
      </c>
      <c r="M316" t="str">
        <f t="shared" si="9"/>
        <v>1.000.001-5.000.000</v>
      </c>
    </row>
    <row r="317" spans="1:13" x14ac:dyDescent="0.35">
      <c r="A317">
        <v>3325</v>
      </c>
      <c r="B317" t="s">
        <v>15</v>
      </c>
      <c r="C317">
        <v>1632331</v>
      </c>
      <c r="D317" t="s">
        <v>10</v>
      </c>
      <c r="E317" t="s">
        <v>11</v>
      </c>
      <c r="F317" t="s">
        <v>12</v>
      </c>
      <c r="G317" t="s">
        <v>13</v>
      </c>
      <c r="H317" t="s">
        <v>13</v>
      </c>
      <c r="I317">
        <v>44</v>
      </c>
      <c r="J317" t="str">
        <f>IF(ABS((C317-AVERAGE($C:$C))/_xlfn.STDEV.S(moras2[SALARIO]))&gt;1.96,"Atípico","No")</f>
        <v>No</v>
      </c>
      <c r="K317" t="str">
        <f>IF(ABS((moras2[[#This Row],[EDAD]]-AVERAGE($I:$I))/_xlfn.STDEV.S($I:$I))&gt;1.96,"Atípico","No")</f>
        <v>No</v>
      </c>
      <c r="L317" t="str">
        <f t="shared" si="8"/>
        <v>36-45</v>
      </c>
      <c r="M317" t="str">
        <f t="shared" si="9"/>
        <v>1.000.001-5.000.000</v>
      </c>
    </row>
    <row r="318" spans="1:13" x14ac:dyDescent="0.35">
      <c r="A318">
        <v>4550</v>
      </c>
      <c r="B318" t="s">
        <v>9</v>
      </c>
      <c r="C318">
        <v>1624745.95</v>
      </c>
      <c r="D318" t="s">
        <v>10</v>
      </c>
      <c r="E318" t="s">
        <v>16</v>
      </c>
      <c r="F318" t="s">
        <v>12</v>
      </c>
      <c r="G318" t="s">
        <v>13</v>
      </c>
      <c r="H318" t="s">
        <v>13</v>
      </c>
      <c r="I318">
        <v>38</v>
      </c>
      <c r="J318" t="str">
        <f>IF(ABS((C318-AVERAGE($C:$C))/_xlfn.STDEV.S(moras2[SALARIO]))&gt;1.96,"Atípico","No")</f>
        <v>No</v>
      </c>
      <c r="K318" t="str">
        <f>IF(ABS((moras2[[#This Row],[EDAD]]-AVERAGE($I:$I))/_xlfn.STDEV.S($I:$I))&gt;1.96,"Atípico","No")</f>
        <v>No</v>
      </c>
      <c r="L318" t="str">
        <f t="shared" si="8"/>
        <v>36-45</v>
      </c>
      <c r="M318" t="str">
        <f t="shared" si="9"/>
        <v>1.000.001-5.000.000</v>
      </c>
    </row>
    <row r="319" spans="1:13" x14ac:dyDescent="0.35">
      <c r="A319">
        <v>204</v>
      </c>
      <c r="B319" t="s">
        <v>9</v>
      </c>
      <c r="C319">
        <v>1623057.2</v>
      </c>
      <c r="D319" t="s">
        <v>10</v>
      </c>
      <c r="E319" t="s">
        <v>16</v>
      </c>
      <c r="F319" t="s">
        <v>12</v>
      </c>
      <c r="G319" t="s">
        <v>13</v>
      </c>
      <c r="H319" t="s">
        <v>13</v>
      </c>
      <c r="I319">
        <v>31</v>
      </c>
      <c r="J319" t="str">
        <f>IF(ABS((C319-AVERAGE($C:$C))/_xlfn.STDEV.S(moras2[SALARIO]))&gt;1.96,"Atípico","No")</f>
        <v>No</v>
      </c>
      <c r="K319" t="str">
        <f>IF(ABS((moras2[[#This Row],[EDAD]]-AVERAGE($I:$I))/_xlfn.STDEV.S($I:$I))&gt;1.96,"Atípico","No")</f>
        <v>No</v>
      </c>
      <c r="L319" t="str">
        <f t="shared" si="8"/>
        <v>26-35</v>
      </c>
      <c r="M319" t="str">
        <f t="shared" si="9"/>
        <v>1.000.001-5.000.000</v>
      </c>
    </row>
    <row r="320" spans="1:13" x14ac:dyDescent="0.35">
      <c r="A320">
        <v>2946</v>
      </c>
      <c r="B320" t="s">
        <v>15</v>
      </c>
      <c r="C320">
        <v>1621195</v>
      </c>
      <c r="D320" t="s">
        <v>10</v>
      </c>
      <c r="E320" t="s">
        <v>11</v>
      </c>
      <c r="F320" t="s">
        <v>12</v>
      </c>
      <c r="G320" t="s">
        <v>13</v>
      </c>
      <c r="H320" t="s">
        <v>13</v>
      </c>
      <c r="I320">
        <v>31</v>
      </c>
      <c r="J320" t="str">
        <f>IF(ABS((C320-AVERAGE($C:$C))/_xlfn.STDEV.S(moras2[SALARIO]))&gt;1.96,"Atípico","No")</f>
        <v>No</v>
      </c>
      <c r="K320" t="str">
        <f>IF(ABS((moras2[[#This Row],[EDAD]]-AVERAGE($I:$I))/_xlfn.STDEV.S($I:$I))&gt;1.96,"Atípico","No")</f>
        <v>No</v>
      </c>
      <c r="L320" t="str">
        <f t="shared" si="8"/>
        <v>26-35</v>
      </c>
      <c r="M320" t="str">
        <f t="shared" si="9"/>
        <v>1.000.001-5.000.000</v>
      </c>
    </row>
    <row r="321" spans="1:13" x14ac:dyDescent="0.35">
      <c r="A321">
        <v>2906</v>
      </c>
      <c r="B321" t="s">
        <v>15</v>
      </c>
      <c r="C321">
        <v>1619313.26</v>
      </c>
      <c r="D321" t="s">
        <v>10</v>
      </c>
      <c r="E321" t="s">
        <v>16</v>
      </c>
      <c r="F321" t="s">
        <v>12</v>
      </c>
      <c r="G321" t="s">
        <v>13</v>
      </c>
      <c r="H321" t="s">
        <v>13</v>
      </c>
      <c r="I321">
        <v>33</v>
      </c>
      <c r="J321" t="str">
        <f>IF(ABS((C321-AVERAGE($C:$C))/_xlfn.STDEV.S(moras2[SALARIO]))&gt;1.96,"Atípico","No")</f>
        <v>No</v>
      </c>
      <c r="K321" t="str">
        <f>IF(ABS((moras2[[#This Row],[EDAD]]-AVERAGE($I:$I))/_xlfn.STDEV.S($I:$I))&gt;1.96,"Atípico","No")</f>
        <v>No</v>
      </c>
      <c r="L321" t="str">
        <f t="shared" si="8"/>
        <v>26-35</v>
      </c>
      <c r="M321" t="str">
        <f t="shared" si="9"/>
        <v>1.000.001-5.000.000</v>
      </c>
    </row>
    <row r="322" spans="1:13" x14ac:dyDescent="0.35">
      <c r="A322">
        <v>1096</v>
      </c>
      <c r="B322" t="s">
        <v>9</v>
      </c>
      <c r="C322">
        <v>1615550.07</v>
      </c>
      <c r="D322" t="s">
        <v>10</v>
      </c>
      <c r="E322" t="s">
        <v>16</v>
      </c>
      <c r="F322" t="s">
        <v>12</v>
      </c>
      <c r="G322" t="s">
        <v>13</v>
      </c>
      <c r="H322" t="s">
        <v>12</v>
      </c>
      <c r="I322">
        <v>37</v>
      </c>
      <c r="J322" t="str">
        <f>IF(ABS((C322-AVERAGE($C:$C))/_xlfn.STDEV.S(moras2[SALARIO]))&gt;1.96,"Atípico","No")</f>
        <v>No</v>
      </c>
      <c r="K322" t="str">
        <f>IF(ABS((moras2[[#This Row],[EDAD]]-AVERAGE($I:$I))/_xlfn.STDEV.S($I:$I))&gt;1.96,"Atípico","No")</f>
        <v>No</v>
      </c>
      <c r="L322" t="str">
        <f t="shared" ref="L322:L385" si="10">IF(I322&lt;=35,"26-35",IF(I322&lt;=45,"36-45",IF(I322&lt;=55,"46-55","56+")))</f>
        <v>36-45</v>
      </c>
      <c r="M322" t="str">
        <f t="shared" ref="M322:M385" si="11">IF(C322&lt;=500000,"0-500.000",
IF(C322&lt;=1000000,"500.001-1.000.000",
IF(C322&lt;=5000000,"1.000.001-5.000.000",
"5.000.001-16.858.742")))</f>
        <v>1.000.001-5.000.000</v>
      </c>
    </row>
    <row r="323" spans="1:13" x14ac:dyDescent="0.35">
      <c r="A323">
        <v>2384</v>
      </c>
      <c r="B323" t="s">
        <v>9</v>
      </c>
      <c r="C323">
        <v>1614330</v>
      </c>
      <c r="D323" t="s">
        <v>10</v>
      </c>
      <c r="E323" t="s">
        <v>11</v>
      </c>
      <c r="F323" t="s">
        <v>12</v>
      </c>
      <c r="G323" t="s">
        <v>13</v>
      </c>
      <c r="H323" t="s">
        <v>12</v>
      </c>
      <c r="I323">
        <v>30</v>
      </c>
      <c r="J323" t="str">
        <f>IF(ABS((C323-AVERAGE($C:$C))/_xlfn.STDEV.S(moras2[SALARIO]))&gt;1.96,"Atípico","No")</f>
        <v>No</v>
      </c>
      <c r="K323" t="str">
        <f>IF(ABS((moras2[[#This Row],[EDAD]]-AVERAGE($I:$I))/_xlfn.STDEV.S($I:$I))&gt;1.96,"Atípico","No")</f>
        <v>No</v>
      </c>
      <c r="L323" t="str">
        <f t="shared" si="10"/>
        <v>26-35</v>
      </c>
      <c r="M323" t="str">
        <f t="shared" si="11"/>
        <v>1.000.001-5.000.000</v>
      </c>
    </row>
    <row r="324" spans="1:13" x14ac:dyDescent="0.35">
      <c r="A324">
        <v>2605</v>
      </c>
      <c r="B324" t="s">
        <v>9</v>
      </c>
      <c r="C324">
        <v>1614177</v>
      </c>
      <c r="D324" t="s">
        <v>14</v>
      </c>
      <c r="E324" t="s">
        <v>11</v>
      </c>
      <c r="F324" t="s">
        <v>12</v>
      </c>
      <c r="G324" t="s">
        <v>13</v>
      </c>
      <c r="H324" t="s">
        <v>13</v>
      </c>
      <c r="I324">
        <v>56</v>
      </c>
      <c r="J324" t="str">
        <f>IF(ABS((C324-AVERAGE($C:$C))/_xlfn.STDEV.S(moras2[SALARIO]))&gt;1.96,"Atípico","No")</f>
        <v>No</v>
      </c>
      <c r="K324" t="str">
        <f>IF(ABS((moras2[[#This Row],[EDAD]]-AVERAGE($I:$I))/_xlfn.STDEV.S($I:$I))&gt;1.96,"Atípico","No")</f>
        <v>No</v>
      </c>
      <c r="L324" t="str">
        <f t="shared" si="10"/>
        <v>56+</v>
      </c>
      <c r="M324" t="str">
        <f t="shared" si="11"/>
        <v>1.000.001-5.000.000</v>
      </c>
    </row>
    <row r="325" spans="1:13" x14ac:dyDescent="0.35">
      <c r="A325">
        <v>2334</v>
      </c>
      <c r="B325" t="s">
        <v>9</v>
      </c>
      <c r="C325">
        <v>1613702.64</v>
      </c>
      <c r="D325" t="s">
        <v>10</v>
      </c>
      <c r="E325" t="s">
        <v>16</v>
      </c>
      <c r="F325" t="s">
        <v>12</v>
      </c>
      <c r="G325" t="s">
        <v>13</v>
      </c>
      <c r="H325" t="s">
        <v>13</v>
      </c>
      <c r="I325">
        <v>32</v>
      </c>
      <c r="J325" t="str">
        <f>IF(ABS((C325-AVERAGE($C:$C))/_xlfn.STDEV.S(moras2[SALARIO]))&gt;1.96,"Atípico","No")</f>
        <v>No</v>
      </c>
      <c r="K325" t="str">
        <f>IF(ABS((moras2[[#This Row],[EDAD]]-AVERAGE($I:$I))/_xlfn.STDEV.S($I:$I))&gt;1.96,"Atípico","No")</f>
        <v>No</v>
      </c>
      <c r="L325" t="str">
        <f t="shared" si="10"/>
        <v>26-35</v>
      </c>
      <c r="M325" t="str">
        <f t="shared" si="11"/>
        <v>1.000.001-5.000.000</v>
      </c>
    </row>
    <row r="326" spans="1:13" x14ac:dyDescent="0.35">
      <c r="A326">
        <v>213</v>
      </c>
      <c r="B326" t="s">
        <v>15</v>
      </c>
      <c r="C326">
        <v>1611959.32</v>
      </c>
      <c r="D326" t="s">
        <v>10</v>
      </c>
      <c r="E326" t="s">
        <v>11</v>
      </c>
      <c r="F326" t="s">
        <v>12</v>
      </c>
      <c r="G326" t="s">
        <v>13</v>
      </c>
      <c r="H326" t="s">
        <v>13</v>
      </c>
      <c r="I326">
        <v>47</v>
      </c>
      <c r="J326" t="str">
        <f>IF(ABS((C326-AVERAGE($C:$C))/_xlfn.STDEV.S(moras2[SALARIO]))&gt;1.96,"Atípico","No")</f>
        <v>No</v>
      </c>
      <c r="K326" t="str">
        <f>IF(ABS((moras2[[#This Row],[EDAD]]-AVERAGE($I:$I))/_xlfn.STDEV.S($I:$I))&gt;1.96,"Atípico","No")</f>
        <v>No</v>
      </c>
      <c r="L326" t="str">
        <f t="shared" si="10"/>
        <v>46-55</v>
      </c>
      <c r="M326" t="str">
        <f t="shared" si="11"/>
        <v>1.000.001-5.000.000</v>
      </c>
    </row>
    <row r="327" spans="1:13" x14ac:dyDescent="0.35">
      <c r="A327">
        <v>1463</v>
      </c>
      <c r="B327" t="s">
        <v>15</v>
      </c>
      <c r="C327">
        <v>1611870.5</v>
      </c>
      <c r="D327" t="s">
        <v>10</v>
      </c>
      <c r="E327" t="s">
        <v>11</v>
      </c>
      <c r="F327" t="s">
        <v>12</v>
      </c>
      <c r="G327" t="s">
        <v>13</v>
      </c>
      <c r="H327" t="s">
        <v>13</v>
      </c>
      <c r="I327">
        <v>33</v>
      </c>
      <c r="J327" t="str">
        <f>IF(ABS((C327-AVERAGE($C:$C))/_xlfn.STDEV.S(moras2[SALARIO]))&gt;1.96,"Atípico","No")</f>
        <v>No</v>
      </c>
      <c r="K327" t="str">
        <f>IF(ABS((moras2[[#This Row],[EDAD]]-AVERAGE($I:$I))/_xlfn.STDEV.S($I:$I))&gt;1.96,"Atípico","No")</f>
        <v>No</v>
      </c>
      <c r="L327" t="str">
        <f t="shared" si="10"/>
        <v>26-35</v>
      </c>
      <c r="M327" t="str">
        <f t="shared" si="11"/>
        <v>1.000.001-5.000.000</v>
      </c>
    </row>
    <row r="328" spans="1:13" x14ac:dyDescent="0.35">
      <c r="A328">
        <v>1307</v>
      </c>
      <c r="B328" t="s">
        <v>9</v>
      </c>
      <c r="C328">
        <v>1611500</v>
      </c>
      <c r="D328" t="s">
        <v>10</v>
      </c>
      <c r="E328" t="s">
        <v>16</v>
      </c>
      <c r="F328" t="s">
        <v>12</v>
      </c>
      <c r="G328" t="s">
        <v>13</v>
      </c>
      <c r="H328" t="s">
        <v>13</v>
      </c>
      <c r="I328">
        <v>26</v>
      </c>
      <c r="J328" t="str">
        <f>IF(ABS((C328-AVERAGE($C:$C))/_xlfn.STDEV.S(moras2[SALARIO]))&gt;1.96,"Atípico","No")</f>
        <v>No</v>
      </c>
      <c r="K328" t="str">
        <f>IF(ABS((moras2[[#This Row],[EDAD]]-AVERAGE($I:$I))/_xlfn.STDEV.S($I:$I))&gt;1.96,"Atípico","No")</f>
        <v>No</v>
      </c>
      <c r="L328" t="str">
        <f t="shared" si="10"/>
        <v>26-35</v>
      </c>
      <c r="M328" t="str">
        <f t="shared" si="11"/>
        <v>1.000.001-5.000.000</v>
      </c>
    </row>
    <row r="329" spans="1:13" x14ac:dyDescent="0.35">
      <c r="A329">
        <v>642</v>
      </c>
      <c r="B329" t="s">
        <v>9</v>
      </c>
      <c r="C329">
        <v>1611056.5</v>
      </c>
      <c r="D329" t="s">
        <v>10</v>
      </c>
      <c r="E329" t="s">
        <v>11</v>
      </c>
      <c r="F329" t="s">
        <v>12</v>
      </c>
      <c r="G329" t="s">
        <v>13</v>
      </c>
      <c r="H329" t="s">
        <v>13</v>
      </c>
      <c r="I329">
        <v>55</v>
      </c>
      <c r="J329" t="str">
        <f>IF(ABS((C329-AVERAGE($C:$C))/_xlfn.STDEV.S(moras2[SALARIO]))&gt;1.96,"Atípico","No")</f>
        <v>No</v>
      </c>
      <c r="K329" t="str">
        <f>IF(ABS((moras2[[#This Row],[EDAD]]-AVERAGE($I:$I))/_xlfn.STDEV.S($I:$I))&gt;1.96,"Atípico","No")</f>
        <v>No</v>
      </c>
      <c r="L329" t="str">
        <f t="shared" si="10"/>
        <v>46-55</v>
      </c>
      <c r="M329" t="str">
        <f t="shared" si="11"/>
        <v>1.000.001-5.000.000</v>
      </c>
    </row>
    <row r="330" spans="1:13" x14ac:dyDescent="0.35">
      <c r="A330">
        <v>1915</v>
      </c>
      <c r="B330" t="s">
        <v>15</v>
      </c>
      <c r="C330">
        <v>1610392</v>
      </c>
      <c r="D330" t="s">
        <v>10</v>
      </c>
      <c r="E330" t="s">
        <v>11</v>
      </c>
      <c r="F330" t="s">
        <v>12</v>
      </c>
      <c r="G330" t="s">
        <v>13</v>
      </c>
      <c r="H330" t="s">
        <v>13</v>
      </c>
      <c r="I330">
        <v>46</v>
      </c>
      <c r="J330" t="str">
        <f>IF(ABS((C330-AVERAGE($C:$C))/_xlfn.STDEV.S(moras2[SALARIO]))&gt;1.96,"Atípico","No")</f>
        <v>No</v>
      </c>
      <c r="K330" t="str">
        <f>IF(ABS((moras2[[#This Row],[EDAD]]-AVERAGE($I:$I))/_xlfn.STDEV.S($I:$I))&gt;1.96,"Atípico","No")</f>
        <v>No</v>
      </c>
      <c r="L330" t="str">
        <f t="shared" si="10"/>
        <v>46-55</v>
      </c>
      <c r="M330" t="str">
        <f t="shared" si="11"/>
        <v>1.000.001-5.000.000</v>
      </c>
    </row>
    <row r="331" spans="1:13" x14ac:dyDescent="0.35">
      <c r="A331">
        <v>3778</v>
      </c>
      <c r="B331" t="s">
        <v>15</v>
      </c>
      <c r="C331">
        <v>1608290</v>
      </c>
      <c r="D331" t="s">
        <v>10</v>
      </c>
      <c r="E331" t="s">
        <v>11</v>
      </c>
      <c r="F331" t="s">
        <v>12</v>
      </c>
      <c r="G331" t="s">
        <v>13</v>
      </c>
      <c r="H331" t="s">
        <v>13</v>
      </c>
      <c r="I331">
        <v>36</v>
      </c>
      <c r="J331" t="str">
        <f>IF(ABS((C331-AVERAGE($C:$C))/_xlfn.STDEV.S(moras2[SALARIO]))&gt;1.96,"Atípico","No")</f>
        <v>No</v>
      </c>
      <c r="K331" t="str">
        <f>IF(ABS((moras2[[#This Row],[EDAD]]-AVERAGE($I:$I))/_xlfn.STDEV.S($I:$I))&gt;1.96,"Atípico","No")</f>
        <v>No</v>
      </c>
      <c r="L331" t="str">
        <f t="shared" si="10"/>
        <v>36-45</v>
      </c>
      <c r="M331" t="str">
        <f t="shared" si="11"/>
        <v>1.000.001-5.000.000</v>
      </c>
    </row>
    <row r="332" spans="1:13" x14ac:dyDescent="0.35">
      <c r="A332">
        <v>3875</v>
      </c>
      <c r="B332" t="s">
        <v>15</v>
      </c>
      <c r="C332">
        <v>1605450</v>
      </c>
      <c r="D332" t="s">
        <v>10</v>
      </c>
      <c r="E332" t="s">
        <v>16</v>
      </c>
      <c r="F332" t="s">
        <v>12</v>
      </c>
      <c r="G332" t="s">
        <v>13</v>
      </c>
      <c r="H332" t="s">
        <v>13</v>
      </c>
      <c r="I332">
        <v>38</v>
      </c>
      <c r="J332" t="str">
        <f>IF(ABS((C332-AVERAGE($C:$C))/_xlfn.STDEV.S(moras2[SALARIO]))&gt;1.96,"Atípico","No")</f>
        <v>No</v>
      </c>
      <c r="K332" t="str">
        <f>IF(ABS((moras2[[#This Row],[EDAD]]-AVERAGE($I:$I))/_xlfn.STDEV.S($I:$I))&gt;1.96,"Atípico","No")</f>
        <v>No</v>
      </c>
      <c r="L332" t="str">
        <f t="shared" si="10"/>
        <v>36-45</v>
      </c>
      <c r="M332" t="str">
        <f t="shared" si="11"/>
        <v>1.000.001-5.000.000</v>
      </c>
    </row>
    <row r="333" spans="1:13" x14ac:dyDescent="0.35">
      <c r="A333">
        <v>2778</v>
      </c>
      <c r="B333" t="s">
        <v>9</v>
      </c>
      <c r="C333">
        <v>1603638.49</v>
      </c>
      <c r="D333" t="s">
        <v>10</v>
      </c>
      <c r="E333" t="s">
        <v>16</v>
      </c>
      <c r="F333" t="s">
        <v>12</v>
      </c>
      <c r="G333" t="s">
        <v>13</v>
      </c>
      <c r="H333" t="s">
        <v>13</v>
      </c>
      <c r="I333">
        <v>43</v>
      </c>
      <c r="J333" t="str">
        <f>IF(ABS((C333-AVERAGE($C:$C))/_xlfn.STDEV.S(moras2[SALARIO]))&gt;1.96,"Atípico","No")</f>
        <v>No</v>
      </c>
      <c r="K333" t="str">
        <f>IF(ABS((moras2[[#This Row],[EDAD]]-AVERAGE($I:$I))/_xlfn.STDEV.S($I:$I))&gt;1.96,"Atípico","No")</f>
        <v>No</v>
      </c>
      <c r="L333" t="str">
        <f t="shared" si="10"/>
        <v>36-45</v>
      </c>
      <c r="M333" t="str">
        <f t="shared" si="11"/>
        <v>1.000.001-5.000.000</v>
      </c>
    </row>
    <row r="334" spans="1:13" x14ac:dyDescent="0.35">
      <c r="A334">
        <v>4780</v>
      </c>
      <c r="B334" t="s">
        <v>15</v>
      </c>
      <c r="C334">
        <v>1602859</v>
      </c>
      <c r="D334" t="s">
        <v>10</v>
      </c>
      <c r="E334" t="s">
        <v>11</v>
      </c>
      <c r="F334" t="s">
        <v>12</v>
      </c>
      <c r="G334" t="s">
        <v>13</v>
      </c>
      <c r="H334" t="s">
        <v>12</v>
      </c>
      <c r="I334">
        <v>36</v>
      </c>
      <c r="J334" t="str">
        <f>IF(ABS((C334-AVERAGE($C:$C))/_xlfn.STDEV.S(moras2[SALARIO]))&gt;1.96,"Atípico","No")</f>
        <v>No</v>
      </c>
      <c r="K334" t="str">
        <f>IF(ABS((moras2[[#This Row],[EDAD]]-AVERAGE($I:$I))/_xlfn.STDEV.S($I:$I))&gt;1.96,"Atípico","No")</f>
        <v>No</v>
      </c>
      <c r="L334" t="str">
        <f t="shared" si="10"/>
        <v>36-45</v>
      </c>
      <c r="M334" t="str">
        <f t="shared" si="11"/>
        <v>1.000.001-5.000.000</v>
      </c>
    </row>
    <row r="335" spans="1:13" x14ac:dyDescent="0.35">
      <c r="A335">
        <v>1121</v>
      </c>
      <c r="B335" t="s">
        <v>9</v>
      </c>
      <c r="C335">
        <v>1602501</v>
      </c>
      <c r="D335" t="s">
        <v>14</v>
      </c>
      <c r="E335" t="s">
        <v>11</v>
      </c>
      <c r="F335" t="s">
        <v>12</v>
      </c>
      <c r="G335" t="s">
        <v>13</v>
      </c>
      <c r="H335" t="s">
        <v>13</v>
      </c>
      <c r="I335">
        <v>60</v>
      </c>
      <c r="J335" t="str">
        <f>IF(ABS((C335-AVERAGE($C:$C))/_xlfn.STDEV.S(moras2[SALARIO]))&gt;1.96,"Atípico","No")</f>
        <v>No</v>
      </c>
      <c r="K335" t="str">
        <f>IF(ABS((moras2[[#This Row],[EDAD]]-AVERAGE($I:$I))/_xlfn.STDEV.S($I:$I))&gt;1.96,"Atípico","No")</f>
        <v>No</v>
      </c>
      <c r="L335" t="str">
        <f t="shared" si="10"/>
        <v>56+</v>
      </c>
      <c r="M335" t="str">
        <f t="shared" si="11"/>
        <v>1.000.001-5.000.000</v>
      </c>
    </row>
    <row r="336" spans="1:13" x14ac:dyDescent="0.35">
      <c r="A336">
        <v>3111</v>
      </c>
      <c r="B336" t="s">
        <v>9</v>
      </c>
      <c r="C336">
        <v>1602326.3</v>
      </c>
      <c r="D336" t="s">
        <v>10</v>
      </c>
      <c r="E336" t="s">
        <v>11</v>
      </c>
      <c r="F336" t="s">
        <v>12</v>
      </c>
      <c r="G336" t="s">
        <v>13</v>
      </c>
      <c r="H336" t="s">
        <v>13</v>
      </c>
      <c r="I336">
        <v>62</v>
      </c>
      <c r="J336" t="str">
        <f>IF(ABS((C336-AVERAGE($C:$C))/_xlfn.STDEV.S(moras2[SALARIO]))&gt;1.96,"Atípico","No")</f>
        <v>No</v>
      </c>
      <c r="K336" t="str">
        <f>IF(ABS((moras2[[#This Row],[EDAD]]-AVERAGE($I:$I))/_xlfn.STDEV.S($I:$I))&gt;1.96,"Atípico","No")</f>
        <v>No</v>
      </c>
      <c r="L336" t="str">
        <f t="shared" si="10"/>
        <v>56+</v>
      </c>
      <c r="M336" t="str">
        <f t="shared" si="11"/>
        <v>1.000.001-5.000.000</v>
      </c>
    </row>
    <row r="337" spans="1:13" x14ac:dyDescent="0.35">
      <c r="A337">
        <v>520</v>
      </c>
      <c r="B337" t="s">
        <v>9</v>
      </c>
      <c r="C337">
        <v>1599143.96</v>
      </c>
      <c r="D337" t="s">
        <v>10</v>
      </c>
      <c r="E337" t="s">
        <v>11</v>
      </c>
      <c r="F337" t="s">
        <v>12</v>
      </c>
      <c r="G337" t="s">
        <v>13</v>
      </c>
      <c r="H337" t="s">
        <v>13</v>
      </c>
      <c r="I337">
        <v>31</v>
      </c>
      <c r="J337" t="str">
        <f>IF(ABS((C337-AVERAGE($C:$C))/_xlfn.STDEV.S(moras2[SALARIO]))&gt;1.96,"Atípico","No")</f>
        <v>No</v>
      </c>
      <c r="K337" t="str">
        <f>IF(ABS((moras2[[#This Row],[EDAD]]-AVERAGE($I:$I))/_xlfn.STDEV.S($I:$I))&gt;1.96,"Atípico","No")</f>
        <v>No</v>
      </c>
      <c r="L337" t="str">
        <f t="shared" si="10"/>
        <v>26-35</v>
      </c>
      <c r="M337" t="str">
        <f t="shared" si="11"/>
        <v>1.000.001-5.000.000</v>
      </c>
    </row>
    <row r="338" spans="1:13" x14ac:dyDescent="0.35">
      <c r="A338">
        <v>2116</v>
      </c>
      <c r="B338" t="s">
        <v>9</v>
      </c>
      <c r="C338">
        <v>1596417</v>
      </c>
      <c r="D338" t="s">
        <v>10</v>
      </c>
      <c r="E338" t="s">
        <v>11</v>
      </c>
      <c r="F338" t="s">
        <v>12</v>
      </c>
      <c r="G338" t="s">
        <v>13</v>
      </c>
      <c r="H338" t="s">
        <v>12</v>
      </c>
      <c r="I338">
        <v>47</v>
      </c>
      <c r="J338" t="str">
        <f>IF(ABS((C338-AVERAGE($C:$C))/_xlfn.STDEV.S(moras2[SALARIO]))&gt;1.96,"Atípico","No")</f>
        <v>No</v>
      </c>
      <c r="K338" t="str">
        <f>IF(ABS((moras2[[#This Row],[EDAD]]-AVERAGE($I:$I))/_xlfn.STDEV.S($I:$I))&gt;1.96,"Atípico","No")</f>
        <v>No</v>
      </c>
      <c r="L338" t="str">
        <f t="shared" si="10"/>
        <v>46-55</v>
      </c>
      <c r="M338" t="str">
        <f t="shared" si="11"/>
        <v>1.000.001-5.000.000</v>
      </c>
    </row>
    <row r="339" spans="1:13" x14ac:dyDescent="0.35">
      <c r="A339">
        <v>4174</v>
      </c>
      <c r="B339" t="s">
        <v>15</v>
      </c>
      <c r="C339">
        <v>1594950</v>
      </c>
      <c r="D339" t="s">
        <v>10</v>
      </c>
      <c r="E339" t="s">
        <v>16</v>
      </c>
      <c r="F339" t="s">
        <v>12</v>
      </c>
      <c r="G339" t="s">
        <v>13</v>
      </c>
      <c r="H339" t="s">
        <v>13</v>
      </c>
      <c r="I339">
        <v>32</v>
      </c>
      <c r="J339" t="str">
        <f>IF(ABS((C339-AVERAGE($C:$C))/_xlfn.STDEV.S(moras2[SALARIO]))&gt;1.96,"Atípico","No")</f>
        <v>No</v>
      </c>
      <c r="K339" t="str">
        <f>IF(ABS((moras2[[#This Row],[EDAD]]-AVERAGE($I:$I))/_xlfn.STDEV.S($I:$I))&gt;1.96,"Atípico","No")</f>
        <v>No</v>
      </c>
      <c r="L339" t="str">
        <f t="shared" si="10"/>
        <v>26-35</v>
      </c>
      <c r="M339" t="str">
        <f t="shared" si="11"/>
        <v>1.000.001-5.000.000</v>
      </c>
    </row>
    <row r="340" spans="1:13" x14ac:dyDescent="0.35">
      <c r="A340">
        <v>4707</v>
      </c>
      <c r="B340" t="s">
        <v>9</v>
      </c>
      <c r="C340">
        <v>1594555.67</v>
      </c>
      <c r="D340" t="s">
        <v>10</v>
      </c>
      <c r="E340" t="s">
        <v>11</v>
      </c>
      <c r="F340" t="s">
        <v>12</v>
      </c>
      <c r="G340" t="s">
        <v>13</v>
      </c>
      <c r="H340" t="s">
        <v>13</v>
      </c>
      <c r="I340">
        <v>49</v>
      </c>
      <c r="J340" t="str">
        <f>IF(ABS((C340-AVERAGE($C:$C))/_xlfn.STDEV.S(moras2[SALARIO]))&gt;1.96,"Atípico","No")</f>
        <v>No</v>
      </c>
      <c r="K340" t="str">
        <f>IF(ABS((moras2[[#This Row],[EDAD]]-AVERAGE($I:$I))/_xlfn.STDEV.S($I:$I))&gt;1.96,"Atípico","No")</f>
        <v>No</v>
      </c>
      <c r="L340" t="str">
        <f t="shared" si="10"/>
        <v>46-55</v>
      </c>
      <c r="M340" t="str">
        <f t="shared" si="11"/>
        <v>1.000.001-5.000.000</v>
      </c>
    </row>
    <row r="341" spans="1:13" x14ac:dyDescent="0.35">
      <c r="A341">
        <v>61</v>
      </c>
      <c r="B341" t="s">
        <v>9</v>
      </c>
      <c r="C341">
        <v>1594012.66</v>
      </c>
      <c r="D341" t="s">
        <v>10</v>
      </c>
      <c r="E341" t="s">
        <v>16</v>
      </c>
      <c r="F341" t="s">
        <v>12</v>
      </c>
      <c r="G341" t="s">
        <v>13</v>
      </c>
      <c r="H341" t="s">
        <v>13</v>
      </c>
      <c r="I341">
        <v>32</v>
      </c>
      <c r="J341" t="str">
        <f>IF(ABS((C341-AVERAGE($C:$C))/_xlfn.STDEV.S(moras2[SALARIO]))&gt;1.96,"Atípico","No")</f>
        <v>No</v>
      </c>
      <c r="K341" t="str">
        <f>IF(ABS((moras2[[#This Row],[EDAD]]-AVERAGE($I:$I))/_xlfn.STDEV.S($I:$I))&gt;1.96,"Atípico","No")</f>
        <v>No</v>
      </c>
      <c r="L341" t="str">
        <f t="shared" si="10"/>
        <v>26-35</v>
      </c>
      <c r="M341" t="str">
        <f t="shared" si="11"/>
        <v>1.000.001-5.000.000</v>
      </c>
    </row>
    <row r="342" spans="1:13" x14ac:dyDescent="0.35">
      <c r="A342">
        <v>1444</v>
      </c>
      <c r="B342" t="s">
        <v>15</v>
      </c>
      <c r="C342">
        <v>1591132.4</v>
      </c>
      <c r="D342" t="s">
        <v>10</v>
      </c>
      <c r="E342" t="s">
        <v>11</v>
      </c>
      <c r="F342" t="s">
        <v>12</v>
      </c>
      <c r="G342" t="s">
        <v>13</v>
      </c>
      <c r="H342" t="s">
        <v>13</v>
      </c>
      <c r="I342">
        <v>51</v>
      </c>
      <c r="J342" t="str">
        <f>IF(ABS((C342-AVERAGE($C:$C))/_xlfn.STDEV.S(moras2[SALARIO]))&gt;1.96,"Atípico","No")</f>
        <v>No</v>
      </c>
      <c r="K342" t="str">
        <f>IF(ABS((moras2[[#This Row],[EDAD]]-AVERAGE($I:$I))/_xlfn.STDEV.S($I:$I))&gt;1.96,"Atípico","No")</f>
        <v>No</v>
      </c>
      <c r="L342" t="str">
        <f t="shared" si="10"/>
        <v>46-55</v>
      </c>
      <c r="M342" t="str">
        <f t="shared" si="11"/>
        <v>1.000.001-5.000.000</v>
      </c>
    </row>
    <row r="343" spans="1:13" x14ac:dyDescent="0.35">
      <c r="A343">
        <v>587</v>
      </c>
      <c r="B343" t="s">
        <v>15</v>
      </c>
      <c r="C343">
        <v>1591051.5</v>
      </c>
      <c r="D343" t="s">
        <v>10</v>
      </c>
      <c r="E343" t="s">
        <v>11</v>
      </c>
      <c r="F343" t="s">
        <v>12</v>
      </c>
      <c r="G343" t="s">
        <v>13</v>
      </c>
      <c r="H343" t="s">
        <v>13</v>
      </c>
      <c r="I343">
        <v>62</v>
      </c>
      <c r="J343" t="str">
        <f>IF(ABS((C343-AVERAGE($C:$C))/_xlfn.STDEV.S(moras2[SALARIO]))&gt;1.96,"Atípico","No")</f>
        <v>No</v>
      </c>
      <c r="K343" t="str">
        <f>IF(ABS((moras2[[#This Row],[EDAD]]-AVERAGE($I:$I))/_xlfn.STDEV.S($I:$I))&gt;1.96,"Atípico","No")</f>
        <v>No</v>
      </c>
      <c r="L343" t="str">
        <f t="shared" si="10"/>
        <v>56+</v>
      </c>
      <c r="M343" t="str">
        <f t="shared" si="11"/>
        <v>1.000.001-5.000.000</v>
      </c>
    </row>
    <row r="344" spans="1:13" x14ac:dyDescent="0.35">
      <c r="A344">
        <v>4768</v>
      </c>
      <c r="B344" t="s">
        <v>15</v>
      </c>
      <c r="C344">
        <v>1590894.7</v>
      </c>
      <c r="D344" t="s">
        <v>10</v>
      </c>
      <c r="E344" t="s">
        <v>11</v>
      </c>
      <c r="F344" t="s">
        <v>12</v>
      </c>
      <c r="G344" t="s">
        <v>13</v>
      </c>
      <c r="H344" t="s">
        <v>13</v>
      </c>
      <c r="I344">
        <v>44</v>
      </c>
      <c r="J344" t="str">
        <f>IF(ABS((C344-AVERAGE($C:$C))/_xlfn.STDEV.S(moras2[SALARIO]))&gt;1.96,"Atípico","No")</f>
        <v>No</v>
      </c>
      <c r="K344" t="str">
        <f>IF(ABS((moras2[[#This Row],[EDAD]]-AVERAGE($I:$I))/_xlfn.STDEV.S($I:$I))&gt;1.96,"Atípico","No")</f>
        <v>No</v>
      </c>
      <c r="L344" t="str">
        <f t="shared" si="10"/>
        <v>36-45</v>
      </c>
      <c r="M344" t="str">
        <f t="shared" si="11"/>
        <v>1.000.001-5.000.000</v>
      </c>
    </row>
    <row r="345" spans="1:13" x14ac:dyDescent="0.35">
      <c r="A345">
        <v>3583</v>
      </c>
      <c r="B345" t="s">
        <v>15</v>
      </c>
      <c r="C345">
        <v>1586732.18</v>
      </c>
      <c r="D345" t="s">
        <v>10</v>
      </c>
      <c r="E345" t="s">
        <v>11</v>
      </c>
      <c r="F345" t="s">
        <v>12</v>
      </c>
      <c r="G345" t="s">
        <v>13</v>
      </c>
      <c r="H345" t="s">
        <v>13</v>
      </c>
      <c r="I345">
        <v>70</v>
      </c>
      <c r="J345" t="str">
        <f>IF(ABS((C345-AVERAGE($C:$C))/_xlfn.STDEV.S(moras2[SALARIO]))&gt;1.96,"Atípico","No")</f>
        <v>No</v>
      </c>
      <c r="K345" t="str">
        <f>IF(ABS((moras2[[#This Row],[EDAD]]-AVERAGE($I:$I))/_xlfn.STDEV.S($I:$I))&gt;1.96,"Atípico","No")</f>
        <v>Atípico</v>
      </c>
      <c r="L345" t="str">
        <f t="shared" si="10"/>
        <v>56+</v>
      </c>
      <c r="M345" t="str">
        <f t="shared" si="11"/>
        <v>1.000.001-5.000.000</v>
      </c>
    </row>
    <row r="346" spans="1:13" x14ac:dyDescent="0.35">
      <c r="A346">
        <v>3805</v>
      </c>
      <c r="B346" t="s">
        <v>15</v>
      </c>
      <c r="C346">
        <v>1586316</v>
      </c>
      <c r="D346" t="s">
        <v>10</v>
      </c>
      <c r="E346" t="s">
        <v>11</v>
      </c>
      <c r="F346" t="s">
        <v>12</v>
      </c>
      <c r="G346" t="s">
        <v>13</v>
      </c>
      <c r="H346" t="s">
        <v>12</v>
      </c>
      <c r="I346">
        <v>39</v>
      </c>
      <c r="J346" t="str">
        <f>IF(ABS((C346-AVERAGE($C:$C))/_xlfn.STDEV.S(moras2[SALARIO]))&gt;1.96,"Atípico","No")</f>
        <v>No</v>
      </c>
      <c r="K346" t="str">
        <f>IF(ABS((moras2[[#This Row],[EDAD]]-AVERAGE($I:$I))/_xlfn.STDEV.S($I:$I))&gt;1.96,"Atípico","No")</f>
        <v>No</v>
      </c>
      <c r="L346" t="str">
        <f t="shared" si="10"/>
        <v>36-45</v>
      </c>
      <c r="M346" t="str">
        <f t="shared" si="11"/>
        <v>1.000.001-5.000.000</v>
      </c>
    </row>
    <row r="347" spans="1:13" x14ac:dyDescent="0.35">
      <c r="A347">
        <v>3254</v>
      </c>
      <c r="B347" t="s">
        <v>15</v>
      </c>
      <c r="C347">
        <v>1585515</v>
      </c>
      <c r="D347" t="s">
        <v>10</v>
      </c>
      <c r="E347" t="s">
        <v>11</v>
      </c>
      <c r="F347" t="s">
        <v>12</v>
      </c>
      <c r="G347" t="s">
        <v>13</v>
      </c>
      <c r="H347" t="s">
        <v>13</v>
      </c>
      <c r="I347">
        <v>61</v>
      </c>
      <c r="J347" t="str">
        <f>IF(ABS((C347-AVERAGE($C:$C))/_xlfn.STDEV.S(moras2[SALARIO]))&gt;1.96,"Atípico","No")</f>
        <v>No</v>
      </c>
      <c r="K347" t="str">
        <f>IF(ABS((moras2[[#This Row],[EDAD]]-AVERAGE($I:$I))/_xlfn.STDEV.S($I:$I))&gt;1.96,"Atípico","No")</f>
        <v>No</v>
      </c>
      <c r="L347" t="str">
        <f t="shared" si="10"/>
        <v>56+</v>
      </c>
      <c r="M347" t="str">
        <f t="shared" si="11"/>
        <v>1.000.001-5.000.000</v>
      </c>
    </row>
    <row r="348" spans="1:13" x14ac:dyDescent="0.35">
      <c r="A348">
        <v>2321</v>
      </c>
      <c r="B348" t="s">
        <v>15</v>
      </c>
      <c r="C348">
        <v>1584930</v>
      </c>
      <c r="D348" t="s">
        <v>14</v>
      </c>
      <c r="E348" t="s">
        <v>11</v>
      </c>
      <c r="F348" t="s">
        <v>12</v>
      </c>
      <c r="G348" t="s">
        <v>13</v>
      </c>
      <c r="H348" t="s">
        <v>13</v>
      </c>
      <c r="I348">
        <v>71</v>
      </c>
      <c r="J348" t="str">
        <f>IF(ABS((C348-AVERAGE($C:$C))/_xlfn.STDEV.S(moras2[SALARIO]))&gt;1.96,"Atípico","No")</f>
        <v>No</v>
      </c>
      <c r="K348" t="str">
        <f>IF(ABS((moras2[[#This Row],[EDAD]]-AVERAGE($I:$I))/_xlfn.STDEV.S($I:$I))&gt;1.96,"Atípico","No")</f>
        <v>Atípico</v>
      </c>
      <c r="L348" t="str">
        <f t="shared" si="10"/>
        <v>56+</v>
      </c>
      <c r="M348" t="str">
        <f t="shared" si="11"/>
        <v>1.000.001-5.000.000</v>
      </c>
    </row>
    <row r="349" spans="1:13" x14ac:dyDescent="0.35">
      <c r="A349">
        <v>4319</v>
      </c>
      <c r="B349" t="s">
        <v>15</v>
      </c>
      <c r="C349">
        <v>1584055</v>
      </c>
      <c r="D349" t="s">
        <v>10</v>
      </c>
      <c r="E349" t="s">
        <v>11</v>
      </c>
      <c r="F349" t="s">
        <v>12</v>
      </c>
      <c r="G349" t="s">
        <v>13</v>
      </c>
      <c r="H349" t="s">
        <v>13</v>
      </c>
      <c r="I349">
        <v>39</v>
      </c>
      <c r="J349" t="str">
        <f>IF(ABS((C349-AVERAGE($C:$C))/_xlfn.STDEV.S(moras2[SALARIO]))&gt;1.96,"Atípico","No")</f>
        <v>No</v>
      </c>
      <c r="K349" t="str">
        <f>IF(ABS((moras2[[#This Row],[EDAD]]-AVERAGE($I:$I))/_xlfn.STDEV.S($I:$I))&gt;1.96,"Atípico","No")</f>
        <v>No</v>
      </c>
      <c r="L349" t="str">
        <f t="shared" si="10"/>
        <v>36-45</v>
      </c>
      <c r="M349" t="str">
        <f t="shared" si="11"/>
        <v>1.000.001-5.000.000</v>
      </c>
    </row>
    <row r="350" spans="1:13" x14ac:dyDescent="0.35">
      <c r="A350">
        <v>1982</v>
      </c>
      <c r="B350" t="s">
        <v>15</v>
      </c>
      <c r="C350">
        <v>1583743</v>
      </c>
      <c r="D350" t="s">
        <v>10</v>
      </c>
      <c r="E350" t="s">
        <v>11</v>
      </c>
      <c r="F350" t="s">
        <v>12</v>
      </c>
      <c r="G350" t="s">
        <v>13</v>
      </c>
      <c r="H350" t="s">
        <v>13</v>
      </c>
      <c r="I350">
        <v>58</v>
      </c>
      <c r="J350" t="str">
        <f>IF(ABS((C350-AVERAGE($C:$C))/_xlfn.STDEV.S(moras2[SALARIO]))&gt;1.96,"Atípico","No")</f>
        <v>No</v>
      </c>
      <c r="K350" t="str">
        <f>IF(ABS((moras2[[#This Row],[EDAD]]-AVERAGE($I:$I))/_xlfn.STDEV.S($I:$I))&gt;1.96,"Atípico","No")</f>
        <v>No</v>
      </c>
      <c r="L350" t="str">
        <f t="shared" si="10"/>
        <v>56+</v>
      </c>
      <c r="M350" t="str">
        <f t="shared" si="11"/>
        <v>1.000.001-5.000.000</v>
      </c>
    </row>
    <row r="351" spans="1:13" x14ac:dyDescent="0.35">
      <c r="A351">
        <v>3163</v>
      </c>
      <c r="B351" t="s">
        <v>9</v>
      </c>
      <c r="C351">
        <v>1583534</v>
      </c>
      <c r="D351" t="s">
        <v>10</v>
      </c>
      <c r="E351" t="s">
        <v>11</v>
      </c>
      <c r="F351" t="s">
        <v>12</v>
      </c>
      <c r="G351" t="s">
        <v>13</v>
      </c>
      <c r="H351" t="s">
        <v>13</v>
      </c>
      <c r="I351">
        <v>59</v>
      </c>
      <c r="J351" t="str">
        <f>IF(ABS((C351-AVERAGE($C:$C))/_xlfn.STDEV.S(moras2[SALARIO]))&gt;1.96,"Atípico","No")</f>
        <v>No</v>
      </c>
      <c r="K351" t="str">
        <f>IF(ABS((moras2[[#This Row],[EDAD]]-AVERAGE($I:$I))/_xlfn.STDEV.S($I:$I))&gt;1.96,"Atípico","No")</f>
        <v>No</v>
      </c>
      <c r="L351" t="str">
        <f t="shared" si="10"/>
        <v>56+</v>
      </c>
      <c r="M351" t="str">
        <f t="shared" si="11"/>
        <v>1.000.001-5.000.000</v>
      </c>
    </row>
    <row r="352" spans="1:13" x14ac:dyDescent="0.35">
      <c r="A352">
        <v>1384</v>
      </c>
      <c r="B352" t="s">
        <v>9</v>
      </c>
      <c r="C352">
        <v>1580792</v>
      </c>
      <c r="D352" t="s">
        <v>10</v>
      </c>
      <c r="E352" t="s">
        <v>16</v>
      </c>
      <c r="F352" t="s">
        <v>12</v>
      </c>
      <c r="G352" t="s">
        <v>13</v>
      </c>
      <c r="H352" t="s">
        <v>13</v>
      </c>
      <c r="I352">
        <v>28</v>
      </c>
      <c r="J352" t="str">
        <f>IF(ABS((C352-AVERAGE($C:$C))/_xlfn.STDEV.S(moras2[SALARIO]))&gt;1.96,"Atípico","No")</f>
        <v>No</v>
      </c>
      <c r="K352" t="str">
        <f>IF(ABS((moras2[[#This Row],[EDAD]]-AVERAGE($I:$I))/_xlfn.STDEV.S($I:$I))&gt;1.96,"Atípico","No")</f>
        <v>No</v>
      </c>
      <c r="L352" t="str">
        <f t="shared" si="10"/>
        <v>26-35</v>
      </c>
      <c r="M352" t="str">
        <f t="shared" si="11"/>
        <v>1.000.001-5.000.000</v>
      </c>
    </row>
    <row r="353" spans="1:13" x14ac:dyDescent="0.35">
      <c r="A353">
        <v>1842</v>
      </c>
      <c r="B353" t="s">
        <v>9</v>
      </c>
      <c r="C353">
        <v>1578511.16</v>
      </c>
      <c r="D353" t="s">
        <v>10</v>
      </c>
      <c r="E353" t="s">
        <v>16</v>
      </c>
      <c r="F353" t="s">
        <v>12</v>
      </c>
      <c r="G353" t="s">
        <v>13</v>
      </c>
      <c r="H353" t="s">
        <v>13</v>
      </c>
      <c r="I353">
        <v>36</v>
      </c>
      <c r="J353" t="str">
        <f>IF(ABS((C353-AVERAGE($C:$C))/_xlfn.STDEV.S(moras2[SALARIO]))&gt;1.96,"Atípico","No")</f>
        <v>No</v>
      </c>
      <c r="K353" t="str">
        <f>IF(ABS((moras2[[#This Row],[EDAD]]-AVERAGE($I:$I))/_xlfn.STDEV.S($I:$I))&gt;1.96,"Atípico","No")</f>
        <v>No</v>
      </c>
      <c r="L353" t="str">
        <f t="shared" si="10"/>
        <v>36-45</v>
      </c>
      <c r="M353" t="str">
        <f t="shared" si="11"/>
        <v>1.000.001-5.000.000</v>
      </c>
    </row>
    <row r="354" spans="1:13" x14ac:dyDescent="0.35">
      <c r="A354">
        <v>941</v>
      </c>
      <c r="B354" t="s">
        <v>9</v>
      </c>
      <c r="C354">
        <v>1578046.6</v>
      </c>
      <c r="D354" t="s">
        <v>10</v>
      </c>
      <c r="E354" t="s">
        <v>16</v>
      </c>
      <c r="F354" t="s">
        <v>12</v>
      </c>
      <c r="G354" t="s">
        <v>13</v>
      </c>
      <c r="H354" t="s">
        <v>13</v>
      </c>
      <c r="I354">
        <v>35</v>
      </c>
      <c r="J354" t="str">
        <f>IF(ABS((C354-AVERAGE($C:$C))/_xlfn.STDEV.S(moras2[SALARIO]))&gt;1.96,"Atípico","No")</f>
        <v>No</v>
      </c>
      <c r="K354" t="str">
        <f>IF(ABS((moras2[[#This Row],[EDAD]]-AVERAGE($I:$I))/_xlfn.STDEV.S($I:$I))&gt;1.96,"Atípico","No")</f>
        <v>No</v>
      </c>
      <c r="L354" t="str">
        <f t="shared" si="10"/>
        <v>26-35</v>
      </c>
      <c r="M354" t="str">
        <f t="shared" si="11"/>
        <v>1.000.001-5.000.000</v>
      </c>
    </row>
    <row r="355" spans="1:13" x14ac:dyDescent="0.35">
      <c r="A355">
        <v>1787</v>
      </c>
      <c r="B355" t="s">
        <v>9</v>
      </c>
      <c r="C355">
        <v>1578033.17</v>
      </c>
      <c r="D355" t="s">
        <v>10</v>
      </c>
      <c r="E355" t="s">
        <v>11</v>
      </c>
      <c r="F355" t="s">
        <v>12</v>
      </c>
      <c r="G355" t="s">
        <v>13</v>
      </c>
      <c r="H355" t="s">
        <v>13</v>
      </c>
      <c r="I355">
        <v>50</v>
      </c>
      <c r="J355" t="str">
        <f>IF(ABS((C355-AVERAGE($C:$C))/_xlfn.STDEV.S(moras2[SALARIO]))&gt;1.96,"Atípico","No")</f>
        <v>No</v>
      </c>
      <c r="K355" t="str">
        <f>IF(ABS((moras2[[#This Row],[EDAD]]-AVERAGE($I:$I))/_xlfn.STDEV.S($I:$I))&gt;1.96,"Atípico","No")</f>
        <v>No</v>
      </c>
      <c r="L355" t="str">
        <f t="shared" si="10"/>
        <v>46-55</v>
      </c>
      <c r="M355" t="str">
        <f t="shared" si="11"/>
        <v>1.000.001-5.000.000</v>
      </c>
    </row>
    <row r="356" spans="1:13" x14ac:dyDescent="0.35">
      <c r="A356">
        <v>3642</v>
      </c>
      <c r="B356" t="s">
        <v>15</v>
      </c>
      <c r="C356">
        <v>1576048</v>
      </c>
      <c r="D356" t="s">
        <v>18</v>
      </c>
      <c r="E356" t="s">
        <v>16</v>
      </c>
      <c r="F356" t="s">
        <v>12</v>
      </c>
      <c r="G356" t="s">
        <v>13</v>
      </c>
      <c r="H356" t="s">
        <v>12</v>
      </c>
      <c r="I356">
        <v>56</v>
      </c>
      <c r="J356" t="str">
        <f>IF(ABS((C356-AVERAGE($C:$C))/_xlfn.STDEV.S(moras2[SALARIO]))&gt;1.96,"Atípico","No")</f>
        <v>No</v>
      </c>
      <c r="K356" t="str">
        <f>IF(ABS((moras2[[#This Row],[EDAD]]-AVERAGE($I:$I))/_xlfn.STDEV.S($I:$I))&gt;1.96,"Atípico","No")</f>
        <v>No</v>
      </c>
      <c r="L356" t="str">
        <f t="shared" si="10"/>
        <v>56+</v>
      </c>
      <c r="M356" t="str">
        <f t="shared" si="11"/>
        <v>1.000.001-5.000.000</v>
      </c>
    </row>
    <row r="357" spans="1:13" x14ac:dyDescent="0.35">
      <c r="A357">
        <v>1345</v>
      </c>
      <c r="B357" t="s">
        <v>9</v>
      </c>
      <c r="C357">
        <v>1575682</v>
      </c>
      <c r="D357" t="s">
        <v>10</v>
      </c>
      <c r="E357" t="s">
        <v>11</v>
      </c>
      <c r="F357" t="s">
        <v>12</v>
      </c>
      <c r="G357" t="s">
        <v>13</v>
      </c>
      <c r="H357" t="s">
        <v>13</v>
      </c>
      <c r="I357">
        <v>38</v>
      </c>
      <c r="J357" t="str">
        <f>IF(ABS((C357-AVERAGE($C:$C))/_xlfn.STDEV.S(moras2[SALARIO]))&gt;1.96,"Atípico","No")</f>
        <v>No</v>
      </c>
      <c r="K357" t="str">
        <f>IF(ABS((moras2[[#This Row],[EDAD]]-AVERAGE($I:$I))/_xlfn.STDEV.S($I:$I))&gt;1.96,"Atípico","No")</f>
        <v>No</v>
      </c>
      <c r="L357" t="str">
        <f t="shared" si="10"/>
        <v>36-45</v>
      </c>
      <c r="M357" t="str">
        <f t="shared" si="11"/>
        <v>1.000.001-5.000.000</v>
      </c>
    </row>
    <row r="358" spans="1:13" x14ac:dyDescent="0.35">
      <c r="A358">
        <v>2246</v>
      </c>
      <c r="B358" t="s">
        <v>15</v>
      </c>
      <c r="C358">
        <v>1566842</v>
      </c>
      <c r="D358" t="s">
        <v>10</v>
      </c>
      <c r="E358" t="s">
        <v>11</v>
      </c>
      <c r="F358" t="s">
        <v>12</v>
      </c>
      <c r="G358" t="s">
        <v>13</v>
      </c>
      <c r="H358" t="s">
        <v>13</v>
      </c>
      <c r="I358">
        <v>59</v>
      </c>
      <c r="J358" t="str">
        <f>IF(ABS((C358-AVERAGE($C:$C))/_xlfn.STDEV.S(moras2[SALARIO]))&gt;1.96,"Atípico","No")</f>
        <v>No</v>
      </c>
      <c r="K358" t="str">
        <f>IF(ABS((moras2[[#This Row],[EDAD]]-AVERAGE($I:$I))/_xlfn.STDEV.S($I:$I))&gt;1.96,"Atípico","No")</f>
        <v>No</v>
      </c>
      <c r="L358" t="str">
        <f t="shared" si="10"/>
        <v>56+</v>
      </c>
      <c r="M358" t="str">
        <f t="shared" si="11"/>
        <v>1.000.001-5.000.000</v>
      </c>
    </row>
    <row r="359" spans="1:13" x14ac:dyDescent="0.35">
      <c r="A359">
        <v>1744</v>
      </c>
      <c r="B359" t="s">
        <v>15</v>
      </c>
      <c r="C359">
        <v>1566046.1</v>
      </c>
      <c r="D359" t="s">
        <v>10</v>
      </c>
      <c r="E359" t="s">
        <v>11</v>
      </c>
      <c r="F359" t="s">
        <v>12</v>
      </c>
      <c r="G359" t="s">
        <v>13</v>
      </c>
      <c r="H359" t="s">
        <v>13</v>
      </c>
      <c r="I359">
        <v>28</v>
      </c>
      <c r="J359" t="str">
        <f>IF(ABS((C359-AVERAGE($C:$C))/_xlfn.STDEV.S(moras2[SALARIO]))&gt;1.96,"Atípico","No")</f>
        <v>No</v>
      </c>
      <c r="K359" t="str">
        <f>IF(ABS((moras2[[#This Row],[EDAD]]-AVERAGE($I:$I))/_xlfn.STDEV.S($I:$I))&gt;1.96,"Atípico","No")</f>
        <v>No</v>
      </c>
      <c r="L359" t="str">
        <f t="shared" si="10"/>
        <v>26-35</v>
      </c>
      <c r="M359" t="str">
        <f t="shared" si="11"/>
        <v>1.000.001-5.000.000</v>
      </c>
    </row>
    <row r="360" spans="1:13" x14ac:dyDescent="0.35">
      <c r="A360">
        <v>4671</v>
      </c>
      <c r="B360" t="s">
        <v>15</v>
      </c>
      <c r="C360">
        <v>1564419</v>
      </c>
      <c r="D360" t="s">
        <v>10</v>
      </c>
      <c r="E360" t="s">
        <v>16</v>
      </c>
      <c r="F360" t="s">
        <v>12</v>
      </c>
      <c r="G360" t="s">
        <v>13</v>
      </c>
      <c r="H360" t="s">
        <v>13</v>
      </c>
      <c r="I360">
        <v>43</v>
      </c>
      <c r="J360" t="str">
        <f>IF(ABS((C360-AVERAGE($C:$C))/_xlfn.STDEV.S(moras2[SALARIO]))&gt;1.96,"Atípico","No")</f>
        <v>No</v>
      </c>
      <c r="K360" t="str">
        <f>IF(ABS((moras2[[#This Row],[EDAD]]-AVERAGE($I:$I))/_xlfn.STDEV.S($I:$I))&gt;1.96,"Atípico","No")</f>
        <v>No</v>
      </c>
      <c r="L360" t="str">
        <f t="shared" si="10"/>
        <v>36-45</v>
      </c>
      <c r="M360" t="str">
        <f t="shared" si="11"/>
        <v>1.000.001-5.000.000</v>
      </c>
    </row>
    <row r="361" spans="1:13" x14ac:dyDescent="0.35">
      <c r="A361">
        <v>3169</v>
      </c>
      <c r="B361" t="s">
        <v>9</v>
      </c>
      <c r="C361">
        <v>1562879</v>
      </c>
      <c r="D361" t="s">
        <v>10</v>
      </c>
      <c r="E361" t="s">
        <v>11</v>
      </c>
      <c r="F361" t="s">
        <v>12</v>
      </c>
      <c r="G361" t="s">
        <v>13</v>
      </c>
      <c r="H361" t="s">
        <v>12</v>
      </c>
      <c r="I361">
        <v>42</v>
      </c>
      <c r="J361" t="str">
        <f>IF(ABS((C361-AVERAGE($C:$C))/_xlfn.STDEV.S(moras2[SALARIO]))&gt;1.96,"Atípico","No")</f>
        <v>No</v>
      </c>
      <c r="K361" t="str">
        <f>IF(ABS((moras2[[#This Row],[EDAD]]-AVERAGE($I:$I))/_xlfn.STDEV.S($I:$I))&gt;1.96,"Atípico","No")</f>
        <v>No</v>
      </c>
      <c r="L361" t="str">
        <f t="shared" si="10"/>
        <v>36-45</v>
      </c>
      <c r="M361" t="str">
        <f t="shared" si="11"/>
        <v>1.000.001-5.000.000</v>
      </c>
    </row>
    <row r="362" spans="1:13" x14ac:dyDescent="0.35">
      <c r="A362">
        <v>4925</v>
      </c>
      <c r="B362" t="s">
        <v>9</v>
      </c>
      <c r="C362">
        <v>1558990</v>
      </c>
      <c r="D362" t="s">
        <v>10</v>
      </c>
      <c r="E362" t="s">
        <v>11</v>
      </c>
      <c r="F362" t="s">
        <v>12</v>
      </c>
      <c r="G362" t="s">
        <v>13</v>
      </c>
      <c r="H362" t="s">
        <v>13</v>
      </c>
      <c r="I362">
        <v>43</v>
      </c>
      <c r="J362" t="str">
        <f>IF(ABS((C362-AVERAGE($C:$C))/_xlfn.STDEV.S(moras2[SALARIO]))&gt;1.96,"Atípico","No")</f>
        <v>No</v>
      </c>
      <c r="K362" t="str">
        <f>IF(ABS((moras2[[#This Row],[EDAD]]-AVERAGE($I:$I))/_xlfn.STDEV.S($I:$I))&gt;1.96,"Atípico","No")</f>
        <v>No</v>
      </c>
      <c r="L362" t="str">
        <f t="shared" si="10"/>
        <v>36-45</v>
      </c>
      <c r="M362" t="str">
        <f t="shared" si="11"/>
        <v>1.000.001-5.000.000</v>
      </c>
    </row>
    <row r="363" spans="1:13" x14ac:dyDescent="0.35">
      <c r="A363">
        <v>3629</v>
      </c>
      <c r="B363" t="s">
        <v>9</v>
      </c>
      <c r="C363">
        <v>1557874</v>
      </c>
      <c r="D363" t="s">
        <v>10</v>
      </c>
      <c r="E363" t="s">
        <v>11</v>
      </c>
      <c r="F363" t="s">
        <v>12</v>
      </c>
      <c r="G363" t="s">
        <v>13</v>
      </c>
      <c r="H363" t="s">
        <v>12</v>
      </c>
      <c r="I363">
        <v>32</v>
      </c>
      <c r="J363" t="str">
        <f>IF(ABS((C363-AVERAGE($C:$C))/_xlfn.STDEV.S(moras2[SALARIO]))&gt;1.96,"Atípico","No")</f>
        <v>No</v>
      </c>
      <c r="K363" t="str">
        <f>IF(ABS((moras2[[#This Row],[EDAD]]-AVERAGE($I:$I))/_xlfn.STDEV.S($I:$I))&gt;1.96,"Atípico","No")</f>
        <v>No</v>
      </c>
      <c r="L363" t="str">
        <f t="shared" si="10"/>
        <v>26-35</v>
      </c>
      <c r="M363" t="str">
        <f t="shared" si="11"/>
        <v>1.000.001-5.000.000</v>
      </c>
    </row>
    <row r="364" spans="1:13" x14ac:dyDescent="0.35">
      <c r="A364">
        <v>647</v>
      </c>
      <c r="B364" t="s">
        <v>15</v>
      </c>
      <c r="C364">
        <v>1556653.39</v>
      </c>
      <c r="D364" t="s">
        <v>10</v>
      </c>
      <c r="E364" t="s">
        <v>16</v>
      </c>
      <c r="F364" t="s">
        <v>12</v>
      </c>
      <c r="G364" t="s">
        <v>13</v>
      </c>
      <c r="H364" t="s">
        <v>13</v>
      </c>
      <c r="I364">
        <v>44</v>
      </c>
      <c r="J364" t="str">
        <f>IF(ABS((C364-AVERAGE($C:$C))/_xlfn.STDEV.S(moras2[SALARIO]))&gt;1.96,"Atípico","No")</f>
        <v>No</v>
      </c>
      <c r="K364" t="str">
        <f>IF(ABS((moras2[[#This Row],[EDAD]]-AVERAGE($I:$I))/_xlfn.STDEV.S($I:$I))&gt;1.96,"Atípico","No")</f>
        <v>No</v>
      </c>
      <c r="L364" t="str">
        <f t="shared" si="10"/>
        <v>36-45</v>
      </c>
      <c r="M364" t="str">
        <f t="shared" si="11"/>
        <v>1.000.001-5.000.000</v>
      </c>
    </row>
    <row r="365" spans="1:13" x14ac:dyDescent="0.35">
      <c r="A365">
        <v>537</v>
      </c>
      <c r="B365" t="s">
        <v>9</v>
      </c>
      <c r="C365">
        <v>1555300.2</v>
      </c>
      <c r="D365" t="s">
        <v>10</v>
      </c>
      <c r="E365" t="s">
        <v>11</v>
      </c>
      <c r="F365" t="s">
        <v>12</v>
      </c>
      <c r="G365" t="s">
        <v>13</v>
      </c>
      <c r="H365" t="s">
        <v>13</v>
      </c>
      <c r="I365">
        <v>51</v>
      </c>
      <c r="J365" t="str">
        <f>IF(ABS((C365-AVERAGE($C:$C))/_xlfn.STDEV.S(moras2[SALARIO]))&gt;1.96,"Atípico","No")</f>
        <v>No</v>
      </c>
      <c r="K365" t="str">
        <f>IF(ABS((moras2[[#This Row],[EDAD]]-AVERAGE($I:$I))/_xlfn.STDEV.S($I:$I))&gt;1.96,"Atípico","No")</f>
        <v>No</v>
      </c>
      <c r="L365" t="str">
        <f t="shared" si="10"/>
        <v>46-55</v>
      </c>
      <c r="M365" t="str">
        <f t="shared" si="11"/>
        <v>1.000.001-5.000.000</v>
      </c>
    </row>
    <row r="366" spans="1:13" x14ac:dyDescent="0.35">
      <c r="A366">
        <v>471</v>
      </c>
      <c r="B366" t="s">
        <v>15</v>
      </c>
      <c r="C366">
        <v>1554200</v>
      </c>
      <c r="D366" t="s">
        <v>10</v>
      </c>
      <c r="E366" t="s">
        <v>11</v>
      </c>
      <c r="F366" t="s">
        <v>12</v>
      </c>
      <c r="G366" t="s">
        <v>13</v>
      </c>
      <c r="H366" t="s">
        <v>12</v>
      </c>
      <c r="I366">
        <v>55</v>
      </c>
      <c r="J366" t="str">
        <f>IF(ABS((C366-AVERAGE($C:$C))/_xlfn.STDEV.S(moras2[SALARIO]))&gt;1.96,"Atípico","No")</f>
        <v>No</v>
      </c>
      <c r="K366" t="str">
        <f>IF(ABS((moras2[[#This Row],[EDAD]]-AVERAGE($I:$I))/_xlfn.STDEV.S($I:$I))&gt;1.96,"Atípico","No")</f>
        <v>No</v>
      </c>
      <c r="L366" t="str">
        <f t="shared" si="10"/>
        <v>46-55</v>
      </c>
      <c r="M366" t="str">
        <f t="shared" si="11"/>
        <v>1.000.001-5.000.000</v>
      </c>
    </row>
    <row r="367" spans="1:13" x14ac:dyDescent="0.35">
      <c r="A367">
        <v>1610</v>
      </c>
      <c r="B367" t="s">
        <v>9</v>
      </c>
      <c r="C367">
        <v>1552521</v>
      </c>
      <c r="D367" t="s">
        <v>10</v>
      </c>
      <c r="E367" t="s">
        <v>11</v>
      </c>
      <c r="F367" t="s">
        <v>12</v>
      </c>
      <c r="G367" t="s">
        <v>13</v>
      </c>
      <c r="H367" t="s">
        <v>12</v>
      </c>
      <c r="I367">
        <v>38</v>
      </c>
      <c r="J367" t="str">
        <f>IF(ABS((C367-AVERAGE($C:$C))/_xlfn.STDEV.S(moras2[SALARIO]))&gt;1.96,"Atípico","No")</f>
        <v>No</v>
      </c>
      <c r="K367" t="str">
        <f>IF(ABS((moras2[[#This Row],[EDAD]]-AVERAGE($I:$I))/_xlfn.STDEV.S($I:$I))&gt;1.96,"Atípico","No")</f>
        <v>No</v>
      </c>
      <c r="L367" t="str">
        <f t="shared" si="10"/>
        <v>36-45</v>
      </c>
      <c r="M367" t="str">
        <f t="shared" si="11"/>
        <v>1.000.001-5.000.000</v>
      </c>
    </row>
    <row r="368" spans="1:13" x14ac:dyDescent="0.35">
      <c r="A368">
        <v>37</v>
      </c>
      <c r="B368" t="s">
        <v>9</v>
      </c>
      <c r="C368">
        <v>1552307.5</v>
      </c>
      <c r="D368" t="s">
        <v>10</v>
      </c>
      <c r="E368" t="s">
        <v>16</v>
      </c>
      <c r="F368" t="s">
        <v>12</v>
      </c>
      <c r="G368" t="s">
        <v>12</v>
      </c>
      <c r="H368" t="s">
        <v>13</v>
      </c>
      <c r="I368">
        <v>41</v>
      </c>
      <c r="J368" t="str">
        <f>IF(ABS((C368-AVERAGE($C:$C))/_xlfn.STDEV.S(moras2[SALARIO]))&gt;1.96,"Atípico","No")</f>
        <v>No</v>
      </c>
      <c r="K368" t="str">
        <f>IF(ABS((moras2[[#This Row],[EDAD]]-AVERAGE($I:$I))/_xlfn.STDEV.S($I:$I))&gt;1.96,"Atípico","No")</f>
        <v>No</v>
      </c>
      <c r="L368" t="str">
        <f t="shared" si="10"/>
        <v>36-45</v>
      </c>
      <c r="M368" t="str">
        <f t="shared" si="11"/>
        <v>1.000.001-5.000.000</v>
      </c>
    </row>
    <row r="369" spans="1:13" x14ac:dyDescent="0.35">
      <c r="A369">
        <v>1154</v>
      </c>
      <c r="B369" t="s">
        <v>15</v>
      </c>
      <c r="C369">
        <v>1551166.5</v>
      </c>
      <c r="D369" t="s">
        <v>10</v>
      </c>
      <c r="E369" t="s">
        <v>11</v>
      </c>
      <c r="F369" t="s">
        <v>12</v>
      </c>
      <c r="G369" t="s">
        <v>13</v>
      </c>
      <c r="H369" t="s">
        <v>13</v>
      </c>
      <c r="I369">
        <v>31</v>
      </c>
      <c r="J369" t="str">
        <f>IF(ABS((C369-AVERAGE($C:$C))/_xlfn.STDEV.S(moras2[SALARIO]))&gt;1.96,"Atípico","No")</f>
        <v>No</v>
      </c>
      <c r="K369" t="str">
        <f>IF(ABS((moras2[[#This Row],[EDAD]]-AVERAGE($I:$I))/_xlfn.STDEV.S($I:$I))&gt;1.96,"Atípico","No")</f>
        <v>No</v>
      </c>
      <c r="L369" t="str">
        <f t="shared" si="10"/>
        <v>26-35</v>
      </c>
      <c r="M369" t="str">
        <f t="shared" si="11"/>
        <v>1.000.001-5.000.000</v>
      </c>
    </row>
    <row r="370" spans="1:13" x14ac:dyDescent="0.35">
      <c r="A370">
        <v>456</v>
      </c>
      <c r="B370" t="s">
        <v>9</v>
      </c>
      <c r="C370">
        <v>1549936.32</v>
      </c>
      <c r="D370" t="s">
        <v>10</v>
      </c>
      <c r="E370" t="s">
        <v>16</v>
      </c>
      <c r="F370" t="s">
        <v>12</v>
      </c>
      <c r="G370" t="s">
        <v>13</v>
      </c>
      <c r="H370" t="s">
        <v>13</v>
      </c>
      <c r="I370">
        <v>39</v>
      </c>
      <c r="J370" t="str">
        <f>IF(ABS((C370-AVERAGE($C:$C))/_xlfn.STDEV.S(moras2[SALARIO]))&gt;1.96,"Atípico","No")</f>
        <v>No</v>
      </c>
      <c r="K370" t="str">
        <f>IF(ABS((moras2[[#This Row],[EDAD]]-AVERAGE($I:$I))/_xlfn.STDEV.S($I:$I))&gt;1.96,"Atípico","No")</f>
        <v>No</v>
      </c>
      <c r="L370" t="str">
        <f t="shared" si="10"/>
        <v>36-45</v>
      </c>
      <c r="M370" t="str">
        <f t="shared" si="11"/>
        <v>1.000.001-5.000.000</v>
      </c>
    </row>
    <row r="371" spans="1:13" x14ac:dyDescent="0.35">
      <c r="A371">
        <v>855</v>
      </c>
      <c r="B371" t="s">
        <v>9</v>
      </c>
      <c r="C371">
        <v>1547953.43</v>
      </c>
      <c r="D371" t="s">
        <v>10</v>
      </c>
      <c r="E371" t="s">
        <v>16</v>
      </c>
      <c r="F371" t="s">
        <v>12</v>
      </c>
      <c r="G371" t="s">
        <v>13</v>
      </c>
      <c r="H371" t="s">
        <v>13</v>
      </c>
      <c r="I371">
        <v>25</v>
      </c>
      <c r="J371" t="str">
        <f>IF(ABS((C371-AVERAGE($C:$C))/_xlfn.STDEV.S(moras2[SALARIO]))&gt;1.96,"Atípico","No")</f>
        <v>No</v>
      </c>
      <c r="K371" t="str">
        <f>IF(ABS((moras2[[#This Row],[EDAD]]-AVERAGE($I:$I))/_xlfn.STDEV.S($I:$I))&gt;1.96,"Atípico","No")</f>
        <v>No</v>
      </c>
      <c r="L371" t="str">
        <f t="shared" si="10"/>
        <v>26-35</v>
      </c>
      <c r="M371" t="str">
        <f t="shared" si="11"/>
        <v>1.000.001-5.000.000</v>
      </c>
    </row>
    <row r="372" spans="1:13" x14ac:dyDescent="0.35">
      <c r="A372">
        <v>2035</v>
      </c>
      <c r="B372" t="s">
        <v>15</v>
      </c>
      <c r="C372">
        <v>1546084</v>
      </c>
      <c r="D372" t="s">
        <v>10</v>
      </c>
      <c r="E372" t="s">
        <v>11</v>
      </c>
      <c r="F372" t="s">
        <v>12</v>
      </c>
      <c r="G372" t="s">
        <v>13</v>
      </c>
      <c r="H372" t="s">
        <v>13</v>
      </c>
      <c r="I372">
        <v>47</v>
      </c>
      <c r="J372" t="str">
        <f>IF(ABS((C372-AVERAGE($C:$C))/_xlfn.STDEV.S(moras2[SALARIO]))&gt;1.96,"Atípico","No")</f>
        <v>No</v>
      </c>
      <c r="K372" t="str">
        <f>IF(ABS((moras2[[#This Row],[EDAD]]-AVERAGE($I:$I))/_xlfn.STDEV.S($I:$I))&gt;1.96,"Atípico","No")</f>
        <v>No</v>
      </c>
      <c r="L372" t="str">
        <f t="shared" si="10"/>
        <v>46-55</v>
      </c>
      <c r="M372" t="str">
        <f t="shared" si="11"/>
        <v>1.000.001-5.000.000</v>
      </c>
    </row>
    <row r="373" spans="1:13" x14ac:dyDescent="0.35">
      <c r="A373">
        <v>1572</v>
      </c>
      <c r="B373" t="s">
        <v>15</v>
      </c>
      <c r="C373">
        <v>1545800</v>
      </c>
      <c r="D373" t="s">
        <v>10</v>
      </c>
      <c r="E373" t="s">
        <v>11</v>
      </c>
      <c r="F373" t="s">
        <v>12</v>
      </c>
      <c r="G373" t="s">
        <v>13</v>
      </c>
      <c r="H373" t="s">
        <v>13</v>
      </c>
      <c r="I373">
        <v>55</v>
      </c>
      <c r="J373" t="str">
        <f>IF(ABS((C373-AVERAGE($C:$C))/_xlfn.STDEV.S(moras2[SALARIO]))&gt;1.96,"Atípico","No")</f>
        <v>No</v>
      </c>
      <c r="K373" t="str">
        <f>IF(ABS((moras2[[#This Row],[EDAD]]-AVERAGE($I:$I))/_xlfn.STDEV.S($I:$I))&gt;1.96,"Atípico","No")</f>
        <v>No</v>
      </c>
      <c r="L373" t="str">
        <f t="shared" si="10"/>
        <v>46-55</v>
      </c>
      <c r="M373" t="str">
        <f t="shared" si="11"/>
        <v>1.000.001-5.000.000</v>
      </c>
    </row>
    <row r="374" spans="1:13" x14ac:dyDescent="0.35">
      <c r="A374">
        <v>345</v>
      </c>
      <c r="B374" t="s">
        <v>15</v>
      </c>
      <c r="C374">
        <v>1544187.5</v>
      </c>
      <c r="D374" t="s">
        <v>10</v>
      </c>
      <c r="E374" t="s">
        <v>16</v>
      </c>
      <c r="F374" t="s">
        <v>12</v>
      </c>
      <c r="G374" t="s">
        <v>12</v>
      </c>
      <c r="H374" t="s">
        <v>13</v>
      </c>
      <c r="I374">
        <v>28</v>
      </c>
      <c r="J374" t="str">
        <f>IF(ABS((C374-AVERAGE($C:$C))/_xlfn.STDEV.S(moras2[SALARIO]))&gt;1.96,"Atípico","No")</f>
        <v>No</v>
      </c>
      <c r="K374" t="str">
        <f>IF(ABS((moras2[[#This Row],[EDAD]]-AVERAGE($I:$I))/_xlfn.STDEV.S($I:$I))&gt;1.96,"Atípico","No")</f>
        <v>No</v>
      </c>
      <c r="L374" t="str">
        <f t="shared" si="10"/>
        <v>26-35</v>
      </c>
      <c r="M374" t="str">
        <f t="shared" si="11"/>
        <v>1.000.001-5.000.000</v>
      </c>
    </row>
    <row r="375" spans="1:13" x14ac:dyDescent="0.35">
      <c r="A375">
        <v>4647</v>
      </c>
      <c r="B375" t="s">
        <v>9</v>
      </c>
      <c r="C375">
        <v>1544128</v>
      </c>
      <c r="D375" t="s">
        <v>10</v>
      </c>
      <c r="E375" t="s">
        <v>11</v>
      </c>
      <c r="F375" t="s">
        <v>12</v>
      </c>
      <c r="G375" t="s">
        <v>13</v>
      </c>
      <c r="H375" t="s">
        <v>13</v>
      </c>
      <c r="I375">
        <v>49</v>
      </c>
      <c r="J375" t="str">
        <f>IF(ABS((C375-AVERAGE($C:$C))/_xlfn.STDEV.S(moras2[SALARIO]))&gt;1.96,"Atípico","No")</f>
        <v>No</v>
      </c>
      <c r="K375" t="str">
        <f>IF(ABS((moras2[[#This Row],[EDAD]]-AVERAGE($I:$I))/_xlfn.STDEV.S($I:$I))&gt;1.96,"Atípico","No")</f>
        <v>No</v>
      </c>
      <c r="L375" t="str">
        <f t="shared" si="10"/>
        <v>46-55</v>
      </c>
      <c r="M375" t="str">
        <f t="shared" si="11"/>
        <v>1.000.001-5.000.000</v>
      </c>
    </row>
    <row r="376" spans="1:13" x14ac:dyDescent="0.35">
      <c r="A376">
        <v>3151</v>
      </c>
      <c r="B376" t="s">
        <v>15</v>
      </c>
      <c r="C376">
        <v>1542959.58</v>
      </c>
      <c r="D376" t="s">
        <v>10</v>
      </c>
      <c r="E376" t="s">
        <v>16</v>
      </c>
      <c r="F376" t="s">
        <v>12</v>
      </c>
      <c r="G376" t="s">
        <v>13</v>
      </c>
      <c r="H376" t="s">
        <v>13</v>
      </c>
      <c r="I376">
        <v>58</v>
      </c>
      <c r="J376" t="str">
        <f>IF(ABS((C376-AVERAGE($C:$C))/_xlfn.STDEV.S(moras2[SALARIO]))&gt;1.96,"Atípico","No")</f>
        <v>No</v>
      </c>
      <c r="K376" t="str">
        <f>IF(ABS((moras2[[#This Row],[EDAD]]-AVERAGE($I:$I))/_xlfn.STDEV.S($I:$I))&gt;1.96,"Atípico","No")</f>
        <v>No</v>
      </c>
      <c r="L376" t="str">
        <f t="shared" si="10"/>
        <v>56+</v>
      </c>
      <c r="M376" t="str">
        <f t="shared" si="11"/>
        <v>1.000.001-5.000.000</v>
      </c>
    </row>
    <row r="377" spans="1:13" x14ac:dyDescent="0.35">
      <c r="A377">
        <v>1930</v>
      </c>
      <c r="B377" t="s">
        <v>9</v>
      </c>
      <c r="C377">
        <v>1541263.51</v>
      </c>
      <c r="D377" t="s">
        <v>10</v>
      </c>
      <c r="E377" t="s">
        <v>16</v>
      </c>
      <c r="F377" t="s">
        <v>12</v>
      </c>
      <c r="G377" t="s">
        <v>13</v>
      </c>
      <c r="H377" t="s">
        <v>13</v>
      </c>
      <c r="I377">
        <v>46</v>
      </c>
      <c r="J377" t="str">
        <f>IF(ABS((C377-AVERAGE($C:$C))/_xlfn.STDEV.S(moras2[SALARIO]))&gt;1.96,"Atípico","No")</f>
        <v>No</v>
      </c>
      <c r="K377" t="str">
        <f>IF(ABS((moras2[[#This Row],[EDAD]]-AVERAGE($I:$I))/_xlfn.STDEV.S($I:$I))&gt;1.96,"Atípico","No")</f>
        <v>No</v>
      </c>
      <c r="L377" t="str">
        <f t="shared" si="10"/>
        <v>46-55</v>
      </c>
      <c r="M377" t="str">
        <f t="shared" si="11"/>
        <v>1.000.001-5.000.000</v>
      </c>
    </row>
    <row r="378" spans="1:13" x14ac:dyDescent="0.35">
      <c r="A378">
        <v>357</v>
      </c>
      <c r="B378" t="s">
        <v>9</v>
      </c>
      <c r="C378">
        <v>1540950</v>
      </c>
      <c r="D378" t="s">
        <v>17</v>
      </c>
      <c r="E378" t="s">
        <v>16</v>
      </c>
      <c r="F378" t="s">
        <v>12</v>
      </c>
      <c r="G378" t="s">
        <v>12</v>
      </c>
      <c r="H378" t="s">
        <v>13</v>
      </c>
      <c r="I378">
        <v>63</v>
      </c>
      <c r="J378" t="str">
        <f>IF(ABS((C378-AVERAGE($C:$C))/_xlfn.STDEV.S(moras2[SALARIO]))&gt;1.96,"Atípico","No")</f>
        <v>No</v>
      </c>
      <c r="K378" t="str">
        <f>IF(ABS((moras2[[#This Row],[EDAD]]-AVERAGE($I:$I))/_xlfn.STDEV.S($I:$I))&gt;1.96,"Atípico","No")</f>
        <v>No</v>
      </c>
      <c r="L378" t="str">
        <f t="shared" si="10"/>
        <v>56+</v>
      </c>
      <c r="M378" t="str">
        <f t="shared" si="11"/>
        <v>1.000.001-5.000.000</v>
      </c>
    </row>
    <row r="379" spans="1:13" x14ac:dyDescent="0.35">
      <c r="A379">
        <v>38</v>
      </c>
      <c r="B379" t="s">
        <v>9</v>
      </c>
      <c r="C379">
        <v>1531575</v>
      </c>
      <c r="D379" t="s">
        <v>17</v>
      </c>
      <c r="E379" t="s">
        <v>16</v>
      </c>
      <c r="F379" t="s">
        <v>12</v>
      </c>
      <c r="G379" t="s">
        <v>12</v>
      </c>
      <c r="H379" t="s">
        <v>13</v>
      </c>
      <c r="I379">
        <v>66</v>
      </c>
      <c r="J379" t="str">
        <f>IF(ABS((C379-AVERAGE($C:$C))/_xlfn.STDEV.S(moras2[SALARIO]))&gt;1.96,"Atípico","No")</f>
        <v>No</v>
      </c>
      <c r="K379" t="str">
        <f>IF(ABS((moras2[[#This Row],[EDAD]]-AVERAGE($I:$I))/_xlfn.STDEV.S($I:$I))&gt;1.96,"Atípico","No")</f>
        <v>No</v>
      </c>
      <c r="L379" t="str">
        <f t="shared" si="10"/>
        <v>56+</v>
      </c>
      <c r="M379" t="str">
        <f t="shared" si="11"/>
        <v>1.000.001-5.000.000</v>
      </c>
    </row>
    <row r="380" spans="1:13" x14ac:dyDescent="0.35">
      <c r="A380">
        <v>3232</v>
      </c>
      <c r="B380" t="s">
        <v>9</v>
      </c>
      <c r="C380">
        <v>1529457.14</v>
      </c>
      <c r="D380" t="s">
        <v>10</v>
      </c>
      <c r="E380" t="s">
        <v>16</v>
      </c>
      <c r="F380" t="s">
        <v>12</v>
      </c>
      <c r="G380" t="s">
        <v>13</v>
      </c>
      <c r="H380" t="s">
        <v>13</v>
      </c>
      <c r="I380">
        <v>32</v>
      </c>
      <c r="J380" t="str">
        <f>IF(ABS((C380-AVERAGE($C:$C))/_xlfn.STDEV.S(moras2[SALARIO]))&gt;1.96,"Atípico","No")</f>
        <v>No</v>
      </c>
      <c r="K380" t="str">
        <f>IF(ABS((moras2[[#This Row],[EDAD]]-AVERAGE($I:$I))/_xlfn.STDEV.S($I:$I))&gt;1.96,"Atípico","No")</f>
        <v>No</v>
      </c>
      <c r="L380" t="str">
        <f t="shared" si="10"/>
        <v>26-35</v>
      </c>
      <c r="M380" t="str">
        <f t="shared" si="11"/>
        <v>1.000.001-5.000.000</v>
      </c>
    </row>
    <row r="381" spans="1:13" x14ac:dyDescent="0.35">
      <c r="A381">
        <v>3686</v>
      </c>
      <c r="B381" t="s">
        <v>9</v>
      </c>
      <c r="C381">
        <v>1529247</v>
      </c>
      <c r="D381" t="s">
        <v>10</v>
      </c>
      <c r="E381" t="s">
        <v>16</v>
      </c>
      <c r="F381" t="s">
        <v>12</v>
      </c>
      <c r="G381" t="s">
        <v>13</v>
      </c>
      <c r="H381" t="s">
        <v>13</v>
      </c>
      <c r="I381">
        <v>28</v>
      </c>
      <c r="J381" t="str">
        <f>IF(ABS((C381-AVERAGE($C:$C))/_xlfn.STDEV.S(moras2[SALARIO]))&gt;1.96,"Atípico","No")</f>
        <v>No</v>
      </c>
      <c r="K381" t="str">
        <f>IF(ABS((moras2[[#This Row],[EDAD]]-AVERAGE($I:$I))/_xlfn.STDEV.S($I:$I))&gt;1.96,"Atípico","No")</f>
        <v>No</v>
      </c>
      <c r="L381" t="str">
        <f t="shared" si="10"/>
        <v>26-35</v>
      </c>
      <c r="M381" t="str">
        <f t="shared" si="11"/>
        <v>1.000.001-5.000.000</v>
      </c>
    </row>
    <row r="382" spans="1:13" x14ac:dyDescent="0.35">
      <c r="A382">
        <v>917</v>
      </c>
      <c r="B382" t="s">
        <v>9</v>
      </c>
      <c r="C382">
        <v>1529085.26</v>
      </c>
      <c r="D382" t="s">
        <v>10</v>
      </c>
      <c r="E382" t="s">
        <v>11</v>
      </c>
      <c r="F382" t="s">
        <v>12</v>
      </c>
      <c r="G382" t="s">
        <v>13</v>
      </c>
      <c r="H382" t="s">
        <v>13</v>
      </c>
      <c r="I382">
        <v>28</v>
      </c>
      <c r="J382" t="str">
        <f>IF(ABS((C382-AVERAGE($C:$C))/_xlfn.STDEV.S(moras2[SALARIO]))&gt;1.96,"Atípico","No")</f>
        <v>No</v>
      </c>
      <c r="K382" t="str">
        <f>IF(ABS((moras2[[#This Row],[EDAD]]-AVERAGE($I:$I))/_xlfn.STDEV.S($I:$I))&gt;1.96,"Atípico","No")</f>
        <v>No</v>
      </c>
      <c r="L382" t="str">
        <f t="shared" si="10"/>
        <v>26-35</v>
      </c>
      <c r="M382" t="str">
        <f t="shared" si="11"/>
        <v>1.000.001-5.000.000</v>
      </c>
    </row>
    <row r="383" spans="1:13" x14ac:dyDescent="0.35">
      <c r="A383">
        <v>2002</v>
      </c>
      <c r="B383" t="s">
        <v>9</v>
      </c>
      <c r="C383">
        <v>1528849.72</v>
      </c>
      <c r="D383" t="s">
        <v>10</v>
      </c>
      <c r="E383" t="s">
        <v>11</v>
      </c>
      <c r="F383" t="s">
        <v>12</v>
      </c>
      <c r="G383" t="s">
        <v>13</v>
      </c>
      <c r="H383" t="s">
        <v>13</v>
      </c>
      <c r="I383">
        <v>45</v>
      </c>
      <c r="J383" t="str">
        <f>IF(ABS((C383-AVERAGE($C:$C))/_xlfn.STDEV.S(moras2[SALARIO]))&gt;1.96,"Atípico","No")</f>
        <v>No</v>
      </c>
      <c r="K383" t="str">
        <f>IF(ABS((moras2[[#This Row],[EDAD]]-AVERAGE($I:$I))/_xlfn.STDEV.S($I:$I))&gt;1.96,"Atípico","No")</f>
        <v>No</v>
      </c>
      <c r="L383" t="str">
        <f t="shared" si="10"/>
        <v>36-45</v>
      </c>
      <c r="M383" t="str">
        <f t="shared" si="11"/>
        <v>1.000.001-5.000.000</v>
      </c>
    </row>
    <row r="384" spans="1:13" x14ac:dyDescent="0.35">
      <c r="A384">
        <v>1823</v>
      </c>
      <c r="B384" t="s">
        <v>9</v>
      </c>
      <c r="C384">
        <v>1524359</v>
      </c>
      <c r="D384" t="s">
        <v>10</v>
      </c>
      <c r="E384" t="s">
        <v>11</v>
      </c>
      <c r="F384" t="s">
        <v>12</v>
      </c>
      <c r="G384" t="s">
        <v>13</v>
      </c>
      <c r="H384" t="s">
        <v>12</v>
      </c>
      <c r="I384">
        <v>51</v>
      </c>
      <c r="J384" t="str">
        <f>IF(ABS((C384-AVERAGE($C:$C))/_xlfn.STDEV.S(moras2[SALARIO]))&gt;1.96,"Atípico","No")</f>
        <v>No</v>
      </c>
      <c r="K384" t="str">
        <f>IF(ABS((moras2[[#This Row],[EDAD]]-AVERAGE($I:$I))/_xlfn.STDEV.S($I:$I))&gt;1.96,"Atípico","No")</f>
        <v>No</v>
      </c>
      <c r="L384" t="str">
        <f t="shared" si="10"/>
        <v>46-55</v>
      </c>
      <c r="M384" t="str">
        <f t="shared" si="11"/>
        <v>1.000.001-5.000.000</v>
      </c>
    </row>
    <row r="385" spans="1:13" x14ac:dyDescent="0.35">
      <c r="A385">
        <v>542</v>
      </c>
      <c r="B385" t="s">
        <v>9</v>
      </c>
      <c r="C385">
        <v>1523795.76</v>
      </c>
      <c r="D385" t="s">
        <v>10</v>
      </c>
      <c r="E385" t="s">
        <v>11</v>
      </c>
      <c r="F385" t="s">
        <v>12</v>
      </c>
      <c r="G385" t="s">
        <v>13</v>
      </c>
      <c r="H385" t="s">
        <v>13</v>
      </c>
      <c r="I385">
        <v>61</v>
      </c>
      <c r="J385" t="str">
        <f>IF(ABS((C385-AVERAGE($C:$C))/_xlfn.STDEV.S(moras2[SALARIO]))&gt;1.96,"Atípico","No")</f>
        <v>No</v>
      </c>
      <c r="K385" t="str">
        <f>IF(ABS((moras2[[#This Row],[EDAD]]-AVERAGE($I:$I))/_xlfn.STDEV.S($I:$I))&gt;1.96,"Atípico","No")</f>
        <v>No</v>
      </c>
      <c r="L385" t="str">
        <f t="shared" si="10"/>
        <v>56+</v>
      </c>
      <c r="M385" t="str">
        <f t="shared" si="11"/>
        <v>1.000.001-5.000.000</v>
      </c>
    </row>
    <row r="386" spans="1:13" x14ac:dyDescent="0.35">
      <c r="A386">
        <v>4525</v>
      </c>
      <c r="B386" t="s">
        <v>9</v>
      </c>
      <c r="C386">
        <v>1523214</v>
      </c>
      <c r="D386" t="s">
        <v>10</v>
      </c>
      <c r="E386" t="s">
        <v>11</v>
      </c>
      <c r="F386" t="s">
        <v>12</v>
      </c>
      <c r="G386" t="s">
        <v>13</v>
      </c>
      <c r="H386" t="s">
        <v>13</v>
      </c>
      <c r="I386">
        <v>38</v>
      </c>
      <c r="J386" t="str">
        <f>IF(ABS((C386-AVERAGE($C:$C))/_xlfn.STDEV.S(moras2[SALARIO]))&gt;1.96,"Atípico","No")</f>
        <v>No</v>
      </c>
      <c r="K386" t="str">
        <f>IF(ABS((moras2[[#This Row],[EDAD]]-AVERAGE($I:$I))/_xlfn.STDEV.S($I:$I))&gt;1.96,"Atípico","No")</f>
        <v>No</v>
      </c>
      <c r="L386" t="str">
        <f t="shared" ref="L386:L449" si="12">IF(I386&lt;=35,"26-35",IF(I386&lt;=45,"36-45",IF(I386&lt;=55,"46-55","56+")))</f>
        <v>36-45</v>
      </c>
      <c r="M386" t="str">
        <f t="shared" ref="M386:M449" si="13">IF(C386&lt;=500000,"0-500.000",
IF(C386&lt;=1000000,"500.001-1.000.000",
IF(C386&lt;=5000000,"1.000.001-5.000.000",
"5.000.001-16.858.742")))</f>
        <v>1.000.001-5.000.000</v>
      </c>
    </row>
    <row r="387" spans="1:13" x14ac:dyDescent="0.35">
      <c r="A387">
        <v>220</v>
      </c>
      <c r="B387" t="s">
        <v>15</v>
      </c>
      <c r="C387">
        <v>1520118</v>
      </c>
      <c r="D387" t="s">
        <v>10</v>
      </c>
      <c r="E387" t="s">
        <v>11</v>
      </c>
      <c r="F387" t="s">
        <v>12</v>
      </c>
      <c r="G387" t="s">
        <v>13</v>
      </c>
      <c r="H387" t="s">
        <v>13</v>
      </c>
      <c r="I387">
        <v>32</v>
      </c>
      <c r="J387" t="str">
        <f>IF(ABS((C387-AVERAGE($C:$C))/_xlfn.STDEV.S(moras2[SALARIO]))&gt;1.96,"Atípico","No")</f>
        <v>No</v>
      </c>
      <c r="K387" t="str">
        <f>IF(ABS((moras2[[#This Row],[EDAD]]-AVERAGE($I:$I))/_xlfn.STDEV.S($I:$I))&gt;1.96,"Atípico","No")</f>
        <v>No</v>
      </c>
      <c r="L387" t="str">
        <f t="shared" si="12"/>
        <v>26-35</v>
      </c>
      <c r="M387" t="str">
        <f t="shared" si="13"/>
        <v>1.000.001-5.000.000</v>
      </c>
    </row>
    <row r="388" spans="1:13" x14ac:dyDescent="0.35">
      <c r="A388">
        <v>3032</v>
      </c>
      <c r="B388" t="s">
        <v>15</v>
      </c>
      <c r="C388">
        <v>1517417.52</v>
      </c>
      <c r="D388" t="s">
        <v>10</v>
      </c>
      <c r="E388" t="s">
        <v>11</v>
      </c>
      <c r="F388" t="s">
        <v>12</v>
      </c>
      <c r="G388" t="s">
        <v>13</v>
      </c>
      <c r="H388" t="s">
        <v>13</v>
      </c>
      <c r="I388">
        <v>42</v>
      </c>
      <c r="J388" t="str">
        <f>IF(ABS((C388-AVERAGE($C:$C))/_xlfn.STDEV.S(moras2[SALARIO]))&gt;1.96,"Atípico","No")</f>
        <v>No</v>
      </c>
      <c r="K388" t="str">
        <f>IF(ABS((moras2[[#This Row],[EDAD]]-AVERAGE($I:$I))/_xlfn.STDEV.S($I:$I))&gt;1.96,"Atípico","No")</f>
        <v>No</v>
      </c>
      <c r="L388" t="str">
        <f t="shared" si="12"/>
        <v>36-45</v>
      </c>
      <c r="M388" t="str">
        <f t="shared" si="13"/>
        <v>1.000.001-5.000.000</v>
      </c>
    </row>
    <row r="389" spans="1:13" x14ac:dyDescent="0.35">
      <c r="A389">
        <v>3518</v>
      </c>
      <c r="B389" t="s">
        <v>9</v>
      </c>
      <c r="C389">
        <v>1516000</v>
      </c>
      <c r="D389" t="s">
        <v>10</v>
      </c>
      <c r="E389" t="s">
        <v>16</v>
      </c>
      <c r="F389" t="s">
        <v>12</v>
      </c>
      <c r="G389" t="s">
        <v>13</v>
      </c>
      <c r="H389" t="s">
        <v>13</v>
      </c>
      <c r="I389">
        <v>32</v>
      </c>
      <c r="J389" t="str">
        <f>IF(ABS((C389-AVERAGE($C:$C))/_xlfn.STDEV.S(moras2[SALARIO]))&gt;1.96,"Atípico","No")</f>
        <v>No</v>
      </c>
      <c r="K389" t="str">
        <f>IF(ABS((moras2[[#This Row],[EDAD]]-AVERAGE($I:$I))/_xlfn.STDEV.S($I:$I))&gt;1.96,"Atípico","No")</f>
        <v>No</v>
      </c>
      <c r="L389" t="str">
        <f t="shared" si="12"/>
        <v>26-35</v>
      </c>
      <c r="M389" t="str">
        <f t="shared" si="13"/>
        <v>1.000.001-5.000.000</v>
      </c>
    </row>
    <row r="390" spans="1:13" x14ac:dyDescent="0.35">
      <c r="A390">
        <v>2038</v>
      </c>
      <c r="B390" t="s">
        <v>15</v>
      </c>
      <c r="C390">
        <v>1511481</v>
      </c>
      <c r="D390" t="s">
        <v>14</v>
      </c>
      <c r="E390" t="s">
        <v>11</v>
      </c>
      <c r="F390" t="s">
        <v>12</v>
      </c>
      <c r="G390" t="s">
        <v>13</v>
      </c>
      <c r="H390" t="s">
        <v>13</v>
      </c>
      <c r="I390">
        <v>69</v>
      </c>
      <c r="J390" t="str">
        <f>IF(ABS((C390-AVERAGE($C:$C))/_xlfn.STDEV.S(moras2[SALARIO]))&gt;1.96,"Atípico","No")</f>
        <v>No</v>
      </c>
      <c r="K390" t="str">
        <f>IF(ABS((moras2[[#This Row],[EDAD]]-AVERAGE($I:$I))/_xlfn.STDEV.S($I:$I))&gt;1.96,"Atípico","No")</f>
        <v>No</v>
      </c>
      <c r="L390" t="str">
        <f t="shared" si="12"/>
        <v>56+</v>
      </c>
      <c r="M390" t="str">
        <f t="shared" si="13"/>
        <v>1.000.001-5.000.000</v>
      </c>
    </row>
    <row r="391" spans="1:13" x14ac:dyDescent="0.35">
      <c r="A391">
        <v>2774</v>
      </c>
      <c r="B391" t="s">
        <v>15</v>
      </c>
      <c r="C391">
        <v>1511127</v>
      </c>
      <c r="D391" t="s">
        <v>10</v>
      </c>
      <c r="E391" t="s">
        <v>11</v>
      </c>
      <c r="F391" t="s">
        <v>12</v>
      </c>
      <c r="G391" t="s">
        <v>13</v>
      </c>
      <c r="H391" t="s">
        <v>13</v>
      </c>
      <c r="I391">
        <v>36</v>
      </c>
      <c r="J391" t="str">
        <f>IF(ABS((C391-AVERAGE($C:$C))/_xlfn.STDEV.S(moras2[SALARIO]))&gt;1.96,"Atípico","No")</f>
        <v>No</v>
      </c>
      <c r="K391" t="str">
        <f>IF(ABS((moras2[[#This Row],[EDAD]]-AVERAGE($I:$I))/_xlfn.STDEV.S($I:$I))&gt;1.96,"Atípico","No")</f>
        <v>No</v>
      </c>
      <c r="L391" t="str">
        <f t="shared" si="12"/>
        <v>36-45</v>
      </c>
      <c r="M391" t="str">
        <f t="shared" si="13"/>
        <v>1.000.001-5.000.000</v>
      </c>
    </row>
    <row r="392" spans="1:13" x14ac:dyDescent="0.35">
      <c r="A392">
        <v>1037</v>
      </c>
      <c r="B392" t="s">
        <v>15</v>
      </c>
      <c r="C392">
        <v>1510021</v>
      </c>
      <c r="D392" t="s">
        <v>10</v>
      </c>
      <c r="E392" t="s">
        <v>11</v>
      </c>
      <c r="F392" t="s">
        <v>12</v>
      </c>
      <c r="G392" t="s">
        <v>13</v>
      </c>
      <c r="H392" t="s">
        <v>12</v>
      </c>
      <c r="I392">
        <v>46</v>
      </c>
      <c r="J392" t="str">
        <f>IF(ABS((C392-AVERAGE($C:$C))/_xlfn.STDEV.S(moras2[SALARIO]))&gt;1.96,"Atípico","No")</f>
        <v>No</v>
      </c>
      <c r="K392" t="str">
        <f>IF(ABS((moras2[[#This Row],[EDAD]]-AVERAGE($I:$I))/_xlfn.STDEV.S($I:$I))&gt;1.96,"Atípico","No")</f>
        <v>No</v>
      </c>
      <c r="L392" t="str">
        <f t="shared" si="12"/>
        <v>46-55</v>
      </c>
      <c r="M392" t="str">
        <f t="shared" si="13"/>
        <v>1.000.001-5.000.000</v>
      </c>
    </row>
    <row r="393" spans="1:13" x14ac:dyDescent="0.35">
      <c r="A393">
        <v>1851</v>
      </c>
      <c r="B393" t="s">
        <v>9</v>
      </c>
      <c r="C393">
        <v>1509803.5</v>
      </c>
      <c r="D393" t="s">
        <v>10</v>
      </c>
      <c r="E393" t="s">
        <v>11</v>
      </c>
      <c r="F393" t="s">
        <v>12</v>
      </c>
      <c r="G393" t="s">
        <v>13</v>
      </c>
      <c r="H393" t="s">
        <v>13</v>
      </c>
      <c r="I393">
        <v>34</v>
      </c>
      <c r="J393" t="str">
        <f>IF(ABS((C393-AVERAGE($C:$C))/_xlfn.STDEV.S(moras2[SALARIO]))&gt;1.96,"Atípico","No")</f>
        <v>No</v>
      </c>
      <c r="K393" t="str">
        <f>IF(ABS((moras2[[#This Row],[EDAD]]-AVERAGE($I:$I))/_xlfn.STDEV.S($I:$I))&gt;1.96,"Atípico","No")</f>
        <v>No</v>
      </c>
      <c r="L393" t="str">
        <f t="shared" si="12"/>
        <v>26-35</v>
      </c>
      <c r="M393" t="str">
        <f t="shared" si="13"/>
        <v>1.000.001-5.000.000</v>
      </c>
    </row>
    <row r="394" spans="1:13" x14ac:dyDescent="0.35">
      <c r="A394">
        <v>2825</v>
      </c>
      <c r="B394" t="s">
        <v>9</v>
      </c>
      <c r="C394">
        <v>1507112</v>
      </c>
      <c r="D394" t="s">
        <v>10</v>
      </c>
      <c r="E394" t="s">
        <v>11</v>
      </c>
      <c r="F394" t="s">
        <v>12</v>
      </c>
      <c r="G394" t="s">
        <v>13</v>
      </c>
      <c r="H394" t="s">
        <v>12</v>
      </c>
      <c r="I394">
        <v>50</v>
      </c>
      <c r="J394" t="str">
        <f>IF(ABS((C394-AVERAGE($C:$C))/_xlfn.STDEV.S(moras2[SALARIO]))&gt;1.96,"Atípico","No")</f>
        <v>No</v>
      </c>
      <c r="K394" t="str">
        <f>IF(ABS((moras2[[#This Row],[EDAD]]-AVERAGE($I:$I))/_xlfn.STDEV.S($I:$I))&gt;1.96,"Atípico","No")</f>
        <v>No</v>
      </c>
      <c r="L394" t="str">
        <f t="shared" si="12"/>
        <v>46-55</v>
      </c>
      <c r="M394" t="str">
        <f t="shared" si="13"/>
        <v>1.000.001-5.000.000</v>
      </c>
    </row>
    <row r="395" spans="1:13" x14ac:dyDescent="0.35">
      <c r="A395">
        <v>52</v>
      </c>
      <c r="B395" t="s">
        <v>9</v>
      </c>
      <c r="C395">
        <v>1505458.92</v>
      </c>
      <c r="D395" t="s">
        <v>10</v>
      </c>
      <c r="E395" t="s">
        <v>11</v>
      </c>
      <c r="F395" t="s">
        <v>12</v>
      </c>
      <c r="G395" t="s">
        <v>13</v>
      </c>
      <c r="H395" t="s">
        <v>13</v>
      </c>
      <c r="I395">
        <v>40</v>
      </c>
      <c r="J395" t="str">
        <f>IF(ABS((C395-AVERAGE($C:$C))/_xlfn.STDEV.S(moras2[SALARIO]))&gt;1.96,"Atípico","No")</f>
        <v>No</v>
      </c>
      <c r="K395" t="str">
        <f>IF(ABS((moras2[[#This Row],[EDAD]]-AVERAGE($I:$I))/_xlfn.STDEV.S($I:$I))&gt;1.96,"Atípico","No")</f>
        <v>No</v>
      </c>
      <c r="L395" t="str">
        <f t="shared" si="12"/>
        <v>36-45</v>
      </c>
      <c r="M395" t="str">
        <f t="shared" si="13"/>
        <v>1.000.001-5.000.000</v>
      </c>
    </row>
    <row r="396" spans="1:13" x14ac:dyDescent="0.35">
      <c r="A396">
        <v>3000</v>
      </c>
      <c r="B396" t="s">
        <v>15</v>
      </c>
      <c r="C396">
        <v>1501649.3</v>
      </c>
      <c r="D396" t="s">
        <v>10</v>
      </c>
      <c r="E396" t="s">
        <v>16</v>
      </c>
      <c r="F396" t="s">
        <v>12</v>
      </c>
      <c r="G396" t="s">
        <v>12</v>
      </c>
      <c r="H396" t="s">
        <v>13</v>
      </c>
      <c r="I396">
        <v>35</v>
      </c>
      <c r="J396" t="str">
        <f>IF(ABS((C396-AVERAGE($C:$C))/_xlfn.STDEV.S(moras2[SALARIO]))&gt;1.96,"Atípico","No")</f>
        <v>No</v>
      </c>
      <c r="K396" t="str">
        <f>IF(ABS((moras2[[#This Row],[EDAD]]-AVERAGE($I:$I))/_xlfn.STDEV.S($I:$I))&gt;1.96,"Atípico","No")</f>
        <v>No</v>
      </c>
      <c r="L396" t="str">
        <f t="shared" si="12"/>
        <v>26-35</v>
      </c>
      <c r="M396" t="str">
        <f t="shared" si="13"/>
        <v>1.000.001-5.000.000</v>
      </c>
    </row>
    <row r="397" spans="1:13" x14ac:dyDescent="0.35">
      <c r="A397">
        <v>1965</v>
      </c>
      <c r="B397" t="s">
        <v>9</v>
      </c>
      <c r="C397">
        <v>1500808.75</v>
      </c>
      <c r="D397" t="s">
        <v>10</v>
      </c>
      <c r="E397" t="s">
        <v>16</v>
      </c>
      <c r="F397" t="s">
        <v>12</v>
      </c>
      <c r="G397" t="s">
        <v>13</v>
      </c>
      <c r="H397" t="s">
        <v>13</v>
      </c>
      <c r="I397">
        <v>37</v>
      </c>
      <c r="J397" t="str">
        <f>IF(ABS((C397-AVERAGE($C:$C))/_xlfn.STDEV.S(moras2[SALARIO]))&gt;1.96,"Atípico","No")</f>
        <v>No</v>
      </c>
      <c r="K397" t="str">
        <f>IF(ABS((moras2[[#This Row],[EDAD]]-AVERAGE($I:$I))/_xlfn.STDEV.S($I:$I))&gt;1.96,"Atípico","No")</f>
        <v>No</v>
      </c>
      <c r="L397" t="str">
        <f t="shared" si="12"/>
        <v>36-45</v>
      </c>
      <c r="M397" t="str">
        <f t="shared" si="13"/>
        <v>1.000.001-5.000.000</v>
      </c>
    </row>
    <row r="398" spans="1:13" x14ac:dyDescent="0.35">
      <c r="A398">
        <v>864</v>
      </c>
      <c r="B398" t="s">
        <v>9</v>
      </c>
      <c r="C398">
        <v>1500000</v>
      </c>
      <c r="D398" t="s">
        <v>10</v>
      </c>
      <c r="E398" t="s">
        <v>16</v>
      </c>
      <c r="F398" t="s">
        <v>12</v>
      </c>
      <c r="G398" t="s">
        <v>12</v>
      </c>
      <c r="H398" t="s">
        <v>13</v>
      </c>
      <c r="I398">
        <v>62</v>
      </c>
      <c r="J398" t="str">
        <f>IF(ABS((C398-AVERAGE($C:$C))/_xlfn.STDEV.S(moras2[SALARIO]))&gt;1.96,"Atípico","No")</f>
        <v>No</v>
      </c>
      <c r="K398" t="str">
        <f>IF(ABS((moras2[[#This Row],[EDAD]]-AVERAGE($I:$I))/_xlfn.STDEV.S($I:$I))&gt;1.96,"Atípico","No")</f>
        <v>No</v>
      </c>
      <c r="L398" t="str">
        <f t="shared" si="12"/>
        <v>56+</v>
      </c>
      <c r="M398" t="str">
        <f t="shared" si="13"/>
        <v>1.000.001-5.000.000</v>
      </c>
    </row>
    <row r="399" spans="1:13" x14ac:dyDescent="0.35">
      <c r="A399">
        <v>3067</v>
      </c>
      <c r="B399" t="s">
        <v>15</v>
      </c>
      <c r="C399">
        <v>1498971</v>
      </c>
      <c r="D399" t="s">
        <v>10</v>
      </c>
      <c r="E399" t="s">
        <v>11</v>
      </c>
      <c r="F399" t="s">
        <v>12</v>
      </c>
      <c r="G399" t="s">
        <v>13</v>
      </c>
      <c r="H399" t="s">
        <v>12</v>
      </c>
      <c r="I399">
        <v>42</v>
      </c>
      <c r="J399" t="str">
        <f>IF(ABS((C399-AVERAGE($C:$C))/_xlfn.STDEV.S(moras2[SALARIO]))&gt;1.96,"Atípico","No")</f>
        <v>No</v>
      </c>
      <c r="K399" t="str">
        <f>IF(ABS((moras2[[#This Row],[EDAD]]-AVERAGE($I:$I))/_xlfn.STDEV.S($I:$I))&gt;1.96,"Atípico","No")</f>
        <v>No</v>
      </c>
      <c r="L399" t="str">
        <f t="shared" si="12"/>
        <v>36-45</v>
      </c>
      <c r="M399" t="str">
        <f t="shared" si="13"/>
        <v>1.000.001-5.000.000</v>
      </c>
    </row>
    <row r="400" spans="1:13" x14ac:dyDescent="0.35">
      <c r="A400">
        <v>1407</v>
      </c>
      <c r="B400" t="s">
        <v>9</v>
      </c>
      <c r="C400">
        <v>1497172.49</v>
      </c>
      <c r="D400" t="s">
        <v>10</v>
      </c>
      <c r="E400" t="s">
        <v>11</v>
      </c>
      <c r="F400" t="s">
        <v>12</v>
      </c>
      <c r="G400" t="s">
        <v>13</v>
      </c>
      <c r="H400" t="s">
        <v>13</v>
      </c>
      <c r="I400">
        <v>47</v>
      </c>
      <c r="J400" t="str">
        <f>IF(ABS((C400-AVERAGE($C:$C))/_xlfn.STDEV.S(moras2[SALARIO]))&gt;1.96,"Atípico","No")</f>
        <v>No</v>
      </c>
      <c r="K400" t="str">
        <f>IF(ABS((moras2[[#This Row],[EDAD]]-AVERAGE($I:$I))/_xlfn.STDEV.S($I:$I))&gt;1.96,"Atípico","No")</f>
        <v>No</v>
      </c>
      <c r="L400" t="str">
        <f t="shared" si="12"/>
        <v>46-55</v>
      </c>
      <c r="M400" t="str">
        <f t="shared" si="13"/>
        <v>1.000.001-5.000.000</v>
      </c>
    </row>
    <row r="401" spans="1:13" x14ac:dyDescent="0.35">
      <c r="A401">
        <v>3645</v>
      </c>
      <c r="B401" t="s">
        <v>15</v>
      </c>
      <c r="C401">
        <v>1494240.1</v>
      </c>
      <c r="D401" t="s">
        <v>10</v>
      </c>
      <c r="E401" t="s">
        <v>16</v>
      </c>
      <c r="F401" t="s">
        <v>12</v>
      </c>
      <c r="G401" t="s">
        <v>13</v>
      </c>
      <c r="H401" t="s">
        <v>13</v>
      </c>
      <c r="I401">
        <v>32</v>
      </c>
      <c r="J401" t="str">
        <f>IF(ABS((C401-AVERAGE($C:$C))/_xlfn.STDEV.S(moras2[SALARIO]))&gt;1.96,"Atípico","No")</f>
        <v>No</v>
      </c>
      <c r="K401" t="str">
        <f>IF(ABS((moras2[[#This Row],[EDAD]]-AVERAGE($I:$I))/_xlfn.STDEV.S($I:$I))&gt;1.96,"Atípico","No")</f>
        <v>No</v>
      </c>
      <c r="L401" t="str">
        <f t="shared" si="12"/>
        <v>26-35</v>
      </c>
      <c r="M401" t="str">
        <f t="shared" si="13"/>
        <v>1.000.001-5.000.000</v>
      </c>
    </row>
    <row r="402" spans="1:13" x14ac:dyDescent="0.35">
      <c r="A402">
        <v>3063</v>
      </c>
      <c r="B402" t="s">
        <v>9</v>
      </c>
      <c r="C402">
        <v>1492800.6</v>
      </c>
      <c r="D402" t="s">
        <v>10</v>
      </c>
      <c r="E402" t="s">
        <v>11</v>
      </c>
      <c r="F402" t="s">
        <v>12</v>
      </c>
      <c r="G402" t="s">
        <v>13</v>
      </c>
      <c r="H402" t="s">
        <v>13</v>
      </c>
      <c r="I402">
        <v>37</v>
      </c>
      <c r="J402" t="str">
        <f>IF(ABS((C402-AVERAGE($C:$C))/_xlfn.STDEV.S(moras2[SALARIO]))&gt;1.96,"Atípico","No")</f>
        <v>No</v>
      </c>
      <c r="K402" t="str">
        <f>IF(ABS((moras2[[#This Row],[EDAD]]-AVERAGE($I:$I))/_xlfn.STDEV.S($I:$I))&gt;1.96,"Atípico","No")</f>
        <v>No</v>
      </c>
      <c r="L402" t="str">
        <f t="shared" si="12"/>
        <v>36-45</v>
      </c>
      <c r="M402" t="str">
        <f t="shared" si="13"/>
        <v>1.000.001-5.000.000</v>
      </c>
    </row>
    <row r="403" spans="1:13" x14ac:dyDescent="0.35">
      <c r="A403">
        <v>3444</v>
      </c>
      <c r="B403" t="s">
        <v>9</v>
      </c>
      <c r="C403">
        <v>1492130.65</v>
      </c>
      <c r="D403" t="s">
        <v>10</v>
      </c>
      <c r="E403" t="s">
        <v>11</v>
      </c>
      <c r="F403" t="s">
        <v>12</v>
      </c>
      <c r="G403" t="s">
        <v>13</v>
      </c>
      <c r="H403" t="s">
        <v>13</v>
      </c>
      <c r="I403">
        <v>58</v>
      </c>
      <c r="J403" t="str">
        <f>IF(ABS((C403-AVERAGE($C:$C))/_xlfn.STDEV.S(moras2[SALARIO]))&gt;1.96,"Atípico","No")</f>
        <v>No</v>
      </c>
      <c r="K403" t="str">
        <f>IF(ABS((moras2[[#This Row],[EDAD]]-AVERAGE($I:$I))/_xlfn.STDEV.S($I:$I))&gt;1.96,"Atípico","No")</f>
        <v>No</v>
      </c>
      <c r="L403" t="str">
        <f t="shared" si="12"/>
        <v>56+</v>
      </c>
      <c r="M403" t="str">
        <f t="shared" si="13"/>
        <v>1.000.001-5.000.000</v>
      </c>
    </row>
    <row r="404" spans="1:13" x14ac:dyDescent="0.35">
      <c r="A404">
        <v>1053</v>
      </c>
      <c r="B404" t="s">
        <v>9</v>
      </c>
      <c r="C404">
        <v>1492126.5</v>
      </c>
      <c r="D404" t="s">
        <v>10</v>
      </c>
      <c r="E404" t="s">
        <v>11</v>
      </c>
      <c r="F404" t="s">
        <v>12</v>
      </c>
      <c r="G404" t="s">
        <v>13</v>
      </c>
      <c r="H404" t="s">
        <v>13</v>
      </c>
      <c r="I404">
        <v>41</v>
      </c>
      <c r="J404" t="str">
        <f>IF(ABS((C404-AVERAGE($C:$C))/_xlfn.STDEV.S(moras2[SALARIO]))&gt;1.96,"Atípico","No")</f>
        <v>No</v>
      </c>
      <c r="K404" t="str">
        <f>IF(ABS((moras2[[#This Row],[EDAD]]-AVERAGE($I:$I))/_xlfn.STDEV.S($I:$I))&gt;1.96,"Atípico","No")</f>
        <v>No</v>
      </c>
      <c r="L404" t="str">
        <f t="shared" si="12"/>
        <v>36-45</v>
      </c>
      <c r="M404" t="str">
        <f t="shared" si="13"/>
        <v>1.000.001-5.000.000</v>
      </c>
    </row>
    <row r="405" spans="1:13" x14ac:dyDescent="0.35">
      <c r="A405">
        <v>4478</v>
      </c>
      <c r="B405" t="s">
        <v>9</v>
      </c>
      <c r="C405">
        <v>1491283.5</v>
      </c>
      <c r="D405" t="s">
        <v>10</v>
      </c>
      <c r="E405" t="s">
        <v>11</v>
      </c>
      <c r="F405" t="s">
        <v>12</v>
      </c>
      <c r="G405" t="s">
        <v>13</v>
      </c>
      <c r="H405" t="s">
        <v>13</v>
      </c>
      <c r="I405">
        <v>43</v>
      </c>
      <c r="J405" t="str">
        <f>IF(ABS((C405-AVERAGE($C:$C))/_xlfn.STDEV.S(moras2[SALARIO]))&gt;1.96,"Atípico","No")</f>
        <v>No</v>
      </c>
      <c r="K405" t="str">
        <f>IF(ABS((moras2[[#This Row],[EDAD]]-AVERAGE($I:$I))/_xlfn.STDEV.S($I:$I))&gt;1.96,"Atípico","No")</f>
        <v>No</v>
      </c>
      <c r="L405" t="str">
        <f t="shared" si="12"/>
        <v>36-45</v>
      </c>
      <c r="M405" t="str">
        <f t="shared" si="13"/>
        <v>1.000.001-5.000.000</v>
      </c>
    </row>
    <row r="406" spans="1:13" x14ac:dyDescent="0.35">
      <c r="A406">
        <v>1205</v>
      </c>
      <c r="B406" t="s">
        <v>9</v>
      </c>
      <c r="C406">
        <v>1489400.5</v>
      </c>
      <c r="D406" t="s">
        <v>10</v>
      </c>
      <c r="E406" t="s">
        <v>11</v>
      </c>
      <c r="F406" t="s">
        <v>12</v>
      </c>
      <c r="G406" t="s">
        <v>13</v>
      </c>
      <c r="H406" t="s">
        <v>13</v>
      </c>
      <c r="I406">
        <v>33</v>
      </c>
      <c r="J406" t="str">
        <f>IF(ABS((C406-AVERAGE($C:$C))/_xlfn.STDEV.S(moras2[SALARIO]))&gt;1.96,"Atípico","No")</f>
        <v>No</v>
      </c>
      <c r="K406" t="str">
        <f>IF(ABS((moras2[[#This Row],[EDAD]]-AVERAGE($I:$I))/_xlfn.STDEV.S($I:$I))&gt;1.96,"Atípico","No")</f>
        <v>No</v>
      </c>
      <c r="L406" t="str">
        <f t="shared" si="12"/>
        <v>26-35</v>
      </c>
      <c r="M406" t="str">
        <f t="shared" si="13"/>
        <v>1.000.001-5.000.000</v>
      </c>
    </row>
    <row r="407" spans="1:13" x14ac:dyDescent="0.35">
      <c r="A407">
        <v>2606</v>
      </c>
      <c r="B407" t="s">
        <v>15</v>
      </c>
      <c r="C407">
        <v>1488158</v>
      </c>
      <c r="D407" t="s">
        <v>10</v>
      </c>
      <c r="E407" t="s">
        <v>11</v>
      </c>
      <c r="F407" t="s">
        <v>12</v>
      </c>
      <c r="G407" t="s">
        <v>13</v>
      </c>
      <c r="H407" t="s">
        <v>12</v>
      </c>
      <c r="I407">
        <v>41</v>
      </c>
      <c r="J407" t="str">
        <f>IF(ABS((C407-AVERAGE($C:$C))/_xlfn.STDEV.S(moras2[SALARIO]))&gt;1.96,"Atípico","No")</f>
        <v>No</v>
      </c>
      <c r="K407" t="str">
        <f>IF(ABS((moras2[[#This Row],[EDAD]]-AVERAGE($I:$I))/_xlfn.STDEV.S($I:$I))&gt;1.96,"Atípico","No")</f>
        <v>No</v>
      </c>
      <c r="L407" t="str">
        <f t="shared" si="12"/>
        <v>36-45</v>
      </c>
      <c r="M407" t="str">
        <f t="shared" si="13"/>
        <v>1.000.001-5.000.000</v>
      </c>
    </row>
    <row r="408" spans="1:13" x14ac:dyDescent="0.35">
      <c r="A408">
        <v>3372</v>
      </c>
      <c r="B408" t="s">
        <v>9</v>
      </c>
      <c r="C408">
        <v>1486779</v>
      </c>
      <c r="D408" t="s">
        <v>14</v>
      </c>
      <c r="E408" t="s">
        <v>11</v>
      </c>
      <c r="F408" t="s">
        <v>12</v>
      </c>
      <c r="G408" t="s">
        <v>13</v>
      </c>
      <c r="H408" t="s">
        <v>13</v>
      </c>
      <c r="I408">
        <v>60</v>
      </c>
      <c r="J408" t="str">
        <f>IF(ABS((C408-AVERAGE($C:$C))/_xlfn.STDEV.S(moras2[SALARIO]))&gt;1.96,"Atípico","No")</f>
        <v>No</v>
      </c>
      <c r="K408" t="str">
        <f>IF(ABS((moras2[[#This Row],[EDAD]]-AVERAGE($I:$I))/_xlfn.STDEV.S($I:$I))&gt;1.96,"Atípico","No")</f>
        <v>No</v>
      </c>
      <c r="L408" t="str">
        <f t="shared" si="12"/>
        <v>56+</v>
      </c>
      <c r="M408" t="str">
        <f t="shared" si="13"/>
        <v>1.000.001-5.000.000</v>
      </c>
    </row>
    <row r="409" spans="1:13" x14ac:dyDescent="0.35">
      <c r="A409">
        <v>616</v>
      </c>
      <c r="B409" t="s">
        <v>9</v>
      </c>
      <c r="C409">
        <v>1486691</v>
      </c>
      <c r="D409" t="s">
        <v>10</v>
      </c>
      <c r="E409" t="s">
        <v>11</v>
      </c>
      <c r="F409" t="s">
        <v>12</v>
      </c>
      <c r="G409" t="s">
        <v>13</v>
      </c>
      <c r="H409" t="s">
        <v>12</v>
      </c>
      <c r="I409">
        <v>31</v>
      </c>
      <c r="J409" t="str">
        <f>IF(ABS((C409-AVERAGE($C:$C))/_xlfn.STDEV.S(moras2[SALARIO]))&gt;1.96,"Atípico","No")</f>
        <v>No</v>
      </c>
      <c r="K409" t="str">
        <f>IF(ABS((moras2[[#This Row],[EDAD]]-AVERAGE($I:$I))/_xlfn.STDEV.S($I:$I))&gt;1.96,"Atípico","No")</f>
        <v>No</v>
      </c>
      <c r="L409" t="str">
        <f t="shared" si="12"/>
        <v>26-35</v>
      </c>
      <c r="M409" t="str">
        <f t="shared" si="13"/>
        <v>1.000.001-5.000.000</v>
      </c>
    </row>
    <row r="410" spans="1:13" x14ac:dyDescent="0.35">
      <c r="A410">
        <v>3098</v>
      </c>
      <c r="B410" t="s">
        <v>9</v>
      </c>
      <c r="C410">
        <v>1484376</v>
      </c>
      <c r="D410" t="s">
        <v>10</v>
      </c>
      <c r="E410" t="s">
        <v>16</v>
      </c>
      <c r="F410" t="s">
        <v>12</v>
      </c>
      <c r="G410" t="s">
        <v>13</v>
      </c>
      <c r="H410" t="s">
        <v>13</v>
      </c>
      <c r="I410">
        <v>55</v>
      </c>
      <c r="J410" t="str">
        <f>IF(ABS((C410-AVERAGE($C:$C))/_xlfn.STDEV.S(moras2[SALARIO]))&gt;1.96,"Atípico","No")</f>
        <v>No</v>
      </c>
      <c r="K410" t="str">
        <f>IF(ABS((moras2[[#This Row],[EDAD]]-AVERAGE($I:$I))/_xlfn.STDEV.S($I:$I))&gt;1.96,"Atípico","No")</f>
        <v>No</v>
      </c>
      <c r="L410" t="str">
        <f t="shared" si="12"/>
        <v>46-55</v>
      </c>
      <c r="M410" t="str">
        <f t="shared" si="13"/>
        <v>1.000.001-5.000.000</v>
      </c>
    </row>
    <row r="411" spans="1:13" x14ac:dyDescent="0.35">
      <c r="A411">
        <v>4385</v>
      </c>
      <c r="B411" t="s">
        <v>15</v>
      </c>
      <c r="C411">
        <v>1482847</v>
      </c>
      <c r="D411" t="s">
        <v>10</v>
      </c>
      <c r="E411" t="s">
        <v>11</v>
      </c>
      <c r="F411" t="s">
        <v>12</v>
      </c>
      <c r="G411" t="s">
        <v>13</v>
      </c>
      <c r="H411" t="s">
        <v>12</v>
      </c>
      <c r="I411">
        <v>29</v>
      </c>
      <c r="J411" t="str">
        <f>IF(ABS((C411-AVERAGE($C:$C))/_xlfn.STDEV.S(moras2[SALARIO]))&gt;1.96,"Atípico","No")</f>
        <v>No</v>
      </c>
      <c r="K411" t="str">
        <f>IF(ABS((moras2[[#This Row],[EDAD]]-AVERAGE($I:$I))/_xlfn.STDEV.S($I:$I))&gt;1.96,"Atípico","No")</f>
        <v>No</v>
      </c>
      <c r="L411" t="str">
        <f t="shared" si="12"/>
        <v>26-35</v>
      </c>
      <c r="M411" t="str">
        <f t="shared" si="13"/>
        <v>1.000.001-5.000.000</v>
      </c>
    </row>
    <row r="412" spans="1:13" x14ac:dyDescent="0.35">
      <c r="A412">
        <v>4214</v>
      </c>
      <c r="B412" t="s">
        <v>15</v>
      </c>
      <c r="C412">
        <v>1482778.51</v>
      </c>
      <c r="D412" t="s">
        <v>10</v>
      </c>
      <c r="E412" t="s">
        <v>16</v>
      </c>
      <c r="F412" t="s">
        <v>12</v>
      </c>
      <c r="G412" t="s">
        <v>13</v>
      </c>
      <c r="H412" t="s">
        <v>12</v>
      </c>
      <c r="I412">
        <v>37</v>
      </c>
      <c r="J412" t="str">
        <f>IF(ABS((C412-AVERAGE($C:$C))/_xlfn.STDEV.S(moras2[SALARIO]))&gt;1.96,"Atípico","No")</f>
        <v>No</v>
      </c>
      <c r="K412" t="str">
        <f>IF(ABS((moras2[[#This Row],[EDAD]]-AVERAGE($I:$I))/_xlfn.STDEV.S($I:$I))&gt;1.96,"Atípico","No")</f>
        <v>No</v>
      </c>
      <c r="L412" t="str">
        <f t="shared" si="12"/>
        <v>36-45</v>
      </c>
      <c r="M412" t="str">
        <f t="shared" si="13"/>
        <v>1.000.001-5.000.000</v>
      </c>
    </row>
    <row r="413" spans="1:13" x14ac:dyDescent="0.35">
      <c r="A413">
        <v>4710</v>
      </c>
      <c r="B413" t="s">
        <v>9</v>
      </c>
      <c r="C413">
        <v>1482404.13</v>
      </c>
      <c r="D413" t="s">
        <v>10</v>
      </c>
      <c r="E413" t="s">
        <v>16</v>
      </c>
      <c r="F413" t="s">
        <v>12</v>
      </c>
      <c r="G413" t="s">
        <v>13</v>
      </c>
      <c r="H413" t="s">
        <v>13</v>
      </c>
      <c r="I413">
        <v>56</v>
      </c>
      <c r="J413" t="str">
        <f>IF(ABS((C413-AVERAGE($C:$C))/_xlfn.STDEV.S(moras2[SALARIO]))&gt;1.96,"Atípico","No")</f>
        <v>No</v>
      </c>
      <c r="K413" t="str">
        <f>IF(ABS((moras2[[#This Row],[EDAD]]-AVERAGE($I:$I))/_xlfn.STDEV.S($I:$I))&gt;1.96,"Atípico","No")</f>
        <v>No</v>
      </c>
      <c r="L413" t="str">
        <f t="shared" si="12"/>
        <v>56+</v>
      </c>
      <c r="M413" t="str">
        <f t="shared" si="13"/>
        <v>1.000.001-5.000.000</v>
      </c>
    </row>
    <row r="414" spans="1:13" x14ac:dyDescent="0.35">
      <c r="A414">
        <v>3926</v>
      </c>
      <c r="B414" t="s">
        <v>9</v>
      </c>
      <c r="C414">
        <v>1481119.18</v>
      </c>
      <c r="D414" t="s">
        <v>10</v>
      </c>
      <c r="E414" t="s">
        <v>16</v>
      </c>
      <c r="F414" t="s">
        <v>12</v>
      </c>
      <c r="G414" t="s">
        <v>13</v>
      </c>
      <c r="H414" t="s">
        <v>13</v>
      </c>
      <c r="I414">
        <v>29</v>
      </c>
      <c r="J414" t="str">
        <f>IF(ABS((C414-AVERAGE($C:$C))/_xlfn.STDEV.S(moras2[SALARIO]))&gt;1.96,"Atípico","No")</f>
        <v>No</v>
      </c>
      <c r="K414" t="str">
        <f>IF(ABS((moras2[[#This Row],[EDAD]]-AVERAGE($I:$I))/_xlfn.STDEV.S($I:$I))&gt;1.96,"Atípico","No")</f>
        <v>No</v>
      </c>
      <c r="L414" t="str">
        <f t="shared" si="12"/>
        <v>26-35</v>
      </c>
      <c r="M414" t="str">
        <f t="shared" si="13"/>
        <v>1.000.001-5.000.000</v>
      </c>
    </row>
    <row r="415" spans="1:13" x14ac:dyDescent="0.35">
      <c r="A415">
        <v>4299</v>
      </c>
      <c r="B415" t="s">
        <v>15</v>
      </c>
      <c r="C415">
        <v>1478656</v>
      </c>
      <c r="D415" t="s">
        <v>14</v>
      </c>
      <c r="E415" t="s">
        <v>11</v>
      </c>
      <c r="F415" t="s">
        <v>12</v>
      </c>
      <c r="G415" t="s">
        <v>13</v>
      </c>
      <c r="H415" t="s">
        <v>13</v>
      </c>
      <c r="I415">
        <v>64</v>
      </c>
      <c r="J415" t="str">
        <f>IF(ABS((C415-AVERAGE($C:$C))/_xlfn.STDEV.S(moras2[SALARIO]))&gt;1.96,"Atípico","No")</f>
        <v>No</v>
      </c>
      <c r="K415" t="str">
        <f>IF(ABS((moras2[[#This Row],[EDAD]]-AVERAGE($I:$I))/_xlfn.STDEV.S($I:$I))&gt;1.96,"Atípico","No")</f>
        <v>No</v>
      </c>
      <c r="L415" t="str">
        <f t="shared" si="12"/>
        <v>56+</v>
      </c>
      <c r="M415" t="str">
        <f t="shared" si="13"/>
        <v>1.000.001-5.000.000</v>
      </c>
    </row>
    <row r="416" spans="1:13" x14ac:dyDescent="0.35">
      <c r="A416">
        <v>2435</v>
      </c>
      <c r="B416" t="s">
        <v>15</v>
      </c>
      <c r="C416">
        <v>1476693.45</v>
      </c>
      <c r="D416" t="s">
        <v>14</v>
      </c>
      <c r="E416" t="s">
        <v>11</v>
      </c>
      <c r="F416" t="s">
        <v>12</v>
      </c>
      <c r="G416" t="s">
        <v>13</v>
      </c>
      <c r="H416" t="s">
        <v>13</v>
      </c>
      <c r="I416">
        <v>62</v>
      </c>
      <c r="J416" t="str">
        <f>IF(ABS((C416-AVERAGE($C:$C))/_xlfn.STDEV.S(moras2[SALARIO]))&gt;1.96,"Atípico","No")</f>
        <v>No</v>
      </c>
      <c r="K416" t="str">
        <f>IF(ABS((moras2[[#This Row],[EDAD]]-AVERAGE($I:$I))/_xlfn.STDEV.S($I:$I))&gt;1.96,"Atípico","No")</f>
        <v>No</v>
      </c>
      <c r="L416" t="str">
        <f t="shared" si="12"/>
        <v>56+</v>
      </c>
      <c r="M416" t="str">
        <f t="shared" si="13"/>
        <v>1.000.001-5.000.000</v>
      </c>
    </row>
    <row r="417" spans="1:13" x14ac:dyDescent="0.35">
      <c r="A417">
        <v>486</v>
      </c>
      <c r="B417" t="s">
        <v>15</v>
      </c>
      <c r="C417">
        <v>1476678</v>
      </c>
      <c r="D417" t="s">
        <v>10</v>
      </c>
      <c r="E417" t="s">
        <v>11</v>
      </c>
      <c r="F417" t="s">
        <v>12</v>
      </c>
      <c r="G417" t="s">
        <v>13</v>
      </c>
      <c r="H417" t="s">
        <v>12</v>
      </c>
      <c r="I417">
        <v>54</v>
      </c>
      <c r="J417" t="str">
        <f>IF(ABS((C417-AVERAGE($C:$C))/_xlfn.STDEV.S(moras2[SALARIO]))&gt;1.96,"Atípico","No")</f>
        <v>No</v>
      </c>
      <c r="K417" t="str">
        <f>IF(ABS((moras2[[#This Row],[EDAD]]-AVERAGE($I:$I))/_xlfn.STDEV.S($I:$I))&gt;1.96,"Atípico","No")</f>
        <v>No</v>
      </c>
      <c r="L417" t="str">
        <f t="shared" si="12"/>
        <v>46-55</v>
      </c>
      <c r="M417" t="str">
        <f t="shared" si="13"/>
        <v>1.000.001-5.000.000</v>
      </c>
    </row>
    <row r="418" spans="1:13" x14ac:dyDescent="0.35">
      <c r="A418">
        <v>198</v>
      </c>
      <c r="B418" t="s">
        <v>15</v>
      </c>
      <c r="C418">
        <v>1476004</v>
      </c>
      <c r="D418" t="s">
        <v>14</v>
      </c>
      <c r="E418" t="s">
        <v>11</v>
      </c>
      <c r="F418" t="s">
        <v>12</v>
      </c>
      <c r="G418" t="s">
        <v>13</v>
      </c>
      <c r="H418" t="s">
        <v>13</v>
      </c>
      <c r="I418">
        <v>68</v>
      </c>
      <c r="J418" t="str">
        <f>IF(ABS((C418-AVERAGE($C:$C))/_xlfn.STDEV.S(moras2[SALARIO]))&gt;1.96,"Atípico","No")</f>
        <v>No</v>
      </c>
      <c r="K418" t="str">
        <f>IF(ABS((moras2[[#This Row],[EDAD]]-AVERAGE($I:$I))/_xlfn.STDEV.S($I:$I))&gt;1.96,"Atípico","No")</f>
        <v>No</v>
      </c>
      <c r="L418" t="str">
        <f t="shared" si="12"/>
        <v>56+</v>
      </c>
      <c r="M418" t="str">
        <f t="shared" si="13"/>
        <v>1.000.001-5.000.000</v>
      </c>
    </row>
    <row r="419" spans="1:13" x14ac:dyDescent="0.35">
      <c r="A419">
        <v>4310</v>
      </c>
      <c r="B419" t="s">
        <v>15</v>
      </c>
      <c r="C419">
        <v>1474575.5</v>
      </c>
      <c r="D419" t="s">
        <v>10</v>
      </c>
      <c r="E419" t="s">
        <v>11</v>
      </c>
      <c r="F419" t="s">
        <v>12</v>
      </c>
      <c r="G419" t="s">
        <v>13</v>
      </c>
      <c r="H419" t="s">
        <v>13</v>
      </c>
      <c r="I419">
        <v>46</v>
      </c>
      <c r="J419" t="str">
        <f>IF(ABS((C419-AVERAGE($C:$C))/_xlfn.STDEV.S(moras2[SALARIO]))&gt;1.96,"Atípico","No")</f>
        <v>No</v>
      </c>
      <c r="K419" t="str">
        <f>IF(ABS((moras2[[#This Row],[EDAD]]-AVERAGE($I:$I))/_xlfn.STDEV.S($I:$I))&gt;1.96,"Atípico","No")</f>
        <v>No</v>
      </c>
      <c r="L419" t="str">
        <f t="shared" si="12"/>
        <v>46-55</v>
      </c>
      <c r="M419" t="str">
        <f t="shared" si="13"/>
        <v>1.000.001-5.000.000</v>
      </c>
    </row>
    <row r="420" spans="1:13" x14ac:dyDescent="0.35">
      <c r="A420">
        <v>3958</v>
      </c>
      <c r="B420" t="s">
        <v>9</v>
      </c>
      <c r="C420">
        <v>1470000</v>
      </c>
      <c r="D420" t="s">
        <v>10</v>
      </c>
      <c r="E420" t="s">
        <v>16</v>
      </c>
      <c r="F420" t="s">
        <v>12</v>
      </c>
      <c r="G420" t="s">
        <v>12</v>
      </c>
      <c r="H420" t="s">
        <v>12</v>
      </c>
      <c r="I420">
        <v>55</v>
      </c>
      <c r="J420" t="str">
        <f>IF(ABS((C420-AVERAGE($C:$C))/_xlfn.STDEV.S(moras2[SALARIO]))&gt;1.96,"Atípico","No")</f>
        <v>No</v>
      </c>
      <c r="K420" t="str">
        <f>IF(ABS((moras2[[#This Row],[EDAD]]-AVERAGE($I:$I))/_xlfn.STDEV.S($I:$I))&gt;1.96,"Atípico","No")</f>
        <v>No</v>
      </c>
      <c r="L420" t="str">
        <f t="shared" si="12"/>
        <v>46-55</v>
      </c>
      <c r="M420" t="str">
        <f t="shared" si="13"/>
        <v>1.000.001-5.000.000</v>
      </c>
    </row>
    <row r="421" spans="1:13" x14ac:dyDescent="0.35">
      <c r="A421">
        <v>3017</v>
      </c>
      <c r="B421" t="s">
        <v>9</v>
      </c>
      <c r="C421">
        <v>1465627.44</v>
      </c>
      <c r="D421" t="s">
        <v>14</v>
      </c>
      <c r="E421" t="s">
        <v>11</v>
      </c>
      <c r="F421" t="s">
        <v>12</v>
      </c>
      <c r="G421" t="s">
        <v>13</v>
      </c>
      <c r="H421" t="s">
        <v>13</v>
      </c>
      <c r="I421">
        <v>61</v>
      </c>
      <c r="J421" t="str">
        <f>IF(ABS((C421-AVERAGE($C:$C))/_xlfn.STDEV.S(moras2[SALARIO]))&gt;1.96,"Atípico","No")</f>
        <v>No</v>
      </c>
      <c r="K421" t="str">
        <f>IF(ABS((moras2[[#This Row],[EDAD]]-AVERAGE($I:$I))/_xlfn.STDEV.S($I:$I))&gt;1.96,"Atípico","No")</f>
        <v>No</v>
      </c>
      <c r="L421" t="str">
        <f t="shared" si="12"/>
        <v>56+</v>
      </c>
      <c r="M421" t="str">
        <f t="shared" si="13"/>
        <v>1.000.001-5.000.000</v>
      </c>
    </row>
    <row r="422" spans="1:13" x14ac:dyDescent="0.35">
      <c r="A422">
        <v>4367</v>
      </c>
      <c r="B422" t="s">
        <v>15</v>
      </c>
      <c r="C422">
        <v>1464318</v>
      </c>
      <c r="D422" t="s">
        <v>10</v>
      </c>
      <c r="E422" t="s">
        <v>11</v>
      </c>
      <c r="F422" t="s">
        <v>12</v>
      </c>
      <c r="G422" t="s">
        <v>13</v>
      </c>
      <c r="H422" t="s">
        <v>13</v>
      </c>
      <c r="I422">
        <v>55</v>
      </c>
      <c r="J422" t="str">
        <f>IF(ABS((C422-AVERAGE($C:$C))/_xlfn.STDEV.S(moras2[SALARIO]))&gt;1.96,"Atípico","No")</f>
        <v>No</v>
      </c>
      <c r="K422" t="str">
        <f>IF(ABS((moras2[[#This Row],[EDAD]]-AVERAGE($I:$I))/_xlfn.STDEV.S($I:$I))&gt;1.96,"Atípico","No")</f>
        <v>No</v>
      </c>
      <c r="L422" t="str">
        <f t="shared" si="12"/>
        <v>46-55</v>
      </c>
      <c r="M422" t="str">
        <f t="shared" si="13"/>
        <v>1.000.001-5.000.000</v>
      </c>
    </row>
    <row r="423" spans="1:13" x14ac:dyDescent="0.35">
      <c r="A423">
        <v>3887</v>
      </c>
      <c r="B423" t="s">
        <v>15</v>
      </c>
      <c r="C423">
        <v>1461535</v>
      </c>
      <c r="D423" t="s">
        <v>14</v>
      </c>
      <c r="E423" t="s">
        <v>11</v>
      </c>
      <c r="F423" t="s">
        <v>12</v>
      </c>
      <c r="G423" t="s">
        <v>13</v>
      </c>
      <c r="H423" t="s">
        <v>13</v>
      </c>
      <c r="I423">
        <v>55</v>
      </c>
      <c r="J423" t="str">
        <f>IF(ABS((C423-AVERAGE($C:$C))/_xlfn.STDEV.S(moras2[SALARIO]))&gt;1.96,"Atípico","No")</f>
        <v>No</v>
      </c>
      <c r="K423" t="str">
        <f>IF(ABS((moras2[[#This Row],[EDAD]]-AVERAGE($I:$I))/_xlfn.STDEV.S($I:$I))&gt;1.96,"Atípico","No")</f>
        <v>No</v>
      </c>
      <c r="L423" t="str">
        <f t="shared" si="12"/>
        <v>46-55</v>
      </c>
      <c r="M423" t="str">
        <f t="shared" si="13"/>
        <v>1.000.001-5.000.000</v>
      </c>
    </row>
    <row r="424" spans="1:13" x14ac:dyDescent="0.35">
      <c r="A424">
        <v>2645</v>
      </c>
      <c r="B424" t="s">
        <v>9</v>
      </c>
      <c r="C424">
        <v>1461505.5</v>
      </c>
      <c r="D424" t="s">
        <v>10</v>
      </c>
      <c r="E424" t="s">
        <v>16</v>
      </c>
      <c r="F424" t="s">
        <v>12</v>
      </c>
      <c r="G424" t="s">
        <v>13</v>
      </c>
      <c r="H424" t="s">
        <v>13</v>
      </c>
      <c r="I424">
        <v>46</v>
      </c>
      <c r="J424" t="str">
        <f>IF(ABS((C424-AVERAGE($C:$C))/_xlfn.STDEV.S(moras2[SALARIO]))&gt;1.96,"Atípico","No")</f>
        <v>No</v>
      </c>
      <c r="K424" t="str">
        <f>IF(ABS((moras2[[#This Row],[EDAD]]-AVERAGE($I:$I))/_xlfn.STDEV.S($I:$I))&gt;1.96,"Atípico","No")</f>
        <v>No</v>
      </c>
      <c r="L424" t="str">
        <f t="shared" si="12"/>
        <v>46-55</v>
      </c>
      <c r="M424" t="str">
        <f t="shared" si="13"/>
        <v>1.000.001-5.000.000</v>
      </c>
    </row>
    <row r="425" spans="1:13" x14ac:dyDescent="0.35">
      <c r="A425">
        <v>3349</v>
      </c>
      <c r="B425" t="s">
        <v>9</v>
      </c>
      <c r="C425">
        <v>1461023.23</v>
      </c>
      <c r="D425" t="s">
        <v>10</v>
      </c>
      <c r="E425" t="s">
        <v>16</v>
      </c>
      <c r="F425" t="s">
        <v>12</v>
      </c>
      <c r="G425" t="s">
        <v>13</v>
      </c>
      <c r="H425" t="s">
        <v>13</v>
      </c>
      <c r="I425">
        <v>30</v>
      </c>
      <c r="J425" t="str">
        <f>IF(ABS((C425-AVERAGE($C:$C))/_xlfn.STDEV.S(moras2[SALARIO]))&gt;1.96,"Atípico","No")</f>
        <v>No</v>
      </c>
      <c r="K425" t="str">
        <f>IF(ABS((moras2[[#This Row],[EDAD]]-AVERAGE($I:$I))/_xlfn.STDEV.S($I:$I))&gt;1.96,"Atípico","No")</f>
        <v>No</v>
      </c>
      <c r="L425" t="str">
        <f t="shared" si="12"/>
        <v>26-35</v>
      </c>
      <c r="M425" t="str">
        <f t="shared" si="13"/>
        <v>1.000.001-5.000.000</v>
      </c>
    </row>
    <row r="426" spans="1:13" x14ac:dyDescent="0.35">
      <c r="A426">
        <v>2136</v>
      </c>
      <c r="B426" t="s">
        <v>9</v>
      </c>
      <c r="C426">
        <v>1460786.78</v>
      </c>
      <c r="D426" t="s">
        <v>10</v>
      </c>
      <c r="E426" t="s">
        <v>16</v>
      </c>
      <c r="F426" t="s">
        <v>12</v>
      </c>
      <c r="G426" t="s">
        <v>13</v>
      </c>
      <c r="H426" t="s">
        <v>13</v>
      </c>
      <c r="I426">
        <v>32</v>
      </c>
      <c r="J426" t="str">
        <f>IF(ABS((C426-AVERAGE($C:$C))/_xlfn.STDEV.S(moras2[SALARIO]))&gt;1.96,"Atípico","No")</f>
        <v>No</v>
      </c>
      <c r="K426" t="str">
        <f>IF(ABS((moras2[[#This Row],[EDAD]]-AVERAGE($I:$I))/_xlfn.STDEV.S($I:$I))&gt;1.96,"Atípico","No")</f>
        <v>No</v>
      </c>
      <c r="L426" t="str">
        <f t="shared" si="12"/>
        <v>26-35</v>
      </c>
      <c r="M426" t="str">
        <f t="shared" si="13"/>
        <v>1.000.001-5.000.000</v>
      </c>
    </row>
    <row r="427" spans="1:13" x14ac:dyDescent="0.35">
      <c r="A427">
        <v>2922</v>
      </c>
      <c r="B427" t="s">
        <v>15</v>
      </c>
      <c r="C427">
        <v>1459586</v>
      </c>
      <c r="D427" t="s">
        <v>10</v>
      </c>
      <c r="E427" t="s">
        <v>11</v>
      </c>
      <c r="F427" t="s">
        <v>12</v>
      </c>
      <c r="G427" t="s">
        <v>13</v>
      </c>
      <c r="H427" t="s">
        <v>13</v>
      </c>
      <c r="I427">
        <v>47</v>
      </c>
      <c r="J427" t="str">
        <f>IF(ABS((C427-AVERAGE($C:$C))/_xlfn.STDEV.S(moras2[SALARIO]))&gt;1.96,"Atípico","No")</f>
        <v>No</v>
      </c>
      <c r="K427" t="str">
        <f>IF(ABS((moras2[[#This Row],[EDAD]]-AVERAGE($I:$I))/_xlfn.STDEV.S($I:$I))&gt;1.96,"Atípico","No")</f>
        <v>No</v>
      </c>
      <c r="L427" t="str">
        <f t="shared" si="12"/>
        <v>46-55</v>
      </c>
      <c r="M427" t="str">
        <f t="shared" si="13"/>
        <v>1.000.001-5.000.000</v>
      </c>
    </row>
    <row r="428" spans="1:13" x14ac:dyDescent="0.35">
      <c r="A428">
        <v>2369</v>
      </c>
      <c r="B428" t="s">
        <v>9</v>
      </c>
      <c r="C428">
        <v>1459164</v>
      </c>
      <c r="D428" t="s">
        <v>10</v>
      </c>
      <c r="E428" t="s">
        <v>16</v>
      </c>
      <c r="F428" t="s">
        <v>12</v>
      </c>
      <c r="G428" t="s">
        <v>13</v>
      </c>
      <c r="H428" t="s">
        <v>13</v>
      </c>
      <c r="I428">
        <v>55</v>
      </c>
      <c r="J428" t="str">
        <f>IF(ABS((C428-AVERAGE($C:$C))/_xlfn.STDEV.S(moras2[SALARIO]))&gt;1.96,"Atípico","No")</f>
        <v>No</v>
      </c>
      <c r="K428" t="str">
        <f>IF(ABS((moras2[[#This Row],[EDAD]]-AVERAGE($I:$I))/_xlfn.STDEV.S($I:$I))&gt;1.96,"Atípico","No")</f>
        <v>No</v>
      </c>
      <c r="L428" t="str">
        <f t="shared" si="12"/>
        <v>46-55</v>
      </c>
      <c r="M428" t="str">
        <f t="shared" si="13"/>
        <v>1.000.001-5.000.000</v>
      </c>
    </row>
    <row r="429" spans="1:13" x14ac:dyDescent="0.35">
      <c r="A429">
        <v>2316</v>
      </c>
      <c r="B429" t="s">
        <v>15</v>
      </c>
      <c r="C429">
        <v>1458494</v>
      </c>
      <c r="D429" t="s">
        <v>10</v>
      </c>
      <c r="E429" t="s">
        <v>11</v>
      </c>
      <c r="F429" t="s">
        <v>12</v>
      </c>
      <c r="G429" t="s">
        <v>13</v>
      </c>
      <c r="H429" t="s">
        <v>12</v>
      </c>
      <c r="I429">
        <v>49</v>
      </c>
      <c r="J429" t="str">
        <f>IF(ABS((C429-AVERAGE($C:$C))/_xlfn.STDEV.S(moras2[SALARIO]))&gt;1.96,"Atípico","No")</f>
        <v>No</v>
      </c>
      <c r="K429" t="str">
        <f>IF(ABS((moras2[[#This Row],[EDAD]]-AVERAGE($I:$I))/_xlfn.STDEV.S($I:$I))&gt;1.96,"Atípico","No")</f>
        <v>No</v>
      </c>
      <c r="L429" t="str">
        <f t="shared" si="12"/>
        <v>46-55</v>
      </c>
      <c r="M429" t="str">
        <f t="shared" si="13"/>
        <v>1.000.001-5.000.000</v>
      </c>
    </row>
    <row r="430" spans="1:13" x14ac:dyDescent="0.35">
      <c r="A430">
        <v>879</v>
      </c>
      <c r="B430" t="s">
        <v>9</v>
      </c>
      <c r="C430">
        <v>1455906.15</v>
      </c>
      <c r="D430" t="s">
        <v>19</v>
      </c>
      <c r="E430" t="s">
        <v>16</v>
      </c>
      <c r="F430" t="s">
        <v>12</v>
      </c>
      <c r="G430" t="s">
        <v>13</v>
      </c>
      <c r="H430" t="s">
        <v>13</v>
      </c>
      <c r="I430">
        <v>38</v>
      </c>
      <c r="J430" t="str">
        <f>IF(ABS((C430-AVERAGE($C:$C))/_xlfn.STDEV.S(moras2[SALARIO]))&gt;1.96,"Atípico","No")</f>
        <v>No</v>
      </c>
      <c r="K430" t="str">
        <f>IF(ABS((moras2[[#This Row],[EDAD]]-AVERAGE($I:$I))/_xlfn.STDEV.S($I:$I))&gt;1.96,"Atípico","No")</f>
        <v>No</v>
      </c>
      <c r="L430" t="str">
        <f t="shared" si="12"/>
        <v>36-45</v>
      </c>
      <c r="M430" t="str">
        <f t="shared" si="13"/>
        <v>1.000.001-5.000.000</v>
      </c>
    </row>
    <row r="431" spans="1:13" x14ac:dyDescent="0.35">
      <c r="A431">
        <v>3830</v>
      </c>
      <c r="B431" t="s">
        <v>15</v>
      </c>
      <c r="C431">
        <v>1454350</v>
      </c>
      <c r="D431" t="s">
        <v>10</v>
      </c>
      <c r="E431" t="s">
        <v>16</v>
      </c>
      <c r="F431" t="s">
        <v>12</v>
      </c>
      <c r="G431" t="s">
        <v>13</v>
      </c>
      <c r="H431" t="s">
        <v>13</v>
      </c>
      <c r="I431">
        <v>36</v>
      </c>
      <c r="J431" t="str">
        <f>IF(ABS((C431-AVERAGE($C:$C))/_xlfn.STDEV.S(moras2[SALARIO]))&gt;1.96,"Atípico","No")</f>
        <v>No</v>
      </c>
      <c r="K431" t="str">
        <f>IF(ABS((moras2[[#This Row],[EDAD]]-AVERAGE($I:$I))/_xlfn.STDEV.S($I:$I))&gt;1.96,"Atípico","No")</f>
        <v>No</v>
      </c>
      <c r="L431" t="str">
        <f t="shared" si="12"/>
        <v>36-45</v>
      </c>
      <c r="M431" t="str">
        <f t="shared" si="13"/>
        <v>1.000.001-5.000.000</v>
      </c>
    </row>
    <row r="432" spans="1:13" x14ac:dyDescent="0.35">
      <c r="A432">
        <v>4665</v>
      </c>
      <c r="B432" t="s">
        <v>9</v>
      </c>
      <c r="C432">
        <v>1453308</v>
      </c>
      <c r="D432" t="s">
        <v>14</v>
      </c>
      <c r="E432" t="s">
        <v>11</v>
      </c>
      <c r="F432" t="s">
        <v>12</v>
      </c>
      <c r="G432" t="s">
        <v>13</v>
      </c>
      <c r="H432" t="s">
        <v>13</v>
      </c>
      <c r="I432">
        <v>70</v>
      </c>
      <c r="J432" t="str">
        <f>IF(ABS((C432-AVERAGE($C:$C))/_xlfn.STDEV.S(moras2[SALARIO]))&gt;1.96,"Atípico","No")</f>
        <v>No</v>
      </c>
      <c r="K432" t="str">
        <f>IF(ABS((moras2[[#This Row],[EDAD]]-AVERAGE($I:$I))/_xlfn.STDEV.S($I:$I))&gt;1.96,"Atípico","No")</f>
        <v>Atípico</v>
      </c>
      <c r="L432" t="str">
        <f t="shared" si="12"/>
        <v>56+</v>
      </c>
      <c r="M432" t="str">
        <f t="shared" si="13"/>
        <v>1.000.001-5.000.000</v>
      </c>
    </row>
    <row r="433" spans="1:13" x14ac:dyDescent="0.35">
      <c r="A433">
        <v>2702</v>
      </c>
      <c r="B433" t="s">
        <v>15</v>
      </c>
      <c r="C433">
        <v>1452304</v>
      </c>
      <c r="D433" t="s">
        <v>14</v>
      </c>
      <c r="E433" t="s">
        <v>11</v>
      </c>
      <c r="F433" t="s">
        <v>12</v>
      </c>
      <c r="G433" t="s">
        <v>13</v>
      </c>
      <c r="H433" t="s">
        <v>13</v>
      </c>
      <c r="I433">
        <v>60</v>
      </c>
      <c r="J433" t="str">
        <f>IF(ABS((C433-AVERAGE($C:$C))/_xlfn.STDEV.S(moras2[SALARIO]))&gt;1.96,"Atípico","No")</f>
        <v>No</v>
      </c>
      <c r="K433" t="str">
        <f>IF(ABS((moras2[[#This Row],[EDAD]]-AVERAGE($I:$I))/_xlfn.STDEV.S($I:$I))&gt;1.96,"Atípico","No")</f>
        <v>No</v>
      </c>
      <c r="L433" t="str">
        <f t="shared" si="12"/>
        <v>56+</v>
      </c>
      <c r="M433" t="str">
        <f t="shared" si="13"/>
        <v>1.000.001-5.000.000</v>
      </c>
    </row>
    <row r="434" spans="1:13" x14ac:dyDescent="0.35">
      <c r="A434">
        <v>26</v>
      </c>
      <c r="B434" t="s">
        <v>9</v>
      </c>
      <c r="C434">
        <v>1451530</v>
      </c>
      <c r="D434" t="s">
        <v>14</v>
      </c>
      <c r="E434" t="s">
        <v>11</v>
      </c>
      <c r="F434" t="s">
        <v>12</v>
      </c>
      <c r="G434" t="s">
        <v>13</v>
      </c>
      <c r="H434" t="s">
        <v>13</v>
      </c>
      <c r="I434">
        <v>62</v>
      </c>
      <c r="J434" t="str">
        <f>IF(ABS((C434-AVERAGE($C:$C))/_xlfn.STDEV.S(moras2[SALARIO]))&gt;1.96,"Atípico","No")</f>
        <v>No</v>
      </c>
      <c r="K434" t="str">
        <f>IF(ABS((moras2[[#This Row],[EDAD]]-AVERAGE($I:$I))/_xlfn.STDEV.S($I:$I))&gt;1.96,"Atípico","No")</f>
        <v>No</v>
      </c>
      <c r="L434" t="str">
        <f t="shared" si="12"/>
        <v>56+</v>
      </c>
      <c r="M434" t="str">
        <f t="shared" si="13"/>
        <v>1.000.001-5.000.000</v>
      </c>
    </row>
    <row r="435" spans="1:13" x14ac:dyDescent="0.35">
      <c r="A435">
        <v>3449</v>
      </c>
      <c r="B435" t="s">
        <v>15</v>
      </c>
      <c r="C435">
        <v>1450033.3</v>
      </c>
      <c r="D435" t="s">
        <v>10</v>
      </c>
      <c r="E435" t="s">
        <v>11</v>
      </c>
      <c r="F435" t="s">
        <v>12</v>
      </c>
      <c r="G435" t="s">
        <v>13</v>
      </c>
      <c r="H435" t="s">
        <v>13</v>
      </c>
      <c r="I435">
        <v>32</v>
      </c>
      <c r="J435" t="str">
        <f>IF(ABS((C435-AVERAGE($C:$C))/_xlfn.STDEV.S(moras2[SALARIO]))&gt;1.96,"Atípico","No")</f>
        <v>No</v>
      </c>
      <c r="K435" t="str">
        <f>IF(ABS((moras2[[#This Row],[EDAD]]-AVERAGE($I:$I))/_xlfn.STDEV.S($I:$I))&gt;1.96,"Atípico","No")</f>
        <v>No</v>
      </c>
      <c r="L435" t="str">
        <f t="shared" si="12"/>
        <v>26-35</v>
      </c>
      <c r="M435" t="str">
        <f t="shared" si="13"/>
        <v>1.000.001-5.000.000</v>
      </c>
    </row>
    <row r="436" spans="1:13" x14ac:dyDescent="0.35">
      <c r="A436">
        <v>3771</v>
      </c>
      <c r="B436" t="s">
        <v>9</v>
      </c>
      <c r="C436">
        <v>1450000</v>
      </c>
      <c r="D436" t="s">
        <v>10</v>
      </c>
      <c r="E436" t="s">
        <v>16</v>
      </c>
      <c r="F436" t="s">
        <v>12</v>
      </c>
      <c r="G436" t="s">
        <v>13</v>
      </c>
      <c r="H436" t="s">
        <v>13</v>
      </c>
      <c r="I436">
        <v>40</v>
      </c>
      <c r="J436" t="str">
        <f>IF(ABS((C436-AVERAGE($C:$C))/_xlfn.STDEV.S(moras2[SALARIO]))&gt;1.96,"Atípico","No")</f>
        <v>No</v>
      </c>
      <c r="K436" t="str">
        <f>IF(ABS((moras2[[#This Row],[EDAD]]-AVERAGE($I:$I))/_xlfn.STDEV.S($I:$I))&gt;1.96,"Atípico","No")</f>
        <v>No</v>
      </c>
      <c r="L436" t="str">
        <f t="shared" si="12"/>
        <v>36-45</v>
      </c>
      <c r="M436" t="str">
        <f t="shared" si="13"/>
        <v>1.000.001-5.000.000</v>
      </c>
    </row>
    <row r="437" spans="1:13" x14ac:dyDescent="0.35">
      <c r="A437">
        <v>1449</v>
      </c>
      <c r="B437" t="s">
        <v>15</v>
      </c>
      <c r="C437">
        <v>1448116.5</v>
      </c>
      <c r="D437" t="s">
        <v>10</v>
      </c>
      <c r="E437" t="s">
        <v>11</v>
      </c>
      <c r="F437" t="s">
        <v>12</v>
      </c>
      <c r="G437" t="s">
        <v>13</v>
      </c>
      <c r="H437" t="s">
        <v>13</v>
      </c>
      <c r="I437">
        <v>42</v>
      </c>
      <c r="J437" t="str">
        <f>IF(ABS((C437-AVERAGE($C:$C))/_xlfn.STDEV.S(moras2[SALARIO]))&gt;1.96,"Atípico","No")</f>
        <v>No</v>
      </c>
      <c r="K437" t="str">
        <f>IF(ABS((moras2[[#This Row],[EDAD]]-AVERAGE($I:$I))/_xlfn.STDEV.S($I:$I))&gt;1.96,"Atípico","No")</f>
        <v>No</v>
      </c>
      <c r="L437" t="str">
        <f t="shared" si="12"/>
        <v>36-45</v>
      </c>
      <c r="M437" t="str">
        <f t="shared" si="13"/>
        <v>1.000.001-5.000.000</v>
      </c>
    </row>
    <row r="438" spans="1:13" x14ac:dyDescent="0.35">
      <c r="A438">
        <v>4442</v>
      </c>
      <c r="B438" t="s">
        <v>9</v>
      </c>
      <c r="C438">
        <v>1446221.81</v>
      </c>
      <c r="D438" t="s">
        <v>10</v>
      </c>
      <c r="E438" t="s">
        <v>11</v>
      </c>
      <c r="F438" t="s">
        <v>12</v>
      </c>
      <c r="G438" t="s">
        <v>13</v>
      </c>
      <c r="H438" t="s">
        <v>13</v>
      </c>
      <c r="I438">
        <v>60</v>
      </c>
      <c r="J438" t="str">
        <f>IF(ABS((C438-AVERAGE($C:$C))/_xlfn.STDEV.S(moras2[SALARIO]))&gt;1.96,"Atípico","No")</f>
        <v>No</v>
      </c>
      <c r="K438" t="str">
        <f>IF(ABS((moras2[[#This Row],[EDAD]]-AVERAGE($I:$I))/_xlfn.STDEV.S($I:$I))&gt;1.96,"Atípico","No")</f>
        <v>No</v>
      </c>
      <c r="L438" t="str">
        <f t="shared" si="12"/>
        <v>56+</v>
      </c>
      <c r="M438" t="str">
        <f t="shared" si="13"/>
        <v>1.000.001-5.000.000</v>
      </c>
    </row>
    <row r="439" spans="1:13" x14ac:dyDescent="0.35">
      <c r="A439">
        <v>1020</v>
      </c>
      <c r="B439" t="s">
        <v>15</v>
      </c>
      <c r="C439">
        <v>1444541</v>
      </c>
      <c r="D439" t="s">
        <v>14</v>
      </c>
      <c r="E439" t="s">
        <v>11</v>
      </c>
      <c r="F439" t="s">
        <v>12</v>
      </c>
      <c r="G439" t="s">
        <v>13</v>
      </c>
      <c r="H439" t="s">
        <v>13</v>
      </c>
      <c r="I439">
        <v>69</v>
      </c>
      <c r="J439" t="str">
        <f>IF(ABS((C439-AVERAGE($C:$C))/_xlfn.STDEV.S(moras2[SALARIO]))&gt;1.96,"Atípico","No")</f>
        <v>No</v>
      </c>
      <c r="K439" t="str">
        <f>IF(ABS((moras2[[#This Row],[EDAD]]-AVERAGE($I:$I))/_xlfn.STDEV.S($I:$I))&gt;1.96,"Atípico","No")</f>
        <v>No</v>
      </c>
      <c r="L439" t="str">
        <f t="shared" si="12"/>
        <v>56+</v>
      </c>
      <c r="M439" t="str">
        <f t="shared" si="13"/>
        <v>1.000.001-5.000.000</v>
      </c>
    </row>
    <row r="440" spans="1:13" x14ac:dyDescent="0.35">
      <c r="A440">
        <v>3305</v>
      </c>
      <c r="B440" t="s">
        <v>15</v>
      </c>
      <c r="C440">
        <v>1437897</v>
      </c>
      <c r="D440" t="s">
        <v>10</v>
      </c>
      <c r="E440" t="s">
        <v>11</v>
      </c>
      <c r="F440" t="s">
        <v>12</v>
      </c>
      <c r="G440" t="s">
        <v>13</v>
      </c>
      <c r="H440" t="s">
        <v>13</v>
      </c>
      <c r="I440">
        <v>59</v>
      </c>
      <c r="J440" t="str">
        <f>IF(ABS((C440-AVERAGE($C:$C))/_xlfn.STDEV.S(moras2[SALARIO]))&gt;1.96,"Atípico","No")</f>
        <v>No</v>
      </c>
      <c r="K440" t="str">
        <f>IF(ABS((moras2[[#This Row],[EDAD]]-AVERAGE($I:$I))/_xlfn.STDEV.S($I:$I))&gt;1.96,"Atípico","No")</f>
        <v>No</v>
      </c>
      <c r="L440" t="str">
        <f t="shared" si="12"/>
        <v>56+</v>
      </c>
      <c r="M440" t="str">
        <f t="shared" si="13"/>
        <v>1.000.001-5.000.000</v>
      </c>
    </row>
    <row r="441" spans="1:13" x14ac:dyDescent="0.35">
      <c r="A441">
        <v>2122</v>
      </c>
      <c r="B441" t="s">
        <v>15</v>
      </c>
      <c r="C441">
        <v>1436096</v>
      </c>
      <c r="D441" t="s">
        <v>14</v>
      </c>
      <c r="E441" t="s">
        <v>11</v>
      </c>
      <c r="F441" t="s">
        <v>12</v>
      </c>
      <c r="G441" t="s">
        <v>13</v>
      </c>
      <c r="H441" t="s">
        <v>13</v>
      </c>
      <c r="I441">
        <v>60</v>
      </c>
      <c r="J441" t="str">
        <f>IF(ABS((C441-AVERAGE($C:$C))/_xlfn.STDEV.S(moras2[SALARIO]))&gt;1.96,"Atípico","No")</f>
        <v>No</v>
      </c>
      <c r="K441" t="str">
        <f>IF(ABS((moras2[[#This Row],[EDAD]]-AVERAGE($I:$I))/_xlfn.STDEV.S($I:$I))&gt;1.96,"Atípico","No")</f>
        <v>No</v>
      </c>
      <c r="L441" t="str">
        <f t="shared" si="12"/>
        <v>56+</v>
      </c>
      <c r="M441" t="str">
        <f t="shared" si="13"/>
        <v>1.000.001-5.000.000</v>
      </c>
    </row>
    <row r="442" spans="1:13" x14ac:dyDescent="0.35">
      <c r="A442">
        <v>2126</v>
      </c>
      <c r="B442" t="s">
        <v>9</v>
      </c>
      <c r="C442">
        <v>1431680.32</v>
      </c>
      <c r="D442" t="s">
        <v>10</v>
      </c>
      <c r="E442" t="s">
        <v>11</v>
      </c>
      <c r="F442" t="s">
        <v>12</v>
      </c>
      <c r="G442" t="s">
        <v>13</v>
      </c>
      <c r="H442" t="s">
        <v>13</v>
      </c>
      <c r="I442">
        <v>37</v>
      </c>
      <c r="J442" t="str">
        <f>IF(ABS((C442-AVERAGE($C:$C))/_xlfn.STDEV.S(moras2[SALARIO]))&gt;1.96,"Atípico","No")</f>
        <v>No</v>
      </c>
      <c r="K442" t="str">
        <f>IF(ABS((moras2[[#This Row],[EDAD]]-AVERAGE($I:$I))/_xlfn.STDEV.S($I:$I))&gt;1.96,"Atípico","No")</f>
        <v>No</v>
      </c>
      <c r="L442" t="str">
        <f t="shared" si="12"/>
        <v>36-45</v>
      </c>
      <c r="M442" t="str">
        <f t="shared" si="13"/>
        <v>1.000.001-5.000.000</v>
      </c>
    </row>
    <row r="443" spans="1:13" x14ac:dyDescent="0.35">
      <c r="A443">
        <v>1789</v>
      </c>
      <c r="B443" t="s">
        <v>15</v>
      </c>
      <c r="C443">
        <v>1431628</v>
      </c>
      <c r="D443" t="s">
        <v>10</v>
      </c>
      <c r="E443" t="s">
        <v>11</v>
      </c>
      <c r="F443" t="s">
        <v>12</v>
      </c>
      <c r="G443" t="s">
        <v>13</v>
      </c>
      <c r="H443" t="s">
        <v>12</v>
      </c>
      <c r="I443">
        <v>37</v>
      </c>
      <c r="J443" t="str">
        <f>IF(ABS((C443-AVERAGE($C:$C))/_xlfn.STDEV.S(moras2[SALARIO]))&gt;1.96,"Atípico","No")</f>
        <v>No</v>
      </c>
      <c r="K443" t="str">
        <f>IF(ABS((moras2[[#This Row],[EDAD]]-AVERAGE($I:$I))/_xlfn.STDEV.S($I:$I))&gt;1.96,"Atípico","No")</f>
        <v>No</v>
      </c>
      <c r="L443" t="str">
        <f t="shared" si="12"/>
        <v>36-45</v>
      </c>
      <c r="M443" t="str">
        <f t="shared" si="13"/>
        <v>1.000.001-5.000.000</v>
      </c>
    </row>
    <row r="444" spans="1:13" x14ac:dyDescent="0.35">
      <c r="A444">
        <v>3408</v>
      </c>
      <c r="B444" t="s">
        <v>9</v>
      </c>
      <c r="C444">
        <v>1429399.25</v>
      </c>
      <c r="D444" t="s">
        <v>10</v>
      </c>
      <c r="E444" t="s">
        <v>16</v>
      </c>
      <c r="F444" t="s">
        <v>12</v>
      </c>
      <c r="G444" t="s">
        <v>13</v>
      </c>
      <c r="H444" t="s">
        <v>13</v>
      </c>
      <c r="I444">
        <v>51</v>
      </c>
      <c r="J444" t="str">
        <f>IF(ABS((C444-AVERAGE($C:$C))/_xlfn.STDEV.S(moras2[SALARIO]))&gt;1.96,"Atípico","No")</f>
        <v>No</v>
      </c>
      <c r="K444" t="str">
        <f>IF(ABS((moras2[[#This Row],[EDAD]]-AVERAGE($I:$I))/_xlfn.STDEV.S($I:$I))&gt;1.96,"Atípico","No")</f>
        <v>No</v>
      </c>
      <c r="L444" t="str">
        <f t="shared" si="12"/>
        <v>46-55</v>
      </c>
      <c r="M444" t="str">
        <f t="shared" si="13"/>
        <v>1.000.001-5.000.000</v>
      </c>
    </row>
    <row r="445" spans="1:13" x14ac:dyDescent="0.35">
      <c r="A445">
        <v>4454</v>
      </c>
      <c r="B445" t="s">
        <v>15</v>
      </c>
      <c r="C445">
        <v>1428002.29</v>
      </c>
      <c r="D445" t="s">
        <v>14</v>
      </c>
      <c r="E445" t="s">
        <v>11</v>
      </c>
      <c r="F445" t="s">
        <v>12</v>
      </c>
      <c r="G445" t="s">
        <v>13</v>
      </c>
      <c r="H445" t="s">
        <v>13</v>
      </c>
      <c r="I445">
        <v>69</v>
      </c>
      <c r="J445" t="str">
        <f>IF(ABS((C445-AVERAGE($C:$C))/_xlfn.STDEV.S(moras2[SALARIO]))&gt;1.96,"Atípico","No")</f>
        <v>No</v>
      </c>
      <c r="K445" t="str">
        <f>IF(ABS((moras2[[#This Row],[EDAD]]-AVERAGE($I:$I))/_xlfn.STDEV.S($I:$I))&gt;1.96,"Atípico","No")</f>
        <v>No</v>
      </c>
      <c r="L445" t="str">
        <f t="shared" si="12"/>
        <v>56+</v>
      </c>
      <c r="M445" t="str">
        <f t="shared" si="13"/>
        <v>1.000.001-5.000.000</v>
      </c>
    </row>
    <row r="446" spans="1:13" x14ac:dyDescent="0.35">
      <c r="A446">
        <v>1118</v>
      </c>
      <c r="B446" t="s">
        <v>9</v>
      </c>
      <c r="C446">
        <v>1427100.52</v>
      </c>
      <c r="D446" t="s">
        <v>10</v>
      </c>
      <c r="E446" t="s">
        <v>11</v>
      </c>
      <c r="F446" t="s">
        <v>12</v>
      </c>
      <c r="G446" t="s">
        <v>13</v>
      </c>
      <c r="H446" t="s">
        <v>13</v>
      </c>
      <c r="I446">
        <v>44</v>
      </c>
      <c r="J446" t="str">
        <f>IF(ABS((C446-AVERAGE($C:$C))/_xlfn.STDEV.S(moras2[SALARIO]))&gt;1.96,"Atípico","No")</f>
        <v>No</v>
      </c>
      <c r="K446" t="str">
        <f>IF(ABS((moras2[[#This Row],[EDAD]]-AVERAGE($I:$I))/_xlfn.STDEV.S($I:$I))&gt;1.96,"Atípico","No")</f>
        <v>No</v>
      </c>
      <c r="L446" t="str">
        <f t="shared" si="12"/>
        <v>36-45</v>
      </c>
      <c r="M446" t="str">
        <f t="shared" si="13"/>
        <v>1.000.001-5.000.000</v>
      </c>
    </row>
    <row r="447" spans="1:13" x14ac:dyDescent="0.35">
      <c r="A447">
        <v>4667</v>
      </c>
      <c r="B447" t="s">
        <v>9</v>
      </c>
      <c r="C447">
        <v>1422542.7</v>
      </c>
      <c r="D447" t="s">
        <v>10</v>
      </c>
      <c r="E447" t="s">
        <v>11</v>
      </c>
      <c r="F447" t="s">
        <v>12</v>
      </c>
      <c r="G447" t="s">
        <v>13</v>
      </c>
      <c r="H447" t="s">
        <v>13</v>
      </c>
      <c r="I447">
        <v>60</v>
      </c>
      <c r="J447" t="str">
        <f>IF(ABS((C447-AVERAGE($C:$C))/_xlfn.STDEV.S(moras2[SALARIO]))&gt;1.96,"Atípico","No")</f>
        <v>No</v>
      </c>
      <c r="K447" t="str">
        <f>IF(ABS((moras2[[#This Row],[EDAD]]-AVERAGE($I:$I))/_xlfn.STDEV.S($I:$I))&gt;1.96,"Atípico","No")</f>
        <v>No</v>
      </c>
      <c r="L447" t="str">
        <f t="shared" si="12"/>
        <v>56+</v>
      </c>
      <c r="M447" t="str">
        <f t="shared" si="13"/>
        <v>1.000.001-5.000.000</v>
      </c>
    </row>
    <row r="448" spans="1:13" x14ac:dyDescent="0.35">
      <c r="A448">
        <v>590</v>
      </c>
      <c r="B448" t="s">
        <v>15</v>
      </c>
      <c r="C448">
        <v>1422244</v>
      </c>
      <c r="D448" t="s">
        <v>14</v>
      </c>
      <c r="E448" t="s">
        <v>11</v>
      </c>
      <c r="F448" t="s">
        <v>12</v>
      </c>
      <c r="G448" t="s">
        <v>13</v>
      </c>
      <c r="H448" t="s">
        <v>13</v>
      </c>
      <c r="I448">
        <v>77</v>
      </c>
      <c r="J448" t="str">
        <f>IF(ABS((C448-AVERAGE($C:$C))/_xlfn.STDEV.S(moras2[SALARIO]))&gt;1.96,"Atípico","No")</f>
        <v>No</v>
      </c>
      <c r="K448" t="str">
        <f>IF(ABS((moras2[[#This Row],[EDAD]]-AVERAGE($I:$I))/_xlfn.STDEV.S($I:$I))&gt;1.96,"Atípico","No")</f>
        <v>Atípico</v>
      </c>
      <c r="L448" t="str">
        <f t="shared" si="12"/>
        <v>56+</v>
      </c>
      <c r="M448" t="str">
        <f t="shared" si="13"/>
        <v>1.000.001-5.000.000</v>
      </c>
    </row>
    <row r="449" spans="1:13" x14ac:dyDescent="0.35">
      <c r="A449">
        <v>3361</v>
      </c>
      <c r="B449" t="s">
        <v>15</v>
      </c>
      <c r="C449">
        <v>1418498.89</v>
      </c>
      <c r="D449" t="s">
        <v>10</v>
      </c>
      <c r="E449" t="s">
        <v>16</v>
      </c>
      <c r="F449" t="s">
        <v>12</v>
      </c>
      <c r="G449" t="s">
        <v>13</v>
      </c>
      <c r="H449" t="s">
        <v>13</v>
      </c>
      <c r="I449">
        <v>48</v>
      </c>
      <c r="J449" t="str">
        <f>IF(ABS((C449-AVERAGE($C:$C))/_xlfn.STDEV.S(moras2[SALARIO]))&gt;1.96,"Atípico","No")</f>
        <v>No</v>
      </c>
      <c r="K449" t="str">
        <f>IF(ABS((moras2[[#This Row],[EDAD]]-AVERAGE($I:$I))/_xlfn.STDEV.S($I:$I))&gt;1.96,"Atípico","No")</f>
        <v>No</v>
      </c>
      <c r="L449" t="str">
        <f t="shared" si="12"/>
        <v>46-55</v>
      </c>
      <c r="M449" t="str">
        <f t="shared" si="13"/>
        <v>1.000.001-5.000.000</v>
      </c>
    </row>
    <row r="450" spans="1:13" x14ac:dyDescent="0.35">
      <c r="A450">
        <v>4668</v>
      </c>
      <c r="B450" t="s">
        <v>9</v>
      </c>
      <c r="C450">
        <v>1417996.5</v>
      </c>
      <c r="D450" t="s">
        <v>10</v>
      </c>
      <c r="E450" t="s">
        <v>11</v>
      </c>
      <c r="F450" t="s">
        <v>12</v>
      </c>
      <c r="G450" t="s">
        <v>13</v>
      </c>
      <c r="H450" t="s">
        <v>13</v>
      </c>
      <c r="I450">
        <v>32</v>
      </c>
      <c r="J450" t="str">
        <f>IF(ABS((C450-AVERAGE($C:$C))/_xlfn.STDEV.S(moras2[SALARIO]))&gt;1.96,"Atípico","No")</f>
        <v>No</v>
      </c>
      <c r="K450" t="str">
        <f>IF(ABS((moras2[[#This Row],[EDAD]]-AVERAGE($I:$I))/_xlfn.STDEV.S($I:$I))&gt;1.96,"Atípico","No")</f>
        <v>No</v>
      </c>
      <c r="L450" t="str">
        <f t="shared" ref="L450:L513" si="14">IF(I450&lt;=35,"26-35",IF(I450&lt;=45,"36-45",IF(I450&lt;=55,"46-55","56+")))</f>
        <v>26-35</v>
      </c>
      <c r="M450" t="str">
        <f t="shared" ref="M450:M513" si="15">IF(C450&lt;=500000,"0-500.000",
IF(C450&lt;=1000000,"500.001-1.000.000",
IF(C450&lt;=5000000,"1.000.001-5.000.000",
"5.000.001-16.858.742")))</f>
        <v>1.000.001-5.000.000</v>
      </c>
    </row>
    <row r="451" spans="1:13" x14ac:dyDescent="0.35">
      <c r="A451">
        <v>4861</v>
      </c>
      <c r="B451" t="s">
        <v>9</v>
      </c>
      <c r="C451">
        <v>1417056.5</v>
      </c>
      <c r="D451" t="s">
        <v>10</v>
      </c>
      <c r="E451" t="s">
        <v>11</v>
      </c>
      <c r="F451" t="s">
        <v>12</v>
      </c>
      <c r="G451" t="s">
        <v>13</v>
      </c>
      <c r="H451" t="s">
        <v>13</v>
      </c>
      <c r="I451">
        <v>55</v>
      </c>
      <c r="J451" t="str">
        <f>IF(ABS((C451-AVERAGE($C:$C))/_xlfn.STDEV.S(moras2[SALARIO]))&gt;1.96,"Atípico","No")</f>
        <v>No</v>
      </c>
      <c r="K451" t="str">
        <f>IF(ABS((moras2[[#This Row],[EDAD]]-AVERAGE($I:$I))/_xlfn.STDEV.S($I:$I))&gt;1.96,"Atípico","No")</f>
        <v>No</v>
      </c>
      <c r="L451" t="str">
        <f t="shared" si="14"/>
        <v>46-55</v>
      </c>
      <c r="M451" t="str">
        <f t="shared" si="15"/>
        <v>1.000.001-5.000.000</v>
      </c>
    </row>
    <row r="452" spans="1:13" x14ac:dyDescent="0.35">
      <c r="A452">
        <v>4144</v>
      </c>
      <c r="B452" t="s">
        <v>15</v>
      </c>
      <c r="C452">
        <v>1416053</v>
      </c>
      <c r="D452" t="s">
        <v>14</v>
      </c>
      <c r="E452" t="s">
        <v>11</v>
      </c>
      <c r="F452" t="s">
        <v>12</v>
      </c>
      <c r="G452" t="s">
        <v>13</v>
      </c>
      <c r="H452" t="s">
        <v>13</v>
      </c>
      <c r="I452">
        <v>50</v>
      </c>
      <c r="J452" t="str">
        <f>IF(ABS((C452-AVERAGE($C:$C))/_xlfn.STDEV.S(moras2[SALARIO]))&gt;1.96,"Atípico","No")</f>
        <v>No</v>
      </c>
      <c r="K452" t="str">
        <f>IF(ABS((moras2[[#This Row],[EDAD]]-AVERAGE($I:$I))/_xlfn.STDEV.S($I:$I))&gt;1.96,"Atípico","No")</f>
        <v>No</v>
      </c>
      <c r="L452" t="str">
        <f t="shared" si="14"/>
        <v>46-55</v>
      </c>
      <c r="M452" t="str">
        <f t="shared" si="15"/>
        <v>1.000.001-5.000.000</v>
      </c>
    </row>
    <row r="453" spans="1:13" x14ac:dyDescent="0.35">
      <c r="A453">
        <v>3547</v>
      </c>
      <c r="B453" t="s">
        <v>15</v>
      </c>
      <c r="C453">
        <v>1414474</v>
      </c>
      <c r="D453" t="s">
        <v>14</v>
      </c>
      <c r="E453" t="s">
        <v>11</v>
      </c>
      <c r="F453" t="s">
        <v>12</v>
      </c>
      <c r="G453" t="s">
        <v>13</v>
      </c>
      <c r="H453" t="s">
        <v>13</v>
      </c>
      <c r="I453">
        <v>56</v>
      </c>
      <c r="J453" t="str">
        <f>IF(ABS((C453-AVERAGE($C:$C))/_xlfn.STDEV.S(moras2[SALARIO]))&gt;1.96,"Atípico","No")</f>
        <v>No</v>
      </c>
      <c r="K453" t="str">
        <f>IF(ABS((moras2[[#This Row],[EDAD]]-AVERAGE($I:$I))/_xlfn.STDEV.S($I:$I))&gt;1.96,"Atípico","No")</f>
        <v>No</v>
      </c>
      <c r="L453" t="str">
        <f t="shared" si="14"/>
        <v>56+</v>
      </c>
      <c r="M453" t="str">
        <f t="shared" si="15"/>
        <v>1.000.001-5.000.000</v>
      </c>
    </row>
    <row r="454" spans="1:13" x14ac:dyDescent="0.35">
      <c r="A454">
        <v>1601</v>
      </c>
      <c r="B454" t="s">
        <v>9</v>
      </c>
      <c r="C454">
        <v>1414186</v>
      </c>
      <c r="D454" t="s">
        <v>10</v>
      </c>
      <c r="E454" t="s">
        <v>11</v>
      </c>
      <c r="F454" t="s">
        <v>12</v>
      </c>
      <c r="G454" t="s">
        <v>13</v>
      </c>
      <c r="H454" t="s">
        <v>12</v>
      </c>
      <c r="I454">
        <v>50</v>
      </c>
      <c r="J454" t="str">
        <f>IF(ABS((C454-AVERAGE($C:$C))/_xlfn.STDEV.S(moras2[SALARIO]))&gt;1.96,"Atípico","No")</f>
        <v>No</v>
      </c>
      <c r="K454" t="str">
        <f>IF(ABS((moras2[[#This Row],[EDAD]]-AVERAGE($I:$I))/_xlfn.STDEV.S($I:$I))&gt;1.96,"Atípico","No")</f>
        <v>No</v>
      </c>
      <c r="L454" t="str">
        <f t="shared" si="14"/>
        <v>46-55</v>
      </c>
      <c r="M454" t="str">
        <f t="shared" si="15"/>
        <v>1.000.001-5.000.000</v>
      </c>
    </row>
    <row r="455" spans="1:13" x14ac:dyDescent="0.35">
      <c r="A455">
        <v>381</v>
      </c>
      <c r="B455" t="s">
        <v>9</v>
      </c>
      <c r="C455">
        <v>1414130.5</v>
      </c>
      <c r="D455" t="s">
        <v>10</v>
      </c>
      <c r="E455" t="s">
        <v>11</v>
      </c>
      <c r="F455" t="s">
        <v>12</v>
      </c>
      <c r="G455" t="s">
        <v>13</v>
      </c>
      <c r="H455" t="s">
        <v>13</v>
      </c>
      <c r="I455">
        <v>34</v>
      </c>
      <c r="J455" t="str">
        <f>IF(ABS((C455-AVERAGE($C:$C))/_xlfn.STDEV.S(moras2[SALARIO]))&gt;1.96,"Atípico","No")</f>
        <v>No</v>
      </c>
      <c r="K455" t="str">
        <f>IF(ABS((moras2[[#This Row],[EDAD]]-AVERAGE($I:$I))/_xlfn.STDEV.S($I:$I))&gt;1.96,"Atípico","No")</f>
        <v>No</v>
      </c>
      <c r="L455" t="str">
        <f t="shared" si="14"/>
        <v>26-35</v>
      </c>
      <c r="M455" t="str">
        <f t="shared" si="15"/>
        <v>1.000.001-5.000.000</v>
      </c>
    </row>
    <row r="456" spans="1:13" x14ac:dyDescent="0.35">
      <c r="A456">
        <v>106</v>
      </c>
      <c r="B456" t="s">
        <v>15</v>
      </c>
      <c r="C456">
        <v>1411236</v>
      </c>
      <c r="D456" t="s">
        <v>10</v>
      </c>
      <c r="E456" t="s">
        <v>11</v>
      </c>
      <c r="F456" t="s">
        <v>12</v>
      </c>
      <c r="G456" t="s">
        <v>13</v>
      </c>
      <c r="H456" t="s">
        <v>13</v>
      </c>
      <c r="I456">
        <v>30</v>
      </c>
      <c r="J456" t="str">
        <f>IF(ABS((C456-AVERAGE($C:$C))/_xlfn.STDEV.S(moras2[SALARIO]))&gt;1.96,"Atípico","No")</f>
        <v>No</v>
      </c>
      <c r="K456" t="str">
        <f>IF(ABS((moras2[[#This Row],[EDAD]]-AVERAGE($I:$I))/_xlfn.STDEV.S($I:$I))&gt;1.96,"Atípico","No")</f>
        <v>No</v>
      </c>
      <c r="L456" t="str">
        <f t="shared" si="14"/>
        <v>26-35</v>
      </c>
      <c r="M456" t="str">
        <f t="shared" si="15"/>
        <v>1.000.001-5.000.000</v>
      </c>
    </row>
    <row r="457" spans="1:13" x14ac:dyDescent="0.35">
      <c r="A457">
        <v>137</v>
      </c>
      <c r="B457" t="s">
        <v>9</v>
      </c>
      <c r="C457">
        <v>1411134.97</v>
      </c>
      <c r="D457" t="s">
        <v>10</v>
      </c>
      <c r="E457" t="s">
        <v>16</v>
      </c>
      <c r="F457" t="s">
        <v>12</v>
      </c>
      <c r="G457" t="s">
        <v>13</v>
      </c>
      <c r="H457" t="s">
        <v>13</v>
      </c>
      <c r="I457">
        <v>31</v>
      </c>
      <c r="J457" t="str">
        <f>IF(ABS((C457-AVERAGE($C:$C))/_xlfn.STDEV.S(moras2[SALARIO]))&gt;1.96,"Atípico","No")</f>
        <v>No</v>
      </c>
      <c r="K457" t="str">
        <f>IF(ABS((moras2[[#This Row],[EDAD]]-AVERAGE($I:$I))/_xlfn.STDEV.S($I:$I))&gt;1.96,"Atípico","No")</f>
        <v>No</v>
      </c>
      <c r="L457" t="str">
        <f t="shared" si="14"/>
        <v>26-35</v>
      </c>
      <c r="M457" t="str">
        <f t="shared" si="15"/>
        <v>1.000.001-5.000.000</v>
      </c>
    </row>
    <row r="458" spans="1:13" x14ac:dyDescent="0.35">
      <c r="A458">
        <v>1344</v>
      </c>
      <c r="B458" t="s">
        <v>15</v>
      </c>
      <c r="C458">
        <v>1408126</v>
      </c>
      <c r="D458" t="s">
        <v>10</v>
      </c>
      <c r="E458" t="s">
        <v>11</v>
      </c>
      <c r="F458" t="s">
        <v>12</v>
      </c>
      <c r="G458" t="s">
        <v>13</v>
      </c>
      <c r="H458" t="s">
        <v>13</v>
      </c>
      <c r="I458">
        <v>37</v>
      </c>
      <c r="J458" t="str">
        <f>IF(ABS((C458-AVERAGE($C:$C))/_xlfn.STDEV.S(moras2[SALARIO]))&gt;1.96,"Atípico","No")</f>
        <v>No</v>
      </c>
      <c r="K458" t="str">
        <f>IF(ABS((moras2[[#This Row],[EDAD]]-AVERAGE($I:$I))/_xlfn.STDEV.S($I:$I))&gt;1.96,"Atípico","No")</f>
        <v>No</v>
      </c>
      <c r="L458" t="str">
        <f t="shared" si="14"/>
        <v>36-45</v>
      </c>
      <c r="M458" t="str">
        <f t="shared" si="15"/>
        <v>1.000.001-5.000.000</v>
      </c>
    </row>
    <row r="459" spans="1:13" x14ac:dyDescent="0.35">
      <c r="A459">
        <v>1007</v>
      </c>
      <c r="B459" t="s">
        <v>15</v>
      </c>
      <c r="C459">
        <v>1407034.2</v>
      </c>
      <c r="D459" t="s">
        <v>10</v>
      </c>
      <c r="E459" t="s">
        <v>16</v>
      </c>
      <c r="F459" t="s">
        <v>12</v>
      </c>
      <c r="G459" t="s">
        <v>13</v>
      </c>
      <c r="H459" t="s">
        <v>13</v>
      </c>
      <c r="I459">
        <v>31</v>
      </c>
      <c r="J459" t="str">
        <f>IF(ABS((C459-AVERAGE($C:$C))/_xlfn.STDEV.S(moras2[SALARIO]))&gt;1.96,"Atípico","No")</f>
        <v>No</v>
      </c>
      <c r="K459" t="str">
        <f>IF(ABS((moras2[[#This Row],[EDAD]]-AVERAGE($I:$I))/_xlfn.STDEV.S($I:$I))&gt;1.96,"Atípico","No")</f>
        <v>No</v>
      </c>
      <c r="L459" t="str">
        <f t="shared" si="14"/>
        <v>26-35</v>
      </c>
      <c r="M459" t="str">
        <f t="shared" si="15"/>
        <v>1.000.001-5.000.000</v>
      </c>
    </row>
    <row r="460" spans="1:13" x14ac:dyDescent="0.35">
      <c r="A460">
        <v>84</v>
      </c>
      <c r="B460" t="s">
        <v>15</v>
      </c>
      <c r="C460">
        <v>1404047</v>
      </c>
      <c r="D460" t="s">
        <v>10</v>
      </c>
      <c r="E460" t="s">
        <v>11</v>
      </c>
      <c r="F460" t="s">
        <v>12</v>
      </c>
      <c r="G460" t="s">
        <v>13</v>
      </c>
      <c r="H460" t="s">
        <v>12</v>
      </c>
      <c r="I460">
        <v>53</v>
      </c>
      <c r="J460" t="str">
        <f>IF(ABS((C460-AVERAGE($C:$C))/_xlfn.STDEV.S(moras2[SALARIO]))&gt;1.96,"Atípico","No")</f>
        <v>No</v>
      </c>
      <c r="K460" t="str">
        <f>IF(ABS((moras2[[#This Row],[EDAD]]-AVERAGE($I:$I))/_xlfn.STDEV.S($I:$I))&gt;1.96,"Atípico","No")</f>
        <v>No</v>
      </c>
      <c r="L460" t="str">
        <f t="shared" si="14"/>
        <v>46-55</v>
      </c>
      <c r="M460" t="str">
        <f t="shared" si="15"/>
        <v>1.000.001-5.000.000</v>
      </c>
    </row>
    <row r="461" spans="1:13" x14ac:dyDescent="0.35">
      <c r="A461">
        <v>2753</v>
      </c>
      <c r="B461" t="s">
        <v>15</v>
      </c>
      <c r="C461">
        <v>1402150.95</v>
      </c>
      <c r="D461" t="s">
        <v>10</v>
      </c>
      <c r="E461" t="s">
        <v>16</v>
      </c>
      <c r="F461" t="s">
        <v>12</v>
      </c>
      <c r="G461" t="s">
        <v>13</v>
      </c>
      <c r="H461" t="s">
        <v>13</v>
      </c>
      <c r="I461">
        <v>32</v>
      </c>
      <c r="J461" t="str">
        <f>IF(ABS((C461-AVERAGE($C:$C))/_xlfn.STDEV.S(moras2[SALARIO]))&gt;1.96,"Atípico","No")</f>
        <v>No</v>
      </c>
      <c r="K461" t="str">
        <f>IF(ABS((moras2[[#This Row],[EDAD]]-AVERAGE($I:$I))/_xlfn.STDEV.S($I:$I))&gt;1.96,"Atípico","No")</f>
        <v>No</v>
      </c>
      <c r="L461" t="str">
        <f t="shared" si="14"/>
        <v>26-35</v>
      </c>
      <c r="M461" t="str">
        <f t="shared" si="15"/>
        <v>1.000.001-5.000.000</v>
      </c>
    </row>
    <row r="462" spans="1:13" x14ac:dyDescent="0.35">
      <c r="A462">
        <v>62</v>
      </c>
      <c r="B462" t="s">
        <v>9</v>
      </c>
      <c r="C462">
        <v>1401725.03</v>
      </c>
      <c r="D462" t="s">
        <v>14</v>
      </c>
      <c r="E462" t="s">
        <v>11</v>
      </c>
      <c r="F462" t="s">
        <v>12</v>
      </c>
      <c r="G462" t="s">
        <v>13</v>
      </c>
      <c r="H462" t="s">
        <v>13</v>
      </c>
      <c r="I462">
        <v>85</v>
      </c>
      <c r="J462" t="str">
        <f>IF(ABS((C462-AVERAGE($C:$C))/_xlfn.STDEV.S(moras2[SALARIO]))&gt;1.96,"Atípico","No")</f>
        <v>No</v>
      </c>
      <c r="K462" t="str">
        <f>IF(ABS((moras2[[#This Row],[EDAD]]-AVERAGE($I:$I))/_xlfn.STDEV.S($I:$I))&gt;1.96,"Atípico","No")</f>
        <v>Atípico</v>
      </c>
      <c r="L462" t="str">
        <f t="shared" si="14"/>
        <v>56+</v>
      </c>
      <c r="M462" t="str">
        <f t="shared" si="15"/>
        <v>1.000.001-5.000.000</v>
      </c>
    </row>
    <row r="463" spans="1:13" x14ac:dyDescent="0.35">
      <c r="A463">
        <v>2277</v>
      </c>
      <c r="B463" t="s">
        <v>9</v>
      </c>
      <c r="C463">
        <v>1400000</v>
      </c>
      <c r="D463" t="s">
        <v>10</v>
      </c>
      <c r="E463" t="s">
        <v>16</v>
      </c>
      <c r="F463" t="s">
        <v>12</v>
      </c>
      <c r="G463" t="s">
        <v>13</v>
      </c>
      <c r="H463" t="s">
        <v>13</v>
      </c>
      <c r="I463">
        <v>30</v>
      </c>
      <c r="J463" t="str">
        <f>IF(ABS((C463-AVERAGE($C:$C))/_xlfn.STDEV.S(moras2[SALARIO]))&gt;1.96,"Atípico","No")</f>
        <v>No</v>
      </c>
      <c r="K463" t="str">
        <f>IF(ABS((moras2[[#This Row],[EDAD]]-AVERAGE($I:$I))/_xlfn.STDEV.S($I:$I))&gt;1.96,"Atípico","No")</f>
        <v>No</v>
      </c>
      <c r="L463" t="str">
        <f t="shared" si="14"/>
        <v>26-35</v>
      </c>
      <c r="M463" t="str">
        <f t="shared" si="15"/>
        <v>1.000.001-5.000.000</v>
      </c>
    </row>
    <row r="464" spans="1:13" x14ac:dyDescent="0.35">
      <c r="A464">
        <v>1595</v>
      </c>
      <c r="B464" t="s">
        <v>9</v>
      </c>
      <c r="C464">
        <v>1400000</v>
      </c>
      <c r="D464" t="s">
        <v>10</v>
      </c>
      <c r="E464" t="s">
        <v>16</v>
      </c>
      <c r="F464" t="s">
        <v>12</v>
      </c>
      <c r="G464" t="s">
        <v>13</v>
      </c>
      <c r="H464" t="s">
        <v>13</v>
      </c>
      <c r="I464">
        <v>34</v>
      </c>
      <c r="J464" t="str">
        <f>IF(ABS((C464-AVERAGE($C:$C))/_xlfn.STDEV.S(moras2[SALARIO]))&gt;1.96,"Atípico","No")</f>
        <v>No</v>
      </c>
      <c r="K464" t="str">
        <f>IF(ABS((moras2[[#This Row],[EDAD]]-AVERAGE($I:$I))/_xlfn.STDEV.S($I:$I))&gt;1.96,"Atípico","No")</f>
        <v>No</v>
      </c>
      <c r="L464" t="str">
        <f t="shared" si="14"/>
        <v>26-35</v>
      </c>
      <c r="M464" t="str">
        <f t="shared" si="15"/>
        <v>1.000.001-5.000.000</v>
      </c>
    </row>
    <row r="465" spans="1:13" x14ac:dyDescent="0.35">
      <c r="A465">
        <v>3089</v>
      </c>
      <c r="B465" t="s">
        <v>9</v>
      </c>
      <c r="C465">
        <v>1400000</v>
      </c>
      <c r="D465" t="s">
        <v>10</v>
      </c>
      <c r="E465" t="s">
        <v>16</v>
      </c>
      <c r="F465" t="s">
        <v>12</v>
      </c>
      <c r="G465" t="s">
        <v>13</v>
      </c>
      <c r="H465" t="s">
        <v>13</v>
      </c>
      <c r="I465">
        <v>68</v>
      </c>
      <c r="J465" t="str">
        <f>IF(ABS((C465-AVERAGE($C:$C))/_xlfn.STDEV.S(moras2[SALARIO]))&gt;1.96,"Atípico","No")</f>
        <v>No</v>
      </c>
      <c r="K465" t="str">
        <f>IF(ABS((moras2[[#This Row],[EDAD]]-AVERAGE($I:$I))/_xlfn.STDEV.S($I:$I))&gt;1.96,"Atípico","No")</f>
        <v>No</v>
      </c>
      <c r="L465" t="str">
        <f t="shared" si="14"/>
        <v>56+</v>
      </c>
      <c r="M465" t="str">
        <f t="shared" si="15"/>
        <v>1.000.001-5.000.000</v>
      </c>
    </row>
    <row r="466" spans="1:13" x14ac:dyDescent="0.35">
      <c r="A466">
        <v>4819</v>
      </c>
      <c r="B466" t="s">
        <v>15</v>
      </c>
      <c r="C466">
        <v>1399635</v>
      </c>
      <c r="D466" t="s">
        <v>14</v>
      </c>
      <c r="E466" t="s">
        <v>11</v>
      </c>
      <c r="F466" t="s">
        <v>12</v>
      </c>
      <c r="G466" t="s">
        <v>13</v>
      </c>
      <c r="H466" t="s">
        <v>13</v>
      </c>
      <c r="I466">
        <v>66</v>
      </c>
      <c r="J466" t="str">
        <f>IF(ABS((C466-AVERAGE($C:$C))/_xlfn.STDEV.S(moras2[SALARIO]))&gt;1.96,"Atípico","No")</f>
        <v>No</v>
      </c>
      <c r="K466" t="str">
        <f>IF(ABS((moras2[[#This Row],[EDAD]]-AVERAGE($I:$I))/_xlfn.STDEV.S($I:$I))&gt;1.96,"Atípico","No")</f>
        <v>No</v>
      </c>
      <c r="L466" t="str">
        <f t="shared" si="14"/>
        <v>56+</v>
      </c>
      <c r="M466" t="str">
        <f t="shared" si="15"/>
        <v>1.000.001-5.000.000</v>
      </c>
    </row>
    <row r="467" spans="1:13" x14ac:dyDescent="0.35">
      <c r="A467">
        <v>1551</v>
      </c>
      <c r="B467" t="s">
        <v>15</v>
      </c>
      <c r="C467">
        <v>1397631</v>
      </c>
      <c r="D467" t="s">
        <v>10</v>
      </c>
      <c r="E467" t="s">
        <v>11</v>
      </c>
      <c r="F467" t="s">
        <v>12</v>
      </c>
      <c r="G467" t="s">
        <v>13</v>
      </c>
      <c r="H467" t="s">
        <v>12</v>
      </c>
      <c r="I467">
        <v>48</v>
      </c>
      <c r="J467" t="str">
        <f>IF(ABS((C467-AVERAGE($C:$C))/_xlfn.STDEV.S(moras2[SALARIO]))&gt;1.96,"Atípico","No")</f>
        <v>No</v>
      </c>
      <c r="K467" t="str">
        <f>IF(ABS((moras2[[#This Row],[EDAD]]-AVERAGE($I:$I))/_xlfn.STDEV.S($I:$I))&gt;1.96,"Atípico","No")</f>
        <v>No</v>
      </c>
      <c r="L467" t="str">
        <f t="shared" si="14"/>
        <v>46-55</v>
      </c>
      <c r="M467" t="str">
        <f t="shared" si="15"/>
        <v>1.000.001-5.000.000</v>
      </c>
    </row>
    <row r="468" spans="1:13" x14ac:dyDescent="0.35">
      <c r="A468">
        <v>3620</v>
      </c>
      <c r="B468" t="s">
        <v>9</v>
      </c>
      <c r="C468">
        <v>1396054.5</v>
      </c>
      <c r="D468" t="s">
        <v>10</v>
      </c>
      <c r="E468" t="s">
        <v>11</v>
      </c>
      <c r="F468" t="s">
        <v>12</v>
      </c>
      <c r="G468" t="s">
        <v>13</v>
      </c>
      <c r="H468" t="s">
        <v>13</v>
      </c>
      <c r="I468">
        <v>40</v>
      </c>
      <c r="J468" t="str">
        <f>IF(ABS((C468-AVERAGE($C:$C))/_xlfn.STDEV.S(moras2[SALARIO]))&gt;1.96,"Atípico","No")</f>
        <v>No</v>
      </c>
      <c r="K468" t="str">
        <f>IF(ABS((moras2[[#This Row],[EDAD]]-AVERAGE($I:$I))/_xlfn.STDEV.S($I:$I))&gt;1.96,"Atípico","No")</f>
        <v>No</v>
      </c>
      <c r="L468" t="str">
        <f t="shared" si="14"/>
        <v>36-45</v>
      </c>
      <c r="M468" t="str">
        <f t="shared" si="15"/>
        <v>1.000.001-5.000.000</v>
      </c>
    </row>
    <row r="469" spans="1:13" x14ac:dyDescent="0.35">
      <c r="A469">
        <v>3892</v>
      </c>
      <c r="B469" t="s">
        <v>9</v>
      </c>
      <c r="C469">
        <v>1392687.83</v>
      </c>
      <c r="D469" t="s">
        <v>10</v>
      </c>
      <c r="E469" t="s">
        <v>16</v>
      </c>
      <c r="F469" t="s">
        <v>12</v>
      </c>
      <c r="G469" t="s">
        <v>13</v>
      </c>
      <c r="H469" t="s">
        <v>13</v>
      </c>
      <c r="I469">
        <v>55</v>
      </c>
      <c r="J469" t="str">
        <f>IF(ABS((C469-AVERAGE($C:$C))/_xlfn.STDEV.S(moras2[SALARIO]))&gt;1.96,"Atípico","No")</f>
        <v>No</v>
      </c>
      <c r="K469" t="str">
        <f>IF(ABS((moras2[[#This Row],[EDAD]]-AVERAGE($I:$I))/_xlfn.STDEV.S($I:$I))&gt;1.96,"Atípico","No")</f>
        <v>No</v>
      </c>
      <c r="L469" t="str">
        <f t="shared" si="14"/>
        <v>46-55</v>
      </c>
      <c r="M469" t="str">
        <f t="shared" si="15"/>
        <v>1.000.001-5.000.000</v>
      </c>
    </row>
    <row r="470" spans="1:13" x14ac:dyDescent="0.35">
      <c r="A470">
        <v>2609</v>
      </c>
      <c r="B470" t="s">
        <v>15</v>
      </c>
      <c r="C470">
        <v>1389523</v>
      </c>
      <c r="D470" t="s">
        <v>10</v>
      </c>
      <c r="E470" t="s">
        <v>11</v>
      </c>
      <c r="F470" t="s">
        <v>12</v>
      </c>
      <c r="G470" t="s">
        <v>13</v>
      </c>
      <c r="H470" t="s">
        <v>12</v>
      </c>
      <c r="I470">
        <v>48</v>
      </c>
      <c r="J470" t="str">
        <f>IF(ABS((C470-AVERAGE($C:$C))/_xlfn.STDEV.S(moras2[SALARIO]))&gt;1.96,"Atípico","No")</f>
        <v>No</v>
      </c>
      <c r="K470" t="str">
        <f>IF(ABS((moras2[[#This Row],[EDAD]]-AVERAGE($I:$I))/_xlfn.STDEV.S($I:$I))&gt;1.96,"Atípico","No")</f>
        <v>No</v>
      </c>
      <c r="L470" t="str">
        <f t="shared" si="14"/>
        <v>46-55</v>
      </c>
      <c r="M470" t="str">
        <f t="shared" si="15"/>
        <v>1.000.001-5.000.000</v>
      </c>
    </row>
    <row r="471" spans="1:13" x14ac:dyDescent="0.35">
      <c r="A471">
        <v>3133</v>
      </c>
      <c r="B471" t="s">
        <v>9</v>
      </c>
      <c r="C471">
        <v>1389242.41</v>
      </c>
      <c r="D471" t="s">
        <v>10</v>
      </c>
      <c r="E471" t="s">
        <v>16</v>
      </c>
      <c r="F471" t="s">
        <v>12</v>
      </c>
      <c r="G471" t="s">
        <v>13</v>
      </c>
      <c r="H471" t="s">
        <v>13</v>
      </c>
      <c r="I471">
        <v>45</v>
      </c>
      <c r="J471" t="str">
        <f>IF(ABS((C471-AVERAGE($C:$C))/_xlfn.STDEV.S(moras2[SALARIO]))&gt;1.96,"Atípico","No")</f>
        <v>No</v>
      </c>
      <c r="K471" t="str">
        <f>IF(ABS((moras2[[#This Row],[EDAD]]-AVERAGE($I:$I))/_xlfn.STDEV.S($I:$I))&gt;1.96,"Atípico","No")</f>
        <v>No</v>
      </c>
      <c r="L471" t="str">
        <f t="shared" si="14"/>
        <v>36-45</v>
      </c>
      <c r="M471" t="str">
        <f t="shared" si="15"/>
        <v>1.000.001-5.000.000</v>
      </c>
    </row>
    <row r="472" spans="1:13" x14ac:dyDescent="0.35">
      <c r="A472">
        <v>3855</v>
      </c>
      <c r="B472" t="s">
        <v>15</v>
      </c>
      <c r="C472">
        <v>1386388</v>
      </c>
      <c r="D472" t="s">
        <v>14</v>
      </c>
      <c r="E472" t="s">
        <v>11</v>
      </c>
      <c r="F472" t="s">
        <v>12</v>
      </c>
      <c r="G472" t="s">
        <v>13</v>
      </c>
      <c r="H472" t="s">
        <v>13</v>
      </c>
      <c r="I472">
        <v>75</v>
      </c>
      <c r="J472" t="str">
        <f>IF(ABS((C472-AVERAGE($C:$C))/_xlfn.STDEV.S(moras2[SALARIO]))&gt;1.96,"Atípico","No")</f>
        <v>No</v>
      </c>
      <c r="K472" t="str">
        <f>IF(ABS((moras2[[#This Row],[EDAD]]-AVERAGE($I:$I))/_xlfn.STDEV.S($I:$I))&gt;1.96,"Atípico","No")</f>
        <v>Atípico</v>
      </c>
      <c r="L472" t="str">
        <f t="shared" si="14"/>
        <v>56+</v>
      </c>
      <c r="M472" t="str">
        <f t="shared" si="15"/>
        <v>1.000.001-5.000.000</v>
      </c>
    </row>
    <row r="473" spans="1:13" x14ac:dyDescent="0.35">
      <c r="A473">
        <v>183</v>
      </c>
      <c r="B473" t="s">
        <v>15</v>
      </c>
      <c r="C473">
        <v>1379419</v>
      </c>
      <c r="D473" t="s">
        <v>14</v>
      </c>
      <c r="E473" t="s">
        <v>11</v>
      </c>
      <c r="F473" t="s">
        <v>12</v>
      </c>
      <c r="G473" t="s">
        <v>13</v>
      </c>
      <c r="H473" t="s">
        <v>13</v>
      </c>
      <c r="I473">
        <v>70</v>
      </c>
      <c r="J473" t="str">
        <f>IF(ABS((C473-AVERAGE($C:$C))/_xlfn.STDEV.S(moras2[SALARIO]))&gt;1.96,"Atípico","No")</f>
        <v>No</v>
      </c>
      <c r="K473" t="str">
        <f>IF(ABS((moras2[[#This Row],[EDAD]]-AVERAGE($I:$I))/_xlfn.STDEV.S($I:$I))&gt;1.96,"Atípico","No")</f>
        <v>Atípico</v>
      </c>
      <c r="L473" t="str">
        <f t="shared" si="14"/>
        <v>56+</v>
      </c>
      <c r="M473" t="str">
        <f t="shared" si="15"/>
        <v>1.000.001-5.000.000</v>
      </c>
    </row>
    <row r="474" spans="1:13" x14ac:dyDescent="0.35">
      <c r="A474">
        <v>3387</v>
      </c>
      <c r="B474" t="s">
        <v>15</v>
      </c>
      <c r="C474">
        <v>1377923.86</v>
      </c>
      <c r="D474" t="s">
        <v>10</v>
      </c>
      <c r="E474" t="s">
        <v>16</v>
      </c>
      <c r="F474" t="s">
        <v>12</v>
      </c>
      <c r="G474" t="s">
        <v>13</v>
      </c>
      <c r="H474" t="s">
        <v>13</v>
      </c>
      <c r="I474">
        <v>56</v>
      </c>
      <c r="J474" t="str">
        <f>IF(ABS((C474-AVERAGE($C:$C))/_xlfn.STDEV.S(moras2[SALARIO]))&gt;1.96,"Atípico","No")</f>
        <v>No</v>
      </c>
      <c r="K474" t="str">
        <f>IF(ABS((moras2[[#This Row],[EDAD]]-AVERAGE($I:$I))/_xlfn.STDEV.S($I:$I))&gt;1.96,"Atípico","No")</f>
        <v>No</v>
      </c>
      <c r="L474" t="str">
        <f t="shared" si="14"/>
        <v>56+</v>
      </c>
      <c r="M474" t="str">
        <f t="shared" si="15"/>
        <v>1.000.001-5.000.000</v>
      </c>
    </row>
    <row r="475" spans="1:13" x14ac:dyDescent="0.35">
      <c r="A475">
        <v>4949</v>
      </c>
      <c r="B475" t="s">
        <v>9</v>
      </c>
      <c r="C475">
        <v>1376386</v>
      </c>
      <c r="D475" t="s">
        <v>14</v>
      </c>
      <c r="E475" t="s">
        <v>11</v>
      </c>
      <c r="F475" t="s">
        <v>12</v>
      </c>
      <c r="G475" t="s">
        <v>13</v>
      </c>
      <c r="H475" t="s">
        <v>13</v>
      </c>
      <c r="I475">
        <v>67</v>
      </c>
      <c r="J475" t="str">
        <f>IF(ABS((C475-AVERAGE($C:$C))/_xlfn.STDEV.S(moras2[SALARIO]))&gt;1.96,"Atípico","No")</f>
        <v>No</v>
      </c>
      <c r="K475" t="str">
        <f>IF(ABS((moras2[[#This Row],[EDAD]]-AVERAGE($I:$I))/_xlfn.STDEV.S($I:$I))&gt;1.96,"Atípico","No")</f>
        <v>No</v>
      </c>
      <c r="L475" t="str">
        <f t="shared" si="14"/>
        <v>56+</v>
      </c>
      <c r="M475" t="str">
        <f t="shared" si="15"/>
        <v>1.000.001-5.000.000</v>
      </c>
    </row>
    <row r="476" spans="1:13" x14ac:dyDescent="0.35">
      <c r="A476">
        <v>3335</v>
      </c>
      <c r="B476" t="s">
        <v>9</v>
      </c>
      <c r="C476">
        <v>1374999.99</v>
      </c>
      <c r="D476" t="s">
        <v>10</v>
      </c>
      <c r="E476" t="s">
        <v>16</v>
      </c>
      <c r="F476" t="s">
        <v>12</v>
      </c>
      <c r="G476" t="s">
        <v>12</v>
      </c>
      <c r="H476" t="s">
        <v>13</v>
      </c>
      <c r="I476">
        <v>37</v>
      </c>
      <c r="J476" t="str">
        <f>IF(ABS((C476-AVERAGE($C:$C))/_xlfn.STDEV.S(moras2[SALARIO]))&gt;1.96,"Atípico","No")</f>
        <v>No</v>
      </c>
      <c r="K476" t="str">
        <f>IF(ABS((moras2[[#This Row],[EDAD]]-AVERAGE($I:$I))/_xlfn.STDEV.S($I:$I))&gt;1.96,"Atípico","No")</f>
        <v>No</v>
      </c>
      <c r="L476" t="str">
        <f t="shared" si="14"/>
        <v>36-45</v>
      </c>
      <c r="M476" t="str">
        <f t="shared" si="15"/>
        <v>1.000.001-5.000.000</v>
      </c>
    </row>
    <row r="477" spans="1:13" x14ac:dyDescent="0.35">
      <c r="A477">
        <v>2430</v>
      </c>
      <c r="B477" t="s">
        <v>15</v>
      </c>
      <c r="C477">
        <v>1373096</v>
      </c>
      <c r="D477" t="s">
        <v>10</v>
      </c>
      <c r="E477" t="s">
        <v>11</v>
      </c>
      <c r="F477" t="s">
        <v>12</v>
      </c>
      <c r="G477" t="s">
        <v>13</v>
      </c>
      <c r="H477" t="s">
        <v>13</v>
      </c>
      <c r="I477">
        <v>37</v>
      </c>
      <c r="J477" t="str">
        <f>IF(ABS((C477-AVERAGE($C:$C))/_xlfn.STDEV.S(moras2[SALARIO]))&gt;1.96,"Atípico","No")</f>
        <v>No</v>
      </c>
      <c r="K477" t="str">
        <f>IF(ABS((moras2[[#This Row],[EDAD]]-AVERAGE($I:$I))/_xlfn.STDEV.S($I:$I))&gt;1.96,"Atípico","No")</f>
        <v>No</v>
      </c>
      <c r="L477" t="str">
        <f t="shared" si="14"/>
        <v>36-45</v>
      </c>
      <c r="M477" t="str">
        <f t="shared" si="15"/>
        <v>1.000.001-5.000.000</v>
      </c>
    </row>
    <row r="478" spans="1:13" x14ac:dyDescent="0.35">
      <c r="A478">
        <v>1408</v>
      </c>
      <c r="B478" t="s">
        <v>9</v>
      </c>
      <c r="C478">
        <v>1372847.55</v>
      </c>
      <c r="D478" t="s">
        <v>10</v>
      </c>
      <c r="E478" t="s">
        <v>11</v>
      </c>
      <c r="F478" t="s">
        <v>12</v>
      </c>
      <c r="G478" t="s">
        <v>13</v>
      </c>
      <c r="H478" t="s">
        <v>13</v>
      </c>
      <c r="I478">
        <v>56</v>
      </c>
      <c r="J478" t="str">
        <f>IF(ABS((C478-AVERAGE($C:$C))/_xlfn.STDEV.S(moras2[SALARIO]))&gt;1.96,"Atípico","No")</f>
        <v>No</v>
      </c>
      <c r="K478" t="str">
        <f>IF(ABS((moras2[[#This Row],[EDAD]]-AVERAGE($I:$I))/_xlfn.STDEV.S($I:$I))&gt;1.96,"Atípico","No")</f>
        <v>No</v>
      </c>
      <c r="L478" t="str">
        <f t="shared" si="14"/>
        <v>56+</v>
      </c>
      <c r="M478" t="str">
        <f t="shared" si="15"/>
        <v>1.000.001-5.000.000</v>
      </c>
    </row>
    <row r="479" spans="1:13" x14ac:dyDescent="0.35">
      <c r="A479">
        <v>2212</v>
      </c>
      <c r="B479" t="s">
        <v>9</v>
      </c>
      <c r="C479">
        <v>1371326</v>
      </c>
      <c r="D479" t="s">
        <v>10</v>
      </c>
      <c r="E479" t="s">
        <v>11</v>
      </c>
      <c r="F479" t="s">
        <v>12</v>
      </c>
      <c r="G479" t="s">
        <v>13</v>
      </c>
      <c r="H479" t="s">
        <v>13</v>
      </c>
      <c r="I479">
        <v>51</v>
      </c>
      <c r="J479" t="str">
        <f>IF(ABS((C479-AVERAGE($C:$C))/_xlfn.STDEV.S(moras2[SALARIO]))&gt;1.96,"Atípico","No")</f>
        <v>No</v>
      </c>
      <c r="K479" t="str">
        <f>IF(ABS((moras2[[#This Row],[EDAD]]-AVERAGE($I:$I))/_xlfn.STDEV.S($I:$I))&gt;1.96,"Atípico","No")</f>
        <v>No</v>
      </c>
      <c r="L479" t="str">
        <f t="shared" si="14"/>
        <v>46-55</v>
      </c>
      <c r="M479" t="str">
        <f t="shared" si="15"/>
        <v>1.000.001-5.000.000</v>
      </c>
    </row>
    <row r="480" spans="1:13" x14ac:dyDescent="0.35">
      <c r="A480">
        <v>4998</v>
      </c>
      <c r="B480" t="s">
        <v>15</v>
      </c>
      <c r="C480">
        <v>1367154</v>
      </c>
      <c r="D480" t="s">
        <v>10</v>
      </c>
      <c r="E480" t="s">
        <v>11</v>
      </c>
      <c r="F480" t="s">
        <v>12</v>
      </c>
      <c r="G480" t="s">
        <v>13</v>
      </c>
      <c r="H480" t="s">
        <v>12</v>
      </c>
      <c r="I480">
        <v>56</v>
      </c>
      <c r="J480" t="str">
        <f>IF(ABS((C480-AVERAGE($C:$C))/_xlfn.STDEV.S(moras2[SALARIO]))&gt;1.96,"Atípico","No")</f>
        <v>No</v>
      </c>
      <c r="K480" t="str">
        <f>IF(ABS((moras2[[#This Row],[EDAD]]-AVERAGE($I:$I))/_xlfn.STDEV.S($I:$I))&gt;1.96,"Atípico","No")</f>
        <v>No</v>
      </c>
      <c r="L480" t="str">
        <f t="shared" si="14"/>
        <v>56+</v>
      </c>
      <c r="M480" t="str">
        <f t="shared" si="15"/>
        <v>1.000.001-5.000.000</v>
      </c>
    </row>
    <row r="481" spans="1:13" x14ac:dyDescent="0.35">
      <c r="A481">
        <v>327</v>
      </c>
      <c r="B481" t="s">
        <v>15</v>
      </c>
      <c r="C481">
        <v>1366089.12</v>
      </c>
      <c r="D481" t="s">
        <v>14</v>
      </c>
      <c r="E481" t="s">
        <v>11</v>
      </c>
      <c r="F481" t="s">
        <v>12</v>
      </c>
      <c r="G481" t="s">
        <v>12</v>
      </c>
      <c r="H481" t="s">
        <v>13</v>
      </c>
      <c r="I481">
        <v>73</v>
      </c>
      <c r="J481" t="str">
        <f>IF(ABS((C481-AVERAGE($C:$C))/_xlfn.STDEV.S(moras2[SALARIO]))&gt;1.96,"Atípico","No")</f>
        <v>No</v>
      </c>
      <c r="K481" t="str">
        <f>IF(ABS((moras2[[#This Row],[EDAD]]-AVERAGE($I:$I))/_xlfn.STDEV.S($I:$I))&gt;1.96,"Atípico","No")</f>
        <v>Atípico</v>
      </c>
      <c r="L481" t="str">
        <f t="shared" si="14"/>
        <v>56+</v>
      </c>
      <c r="M481" t="str">
        <f t="shared" si="15"/>
        <v>1.000.001-5.000.000</v>
      </c>
    </row>
    <row r="482" spans="1:13" x14ac:dyDescent="0.35">
      <c r="A482">
        <v>1466</v>
      </c>
      <c r="B482" t="s">
        <v>15</v>
      </c>
      <c r="C482">
        <v>1358025.5</v>
      </c>
      <c r="D482" t="s">
        <v>10</v>
      </c>
      <c r="E482" t="s">
        <v>11</v>
      </c>
      <c r="F482" t="s">
        <v>12</v>
      </c>
      <c r="G482" t="s">
        <v>13</v>
      </c>
      <c r="H482" t="s">
        <v>13</v>
      </c>
      <c r="I482">
        <v>32</v>
      </c>
      <c r="J482" t="str">
        <f>IF(ABS((C482-AVERAGE($C:$C))/_xlfn.STDEV.S(moras2[SALARIO]))&gt;1.96,"Atípico","No")</f>
        <v>No</v>
      </c>
      <c r="K482" t="str">
        <f>IF(ABS((moras2[[#This Row],[EDAD]]-AVERAGE($I:$I))/_xlfn.STDEV.S($I:$I))&gt;1.96,"Atípico","No")</f>
        <v>No</v>
      </c>
      <c r="L482" t="str">
        <f t="shared" si="14"/>
        <v>26-35</v>
      </c>
      <c r="M482" t="str">
        <f t="shared" si="15"/>
        <v>1.000.001-5.000.000</v>
      </c>
    </row>
    <row r="483" spans="1:13" x14ac:dyDescent="0.35">
      <c r="A483">
        <v>1625</v>
      </c>
      <c r="B483" t="s">
        <v>9</v>
      </c>
      <c r="C483">
        <v>1357187.5</v>
      </c>
      <c r="D483" t="s">
        <v>10</v>
      </c>
      <c r="E483" t="s">
        <v>16</v>
      </c>
      <c r="F483" t="s">
        <v>12</v>
      </c>
      <c r="G483" t="s">
        <v>13</v>
      </c>
      <c r="H483" t="s">
        <v>13</v>
      </c>
      <c r="I483">
        <v>36</v>
      </c>
      <c r="J483" t="str">
        <f>IF(ABS((C483-AVERAGE($C:$C))/_xlfn.STDEV.S(moras2[SALARIO]))&gt;1.96,"Atípico","No")</f>
        <v>No</v>
      </c>
      <c r="K483" t="str">
        <f>IF(ABS((moras2[[#This Row],[EDAD]]-AVERAGE($I:$I))/_xlfn.STDEV.S($I:$I))&gt;1.96,"Atípico","No")</f>
        <v>No</v>
      </c>
      <c r="L483" t="str">
        <f t="shared" si="14"/>
        <v>36-45</v>
      </c>
      <c r="M483" t="str">
        <f t="shared" si="15"/>
        <v>1.000.001-5.000.000</v>
      </c>
    </row>
    <row r="484" spans="1:13" x14ac:dyDescent="0.35">
      <c r="A484">
        <v>3546</v>
      </c>
      <c r="B484" t="s">
        <v>15</v>
      </c>
      <c r="C484">
        <v>1355000</v>
      </c>
      <c r="D484" t="s">
        <v>10</v>
      </c>
      <c r="E484" t="s">
        <v>16</v>
      </c>
      <c r="F484" t="s">
        <v>12</v>
      </c>
      <c r="G484" t="s">
        <v>13</v>
      </c>
      <c r="H484" t="s">
        <v>13</v>
      </c>
      <c r="I484">
        <v>43</v>
      </c>
      <c r="J484" t="str">
        <f>IF(ABS((C484-AVERAGE($C:$C))/_xlfn.STDEV.S(moras2[SALARIO]))&gt;1.96,"Atípico","No")</f>
        <v>No</v>
      </c>
      <c r="K484" t="str">
        <f>IF(ABS((moras2[[#This Row],[EDAD]]-AVERAGE($I:$I))/_xlfn.STDEV.S($I:$I))&gt;1.96,"Atípico","No")</f>
        <v>No</v>
      </c>
      <c r="L484" t="str">
        <f t="shared" si="14"/>
        <v>36-45</v>
      </c>
      <c r="M484" t="str">
        <f t="shared" si="15"/>
        <v>1.000.001-5.000.000</v>
      </c>
    </row>
    <row r="485" spans="1:13" x14ac:dyDescent="0.35">
      <c r="A485">
        <v>4913</v>
      </c>
      <c r="B485" t="s">
        <v>15</v>
      </c>
      <c r="C485">
        <v>1354854</v>
      </c>
      <c r="D485" t="s">
        <v>10</v>
      </c>
      <c r="E485" t="s">
        <v>11</v>
      </c>
      <c r="F485" t="s">
        <v>12</v>
      </c>
      <c r="G485" t="s">
        <v>13</v>
      </c>
      <c r="H485" t="s">
        <v>12</v>
      </c>
      <c r="I485">
        <v>42</v>
      </c>
      <c r="J485" t="str">
        <f>IF(ABS((C485-AVERAGE($C:$C))/_xlfn.STDEV.S(moras2[SALARIO]))&gt;1.96,"Atípico","No")</f>
        <v>No</v>
      </c>
      <c r="K485" t="str">
        <f>IF(ABS((moras2[[#This Row],[EDAD]]-AVERAGE($I:$I))/_xlfn.STDEV.S($I:$I))&gt;1.96,"Atípico","No")</f>
        <v>No</v>
      </c>
      <c r="L485" t="str">
        <f t="shared" si="14"/>
        <v>36-45</v>
      </c>
      <c r="M485" t="str">
        <f t="shared" si="15"/>
        <v>1.000.001-5.000.000</v>
      </c>
    </row>
    <row r="486" spans="1:13" x14ac:dyDescent="0.35">
      <c r="A486">
        <v>3106</v>
      </c>
      <c r="B486" t="s">
        <v>9</v>
      </c>
      <c r="C486">
        <v>1353797</v>
      </c>
      <c r="D486" t="s">
        <v>10</v>
      </c>
      <c r="E486" t="s">
        <v>11</v>
      </c>
      <c r="F486" t="s">
        <v>12</v>
      </c>
      <c r="G486" t="s">
        <v>13</v>
      </c>
      <c r="H486" t="s">
        <v>12</v>
      </c>
      <c r="I486">
        <v>44</v>
      </c>
      <c r="J486" t="str">
        <f>IF(ABS((C486-AVERAGE($C:$C))/_xlfn.STDEV.S(moras2[SALARIO]))&gt;1.96,"Atípico","No")</f>
        <v>No</v>
      </c>
      <c r="K486" t="str">
        <f>IF(ABS((moras2[[#This Row],[EDAD]]-AVERAGE($I:$I))/_xlfn.STDEV.S($I:$I))&gt;1.96,"Atípico","No")</f>
        <v>No</v>
      </c>
      <c r="L486" t="str">
        <f t="shared" si="14"/>
        <v>36-45</v>
      </c>
      <c r="M486" t="str">
        <f t="shared" si="15"/>
        <v>1.000.001-5.000.000</v>
      </c>
    </row>
    <row r="487" spans="1:13" x14ac:dyDescent="0.35">
      <c r="A487">
        <v>1995</v>
      </c>
      <c r="B487" t="s">
        <v>9</v>
      </c>
      <c r="C487">
        <v>1352723.7</v>
      </c>
      <c r="D487" t="s">
        <v>10</v>
      </c>
      <c r="E487" t="s">
        <v>11</v>
      </c>
      <c r="F487" t="s">
        <v>12</v>
      </c>
      <c r="G487" t="s">
        <v>13</v>
      </c>
      <c r="H487" t="s">
        <v>13</v>
      </c>
      <c r="I487">
        <v>29</v>
      </c>
      <c r="J487" t="str">
        <f>IF(ABS((C487-AVERAGE($C:$C))/_xlfn.STDEV.S(moras2[SALARIO]))&gt;1.96,"Atípico","No")</f>
        <v>No</v>
      </c>
      <c r="K487" t="str">
        <f>IF(ABS((moras2[[#This Row],[EDAD]]-AVERAGE($I:$I))/_xlfn.STDEV.S($I:$I))&gt;1.96,"Atípico","No")</f>
        <v>No</v>
      </c>
      <c r="L487" t="str">
        <f t="shared" si="14"/>
        <v>26-35</v>
      </c>
      <c r="M487" t="str">
        <f t="shared" si="15"/>
        <v>1.000.001-5.000.000</v>
      </c>
    </row>
    <row r="488" spans="1:13" x14ac:dyDescent="0.35">
      <c r="A488">
        <v>2876</v>
      </c>
      <c r="B488" t="s">
        <v>15</v>
      </c>
      <c r="C488">
        <v>1350000</v>
      </c>
      <c r="D488" t="s">
        <v>10</v>
      </c>
      <c r="E488" t="s">
        <v>16</v>
      </c>
      <c r="F488" t="s">
        <v>12</v>
      </c>
      <c r="G488" t="s">
        <v>13</v>
      </c>
      <c r="H488" t="s">
        <v>13</v>
      </c>
      <c r="I488">
        <v>57</v>
      </c>
      <c r="J488" t="str">
        <f>IF(ABS((C488-AVERAGE($C:$C))/_xlfn.STDEV.S(moras2[SALARIO]))&gt;1.96,"Atípico","No")</f>
        <v>No</v>
      </c>
      <c r="K488" t="str">
        <f>IF(ABS((moras2[[#This Row],[EDAD]]-AVERAGE($I:$I))/_xlfn.STDEV.S($I:$I))&gt;1.96,"Atípico","No")</f>
        <v>No</v>
      </c>
      <c r="L488" t="str">
        <f t="shared" si="14"/>
        <v>56+</v>
      </c>
      <c r="M488" t="str">
        <f t="shared" si="15"/>
        <v>1.000.001-5.000.000</v>
      </c>
    </row>
    <row r="489" spans="1:13" x14ac:dyDescent="0.35">
      <c r="A489">
        <v>2142</v>
      </c>
      <c r="B489" t="s">
        <v>9</v>
      </c>
      <c r="C489">
        <v>1347519</v>
      </c>
      <c r="D489" t="s">
        <v>10</v>
      </c>
      <c r="E489" t="s">
        <v>11</v>
      </c>
      <c r="F489" t="s">
        <v>12</v>
      </c>
      <c r="G489" t="s">
        <v>13</v>
      </c>
      <c r="H489" t="s">
        <v>13</v>
      </c>
      <c r="I489">
        <v>57</v>
      </c>
      <c r="J489" t="str">
        <f>IF(ABS((C489-AVERAGE($C:$C))/_xlfn.STDEV.S(moras2[SALARIO]))&gt;1.96,"Atípico","No")</f>
        <v>No</v>
      </c>
      <c r="K489" t="str">
        <f>IF(ABS((moras2[[#This Row],[EDAD]]-AVERAGE($I:$I))/_xlfn.STDEV.S($I:$I))&gt;1.96,"Atípico","No")</f>
        <v>No</v>
      </c>
      <c r="L489" t="str">
        <f t="shared" si="14"/>
        <v>56+</v>
      </c>
      <c r="M489" t="str">
        <f t="shared" si="15"/>
        <v>1.000.001-5.000.000</v>
      </c>
    </row>
    <row r="490" spans="1:13" x14ac:dyDescent="0.35">
      <c r="A490">
        <v>1515</v>
      </c>
      <c r="B490" t="s">
        <v>9</v>
      </c>
      <c r="C490">
        <v>1346350</v>
      </c>
      <c r="D490" t="s">
        <v>10</v>
      </c>
      <c r="E490" t="s">
        <v>16</v>
      </c>
      <c r="F490" t="s">
        <v>12</v>
      </c>
      <c r="G490" t="s">
        <v>13</v>
      </c>
      <c r="H490" t="s">
        <v>13</v>
      </c>
      <c r="I490">
        <v>47</v>
      </c>
      <c r="J490" t="str">
        <f>IF(ABS((C490-AVERAGE($C:$C))/_xlfn.STDEV.S(moras2[SALARIO]))&gt;1.96,"Atípico","No")</f>
        <v>No</v>
      </c>
      <c r="K490" t="str">
        <f>IF(ABS((moras2[[#This Row],[EDAD]]-AVERAGE($I:$I))/_xlfn.STDEV.S($I:$I))&gt;1.96,"Atípico","No")</f>
        <v>No</v>
      </c>
      <c r="L490" t="str">
        <f t="shared" si="14"/>
        <v>46-55</v>
      </c>
      <c r="M490" t="str">
        <f t="shared" si="15"/>
        <v>1.000.001-5.000.000</v>
      </c>
    </row>
    <row r="491" spans="1:13" x14ac:dyDescent="0.35">
      <c r="A491">
        <v>3037</v>
      </c>
      <c r="B491" t="s">
        <v>9</v>
      </c>
      <c r="C491">
        <v>1346208.75</v>
      </c>
      <c r="D491" t="s">
        <v>10</v>
      </c>
      <c r="E491" t="s">
        <v>16</v>
      </c>
      <c r="F491" t="s">
        <v>12</v>
      </c>
      <c r="G491" t="s">
        <v>13</v>
      </c>
      <c r="H491" t="s">
        <v>13</v>
      </c>
      <c r="I491">
        <v>38</v>
      </c>
      <c r="J491" t="str">
        <f>IF(ABS((C491-AVERAGE($C:$C))/_xlfn.STDEV.S(moras2[SALARIO]))&gt;1.96,"Atípico","No")</f>
        <v>No</v>
      </c>
      <c r="K491" t="str">
        <f>IF(ABS((moras2[[#This Row],[EDAD]]-AVERAGE($I:$I))/_xlfn.STDEV.S($I:$I))&gt;1.96,"Atípico","No")</f>
        <v>No</v>
      </c>
      <c r="L491" t="str">
        <f t="shared" si="14"/>
        <v>36-45</v>
      </c>
      <c r="M491" t="str">
        <f t="shared" si="15"/>
        <v>1.000.001-5.000.000</v>
      </c>
    </row>
    <row r="492" spans="1:13" x14ac:dyDescent="0.35">
      <c r="A492">
        <v>465</v>
      </c>
      <c r="B492" t="s">
        <v>15</v>
      </c>
      <c r="C492">
        <v>1346033</v>
      </c>
      <c r="D492" t="s">
        <v>14</v>
      </c>
      <c r="E492" t="s">
        <v>11</v>
      </c>
      <c r="F492" t="s">
        <v>12</v>
      </c>
      <c r="G492" t="s">
        <v>13</v>
      </c>
      <c r="H492" t="s">
        <v>13</v>
      </c>
      <c r="I492">
        <v>55</v>
      </c>
      <c r="J492" t="str">
        <f>IF(ABS((C492-AVERAGE($C:$C))/_xlfn.STDEV.S(moras2[SALARIO]))&gt;1.96,"Atípico","No")</f>
        <v>No</v>
      </c>
      <c r="K492" t="str">
        <f>IF(ABS((moras2[[#This Row],[EDAD]]-AVERAGE($I:$I))/_xlfn.STDEV.S($I:$I))&gt;1.96,"Atípico","No")</f>
        <v>No</v>
      </c>
      <c r="L492" t="str">
        <f t="shared" si="14"/>
        <v>46-55</v>
      </c>
      <c r="M492" t="str">
        <f t="shared" si="15"/>
        <v>1.000.001-5.000.000</v>
      </c>
    </row>
    <row r="493" spans="1:13" x14ac:dyDescent="0.35">
      <c r="A493">
        <v>3742</v>
      </c>
      <c r="B493" t="s">
        <v>15</v>
      </c>
      <c r="C493">
        <v>1343265.5</v>
      </c>
      <c r="D493" t="s">
        <v>10</v>
      </c>
      <c r="E493" t="s">
        <v>11</v>
      </c>
      <c r="F493" t="s">
        <v>12</v>
      </c>
      <c r="G493" t="s">
        <v>13</v>
      </c>
      <c r="H493" t="s">
        <v>13</v>
      </c>
      <c r="I493">
        <v>40</v>
      </c>
      <c r="J493" t="str">
        <f>IF(ABS((C493-AVERAGE($C:$C))/_xlfn.STDEV.S(moras2[SALARIO]))&gt;1.96,"Atípico","No")</f>
        <v>No</v>
      </c>
      <c r="K493" t="str">
        <f>IF(ABS((moras2[[#This Row],[EDAD]]-AVERAGE($I:$I))/_xlfn.STDEV.S($I:$I))&gt;1.96,"Atípico","No")</f>
        <v>No</v>
      </c>
      <c r="L493" t="str">
        <f t="shared" si="14"/>
        <v>36-45</v>
      </c>
      <c r="M493" t="str">
        <f t="shared" si="15"/>
        <v>1.000.001-5.000.000</v>
      </c>
    </row>
    <row r="494" spans="1:13" x14ac:dyDescent="0.35">
      <c r="A494">
        <v>3911</v>
      </c>
      <c r="B494" t="s">
        <v>15</v>
      </c>
      <c r="C494">
        <v>1341939</v>
      </c>
      <c r="D494" t="s">
        <v>14</v>
      </c>
      <c r="E494" t="s">
        <v>11</v>
      </c>
      <c r="F494" t="s">
        <v>12</v>
      </c>
      <c r="G494" t="s">
        <v>13</v>
      </c>
      <c r="H494" t="s">
        <v>13</v>
      </c>
      <c r="I494">
        <v>76</v>
      </c>
      <c r="J494" t="str">
        <f>IF(ABS((C494-AVERAGE($C:$C))/_xlfn.STDEV.S(moras2[SALARIO]))&gt;1.96,"Atípico","No")</f>
        <v>No</v>
      </c>
      <c r="K494" t="str">
        <f>IF(ABS((moras2[[#This Row],[EDAD]]-AVERAGE($I:$I))/_xlfn.STDEV.S($I:$I))&gt;1.96,"Atípico","No")</f>
        <v>Atípico</v>
      </c>
      <c r="L494" t="str">
        <f t="shared" si="14"/>
        <v>56+</v>
      </c>
      <c r="M494" t="str">
        <f t="shared" si="15"/>
        <v>1.000.001-5.000.000</v>
      </c>
    </row>
    <row r="495" spans="1:13" x14ac:dyDescent="0.35">
      <c r="A495">
        <v>2520</v>
      </c>
      <c r="B495" t="s">
        <v>15</v>
      </c>
      <c r="C495">
        <v>1341415.6399999999</v>
      </c>
      <c r="D495" t="s">
        <v>10</v>
      </c>
      <c r="E495" t="s">
        <v>16</v>
      </c>
      <c r="F495" t="s">
        <v>12</v>
      </c>
      <c r="G495" t="s">
        <v>13</v>
      </c>
      <c r="H495" t="s">
        <v>13</v>
      </c>
      <c r="I495">
        <v>38</v>
      </c>
      <c r="J495" t="str">
        <f>IF(ABS((C495-AVERAGE($C:$C))/_xlfn.STDEV.S(moras2[SALARIO]))&gt;1.96,"Atípico","No")</f>
        <v>No</v>
      </c>
      <c r="K495" t="str">
        <f>IF(ABS((moras2[[#This Row],[EDAD]]-AVERAGE($I:$I))/_xlfn.STDEV.S($I:$I))&gt;1.96,"Atípico","No")</f>
        <v>No</v>
      </c>
      <c r="L495" t="str">
        <f t="shared" si="14"/>
        <v>36-45</v>
      </c>
      <c r="M495" t="str">
        <f t="shared" si="15"/>
        <v>1.000.001-5.000.000</v>
      </c>
    </row>
    <row r="496" spans="1:13" x14ac:dyDescent="0.35">
      <c r="A496">
        <v>330</v>
      </c>
      <c r="B496" t="s">
        <v>9</v>
      </c>
      <c r="C496">
        <v>1340908</v>
      </c>
      <c r="D496" t="s">
        <v>10</v>
      </c>
      <c r="E496" t="s">
        <v>11</v>
      </c>
      <c r="F496" t="s">
        <v>12</v>
      </c>
      <c r="G496" t="s">
        <v>13</v>
      </c>
      <c r="H496" t="s">
        <v>13</v>
      </c>
      <c r="I496">
        <v>54</v>
      </c>
      <c r="J496" t="str">
        <f>IF(ABS((C496-AVERAGE($C:$C))/_xlfn.STDEV.S(moras2[SALARIO]))&gt;1.96,"Atípico","No")</f>
        <v>No</v>
      </c>
      <c r="K496" t="str">
        <f>IF(ABS((moras2[[#This Row],[EDAD]]-AVERAGE($I:$I))/_xlfn.STDEV.S($I:$I))&gt;1.96,"Atípico","No")</f>
        <v>No</v>
      </c>
      <c r="L496" t="str">
        <f t="shared" si="14"/>
        <v>46-55</v>
      </c>
      <c r="M496" t="str">
        <f t="shared" si="15"/>
        <v>1.000.001-5.000.000</v>
      </c>
    </row>
    <row r="497" spans="1:13" x14ac:dyDescent="0.35">
      <c r="A497">
        <v>1032</v>
      </c>
      <c r="B497" t="s">
        <v>9</v>
      </c>
      <c r="C497">
        <v>1340270.3400000001</v>
      </c>
      <c r="D497" t="s">
        <v>10</v>
      </c>
      <c r="E497" t="s">
        <v>16</v>
      </c>
      <c r="F497" t="s">
        <v>12</v>
      </c>
      <c r="G497" t="s">
        <v>13</v>
      </c>
      <c r="H497" t="s">
        <v>13</v>
      </c>
      <c r="I497">
        <v>32</v>
      </c>
      <c r="J497" t="str">
        <f>IF(ABS((C497-AVERAGE($C:$C))/_xlfn.STDEV.S(moras2[SALARIO]))&gt;1.96,"Atípico","No")</f>
        <v>No</v>
      </c>
      <c r="K497" t="str">
        <f>IF(ABS((moras2[[#This Row],[EDAD]]-AVERAGE($I:$I))/_xlfn.STDEV.S($I:$I))&gt;1.96,"Atípico","No")</f>
        <v>No</v>
      </c>
      <c r="L497" t="str">
        <f t="shared" si="14"/>
        <v>26-35</v>
      </c>
      <c r="M497" t="str">
        <f t="shared" si="15"/>
        <v>1.000.001-5.000.000</v>
      </c>
    </row>
    <row r="498" spans="1:13" x14ac:dyDescent="0.35">
      <c r="A498">
        <v>4640</v>
      </c>
      <c r="B498" t="s">
        <v>15</v>
      </c>
      <c r="C498">
        <v>1337734.1000000001</v>
      </c>
      <c r="D498" t="s">
        <v>10</v>
      </c>
      <c r="E498" t="s">
        <v>16</v>
      </c>
      <c r="F498" t="s">
        <v>12</v>
      </c>
      <c r="G498" t="s">
        <v>13</v>
      </c>
      <c r="H498" t="s">
        <v>13</v>
      </c>
      <c r="I498">
        <v>26</v>
      </c>
      <c r="J498" t="str">
        <f>IF(ABS((C498-AVERAGE($C:$C))/_xlfn.STDEV.S(moras2[SALARIO]))&gt;1.96,"Atípico","No")</f>
        <v>No</v>
      </c>
      <c r="K498" t="str">
        <f>IF(ABS((moras2[[#This Row],[EDAD]]-AVERAGE($I:$I))/_xlfn.STDEV.S($I:$I))&gt;1.96,"Atípico","No")</f>
        <v>No</v>
      </c>
      <c r="L498" t="str">
        <f t="shared" si="14"/>
        <v>26-35</v>
      </c>
      <c r="M498" t="str">
        <f t="shared" si="15"/>
        <v>1.000.001-5.000.000</v>
      </c>
    </row>
    <row r="499" spans="1:13" x14ac:dyDescent="0.35">
      <c r="A499">
        <v>962</v>
      </c>
      <c r="B499" t="s">
        <v>9</v>
      </c>
      <c r="C499">
        <v>1335784.1399999999</v>
      </c>
      <c r="D499" t="s">
        <v>10</v>
      </c>
      <c r="E499" t="s">
        <v>16</v>
      </c>
      <c r="F499" t="s">
        <v>12</v>
      </c>
      <c r="G499" t="s">
        <v>13</v>
      </c>
      <c r="H499" t="s">
        <v>13</v>
      </c>
      <c r="I499">
        <v>36</v>
      </c>
      <c r="J499" t="str">
        <f>IF(ABS((C499-AVERAGE($C:$C))/_xlfn.STDEV.S(moras2[SALARIO]))&gt;1.96,"Atípico","No")</f>
        <v>No</v>
      </c>
      <c r="K499" t="str">
        <f>IF(ABS((moras2[[#This Row],[EDAD]]-AVERAGE($I:$I))/_xlfn.STDEV.S($I:$I))&gt;1.96,"Atípico","No")</f>
        <v>No</v>
      </c>
      <c r="L499" t="str">
        <f t="shared" si="14"/>
        <v>36-45</v>
      </c>
      <c r="M499" t="str">
        <f t="shared" si="15"/>
        <v>1.000.001-5.000.000</v>
      </c>
    </row>
    <row r="500" spans="1:13" x14ac:dyDescent="0.35">
      <c r="A500">
        <v>3717</v>
      </c>
      <c r="B500" t="s">
        <v>15</v>
      </c>
      <c r="C500">
        <v>1333402</v>
      </c>
      <c r="D500" t="s">
        <v>10</v>
      </c>
      <c r="E500" t="s">
        <v>11</v>
      </c>
      <c r="F500" t="s">
        <v>12</v>
      </c>
      <c r="G500" t="s">
        <v>13</v>
      </c>
      <c r="H500" t="s">
        <v>13</v>
      </c>
      <c r="I500">
        <v>39</v>
      </c>
      <c r="J500" t="str">
        <f>IF(ABS((C500-AVERAGE($C:$C))/_xlfn.STDEV.S(moras2[SALARIO]))&gt;1.96,"Atípico","No")</f>
        <v>No</v>
      </c>
      <c r="K500" t="str">
        <f>IF(ABS((moras2[[#This Row],[EDAD]]-AVERAGE($I:$I))/_xlfn.STDEV.S($I:$I))&gt;1.96,"Atípico","No")</f>
        <v>No</v>
      </c>
      <c r="L500" t="str">
        <f t="shared" si="14"/>
        <v>36-45</v>
      </c>
      <c r="M500" t="str">
        <f t="shared" si="15"/>
        <v>1.000.001-5.000.000</v>
      </c>
    </row>
    <row r="501" spans="1:13" x14ac:dyDescent="0.35">
      <c r="A501">
        <v>2611</v>
      </c>
      <c r="B501" t="s">
        <v>9</v>
      </c>
      <c r="C501">
        <v>1333022.48</v>
      </c>
      <c r="D501" t="s">
        <v>10</v>
      </c>
      <c r="E501" t="s">
        <v>11</v>
      </c>
      <c r="F501" t="s">
        <v>12</v>
      </c>
      <c r="G501" t="s">
        <v>13</v>
      </c>
      <c r="H501" t="s">
        <v>13</v>
      </c>
      <c r="I501">
        <v>40</v>
      </c>
      <c r="J501" t="str">
        <f>IF(ABS((C501-AVERAGE($C:$C))/_xlfn.STDEV.S(moras2[SALARIO]))&gt;1.96,"Atípico","No")</f>
        <v>No</v>
      </c>
      <c r="K501" t="str">
        <f>IF(ABS((moras2[[#This Row],[EDAD]]-AVERAGE($I:$I))/_xlfn.STDEV.S($I:$I))&gt;1.96,"Atípico","No")</f>
        <v>No</v>
      </c>
      <c r="L501" t="str">
        <f t="shared" si="14"/>
        <v>36-45</v>
      </c>
      <c r="M501" t="str">
        <f t="shared" si="15"/>
        <v>1.000.001-5.000.000</v>
      </c>
    </row>
    <row r="502" spans="1:13" x14ac:dyDescent="0.35">
      <c r="A502">
        <v>3961</v>
      </c>
      <c r="B502" t="s">
        <v>15</v>
      </c>
      <c r="C502">
        <v>1332630</v>
      </c>
      <c r="D502" t="s">
        <v>10</v>
      </c>
      <c r="E502" t="s">
        <v>11</v>
      </c>
      <c r="F502" t="s">
        <v>12</v>
      </c>
      <c r="G502" t="s">
        <v>13</v>
      </c>
      <c r="H502" t="s">
        <v>12</v>
      </c>
      <c r="I502">
        <v>42</v>
      </c>
      <c r="J502" t="str">
        <f>IF(ABS((C502-AVERAGE($C:$C))/_xlfn.STDEV.S(moras2[SALARIO]))&gt;1.96,"Atípico","No")</f>
        <v>No</v>
      </c>
      <c r="K502" t="str">
        <f>IF(ABS((moras2[[#This Row],[EDAD]]-AVERAGE($I:$I))/_xlfn.STDEV.S($I:$I))&gt;1.96,"Atípico","No")</f>
        <v>No</v>
      </c>
      <c r="L502" t="str">
        <f t="shared" si="14"/>
        <v>36-45</v>
      </c>
      <c r="M502" t="str">
        <f t="shared" si="15"/>
        <v>1.000.001-5.000.000</v>
      </c>
    </row>
    <row r="503" spans="1:13" x14ac:dyDescent="0.35">
      <c r="A503">
        <v>2748</v>
      </c>
      <c r="B503" t="s">
        <v>15</v>
      </c>
      <c r="C503">
        <v>1332247</v>
      </c>
      <c r="D503" t="s">
        <v>10</v>
      </c>
      <c r="E503" t="s">
        <v>11</v>
      </c>
      <c r="F503" t="s">
        <v>12</v>
      </c>
      <c r="G503" t="s">
        <v>13</v>
      </c>
      <c r="H503" t="s">
        <v>13</v>
      </c>
      <c r="I503">
        <v>33</v>
      </c>
      <c r="J503" t="str">
        <f>IF(ABS((C503-AVERAGE($C:$C))/_xlfn.STDEV.S(moras2[SALARIO]))&gt;1.96,"Atípico","No")</f>
        <v>No</v>
      </c>
      <c r="K503" t="str">
        <f>IF(ABS((moras2[[#This Row],[EDAD]]-AVERAGE($I:$I))/_xlfn.STDEV.S($I:$I))&gt;1.96,"Atípico","No")</f>
        <v>No</v>
      </c>
      <c r="L503" t="str">
        <f t="shared" si="14"/>
        <v>26-35</v>
      </c>
      <c r="M503" t="str">
        <f t="shared" si="15"/>
        <v>1.000.001-5.000.000</v>
      </c>
    </row>
    <row r="504" spans="1:13" x14ac:dyDescent="0.35">
      <c r="A504">
        <v>2415</v>
      </c>
      <c r="B504" t="s">
        <v>15</v>
      </c>
      <c r="C504">
        <v>1332081</v>
      </c>
      <c r="D504" t="s">
        <v>14</v>
      </c>
      <c r="E504" t="s">
        <v>11</v>
      </c>
      <c r="F504" t="s">
        <v>12</v>
      </c>
      <c r="G504" t="s">
        <v>13</v>
      </c>
      <c r="H504" t="s">
        <v>13</v>
      </c>
      <c r="I504">
        <v>65</v>
      </c>
      <c r="J504" t="str">
        <f>IF(ABS((C504-AVERAGE($C:$C))/_xlfn.STDEV.S(moras2[SALARIO]))&gt;1.96,"Atípico","No")</f>
        <v>No</v>
      </c>
      <c r="K504" t="str">
        <f>IF(ABS((moras2[[#This Row],[EDAD]]-AVERAGE($I:$I))/_xlfn.STDEV.S($I:$I))&gt;1.96,"Atípico","No")</f>
        <v>No</v>
      </c>
      <c r="L504" t="str">
        <f t="shared" si="14"/>
        <v>56+</v>
      </c>
      <c r="M504" t="str">
        <f t="shared" si="15"/>
        <v>1.000.001-5.000.000</v>
      </c>
    </row>
    <row r="505" spans="1:13" x14ac:dyDescent="0.35">
      <c r="A505">
        <v>363</v>
      </c>
      <c r="B505" t="s">
        <v>15</v>
      </c>
      <c r="C505">
        <v>1331904</v>
      </c>
      <c r="D505" t="s">
        <v>10</v>
      </c>
      <c r="E505" t="s">
        <v>11</v>
      </c>
      <c r="F505" t="s">
        <v>12</v>
      </c>
      <c r="G505" t="s">
        <v>13</v>
      </c>
      <c r="H505" t="s">
        <v>13</v>
      </c>
      <c r="I505">
        <v>42</v>
      </c>
      <c r="J505" t="str">
        <f>IF(ABS((C505-AVERAGE($C:$C))/_xlfn.STDEV.S(moras2[SALARIO]))&gt;1.96,"Atípico","No")</f>
        <v>No</v>
      </c>
      <c r="K505" t="str">
        <f>IF(ABS((moras2[[#This Row],[EDAD]]-AVERAGE($I:$I))/_xlfn.STDEV.S($I:$I))&gt;1.96,"Atípico","No")</f>
        <v>No</v>
      </c>
      <c r="L505" t="str">
        <f t="shared" si="14"/>
        <v>36-45</v>
      </c>
      <c r="M505" t="str">
        <f t="shared" si="15"/>
        <v>1.000.001-5.000.000</v>
      </c>
    </row>
    <row r="506" spans="1:13" x14ac:dyDescent="0.35">
      <c r="A506">
        <v>4223</v>
      </c>
      <c r="B506" t="s">
        <v>9</v>
      </c>
      <c r="C506">
        <v>1331200</v>
      </c>
      <c r="D506" t="s">
        <v>10</v>
      </c>
      <c r="E506" t="s">
        <v>16</v>
      </c>
      <c r="F506" t="s">
        <v>12</v>
      </c>
      <c r="G506" t="s">
        <v>13</v>
      </c>
      <c r="H506" t="s">
        <v>13</v>
      </c>
      <c r="I506">
        <v>31</v>
      </c>
      <c r="J506" t="str">
        <f>IF(ABS((C506-AVERAGE($C:$C))/_xlfn.STDEV.S(moras2[SALARIO]))&gt;1.96,"Atípico","No")</f>
        <v>No</v>
      </c>
      <c r="K506" t="str">
        <f>IF(ABS((moras2[[#This Row],[EDAD]]-AVERAGE($I:$I))/_xlfn.STDEV.S($I:$I))&gt;1.96,"Atípico","No")</f>
        <v>No</v>
      </c>
      <c r="L506" t="str">
        <f t="shared" si="14"/>
        <v>26-35</v>
      </c>
      <c r="M506" t="str">
        <f t="shared" si="15"/>
        <v>1.000.001-5.000.000</v>
      </c>
    </row>
    <row r="507" spans="1:13" x14ac:dyDescent="0.35">
      <c r="A507">
        <v>2302</v>
      </c>
      <c r="B507" t="s">
        <v>9</v>
      </c>
      <c r="C507">
        <v>1329256</v>
      </c>
      <c r="D507" t="s">
        <v>10</v>
      </c>
      <c r="E507" t="s">
        <v>11</v>
      </c>
      <c r="F507" t="s">
        <v>12</v>
      </c>
      <c r="G507" t="s">
        <v>13</v>
      </c>
      <c r="H507" t="s">
        <v>12</v>
      </c>
      <c r="I507">
        <v>30</v>
      </c>
      <c r="J507" t="str">
        <f>IF(ABS((C507-AVERAGE($C:$C))/_xlfn.STDEV.S(moras2[SALARIO]))&gt;1.96,"Atípico","No")</f>
        <v>No</v>
      </c>
      <c r="K507" t="str">
        <f>IF(ABS((moras2[[#This Row],[EDAD]]-AVERAGE($I:$I))/_xlfn.STDEV.S($I:$I))&gt;1.96,"Atípico","No")</f>
        <v>No</v>
      </c>
      <c r="L507" t="str">
        <f t="shared" si="14"/>
        <v>26-35</v>
      </c>
      <c r="M507" t="str">
        <f t="shared" si="15"/>
        <v>1.000.001-5.000.000</v>
      </c>
    </row>
    <row r="508" spans="1:13" x14ac:dyDescent="0.35">
      <c r="A508">
        <v>733</v>
      </c>
      <c r="B508" t="s">
        <v>9</v>
      </c>
      <c r="C508">
        <v>1329203.8999999999</v>
      </c>
      <c r="D508" t="s">
        <v>10</v>
      </c>
      <c r="E508" t="s">
        <v>11</v>
      </c>
      <c r="F508" t="s">
        <v>12</v>
      </c>
      <c r="G508" t="s">
        <v>13</v>
      </c>
      <c r="H508" t="s">
        <v>13</v>
      </c>
      <c r="I508">
        <v>45</v>
      </c>
      <c r="J508" t="str">
        <f>IF(ABS((C508-AVERAGE($C:$C))/_xlfn.STDEV.S(moras2[SALARIO]))&gt;1.96,"Atípico","No")</f>
        <v>No</v>
      </c>
      <c r="K508" t="str">
        <f>IF(ABS((moras2[[#This Row],[EDAD]]-AVERAGE($I:$I))/_xlfn.STDEV.S($I:$I))&gt;1.96,"Atípico","No")</f>
        <v>No</v>
      </c>
      <c r="L508" t="str">
        <f t="shared" si="14"/>
        <v>36-45</v>
      </c>
      <c r="M508" t="str">
        <f t="shared" si="15"/>
        <v>1.000.001-5.000.000</v>
      </c>
    </row>
    <row r="509" spans="1:13" x14ac:dyDescent="0.35">
      <c r="A509">
        <v>971</v>
      </c>
      <c r="B509" t="s">
        <v>9</v>
      </c>
      <c r="C509">
        <v>1326988.8</v>
      </c>
      <c r="D509" t="s">
        <v>10</v>
      </c>
      <c r="E509" t="s">
        <v>11</v>
      </c>
      <c r="F509" t="s">
        <v>12</v>
      </c>
      <c r="G509" t="s">
        <v>13</v>
      </c>
      <c r="H509" t="s">
        <v>13</v>
      </c>
      <c r="I509">
        <v>38</v>
      </c>
      <c r="J509" t="str">
        <f>IF(ABS((C509-AVERAGE($C:$C))/_xlfn.STDEV.S(moras2[SALARIO]))&gt;1.96,"Atípico","No")</f>
        <v>No</v>
      </c>
      <c r="K509" t="str">
        <f>IF(ABS((moras2[[#This Row],[EDAD]]-AVERAGE($I:$I))/_xlfn.STDEV.S($I:$I))&gt;1.96,"Atípico","No")</f>
        <v>No</v>
      </c>
      <c r="L509" t="str">
        <f t="shared" si="14"/>
        <v>36-45</v>
      </c>
      <c r="M509" t="str">
        <f t="shared" si="15"/>
        <v>1.000.001-5.000.000</v>
      </c>
    </row>
    <row r="510" spans="1:13" x14ac:dyDescent="0.35">
      <c r="A510">
        <v>3122</v>
      </c>
      <c r="B510" t="s">
        <v>9</v>
      </c>
      <c r="C510">
        <v>1326601</v>
      </c>
      <c r="D510" t="s">
        <v>14</v>
      </c>
      <c r="E510" t="s">
        <v>11</v>
      </c>
      <c r="F510" t="s">
        <v>12</v>
      </c>
      <c r="G510" t="s">
        <v>13</v>
      </c>
      <c r="H510" t="s">
        <v>13</v>
      </c>
      <c r="I510">
        <v>72</v>
      </c>
      <c r="J510" t="str">
        <f>IF(ABS((C510-AVERAGE($C:$C))/_xlfn.STDEV.S(moras2[SALARIO]))&gt;1.96,"Atípico","No")</f>
        <v>No</v>
      </c>
      <c r="K510" t="str">
        <f>IF(ABS((moras2[[#This Row],[EDAD]]-AVERAGE($I:$I))/_xlfn.STDEV.S($I:$I))&gt;1.96,"Atípico","No")</f>
        <v>Atípico</v>
      </c>
      <c r="L510" t="str">
        <f t="shared" si="14"/>
        <v>56+</v>
      </c>
      <c r="M510" t="str">
        <f t="shared" si="15"/>
        <v>1.000.001-5.000.000</v>
      </c>
    </row>
    <row r="511" spans="1:13" x14ac:dyDescent="0.35">
      <c r="A511">
        <v>3738</v>
      </c>
      <c r="B511" t="s">
        <v>15</v>
      </c>
      <c r="C511">
        <v>1326562</v>
      </c>
      <c r="D511" t="s">
        <v>14</v>
      </c>
      <c r="E511" t="s">
        <v>11</v>
      </c>
      <c r="F511" t="s">
        <v>12</v>
      </c>
      <c r="G511" t="s">
        <v>13</v>
      </c>
      <c r="H511" t="s">
        <v>13</v>
      </c>
      <c r="I511">
        <v>59</v>
      </c>
      <c r="J511" t="str">
        <f>IF(ABS((C511-AVERAGE($C:$C))/_xlfn.STDEV.S(moras2[SALARIO]))&gt;1.96,"Atípico","No")</f>
        <v>No</v>
      </c>
      <c r="K511" t="str">
        <f>IF(ABS((moras2[[#This Row],[EDAD]]-AVERAGE($I:$I))/_xlfn.STDEV.S($I:$I))&gt;1.96,"Atípico","No")</f>
        <v>No</v>
      </c>
      <c r="L511" t="str">
        <f t="shared" si="14"/>
        <v>56+</v>
      </c>
      <c r="M511" t="str">
        <f t="shared" si="15"/>
        <v>1.000.001-5.000.000</v>
      </c>
    </row>
    <row r="512" spans="1:13" x14ac:dyDescent="0.35">
      <c r="A512">
        <v>3048</v>
      </c>
      <c r="B512" t="s">
        <v>15</v>
      </c>
      <c r="C512">
        <v>1324052</v>
      </c>
      <c r="D512" t="s">
        <v>10</v>
      </c>
      <c r="E512" t="s">
        <v>11</v>
      </c>
      <c r="F512" t="s">
        <v>12</v>
      </c>
      <c r="G512" t="s">
        <v>13</v>
      </c>
      <c r="H512" t="s">
        <v>12</v>
      </c>
      <c r="I512">
        <v>43</v>
      </c>
      <c r="J512" t="str">
        <f>IF(ABS((C512-AVERAGE($C:$C))/_xlfn.STDEV.S(moras2[SALARIO]))&gt;1.96,"Atípico","No")</f>
        <v>No</v>
      </c>
      <c r="K512" t="str">
        <f>IF(ABS((moras2[[#This Row],[EDAD]]-AVERAGE($I:$I))/_xlfn.STDEV.S($I:$I))&gt;1.96,"Atípico","No")</f>
        <v>No</v>
      </c>
      <c r="L512" t="str">
        <f t="shared" si="14"/>
        <v>36-45</v>
      </c>
      <c r="M512" t="str">
        <f t="shared" si="15"/>
        <v>1.000.001-5.000.000</v>
      </c>
    </row>
    <row r="513" spans="1:13" x14ac:dyDescent="0.35">
      <c r="A513">
        <v>4227</v>
      </c>
      <c r="B513" t="s">
        <v>9</v>
      </c>
      <c r="C513">
        <v>1320594.4099999999</v>
      </c>
      <c r="D513" t="s">
        <v>10</v>
      </c>
      <c r="E513" t="s">
        <v>16</v>
      </c>
      <c r="F513" t="s">
        <v>12</v>
      </c>
      <c r="G513" t="s">
        <v>13</v>
      </c>
      <c r="H513" t="s">
        <v>13</v>
      </c>
      <c r="I513">
        <v>26</v>
      </c>
      <c r="J513" t="str">
        <f>IF(ABS((C513-AVERAGE($C:$C))/_xlfn.STDEV.S(moras2[SALARIO]))&gt;1.96,"Atípico","No")</f>
        <v>No</v>
      </c>
      <c r="K513" t="str">
        <f>IF(ABS((moras2[[#This Row],[EDAD]]-AVERAGE($I:$I))/_xlfn.STDEV.S($I:$I))&gt;1.96,"Atípico","No")</f>
        <v>No</v>
      </c>
      <c r="L513" t="str">
        <f t="shared" si="14"/>
        <v>26-35</v>
      </c>
      <c r="M513" t="str">
        <f t="shared" si="15"/>
        <v>1.000.001-5.000.000</v>
      </c>
    </row>
    <row r="514" spans="1:13" x14ac:dyDescent="0.35">
      <c r="A514">
        <v>348</v>
      </c>
      <c r="B514" t="s">
        <v>15</v>
      </c>
      <c r="C514">
        <v>1320518.73</v>
      </c>
      <c r="D514" t="s">
        <v>10</v>
      </c>
      <c r="E514" t="s">
        <v>11</v>
      </c>
      <c r="F514" t="s">
        <v>12</v>
      </c>
      <c r="G514" t="s">
        <v>13</v>
      </c>
      <c r="H514" t="s">
        <v>13</v>
      </c>
      <c r="I514">
        <v>34</v>
      </c>
      <c r="J514" t="str">
        <f>IF(ABS((C514-AVERAGE($C:$C))/_xlfn.STDEV.S(moras2[SALARIO]))&gt;1.96,"Atípico","No")</f>
        <v>No</v>
      </c>
      <c r="K514" t="str">
        <f>IF(ABS((moras2[[#This Row],[EDAD]]-AVERAGE($I:$I))/_xlfn.STDEV.S($I:$I))&gt;1.96,"Atípico","No")</f>
        <v>No</v>
      </c>
      <c r="L514" t="str">
        <f t="shared" ref="L514:L577" si="16">IF(I514&lt;=35,"26-35",IF(I514&lt;=45,"36-45",IF(I514&lt;=55,"46-55","56+")))</f>
        <v>26-35</v>
      </c>
      <c r="M514" t="str">
        <f t="shared" ref="M514:M577" si="17">IF(C514&lt;=500000,"0-500.000",
IF(C514&lt;=1000000,"500.001-1.000.000",
IF(C514&lt;=5000000,"1.000.001-5.000.000",
"5.000.001-16.858.742")))</f>
        <v>1.000.001-5.000.000</v>
      </c>
    </row>
    <row r="515" spans="1:13" x14ac:dyDescent="0.35">
      <c r="A515">
        <v>1593</v>
      </c>
      <c r="B515" t="s">
        <v>9</v>
      </c>
      <c r="C515">
        <v>1316155</v>
      </c>
      <c r="D515" t="s">
        <v>10</v>
      </c>
      <c r="E515" t="s">
        <v>16</v>
      </c>
      <c r="F515" t="s">
        <v>12</v>
      </c>
      <c r="G515" t="s">
        <v>12</v>
      </c>
      <c r="H515" t="s">
        <v>13</v>
      </c>
      <c r="I515">
        <v>39</v>
      </c>
      <c r="J515" t="str">
        <f>IF(ABS((C515-AVERAGE($C:$C))/_xlfn.STDEV.S(moras2[SALARIO]))&gt;1.96,"Atípico","No")</f>
        <v>No</v>
      </c>
      <c r="K515" t="str">
        <f>IF(ABS((moras2[[#This Row],[EDAD]]-AVERAGE($I:$I))/_xlfn.STDEV.S($I:$I))&gt;1.96,"Atípico","No")</f>
        <v>No</v>
      </c>
      <c r="L515" t="str">
        <f t="shared" si="16"/>
        <v>36-45</v>
      </c>
      <c r="M515" t="str">
        <f t="shared" si="17"/>
        <v>1.000.001-5.000.000</v>
      </c>
    </row>
    <row r="516" spans="1:13" x14ac:dyDescent="0.35">
      <c r="A516">
        <v>386</v>
      </c>
      <c r="B516" t="s">
        <v>15</v>
      </c>
      <c r="C516">
        <v>1314924.8600000001</v>
      </c>
      <c r="D516" t="s">
        <v>10</v>
      </c>
      <c r="E516" t="s">
        <v>16</v>
      </c>
      <c r="F516" t="s">
        <v>12</v>
      </c>
      <c r="G516" t="s">
        <v>13</v>
      </c>
      <c r="H516" t="s">
        <v>13</v>
      </c>
      <c r="I516">
        <v>37</v>
      </c>
      <c r="J516" t="str">
        <f>IF(ABS((C516-AVERAGE($C:$C))/_xlfn.STDEV.S(moras2[SALARIO]))&gt;1.96,"Atípico","No")</f>
        <v>No</v>
      </c>
      <c r="K516" t="str">
        <f>IF(ABS((moras2[[#This Row],[EDAD]]-AVERAGE($I:$I))/_xlfn.STDEV.S($I:$I))&gt;1.96,"Atípico","No")</f>
        <v>No</v>
      </c>
      <c r="L516" t="str">
        <f t="shared" si="16"/>
        <v>36-45</v>
      </c>
      <c r="M516" t="str">
        <f t="shared" si="17"/>
        <v>1.000.001-5.000.000</v>
      </c>
    </row>
    <row r="517" spans="1:13" x14ac:dyDescent="0.35">
      <c r="A517">
        <v>3481</v>
      </c>
      <c r="B517" t="s">
        <v>15</v>
      </c>
      <c r="C517">
        <v>1314729</v>
      </c>
      <c r="D517" t="s">
        <v>10</v>
      </c>
      <c r="E517" t="s">
        <v>11</v>
      </c>
      <c r="F517" t="s">
        <v>12</v>
      </c>
      <c r="G517" t="s">
        <v>13</v>
      </c>
      <c r="H517" t="s">
        <v>13</v>
      </c>
      <c r="I517">
        <v>35</v>
      </c>
      <c r="J517" t="str">
        <f>IF(ABS((C517-AVERAGE($C:$C))/_xlfn.STDEV.S(moras2[SALARIO]))&gt;1.96,"Atípico","No")</f>
        <v>No</v>
      </c>
      <c r="K517" t="str">
        <f>IF(ABS((moras2[[#This Row],[EDAD]]-AVERAGE($I:$I))/_xlfn.STDEV.S($I:$I))&gt;1.96,"Atípico","No")</f>
        <v>No</v>
      </c>
      <c r="L517" t="str">
        <f t="shared" si="16"/>
        <v>26-35</v>
      </c>
      <c r="M517" t="str">
        <f t="shared" si="17"/>
        <v>1.000.001-5.000.000</v>
      </c>
    </row>
    <row r="518" spans="1:13" x14ac:dyDescent="0.35">
      <c r="A518">
        <v>2771</v>
      </c>
      <c r="B518" t="s">
        <v>15</v>
      </c>
      <c r="C518">
        <v>1314609</v>
      </c>
      <c r="D518" t="s">
        <v>10</v>
      </c>
      <c r="E518" t="s">
        <v>11</v>
      </c>
      <c r="F518" t="s">
        <v>12</v>
      </c>
      <c r="G518" t="s">
        <v>13</v>
      </c>
      <c r="H518" t="s">
        <v>13</v>
      </c>
      <c r="I518">
        <v>48</v>
      </c>
      <c r="J518" t="str">
        <f>IF(ABS((C518-AVERAGE($C:$C))/_xlfn.STDEV.S(moras2[SALARIO]))&gt;1.96,"Atípico","No")</f>
        <v>No</v>
      </c>
      <c r="K518" t="str">
        <f>IF(ABS((moras2[[#This Row],[EDAD]]-AVERAGE($I:$I))/_xlfn.STDEV.S($I:$I))&gt;1.96,"Atípico","No")</f>
        <v>No</v>
      </c>
      <c r="L518" t="str">
        <f t="shared" si="16"/>
        <v>46-55</v>
      </c>
      <c r="M518" t="str">
        <f t="shared" si="17"/>
        <v>1.000.001-5.000.000</v>
      </c>
    </row>
    <row r="519" spans="1:13" x14ac:dyDescent="0.35">
      <c r="A519">
        <v>3321</v>
      </c>
      <c r="B519" t="s">
        <v>15</v>
      </c>
      <c r="C519">
        <v>1314275</v>
      </c>
      <c r="D519" t="s">
        <v>10</v>
      </c>
      <c r="E519" t="s">
        <v>11</v>
      </c>
      <c r="F519" t="s">
        <v>12</v>
      </c>
      <c r="G519" t="s">
        <v>13</v>
      </c>
      <c r="H519" t="s">
        <v>13</v>
      </c>
      <c r="I519">
        <v>46</v>
      </c>
      <c r="J519" t="str">
        <f>IF(ABS((C519-AVERAGE($C:$C))/_xlfn.STDEV.S(moras2[SALARIO]))&gt;1.96,"Atípico","No")</f>
        <v>No</v>
      </c>
      <c r="K519" t="str">
        <f>IF(ABS((moras2[[#This Row],[EDAD]]-AVERAGE($I:$I))/_xlfn.STDEV.S($I:$I))&gt;1.96,"Atípico","No")</f>
        <v>No</v>
      </c>
      <c r="L519" t="str">
        <f t="shared" si="16"/>
        <v>46-55</v>
      </c>
      <c r="M519" t="str">
        <f t="shared" si="17"/>
        <v>1.000.001-5.000.000</v>
      </c>
    </row>
    <row r="520" spans="1:13" x14ac:dyDescent="0.35">
      <c r="A520">
        <v>2073</v>
      </c>
      <c r="B520" t="s">
        <v>15</v>
      </c>
      <c r="C520">
        <v>1314059</v>
      </c>
      <c r="D520" t="s">
        <v>14</v>
      </c>
      <c r="E520" t="s">
        <v>11</v>
      </c>
      <c r="F520" t="s">
        <v>12</v>
      </c>
      <c r="G520" t="s">
        <v>13</v>
      </c>
      <c r="H520" t="s">
        <v>13</v>
      </c>
      <c r="I520">
        <v>67</v>
      </c>
      <c r="J520" t="str">
        <f>IF(ABS((C520-AVERAGE($C:$C))/_xlfn.STDEV.S(moras2[SALARIO]))&gt;1.96,"Atípico","No")</f>
        <v>No</v>
      </c>
      <c r="K520" t="str">
        <f>IF(ABS((moras2[[#This Row],[EDAD]]-AVERAGE($I:$I))/_xlfn.STDEV.S($I:$I))&gt;1.96,"Atípico","No")</f>
        <v>No</v>
      </c>
      <c r="L520" t="str">
        <f t="shared" si="16"/>
        <v>56+</v>
      </c>
      <c r="M520" t="str">
        <f t="shared" si="17"/>
        <v>1.000.001-5.000.000</v>
      </c>
    </row>
    <row r="521" spans="1:13" x14ac:dyDescent="0.35">
      <c r="A521">
        <v>294</v>
      </c>
      <c r="B521" t="s">
        <v>9</v>
      </c>
      <c r="C521">
        <v>1313852.97</v>
      </c>
      <c r="D521" t="s">
        <v>10</v>
      </c>
      <c r="E521" t="s">
        <v>16</v>
      </c>
      <c r="F521" t="s">
        <v>12</v>
      </c>
      <c r="G521" t="s">
        <v>13</v>
      </c>
      <c r="H521" t="s">
        <v>13</v>
      </c>
      <c r="I521">
        <v>52</v>
      </c>
      <c r="J521" t="str">
        <f>IF(ABS((C521-AVERAGE($C:$C))/_xlfn.STDEV.S(moras2[SALARIO]))&gt;1.96,"Atípico","No")</f>
        <v>No</v>
      </c>
      <c r="K521" t="str">
        <f>IF(ABS((moras2[[#This Row],[EDAD]]-AVERAGE($I:$I))/_xlfn.STDEV.S($I:$I))&gt;1.96,"Atípico","No")</f>
        <v>No</v>
      </c>
      <c r="L521" t="str">
        <f t="shared" si="16"/>
        <v>46-55</v>
      </c>
      <c r="M521" t="str">
        <f t="shared" si="17"/>
        <v>1.000.001-5.000.000</v>
      </c>
    </row>
    <row r="522" spans="1:13" x14ac:dyDescent="0.35">
      <c r="A522">
        <v>3302</v>
      </c>
      <c r="B522" t="s">
        <v>9</v>
      </c>
      <c r="C522">
        <v>1309556</v>
      </c>
      <c r="D522" t="s">
        <v>14</v>
      </c>
      <c r="E522" t="s">
        <v>11</v>
      </c>
      <c r="F522" t="s">
        <v>12</v>
      </c>
      <c r="G522" t="s">
        <v>13</v>
      </c>
      <c r="H522" t="s">
        <v>13</v>
      </c>
      <c r="I522">
        <v>55</v>
      </c>
      <c r="J522" t="str">
        <f>IF(ABS((C522-AVERAGE($C:$C))/_xlfn.STDEV.S(moras2[SALARIO]))&gt;1.96,"Atípico","No")</f>
        <v>No</v>
      </c>
      <c r="K522" t="str">
        <f>IF(ABS((moras2[[#This Row],[EDAD]]-AVERAGE($I:$I))/_xlfn.STDEV.S($I:$I))&gt;1.96,"Atípico","No")</f>
        <v>No</v>
      </c>
      <c r="L522" t="str">
        <f t="shared" si="16"/>
        <v>46-55</v>
      </c>
      <c r="M522" t="str">
        <f t="shared" si="17"/>
        <v>1.000.001-5.000.000</v>
      </c>
    </row>
    <row r="523" spans="1:13" x14ac:dyDescent="0.35">
      <c r="A523">
        <v>2389</v>
      </c>
      <c r="B523" t="s">
        <v>9</v>
      </c>
      <c r="C523">
        <v>1308403</v>
      </c>
      <c r="D523" t="s">
        <v>10</v>
      </c>
      <c r="E523" t="s">
        <v>11</v>
      </c>
      <c r="F523" t="s">
        <v>12</v>
      </c>
      <c r="G523" t="s">
        <v>13</v>
      </c>
      <c r="H523" t="s">
        <v>13</v>
      </c>
      <c r="I523">
        <v>40</v>
      </c>
      <c r="J523" t="str">
        <f>IF(ABS((C523-AVERAGE($C:$C))/_xlfn.STDEV.S(moras2[SALARIO]))&gt;1.96,"Atípico","No")</f>
        <v>No</v>
      </c>
      <c r="K523" t="str">
        <f>IF(ABS((moras2[[#This Row],[EDAD]]-AVERAGE($I:$I))/_xlfn.STDEV.S($I:$I))&gt;1.96,"Atípico","No")</f>
        <v>No</v>
      </c>
      <c r="L523" t="str">
        <f t="shared" si="16"/>
        <v>36-45</v>
      </c>
      <c r="M523" t="str">
        <f t="shared" si="17"/>
        <v>1.000.001-5.000.000</v>
      </c>
    </row>
    <row r="524" spans="1:13" x14ac:dyDescent="0.35">
      <c r="A524">
        <v>214</v>
      </c>
      <c r="B524" t="s">
        <v>15</v>
      </c>
      <c r="C524">
        <v>1307797.8700000001</v>
      </c>
      <c r="D524" t="s">
        <v>10</v>
      </c>
      <c r="E524" t="s">
        <v>16</v>
      </c>
      <c r="F524" t="s">
        <v>12</v>
      </c>
      <c r="G524" t="s">
        <v>13</v>
      </c>
      <c r="H524" t="s">
        <v>13</v>
      </c>
      <c r="I524">
        <v>30</v>
      </c>
      <c r="J524" t="str">
        <f>IF(ABS((C524-AVERAGE($C:$C))/_xlfn.STDEV.S(moras2[SALARIO]))&gt;1.96,"Atípico","No")</f>
        <v>No</v>
      </c>
      <c r="K524" t="str">
        <f>IF(ABS((moras2[[#This Row],[EDAD]]-AVERAGE($I:$I))/_xlfn.STDEV.S($I:$I))&gt;1.96,"Atípico","No")</f>
        <v>No</v>
      </c>
      <c r="L524" t="str">
        <f t="shared" si="16"/>
        <v>26-35</v>
      </c>
      <c r="M524" t="str">
        <f t="shared" si="17"/>
        <v>1.000.001-5.000.000</v>
      </c>
    </row>
    <row r="525" spans="1:13" x14ac:dyDescent="0.35">
      <c r="A525">
        <v>2805</v>
      </c>
      <c r="B525" t="s">
        <v>9</v>
      </c>
      <c r="C525">
        <v>1302821</v>
      </c>
      <c r="D525" t="s">
        <v>10</v>
      </c>
      <c r="E525" t="s">
        <v>11</v>
      </c>
      <c r="F525" t="s">
        <v>12</v>
      </c>
      <c r="G525" t="s">
        <v>13</v>
      </c>
      <c r="H525" t="s">
        <v>13</v>
      </c>
      <c r="I525">
        <v>42</v>
      </c>
      <c r="J525" t="str">
        <f>IF(ABS((C525-AVERAGE($C:$C))/_xlfn.STDEV.S(moras2[SALARIO]))&gt;1.96,"Atípico","No")</f>
        <v>No</v>
      </c>
      <c r="K525" t="str">
        <f>IF(ABS((moras2[[#This Row],[EDAD]]-AVERAGE($I:$I))/_xlfn.STDEV.S($I:$I))&gt;1.96,"Atípico","No")</f>
        <v>No</v>
      </c>
      <c r="L525" t="str">
        <f t="shared" si="16"/>
        <v>36-45</v>
      </c>
      <c r="M525" t="str">
        <f t="shared" si="17"/>
        <v>1.000.001-5.000.000</v>
      </c>
    </row>
    <row r="526" spans="1:13" x14ac:dyDescent="0.35">
      <c r="A526">
        <v>563</v>
      </c>
      <c r="B526" t="s">
        <v>15</v>
      </c>
      <c r="C526">
        <v>1302556.5</v>
      </c>
      <c r="D526" t="s">
        <v>10</v>
      </c>
      <c r="E526" t="s">
        <v>11</v>
      </c>
      <c r="F526" t="s">
        <v>12</v>
      </c>
      <c r="G526" t="s">
        <v>13</v>
      </c>
      <c r="H526" t="s">
        <v>13</v>
      </c>
      <c r="I526">
        <v>41</v>
      </c>
      <c r="J526" t="str">
        <f>IF(ABS((C526-AVERAGE($C:$C))/_xlfn.STDEV.S(moras2[SALARIO]))&gt;1.96,"Atípico","No")</f>
        <v>No</v>
      </c>
      <c r="K526" t="str">
        <f>IF(ABS((moras2[[#This Row],[EDAD]]-AVERAGE($I:$I))/_xlfn.STDEV.S($I:$I))&gt;1.96,"Atípico","No")</f>
        <v>No</v>
      </c>
      <c r="L526" t="str">
        <f t="shared" si="16"/>
        <v>36-45</v>
      </c>
      <c r="M526" t="str">
        <f t="shared" si="17"/>
        <v>1.000.001-5.000.000</v>
      </c>
    </row>
    <row r="527" spans="1:13" x14ac:dyDescent="0.35">
      <c r="A527">
        <v>3994</v>
      </c>
      <c r="B527" t="s">
        <v>15</v>
      </c>
      <c r="C527">
        <v>1301692.07</v>
      </c>
      <c r="D527" t="s">
        <v>10</v>
      </c>
      <c r="E527" t="s">
        <v>16</v>
      </c>
      <c r="F527" t="s">
        <v>12</v>
      </c>
      <c r="G527" t="s">
        <v>13</v>
      </c>
      <c r="H527" t="s">
        <v>13</v>
      </c>
      <c r="I527">
        <v>40</v>
      </c>
      <c r="J527" t="str">
        <f>IF(ABS((C527-AVERAGE($C:$C))/_xlfn.STDEV.S(moras2[SALARIO]))&gt;1.96,"Atípico","No")</f>
        <v>No</v>
      </c>
      <c r="K527" t="str">
        <f>IF(ABS((moras2[[#This Row],[EDAD]]-AVERAGE($I:$I))/_xlfn.STDEV.S($I:$I))&gt;1.96,"Atípico","No")</f>
        <v>No</v>
      </c>
      <c r="L527" t="str">
        <f t="shared" si="16"/>
        <v>36-45</v>
      </c>
      <c r="M527" t="str">
        <f t="shared" si="17"/>
        <v>1.000.001-5.000.000</v>
      </c>
    </row>
    <row r="528" spans="1:13" x14ac:dyDescent="0.35">
      <c r="A528">
        <v>1054</v>
      </c>
      <c r="B528" t="s">
        <v>9</v>
      </c>
      <c r="C528">
        <v>1301239</v>
      </c>
      <c r="D528" t="s">
        <v>14</v>
      </c>
      <c r="E528" t="s">
        <v>11</v>
      </c>
      <c r="F528" t="s">
        <v>12</v>
      </c>
      <c r="G528" t="s">
        <v>13</v>
      </c>
      <c r="H528" t="s">
        <v>13</v>
      </c>
      <c r="I528">
        <v>76</v>
      </c>
      <c r="J528" t="str">
        <f>IF(ABS((C528-AVERAGE($C:$C))/_xlfn.STDEV.S(moras2[SALARIO]))&gt;1.96,"Atípico","No")</f>
        <v>No</v>
      </c>
      <c r="K528" t="str">
        <f>IF(ABS((moras2[[#This Row],[EDAD]]-AVERAGE($I:$I))/_xlfn.STDEV.S($I:$I))&gt;1.96,"Atípico","No")</f>
        <v>Atípico</v>
      </c>
      <c r="L528" t="str">
        <f t="shared" si="16"/>
        <v>56+</v>
      </c>
      <c r="M528" t="str">
        <f t="shared" si="17"/>
        <v>1.000.001-5.000.000</v>
      </c>
    </row>
    <row r="529" spans="1:13" x14ac:dyDescent="0.35">
      <c r="A529">
        <v>2479</v>
      </c>
      <c r="B529" t="s">
        <v>15</v>
      </c>
      <c r="C529">
        <v>1298980</v>
      </c>
      <c r="D529" t="s">
        <v>14</v>
      </c>
      <c r="E529" t="s">
        <v>11</v>
      </c>
      <c r="F529" t="s">
        <v>12</v>
      </c>
      <c r="G529" t="s">
        <v>13</v>
      </c>
      <c r="H529" t="s">
        <v>13</v>
      </c>
      <c r="I529">
        <v>59</v>
      </c>
      <c r="J529" t="str">
        <f>IF(ABS((C529-AVERAGE($C:$C))/_xlfn.STDEV.S(moras2[SALARIO]))&gt;1.96,"Atípico","No")</f>
        <v>No</v>
      </c>
      <c r="K529" t="str">
        <f>IF(ABS((moras2[[#This Row],[EDAD]]-AVERAGE($I:$I))/_xlfn.STDEV.S($I:$I))&gt;1.96,"Atípico","No")</f>
        <v>No</v>
      </c>
      <c r="L529" t="str">
        <f t="shared" si="16"/>
        <v>56+</v>
      </c>
      <c r="M529" t="str">
        <f t="shared" si="17"/>
        <v>1.000.001-5.000.000</v>
      </c>
    </row>
    <row r="530" spans="1:13" x14ac:dyDescent="0.35">
      <c r="A530">
        <v>1514</v>
      </c>
      <c r="B530" t="s">
        <v>15</v>
      </c>
      <c r="C530">
        <v>1296001.6000000001</v>
      </c>
      <c r="D530" t="s">
        <v>10</v>
      </c>
      <c r="E530" t="s">
        <v>11</v>
      </c>
      <c r="F530" t="s">
        <v>12</v>
      </c>
      <c r="G530" t="s">
        <v>13</v>
      </c>
      <c r="H530" t="s">
        <v>13</v>
      </c>
      <c r="I530">
        <v>47</v>
      </c>
      <c r="J530" t="str">
        <f>IF(ABS((C530-AVERAGE($C:$C))/_xlfn.STDEV.S(moras2[SALARIO]))&gt;1.96,"Atípico","No")</f>
        <v>No</v>
      </c>
      <c r="K530" t="str">
        <f>IF(ABS((moras2[[#This Row],[EDAD]]-AVERAGE($I:$I))/_xlfn.STDEV.S($I:$I))&gt;1.96,"Atípico","No")</f>
        <v>No</v>
      </c>
      <c r="L530" t="str">
        <f t="shared" si="16"/>
        <v>46-55</v>
      </c>
      <c r="M530" t="str">
        <f t="shared" si="17"/>
        <v>1.000.001-5.000.000</v>
      </c>
    </row>
    <row r="531" spans="1:13" x14ac:dyDescent="0.35">
      <c r="A531">
        <v>4875</v>
      </c>
      <c r="B531" t="s">
        <v>9</v>
      </c>
      <c r="C531">
        <v>1295895</v>
      </c>
      <c r="D531" t="s">
        <v>10</v>
      </c>
      <c r="E531" t="s">
        <v>16</v>
      </c>
      <c r="F531" t="s">
        <v>12</v>
      </c>
      <c r="G531" t="s">
        <v>13</v>
      </c>
      <c r="H531" t="s">
        <v>13</v>
      </c>
      <c r="I531">
        <v>32</v>
      </c>
      <c r="J531" t="str">
        <f>IF(ABS((C531-AVERAGE($C:$C))/_xlfn.STDEV.S(moras2[SALARIO]))&gt;1.96,"Atípico","No")</f>
        <v>No</v>
      </c>
      <c r="K531" t="str">
        <f>IF(ABS((moras2[[#This Row],[EDAD]]-AVERAGE($I:$I))/_xlfn.STDEV.S($I:$I))&gt;1.96,"Atípico","No")</f>
        <v>No</v>
      </c>
      <c r="L531" t="str">
        <f t="shared" si="16"/>
        <v>26-35</v>
      </c>
      <c r="M531" t="str">
        <f t="shared" si="17"/>
        <v>1.000.001-5.000.000</v>
      </c>
    </row>
    <row r="532" spans="1:13" x14ac:dyDescent="0.35">
      <c r="A532">
        <v>2823</v>
      </c>
      <c r="B532" t="s">
        <v>15</v>
      </c>
      <c r="C532">
        <v>1292336</v>
      </c>
      <c r="D532" t="s">
        <v>10</v>
      </c>
      <c r="E532" t="s">
        <v>11</v>
      </c>
      <c r="F532" t="s">
        <v>12</v>
      </c>
      <c r="G532" t="s">
        <v>13</v>
      </c>
      <c r="H532" t="s">
        <v>13</v>
      </c>
      <c r="I532">
        <v>36</v>
      </c>
      <c r="J532" t="str">
        <f>IF(ABS((C532-AVERAGE($C:$C))/_xlfn.STDEV.S(moras2[SALARIO]))&gt;1.96,"Atípico","No")</f>
        <v>No</v>
      </c>
      <c r="K532" t="str">
        <f>IF(ABS((moras2[[#This Row],[EDAD]]-AVERAGE($I:$I))/_xlfn.STDEV.S($I:$I))&gt;1.96,"Atípico","No")</f>
        <v>No</v>
      </c>
      <c r="L532" t="str">
        <f t="shared" si="16"/>
        <v>36-45</v>
      </c>
      <c r="M532" t="str">
        <f t="shared" si="17"/>
        <v>1.000.001-5.000.000</v>
      </c>
    </row>
    <row r="533" spans="1:13" x14ac:dyDescent="0.35">
      <c r="A533">
        <v>1713</v>
      </c>
      <c r="B533" t="s">
        <v>15</v>
      </c>
      <c r="C533">
        <v>1292205.2</v>
      </c>
      <c r="D533" t="s">
        <v>10</v>
      </c>
      <c r="E533" t="s">
        <v>11</v>
      </c>
      <c r="F533" t="s">
        <v>12</v>
      </c>
      <c r="G533" t="s">
        <v>13</v>
      </c>
      <c r="H533" t="s">
        <v>13</v>
      </c>
      <c r="I533">
        <v>50</v>
      </c>
      <c r="J533" t="str">
        <f>IF(ABS((C533-AVERAGE($C:$C))/_xlfn.STDEV.S(moras2[SALARIO]))&gt;1.96,"Atípico","No")</f>
        <v>No</v>
      </c>
      <c r="K533" t="str">
        <f>IF(ABS((moras2[[#This Row],[EDAD]]-AVERAGE($I:$I))/_xlfn.STDEV.S($I:$I))&gt;1.96,"Atípico","No")</f>
        <v>No</v>
      </c>
      <c r="L533" t="str">
        <f t="shared" si="16"/>
        <v>46-55</v>
      </c>
      <c r="M533" t="str">
        <f t="shared" si="17"/>
        <v>1.000.001-5.000.000</v>
      </c>
    </row>
    <row r="534" spans="1:13" x14ac:dyDescent="0.35">
      <c r="A534">
        <v>3081</v>
      </c>
      <c r="B534" t="s">
        <v>9</v>
      </c>
      <c r="C534">
        <v>1291732</v>
      </c>
      <c r="D534" t="s">
        <v>10</v>
      </c>
      <c r="E534" t="s">
        <v>11</v>
      </c>
      <c r="F534" t="s">
        <v>12</v>
      </c>
      <c r="G534" t="s">
        <v>13</v>
      </c>
      <c r="H534" t="s">
        <v>13</v>
      </c>
      <c r="I534">
        <v>49</v>
      </c>
      <c r="J534" t="str">
        <f>IF(ABS((C534-AVERAGE($C:$C))/_xlfn.STDEV.S(moras2[SALARIO]))&gt;1.96,"Atípico","No")</f>
        <v>No</v>
      </c>
      <c r="K534" t="str">
        <f>IF(ABS((moras2[[#This Row],[EDAD]]-AVERAGE($I:$I))/_xlfn.STDEV.S($I:$I))&gt;1.96,"Atípico","No")</f>
        <v>No</v>
      </c>
      <c r="L534" t="str">
        <f t="shared" si="16"/>
        <v>46-55</v>
      </c>
      <c r="M534" t="str">
        <f t="shared" si="17"/>
        <v>1.000.001-5.000.000</v>
      </c>
    </row>
    <row r="535" spans="1:13" x14ac:dyDescent="0.35">
      <c r="A535">
        <v>2366</v>
      </c>
      <c r="B535" t="s">
        <v>15</v>
      </c>
      <c r="C535">
        <v>1287284</v>
      </c>
      <c r="D535" t="s">
        <v>10</v>
      </c>
      <c r="E535" t="s">
        <v>11</v>
      </c>
      <c r="F535" t="s">
        <v>12</v>
      </c>
      <c r="G535" t="s">
        <v>13</v>
      </c>
      <c r="H535" t="s">
        <v>13</v>
      </c>
      <c r="I535">
        <v>37</v>
      </c>
      <c r="J535" t="str">
        <f>IF(ABS((C535-AVERAGE($C:$C))/_xlfn.STDEV.S(moras2[SALARIO]))&gt;1.96,"Atípico","No")</f>
        <v>No</v>
      </c>
      <c r="K535" t="str">
        <f>IF(ABS((moras2[[#This Row],[EDAD]]-AVERAGE($I:$I))/_xlfn.STDEV.S($I:$I))&gt;1.96,"Atípico","No")</f>
        <v>No</v>
      </c>
      <c r="L535" t="str">
        <f t="shared" si="16"/>
        <v>36-45</v>
      </c>
      <c r="M535" t="str">
        <f t="shared" si="17"/>
        <v>1.000.001-5.000.000</v>
      </c>
    </row>
    <row r="536" spans="1:13" x14ac:dyDescent="0.35">
      <c r="A536">
        <v>2057</v>
      </c>
      <c r="B536" t="s">
        <v>15</v>
      </c>
      <c r="C536">
        <v>1286116</v>
      </c>
      <c r="D536" t="s">
        <v>10</v>
      </c>
      <c r="E536" t="s">
        <v>11</v>
      </c>
      <c r="F536" t="s">
        <v>12</v>
      </c>
      <c r="G536" t="s">
        <v>13</v>
      </c>
      <c r="H536" t="s">
        <v>12</v>
      </c>
      <c r="I536">
        <v>51</v>
      </c>
      <c r="J536" t="str">
        <f>IF(ABS((C536-AVERAGE($C:$C))/_xlfn.STDEV.S(moras2[SALARIO]))&gt;1.96,"Atípico","No")</f>
        <v>No</v>
      </c>
      <c r="K536" t="str">
        <f>IF(ABS((moras2[[#This Row],[EDAD]]-AVERAGE($I:$I))/_xlfn.STDEV.S($I:$I))&gt;1.96,"Atípico","No")</f>
        <v>No</v>
      </c>
      <c r="L536" t="str">
        <f t="shared" si="16"/>
        <v>46-55</v>
      </c>
      <c r="M536" t="str">
        <f t="shared" si="17"/>
        <v>1.000.001-5.000.000</v>
      </c>
    </row>
    <row r="537" spans="1:13" x14ac:dyDescent="0.35">
      <c r="A537">
        <v>1950</v>
      </c>
      <c r="B537" t="s">
        <v>15</v>
      </c>
      <c r="C537">
        <v>1281095</v>
      </c>
      <c r="D537" t="s">
        <v>10</v>
      </c>
      <c r="E537" t="s">
        <v>11</v>
      </c>
      <c r="F537" t="s">
        <v>12</v>
      </c>
      <c r="G537" t="s">
        <v>13</v>
      </c>
      <c r="H537" t="s">
        <v>12</v>
      </c>
      <c r="I537">
        <v>43</v>
      </c>
      <c r="J537" t="str">
        <f>IF(ABS((C537-AVERAGE($C:$C))/_xlfn.STDEV.S(moras2[SALARIO]))&gt;1.96,"Atípico","No")</f>
        <v>No</v>
      </c>
      <c r="K537" t="str">
        <f>IF(ABS((moras2[[#This Row],[EDAD]]-AVERAGE($I:$I))/_xlfn.STDEV.S($I:$I))&gt;1.96,"Atípico","No")</f>
        <v>No</v>
      </c>
      <c r="L537" t="str">
        <f t="shared" si="16"/>
        <v>36-45</v>
      </c>
      <c r="M537" t="str">
        <f t="shared" si="17"/>
        <v>1.000.001-5.000.000</v>
      </c>
    </row>
    <row r="538" spans="1:13" x14ac:dyDescent="0.35">
      <c r="A538">
        <v>1143</v>
      </c>
      <c r="B538" t="s">
        <v>9</v>
      </c>
      <c r="C538">
        <v>1279854.5</v>
      </c>
      <c r="D538" t="s">
        <v>10</v>
      </c>
      <c r="E538" t="s">
        <v>11</v>
      </c>
      <c r="F538" t="s">
        <v>12</v>
      </c>
      <c r="G538" t="s">
        <v>13</v>
      </c>
      <c r="H538" t="s">
        <v>13</v>
      </c>
      <c r="I538">
        <v>39</v>
      </c>
      <c r="J538" t="str">
        <f>IF(ABS((C538-AVERAGE($C:$C))/_xlfn.STDEV.S(moras2[SALARIO]))&gt;1.96,"Atípico","No")</f>
        <v>No</v>
      </c>
      <c r="K538" t="str">
        <f>IF(ABS((moras2[[#This Row],[EDAD]]-AVERAGE($I:$I))/_xlfn.STDEV.S($I:$I))&gt;1.96,"Atípico","No")</f>
        <v>No</v>
      </c>
      <c r="L538" t="str">
        <f t="shared" si="16"/>
        <v>36-45</v>
      </c>
      <c r="M538" t="str">
        <f t="shared" si="17"/>
        <v>1.000.001-5.000.000</v>
      </c>
    </row>
    <row r="539" spans="1:13" x14ac:dyDescent="0.35">
      <c r="A539">
        <v>3214</v>
      </c>
      <c r="B539" t="s">
        <v>15</v>
      </c>
      <c r="C539">
        <v>1279275</v>
      </c>
      <c r="D539" t="s">
        <v>10</v>
      </c>
      <c r="E539" t="s">
        <v>11</v>
      </c>
      <c r="F539" t="s">
        <v>12</v>
      </c>
      <c r="G539" t="s">
        <v>13</v>
      </c>
      <c r="H539" t="s">
        <v>13</v>
      </c>
      <c r="I539">
        <v>31</v>
      </c>
      <c r="J539" t="str">
        <f>IF(ABS((C539-AVERAGE($C:$C))/_xlfn.STDEV.S(moras2[SALARIO]))&gt;1.96,"Atípico","No")</f>
        <v>No</v>
      </c>
      <c r="K539" t="str">
        <f>IF(ABS((moras2[[#This Row],[EDAD]]-AVERAGE($I:$I))/_xlfn.STDEV.S($I:$I))&gt;1.96,"Atípico","No")</f>
        <v>No</v>
      </c>
      <c r="L539" t="str">
        <f t="shared" si="16"/>
        <v>26-35</v>
      </c>
      <c r="M539" t="str">
        <f t="shared" si="17"/>
        <v>1.000.001-5.000.000</v>
      </c>
    </row>
    <row r="540" spans="1:13" x14ac:dyDescent="0.35">
      <c r="A540">
        <v>4363</v>
      </c>
      <c r="B540" t="s">
        <v>15</v>
      </c>
      <c r="C540">
        <v>1277622</v>
      </c>
      <c r="D540" t="s">
        <v>10</v>
      </c>
      <c r="E540" t="s">
        <v>11</v>
      </c>
      <c r="F540" t="s">
        <v>12</v>
      </c>
      <c r="G540" t="s">
        <v>13</v>
      </c>
      <c r="H540" t="s">
        <v>12</v>
      </c>
      <c r="I540">
        <v>48</v>
      </c>
      <c r="J540" t="str">
        <f>IF(ABS((C540-AVERAGE($C:$C))/_xlfn.STDEV.S(moras2[SALARIO]))&gt;1.96,"Atípico","No")</f>
        <v>No</v>
      </c>
      <c r="K540" t="str">
        <f>IF(ABS((moras2[[#This Row],[EDAD]]-AVERAGE($I:$I))/_xlfn.STDEV.S($I:$I))&gt;1.96,"Atípico","No")</f>
        <v>No</v>
      </c>
      <c r="L540" t="str">
        <f t="shared" si="16"/>
        <v>46-55</v>
      </c>
      <c r="M540" t="str">
        <f t="shared" si="17"/>
        <v>1.000.001-5.000.000</v>
      </c>
    </row>
    <row r="541" spans="1:13" x14ac:dyDescent="0.35">
      <c r="A541">
        <v>4440</v>
      </c>
      <c r="B541" t="s">
        <v>9</v>
      </c>
      <c r="C541">
        <v>1277200</v>
      </c>
      <c r="D541" t="s">
        <v>10</v>
      </c>
      <c r="E541" t="s">
        <v>16</v>
      </c>
      <c r="F541" t="s">
        <v>12</v>
      </c>
      <c r="G541" t="s">
        <v>13</v>
      </c>
      <c r="H541" t="s">
        <v>13</v>
      </c>
      <c r="I541">
        <v>24</v>
      </c>
      <c r="J541" t="str">
        <f>IF(ABS((C541-AVERAGE($C:$C))/_xlfn.STDEV.S(moras2[SALARIO]))&gt;1.96,"Atípico","No")</f>
        <v>No</v>
      </c>
      <c r="K541" t="str">
        <f>IF(ABS((moras2[[#This Row],[EDAD]]-AVERAGE($I:$I))/_xlfn.STDEV.S($I:$I))&gt;1.96,"Atípico","No")</f>
        <v>No</v>
      </c>
      <c r="L541" t="str">
        <f t="shared" si="16"/>
        <v>26-35</v>
      </c>
      <c r="M541" t="str">
        <f t="shared" si="17"/>
        <v>1.000.001-5.000.000</v>
      </c>
    </row>
    <row r="542" spans="1:13" x14ac:dyDescent="0.35">
      <c r="A542">
        <v>1743</v>
      </c>
      <c r="B542" t="s">
        <v>15</v>
      </c>
      <c r="C542">
        <v>1275440.5</v>
      </c>
      <c r="D542" t="s">
        <v>10</v>
      </c>
      <c r="E542" t="s">
        <v>11</v>
      </c>
      <c r="F542" t="s">
        <v>12</v>
      </c>
      <c r="G542" t="s">
        <v>13</v>
      </c>
      <c r="H542" t="s">
        <v>13</v>
      </c>
      <c r="I542">
        <v>58</v>
      </c>
      <c r="J542" t="str">
        <f>IF(ABS((C542-AVERAGE($C:$C))/_xlfn.STDEV.S(moras2[SALARIO]))&gt;1.96,"Atípico","No")</f>
        <v>No</v>
      </c>
      <c r="K542" t="str">
        <f>IF(ABS((moras2[[#This Row],[EDAD]]-AVERAGE($I:$I))/_xlfn.STDEV.S($I:$I))&gt;1.96,"Atípico","No")</f>
        <v>No</v>
      </c>
      <c r="L542" t="str">
        <f t="shared" si="16"/>
        <v>56+</v>
      </c>
      <c r="M542" t="str">
        <f t="shared" si="17"/>
        <v>1.000.001-5.000.000</v>
      </c>
    </row>
    <row r="543" spans="1:13" x14ac:dyDescent="0.35">
      <c r="A543">
        <v>3136</v>
      </c>
      <c r="B543" t="s">
        <v>15</v>
      </c>
      <c r="C543">
        <v>1275143</v>
      </c>
      <c r="D543" t="s">
        <v>10</v>
      </c>
      <c r="E543" t="s">
        <v>16</v>
      </c>
      <c r="F543" t="s">
        <v>12</v>
      </c>
      <c r="G543" t="s">
        <v>13</v>
      </c>
      <c r="H543" t="s">
        <v>13</v>
      </c>
      <c r="I543">
        <v>53</v>
      </c>
      <c r="J543" t="str">
        <f>IF(ABS((C543-AVERAGE($C:$C))/_xlfn.STDEV.S(moras2[SALARIO]))&gt;1.96,"Atípico","No")</f>
        <v>No</v>
      </c>
      <c r="K543" t="str">
        <f>IF(ABS((moras2[[#This Row],[EDAD]]-AVERAGE($I:$I))/_xlfn.STDEV.S($I:$I))&gt;1.96,"Atípico","No")</f>
        <v>No</v>
      </c>
      <c r="L543" t="str">
        <f t="shared" si="16"/>
        <v>46-55</v>
      </c>
      <c r="M543" t="str">
        <f t="shared" si="17"/>
        <v>1.000.001-5.000.000</v>
      </c>
    </row>
    <row r="544" spans="1:13" x14ac:dyDescent="0.35">
      <c r="A544">
        <v>1189</v>
      </c>
      <c r="B544" t="s">
        <v>9</v>
      </c>
      <c r="C544">
        <v>1273490.6299999999</v>
      </c>
      <c r="D544" t="s">
        <v>10</v>
      </c>
      <c r="E544" t="s">
        <v>16</v>
      </c>
      <c r="F544" t="s">
        <v>12</v>
      </c>
      <c r="G544" t="s">
        <v>13</v>
      </c>
      <c r="H544" t="s">
        <v>13</v>
      </c>
      <c r="I544">
        <v>27</v>
      </c>
      <c r="J544" t="str">
        <f>IF(ABS((C544-AVERAGE($C:$C))/_xlfn.STDEV.S(moras2[SALARIO]))&gt;1.96,"Atípico","No")</f>
        <v>No</v>
      </c>
      <c r="K544" t="str">
        <f>IF(ABS((moras2[[#This Row],[EDAD]]-AVERAGE($I:$I))/_xlfn.STDEV.S($I:$I))&gt;1.96,"Atípico","No")</f>
        <v>No</v>
      </c>
      <c r="L544" t="str">
        <f t="shared" si="16"/>
        <v>26-35</v>
      </c>
      <c r="M544" t="str">
        <f t="shared" si="17"/>
        <v>1.000.001-5.000.000</v>
      </c>
    </row>
    <row r="545" spans="1:13" x14ac:dyDescent="0.35">
      <c r="A545">
        <v>1772</v>
      </c>
      <c r="B545" t="s">
        <v>9</v>
      </c>
      <c r="C545">
        <v>1272000</v>
      </c>
      <c r="D545" t="s">
        <v>10</v>
      </c>
      <c r="E545" t="s">
        <v>16</v>
      </c>
      <c r="F545" t="s">
        <v>12</v>
      </c>
      <c r="G545" t="s">
        <v>13</v>
      </c>
      <c r="H545" t="s">
        <v>13</v>
      </c>
      <c r="I545">
        <v>32</v>
      </c>
      <c r="J545" t="str">
        <f>IF(ABS((C545-AVERAGE($C:$C))/_xlfn.STDEV.S(moras2[SALARIO]))&gt;1.96,"Atípico","No")</f>
        <v>No</v>
      </c>
      <c r="K545" t="str">
        <f>IF(ABS((moras2[[#This Row],[EDAD]]-AVERAGE($I:$I))/_xlfn.STDEV.S($I:$I))&gt;1.96,"Atípico","No")</f>
        <v>No</v>
      </c>
      <c r="L545" t="str">
        <f t="shared" si="16"/>
        <v>26-35</v>
      </c>
      <c r="M545" t="str">
        <f t="shared" si="17"/>
        <v>1.000.001-5.000.000</v>
      </c>
    </row>
    <row r="546" spans="1:13" x14ac:dyDescent="0.35">
      <c r="A546">
        <v>756</v>
      </c>
      <c r="B546" t="s">
        <v>9</v>
      </c>
      <c r="C546">
        <v>1271852.72</v>
      </c>
      <c r="D546" t="s">
        <v>10</v>
      </c>
      <c r="E546" t="s">
        <v>16</v>
      </c>
      <c r="F546" t="s">
        <v>12</v>
      </c>
      <c r="G546" t="s">
        <v>13</v>
      </c>
      <c r="H546" t="s">
        <v>13</v>
      </c>
      <c r="I546">
        <v>34</v>
      </c>
      <c r="J546" t="str">
        <f>IF(ABS((C546-AVERAGE($C:$C))/_xlfn.STDEV.S(moras2[SALARIO]))&gt;1.96,"Atípico","No")</f>
        <v>No</v>
      </c>
      <c r="K546" t="str">
        <f>IF(ABS((moras2[[#This Row],[EDAD]]-AVERAGE($I:$I))/_xlfn.STDEV.S($I:$I))&gt;1.96,"Atípico","No")</f>
        <v>No</v>
      </c>
      <c r="L546" t="str">
        <f t="shared" si="16"/>
        <v>26-35</v>
      </c>
      <c r="M546" t="str">
        <f t="shared" si="17"/>
        <v>1.000.001-5.000.000</v>
      </c>
    </row>
    <row r="547" spans="1:13" x14ac:dyDescent="0.35">
      <c r="A547">
        <v>2186</v>
      </c>
      <c r="B547" t="s">
        <v>9</v>
      </c>
      <c r="C547">
        <v>1271336.5</v>
      </c>
      <c r="D547" t="s">
        <v>10</v>
      </c>
      <c r="E547" t="s">
        <v>11</v>
      </c>
      <c r="F547" t="s">
        <v>12</v>
      </c>
      <c r="G547" t="s">
        <v>13</v>
      </c>
      <c r="H547" t="s">
        <v>13</v>
      </c>
      <c r="I547">
        <v>35</v>
      </c>
      <c r="J547" t="str">
        <f>IF(ABS((C547-AVERAGE($C:$C))/_xlfn.STDEV.S(moras2[SALARIO]))&gt;1.96,"Atípico","No")</f>
        <v>No</v>
      </c>
      <c r="K547" t="str">
        <f>IF(ABS((moras2[[#This Row],[EDAD]]-AVERAGE($I:$I))/_xlfn.STDEV.S($I:$I))&gt;1.96,"Atípico","No")</f>
        <v>No</v>
      </c>
      <c r="L547" t="str">
        <f t="shared" si="16"/>
        <v>26-35</v>
      </c>
      <c r="M547" t="str">
        <f t="shared" si="17"/>
        <v>1.000.001-5.000.000</v>
      </c>
    </row>
    <row r="548" spans="1:13" x14ac:dyDescent="0.35">
      <c r="A548">
        <v>2894</v>
      </c>
      <c r="B548" t="s">
        <v>9</v>
      </c>
      <c r="C548">
        <v>1270596.6499999999</v>
      </c>
      <c r="D548" t="s">
        <v>10</v>
      </c>
      <c r="E548" t="s">
        <v>11</v>
      </c>
      <c r="F548" t="s">
        <v>12</v>
      </c>
      <c r="G548" t="s">
        <v>13</v>
      </c>
      <c r="H548" t="s">
        <v>13</v>
      </c>
      <c r="I548">
        <v>44</v>
      </c>
      <c r="J548" t="str">
        <f>IF(ABS((C548-AVERAGE($C:$C))/_xlfn.STDEV.S(moras2[SALARIO]))&gt;1.96,"Atípico","No")</f>
        <v>No</v>
      </c>
      <c r="K548" t="str">
        <f>IF(ABS((moras2[[#This Row],[EDAD]]-AVERAGE($I:$I))/_xlfn.STDEV.S($I:$I))&gt;1.96,"Atípico","No")</f>
        <v>No</v>
      </c>
      <c r="L548" t="str">
        <f t="shared" si="16"/>
        <v>36-45</v>
      </c>
      <c r="M548" t="str">
        <f t="shared" si="17"/>
        <v>1.000.001-5.000.000</v>
      </c>
    </row>
    <row r="549" spans="1:13" x14ac:dyDescent="0.35">
      <c r="A549">
        <v>1722</v>
      </c>
      <c r="B549" t="s">
        <v>15</v>
      </c>
      <c r="C549">
        <v>1268597</v>
      </c>
      <c r="D549" t="s">
        <v>14</v>
      </c>
      <c r="E549" t="s">
        <v>11</v>
      </c>
      <c r="F549" t="s">
        <v>12</v>
      </c>
      <c r="G549" t="s">
        <v>13</v>
      </c>
      <c r="H549" t="s">
        <v>13</v>
      </c>
      <c r="I549">
        <v>58</v>
      </c>
      <c r="J549" t="str">
        <f>IF(ABS((C549-AVERAGE($C:$C))/_xlfn.STDEV.S(moras2[SALARIO]))&gt;1.96,"Atípico","No")</f>
        <v>No</v>
      </c>
      <c r="K549" t="str">
        <f>IF(ABS((moras2[[#This Row],[EDAD]]-AVERAGE($I:$I))/_xlfn.STDEV.S($I:$I))&gt;1.96,"Atípico","No")</f>
        <v>No</v>
      </c>
      <c r="L549" t="str">
        <f t="shared" si="16"/>
        <v>56+</v>
      </c>
      <c r="M549" t="str">
        <f t="shared" si="17"/>
        <v>1.000.001-5.000.000</v>
      </c>
    </row>
    <row r="550" spans="1:13" x14ac:dyDescent="0.35">
      <c r="A550">
        <v>1098</v>
      </c>
      <c r="B550" t="s">
        <v>15</v>
      </c>
      <c r="C550">
        <v>1267616.3899999999</v>
      </c>
      <c r="D550" t="s">
        <v>10</v>
      </c>
      <c r="E550" t="s">
        <v>16</v>
      </c>
      <c r="F550" t="s">
        <v>12</v>
      </c>
      <c r="G550" t="s">
        <v>13</v>
      </c>
      <c r="H550" t="s">
        <v>13</v>
      </c>
      <c r="I550">
        <v>35</v>
      </c>
      <c r="J550" t="str">
        <f>IF(ABS((C550-AVERAGE($C:$C))/_xlfn.STDEV.S(moras2[SALARIO]))&gt;1.96,"Atípico","No")</f>
        <v>No</v>
      </c>
      <c r="K550" t="str">
        <f>IF(ABS((moras2[[#This Row],[EDAD]]-AVERAGE($I:$I))/_xlfn.STDEV.S($I:$I))&gt;1.96,"Atípico","No")</f>
        <v>No</v>
      </c>
      <c r="L550" t="str">
        <f t="shared" si="16"/>
        <v>26-35</v>
      </c>
      <c r="M550" t="str">
        <f t="shared" si="17"/>
        <v>1.000.001-5.000.000</v>
      </c>
    </row>
    <row r="551" spans="1:13" x14ac:dyDescent="0.35">
      <c r="A551">
        <v>2690</v>
      </c>
      <c r="B551" t="s">
        <v>15</v>
      </c>
      <c r="C551">
        <v>1264065</v>
      </c>
      <c r="D551" t="s">
        <v>10</v>
      </c>
      <c r="E551" t="s">
        <v>11</v>
      </c>
      <c r="F551" t="s">
        <v>12</v>
      </c>
      <c r="G551" t="s">
        <v>13</v>
      </c>
      <c r="H551" t="s">
        <v>13</v>
      </c>
      <c r="I551">
        <v>49</v>
      </c>
      <c r="J551" t="str">
        <f>IF(ABS((C551-AVERAGE($C:$C))/_xlfn.STDEV.S(moras2[SALARIO]))&gt;1.96,"Atípico","No")</f>
        <v>No</v>
      </c>
      <c r="K551" t="str">
        <f>IF(ABS((moras2[[#This Row],[EDAD]]-AVERAGE($I:$I))/_xlfn.STDEV.S($I:$I))&gt;1.96,"Atípico","No")</f>
        <v>No</v>
      </c>
      <c r="L551" t="str">
        <f t="shared" si="16"/>
        <v>46-55</v>
      </c>
      <c r="M551" t="str">
        <f t="shared" si="17"/>
        <v>1.000.001-5.000.000</v>
      </c>
    </row>
    <row r="552" spans="1:13" x14ac:dyDescent="0.35">
      <c r="A552">
        <v>4978</v>
      </c>
      <c r="B552" t="s">
        <v>15</v>
      </c>
      <c r="C552">
        <v>1261759.8799999999</v>
      </c>
      <c r="D552" t="s">
        <v>10</v>
      </c>
      <c r="E552" t="s">
        <v>11</v>
      </c>
      <c r="F552" t="s">
        <v>12</v>
      </c>
      <c r="G552" t="s">
        <v>13</v>
      </c>
      <c r="H552" t="s">
        <v>13</v>
      </c>
      <c r="I552">
        <v>35</v>
      </c>
      <c r="J552" t="str">
        <f>IF(ABS((C552-AVERAGE($C:$C))/_xlfn.STDEV.S(moras2[SALARIO]))&gt;1.96,"Atípico","No")</f>
        <v>No</v>
      </c>
      <c r="K552" t="str">
        <f>IF(ABS((moras2[[#This Row],[EDAD]]-AVERAGE($I:$I))/_xlfn.STDEV.S($I:$I))&gt;1.96,"Atípico","No")</f>
        <v>No</v>
      </c>
      <c r="L552" t="str">
        <f t="shared" si="16"/>
        <v>26-35</v>
      </c>
      <c r="M552" t="str">
        <f t="shared" si="17"/>
        <v>1.000.001-5.000.000</v>
      </c>
    </row>
    <row r="553" spans="1:13" x14ac:dyDescent="0.35">
      <c r="A553">
        <v>3573</v>
      </c>
      <c r="B553" t="s">
        <v>15</v>
      </c>
      <c r="C553">
        <v>1260977.05</v>
      </c>
      <c r="D553" t="s">
        <v>10</v>
      </c>
      <c r="E553" t="s">
        <v>11</v>
      </c>
      <c r="F553" t="s">
        <v>12</v>
      </c>
      <c r="G553" t="s">
        <v>13</v>
      </c>
      <c r="H553" t="s">
        <v>13</v>
      </c>
      <c r="I553">
        <v>38</v>
      </c>
      <c r="J553" t="str">
        <f>IF(ABS((C553-AVERAGE($C:$C))/_xlfn.STDEV.S(moras2[SALARIO]))&gt;1.96,"Atípico","No")</f>
        <v>No</v>
      </c>
      <c r="K553" t="str">
        <f>IF(ABS((moras2[[#This Row],[EDAD]]-AVERAGE($I:$I))/_xlfn.STDEV.S($I:$I))&gt;1.96,"Atípico","No")</f>
        <v>No</v>
      </c>
      <c r="L553" t="str">
        <f t="shared" si="16"/>
        <v>36-45</v>
      </c>
      <c r="M553" t="str">
        <f t="shared" si="17"/>
        <v>1.000.001-5.000.000</v>
      </c>
    </row>
    <row r="554" spans="1:13" x14ac:dyDescent="0.35">
      <c r="A554">
        <v>4504</v>
      </c>
      <c r="B554" t="s">
        <v>9</v>
      </c>
      <c r="C554">
        <v>1260076.52</v>
      </c>
      <c r="D554" t="s">
        <v>10</v>
      </c>
      <c r="E554" t="s">
        <v>16</v>
      </c>
      <c r="F554" t="s">
        <v>12</v>
      </c>
      <c r="G554" t="s">
        <v>13</v>
      </c>
      <c r="H554" t="s">
        <v>13</v>
      </c>
      <c r="I554">
        <v>30</v>
      </c>
      <c r="J554" t="str">
        <f>IF(ABS((C554-AVERAGE($C:$C))/_xlfn.STDEV.S(moras2[SALARIO]))&gt;1.96,"Atípico","No")</f>
        <v>No</v>
      </c>
      <c r="K554" t="str">
        <f>IF(ABS((moras2[[#This Row],[EDAD]]-AVERAGE($I:$I))/_xlfn.STDEV.S($I:$I))&gt;1.96,"Atípico","No")</f>
        <v>No</v>
      </c>
      <c r="L554" t="str">
        <f t="shared" si="16"/>
        <v>26-35</v>
      </c>
      <c r="M554" t="str">
        <f t="shared" si="17"/>
        <v>1.000.001-5.000.000</v>
      </c>
    </row>
    <row r="555" spans="1:13" x14ac:dyDescent="0.35">
      <c r="A555">
        <v>1925</v>
      </c>
      <c r="B555" t="s">
        <v>9</v>
      </c>
      <c r="C555">
        <v>1257384</v>
      </c>
      <c r="D555" t="s">
        <v>14</v>
      </c>
      <c r="E555" t="s">
        <v>11</v>
      </c>
      <c r="F555" t="s">
        <v>12</v>
      </c>
      <c r="G555" t="s">
        <v>13</v>
      </c>
      <c r="H555" t="s">
        <v>13</v>
      </c>
      <c r="I555">
        <v>68</v>
      </c>
      <c r="J555" t="str">
        <f>IF(ABS((C555-AVERAGE($C:$C))/_xlfn.STDEV.S(moras2[SALARIO]))&gt;1.96,"Atípico","No")</f>
        <v>No</v>
      </c>
      <c r="K555" t="str">
        <f>IF(ABS((moras2[[#This Row],[EDAD]]-AVERAGE($I:$I))/_xlfn.STDEV.S($I:$I))&gt;1.96,"Atípico","No")</f>
        <v>No</v>
      </c>
      <c r="L555" t="str">
        <f t="shared" si="16"/>
        <v>56+</v>
      </c>
      <c r="M555" t="str">
        <f t="shared" si="17"/>
        <v>1.000.001-5.000.000</v>
      </c>
    </row>
    <row r="556" spans="1:13" x14ac:dyDescent="0.35">
      <c r="A556">
        <v>693</v>
      </c>
      <c r="B556" t="s">
        <v>9</v>
      </c>
      <c r="C556">
        <v>1256604.3</v>
      </c>
      <c r="D556" t="s">
        <v>10</v>
      </c>
      <c r="E556" t="s">
        <v>11</v>
      </c>
      <c r="F556" t="s">
        <v>12</v>
      </c>
      <c r="G556" t="s">
        <v>13</v>
      </c>
      <c r="H556" t="s">
        <v>13</v>
      </c>
      <c r="I556">
        <v>36</v>
      </c>
      <c r="J556" t="str">
        <f>IF(ABS((C556-AVERAGE($C:$C))/_xlfn.STDEV.S(moras2[SALARIO]))&gt;1.96,"Atípico","No")</f>
        <v>No</v>
      </c>
      <c r="K556" t="str">
        <f>IF(ABS((moras2[[#This Row],[EDAD]]-AVERAGE($I:$I))/_xlfn.STDEV.S($I:$I))&gt;1.96,"Atípico","No")</f>
        <v>No</v>
      </c>
      <c r="L556" t="str">
        <f t="shared" si="16"/>
        <v>36-45</v>
      </c>
      <c r="M556" t="str">
        <f t="shared" si="17"/>
        <v>1.000.001-5.000.000</v>
      </c>
    </row>
    <row r="557" spans="1:13" x14ac:dyDescent="0.35">
      <c r="A557">
        <v>1405</v>
      </c>
      <c r="B557" t="s">
        <v>9</v>
      </c>
      <c r="C557">
        <v>1255736.08</v>
      </c>
      <c r="D557" t="s">
        <v>10</v>
      </c>
      <c r="E557" t="s">
        <v>16</v>
      </c>
      <c r="F557" t="s">
        <v>12</v>
      </c>
      <c r="G557" t="s">
        <v>13</v>
      </c>
      <c r="H557" t="s">
        <v>13</v>
      </c>
      <c r="I557">
        <v>41</v>
      </c>
      <c r="J557" t="str">
        <f>IF(ABS((C557-AVERAGE($C:$C))/_xlfn.STDEV.S(moras2[SALARIO]))&gt;1.96,"Atípico","No")</f>
        <v>No</v>
      </c>
      <c r="K557" t="str">
        <f>IF(ABS((moras2[[#This Row],[EDAD]]-AVERAGE($I:$I))/_xlfn.STDEV.S($I:$I))&gt;1.96,"Atípico","No")</f>
        <v>No</v>
      </c>
      <c r="L557" t="str">
        <f t="shared" si="16"/>
        <v>36-45</v>
      </c>
      <c r="M557" t="str">
        <f t="shared" si="17"/>
        <v>1.000.001-5.000.000</v>
      </c>
    </row>
    <row r="558" spans="1:13" x14ac:dyDescent="0.35">
      <c r="A558">
        <v>224</v>
      </c>
      <c r="B558" t="s">
        <v>9</v>
      </c>
      <c r="C558">
        <v>1254322.1299999999</v>
      </c>
      <c r="D558" t="s">
        <v>10</v>
      </c>
      <c r="E558" t="s">
        <v>16</v>
      </c>
      <c r="F558" t="s">
        <v>12</v>
      </c>
      <c r="G558" t="s">
        <v>13</v>
      </c>
      <c r="H558" t="s">
        <v>13</v>
      </c>
      <c r="I558">
        <v>33</v>
      </c>
      <c r="J558" t="str">
        <f>IF(ABS((C558-AVERAGE($C:$C))/_xlfn.STDEV.S(moras2[SALARIO]))&gt;1.96,"Atípico","No")</f>
        <v>No</v>
      </c>
      <c r="K558" t="str">
        <f>IF(ABS((moras2[[#This Row],[EDAD]]-AVERAGE($I:$I))/_xlfn.STDEV.S($I:$I))&gt;1.96,"Atípico","No")</f>
        <v>No</v>
      </c>
      <c r="L558" t="str">
        <f t="shared" si="16"/>
        <v>26-35</v>
      </c>
      <c r="M558" t="str">
        <f t="shared" si="17"/>
        <v>1.000.001-5.000.000</v>
      </c>
    </row>
    <row r="559" spans="1:13" x14ac:dyDescent="0.35">
      <c r="A559">
        <v>2968</v>
      </c>
      <c r="B559" t="s">
        <v>15</v>
      </c>
      <c r="C559">
        <v>1253343.1200000001</v>
      </c>
      <c r="D559" t="s">
        <v>10</v>
      </c>
      <c r="E559" t="s">
        <v>16</v>
      </c>
      <c r="F559" t="s">
        <v>12</v>
      </c>
      <c r="G559" t="s">
        <v>13</v>
      </c>
      <c r="H559" t="s">
        <v>13</v>
      </c>
      <c r="I559">
        <v>35</v>
      </c>
      <c r="J559" t="str">
        <f>IF(ABS((C559-AVERAGE($C:$C))/_xlfn.STDEV.S(moras2[SALARIO]))&gt;1.96,"Atípico","No")</f>
        <v>No</v>
      </c>
      <c r="K559" t="str">
        <f>IF(ABS((moras2[[#This Row],[EDAD]]-AVERAGE($I:$I))/_xlfn.STDEV.S($I:$I))&gt;1.96,"Atípico","No")</f>
        <v>No</v>
      </c>
      <c r="L559" t="str">
        <f t="shared" si="16"/>
        <v>26-35</v>
      </c>
      <c r="M559" t="str">
        <f t="shared" si="17"/>
        <v>1.000.001-5.000.000</v>
      </c>
    </row>
    <row r="560" spans="1:13" x14ac:dyDescent="0.35">
      <c r="A560">
        <v>637</v>
      </c>
      <c r="B560" t="s">
        <v>9</v>
      </c>
      <c r="C560">
        <v>1253145.82</v>
      </c>
      <c r="D560" t="s">
        <v>10</v>
      </c>
      <c r="E560" t="s">
        <v>11</v>
      </c>
      <c r="F560" t="s">
        <v>12</v>
      </c>
      <c r="G560" t="s">
        <v>13</v>
      </c>
      <c r="H560" t="s">
        <v>13</v>
      </c>
      <c r="I560">
        <v>34</v>
      </c>
      <c r="J560" t="str">
        <f>IF(ABS((C560-AVERAGE($C:$C))/_xlfn.STDEV.S(moras2[SALARIO]))&gt;1.96,"Atípico","No")</f>
        <v>No</v>
      </c>
      <c r="K560" t="str">
        <f>IF(ABS((moras2[[#This Row],[EDAD]]-AVERAGE($I:$I))/_xlfn.STDEV.S($I:$I))&gt;1.96,"Atípico","No")</f>
        <v>No</v>
      </c>
      <c r="L560" t="str">
        <f t="shared" si="16"/>
        <v>26-35</v>
      </c>
      <c r="M560" t="str">
        <f t="shared" si="17"/>
        <v>1.000.001-5.000.000</v>
      </c>
    </row>
    <row r="561" spans="1:13" x14ac:dyDescent="0.35">
      <c r="A561">
        <v>3179</v>
      </c>
      <c r="B561" t="s">
        <v>15</v>
      </c>
      <c r="C561">
        <v>1251585</v>
      </c>
      <c r="D561" t="s">
        <v>10</v>
      </c>
      <c r="E561" t="s">
        <v>11</v>
      </c>
      <c r="F561" t="s">
        <v>12</v>
      </c>
      <c r="G561" t="s">
        <v>13</v>
      </c>
      <c r="H561" t="s">
        <v>12</v>
      </c>
      <c r="I561">
        <v>50</v>
      </c>
      <c r="J561" t="str">
        <f>IF(ABS((C561-AVERAGE($C:$C))/_xlfn.STDEV.S(moras2[SALARIO]))&gt;1.96,"Atípico","No")</f>
        <v>No</v>
      </c>
      <c r="K561" t="str">
        <f>IF(ABS((moras2[[#This Row],[EDAD]]-AVERAGE($I:$I))/_xlfn.STDEV.S($I:$I))&gt;1.96,"Atípico","No")</f>
        <v>No</v>
      </c>
      <c r="L561" t="str">
        <f t="shared" si="16"/>
        <v>46-55</v>
      </c>
      <c r="M561" t="str">
        <f t="shared" si="17"/>
        <v>1.000.001-5.000.000</v>
      </c>
    </row>
    <row r="562" spans="1:13" x14ac:dyDescent="0.35">
      <c r="A562">
        <v>3211</v>
      </c>
      <c r="B562" t="s">
        <v>9</v>
      </c>
      <c r="C562">
        <v>1250882.3500000001</v>
      </c>
      <c r="D562" t="s">
        <v>10</v>
      </c>
      <c r="E562" t="s">
        <v>11</v>
      </c>
      <c r="F562" t="s">
        <v>12</v>
      </c>
      <c r="G562" t="s">
        <v>13</v>
      </c>
      <c r="H562" t="s">
        <v>13</v>
      </c>
      <c r="I562">
        <v>30</v>
      </c>
      <c r="J562" t="str">
        <f>IF(ABS((C562-AVERAGE($C:$C))/_xlfn.STDEV.S(moras2[SALARIO]))&gt;1.96,"Atípico","No")</f>
        <v>No</v>
      </c>
      <c r="K562" t="str">
        <f>IF(ABS((moras2[[#This Row],[EDAD]]-AVERAGE($I:$I))/_xlfn.STDEV.S($I:$I))&gt;1.96,"Atípico","No")</f>
        <v>No</v>
      </c>
      <c r="L562" t="str">
        <f t="shared" si="16"/>
        <v>26-35</v>
      </c>
      <c r="M562" t="str">
        <f t="shared" si="17"/>
        <v>1.000.001-5.000.000</v>
      </c>
    </row>
    <row r="563" spans="1:13" x14ac:dyDescent="0.35">
      <c r="A563">
        <v>2343</v>
      </c>
      <c r="B563" t="s">
        <v>9</v>
      </c>
      <c r="C563">
        <v>1250000</v>
      </c>
      <c r="D563" t="s">
        <v>10</v>
      </c>
      <c r="E563" t="s">
        <v>16</v>
      </c>
      <c r="F563" t="s">
        <v>12</v>
      </c>
      <c r="G563" t="s">
        <v>13</v>
      </c>
      <c r="H563" t="s">
        <v>13</v>
      </c>
      <c r="I563">
        <v>29</v>
      </c>
      <c r="J563" t="str">
        <f>IF(ABS((C563-AVERAGE($C:$C))/_xlfn.STDEV.S(moras2[SALARIO]))&gt;1.96,"Atípico","No")</f>
        <v>No</v>
      </c>
      <c r="K563" t="str">
        <f>IF(ABS((moras2[[#This Row],[EDAD]]-AVERAGE($I:$I))/_xlfn.STDEV.S($I:$I))&gt;1.96,"Atípico","No")</f>
        <v>No</v>
      </c>
      <c r="L563" t="str">
        <f t="shared" si="16"/>
        <v>26-35</v>
      </c>
      <c r="M563" t="str">
        <f t="shared" si="17"/>
        <v>1.000.001-5.000.000</v>
      </c>
    </row>
    <row r="564" spans="1:13" x14ac:dyDescent="0.35">
      <c r="A564">
        <v>932</v>
      </c>
      <c r="B564" t="s">
        <v>9</v>
      </c>
      <c r="C564">
        <v>1249086</v>
      </c>
      <c r="D564" t="s">
        <v>14</v>
      </c>
      <c r="E564" t="s">
        <v>11</v>
      </c>
      <c r="F564" t="s">
        <v>12</v>
      </c>
      <c r="G564" t="s">
        <v>13</v>
      </c>
      <c r="H564" t="s">
        <v>13</v>
      </c>
      <c r="I564">
        <v>73</v>
      </c>
      <c r="J564" t="str">
        <f>IF(ABS((C564-AVERAGE($C:$C))/_xlfn.STDEV.S(moras2[SALARIO]))&gt;1.96,"Atípico","No")</f>
        <v>No</v>
      </c>
      <c r="K564" t="str">
        <f>IF(ABS((moras2[[#This Row],[EDAD]]-AVERAGE($I:$I))/_xlfn.STDEV.S($I:$I))&gt;1.96,"Atípico","No")</f>
        <v>Atípico</v>
      </c>
      <c r="L564" t="str">
        <f t="shared" si="16"/>
        <v>56+</v>
      </c>
      <c r="M564" t="str">
        <f t="shared" si="17"/>
        <v>1.000.001-5.000.000</v>
      </c>
    </row>
    <row r="565" spans="1:13" x14ac:dyDescent="0.35">
      <c r="A565">
        <v>3094</v>
      </c>
      <c r="B565" t="s">
        <v>15</v>
      </c>
      <c r="C565">
        <v>1248224.55</v>
      </c>
      <c r="D565" t="s">
        <v>10</v>
      </c>
      <c r="E565" t="s">
        <v>16</v>
      </c>
      <c r="F565" t="s">
        <v>12</v>
      </c>
      <c r="G565" t="s">
        <v>13</v>
      </c>
      <c r="H565" t="s">
        <v>13</v>
      </c>
      <c r="I565">
        <v>35</v>
      </c>
      <c r="J565" t="str">
        <f>IF(ABS((C565-AVERAGE($C:$C))/_xlfn.STDEV.S(moras2[SALARIO]))&gt;1.96,"Atípico","No")</f>
        <v>No</v>
      </c>
      <c r="K565" t="str">
        <f>IF(ABS((moras2[[#This Row],[EDAD]]-AVERAGE($I:$I))/_xlfn.STDEV.S($I:$I))&gt;1.96,"Atípico","No")</f>
        <v>No</v>
      </c>
      <c r="L565" t="str">
        <f t="shared" si="16"/>
        <v>26-35</v>
      </c>
      <c r="M565" t="str">
        <f t="shared" si="17"/>
        <v>1.000.001-5.000.000</v>
      </c>
    </row>
    <row r="566" spans="1:13" x14ac:dyDescent="0.35">
      <c r="A566">
        <v>2363</v>
      </c>
      <c r="B566" t="s">
        <v>15</v>
      </c>
      <c r="C566">
        <v>1248185</v>
      </c>
      <c r="D566" t="s">
        <v>10</v>
      </c>
      <c r="E566" t="s">
        <v>11</v>
      </c>
      <c r="F566" t="s">
        <v>12</v>
      </c>
      <c r="G566" t="s">
        <v>13</v>
      </c>
      <c r="H566" t="s">
        <v>12</v>
      </c>
      <c r="I566">
        <v>60</v>
      </c>
      <c r="J566" t="str">
        <f>IF(ABS((C566-AVERAGE($C:$C))/_xlfn.STDEV.S(moras2[SALARIO]))&gt;1.96,"Atípico","No")</f>
        <v>No</v>
      </c>
      <c r="K566" t="str">
        <f>IF(ABS((moras2[[#This Row],[EDAD]]-AVERAGE($I:$I))/_xlfn.STDEV.S($I:$I))&gt;1.96,"Atípico","No")</f>
        <v>No</v>
      </c>
      <c r="L566" t="str">
        <f t="shared" si="16"/>
        <v>56+</v>
      </c>
      <c r="M566" t="str">
        <f t="shared" si="17"/>
        <v>1.000.001-5.000.000</v>
      </c>
    </row>
    <row r="567" spans="1:13" x14ac:dyDescent="0.35">
      <c r="A567">
        <v>182</v>
      </c>
      <c r="B567" t="s">
        <v>15</v>
      </c>
      <c r="C567">
        <v>1244526</v>
      </c>
      <c r="D567" t="s">
        <v>10</v>
      </c>
      <c r="E567" t="s">
        <v>16</v>
      </c>
      <c r="F567" t="s">
        <v>12</v>
      </c>
      <c r="G567" t="s">
        <v>13</v>
      </c>
      <c r="H567" t="s">
        <v>13</v>
      </c>
      <c r="I567">
        <v>26</v>
      </c>
      <c r="J567" t="str">
        <f>IF(ABS((C567-AVERAGE($C:$C))/_xlfn.STDEV.S(moras2[SALARIO]))&gt;1.96,"Atípico","No")</f>
        <v>No</v>
      </c>
      <c r="K567" t="str">
        <f>IF(ABS((moras2[[#This Row],[EDAD]]-AVERAGE($I:$I))/_xlfn.STDEV.S($I:$I))&gt;1.96,"Atípico","No")</f>
        <v>No</v>
      </c>
      <c r="L567" t="str">
        <f t="shared" si="16"/>
        <v>26-35</v>
      </c>
      <c r="M567" t="str">
        <f t="shared" si="17"/>
        <v>1.000.001-5.000.000</v>
      </c>
    </row>
    <row r="568" spans="1:13" x14ac:dyDescent="0.35">
      <c r="A568">
        <v>2158</v>
      </c>
      <c r="B568" t="s">
        <v>15</v>
      </c>
      <c r="C568">
        <v>1241627.95</v>
      </c>
      <c r="D568" t="s">
        <v>14</v>
      </c>
      <c r="E568" t="s">
        <v>11</v>
      </c>
      <c r="F568" t="s">
        <v>12</v>
      </c>
      <c r="G568" t="s">
        <v>13</v>
      </c>
      <c r="H568" t="s">
        <v>13</v>
      </c>
      <c r="I568">
        <v>63</v>
      </c>
      <c r="J568" t="str">
        <f>IF(ABS((C568-AVERAGE($C:$C))/_xlfn.STDEV.S(moras2[SALARIO]))&gt;1.96,"Atípico","No")</f>
        <v>No</v>
      </c>
      <c r="K568" t="str">
        <f>IF(ABS((moras2[[#This Row],[EDAD]]-AVERAGE($I:$I))/_xlfn.STDEV.S($I:$I))&gt;1.96,"Atípico","No")</f>
        <v>No</v>
      </c>
      <c r="L568" t="str">
        <f t="shared" si="16"/>
        <v>56+</v>
      </c>
      <c r="M568" t="str">
        <f t="shared" si="17"/>
        <v>1.000.001-5.000.000</v>
      </c>
    </row>
    <row r="569" spans="1:13" x14ac:dyDescent="0.35">
      <c r="A569">
        <v>1156</v>
      </c>
      <c r="B569" t="s">
        <v>15</v>
      </c>
      <c r="C569">
        <v>1235915</v>
      </c>
      <c r="D569" t="s">
        <v>14</v>
      </c>
      <c r="E569" t="s">
        <v>11</v>
      </c>
      <c r="F569" t="s">
        <v>12</v>
      </c>
      <c r="G569" t="s">
        <v>13</v>
      </c>
      <c r="H569" t="s">
        <v>13</v>
      </c>
      <c r="I569">
        <v>64</v>
      </c>
      <c r="J569" t="str">
        <f>IF(ABS((C569-AVERAGE($C:$C))/_xlfn.STDEV.S(moras2[SALARIO]))&gt;1.96,"Atípico","No")</f>
        <v>No</v>
      </c>
      <c r="K569" t="str">
        <f>IF(ABS((moras2[[#This Row],[EDAD]]-AVERAGE($I:$I))/_xlfn.STDEV.S($I:$I))&gt;1.96,"Atípico","No")</f>
        <v>No</v>
      </c>
      <c r="L569" t="str">
        <f t="shared" si="16"/>
        <v>56+</v>
      </c>
      <c r="M569" t="str">
        <f t="shared" si="17"/>
        <v>1.000.001-5.000.000</v>
      </c>
    </row>
    <row r="570" spans="1:13" x14ac:dyDescent="0.35">
      <c r="A570">
        <v>2107</v>
      </c>
      <c r="B570" t="s">
        <v>15</v>
      </c>
      <c r="C570">
        <v>1233708</v>
      </c>
      <c r="D570" t="s">
        <v>10</v>
      </c>
      <c r="E570" t="s">
        <v>16</v>
      </c>
      <c r="F570" t="s">
        <v>12</v>
      </c>
      <c r="G570" t="s">
        <v>13</v>
      </c>
      <c r="H570" t="s">
        <v>13</v>
      </c>
      <c r="I570">
        <v>40</v>
      </c>
      <c r="J570" t="str">
        <f>IF(ABS((C570-AVERAGE($C:$C))/_xlfn.STDEV.S(moras2[SALARIO]))&gt;1.96,"Atípico","No")</f>
        <v>No</v>
      </c>
      <c r="K570" t="str">
        <f>IF(ABS((moras2[[#This Row],[EDAD]]-AVERAGE($I:$I))/_xlfn.STDEV.S($I:$I))&gt;1.96,"Atípico","No")</f>
        <v>No</v>
      </c>
      <c r="L570" t="str">
        <f t="shared" si="16"/>
        <v>36-45</v>
      </c>
      <c r="M570" t="str">
        <f t="shared" si="17"/>
        <v>1.000.001-5.000.000</v>
      </c>
    </row>
    <row r="571" spans="1:13" x14ac:dyDescent="0.35">
      <c r="A571">
        <v>372</v>
      </c>
      <c r="B571" t="s">
        <v>9</v>
      </c>
      <c r="C571">
        <v>1233060.23</v>
      </c>
      <c r="D571" t="s">
        <v>10</v>
      </c>
      <c r="E571" t="s">
        <v>16</v>
      </c>
      <c r="F571" t="s">
        <v>12</v>
      </c>
      <c r="G571" t="s">
        <v>13</v>
      </c>
      <c r="H571" t="s">
        <v>13</v>
      </c>
      <c r="I571">
        <v>30</v>
      </c>
      <c r="J571" t="str">
        <f>IF(ABS((C571-AVERAGE($C:$C))/_xlfn.STDEV.S(moras2[SALARIO]))&gt;1.96,"Atípico","No")</f>
        <v>No</v>
      </c>
      <c r="K571" t="str">
        <f>IF(ABS((moras2[[#This Row],[EDAD]]-AVERAGE($I:$I))/_xlfn.STDEV.S($I:$I))&gt;1.96,"Atípico","No")</f>
        <v>No</v>
      </c>
      <c r="L571" t="str">
        <f t="shared" si="16"/>
        <v>26-35</v>
      </c>
      <c r="M571" t="str">
        <f t="shared" si="17"/>
        <v>1.000.001-5.000.000</v>
      </c>
    </row>
    <row r="572" spans="1:13" x14ac:dyDescent="0.35">
      <c r="A572">
        <v>1798</v>
      </c>
      <c r="B572" t="s">
        <v>15</v>
      </c>
      <c r="C572">
        <v>1229350</v>
      </c>
      <c r="D572" t="s">
        <v>10</v>
      </c>
      <c r="E572" t="s">
        <v>16</v>
      </c>
      <c r="F572" t="s">
        <v>12</v>
      </c>
      <c r="G572" t="s">
        <v>13</v>
      </c>
      <c r="H572" t="s">
        <v>13</v>
      </c>
      <c r="I572">
        <v>33</v>
      </c>
      <c r="J572" t="str">
        <f>IF(ABS((C572-AVERAGE($C:$C))/_xlfn.STDEV.S(moras2[SALARIO]))&gt;1.96,"Atípico","No")</f>
        <v>No</v>
      </c>
      <c r="K572" t="str">
        <f>IF(ABS((moras2[[#This Row],[EDAD]]-AVERAGE($I:$I))/_xlfn.STDEV.S($I:$I))&gt;1.96,"Atípico","No")</f>
        <v>No</v>
      </c>
      <c r="L572" t="str">
        <f t="shared" si="16"/>
        <v>26-35</v>
      </c>
      <c r="M572" t="str">
        <f t="shared" si="17"/>
        <v>1.000.001-5.000.000</v>
      </c>
    </row>
    <row r="573" spans="1:13" x14ac:dyDescent="0.35">
      <c r="A573">
        <v>4441</v>
      </c>
      <c r="B573" t="s">
        <v>9</v>
      </c>
      <c r="C573">
        <v>1228919.8500000001</v>
      </c>
      <c r="D573" t="s">
        <v>19</v>
      </c>
      <c r="E573" t="s">
        <v>16</v>
      </c>
      <c r="F573" t="s">
        <v>12</v>
      </c>
      <c r="G573" t="s">
        <v>13</v>
      </c>
      <c r="H573" t="s">
        <v>13</v>
      </c>
      <c r="I573">
        <v>53</v>
      </c>
      <c r="J573" t="str">
        <f>IF(ABS((C573-AVERAGE($C:$C))/_xlfn.STDEV.S(moras2[SALARIO]))&gt;1.96,"Atípico","No")</f>
        <v>No</v>
      </c>
      <c r="K573" t="str">
        <f>IF(ABS((moras2[[#This Row],[EDAD]]-AVERAGE($I:$I))/_xlfn.STDEV.S($I:$I))&gt;1.96,"Atípico","No")</f>
        <v>No</v>
      </c>
      <c r="L573" t="str">
        <f t="shared" si="16"/>
        <v>46-55</v>
      </c>
      <c r="M573" t="str">
        <f t="shared" si="17"/>
        <v>1.000.001-5.000.000</v>
      </c>
    </row>
    <row r="574" spans="1:13" x14ac:dyDescent="0.35">
      <c r="A574">
        <v>4456</v>
      </c>
      <c r="B574" t="s">
        <v>15</v>
      </c>
      <c r="C574">
        <v>1228568</v>
      </c>
      <c r="D574" t="s">
        <v>10</v>
      </c>
      <c r="E574" t="s">
        <v>11</v>
      </c>
      <c r="F574" t="s">
        <v>12</v>
      </c>
      <c r="G574" t="s">
        <v>13</v>
      </c>
      <c r="H574" t="s">
        <v>13</v>
      </c>
      <c r="I574">
        <v>44</v>
      </c>
      <c r="J574" t="str">
        <f>IF(ABS((C574-AVERAGE($C:$C))/_xlfn.STDEV.S(moras2[SALARIO]))&gt;1.96,"Atípico","No")</f>
        <v>No</v>
      </c>
      <c r="K574" t="str">
        <f>IF(ABS((moras2[[#This Row],[EDAD]]-AVERAGE($I:$I))/_xlfn.STDEV.S($I:$I))&gt;1.96,"Atípico","No")</f>
        <v>No</v>
      </c>
      <c r="L574" t="str">
        <f t="shared" si="16"/>
        <v>36-45</v>
      </c>
      <c r="M574" t="str">
        <f t="shared" si="17"/>
        <v>1.000.001-5.000.000</v>
      </c>
    </row>
    <row r="575" spans="1:13" x14ac:dyDescent="0.35">
      <c r="A575">
        <v>4155</v>
      </c>
      <c r="B575" t="s">
        <v>15</v>
      </c>
      <c r="C575">
        <v>1226666.67</v>
      </c>
      <c r="D575" t="s">
        <v>10</v>
      </c>
      <c r="E575" t="s">
        <v>16</v>
      </c>
      <c r="F575" t="s">
        <v>12</v>
      </c>
      <c r="G575" t="s">
        <v>13</v>
      </c>
      <c r="H575" t="s">
        <v>13</v>
      </c>
      <c r="I575">
        <v>26</v>
      </c>
      <c r="J575" t="str">
        <f>IF(ABS((C575-AVERAGE($C:$C))/_xlfn.STDEV.S(moras2[SALARIO]))&gt;1.96,"Atípico","No")</f>
        <v>No</v>
      </c>
      <c r="K575" t="str">
        <f>IF(ABS((moras2[[#This Row],[EDAD]]-AVERAGE($I:$I))/_xlfn.STDEV.S($I:$I))&gt;1.96,"Atípico","No")</f>
        <v>No</v>
      </c>
      <c r="L575" t="str">
        <f t="shared" si="16"/>
        <v>26-35</v>
      </c>
      <c r="M575" t="str">
        <f t="shared" si="17"/>
        <v>1.000.001-5.000.000</v>
      </c>
    </row>
    <row r="576" spans="1:13" x14ac:dyDescent="0.35">
      <c r="A576">
        <v>4944</v>
      </c>
      <c r="B576" t="s">
        <v>9</v>
      </c>
      <c r="C576">
        <v>1225741</v>
      </c>
      <c r="D576" t="s">
        <v>10</v>
      </c>
      <c r="E576" t="s">
        <v>16</v>
      </c>
      <c r="F576" t="s">
        <v>12</v>
      </c>
      <c r="G576" t="s">
        <v>13</v>
      </c>
      <c r="H576" t="s">
        <v>13</v>
      </c>
      <c r="I576">
        <v>57</v>
      </c>
      <c r="J576" t="str">
        <f>IF(ABS((C576-AVERAGE($C:$C))/_xlfn.STDEV.S(moras2[SALARIO]))&gt;1.96,"Atípico","No")</f>
        <v>No</v>
      </c>
      <c r="K576" t="str">
        <f>IF(ABS((moras2[[#This Row],[EDAD]]-AVERAGE($I:$I))/_xlfn.STDEV.S($I:$I))&gt;1.96,"Atípico","No")</f>
        <v>No</v>
      </c>
      <c r="L576" t="str">
        <f t="shared" si="16"/>
        <v>56+</v>
      </c>
      <c r="M576" t="str">
        <f t="shared" si="17"/>
        <v>1.000.001-5.000.000</v>
      </c>
    </row>
    <row r="577" spans="1:13" x14ac:dyDescent="0.35">
      <c r="A577">
        <v>4114</v>
      </c>
      <c r="B577" t="s">
        <v>15</v>
      </c>
      <c r="C577">
        <v>1221960.4099999999</v>
      </c>
      <c r="D577" t="s">
        <v>10</v>
      </c>
      <c r="E577" t="s">
        <v>11</v>
      </c>
      <c r="F577" t="s">
        <v>12</v>
      </c>
      <c r="G577" t="s">
        <v>13</v>
      </c>
      <c r="H577" t="s">
        <v>13</v>
      </c>
      <c r="I577">
        <v>42</v>
      </c>
      <c r="J577" t="str">
        <f>IF(ABS((C577-AVERAGE($C:$C))/_xlfn.STDEV.S(moras2[SALARIO]))&gt;1.96,"Atípico","No")</f>
        <v>No</v>
      </c>
      <c r="K577" t="str">
        <f>IF(ABS((moras2[[#This Row],[EDAD]]-AVERAGE($I:$I))/_xlfn.STDEV.S($I:$I))&gt;1.96,"Atípico","No")</f>
        <v>No</v>
      </c>
      <c r="L577" t="str">
        <f t="shared" si="16"/>
        <v>36-45</v>
      </c>
      <c r="M577" t="str">
        <f t="shared" si="17"/>
        <v>1.000.001-5.000.000</v>
      </c>
    </row>
    <row r="578" spans="1:13" x14ac:dyDescent="0.35">
      <c r="A578">
        <v>2526</v>
      </c>
      <c r="B578" t="s">
        <v>15</v>
      </c>
      <c r="C578">
        <v>1221155</v>
      </c>
      <c r="D578" t="s">
        <v>10</v>
      </c>
      <c r="E578" t="s">
        <v>11</v>
      </c>
      <c r="F578" t="s">
        <v>12</v>
      </c>
      <c r="G578" t="s">
        <v>13</v>
      </c>
      <c r="H578" t="s">
        <v>12</v>
      </c>
      <c r="I578">
        <v>54</v>
      </c>
      <c r="J578" t="str">
        <f>IF(ABS((C578-AVERAGE($C:$C))/_xlfn.STDEV.S(moras2[SALARIO]))&gt;1.96,"Atípico","No")</f>
        <v>No</v>
      </c>
      <c r="K578" t="str">
        <f>IF(ABS((moras2[[#This Row],[EDAD]]-AVERAGE($I:$I))/_xlfn.STDEV.S($I:$I))&gt;1.96,"Atípico","No")</f>
        <v>No</v>
      </c>
      <c r="L578" t="str">
        <f t="shared" ref="L578:L641" si="18">IF(I578&lt;=35,"26-35",IF(I578&lt;=45,"36-45",IF(I578&lt;=55,"46-55","56+")))</f>
        <v>46-55</v>
      </c>
      <c r="M578" t="str">
        <f t="shared" ref="M578:M641" si="19">IF(C578&lt;=500000,"0-500.000",
IF(C578&lt;=1000000,"500.001-1.000.000",
IF(C578&lt;=5000000,"1.000.001-5.000.000",
"5.000.001-16.858.742")))</f>
        <v>1.000.001-5.000.000</v>
      </c>
    </row>
    <row r="579" spans="1:13" x14ac:dyDescent="0.35">
      <c r="A579">
        <v>2878</v>
      </c>
      <c r="B579" t="s">
        <v>9</v>
      </c>
      <c r="C579">
        <v>1220413.97</v>
      </c>
      <c r="D579" t="s">
        <v>10</v>
      </c>
      <c r="E579" t="s">
        <v>16</v>
      </c>
      <c r="F579" t="s">
        <v>12</v>
      </c>
      <c r="G579" t="s">
        <v>13</v>
      </c>
      <c r="H579" t="s">
        <v>13</v>
      </c>
      <c r="I579">
        <v>27</v>
      </c>
      <c r="J579" t="str">
        <f>IF(ABS((C579-AVERAGE($C:$C))/_xlfn.STDEV.S(moras2[SALARIO]))&gt;1.96,"Atípico","No")</f>
        <v>No</v>
      </c>
      <c r="K579" t="str">
        <f>IF(ABS((moras2[[#This Row],[EDAD]]-AVERAGE($I:$I))/_xlfn.STDEV.S($I:$I))&gt;1.96,"Atípico","No")</f>
        <v>No</v>
      </c>
      <c r="L579" t="str">
        <f t="shared" si="18"/>
        <v>26-35</v>
      </c>
      <c r="M579" t="str">
        <f t="shared" si="19"/>
        <v>1.000.001-5.000.000</v>
      </c>
    </row>
    <row r="580" spans="1:13" x14ac:dyDescent="0.35">
      <c r="A580">
        <v>4899</v>
      </c>
      <c r="B580" t="s">
        <v>9</v>
      </c>
      <c r="C580">
        <v>1220204</v>
      </c>
      <c r="D580" t="s">
        <v>10</v>
      </c>
      <c r="E580" t="s">
        <v>11</v>
      </c>
      <c r="F580" t="s">
        <v>12</v>
      </c>
      <c r="G580" t="s">
        <v>13</v>
      </c>
      <c r="H580" t="s">
        <v>13</v>
      </c>
      <c r="I580">
        <v>45</v>
      </c>
      <c r="J580" t="str">
        <f>IF(ABS((C580-AVERAGE($C:$C))/_xlfn.STDEV.S(moras2[SALARIO]))&gt;1.96,"Atípico","No")</f>
        <v>No</v>
      </c>
      <c r="K580" t="str">
        <f>IF(ABS((moras2[[#This Row],[EDAD]]-AVERAGE($I:$I))/_xlfn.STDEV.S($I:$I))&gt;1.96,"Atípico","No")</f>
        <v>No</v>
      </c>
      <c r="L580" t="str">
        <f t="shared" si="18"/>
        <v>36-45</v>
      </c>
      <c r="M580" t="str">
        <f t="shared" si="19"/>
        <v>1.000.001-5.000.000</v>
      </c>
    </row>
    <row r="581" spans="1:13" x14ac:dyDescent="0.35">
      <c r="A581">
        <v>2191</v>
      </c>
      <c r="B581" t="s">
        <v>9</v>
      </c>
      <c r="C581">
        <v>1218000</v>
      </c>
      <c r="D581" t="s">
        <v>10</v>
      </c>
      <c r="E581" t="s">
        <v>16</v>
      </c>
      <c r="F581" t="s">
        <v>12</v>
      </c>
      <c r="G581" t="s">
        <v>12</v>
      </c>
      <c r="H581" t="s">
        <v>13</v>
      </c>
      <c r="I581">
        <v>49</v>
      </c>
      <c r="J581" t="str">
        <f>IF(ABS((C581-AVERAGE($C:$C))/_xlfn.STDEV.S(moras2[SALARIO]))&gt;1.96,"Atípico","No")</f>
        <v>No</v>
      </c>
      <c r="K581" t="str">
        <f>IF(ABS((moras2[[#This Row],[EDAD]]-AVERAGE($I:$I))/_xlfn.STDEV.S($I:$I))&gt;1.96,"Atípico","No")</f>
        <v>No</v>
      </c>
      <c r="L581" t="str">
        <f t="shared" si="18"/>
        <v>46-55</v>
      </c>
      <c r="M581" t="str">
        <f t="shared" si="19"/>
        <v>1.000.001-5.000.000</v>
      </c>
    </row>
    <row r="582" spans="1:13" x14ac:dyDescent="0.35">
      <c r="A582">
        <v>4260</v>
      </c>
      <c r="B582" t="s">
        <v>15</v>
      </c>
      <c r="C582">
        <v>1216185</v>
      </c>
      <c r="D582" t="s">
        <v>10</v>
      </c>
      <c r="E582" t="s">
        <v>11</v>
      </c>
      <c r="F582" t="s">
        <v>12</v>
      </c>
      <c r="G582" t="s">
        <v>13</v>
      </c>
      <c r="H582" t="s">
        <v>12</v>
      </c>
      <c r="I582">
        <v>45</v>
      </c>
      <c r="J582" t="str">
        <f>IF(ABS((C582-AVERAGE($C:$C))/_xlfn.STDEV.S(moras2[SALARIO]))&gt;1.96,"Atípico","No")</f>
        <v>No</v>
      </c>
      <c r="K582" t="str">
        <f>IF(ABS((moras2[[#This Row],[EDAD]]-AVERAGE($I:$I))/_xlfn.STDEV.S($I:$I))&gt;1.96,"Atípico","No")</f>
        <v>No</v>
      </c>
      <c r="L582" t="str">
        <f t="shared" si="18"/>
        <v>36-45</v>
      </c>
      <c r="M582" t="str">
        <f t="shared" si="19"/>
        <v>1.000.001-5.000.000</v>
      </c>
    </row>
    <row r="583" spans="1:13" x14ac:dyDescent="0.35">
      <c r="A583">
        <v>1043</v>
      </c>
      <c r="B583" t="s">
        <v>15</v>
      </c>
      <c r="C583">
        <v>1215206.99</v>
      </c>
      <c r="D583" t="s">
        <v>10</v>
      </c>
      <c r="E583" t="s">
        <v>16</v>
      </c>
      <c r="F583" t="s">
        <v>12</v>
      </c>
      <c r="G583" t="s">
        <v>13</v>
      </c>
      <c r="H583" t="s">
        <v>13</v>
      </c>
      <c r="I583">
        <v>36</v>
      </c>
      <c r="J583" t="str">
        <f>IF(ABS((C583-AVERAGE($C:$C))/_xlfn.STDEV.S(moras2[SALARIO]))&gt;1.96,"Atípico","No")</f>
        <v>No</v>
      </c>
      <c r="K583" t="str">
        <f>IF(ABS((moras2[[#This Row],[EDAD]]-AVERAGE($I:$I))/_xlfn.STDEV.S($I:$I))&gt;1.96,"Atípico","No")</f>
        <v>No</v>
      </c>
      <c r="L583" t="str">
        <f t="shared" si="18"/>
        <v>36-45</v>
      </c>
      <c r="M583" t="str">
        <f t="shared" si="19"/>
        <v>1.000.001-5.000.000</v>
      </c>
    </row>
    <row r="584" spans="1:13" x14ac:dyDescent="0.35">
      <c r="A584">
        <v>767</v>
      </c>
      <c r="B584" t="s">
        <v>9</v>
      </c>
      <c r="C584">
        <v>1214906</v>
      </c>
      <c r="D584" t="s">
        <v>10</v>
      </c>
      <c r="E584" t="s">
        <v>11</v>
      </c>
      <c r="F584" t="s">
        <v>12</v>
      </c>
      <c r="G584" t="s">
        <v>13</v>
      </c>
      <c r="H584" t="s">
        <v>13</v>
      </c>
      <c r="I584">
        <v>29</v>
      </c>
      <c r="J584" t="str">
        <f>IF(ABS((C584-AVERAGE($C:$C))/_xlfn.STDEV.S(moras2[SALARIO]))&gt;1.96,"Atípico","No")</f>
        <v>No</v>
      </c>
      <c r="K584" t="str">
        <f>IF(ABS((moras2[[#This Row],[EDAD]]-AVERAGE($I:$I))/_xlfn.STDEV.S($I:$I))&gt;1.96,"Atípico","No")</f>
        <v>No</v>
      </c>
      <c r="L584" t="str">
        <f t="shared" si="18"/>
        <v>26-35</v>
      </c>
      <c r="M584" t="str">
        <f t="shared" si="19"/>
        <v>1.000.001-5.000.000</v>
      </c>
    </row>
    <row r="585" spans="1:13" x14ac:dyDescent="0.35">
      <c r="A585">
        <v>4766</v>
      </c>
      <c r="B585" t="s">
        <v>15</v>
      </c>
      <c r="C585">
        <v>1214806</v>
      </c>
      <c r="D585" t="s">
        <v>10</v>
      </c>
      <c r="E585" t="s">
        <v>11</v>
      </c>
      <c r="F585" t="s">
        <v>12</v>
      </c>
      <c r="G585" t="s">
        <v>13</v>
      </c>
      <c r="H585" t="s">
        <v>13</v>
      </c>
      <c r="I585">
        <v>32</v>
      </c>
      <c r="J585" t="str">
        <f>IF(ABS((C585-AVERAGE($C:$C))/_xlfn.STDEV.S(moras2[SALARIO]))&gt;1.96,"Atípico","No")</f>
        <v>No</v>
      </c>
      <c r="K585" t="str">
        <f>IF(ABS((moras2[[#This Row],[EDAD]]-AVERAGE($I:$I))/_xlfn.STDEV.S($I:$I))&gt;1.96,"Atípico","No")</f>
        <v>No</v>
      </c>
      <c r="L585" t="str">
        <f t="shared" si="18"/>
        <v>26-35</v>
      </c>
      <c r="M585" t="str">
        <f t="shared" si="19"/>
        <v>1.000.001-5.000.000</v>
      </c>
    </row>
    <row r="586" spans="1:13" x14ac:dyDescent="0.35">
      <c r="A586">
        <v>2208</v>
      </c>
      <c r="B586" t="s">
        <v>15</v>
      </c>
      <c r="C586">
        <v>1214632</v>
      </c>
      <c r="D586" t="s">
        <v>10</v>
      </c>
      <c r="E586" t="s">
        <v>11</v>
      </c>
      <c r="F586" t="s">
        <v>12</v>
      </c>
      <c r="G586" t="s">
        <v>13</v>
      </c>
      <c r="H586" t="s">
        <v>12</v>
      </c>
      <c r="I586">
        <v>57</v>
      </c>
      <c r="J586" t="str">
        <f>IF(ABS((C586-AVERAGE($C:$C))/_xlfn.STDEV.S(moras2[SALARIO]))&gt;1.96,"Atípico","No")</f>
        <v>No</v>
      </c>
      <c r="K586" t="str">
        <f>IF(ABS((moras2[[#This Row],[EDAD]]-AVERAGE($I:$I))/_xlfn.STDEV.S($I:$I))&gt;1.96,"Atípico","No")</f>
        <v>No</v>
      </c>
      <c r="L586" t="str">
        <f t="shared" si="18"/>
        <v>56+</v>
      </c>
      <c r="M586" t="str">
        <f t="shared" si="19"/>
        <v>1.000.001-5.000.000</v>
      </c>
    </row>
    <row r="587" spans="1:13" x14ac:dyDescent="0.35">
      <c r="A587">
        <v>1321</v>
      </c>
      <c r="B587" t="s">
        <v>9</v>
      </c>
      <c r="C587">
        <v>1214487</v>
      </c>
      <c r="D587" t="s">
        <v>10</v>
      </c>
      <c r="E587" t="s">
        <v>11</v>
      </c>
      <c r="F587" t="s">
        <v>12</v>
      </c>
      <c r="G587" t="s">
        <v>13</v>
      </c>
      <c r="H587" t="s">
        <v>13</v>
      </c>
      <c r="I587">
        <v>47</v>
      </c>
      <c r="J587" t="str">
        <f>IF(ABS((C587-AVERAGE($C:$C))/_xlfn.STDEV.S(moras2[SALARIO]))&gt;1.96,"Atípico","No")</f>
        <v>No</v>
      </c>
      <c r="K587" t="str">
        <f>IF(ABS((moras2[[#This Row],[EDAD]]-AVERAGE($I:$I))/_xlfn.STDEV.S($I:$I))&gt;1.96,"Atípico","No")</f>
        <v>No</v>
      </c>
      <c r="L587" t="str">
        <f t="shared" si="18"/>
        <v>46-55</v>
      </c>
      <c r="M587" t="str">
        <f t="shared" si="19"/>
        <v>1.000.001-5.000.000</v>
      </c>
    </row>
    <row r="588" spans="1:13" x14ac:dyDescent="0.35">
      <c r="A588">
        <v>2603</v>
      </c>
      <c r="B588" t="s">
        <v>15</v>
      </c>
      <c r="C588">
        <v>1214327</v>
      </c>
      <c r="D588" t="s">
        <v>10</v>
      </c>
      <c r="E588" t="s">
        <v>11</v>
      </c>
      <c r="F588" t="s">
        <v>12</v>
      </c>
      <c r="G588" t="s">
        <v>13</v>
      </c>
      <c r="H588" t="s">
        <v>13</v>
      </c>
      <c r="I588">
        <v>56</v>
      </c>
      <c r="J588" t="str">
        <f>IF(ABS((C588-AVERAGE($C:$C))/_xlfn.STDEV.S(moras2[SALARIO]))&gt;1.96,"Atípico","No")</f>
        <v>No</v>
      </c>
      <c r="K588" t="str">
        <f>IF(ABS((moras2[[#This Row],[EDAD]]-AVERAGE($I:$I))/_xlfn.STDEV.S($I:$I))&gt;1.96,"Atípico","No")</f>
        <v>No</v>
      </c>
      <c r="L588" t="str">
        <f t="shared" si="18"/>
        <v>56+</v>
      </c>
      <c r="M588" t="str">
        <f t="shared" si="19"/>
        <v>1.000.001-5.000.000</v>
      </c>
    </row>
    <row r="589" spans="1:13" x14ac:dyDescent="0.35">
      <c r="A589">
        <v>527</v>
      </c>
      <c r="B589" t="s">
        <v>9</v>
      </c>
      <c r="C589">
        <v>1214203</v>
      </c>
      <c r="D589" t="s">
        <v>10</v>
      </c>
      <c r="E589" t="s">
        <v>11</v>
      </c>
      <c r="F589" t="s">
        <v>12</v>
      </c>
      <c r="G589" t="s">
        <v>13</v>
      </c>
      <c r="H589" t="s">
        <v>13</v>
      </c>
      <c r="I589">
        <v>36</v>
      </c>
      <c r="J589" t="str">
        <f>IF(ABS((C589-AVERAGE($C:$C))/_xlfn.STDEV.S(moras2[SALARIO]))&gt;1.96,"Atípico","No")</f>
        <v>No</v>
      </c>
      <c r="K589" t="str">
        <f>IF(ABS((moras2[[#This Row],[EDAD]]-AVERAGE($I:$I))/_xlfn.STDEV.S($I:$I))&gt;1.96,"Atípico","No")</f>
        <v>No</v>
      </c>
      <c r="L589" t="str">
        <f t="shared" si="18"/>
        <v>36-45</v>
      </c>
      <c r="M589" t="str">
        <f t="shared" si="19"/>
        <v>1.000.001-5.000.000</v>
      </c>
    </row>
    <row r="590" spans="1:13" x14ac:dyDescent="0.35">
      <c r="A590">
        <v>3873</v>
      </c>
      <c r="B590" t="s">
        <v>9</v>
      </c>
      <c r="C590">
        <v>1213949</v>
      </c>
      <c r="D590" t="s">
        <v>10</v>
      </c>
      <c r="E590" t="s">
        <v>11</v>
      </c>
      <c r="F590" t="s">
        <v>12</v>
      </c>
      <c r="G590" t="s">
        <v>13</v>
      </c>
      <c r="H590" t="s">
        <v>13</v>
      </c>
      <c r="I590">
        <v>41</v>
      </c>
      <c r="J590" t="str">
        <f>IF(ABS((C590-AVERAGE($C:$C))/_xlfn.STDEV.S(moras2[SALARIO]))&gt;1.96,"Atípico","No")</f>
        <v>No</v>
      </c>
      <c r="K590" t="str">
        <f>IF(ABS((moras2[[#This Row],[EDAD]]-AVERAGE($I:$I))/_xlfn.STDEV.S($I:$I))&gt;1.96,"Atípico","No")</f>
        <v>No</v>
      </c>
      <c r="L590" t="str">
        <f t="shared" si="18"/>
        <v>36-45</v>
      </c>
      <c r="M590" t="str">
        <f t="shared" si="19"/>
        <v>1.000.001-5.000.000</v>
      </c>
    </row>
    <row r="591" spans="1:13" x14ac:dyDescent="0.35">
      <c r="A591">
        <v>2790</v>
      </c>
      <c r="B591" t="s">
        <v>9</v>
      </c>
      <c r="C591">
        <v>1213114.5</v>
      </c>
      <c r="D591" t="s">
        <v>10</v>
      </c>
      <c r="E591" t="s">
        <v>11</v>
      </c>
      <c r="F591" t="s">
        <v>12</v>
      </c>
      <c r="G591" t="s">
        <v>13</v>
      </c>
      <c r="H591" t="s">
        <v>13</v>
      </c>
      <c r="I591">
        <v>39</v>
      </c>
      <c r="J591" t="str">
        <f>IF(ABS((C591-AVERAGE($C:$C))/_xlfn.STDEV.S(moras2[SALARIO]))&gt;1.96,"Atípico","No")</f>
        <v>No</v>
      </c>
      <c r="K591" t="str">
        <f>IF(ABS((moras2[[#This Row],[EDAD]]-AVERAGE($I:$I))/_xlfn.STDEV.S($I:$I))&gt;1.96,"Atípico","No")</f>
        <v>No</v>
      </c>
      <c r="L591" t="str">
        <f t="shared" si="18"/>
        <v>36-45</v>
      </c>
      <c r="M591" t="str">
        <f t="shared" si="19"/>
        <v>1.000.001-5.000.000</v>
      </c>
    </row>
    <row r="592" spans="1:13" x14ac:dyDescent="0.35">
      <c r="A592">
        <v>4962</v>
      </c>
      <c r="B592" t="s">
        <v>9</v>
      </c>
      <c r="C592">
        <v>1211650.6299999999</v>
      </c>
      <c r="D592" t="s">
        <v>10</v>
      </c>
      <c r="E592" t="s">
        <v>16</v>
      </c>
      <c r="F592" t="s">
        <v>12</v>
      </c>
      <c r="G592" t="s">
        <v>13</v>
      </c>
      <c r="H592" t="s">
        <v>13</v>
      </c>
      <c r="I592">
        <v>61</v>
      </c>
      <c r="J592" t="str">
        <f>IF(ABS((C592-AVERAGE($C:$C))/_xlfn.STDEV.S(moras2[SALARIO]))&gt;1.96,"Atípico","No")</f>
        <v>No</v>
      </c>
      <c r="K592" t="str">
        <f>IF(ABS((moras2[[#This Row],[EDAD]]-AVERAGE($I:$I))/_xlfn.STDEV.S($I:$I))&gt;1.96,"Atípico","No")</f>
        <v>No</v>
      </c>
      <c r="L592" t="str">
        <f t="shared" si="18"/>
        <v>56+</v>
      </c>
      <c r="M592" t="str">
        <f t="shared" si="19"/>
        <v>1.000.001-5.000.000</v>
      </c>
    </row>
    <row r="593" spans="1:13" x14ac:dyDescent="0.35">
      <c r="A593">
        <v>4573</v>
      </c>
      <c r="B593" t="s">
        <v>9</v>
      </c>
      <c r="C593">
        <v>1207124</v>
      </c>
      <c r="D593" t="s">
        <v>17</v>
      </c>
      <c r="E593" t="s">
        <v>16</v>
      </c>
      <c r="F593" t="s">
        <v>12</v>
      </c>
      <c r="G593" t="s">
        <v>13</v>
      </c>
      <c r="H593" t="s">
        <v>13</v>
      </c>
      <c r="I593">
        <v>52</v>
      </c>
      <c r="J593" t="str">
        <f>IF(ABS((C593-AVERAGE($C:$C))/_xlfn.STDEV.S(moras2[SALARIO]))&gt;1.96,"Atípico","No")</f>
        <v>No</v>
      </c>
      <c r="K593" t="str">
        <f>IF(ABS((moras2[[#This Row],[EDAD]]-AVERAGE($I:$I))/_xlfn.STDEV.S($I:$I))&gt;1.96,"Atípico","No")</f>
        <v>No</v>
      </c>
      <c r="L593" t="str">
        <f t="shared" si="18"/>
        <v>46-55</v>
      </c>
      <c r="M593" t="str">
        <f t="shared" si="19"/>
        <v>1.000.001-5.000.000</v>
      </c>
    </row>
    <row r="594" spans="1:13" x14ac:dyDescent="0.35">
      <c r="A594">
        <v>3027</v>
      </c>
      <c r="B594" t="s">
        <v>15</v>
      </c>
      <c r="C594">
        <v>1207004.3999999999</v>
      </c>
      <c r="D594" t="s">
        <v>10</v>
      </c>
      <c r="E594" t="s">
        <v>11</v>
      </c>
      <c r="F594" t="s">
        <v>12</v>
      </c>
      <c r="G594" t="s">
        <v>13</v>
      </c>
      <c r="H594" t="s">
        <v>13</v>
      </c>
      <c r="I594">
        <v>45</v>
      </c>
      <c r="J594" t="str">
        <f>IF(ABS((C594-AVERAGE($C:$C))/_xlfn.STDEV.S(moras2[SALARIO]))&gt;1.96,"Atípico","No")</f>
        <v>No</v>
      </c>
      <c r="K594" t="str">
        <f>IF(ABS((moras2[[#This Row],[EDAD]]-AVERAGE($I:$I))/_xlfn.STDEV.S($I:$I))&gt;1.96,"Atípico","No")</f>
        <v>No</v>
      </c>
      <c r="L594" t="str">
        <f t="shared" si="18"/>
        <v>36-45</v>
      </c>
      <c r="M594" t="str">
        <f t="shared" si="19"/>
        <v>1.000.001-5.000.000</v>
      </c>
    </row>
    <row r="595" spans="1:13" x14ac:dyDescent="0.35">
      <c r="A595">
        <v>4040</v>
      </c>
      <c r="B595" t="s">
        <v>15</v>
      </c>
      <c r="C595">
        <v>1206489.07</v>
      </c>
      <c r="D595" t="s">
        <v>10</v>
      </c>
      <c r="E595" t="s">
        <v>16</v>
      </c>
      <c r="F595" t="s">
        <v>12</v>
      </c>
      <c r="G595" t="s">
        <v>13</v>
      </c>
      <c r="H595" t="s">
        <v>13</v>
      </c>
      <c r="I595">
        <v>29</v>
      </c>
      <c r="J595" t="str">
        <f>IF(ABS((C595-AVERAGE($C:$C))/_xlfn.STDEV.S(moras2[SALARIO]))&gt;1.96,"Atípico","No")</f>
        <v>No</v>
      </c>
      <c r="K595" t="str">
        <f>IF(ABS((moras2[[#This Row],[EDAD]]-AVERAGE($I:$I))/_xlfn.STDEV.S($I:$I))&gt;1.96,"Atípico","No")</f>
        <v>No</v>
      </c>
      <c r="L595" t="str">
        <f t="shared" si="18"/>
        <v>26-35</v>
      </c>
      <c r="M595" t="str">
        <f t="shared" si="19"/>
        <v>1.000.001-5.000.000</v>
      </c>
    </row>
    <row r="596" spans="1:13" x14ac:dyDescent="0.35">
      <c r="A596">
        <v>940</v>
      </c>
      <c r="B596" t="s">
        <v>15</v>
      </c>
      <c r="C596">
        <v>1205262.5</v>
      </c>
      <c r="D596" t="s">
        <v>10</v>
      </c>
      <c r="E596" t="s">
        <v>11</v>
      </c>
      <c r="F596" t="s">
        <v>12</v>
      </c>
      <c r="G596" t="s">
        <v>13</v>
      </c>
      <c r="H596" t="s">
        <v>13</v>
      </c>
      <c r="I596">
        <v>31</v>
      </c>
      <c r="J596" t="str">
        <f>IF(ABS((C596-AVERAGE($C:$C))/_xlfn.STDEV.S(moras2[SALARIO]))&gt;1.96,"Atípico","No")</f>
        <v>No</v>
      </c>
      <c r="K596" t="str">
        <f>IF(ABS((moras2[[#This Row],[EDAD]]-AVERAGE($I:$I))/_xlfn.STDEV.S($I:$I))&gt;1.96,"Atípico","No")</f>
        <v>No</v>
      </c>
      <c r="L596" t="str">
        <f t="shared" si="18"/>
        <v>26-35</v>
      </c>
      <c r="M596" t="str">
        <f t="shared" si="19"/>
        <v>1.000.001-5.000.000</v>
      </c>
    </row>
    <row r="597" spans="1:13" x14ac:dyDescent="0.35">
      <c r="A597">
        <v>1306</v>
      </c>
      <c r="B597" t="s">
        <v>15</v>
      </c>
      <c r="C597">
        <v>1204805.5900000001</v>
      </c>
      <c r="D597" t="s">
        <v>10</v>
      </c>
      <c r="E597" t="s">
        <v>16</v>
      </c>
      <c r="F597" t="s">
        <v>12</v>
      </c>
      <c r="G597" t="s">
        <v>13</v>
      </c>
      <c r="H597" t="s">
        <v>13</v>
      </c>
      <c r="I597">
        <v>41</v>
      </c>
      <c r="J597" t="str">
        <f>IF(ABS((C597-AVERAGE($C:$C))/_xlfn.STDEV.S(moras2[SALARIO]))&gt;1.96,"Atípico","No")</f>
        <v>No</v>
      </c>
      <c r="K597" t="str">
        <f>IF(ABS((moras2[[#This Row],[EDAD]]-AVERAGE($I:$I))/_xlfn.STDEV.S($I:$I))&gt;1.96,"Atípico","No")</f>
        <v>No</v>
      </c>
      <c r="L597" t="str">
        <f t="shared" si="18"/>
        <v>36-45</v>
      </c>
      <c r="M597" t="str">
        <f t="shared" si="19"/>
        <v>1.000.001-5.000.000</v>
      </c>
    </row>
    <row r="598" spans="1:13" x14ac:dyDescent="0.35">
      <c r="A598">
        <v>2816</v>
      </c>
      <c r="B598" t="s">
        <v>9</v>
      </c>
      <c r="C598">
        <v>1203600</v>
      </c>
      <c r="D598" t="s">
        <v>10</v>
      </c>
      <c r="E598" t="s">
        <v>16</v>
      </c>
      <c r="F598" t="s">
        <v>12</v>
      </c>
      <c r="G598" t="s">
        <v>13</v>
      </c>
      <c r="H598" t="s">
        <v>13</v>
      </c>
      <c r="I598">
        <v>41</v>
      </c>
      <c r="J598" t="str">
        <f>IF(ABS((C598-AVERAGE($C:$C))/_xlfn.STDEV.S(moras2[SALARIO]))&gt;1.96,"Atípico","No")</f>
        <v>No</v>
      </c>
      <c r="K598" t="str">
        <f>IF(ABS((moras2[[#This Row],[EDAD]]-AVERAGE($I:$I))/_xlfn.STDEV.S($I:$I))&gt;1.96,"Atípico","No")</f>
        <v>No</v>
      </c>
      <c r="L598" t="str">
        <f t="shared" si="18"/>
        <v>36-45</v>
      </c>
      <c r="M598" t="str">
        <f t="shared" si="19"/>
        <v>1.000.001-5.000.000</v>
      </c>
    </row>
    <row r="599" spans="1:13" x14ac:dyDescent="0.35">
      <c r="A599">
        <v>3688</v>
      </c>
      <c r="B599" t="s">
        <v>15</v>
      </c>
      <c r="C599">
        <v>1203138</v>
      </c>
      <c r="D599" t="s">
        <v>10</v>
      </c>
      <c r="E599" t="s">
        <v>11</v>
      </c>
      <c r="F599" t="s">
        <v>12</v>
      </c>
      <c r="G599" t="s">
        <v>13</v>
      </c>
      <c r="H599" t="s">
        <v>12</v>
      </c>
      <c r="I599">
        <v>37</v>
      </c>
      <c r="J599" t="str">
        <f>IF(ABS((C599-AVERAGE($C:$C))/_xlfn.STDEV.S(moras2[SALARIO]))&gt;1.96,"Atípico","No")</f>
        <v>No</v>
      </c>
      <c r="K599" t="str">
        <f>IF(ABS((moras2[[#This Row],[EDAD]]-AVERAGE($I:$I))/_xlfn.STDEV.S($I:$I))&gt;1.96,"Atípico","No")</f>
        <v>No</v>
      </c>
      <c r="L599" t="str">
        <f t="shared" si="18"/>
        <v>36-45</v>
      </c>
      <c r="M599" t="str">
        <f t="shared" si="19"/>
        <v>1.000.001-5.000.000</v>
      </c>
    </row>
    <row r="600" spans="1:13" x14ac:dyDescent="0.35">
      <c r="A600">
        <v>3844</v>
      </c>
      <c r="B600" t="s">
        <v>15</v>
      </c>
      <c r="C600">
        <v>1203125</v>
      </c>
      <c r="D600" t="s">
        <v>10</v>
      </c>
      <c r="E600" t="s">
        <v>16</v>
      </c>
      <c r="F600" t="s">
        <v>12</v>
      </c>
      <c r="G600" t="s">
        <v>13</v>
      </c>
      <c r="H600" t="s">
        <v>13</v>
      </c>
      <c r="I600">
        <v>35</v>
      </c>
      <c r="J600" t="str">
        <f>IF(ABS((C600-AVERAGE($C:$C))/_xlfn.STDEV.S(moras2[SALARIO]))&gt;1.96,"Atípico","No")</f>
        <v>No</v>
      </c>
      <c r="K600" t="str">
        <f>IF(ABS((moras2[[#This Row],[EDAD]]-AVERAGE($I:$I))/_xlfn.STDEV.S($I:$I))&gt;1.96,"Atípico","No")</f>
        <v>No</v>
      </c>
      <c r="L600" t="str">
        <f t="shared" si="18"/>
        <v>26-35</v>
      </c>
      <c r="M600" t="str">
        <f t="shared" si="19"/>
        <v>1.000.001-5.000.000</v>
      </c>
    </row>
    <row r="601" spans="1:13" x14ac:dyDescent="0.35">
      <c r="A601">
        <v>1374</v>
      </c>
      <c r="B601" t="s">
        <v>9</v>
      </c>
      <c r="C601">
        <v>1202466.6200000001</v>
      </c>
      <c r="D601" t="s">
        <v>10</v>
      </c>
      <c r="E601" t="s">
        <v>16</v>
      </c>
      <c r="F601" t="s">
        <v>12</v>
      </c>
      <c r="G601" t="s">
        <v>13</v>
      </c>
      <c r="H601" t="s">
        <v>13</v>
      </c>
      <c r="I601">
        <v>39</v>
      </c>
      <c r="J601" t="str">
        <f>IF(ABS((C601-AVERAGE($C:$C))/_xlfn.STDEV.S(moras2[SALARIO]))&gt;1.96,"Atípico","No")</f>
        <v>No</v>
      </c>
      <c r="K601" t="str">
        <f>IF(ABS((moras2[[#This Row],[EDAD]]-AVERAGE($I:$I))/_xlfn.STDEV.S($I:$I))&gt;1.96,"Atípico","No")</f>
        <v>No</v>
      </c>
      <c r="L601" t="str">
        <f t="shared" si="18"/>
        <v>36-45</v>
      </c>
      <c r="M601" t="str">
        <f t="shared" si="19"/>
        <v>1.000.001-5.000.000</v>
      </c>
    </row>
    <row r="602" spans="1:13" x14ac:dyDescent="0.35">
      <c r="A602">
        <v>335</v>
      </c>
      <c r="B602" t="s">
        <v>9</v>
      </c>
      <c r="C602">
        <v>1202425</v>
      </c>
      <c r="D602" t="s">
        <v>10</v>
      </c>
      <c r="E602" t="s">
        <v>11</v>
      </c>
      <c r="F602" t="s">
        <v>12</v>
      </c>
      <c r="G602" t="s">
        <v>13</v>
      </c>
      <c r="H602" t="s">
        <v>13</v>
      </c>
      <c r="I602">
        <v>40</v>
      </c>
      <c r="J602" t="str">
        <f>IF(ABS((C602-AVERAGE($C:$C))/_xlfn.STDEV.S(moras2[SALARIO]))&gt;1.96,"Atípico","No")</f>
        <v>No</v>
      </c>
      <c r="K602" t="str">
        <f>IF(ABS((moras2[[#This Row],[EDAD]]-AVERAGE($I:$I))/_xlfn.STDEV.S($I:$I))&gt;1.96,"Atípico","No")</f>
        <v>No</v>
      </c>
      <c r="L602" t="str">
        <f t="shared" si="18"/>
        <v>36-45</v>
      </c>
      <c r="M602" t="str">
        <f t="shared" si="19"/>
        <v>1.000.001-5.000.000</v>
      </c>
    </row>
    <row r="603" spans="1:13" x14ac:dyDescent="0.35">
      <c r="A603">
        <v>3403</v>
      </c>
      <c r="B603" t="s">
        <v>9</v>
      </c>
      <c r="C603">
        <v>1202402.74</v>
      </c>
      <c r="D603" t="s">
        <v>10</v>
      </c>
      <c r="E603" t="s">
        <v>11</v>
      </c>
      <c r="F603" t="s">
        <v>12</v>
      </c>
      <c r="G603" t="s">
        <v>13</v>
      </c>
      <c r="H603" t="s">
        <v>13</v>
      </c>
      <c r="I603">
        <v>53</v>
      </c>
      <c r="J603" t="str">
        <f>IF(ABS((C603-AVERAGE($C:$C))/_xlfn.STDEV.S(moras2[SALARIO]))&gt;1.96,"Atípico","No")</f>
        <v>No</v>
      </c>
      <c r="K603" t="str">
        <f>IF(ABS((moras2[[#This Row],[EDAD]]-AVERAGE($I:$I))/_xlfn.STDEV.S($I:$I))&gt;1.96,"Atípico","No")</f>
        <v>No</v>
      </c>
      <c r="L603" t="str">
        <f t="shared" si="18"/>
        <v>46-55</v>
      </c>
      <c r="M603" t="str">
        <f t="shared" si="19"/>
        <v>1.000.001-5.000.000</v>
      </c>
    </row>
    <row r="604" spans="1:13" x14ac:dyDescent="0.35">
      <c r="A604">
        <v>4162</v>
      </c>
      <c r="B604" t="s">
        <v>15</v>
      </c>
      <c r="C604">
        <v>1201546.2</v>
      </c>
      <c r="D604" t="s">
        <v>10</v>
      </c>
      <c r="E604" t="s">
        <v>11</v>
      </c>
      <c r="F604" t="s">
        <v>12</v>
      </c>
      <c r="G604" t="s">
        <v>13</v>
      </c>
      <c r="H604" t="s">
        <v>13</v>
      </c>
      <c r="I604">
        <v>28</v>
      </c>
      <c r="J604" t="str">
        <f>IF(ABS((C604-AVERAGE($C:$C))/_xlfn.STDEV.S(moras2[SALARIO]))&gt;1.96,"Atípico","No")</f>
        <v>No</v>
      </c>
      <c r="K604" t="str">
        <f>IF(ABS((moras2[[#This Row],[EDAD]]-AVERAGE($I:$I))/_xlfn.STDEV.S($I:$I))&gt;1.96,"Atípico","No")</f>
        <v>No</v>
      </c>
      <c r="L604" t="str">
        <f t="shared" si="18"/>
        <v>26-35</v>
      </c>
      <c r="M604" t="str">
        <f t="shared" si="19"/>
        <v>1.000.001-5.000.000</v>
      </c>
    </row>
    <row r="605" spans="1:13" x14ac:dyDescent="0.35">
      <c r="A605">
        <v>11</v>
      </c>
      <c r="B605" t="s">
        <v>15</v>
      </c>
      <c r="C605">
        <v>1200000</v>
      </c>
      <c r="D605" t="s">
        <v>10</v>
      </c>
      <c r="E605" t="s">
        <v>16</v>
      </c>
      <c r="F605" t="s">
        <v>12</v>
      </c>
      <c r="G605" t="s">
        <v>13</v>
      </c>
      <c r="H605" t="s">
        <v>13</v>
      </c>
      <c r="I605">
        <v>30</v>
      </c>
      <c r="J605" t="str">
        <f>IF(ABS((C605-AVERAGE($C:$C))/_xlfn.STDEV.S(moras2[SALARIO]))&gt;1.96,"Atípico","No")</f>
        <v>No</v>
      </c>
      <c r="K605" t="str">
        <f>IF(ABS((moras2[[#This Row],[EDAD]]-AVERAGE($I:$I))/_xlfn.STDEV.S($I:$I))&gt;1.96,"Atípico","No")</f>
        <v>No</v>
      </c>
      <c r="L605" t="str">
        <f t="shared" si="18"/>
        <v>26-35</v>
      </c>
      <c r="M605" t="str">
        <f t="shared" si="19"/>
        <v>1.000.001-5.000.000</v>
      </c>
    </row>
    <row r="606" spans="1:13" x14ac:dyDescent="0.35">
      <c r="A606">
        <v>3461</v>
      </c>
      <c r="B606" t="s">
        <v>9</v>
      </c>
      <c r="C606">
        <v>1200000</v>
      </c>
      <c r="D606" t="s">
        <v>10</v>
      </c>
      <c r="E606" t="s">
        <v>16</v>
      </c>
      <c r="F606" t="s">
        <v>12</v>
      </c>
      <c r="G606" t="s">
        <v>13</v>
      </c>
      <c r="H606" t="s">
        <v>13</v>
      </c>
      <c r="I606">
        <v>30</v>
      </c>
      <c r="J606" t="str">
        <f>IF(ABS((C606-AVERAGE($C:$C))/_xlfn.STDEV.S(moras2[SALARIO]))&gt;1.96,"Atípico","No")</f>
        <v>No</v>
      </c>
      <c r="K606" t="str">
        <f>IF(ABS((moras2[[#This Row],[EDAD]]-AVERAGE($I:$I))/_xlfn.STDEV.S($I:$I))&gt;1.96,"Atípico","No")</f>
        <v>No</v>
      </c>
      <c r="L606" t="str">
        <f t="shared" si="18"/>
        <v>26-35</v>
      </c>
      <c r="M606" t="str">
        <f t="shared" si="19"/>
        <v>1.000.001-5.000.000</v>
      </c>
    </row>
    <row r="607" spans="1:13" x14ac:dyDescent="0.35">
      <c r="A607">
        <v>4956</v>
      </c>
      <c r="B607" t="s">
        <v>15</v>
      </c>
      <c r="C607">
        <v>1200000</v>
      </c>
      <c r="D607" t="s">
        <v>10</v>
      </c>
      <c r="E607" t="s">
        <v>16</v>
      </c>
      <c r="F607" t="s">
        <v>12</v>
      </c>
      <c r="G607" t="s">
        <v>12</v>
      </c>
      <c r="H607" t="s">
        <v>13</v>
      </c>
      <c r="I607">
        <v>78</v>
      </c>
      <c r="J607" t="str">
        <f>IF(ABS((C607-AVERAGE($C:$C))/_xlfn.STDEV.S(moras2[SALARIO]))&gt;1.96,"Atípico","No")</f>
        <v>No</v>
      </c>
      <c r="K607" t="str">
        <f>IF(ABS((moras2[[#This Row],[EDAD]]-AVERAGE($I:$I))/_xlfn.STDEV.S($I:$I))&gt;1.96,"Atípico","No")</f>
        <v>Atípico</v>
      </c>
      <c r="L607" t="str">
        <f t="shared" si="18"/>
        <v>56+</v>
      </c>
      <c r="M607" t="str">
        <f t="shared" si="19"/>
        <v>1.000.001-5.000.000</v>
      </c>
    </row>
    <row r="608" spans="1:13" x14ac:dyDescent="0.35">
      <c r="A608">
        <v>255</v>
      </c>
      <c r="B608" t="s">
        <v>15</v>
      </c>
      <c r="C608">
        <v>1198261.6000000001</v>
      </c>
      <c r="D608" t="s">
        <v>10</v>
      </c>
      <c r="E608" t="s">
        <v>11</v>
      </c>
      <c r="F608" t="s">
        <v>12</v>
      </c>
      <c r="G608" t="s">
        <v>13</v>
      </c>
      <c r="H608" t="s">
        <v>13</v>
      </c>
      <c r="I608">
        <v>43</v>
      </c>
      <c r="J608" t="str">
        <f>IF(ABS((C608-AVERAGE($C:$C))/_xlfn.STDEV.S(moras2[SALARIO]))&gt;1.96,"Atípico","No")</f>
        <v>No</v>
      </c>
      <c r="K608" t="str">
        <f>IF(ABS((moras2[[#This Row],[EDAD]]-AVERAGE($I:$I))/_xlfn.STDEV.S($I:$I))&gt;1.96,"Atípico","No")</f>
        <v>No</v>
      </c>
      <c r="L608" t="str">
        <f t="shared" si="18"/>
        <v>36-45</v>
      </c>
      <c r="M608" t="str">
        <f t="shared" si="19"/>
        <v>1.000.001-5.000.000</v>
      </c>
    </row>
    <row r="609" spans="1:13" x14ac:dyDescent="0.35">
      <c r="A609">
        <v>3585</v>
      </c>
      <c r="B609" t="s">
        <v>9</v>
      </c>
      <c r="C609">
        <v>1198242.1599999999</v>
      </c>
      <c r="D609" t="s">
        <v>10</v>
      </c>
      <c r="E609" t="s">
        <v>16</v>
      </c>
      <c r="F609" t="s">
        <v>12</v>
      </c>
      <c r="G609" t="s">
        <v>13</v>
      </c>
      <c r="H609" t="s">
        <v>13</v>
      </c>
      <c r="I609">
        <v>28</v>
      </c>
      <c r="J609" t="str">
        <f>IF(ABS((C609-AVERAGE($C:$C))/_xlfn.STDEV.S(moras2[SALARIO]))&gt;1.96,"Atípico","No")</f>
        <v>No</v>
      </c>
      <c r="K609" t="str">
        <f>IF(ABS((moras2[[#This Row],[EDAD]]-AVERAGE($I:$I))/_xlfn.STDEV.S($I:$I))&gt;1.96,"Atípico","No")</f>
        <v>No</v>
      </c>
      <c r="L609" t="str">
        <f t="shared" si="18"/>
        <v>26-35</v>
      </c>
      <c r="M609" t="str">
        <f t="shared" si="19"/>
        <v>1.000.001-5.000.000</v>
      </c>
    </row>
    <row r="610" spans="1:13" x14ac:dyDescent="0.35">
      <c r="A610">
        <v>2710</v>
      </c>
      <c r="B610" t="s">
        <v>9</v>
      </c>
      <c r="C610">
        <v>1196608</v>
      </c>
      <c r="D610" t="s">
        <v>10</v>
      </c>
      <c r="E610" t="s">
        <v>16</v>
      </c>
      <c r="F610" t="s">
        <v>12</v>
      </c>
      <c r="G610" t="s">
        <v>13</v>
      </c>
      <c r="H610" t="s">
        <v>13</v>
      </c>
      <c r="I610">
        <v>33</v>
      </c>
      <c r="J610" t="str">
        <f>IF(ABS((C610-AVERAGE($C:$C))/_xlfn.STDEV.S(moras2[SALARIO]))&gt;1.96,"Atípico","No")</f>
        <v>No</v>
      </c>
      <c r="K610" t="str">
        <f>IF(ABS((moras2[[#This Row],[EDAD]]-AVERAGE($I:$I))/_xlfn.STDEV.S($I:$I))&gt;1.96,"Atípico","No")</f>
        <v>No</v>
      </c>
      <c r="L610" t="str">
        <f t="shared" si="18"/>
        <v>26-35</v>
      </c>
      <c r="M610" t="str">
        <f t="shared" si="19"/>
        <v>1.000.001-5.000.000</v>
      </c>
    </row>
    <row r="611" spans="1:13" x14ac:dyDescent="0.35">
      <c r="A611">
        <v>3463</v>
      </c>
      <c r="B611" t="s">
        <v>9</v>
      </c>
      <c r="C611">
        <v>1195224</v>
      </c>
      <c r="D611" t="s">
        <v>10</v>
      </c>
      <c r="E611" t="s">
        <v>16</v>
      </c>
      <c r="F611" t="s">
        <v>12</v>
      </c>
      <c r="G611" t="s">
        <v>13</v>
      </c>
      <c r="H611" t="s">
        <v>13</v>
      </c>
      <c r="I611">
        <v>28</v>
      </c>
      <c r="J611" t="str">
        <f>IF(ABS((C611-AVERAGE($C:$C))/_xlfn.STDEV.S(moras2[SALARIO]))&gt;1.96,"Atípico","No")</f>
        <v>No</v>
      </c>
      <c r="K611" t="str">
        <f>IF(ABS((moras2[[#This Row],[EDAD]]-AVERAGE($I:$I))/_xlfn.STDEV.S($I:$I))&gt;1.96,"Atípico","No")</f>
        <v>No</v>
      </c>
      <c r="L611" t="str">
        <f t="shared" si="18"/>
        <v>26-35</v>
      </c>
      <c r="M611" t="str">
        <f t="shared" si="19"/>
        <v>1.000.001-5.000.000</v>
      </c>
    </row>
    <row r="612" spans="1:13" x14ac:dyDescent="0.35">
      <c r="A612">
        <v>3003</v>
      </c>
      <c r="B612" t="s">
        <v>9</v>
      </c>
      <c r="C612">
        <v>1194392</v>
      </c>
      <c r="D612" t="s">
        <v>10</v>
      </c>
      <c r="E612" t="s">
        <v>16</v>
      </c>
      <c r="F612" t="s">
        <v>12</v>
      </c>
      <c r="G612" t="s">
        <v>13</v>
      </c>
      <c r="H612" t="s">
        <v>13</v>
      </c>
      <c r="I612">
        <v>28</v>
      </c>
      <c r="J612" t="str">
        <f>IF(ABS((C612-AVERAGE($C:$C))/_xlfn.STDEV.S(moras2[SALARIO]))&gt;1.96,"Atípico","No")</f>
        <v>No</v>
      </c>
      <c r="K612" t="str">
        <f>IF(ABS((moras2[[#This Row],[EDAD]]-AVERAGE($I:$I))/_xlfn.STDEV.S($I:$I))&gt;1.96,"Atípico","No")</f>
        <v>No</v>
      </c>
      <c r="L612" t="str">
        <f t="shared" si="18"/>
        <v>26-35</v>
      </c>
      <c r="M612" t="str">
        <f t="shared" si="19"/>
        <v>1.000.001-5.000.000</v>
      </c>
    </row>
    <row r="613" spans="1:13" x14ac:dyDescent="0.35">
      <c r="A613">
        <v>3843</v>
      </c>
      <c r="B613" t="s">
        <v>15</v>
      </c>
      <c r="C613">
        <v>1192788</v>
      </c>
      <c r="D613" t="s">
        <v>14</v>
      </c>
      <c r="E613" t="s">
        <v>11</v>
      </c>
      <c r="F613" t="s">
        <v>12</v>
      </c>
      <c r="G613" t="s">
        <v>13</v>
      </c>
      <c r="H613" t="s">
        <v>13</v>
      </c>
      <c r="I613">
        <v>71</v>
      </c>
      <c r="J613" t="str">
        <f>IF(ABS((C613-AVERAGE($C:$C))/_xlfn.STDEV.S(moras2[SALARIO]))&gt;1.96,"Atípico","No")</f>
        <v>No</v>
      </c>
      <c r="K613" t="str">
        <f>IF(ABS((moras2[[#This Row],[EDAD]]-AVERAGE($I:$I))/_xlfn.STDEV.S($I:$I))&gt;1.96,"Atípico","No")</f>
        <v>Atípico</v>
      </c>
      <c r="L613" t="str">
        <f t="shared" si="18"/>
        <v>56+</v>
      </c>
      <c r="M613" t="str">
        <f t="shared" si="19"/>
        <v>1.000.001-5.000.000</v>
      </c>
    </row>
    <row r="614" spans="1:13" x14ac:dyDescent="0.35">
      <c r="A614">
        <v>4870</v>
      </c>
      <c r="B614" t="s">
        <v>9</v>
      </c>
      <c r="C614">
        <v>1190858.8</v>
      </c>
      <c r="D614" t="s">
        <v>10</v>
      </c>
      <c r="E614" t="s">
        <v>11</v>
      </c>
      <c r="F614" t="s">
        <v>12</v>
      </c>
      <c r="G614" t="s">
        <v>13</v>
      </c>
      <c r="H614" t="s">
        <v>13</v>
      </c>
      <c r="I614">
        <v>59</v>
      </c>
      <c r="J614" t="str">
        <f>IF(ABS((C614-AVERAGE($C:$C))/_xlfn.STDEV.S(moras2[SALARIO]))&gt;1.96,"Atípico","No")</f>
        <v>No</v>
      </c>
      <c r="K614" t="str">
        <f>IF(ABS((moras2[[#This Row],[EDAD]]-AVERAGE($I:$I))/_xlfn.STDEV.S($I:$I))&gt;1.96,"Atípico","No")</f>
        <v>No</v>
      </c>
      <c r="L614" t="str">
        <f t="shared" si="18"/>
        <v>56+</v>
      </c>
      <c r="M614" t="str">
        <f t="shared" si="19"/>
        <v>1.000.001-5.000.000</v>
      </c>
    </row>
    <row r="615" spans="1:13" x14ac:dyDescent="0.35">
      <c r="A615">
        <v>1146</v>
      </c>
      <c r="B615" t="s">
        <v>9</v>
      </c>
      <c r="C615">
        <v>1190185.8999999999</v>
      </c>
      <c r="D615" t="s">
        <v>10</v>
      </c>
      <c r="E615" t="s">
        <v>11</v>
      </c>
      <c r="F615" t="s">
        <v>12</v>
      </c>
      <c r="G615" t="s">
        <v>13</v>
      </c>
      <c r="H615" t="s">
        <v>13</v>
      </c>
      <c r="I615">
        <v>44</v>
      </c>
      <c r="J615" t="str">
        <f>IF(ABS((C615-AVERAGE($C:$C))/_xlfn.STDEV.S(moras2[SALARIO]))&gt;1.96,"Atípico","No")</f>
        <v>No</v>
      </c>
      <c r="K615" t="str">
        <f>IF(ABS((moras2[[#This Row],[EDAD]]-AVERAGE($I:$I))/_xlfn.STDEV.S($I:$I))&gt;1.96,"Atípico","No")</f>
        <v>No</v>
      </c>
      <c r="L615" t="str">
        <f t="shared" si="18"/>
        <v>36-45</v>
      </c>
      <c r="M615" t="str">
        <f t="shared" si="19"/>
        <v>1.000.001-5.000.000</v>
      </c>
    </row>
    <row r="616" spans="1:13" x14ac:dyDescent="0.35">
      <c r="A616">
        <v>423</v>
      </c>
      <c r="B616" t="s">
        <v>9</v>
      </c>
      <c r="C616">
        <v>1189549</v>
      </c>
      <c r="D616" t="s">
        <v>18</v>
      </c>
      <c r="E616" t="s">
        <v>16</v>
      </c>
      <c r="F616" t="s">
        <v>12</v>
      </c>
      <c r="G616" t="s">
        <v>13</v>
      </c>
      <c r="H616" t="s">
        <v>13</v>
      </c>
      <c r="I616">
        <v>50</v>
      </c>
      <c r="J616" t="str">
        <f>IF(ABS((C616-AVERAGE($C:$C))/_xlfn.STDEV.S(moras2[SALARIO]))&gt;1.96,"Atípico","No")</f>
        <v>No</v>
      </c>
      <c r="K616" t="str">
        <f>IF(ABS((moras2[[#This Row],[EDAD]]-AVERAGE($I:$I))/_xlfn.STDEV.S($I:$I))&gt;1.96,"Atípico","No")</f>
        <v>No</v>
      </c>
      <c r="L616" t="str">
        <f t="shared" si="18"/>
        <v>46-55</v>
      </c>
      <c r="M616" t="str">
        <f t="shared" si="19"/>
        <v>1.000.001-5.000.000</v>
      </c>
    </row>
    <row r="617" spans="1:13" x14ac:dyDescent="0.35">
      <c r="A617">
        <v>1895</v>
      </c>
      <c r="B617" t="s">
        <v>15</v>
      </c>
      <c r="C617">
        <v>1188000</v>
      </c>
      <c r="D617" t="s">
        <v>10</v>
      </c>
      <c r="E617" t="s">
        <v>16</v>
      </c>
      <c r="F617" t="s">
        <v>12</v>
      </c>
      <c r="G617" t="s">
        <v>13</v>
      </c>
      <c r="H617" t="s">
        <v>13</v>
      </c>
      <c r="I617">
        <v>27</v>
      </c>
      <c r="J617" t="str">
        <f>IF(ABS((C617-AVERAGE($C:$C))/_xlfn.STDEV.S(moras2[SALARIO]))&gt;1.96,"Atípico","No")</f>
        <v>No</v>
      </c>
      <c r="K617" t="str">
        <f>IF(ABS((moras2[[#This Row],[EDAD]]-AVERAGE($I:$I))/_xlfn.STDEV.S($I:$I))&gt;1.96,"Atípico","No")</f>
        <v>No</v>
      </c>
      <c r="L617" t="str">
        <f t="shared" si="18"/>
        <v>26-35</v>
      </c>
      <c r="M617" t="str">
        <f t="shared" si="19"/>
        <v>1.000.001-5.000.000</v>
      </c>
    </row>
    <row r="618" spans="1:13" x14ac:dyDescent="0.35">
      <c r="A618">
        <v>789</v>
      </c>
      <c r="B618" t="s">
        <v>9</v>
      </c>
      <c r="C618">
        <v>1187649.48</v>
      </c>
      <c r="D618" t="s">
        <v>10</v>
      </c>
      <c r="E618" t="s">
        <v>11</v>
      </c>
      <c r="F618" t="s">
        <v>12</v>
      </c>
      <c r="G618" t="s">
        <v>13</v>
      </c>
      <c r="H618" t="s">
        <v>13</v>
      </c>
      <c r="I618">
        <v>51</v>
      </c>
      <c r="J618" t="str">
        <f>IF(ABS((C618-AVERAGE($C:$C))/_xlfn.STDEV.S(moras2[SALARIO]))&gt;1.96,"Atípico","No")</f>
        <v>No</v>
      </c>
      <c r="K618" t="str">
        <f>IF(ABS((moras2[[#This Row],[EDAD]]-AVERAGE($I:$I))/_xlfn.STDEV.S($I:$I))&gt;1.96,"Atípico","No")</f>
        <v>No</v>
      </c>
      <c r="L618" t="str">
        <f t="shared" si="18"/>
        <v>46-55</v>
      </c>
      <c r="M618" t="str">
        <f t="shared" si="19"/>
        <v>1.000.001-5.000.000</v>
      </c>
    </row>
    <row r="619" spans="1:13" x14ac:dyDescent="0.35">
      <c r="A619">
        <v>2408</v>
      </c>
      <c r="B619" t="s">
        <v>9</v>
      </c>
      <c r="C619">
        <v>1187224</v>
      </c>
      <c r="D619" t="s">
        <v>10</v>
      </c>
      <c r="E619" t="s">
        <v>11</v>
      </c>
      <c r="F619" t="s">
        <v>12</v>
      </c>
      <c r="G619" t="s">
        <v>13</v>
      </c>
      <c r="H619" t="s">
        <v>12</v>
      </c>
      <c r="I619">
        <v>46</v>
      </c>
      <c r="J619" t="str">
        <f>IF(ABS((C619-AVERAGE($C:$C))/_xlfn.STDEV.S(moras2[SALARIO]))&gt;1.96,"Atípico","No")</f>
        <v>No</v>
      </c>
      <c r="K619" t="str">
        <f>IF(ABS((moras2[[#This Row],[EDAD]]-AVERAGE($I:$I))/_xlfn.STDEV.S($I:$I))&gt;1.96,"Atípico","No")</f>
        <v>No</v>
      </c>
      <c r="L619" t="str">
        <f t="shared" si="18"/>
        <v>46-55</v>
      </c>
      <c r="M619" t="str">
        <f t="shared" si="19"/>
        <v>1.000.001-5.000.000</v>
      </c>
    </row>
    <row r="620" spans="1:13" x14ac:dyDescent="0.35">
      <c r="A620">
        <v>4108</v>
      </c>
      <c r="B620" t="s">
        <v>15</v>
      </c>
      <c r="C620">
        <v>1186398.1599999999</v>
      </c>
      <c r="D620" t="s">
        <v>10</v>
      </c>
      <c r="E620" t="s">
        <v>16</v>
      </c>
      <c r="F620" t="s">
        <v>12</v>
      </c>
      <c r="G620" t="s">
        <v>13</v>
      </c>
      <c r="H620" t="s">
        <v>13</v>
      </c>
      <c r="I620">
        <v>41</v>
      </c>
      <c r="J620" t="str">
        <f>IF(ABS((C620-AVERAGE($C:$C))/_xlfn.STDEV.S(moras2[SALARIO]))&gt;1.96,"Atípico","No")</f>
        <v>No</v>
      </c>
      <c r="K620" t="str">
        <f>IF(ABS((moras2[[#This Row],[EDAD]]-AVERAGE($I:$I))/_xlfn.STDEV.S($I:$I))&gt;1.96,"Atípico","No")</f>
        <v>No</v>
      </c>
      <c r="L620" t="str">
        <f t="shared" si="18"/>
        <v>36-45</v>
      </c>
      <c r="M620" t="str">
        <f t="shared" si="19"/>
        <v>1.000.001-5.000.000</v>
      </c>
    </row>
    <row r="621" spans="1:13" x14ac:dyDescent="0.35">
      <c r="A621">
        <v>3550</v>
      </c>
      <c r="B621" t="s">
        <v>9</v>
      </c>
      <c r="C621">
        <v>1186247.24</v>
      </c>
      <c r="D621" t="s">
        <v>10</v>
      </c>
      <c r="E621" t="s">
        <v>16</v>
      </c>
      <c r="F621" t="s">
        <v>12</v>
      </c>
      <c r="G621" t="s">
        <v>13</v>
      </c>
      <c r="H621" t="s">
        <v>13</v>
      </c>
      <c r="I621">
        <v>58</v>
      </c>
      <c r="J621" t="str">
        <f>IF(ABS((C621-AVERAGE($C:$C))/_xlfn.STDEV.S(moras2[SALARIO]))&gt;1.96,"Atípico","No")</f>
        <v>No</v>
      </c>
      <c r="K621" t="str">
        <f>IF(ABS((moras2[[#This Row],[EDAD]]-AVERAGE($I:$I))/_xlfn.STDEV.S($I:$I))&gt;1.96,"Atípico","No")</f>
        <v>No</v>
      </c>
      <c r="L621" t="str">
        <f t="shared" si="18"/>
        <v>56+</v>
      </c>
      <c r="M621" t="str">
        <f t="shared" si="19"/>
        <v>1.000.001-5.000.000</v>
      </c>
    </row>
    <row r="622" spans="1:13" x14ac:dyDescent="0.35">
      <c r="A622">
        <v>2506</v>
      </c>
      <c r="B622" t="s">
        <v>15</v>
      </c>
      <c r="C622">
        <v>1185569</v>
      </c>
      <c r="D622" t="s">
        <v>10</v>
      </c>
      <c r="E622" t="s">
        <v>16</v>
      </c>
      <c r="F622" t="s">
        <v>12</v>
      </c>
      <c r="G622" t="s">
        <v>13</v>
      </c>
      <c r="H622" t="s">
        <v>13</v>
      </c>
      <c r="I622">
        <v>42</v>
      </c>
      <c r="J622" t="str">
        <f>IF(ABS((C622-AVERAGE($C:$C))/_xlfn.STDEV.S(moras2[SALARIO]))&gt;1.96,"Atípico","No")</f>
        <v>No</v>
      </c>
      <c r="K622" t="str">
        <f>IF(ABS((moras2[[#This Row],[EDAD]]-AVERAGE($I:$I))/_xlfn.STDEV.S($I:$I))&gt;1.96,"Atípico","No")</f>
        <v>No</v>
      </c>
      <c r="L622" t="str">
        <f t="shared" si="18"/>
        <v>36-45</v>
      </c>
      <c r="M622" t="str">
        <f t="shared" si="19"/>
        <v>1.000.001-5.000.000</v>
      </c>
    </row>
    <row r="623" spans="1:13" x14ac:dyDescent="0.35">
      <c r="A623">
        <v>3582</v>
      </c>
      <c r="B623" t="s">
        <v>9</v>
      </c>
      <c r="C623">
        <v>1184243</v>
      </c>
      <c r="D623" t="s">
        <v>10</v>
      </c>
      <c r="E623" t="s">
        <v>11</v>
      </c>
      <c r="F623" t="s">
        <v>12</v>
      </c>
      <c r="G623" t="s">
        <v>13</v>
      </c>
      <c r="H623" t="s">
        <v>12</v>
      </c>
      <c r="I623">
        <v>37</v>
      </c>
      <c r="J623" t="str">
        <f>IF(ABS((C623-AVERAGE($C:$C))/_xlfn.STDEV.S(moras2[SALARIO]))&gt;1.96,"Atípico","No")</f>
        <v>No</v>
      </c>
      <c r="K623" t="str">
        <f>IF(ABS((moras2[[#This Row],[EDAD]]-AVERAGE($I:$I))/_xlfn.STDEV.S($I:$I))&gt;1.96,"Atípico","No")</f>
        <v>No</v>
      </c>
      <c r="L623" t="str">
        <f t="shared" si="18"/>
        <v>36-45</v>
      </c>
      <c r="M623" t="str">
        <f t="shared" si="19"/>
        <v>1.000.001-5.000.000</v>
      </c>
    </row>
    <row r="624" spans="1:13" x14ac:dyDescent="0.35">
      <c r="A624">
        <v>1602</v>
      </c>
      <c r="B624" t="s">
        <v>9</v>
      </c>
      <c r="C624">
        <v>1183623.3999999999</v>
      </c>
      <c r="D624" t="s">
        <v>10</v>
      </c>
      <c r="E624" t="s">
        <v>11</v>
      </c>
      <c r="F624" t="s">
        <v>12</v>
      </c>
      <c r="G624" t="s">
        <v>13</v>
      </c>
      <c r="H624" t="s">
        <v>13</v>
      </c>
      <c r="I624">
        <v>41</v>
      </c>
      <c r="J624" t="str">
        <f>IF(ABS((C624-AVERAGE($C:$C))/_xlfn.STDEV.S(moras2[SALARIO]))&gt;1.96,"Atípico","No")</f>
        <v>No</v>
      </c>
      <c r="K624" t="str">
        <f>IF(ABS((moras2[[#This Row],[EDAD]]-AVERAGE($I:$I))/_xlfn.STDEV.S($I:$I))&gt;1.96,"Atípico","No")</f>
        <v>No</v>
      </c>
      <c r="L624" t="str">
        <f t="shared" si="18"/>
        <v>36-45</v>
      </c>
      <c r="M624" t="str">
        <f t="shared" si="19"/>
        <v>1.000.001-5.000.000</v>
      </c>
    </row>
    <row r="625" spans="1:13" x14ac:dyDescent="0.35">
      <c r="A625">
        <v>1752</v>
      </c>
      <c r="B625" t="s">
        <v>15</v>
      </c>
      <c r="C625">
        <v>1183227.01</v>
      </c>
      <c r="D625" t="s">
        <v>10</v>
      </c>
      <c r="E625" t="s">
        <v>16</v>
      </c>
      <c r="F625" t="s">
        <v>12</v>
      </c>
      <c r="G625" t="s">
        <v>13</v>
      </c>
      <c r="H625" t="s">
        <v>13</v>
      </c>
      <c r="I625">
        <v>32</v>
      </c>
      <c r="J625" t="str">
        <f>IF(ABS((C625-AVERAGE($C:$C))/_xlfn.STDEV.S(moras2[SALARIO]))&gt;1.96,"Atípico","No")</f>
        <v>No</v>
      </c>
      <c r="K625" t="str">
        <f>IF(ABS((moras2[[#This Row],[EDAD]]-AVERAGE($I:$I))/_xlfn.STDEV.S($I:$I))&gt;1.96,"Atípico","No")</f>
        <v>No</v>
      </c>
      <c r="L625" t="str">
        <f t="shared" si="18"/>
        <v>26-35</v>
      </c>
      <c r="M625" t="str">
        <f t="shared" si="19"/>
        <v>1.000.001-5.000.000</v>
      </c>
    </row>
    <row r="626" spans="1:13" x14ac:dyDescent="0.35">
      <c r="A626">
        <v>3731</v>
      </c>
      <c r="B626" t="s">
        <v>9</v>
      </c>
      <c r="C626">
        <v>1182929.8700000001</v>
      </c>
      <c r="D626" t="s">
        <v>10</v>
      </c>
      <c r="E626" t="s">
        <v>16</v>
      </c>
      <c r="F626" t="s">
        <v>12</v>
      </c>
      <c r="G626" t="s">
        <v>13</v>
      </c>
      <c r="H626" t="s">
        <v>13</v>
      </c>
      <c r="I626">
        <v>32</v>
      </c>
      <c r="J626" t="str">
        <f>IF(ABS((C626-AVERAGE($C:$C))/_xlfn.STDEV.S(moras2[SALARIO]))&gt;1.96,"Atípico","No")</f>
        <v>No</v>
      </c>
      <c r="K626" t="str">
        <f>IF(ABS((moras2[[#This Row],[EDAD]]-AVERAGE($I:$I))/_xlfn.STDEV.S($I:$I))&gt;1.96,"Atípico","No")</f>
        <v>No</v>
      </c>
      <c r="L626" t="str">
        <f t="shared" si="18"/>
        <v>26-35</v>
      </c>
      <c r="M626" t="str">
        <f t="shared" si="19"/>
        <v>1.000.001-5.000.000</v>
      </c>
    </row>
    <row r="627" spans="1:13" x14ac:dyDescent="0.35">
      <c r="A627">
        <v>4836</v>
      </c>
      <c r="B627" t="s">
        <v>15</v>
      </c>
      <c r="C627">
        <v>1182150</v>
      </c>
      <c r="D627" t="s">
        <v>10</v>
      </c>
      <c r="E627" t="s">
        <v>16</v>
      </c>
      <c r="F627" t="s">
        <v>12</v>
      </c>
      <c r="G627" t="s">
        <v>13</v>
      </c>
      <c r="H627" t="s">
        <v>13</v>
      </c>
      <c r="I627">
        <v>47</v>
      </c>
      <c r="J627" t="str">
        <f>IF(ABS((C627-AVERAGE($C:$C))/_xlfn.STDEV.S(moras2[SALARIO]))&gt;1.96,"Atípico","No")</f>
        <v>No</v>
      </c>
      <c r="K627" t="str">
        <f>IF(ABS((moras2[[#This Row],[EDAD]]-AVERAGE($I:$I))/_xlfn.STDEV.S($I:$I))&gt;1.96,"Atípico","No")</f>
        <v>No</v>
      </c>
      <c r="L627" t="str">
        <f t="shared" si="18"/>
        <v>46-55</v>
      </c>
      <c r="M627" t="str">
        <f t="shared" si="19"/>
        <v>1.000.001-5.000.000</v>
      </c>
    </row>
    <row r="628" spans="1:13" x14ac:dyDescent="0.35">
      <c r="A628">
        <v>657</v>
      </c>
      <c r="B628" t="s">
        <v>9</v>
      </c>
      <c r="C628">
        <v>1181901</v>
      </c>
      <c r="D628" t="s">
        <v>10</v>
      </c>
      <c r="E628" t="s">
        <v>11</v>
      </c>
      <c r="F628" t="s">
        <v>12</v>
      </c>
      <c r="G628" t="s">
        <v>13</v>
      </c>
      <c r="H628" t="s">
        <v>13</v>
      </c>
      <c r="I628">
        <v>55</v>
      </c>
      <c r="J628" t="str">
        <f>IF(ABS((C628-AVERAGE($C:$C))/_xlfn.STDEV.S(moras2[SALARIO]))&gt;1.96,"Atípico","No")</f>
        <v>No</v>
      </c>
      <c r="K628" t="str">
        <f>IF(ABS((moras2[[#This Row],[EDAD]]-AVERAGE($I:$I))/_xlfn.STDEV.S($I:$I))&gt;1.96,"Atípico","No")</f>
        <v>No</v>
      </c>
      <c r="L628" t="str">
        <f t="shared" si="18"/>
        <v>46-55</v>
      </c>
      <c r="M628" t="str">
        <f t="shared" si="19"/>
        <v>1.000.001-5.000.000</v>
      </c>
    </row>
    <row r="629" spans="1:13" x14ac:dyDescent="0.35">
      <c r="A629">
        <v>124</v>
      </c>
      <c r="B629" t="s">
        <v>9</v>
      </c>
      <c r="C629">
        <v>1179097</v>
      </c>
      <c r="D629" t="s">
        <v>10</v>
      </c>
      <c r="E629" t="s">
        <v>16</v>
      </c>
      <c r="F629" t="s">
        <v>12</v>
      </c>
      <c r="G629" t="s">
        <v>13</v>
      </c>
      <c r="H629" t="s">
        <v>13</v>
      </c>
      <c r="I629">
        <v>41</v>
      </c>
      <c r="J629" t="str">
        <f>IF(ABS((C629-AVERAGE($C:$C))/_xlfn.STDEV.S(moras2[SALARIO]))&gt;1.96,"Atípico","No")</f>
        <v>No</v>
      </c>
      <c r="K629" t="str">
        <f>IF(ABS((moras2[[#This Row],[EDAD]]-AVERAGE($I:$I))/_xlfn.STDEV.S($I:$I))&gt;1.96,"Atípico","No")</f>
        <v>No</v>
      </c>
      <c r="L629" t="str">
        <f t="shared" si="18"/>
        <v>36-45</v>
      </c>
      <c r="M629" t="str">
        <f t="shared" si="19"/>
        <v>1.000.001-5.000.000</v>
      </c>
    </row>
    <row r="630" spans="1:13" x14ac:dyDescent="0.35">
      <c r="A630">
        <v>1983</v>
      </c>
      <c r="B630" t="s">
        <v>15</v>
      </c>
      <c r="C630">
        <v>1178626</v>
      </c>
      <c r="D630" t="s">
        <v>10</v>
      </c>
      <c r="E630" t="s">
        <v>11</v>
      </c>
      <c r="F630" t="s">
        <v>12</v>
      </c>
      <c r="G630" t="s">
        <v>13</v>
      </c>
      <c r="H630" t="s">
        <v>13</v>
      </c>
      <c r="I630">
        <v>36</v>
      </c>
      <c r="J630" t="str">
        <f>IF(ABS((C630-AVERAGE($C:$C))/_xlfn.STDEV.S(moras2[SALARIO]))&gt;1.96,"Atípico","No")</f>
        <v>No</v>
      </c>
      <c r="K630" t="str">
        <f>IF(ABS((moras2[[#This Row],[EDAD]]-AVERAGE($I:$I))/_xlfn.STDEV.S($I:$I))&gt;1.96,"Atípico","No")</f>
        <v>No</v>
      </c>
      <c r="L630" t="str">
        <f t="shared" si="18"/>
        <v>36-45</v>
      </c>
      <c r="M630" t="str">
        <f t="shared" si="19"/>
        <v>1.000.001-5.000.000</v>
      </c>
    </row>
    <row r="631" spans="1:13" x14ac:dyDescent="0.35">
      <c r="A631">
        <v>1211</v>
      </c>
      <c r="B631" t="s">
        <v>9</v>
      </c>
      <c r="C631">
        <v>1177801</v>
      </c>
      <c r="D631" t="s">
        <v>14</v>
      </c>
      <c r="E631" t="s">
        <v>11</v>
      </c>
      <c r="F631" t="s">
        <v>12</v>
      </c>
      <c r="G631" t="s">
        <v>13</v>
      </c>
      <c r="H631" t="s">
        <v>13</v>
      </c>
      <c r="I631">
        <v>82</v>
      </c>
      <c r="J631" t="str">
        <f>IF(ABS((C631-AVERAGE($C:$C))/_xlfn.STDEV.S(moras2[SALARIO]))&gt;1.96,"Atípico","No")</f>
        <v>No</v>
      </c>
      <c r="K631" t="str">
        <f>IF(ABS((moras2[[#This Row],[EDAD]]-AVERAGE($I:$I))/_xlfn.STDEV.S($I:$I))&gt;1.96,"Atípico","No")</f>
        <v>Atípico</v>
      </c>
      <c r="L631" t="str">
        <f t="shared" si="18"/>
        <v>56+</v>
      </c>
      <c r="M631" t="str">
        <f t="shared" si="19"/>
        <v>1.000.001-5.000.000</v>
      </c>
    </row>
    <row r="632" spans="1:13" x14ac:dyDescent="0.35">
      <c r="A632">
        <v>4926</v>
      </c>
      <c r="B632" t="s">
        <v>9</v>
      </c>
      <c r="C632">
        <v>1177435.8899999999</v>
      </c>
      <c r="D632" t="s">
        <v>10</v>
      </c>
      <c r="E632" t="s">
        <v>16</v>
      </c>
      <c r="F632" t="s">
        <v>12</v>
      </c>
      <c r="G632" t="s">
        <v>13</v>
      </c>
      <c r="H632" t="s">
        <v>13</v>
      </c>
      <c r="I632">
        <v>28</v>
      </c>
      <c r="J632" t="str">
        <f>IF(ABS((C632-AVERAGE($C:$C))/_xlfn.STDEV.S(moras2[SALARIO]))&gt;1.96,"Atípico","No")</f>
        <v>No</v>
      </c>
      <c r="K632" t="str">
        <f>IF(ABS((moras2[[#This Row],[EDAD]]-AVERAGE($I:$I))/_xlfn.STDEV.S($I:$I))&gt;1.96,"Atípico","No")</f>
        <v>No</v>
      </c>
      <c r="L632" t="str">
        <f t="shared" si="18"/>
        <v>26-35</v>
      </c>
      <c r="M632" t="str">
        <f t="shared" si="19"/>
        <v>1.000.001-5.000.000</v>
      </c>
    </row>
    <row r="633" spans="1:13" x14ac:dyDescent="0.35">
      <c r="A633">
        <v>576</v>
      </c>
      <c r="B633" t="s">
        <v>15</v>
      </c>
      <c r="C633">
        <v>1176797.18</v>
      </c>
      <c r="D633" t="s">
        <v>10</v>
      </c>
      <c r="E633" t="s">
        <v>16</v>
      </c>
      <c r="F633" t="s">
        <v>12</v>
      </c>
      <c r="G633" t="s">
        <v>13</v>
      </c>
      <c r="H633" t="s">
        <v>13</v>
      </c>
      <c r="I633">
        <v>60</v>
      </c>
      <c r="J633" t="str">
        <f>IF(ABS((C633-AVERAGE($C:$C))/_xlfn.STDEV.S(moras2[SALARIO]))&gt;1.96,"Atípico","No")</f>
        <v>No</v>
      </c>
      <c r="K633" t="str">
        <f>IF(ABS((moras2[[#This Row],[EDAD]]-AVERAGE($I:$I))/_xlfn.STDEV.S($I:$I))&gt;1.96,"Atípico","No")</f>
        <v>No</v>
      </c>
      <c r="L633" t="str">
        <f t="shared" si="18"/>
        <v>56+</v>
      </c>
      <c r="M633" t="str">
        <f t="shared" si="19"/>
        <v>1.000.001-5.000.000</v>
      </c>
    </row>
    <row r="634" spans="1:13" x14ac:dyDescent="0.35">
      <c r="A634">
        <v>1256</v>
      </c>
      <c r="B634" t="s">
        <v>9</v>
      </c>
      <c r="C634">
        <v>1176482.04</v>
      </c>
      <c r="D634" t="s">
        <v>10</v>
      </c>
      <c r="E634" t="s">
        <v>16</v>
      </c>
      <c r="F634" t="s">
        <v>12</v>
      </c>
      <c r="G634" t="s">
        <v>13</v>
      </c>
      <c r="H634" t="s">
        <v>13</v>
      </c>
      <c r="I634">
        <v>52</v>
      </c>
      <c r="J634" t="str">
        <f>IF(ABS((C634-AVERAGE($C:$C))/_xlfn.STDEV.S(moras2[SALARIO]))&gt;1.96,"Atípico","No")</f>
        <v>No</v>
      </c>
      <c r="K634" t="str">
        <f>IF(ABS((moras2[[#This Row],[EDAD]]-AVERAGE($I:$I))/_xlfn.STDEV.S($I:$I))&gt;1.96,"Atípico","No")</f>
        <v>No</v>
      </c>
      <c r="L634" t="str">
        <f t="shared" si="18"/>
        <v>46-55</v>
      </c>
      <c r="M634" t="str">
        <f t="shared" si="19"/>
        <v>1.000.001-5.000.000</v>
      </c>
    </row>
    <row r="635" spans="1:13" x14ac:dyDescent="0.35">
      <c r="A635">
        <v>611</v>
      </c>
      <c r="B635" t="s">
        <v>15</v>
      </c>
      <c r="C635">
        <v>1173695</v>
      </c>
      <c r="D635" t="s">
        <v>14</v>
      </c>
      <c r="E635" t="s">
        <v>11</v>
      </c>
      <c r="F635" t="s">
        <v>12</v>
      </c>
      <c r="G635" t="s">
        <v>13</v>
      </c>
      <c r="H635" t="s">
        <v>13</v>
      </c>
      <c r="I635">
        <v>71</v>
      </c>
      <c r="J635" t="str">
        <f>IF(ABS((C635-AVERAGE($C:$C))/_xlfn.STDEV.S(moras2[SALARIO]))&gt;1.96,"Atípico","No")</f>
        <v>No</v>
      </c>
      <c r="K635" t="str">
        <f>IF(ABS((moras2[[#This Row],[EDAD]]-AVERAGE($I:$I))/_xlfn.STDEV.S($I:$I))&gt;1.96,"Atípico","No")</f>
        <v>Atípico</v>
      </c>
      <c r="L635" t="str">
        <f t="shared" si="18"/>
        <v>56+</v>
      </c>
      <c r="M635" t="str">
        <f t="shared" si="19"/>
        <v>1.000.001-5.000.000</v>
      </c>
    </row>
    <row r="636" spans="1:13" x14ac:dyDescent="0.35">
      <c r="A636">
        <v>2584</v>
      </c>
      <c r="B636" t="s">
        <v>15</v>
      </c>
      <c r="C636">
        <v>1172054</v>
      </c>
      <c r="D636" t="s">
        <v>14</v>
      </c>
      <c r="E636" t="s">
        <v>11</v>
      </c>
      <c r="F636" t="s">
        <v>12</v>
      </c>
      <c r="G636" t="s">
        <v>13</v>
      </c>
      <c r="H636" t="s">
        <v>13</v>
      </c>
      <c r="I636">
        <v>64</v>
      </c>
      <c r="J636" t="str">
        <f>IF(ABS((C636-AVERAGE($C:$C))/_xlfn.STDEV.S(moras2[SALARIO]))&gt;1.96,"Atípico","No")</f>
        <v>No</v>
      </c>
      <c r="K636" t="str">
        <f>IF(ABS((moras2[[#This Row],[EDAD]]-AVERAGE($I:$I))/_xlfn.STDEV.S($I:$I))&gt;1.96,"Atípico","No")</f>
        <v>No</v>
      </c>
      <c r="L636" t="str">
        <f t="shared" si="18"/>
        <v>56+</v>
      </c>
      <c r="M636" t="str">
        <f t="shared" si="19"/>
        <v>1.000.001-5.000.000</v>
      </c>
    </row>
    <row r="637" spans="1:13" x14ac:dyDescent="0.35">
      <c r="A637">
        <v>312</v>
      </c>
      <c r="B637" t="s">
        <v>15</v>
      </c>
      <c r="C637">
        <v>1171666.67</v>
      </c>
      <c r="D637" t="s">
        <v>10</v>
      </c>
      <c r="E637" t="s">
        <v>16</v>
      </c>
      <c r="F637" t="s">
        <v>12</v>
      </c>
      <c r="G637" t="s">
        <v>13</v>
      </c>
      <c r="H637" t="s">
        <v>13</v>
      </c>
      <c r="I637">
        <v>51</v>
      </c>
      <c r="J637" t="str">
        <f>IF(ABS((C637-AVERAGE($C:$C))/_xlfn.STDEV.S(moras2[SALARIO]))&gt;1.96,"Atípico","No")</f>
        <v>No</v>
      </c>
      <c r="K637" t="str">
        <f>IF(ABS((moras2[[#This Row],[EDAD]]-AVERAGE($I:$I))/_xlfn.STDEV.S($I:$I))&gt;1.96,"Atípico","No")</f>
        <v>No</v>
      </c>
      <c r="L637" t="str">
        <f t="shared" si="18"/>
        <v>46-55</v>
      </c>
      <c r="M637" t="str">
        <f t="shared" si="19"/>
        <v>1.000.001-5.000.000</v>
      </c>
    </row>
    <row r="638" spans="1:13" x14ac:dyDescent="0.35">
      <c r="A638">
        <v>1035</v>
      </c>
      <c r="B638" t="s">
        <v>9</v>
      </c>
      <c r="C638">
        <v>1170360</v>
      </c>
      <c r="D638" t="s">
        <v>19</v>
      </c>
      <c r="E638" t="s">
        <v>16</v>
      </c>
      <c r="F638" t="s">
        <v>12</v>
      </c>
      <c r="G638" t="s">
        <v>13</v>
      </c>
      <c r="H638" t="s">
        <v>13</v>
      </c>
      <c r="I638">
        <v>61</v>
      </c>
      <c r="J638" t="str">
        <f>IF(ABS((C638-AVERAGE($C:$C))/_xlfn.STDEV.S(moras2[SALARIO]))&gt;1.96,"Atípico","No")</f>
        <v>No</v>
      </c>
      <c r="K638" t="str">
        <f>IF(ABS((moras2[[#This Row],[EDAD]]-AVERAGE($I:$I))/_xlfn.STDEV.S($I:$I))&gt;1.96,"Atípico","No")</f>
        <v>No</v>
      </c>
      <c r="L638" t="str">
        <f t="shared" si="18"/>
        <v>56+</v>
      </c>
      <c r="M638" t="str">
        <f t="shared" si="19"/>
        <v>1.000.001-5.000.000</v>
      </c>
    </row>
    <row r="639" spans="1:13" x14ac:dyDescent="0.35">
      <c r="A639">
        <v>636</v>
      </c>
      <c r="B639" t="s">
        <v>9</v>
      </c>
      <c r="C639">
        <v>1169887</v>
      </c>
      <c r="D639" t="s">
        <v>10</v>
      </c>
      <c r="E639" t="s">
        <v>11</v>
      </c>
      <c r="F639" t="s">
        <v>12</v>
      </c>
      <c r="G639" t="s">
        <v>13</v>
      </c>
      <c r="H639" t="s">
        <v>13</v>
      </c>
      <c r="I639">
        <v>45</v>
      </c>
      <c r="J639" t="str">
        <f>IF(ABS((C639-AVERAGE($C:$C))/_xlfn.STDEV.S(moras2[SALARIO]))&gt;1.96,"Atípico","No")</f>
        <v>No</v>
      </c>
      <c r="K639" t="str">
        <f>IF(ABS((moras2[[#This Row],[EDAD]]-AVERAGE($I:$I))/_xlfn.STDEV.S($I:$I))&gt;1.96,"Atípico","No")</f>
        <v>No</v>
      </c>
      <c r="L639" t="str">
        <f t="shared" si="18"/>
        <v>36-45</v>
      </c>
      <c r="M639" t="str">
        <f t="shared" si="19"/>
        <v>1.000.001-5.000.000</v>
      </c>
    </row>
    <row r="640" spans="1:13" x14ac:dyDescent="0.35">
      <c r="A640">
        <v>3779</v>
      </c>
      <c r="B640" t="s">
        <v>15</v>
      </c>
      <c r="C640">
        <v>1168690</v>
      </c>
      <c r="D640" t="s">
        <v>10</v>
      </c>
      <c r="E640" t="s">
        <v>16</v>
      </c>
      <c r="F640" t="s">
        <v>12</v>
      </c>
      <c r="G640" t="s">
        <v>12</v>
      </c>
      <c r="H640" t="s">
        <v>13</v>
      </c>
      <c r="I640">
        <v>54</v>
      </c>
      <c r="J640" t="str">
        <f>IF(ABS((C640-AVERAGE($C:$C))/_xlfn.STDEV.S(moras2[SALARIO]))&gt;1.96,"Atípico","No")</f>
        <v>No</v>
      </c>
      <c r="K640" t="str">
        <f>IF(ABS((moras2[[#This Row],[EDAD]]-AVERAGE($I:$I))/_xlfn.STDEV.S($I:$I))&gt;1.96,"Atípico","No")</f>
        <v>No</v>
      </c>
      <c r="L640" t="str">
        <f t="shared" si="18"/>
        <v>46-55</v>
      </c>
      <c r="M640" t="str">
        <f t="shared" si="19"/>
        <v>1.000.001-5.000.000</v>
      </c>
    </row>
    <row r="641" spans="1:13" x14ac:dyDescent="0.35">
      <c r="A641">
        <v>4623</v>
      </c>
      <c r="B641" t="s">
        <v>15</v>
      </c>
      <c r="C641">
        <v>1167986</v>
      </c>
      <c r="D641" t="s">
        <v>10</v>
      </c>
      <c r="E641" t="s">
        <v>11</v>
      </c>
      <c r="F641" t="s">
        <v>12</v>
      </c>
      <c r="G641" t="s">
        <v>13</v>
      </c>
      <c r="H641" t="s">
        <v>12</v>
      </c>
      <c r="I641">
        <v>61</v>
      </c>
      <c r="J641" t="str">
        <f>IF(ABS((C641-AVERAGE($C:$C))/_xlfn.STDEV.S(moras2[SALARIO]))&gt;1.96,"Atípico","No")</f>
        <v>No</v>
      </c>
      <c r="K641" t="str">
        <f>IF(ABS((moras2[[#This Row],[EDAD]]-AVERAGE($I:$I))/_xlfn.STDEV.S($I:$I))&gt;1.96,"Atípico","No")</f>
        <v>No</v>
      </c>
      <c r="L641" t="str">
        <f t="shared" si="18"/>
        <v>56+</v>
      </c>
      <c r="M641" t="str">
        <f t="shared" si="19"/>
        <v>1.000.001-5.000.000</v>
      </c>
    </row>
    <row r="642" spans="1:13" x14ac:dyDescent="0.35">
      <c r="A642">
        <v>3350</v>
      </c>
      <c r="B642" t="s">
        <v>15</v>
      </c>
      <c r="C642">
        <v>1167041</v>
      </c>
      <c r="D642" t="s">
        <v>10</v>
      </c>
      <c r="E642" t="s">
        <v>11</v>
      </c>
      <c r="F642" t="s">
        <v>12</v>
      </c>
      <c r="G642" t="s">
        <v>13</v>
      </c>
      <c r="H642" t="s">
        <v>12</v>
      </c>
      <c r="I642">
        <v>32</v>
      </c>
      <c r="J642" t="str">
        <f>IF(ABS((C642-AVERAGE($C:$C))/_xlfn.STDEV.S(moras2[SALARIO]))&gt;1.96,"Atípico","No")</f>
        <v>No</v>
      </c>
      <c r="K642" t="str">
        <f>IF(ABS((moras2[[#This Row],[EDAD]]-AVERAGE($I:$I))/_xlfn.STDEV.S($I:$I))&gt;1.96,"Atípico","No")</f>
        <v>No</v>
      </c>
      <c r="L642" t="str">
        <f t="shared" ref="L642:L705" si="20">IF(I642&lt;=35,"26-35",IF(I642&lt;=45,"36-45",IF(I642&lt;=55,"46-55","56+")))</f>
        <v>26-35</v>
      </c>
      <c r="M642" t="str">
        <f t="shared" ref="M642:M705" si="21">IF(C642&lt;=500000,"0-500.000",
IF(C642&lt;=1000000,"500.001-1.000.000",
IF(C642&lt;=5000000,"1.000.001-5.000.000",
"5.000.001-16.858.742")))</f>
        <v>1.000.001-5.000.000</v>
      </c>
    </row>
    <row r="643" spans="1:13" x14ac:dyDescent="0.35">
      <c r="A643">
        <v>4565</v>
      </c>
      <c r="B643" t="s">
        <v>9</v>
      </c>
      <c r="C643">
        <v>1166115</v>
      </c>
      <c r="D643" t="s">
        <v>10</v>
      </c>
      <c r="E643" t="s">
        <v>11</v>
      </c>
      <c r="F643" t="s">
        <v>12</v>
      </c>
      <c r="G643" t="s">
        <v>13</v>
      </c>
      <c r="H643" t="s">
        <v>12</v>
      </c>
      <c r="I643">
        <v>64</v>
      </c>
      <c r="J643" t="str">
        <f>IF(ABS((C643-AVERAGE($C:$C))/_xlfn.STDEV.S(moras2[SALARIO]))&gt;1.96,"Atípico","No")</f>
        <v>No</v>
      </c>
      <c r="K643" t="str">
        <f>IF(ABS((moras2[[#This Row],[EDAD]]-AVERAGE($I:$I))/_xlfn.STDEV.S($I:$I))&gt;1.96,"Atípico","No")</f>
        <v>No</v>
      </c>
      <c r="L643" t="str">
        <f t="shared" si="20"/>
        <v>56+</v>
      </c>
      <c r="M643" t="str">
        <f t="shared" si="21"/>
        <v>1.000.001-5.000.000</v>
      </c>
    </row>
    <row r="644" spans="1:13" x14ac:dyDescent="0.35">
      <c r="A644">
        <v>2912</v>
      </c>
      <c r="B644" t="s">
        <v>15</v>
      </c>
      <c r="C644">
        <v>1165110</v>
      </c>
      <c r="D644" t="s">
        <v>10</v>
      </c>
      <c r="E644" t="s">
        <v>11</v>
      </c>
      <c r="F644" t="s">
        <v>12</v>
      </c>
      <c r="G644" t="s">
        <v>13</v>
      </c>
      <c r="H644" t="s">
        <v>12</v>
      </c>
      <c r="I644">
        <v>38</v>
      </c>
      <c r="J644" t="str">
        <f>IF(ABS((C644-AVERAGE($C:$C))/_xlfn.STDEV.S(moras2[SALARIO]))&gt;1.96,"Atípico","No")</f>
        <v>No</v>
      </c>
      <c r="K644" t="str">
        <f>IF(ABS((moras2[[#This Row],[EDAD]]-AVERAGE($I:$I))/_xlfn.STDEV.S($I:$I))&gt;1.96,"Atípico","No")</f>
        <v>No</v>
      </c>
      <c r="L644" t="str">
        <f t="shared" si="20"/>
        <v>36-45</v>
      </c>
      <c r="M644" t="str">
        <f t="shared" si="21"/>
        <v>1.000.001-5.000.000</v>
      </c>
    </row>
    <row r="645" spans="1:13" x14ac:dyDescent="0.35">
      <c r="A645">
        <v>4631</v>
      </c>
      <c r="B645" t="s">
        <v>9</v>
      </c>
      <c r="C645">
        <v>1162023.5</v>
      </c>
      <c r="D645" t="s">
        <v>10</v>
      </c>
      <c r="E645" t="s">
        <v>11</v>
      </c>
      <c r="F645" t="s">
        <v>12</v>
      </c>
      <c r="G645" t="s">
        <v>13</v>
      </c>
      <c r="H645" t="s">
        <v>13</v>
      </c>
      <c r="I645">
        <v>38</v>
      </c>
      <c r="J645" t="str">
        <f>IF(ABS((C645-AVERAGE($C:$C))/_xlfn.STDEV.S(moras2[SALARIO]))&gt;1.96,"Atípico","No")</f>
        <v>No</v>
      </c>
      <c r="K645" t="str">
        <f>IF(ABS((moras2[[#This Row],[EDAD]]-AVERAGE($I:$I))/_xlfn.STDEV.S($I:$I))&gt;1.96,"Atípico","No")</f>
        <v>No</v>
      </c>
      <c r="L645" t="str">
        <f t="shared" si="20"/>
        <v>36-45</v>
      </c>
      <c r="M645" t="str">
        <f t="shared" si="21"/>
        <v>1.000.001-5.000.000</v>
      </c>
    </row>
    <row r="646" spans="1:13" x14ac:dyDescent="0.35">
      <c r="A646">
        <v>3879</v>
      </c>
      <c r="B646" t="s">
        <v>15</v>
      </c>
      <c r="C646">
        <v>1161829.5</v>
      </c>
      <c r="D646" t="s">
        <v>10</v>
      </c>
      <c r="E646" t="s">
        <v>11</v>
      </c>
      <c r="F646" t="s">
        <v>12</v>
      </c>
      <c r="G646" t="s">
        <v>13</v>
      </c>
      <c r="H646" t="s">
        <v>13</v>
      </c>
      <c r="I646">
        <v>32</v>
      </c>
      <c r="J646" t="str">
        <f>IF(ABS((C646-AVERAGE($C:$C))/_xlfn.STDEV.S(moras2[SALARIO]))&gt;1.96,"Atípico","No")</f>
        <v>No</v>
      </c>
      <c r="K646" t="str">
        <f>IF(ABS((moras2[[#This Row],[EDAD]]-AVERAGE($I:$I))/_xlfn.STDEV.S($I:$I))&gt;1.96,"Atípico","No")</f>
        <v>No</v>
      </c>
      <c r="L646" t="str">
        <f t="shared" si="20"/>
        <v>26-35</v>
      </c>
      <c r="M646" t="str">
        <f t="shared" si="21"/>
        <v>1.000.001-5.000.000</v>
      </c>
    </row>
    <row r="647" spans="1:13" x14ac:dyDescent="0.35">
      <c r="A647">
        <v>2367</v>
      </c>
      <c r="B647" t="s">
        <v>9</v>
      </c>
      <c r="C647">
        <v>1161697.8500000001</v>
      </c>
      <c r="D647" t="s">
        <v>10</v>
      </c>
      <c r="E647" t="s">
        <v>11</v>
      </c>
      <c r="F647" t="s">
        <v>12</v>
      </c>
      <c r="G647" t="s">
        <v>13</v>
      </c>
      <c r="H647" t="s">
        <v>13</v>
      </c>
      <c r="I647">
        <v>41</v>
      </c>
      <c r="J647" t="str">
        <f>IF(ABS((C647-AVERAGE($C:$C))/_xlfn.STDEV.S(moras2[SALARIO]))&gt;1.96,"Atípico","No")</f>
        <v>No</v>
      </c>
      <c r="K647" t="str">
        <f>IF(ABS((moras2[[#This Row],[EDAD]]-AVERAGE($I:$I))/_xlfn.STDEV.S($I:$I))&gt;1.96,"Atípico","No")</f>
        <v>No</v>
      </c>
      <c r="L647" t="str">
        <f t="shared" si="20"/>
        <v>36-45</v>
      </c>
      <c r="M647" t="str">
        <f t="shared" si="21"/>
        <v>1.000.001-5.000.000</v>
      </c>
    </row>
    <row r="648" spans="1:13" x14ac:dyDescent="0.35">
      <c r="A648">
        <v>1534</v>
      </c>
      <c r="B648" t="s">
        <v>15</v>
      </c>
      <c r="C648">
        <v>1161325</v>
      </c>
      <c r="D648" t="s">
        <v>10</v>
      </c>
      <c r="E648" t="s">
        <v>16</v>
      </c>
      <c r="F648" t="s">
        <v>12</v>
      </c>
      <c r="G648" t="s">
        <v>13</v>
      </c>
      <c r="H648" t="s">
        <v>13</v>
      </c>
      <c r="I648">
        <v>35</v>
      </c>
      <c r="J648" t="str">
        <f>IF(ABS((C648-AVERAGE($C:$C))/_xlfn.STDEV.S(moras2[SALARIO]))&gt;1.96,"Atípico","No")</f>
        <v>No</v>
      </c>
      <c r="K648" t="str">
        <f>IF(ABS((moras2[[#This Row],[EDAD]]-AVERAGE($I:$I))/_xlfn.STDEV.S($I:$I))&gt;1.96,"Atípico","No")</f>
        <v>No</v>
      </c>
      <c r="L648" t="str">
        <f t="shared" si="20"/>
        <v>26-35</v>
      </c>
      <c r="M648" t="str">
        <f t="shared" si="21"/>
        <v>1.000.001-5.000.000</v>
      </c>
    </row>
    <row r="649" spans="1:13" x14ac:dyDescent="0.35">
      <c r="A649">
        <v>4483</v>
      </c>
      <c r="B649" t="s">
        <v>9</v>
      </c>
      <c r="C649">
        <v>1160779</v>
      </c>
      <c r="D649" t="s">
        <v>10</v>
      </c>
      <c r="E649" t="s">
        <v>11</v>
      </c>
      <c r="F649" t="s">
        <v>12</v>
      </c>
      <c r="G649" t="s">
        <v>13</v>
      </c>
      <c r="H649" t="s">
        <v>13</v>
      </c>
      <c r="I649">
        <v>28</v>
      </c>
      <c r="J649" t="str">
        <f>IF(ABS((C649-AVERAGE($C:$C))/_xlfn.STDEV.S(moras2[SALARIO]))&gt;1.96,"Atípico","No")</f>
        <v>No</v>
      </c>
      <c r="K649" t="str">
        <f>IF(ABS((moras2[[#This Row],[EDAD]]-AVERAGE($I:$I))/_xlfn.STDEV.S($I:$I))&gt;1.96,"Atípico","No")</f>
        <v>No</v>
      </c>
      <c r="L649" t="str">
        <f t="shared" si="20"/>
        <v>26-35</v>
      </c>
      <c r="M649" t="str">
        <f t="shared" si="21"/>
        <v>1.000.001-5.000.000</v>
      </c>
    </row>
    <row r="650" spans="1:13" x14ac:dyDescent="0.35">
      <c r="A650">
        <v>3203</v>
      </c>
      <c r="B650" t="s">
        <v>9</v>
      </c>
      <c r="C650">
        <v>1160637.07</v>
      </c>
      <c r="D650" t="s">
        <v>10</v>
      </c>
      <c r="E650" t="s">
        <v>16</v>
      </c>
      <c r="F650" t="s">
        <v>12</v>
      </c>
      <c r="G650" t="s">
        <v>13</v>
      </c>
      <c r="H650" t="s">
        <v>12</v>
      </c>
      <c r="I650">
        <v>29</v>
      </c>
      <c r="J650" t="str">
        <f>IF(ABS((C650-AVERAGE($C:$C))/_xlfn.STDEV.S(moras2[SALARIO]))&gt;1.96,"Atípico","No")</f>
        <v>No</v>
      </c>
      <c r="K650" t="str">
        <f>IF(ABS((moras2[[#This Row],[EDAD]]-AVERAGE($I:$I))/_xlfn.STDEV.S($I:$I))&gt;1.96,"Atípico","No")</f>
        <v>No</v>
      </c>
      <c r="L650" t="str">
        <f t="shared" si="20"/>
        <v>26-35</v>
      </c>
      <c r="M650" t="str">
        <f t="shared" si="21"/>
        <v>1.000.001-5.000.000</v>
      </c>
    </row>
    <row r="651" spans="1:13" x14ac:dyDescent="0.35">
      <c r="A651">
        <v>3274</v>
      </c>
      <c r="B651" t="s">
        <v>15</v>
      </c>
      <c r="C651">
        <v>1160614</v>
      </c>
      <c r="D651" t="s">
        <v>14</v>
      </c>
      <c r="E651" t="s">
        <v>11</v>
      </c>
      <c r="F651" t="s">
        <v>12</v>
      </c>
      <c r="G651" t="s">
        <v>13</v>
      </c>
      <c r="H651" t="s">
        <v>13</v>
      </c>
      <c r="I651">
        <v>65</v>
      </c>
      <c r="J651" t="str">
        <f>IF(ABS((C651-AVERAGE($C:$C))/_xlfn.STDEV.S(moras2[SALARIO]))&gt;1.96,"Atípico","No")</f>
        <v>No</v>
      </c>
      <c r="K651" t="str">
        <f>IF(ABS((moras2[[#This Row],[EDAD]]-AVERAGE($I:$I))/_xlfn.STDEV.S($I:$I))&gt;1.96,"Atípico","No")</f>
        <v>No</v>
      </c>
      <c r="L651" t="str">
        <f t="shared" si="20"/>
        <v>56+</v>
      </c>
      <c r="M651" t="str">
        <f t="shared" si="21"/>
        <v>1.000.001-5.000.000</v>
      </c>
    </row>
    <row r="652" spans="1:13" x14ac:dyDescent="0.35">
      <c r="A652">
        <v>2139</v>
      </c>
      <c r="B652" t="s">
        <v>15</v>
      </c>
      <c r="C652">
        <v>1160116</v>
      </c>
      <c r="D652" t="s">
        <v>14</v>
      </c>
      <c r="E652" t="s">
        <v>11</v>
      </c>
      <c r="F652" t="s">
        <v>12</v>
      </c>
      <c r="G652" t="s">
        <v>13</v>
      </c>
      <c r="H652" t="s">
        <v>13</v>
      </c>
      <c r="I652">
        <v>66</v>
      </c>
      <c r="J652" t="str">
        <f>IF(ABS((C652-AVERAGE($C:$C))/_xlfn.STDEV.S(moras2[SALARIO]))&gt;1.96,"Atípico","No")</f>
        <v>No</v>
      </c>
      <c r="K652" t="str">
        <f>IF(ABS((moras2[[#This Row],[EDAD]]-AVERAGE($I:$I))/_xlfn.STDEV.S($I:$I))&gt;1.96,"Atípico","No")</f>
        <v>No</v>
      </c>
      <c r="L652" t="str">
        <f t="shared" si="20"/>
        <v>56+</v>
      </c>
      <c r="M652" t="str">
        <f t="shared" si="21"/>
        <v>1.000.001-5.000.000</v>
      </c>
    </row>
    <row r="653" spans="1:13" x14ac:dyDescent="0.35">
      <c r="A653">
        <v>3690</v>
      </c>
      <c r="B653" t="s">
        <v>9</v>
      </c>
      <c r="C653">
        <v>1159222.2</v>
      </c>
      <c r="D653" t="s">
        <v>10</v>
      </c>
      <c r="E653" t="s">
        <v>11</v>
      </c>
      <c r="F653" t="s">
        <v>12</v>
      </c>
      <c r="G653" t="s">
        <v>13</v>
      </c>
      <c r="H653" t="s">
        <v>13</v>
      </c>
      <c r="I653">
        <v>58</v>
      </c>
      <c r="J653" t="str">
        <f>IF(ABS((C653-AVERAGE($C:$C))/_xlfn.STDEV.S(moras2[SALARIO]))&gt;1.96,"Atípico","No")</f>
        <v>No</v>
      </c>
      <c r="K653" t="str">
        <f>IF(ABS((moras2[[#This Row],[EDAD]]-AVERAGE($I:$I))/_xlfn.STDEV.S($I:$I))&gt;1.96,"Atípico","No")</f>
        <v>No</v>
      </c>
      <c r="L653" t="str">
        <f t="shared" si="20"/>
        <v>56+</v>
      </c>
      <c r="M653" t="str">
        <f t="shared" si="21"/>
        <v>1.000.001-5.000.000</v>
      </c>
    </row>
    <row r="654" spans="1:13" x14ac:dyDescent="0.35">
      <c r="A654">
        <v>2826</v>
      </c>
      <c r="B654" t="s">
        <v>9</v>
      </c>
      <c r="C654">
        <v>1158776.94</v>
      </c>
      <c r="D654" t="s">
        <v>10</v>
      </c>
      <c r="E654" t="s">
        <v>16</v>
      </c>
      <c r="F654" t="s">
        <v>12</v>
      </c>
      <c r="G654" t="s">
        <v>13</v>
      </c>
      <c r="H654" t="s">
        <v>13</v>
      </c>
      <c r="I654">
        <v>22</v>
      </c>
      <c r="J654" t="str">
        <f>IF(ABS((C654-AVERAGE($C:$C))/_xlfn.STDEV.S(moras2[SALARIO]))&gt;1.96,"Atípico","No")</f>
        <v>No</v>
      </c>
      <c r="K654" t="str">
        <f>IF(ABS((moras2[[#This Row],[EDAD]]-AVERAGE($I:$I))/_xlfn.STDEV.S($I:$I))&gt;1.96,"Atípico","No")</f>
        <v>No</v>
      </c>
      <c r="L654" t="str">
        <f t="shared" si="20"/>
        <v>26-35</v>
      </c>
      <c r="M654" t="str">
        <f t="shared" si="21"/>
        <v>1.000.001-5.000.000</v>
      </c>
    </row>
    <row r="655" spans="1:13" x14ac:dyDescent="0.35">
      <c r="A655">
        <v>4947</v>
      </c>
      <c r="B655" t="s">
        <v>15</v>
      </c>
      <c r="C655">
        <v>1158417</v>
      </c>
      <c r="D655" t="s">
        <v>10</v>
      </c>
      <c r="E655" t="s">
        <v>11</v>
      </c>
      <c r="F655" t="s">
        <v>12</v>
      </c>
      <c r="G655" t="s">
        <v>13</v>
      </c>
      <c r="H655" t="s">
        <v>13</v>
      </c>
      <c r="I655">
        <v>39</v>
      </c>
      <c r="J655" t="str">
        <f>IF(ABS((C655-AVERAGE($C:$C))/_xlfn.STDEV.S(moras2[SALARIO]))&gt;1.96,"Atípico","No")</f>
        <v>No</v>
      </c>
      <c r="K655" t="str">
        <f>IF(ABS((moras2[[#This Row],[EDAD]]-AVERAGE($I:$I))/_xlfn.STDEV.S($I:$I))&gt;1.96,"Atípico","No")</f>
        <v>No</v>
      </c>
      <c r="L655" t="str">
        <f t="shared" si="20"/>
        <v>36-45</v>
      </c>
      <c r="M655" t="str">
        <f t="shared" si="21"/>
        <v>1.000.001-5.000.000</v>
      </c>
    </row>
    <row r="656" spans="1:13" x14ac:dyDescent="0.35">
      <c r="A656">
        <v>1733</v>
      </c>
      <c r="B656" t="s">
        <v>15</v>
      </c>
      <c r="C656">
        <v>1156841.8400000001</v>
      </c>
      <c r="D656" t="s">
        <v>10</v>
      </c>
      <c r="E656" t="s">
        <v>11</v>
      </c>
      <c r="F656" t="s">
        <v>12</v>
      </c>
      <c r="G656" t="s">
        <v>13</v>
      </c>
      <c r="H656" t="s">
        <v>13</v>
      </c>
      <c r="I656">
        <v>43</v>
      </c>
      <c r="J656" t="str">
        <f>IF(ABS((C656-AVERAGE($C:$C))/_xlfn.STDEV.S(moras2[SALARIO]))&gt;1.96,"Atípico","No")</f>
        <v>No</v>
      </c>
      <c r="K656" t="str">
        <f>IF(ABS((moras2[[#This Row],[EDAD]]-AVERAGE($I:$I))/_xlfn.STDEV.S($I:$I))&gt;1.96,"Atípico","No")</f>
        <v>No</v>
      </c>
      <c r="L656" t="str">
        <f t="shared" si="20"/>
        <v>36-45</v>
      </c>
      <c r="M656" t="str">
        <f t="shared" si="21"/>
        <v>1.000.001-5.000.000</v>
      </c>
    </row>
    <row r="657" spans="1:13" x14ac:dyDescent="0.35">
      <c r="A657">
        <v>765</v>
      </c>
      <c r="B657" t="s">
        <v>15</v>
      </c>
      <c r="C657">
        <v>1156421</v>
      </c>
      <c r="D657" t="s">
        <v>10</v>
      </c>
      <c r="E657" t="s">
        <v>11</v>
      </c>
      <c r="F657" t="s">
        <v>12</v>
      </c>
      <c r="G657" t="s">
        <v>13</v>
      </c>
      <c r="H657" t="s">
        <v>12</v>
      </c>
      <c r="I657">
        <v>36</v>
      </c>
      <c r="J657" t="str">
        <f>IF(ABS((C657-AVERAGE($C:$C))/_xlfn.STDEV.S(moras2[SALARIO]))&gt;1.96,"Atípico","No")</f>
        <v>No</v>
      </c>
      <c r="K657" t="str">
        <f>IF(ABS((moras2[[#This Row],[EDAD]]-AVERAGE($I:$I))/_xlfn.STDEV.S($I:$I))&gt;1.96,"Atípico","No")</f>
        <v>No</v>
      </c>
      <c r="L657" t="str">
        <f t="shared" si="20"/>
        <v>36-45</v>
      </c>
      <c r="M657" t="str">
        <f t="shared" si="21"/>
        <v>1.000.001-5.000.000</v>
      </c>
    </row>
    <row r="658" spans="1:13" x14ac:dyDescent="0.35">
      <c r="A658">
        <v>4322</v>
      </c>
      <c r="B658" t="s">
        <v>15</v>
      </c>
      <c r="C658">
        <v>1155329</v>
      </c>
      <c r="D658" t="s">
        <v>14</v>
      </c>
      <c r="E658" t="s">
        <v>11</v>
      </c>
      <c r="F658" t="s">
        <v>12</v>
      </c>
      <c r="G658" t="s">
        <v>13</v>
      </c>
      <c r="H658" t="s">
        <v>13</v>
      </c>
      <c r="I658">
        <v>68</v>
      </c>
      <c r="J658" t="str">
        <f>IF(ABS((C658-AVERAGE($C:$C))/_xlfn.STDEV.S(moras2[SALARIO]))&gt;1.96,"Atípico","No")</f>
        <v>No</v>
      </c>
      <c r="K658" t="str">
        <f>IF(ABS((moras2[[#This Row],[EDAD]]-AVERAGE($I:$I))/_xlfn.STDEV.S($I:$I))&gt;1.96,"Atípico","No")</f>
        <v>No</v>
      </c>
      <c r="L658" t="str">
        <f t="shared" si="20"/>
        <v>56+</v>
      </c>
      <c r="M658" t="str">
        <f t="shared" si="21"/>
        <v>1.000.001-5.000.000</v>
      </c>
    </row>
    <row r="659" spans="1:13" x14ac:dyDescent="0.35">
      <c r="A659">
        <v>1379</v>
      </c>
      <c r="B659" t="s">
        <v>15</v>
      </c>
      <c r="C659">
        <v>1154739.48</v>
      </c>
      <c r="D659" t="s">
        <v>10</v>
      </c>
      <c r="E659" t="s">
        <v>11</v>
      </c>
      <c r="F659" t="s">
        <v>12</v>
      </c>
      <c r="G659" t="s">
        <v>13</v>
      </c>
      <c r="H659" t="s">
        <v>13</v>
      </c>
      <c r="I659">
        <v>30</v>
      </c>
      <c r="J659" t="str">
        <f>IF(ABS((C659-AVERAGE($C:$C))/_xlfn.STDEV.S(moras2[SALARIO]))&gt;1.96,"Atípico","No")</f>
        <v>No</v>
      </c>
      <c r="K659" t="str">
        <f>IF(ABS((moras2[[#This Row],[EDAD]]-AVERAGE($I:$I))/_xlfn.STDEV.S($I:$I))&gt;1.96,"Atípico","No")</f>
        <v>No</v>
      </c>
      <c r="L659" t="str">
        <f t="shared" si="20"/>
        <v>26-35</v>
      </c>
      <c r="M659" t="str">
        <f t="shared" si="21"/>
        <v>1.000.001-5.000.000</v>
      </c>
    </row>
    <row r="660" spans="1:13" x14ac:dyDescent="0.35">
      <c r="A660">
        <v>2178</v>
      </c>
      <c r="B660" t="s">
        <v>9</v>
      </c>
      <c r="C660">
        <v>1154586.75</v>
      </c>
      <c r="D660" t="s">
        <v>10</v>
      </c>
      <c r="E660" t="s">
        <v>16</v>
      </c>
      <c r="F660" t="s">
        <v>12</v>
      </c>
      <c r="G660" t="s">
        <v>13</v>
      </c>
      <c r="H660" t="s">
        <v>13</v>
      </c>
      <c r="I660">
        <v>30</v>
      </c>
      <c r="J660" t="str">
        <f>IF(ABS((C660-AVERAGE($C:$C))/_xlfn.STDEV.S(moras2[SALARIO]))&gt;1.96,"Atípico","No")</f>
        <v>No</v>
      </c>
      <c r="K660" t="str">
        <f>IF(ABS((moras2[[#This Row],[EDAD]]-AVERAGE($I:$I))/_xlfn.STDEV.S($I:$I))&gt;1.96,"Atípico","No")</f>
        <v>No</v>
      </c>
      <c r="L660" t="str">
        <f t="shared" si="20"/>
        <v>26-35</v>
      </c>
      <c r="M660" t="str">
        <f t="shared" si="21"/>
        <v>1.000.001-5.000.000</v>
      </c>
    </row>
    <row r="661" spans="1:13" x14ac:dyDescent="0.35">
      <c r="A661">
        <v>1910</v>
      </c>
      <c r="B661" t="s">
        <v>15</v>
      </c>
      <c r="C661">
        <v>1150000</v>
      </c>
      <c r="D661" t="s">
        <v>10</v>
      </c>
      <c r="E661" t="s">
        <v>16</v>
      </c>
      <c r="F661" t="s">
        <v>12</v>
      </c>
      <c r="G661" t="s">
        <v>13</v>
      </c>
      <c r="H661" t="s">
        <v>13</v>
      </c>
      <c r="I661">
        <v>32</v>
      </c>
      <c r="J661" t="str">
        <f>IF(ABS((C661-AVERAGE($C:$C))/_xlfn.STDEV.S(moras2[SALARIO]))&gt;1.96,"Atípico","No")</f>
        <v>No</v>
      </c>
      <c r="K661" t="str">
        <f>IF(ABS((moras2[[#This Row],[EDAD]]-AVERAGE($I:$I))/_xlfn.STDEV.S($I:$I))&gt;1.96,"Atípico","No")</f>
        <v>No</v>
      </c>
      <c r="L661" t="str">
        <f t="shared" si="20"/>
        <v>26-35</v>
      </c>
      <c r="M661" t="str">
        <f t="shared" si="21"/>
        <v>1.000.001-5.000.000</v>
      </c>
    </row>
    <row r="662" spans="1:13" x14ac:dyDescent="0.35">
      <c r="A662">
        <v>594</v>
      </c>
      <c r="B662" t="s">
        <v>9</v>
      </c>
      <c r="C662">
        <v>1150000</v>
      </c>
      <c r="D662" t="s">
        <v>10</v>
      </c>
      <c r="E662" t="s">
        <v>16</v>
      </c>
      <c r="F662" t="s">
        <v>12</v>
      </c>
      <c r="G662" t="s">
        <v>13</v>
      </c>
      <c r="H662" t="s">
        <v>13</v>
      </c>
      <c r="I662">
        <v>37</v>
      </c>
      <c r="J662" t="str">
        <f>IF(ABS((C662-AVERAGE($C:$C))/_xlfn.STDEV.S(moras2[SALARIO]))&gt;1.96,"Atípico","No")</f>
        <v>No</v>
      </c>
      <c r="K662" t="str">
        <f>IF(ABS((moras2[[#This Row],[EDAD]]-AVERAGE($I:$I))/_xlfn.STDEV.S($I:$I))&gt;1.96,"Atípico","No")</f>
        <v>No</v>
      </c>
      <c r="L662" t="str">
        <f t="shared" si="20"/>
        <v>36-45</v>
      </c>
      <c r="M662" t="str">
        <f t="shared" si="21"/>
        <v>1.000.001-5.000.000</v>
      </c>
    </row>
    <row r="663" spans="1:13" x14ac:dyDescent="0.35">
      <c r="A663">
        <v>1406</v>
      </c>
      <c r="B663" t="s">
        <v>9</v>
      </c>
      <c r="C663">
        <v>1146611.22</v>
      </c>
      <c r="D663" t="s">
        <v>10</v>
      </c>
      <c r="E663" t="s">
        <v>11</v>
      </c>
      <c r="F663" t="s">
        <v>12</v>
      </c>
      <c r="G663" t="s">
        <v>13</v>
      </c>
      <c r="H663" t="s">
        <v>13</v>
      </c>
      <c r="I663">
        <v>27</v>
      </c>
      <c r="J663" t="str">
        <f>IF(ABS((C663-AVERAGE($C:$C))/_xlfn.STDEV.S(moras2[SALARIO]))&gt;1.96,"Atípico","No")</f>
        <v>No</v>
      </c>
      <c r="K663" t="str">
        <f>IF(ABS((moras2[[#This Row],[EDAD]]-AVERAGE($I:$I))/_xlfn.STDEV.S($I:$I))&gt;1.96,"Atípico","No")</f>
        <v>No</v>
      </c>
      <c r="L663" t="str">
        <f t="shared" si="20"/>
        <v>26-35</v>
      </c>
      <c r="M663" t="str">
        <f t="shared" si="21"/>
        <v>1.000.001-5.000.000</v>
      </c>
    </row>
    <row r="664" spans="1:13" x14ac:dyDescent="0.35">
      <c r="A664">
        <v>796</v>
      </c>
      <c r="B664" t="s">
        <v>9</v>
      </c>
      <c r="C664">
        <v>1146094.07</v>
      </c>
      <c r="D664" t="s">
        <v>10</v>
      </c>
      <c r="E664" t="s">
        <v>11</v>
      </c>
      <c r="F664" t="s">
        <v>12</v>
      </c>
      <c r="G664" t="s">
        <v>13</v>
      </c>
      <c r="H664" t="s">
        <v>13</v>
      </c>
      <c r="I664">
        <v>48</v>
      </c>
      <c r="J664" t="str">
        <f>IF(ABS((C664-AVERAGE($C:$C))/_xlfn.STDEV.S(moras2[SALARIO]))&gt;1.96,"Atípico","No")</f>
        <v>No</v>
      </c>
      <c r="K664" t="str">
        <f>IF(ABS((moras2[[#This Row],[EDAD]]-AVERAGE($I:$I))/_xlfn.STDEV.S($I:$I))&gt;1.96,"Atípico","No")</f>
        <v>No</v>
      </c>
      <c r="L664" t="str">
        <f t="shared" si="20"/>
        <v>46-55</v>
      </c>
      <c r="M664" t="str">
        <f t="shared" si="21"/>
        <v>1.000.001-5.000.000</v>
      </c>
    </row>
    <row r="665" spans="1:13" x14ac:dyDescent="0.35">
      <c r="A665">
        <v>4527</v>
      </c>
      <c r="B665" t="s">
        <v>15</v>
      </c>
      <c r="C665">
        <v>1143318.2</v>
      </c>
      <c r="D665" t="s">
        <v>10</v>
      </c>
      <c r="E665" t="s">
        <v>11</v>
      </c>
      <c r="F665" t="s">
        <v>12</v>
      </c>
      <c r="G665" t="s">
        <v>13</v>
      </c>
      <c r="H665" t="s">
        <v>13</v>
      </c>
      <c r="I665">
        <v>59</v>
      </c>
      <c r="J665" t="str">
        <f>IF(ABS((C665-AVERAGE($C:$C))/_xlfn.STDEV.S(moras2[SALARIO]))&gt;1.96,"Atípico","No")</f>
        <v>No</v>
      </c>
      <c r="K665" t="str">
        <f>IF(ABS((moras2[[#This Row],[EDAD]]-AVERAGE($I:$I))/_xlfn.STDEV.S($I:$I))&gt;1.96,"Atípico","No")</f>
        <v>No</v>
      </c>
      <c r="L665" t="str">
        <f t="shared" si="20"/>
        <v>56+</v>
      </c>
      <c r="M665" t="str">
        <f t="shared" si="21"/>
        <v>1.000.001-5.000.000</v>
      </c>
    </row>
    <row r="666" spans="1:13" x14ac:dyDescent="0.35">
      <c r="A666">
        <v>887</v>
      </c>
      <c r="B666" t="s">
        <v>9</v>
      </c>
      <c r="C666">
        <v>1142714</v>
      </c>
      <c r="D666" t="s">
        <v>10</v>
      </c>
      <c r="E666" t="s">
        <v>16</v>
      </c>
      <c r="F666" t="s">
        <v>12</v>
      </c>
      <c r="G666" t="s">
        <v>13</v>
      </c>
      <c r="H666" t="s">
        <v>13</v>
      </c>
      <c r="I666">
        <v>37</v>
      </c>
      <c r="J666" t="str">
        <f>IF(ABS((C666-AVERAGE($C:$C))/_xlfn.STDEV.S(moras2[SALARIO]))&gt;1.96,"Atípico","No")</f>
        <v>No</v>
      </c>
      <c r="K666" t="str">
        <f>IF(ABS((moras2[[#This Row],[EDAD]]-AVERAGE($I:$I))/_xlfn.STDEV.S($I:$I))&gt;1.96,"Atípico","No")</f>
        <v>No</v>
      </c>
      <c r="L666" t="str">
        <f t="shared" si="20"/>
        <v>36-45</v>
      </c>
      <c r="M666" t="str">
        <f t="shared" si="21"/>
        <v>1.000.001-5.000.000</v>
      </c>
    </row>
    <row r="667" spans="1:13" x14ac:dyDescent="0.35">
      <c r="A667">
        <v>1485</v>
      </c>
      <c r="B667" t="s">
        <v>15</v>
      </c>
      <c r="C667">
        <v>1139623</v>
      </c>
      <c r="D667" t="s">
        <v>14</v>
      </c>
      <c r="E667" t="s">
        <v>11</v>
      </c>
      <c r="F667" t="s">
        <v>12</v>
      </c>
      <c r="G667" t="s">
        <v>13</v>
      </c>
      <c r="H667" t="s">
        <v>13</v>
      </c>
      <c r="I667">
        <v>78</v>
      </c>
      <c r="J667" t="str">
        <f>IF(ABS((C667-AVERAGE($C:$C))/_xlfn.STDEV.S(moras2[SALARIO]))&gt;1.96,"Atípico","No")</f>
        <v>No</v>
      </c>
      <c r="K667" t="str">
        <f>IF(ABS((moras2[[#This Row],[EDAD]]-AVERAGE($I:$I))/_xlfn.STDEV.S($I:$I))&gt;1.96,"Atípico","No")</f>
        <v>Atípico</v>
      </c>
      <c r="L667" t="str">
        <f t="shared" si="20"/>
        <v>56+</v>
      </c>
      <c r="M667" t="str">
        <f t="shared" si="21"/>
        <v>1.000.001-5.000.000</v>
      </c>
    </row>
    <row r="668" spans="1:13" x14ac:dyDescent="0.35">
      <c r="A668">
        <v>1187</v>
      </c>
      <c r="B668" t="s">
        <v>15</v>
      </c>
      <c r="C668">
        <v>1136716.6599999999</v>
      </c>
      <c r="D668" t="s">
        <v>10</v>
      </c>
      <c r="E668" t="s">
        <v>16</v>
      </c>
      <c r="F668" t="s">
        <v>12</v>
      </c>
      <c r="G668" t="s">
        <v>13</v>
      </c>
      <c r="H668" t="s">
        <v>13</v>
      </c>
      <c r="I668">
        <v>27</v>
      </c>
      <c r="J668" t="str">
        <f>IF(ABS((C668-AVERAGE($C:$C))/_xlfn.STDEV.S(moras2[SALARIO]))&gt;1.96,"Atípico","No")</f>
        <v>No</v>
      </c>
      <c r="K668" t="str">
        <f>IF(ABS((moras2[[#This Row],[EDAD]]-AVERAGE($I:$I))/_xlfn.STDEV.S($I:$I))&gt;1.96,"Atípico","No")</f>
        <v>No</v>
      </c>
      <c r="L668" t="str">
        <f t="shared" si="20"/>
        <v>26-35</v>
      </c>
      <c r="M668" t="str">
        <f t="shared" si="21"/>
        <v>1.000.001-5.000.000</v>
      </c>
    </row>
    <row r="669" spans="1:13" x14ac:dyDescent="0.35">
      <c r="A669">
        <v>781</v>
      </c>
      <c r="B669" t="s">
        <v>15</v>
      </c>
      <c r="C669">
        <v>1131487.6499999999</v>
      </c>
      <c r="D669" t="s">
        <v>14</v>
      </c>
      <c r="E669" t="s">
        <v>11</v>
      </c>
      <c r="F669" t="s">
        <v>12</v>
      </c>
      <c r="G669" t="s">
        <v>13</v>
      </c>
      <c r="H669" t="s">
        <v>13</v>
      </c>
      <c r="I669">
        <v>68</v>
      </c>
      <c r="J669" t="str">
        <f>IF(ABS((C669-AVERAGE($C:$C))/_xlfn.STDEV.S(moras2[SALARIO]))&gt;1.96,"Atípico","No")</f>
        <v>No</v>
      </c>
      <c r="K669" t="str">
        <f>IF(ABS((moras2[[#This Row],[EDAD]]-AVERAGE($I:$I))/_xlfn.STDEV.S($I:$I))&gt;1.96,"Atípico","No")</f>
        <v>No</v>
      </c>
      <c r="L669" t="str">
        <f t="shared" si="20"/>
        <v>56+</v>
      </c>
      <c r="M669" t="str">
        <f t="shared" si="21"/>
        <v>1.000.001-5.000.000</v>
      </c>
    </row>
    <row r="670" spans="1:13" x14ac:dyDescent="0.35">
      <c r="A670">
        <v>1649</v>
      </c>
      <c r="B670" t="s">
        <v>9</v>
      </c>
      <c r="C670">
        <v>1129271</v>
      </c>
      <c r="D670" t="s">
        <v>10</v>
      </c>
      <c r="E670" t="s">
        <v>11</v>
      </c>
      <c r="F670" t="s">
        <v>12</v>
      </c>
      <c r="G670" t="s">
        <v>13</v>
      </c>
      <c r="H670" t="s">
        <v>13</v>
      </c>
      <c r="I670">
        <v>32</v>
      </c>
      <c r="J670" t="str">
        <f>IF(ABS((C670-AVERAGE($C:$C))/_xlfn.STDEV.S(moras2[SALARIO]))&gt;1.96,"Atípico","No")</f>
        <v>No</v>
      </c>
      <c r="K670" t="str">
        <f>IF(ABS((moras2[[#This Row],[EDAD]]-AVERAGE($I:$I))/_xlfn.STDEV.S($I:$I))&gt;1.96,"Atípico","No")</f>
        <v>No</v>
      </c>
      <c r="L670" t="str">
        <f t="shared" si="20"/>
        <v>26-35</v>
      </c>
      <c r="M670" t="str">
        <f t="shared" si="21"/>
        <v>1.000.001-5.000.000</v>
      </c>
    </row>
    <row r="671" spans="1:13" x14ac:dyDescent="0.35">
      <c r="A671">
        <v>3525</v>
      </c>
      <c r="B671" t="s">
        <v>15</v>
      </c>
      <c r="C671">
        <v>1125734.83</v>
      </c>
      <c r="D671" t="s">
        <v>10</v>
      </c>
      <c r="E671" t="s">
        <v>11</v>
      </c>
      <c r="F671" t="s">
        <v>12</v>
      </c>
      <c r="G671" t="s">
        <v>13</v>
      </c>
      <c r="H671" t="s">
        <v>13</v>
      </c>
      <c r="I671">
        <v>47</v>
      </c>
      <c r="J671" t="str">
        <f>IF(ABS((C671-AVERAGE($C:$C))/_xlfn.STDEV.S(moras2[SALARIO]))&gt;1.96,"Atípico","No")</f>
        <v>No</v>
      </c>
      <c r="K671" t="str">
        <f>IF(ABS((moras2[[#This Row],[EDAD]]-AVERAGE($I:$I))/_xlfn.STDEV.S($I:$I))&gt;1.96,"Atípico","No")</f>
        <v>No</v>
      </c>
      <c r="L671" t="str">
        <f t="shared" si="20"/>
        <v>46-55</v>
      </c>
      <c r="M671" t="str">
        <f t="shared" si="21"/>
        <v>1.000.001-5.000.000</v>
      </c>
    </row>
    <row r="672" spans="1:13" x14ac:dyDescent="0.35">
      <c r="A672">
        <v>4110</v>
      </c>
      <c r="B672" t="s">
        <v>15</v>
      </c>
      <c r="C672">
        <v>1125420</v>
      </c>
      <c r="D672" t="s">
        <v>10</v>
      </c>
      <c r="E672" t="s">
        <v>11</v>
      </c>
      <c r="F672" t="s">
        <v>12</v>
      </c>
      <c r="G672" t="s">
        <v>13</v>
      </c>
      <c r="H672" t="s">
        <v>12</v>
      </c>
      <c r="I672">
        <v>29</v>
      </c>
      <c r="J672" t="str">
        <f>IF(ABS((C672-AVERAGE($C:$C))/_xlfn.STDEV.S(moras2[SALARIO]))&gt;1.96,"Atípico","No")</f>
        <v>No</v>
      </c>
      <c r="K672" t="str">
        <f>IF(ABS((moras2[[#This Row],[EDAD]]-AVERAGE($I:$I))/_xlfn.STDEV.S($I:$I))&gt;1.96,"Atípico","No")</f>
        <v>No</v>
      </c>
      <c r="L672" t="str">
        <f t="shared" si="20"/>
        <v>26-35</v>
      </c>
      <c r="M672" t="str">
        <f t="shared" si="21"/>
        <v>1.000.001-5.000.000</v>
      </c>
    </row>
    <row r="673" spans="1:13" x14ac:dyDescent="0.35">
      <c r="A673">
        <v>1264</v>
      </c>
      <c r="B673" t="s">
        <v>15</v>
      </c>
      <c r="C673">
        <v>1124791.5</v>
      </c>
      <c r="D673" t="s">
        <v>10</v>
      </c>
      <c r="E673" t="s">
        <v>16</v>
      </c>
      <c r="F673" t="s">
        <v>12</v>
      </c>
      <c r="G673" t="s">
        <v>13</v>
      </c>
      <c r="H673" t="s">
        <v>13</v>
      </c>
      <c r="I673">
        <v>28</v>
      </c>
      <c r="J673" t="str">
        <f>IF(ABS((C673-AVERAGE($C:$C))/_xlfn.STDEV.S(moras2[SALARIO]))&gt;1.96,"Atípico","No")</f>
        <v>No</v>
      </c>
      <c r="K673" t="str">
        <f>IF(ABS((moras2[[#This Row],[EDAD]]-AVERAGE($I:$I))/_xlfn.STDEV.S($I:$I))&gt;1.96,"Atípico","No")</f>
        <v>No</v>
      </c>
      <c r="L673" t="str">
        <f t="shared" si="20"/>
        <v>26-35</v>
      </c>
      <c r="M673" t="str">
        <f t="shared" si="21"/>
        <v>1.000.001-5.000.000</v>
      </c>
    </row>
    <row r="674" spans="1:13" x14ac:dyDescent="0.35">
      <c r="A674">
        <v>4473</v>
      </c>
      <c r="B674" t="s">
        <v>15</v>
      </c>
      <c r="C674">
        <v>1124365</v>
      </c>
      <c r="D674" t="s">
        <v>10</v>
      </c>
      <c r="E674" t="s">
        <v>11</v>
      </c>
      <c r="F674" t="s">
        <v>12</v>
      </c>
      <c r="G674" t="s">
        <v>13</v>
      </c>
      <c r="H674" t="s">
        <v>13</v>
      </c>
      <c r="I674">
        <v>41</v>
      </c>
      <c r="J674" t="str">
        <f>IF(ABS((C674-AVERAGE($C:$C))/_xlfn.STDEV.S(moras2[SALARIO]))&gt;1.96,"Atípico","No")</f>
        <v>No</v>
      </c>
      <c r="K674" t="str">
        <f>IF(ABS((moras2[[#This Row],[EDAD]]-AVERAGE($I:$I))/_xlfn.STDEV.S($I:$I))&gt;1.96,"Atípico","No")</f>
        <v>No</v>
      </c>
      <c r="L674" t="str">
        <f t="shared" si="20"/>
        <v>36-45</v>
      </c>
      <c r="M674" t="str">
        <f t="shared" si="21"/>
        <v>1.000.001-5.000.000</v>
      </c>
    </row>
    <row r="675" spans="1:13" x14ac:dyDescent="0.35">
      <c r="A675">
        <v>1153</v>
      </c>
      <c r="B675" t="s">
        <v>15</v>
      </c>
      <c r="C675">
        <v>1122731</v>
      </c>
      <c r="D675" t="s">
        <v>14</v>
      </c>
      <c r="E675" t="s">
        <v>11</v>
      </c>
      <c r="F675" t="s">
        <v>12</v>
      </c>
      <c r="G675" t="s">
        <v>13</v>
      </c>
      <c r="H675" t="s">
        <v>13</v>
      </c>
      <c r="I675">
        <v>63</v>
      </c>
      <c r="J675" t="str">
        <f>IF(ABS((C675-AVERAGE($C:$C))/_xlfn.STDEV.S(moras2[SALARIO]))&gt;1.96,"Atípico","No")</f>
        <v>No</v>
      </c>
      <c r="K675" t="str">
        <f>IF(ABS((moras2[[#This Row],[EDAD]]-AVERAGE($I:$I))/_xlfn.STDEV.S($I:$I))&gt;1.96,"Atípico","No")</f>
        <v>No</v>
      </c>
      <c r="L675" t="str">
        <f t="shared" si="20"/>
        <v>56+</v>
      </c>
      <c r="M675" t="str">
        <f t="shared" si="21"/>
        <v>1.000.001-5.000.000</v>
      </c>
    </row>
    <row r="676" spans="1:13" x14ac:dyDescent="0.35">
      <c r="A676">
        <v>702</v>
      </c>
      <c r="B676" t="s">
        <v>9</v>
      </c>
      <c r="C676">
        <v>1120849.99</v>
      </c>
      <c r="D676" t="s">
        <v>14</v>
      </c>
      <c r="E676" t="s">
        <v>11</v>
      </c>
      <c r="F676" t="s">
        <v>12</v>
      </c>
      <c r="G676" t="s">
        <v>13</v>
      </c>
      <c r="H676" t="s">
        <v>13</v>
      </c>
      <c r="I676">
        <v>63</v>
      </c>
      <c r="J676" t="str">
        <f>IF(ABS((C676-AVERAGE($C:$C))/_xlfn.STDEV.S(moras2[SALARIO]))&gt;1.96,"Atípico","No")</f>
        <v>No</v>
      </c>
      <c r="K676" t="str">
        <f>IF(ABS((moras2[[#This Row],[EDAD]]-AVERAGE($I:$I))/_xlfn.STDEV.S($I:$I))&gt;1.96,"Atípico","No")</f>
        <v>No</v>
      </c>
      <c r="L676" t="str">
        <f t="shared" si="20"/>
        <v>56+</v>
      </c>
      <c r="M676" t="str">
        <f t="shared" si="21"/>
        <v>1.000.001-5.000.000</v>
      </c>
    </row>
    <row r="677" spans="1:13" x14ac:dyDescent="0.35">
      <c r="A677">
        <v>3308</v>
      </c>
      <c r="B677" t="s">
        <v>15</v>
      </c>
      <c r="C677">
        <v>1120416.72</v>
      </c>
      <c r="D677" t="s">
        <v>10</v>
      </c>
      <c r="E677" t="s">
        <v>16</v>
      </c>
      <c r="F677" t="s">
        <v>12</v>
      </c>
      <c r="G677" t="s">
        <v>13</v>
      </c>
      <c r="H677" t="s">
        <v>13</v>
      </c>
      <c r="I677">
        <v>33</v>
      </c>
      <c r="J677" t="str">
        <f>IF(ABS((C677-AVERAGE($C:$C))/_xlfn.STDEV.S(moras2[SALARIO]))&gt;1.96,"Atípico","No")</f>
        <v>No</v>
      </c>
      <c r="K677" t="str">
        <f>IF(ABS((moras2[[#This Row],[EDAD]]-AVERAGE($I:$I))/_xlfn.STDEV.S($I:$I))&gt;1.96,"Atípico","No")</f>
        <v>No</v>
      </c>
      <c r="L677" t="str">
        <f t="shared" si="20"/>
        <v>26-35</v>
      </c>
      <c r="M677" t="str">
        <f t="shared" si="21"/>
        <v>1.000.001-5.000.000</v>
      </c>
    </row>
    <row r="678" spans="1:13" x14ac:dyDescent="0.35">
      <c r="A678">
        <v>3823</v>
      </c>
      <c r="B678" t="s">
        <v>15</v>
      </c>
      <c r="C678">
        <v>1120000</v>
      </c>
      <c r="D678" t="s">
        <v>10</v>
      </c>
      <c r="E678" t="s">
        <v>16</v>
      </c>
      <c r="F678" t="s">
        <v>12</v>
      </c>
      <c r="G678" t="s">
        <v>13</v>
      </c>
      <c r="H678" t="s">
        <v>13</v>
      </c>
      <c r="I678">
        <v>52</v>
      </c>
      <c r="J678" t="str">
        <f>IF(ABS((C678-AVERAGE($C:$C))/_xlfn.STDEV.S(moras2[SALARIO]))&gt;1.96,"Atípico","No")</f>
        <v>No</v>
      </c>
      <c r="K678" t="str">
        <f>IF(ABS((moras2[[#This Row],[EDAD]]-AVERAGE($I:$I))/_xlfn.STDEV.S($I:$I))&gt;1.96,"Atípico","No")</f>
        <v>No</v>
      </c>
      <c r="L678" t="str">
        <f t="shared" si="20"/>
        <v>46-55</v>
      </c>
      <c r="M678" t="str">
        <f t="shared" si="21"/>
        <v>1.000.001-5.000.000</v>
      </c>
    </row>
    <row r="679" spans="1:13" x14ac:dyDescent="0.35">
      <c r="A679">
        <v>2757</v>
      </c>
      <c r="B679" t="s">
        <v>9</v>
      </c>
      <c r="C679">
        <v>1119534</v>
      </c>
      <c r="D679" t="s">
        <v>18</v>
      </c>
      <c r="E679" t="s">
        <v>16</v>
      </c>
      <c r="F679" t="s">
        <v>12</v>
      </c>
      <c r="G679" t="s">
        <v>12</v>
      </c>
      <c r="H679" t="s">
        <v>12</v>
      </c>
      <c r="I679">
        <v>53</v>
      </c>
      <c r="J679" t="str">
        <f>IF(ABS((C679-AVERAGE($C:$C))/_xlfn.STDEV.S(moras2[SALARIO]))&gt;1.96,"Atípico","No")</f>
        <v>No</v>
      </c>
      <c r="K679" t="str">
        <f>IF(ABS((moras2[[#This Row],[EDAD]]-AVERAGE($I:$I))/_xlfn.STDEV.S($I:$I))&gt;1.96,"Atípico","No")</f>
        <v>No</v>
      </c>
      <c r="L679" t="str">
        <f t="shared" si="20"/>
        <v>46-55</v>
      </c>
      <c r="M679" t="str">
        <f t="shared" si="21"/>
        <v>1.000.001-5.000.000</v>
      </c>
    </row>
    <row r="680" spans="1:13" x14ac:dyDescent="0.35">
      <c r="A680">
        <v>3237</v>
      </c>
      <c r="B680" t="s">
        <v>9</v>
      </c>
      <c r="C680">
        <v>1119534</v>
      </c>
      <c r="D680" t="s">
        <v>18</v>
      </c>
      <c r="E680" t="s">
        <v>16</v>
      </c>
      <c r="F680" t="s">
        <v>12</v>
      </c>
      <c r="G680" t="s">
        <v>13</v>
      </c>
      <c r="H680" t="s">
        <v>13</v>
      </c>
      <c r="I680">
        <v>71</v>
      </c>
      <c r="J680" t="str">
        <f>IF(ABS((C680-AVERAGE($C:$C))/_xlfn.STDEV.S(moras2[SALARIO]))&gt;1.96,"Atípico","No")</f>
        <v>No</v>
      </c>
      <c r="K680" t="str">
        <f>IF(ABS((moras2[[#This Row],[EDAD]]-AVERAGE($I:$I))/_xlfn.STDEV.S($I:$I))&gt;1.96,"Atípico","No")</f>
        <v>Atípico</v>
      </c>
      <c r="L680" t="str">
        <f t="shared" si="20"/>
        <v>56+</v>
      </c>
      <c r="M680" t="str">
        <f t="shared" si="21"/>
        <v>1.000.001-5.000.000</v>
      </c>
    </row>
    <row r="681" spans="1:13" x14ac:dyDescent="0.35">
      <c r="A681">
        <v>25</v>
      </c>
      <c r="B681" t="s">
        <v>15</v>
      </c>
      <c r="C681">
        <v>1117489</v>
      </c>
      <c r="D681" t="s">
        <v>10</v>
      </c>
      <c r="E681" t="s">
        <v>11</v>
      </c>
      <c r="F681" t="s">
        <v>12</v>
      </c>
      <c r="G681" t="s">
        <v>13</v>
      </c>
      <c r="H681" t="s">
        <v>12</v>
      </c>
      <c r="I681">
        <v>36</v>
      </c>
      <c r="J681" t="str">
        <f>IF(ABS((C681-AVERAGE($C:$C))/_xlfn.STDEV.S(moras2[SALARIO]))&gt;1.96,"Atípico","No")</f>
        <v>No</v>
      </c>
      <c r="K681" t="str">
        <f>IF(ABS((moras2[[#This Row],[EDAD]]-AVERAGE($I:$I))/_xlfn.STDEV.S($I:$I))&gt;1.96,"Atípico","No")</f>
        <v>No</v>
      </c>
      <c r="L681" t="str">
        <f t="shared" si="20"/>
        <v>36-45</v>
      </c>
      <c r="M681" t="str">
        <f t="shared" si="21"/>
        <v>1.000.001-5.000.000</v>
      </c>
    </row>
    <row r="682" spans="1:13" x14ac:dyDescent="0.35">
      <c r="A682">
        <v>3881</v>
      </c>
      <c r="B682" t="s">
        <v>9</v>
      </c>
      <c r="C682">
        <v>1117420.3</v>
      </c>
      <c r="D682" t="s">
        <v>10</v>
      </c>
      <c r="E682" t="s">
        <v>16</v>
      </c>
      <c r="F682" t="s">
        <v>12</v>
      </c>
      <c r="G682" t="s">
        <v>13</v>
      </c>
      <c r="H682" t="s">
        <v>13</v>
      </c>
      <c r="I682">
        <v>52</v>
      </c>
      <c r="J682" t="str">
        <f>IF(ABS((C682-AVERAGE($C:$C))/_xlfn.STDEV.S(moras2[SALARIO]))&gt;1.96,"Atípico","No")</f>
        <v>No</v>
      </c>
      <c r="K682" t="str">
        <f>IF(ABS((moras2[[#This Row],[EDAD]]-AVERAGE($I:$I))/_xlfn.STDEV.S($I:$I))&gt;1.96,"Atípico","No")</f>
        <v>No</v>
      </c>
      <c r="L682" t="str">
        <f t="shared" si="20"/>
        <v>46-55</v>
      </c>
      <c r="M682" t="str">
        <f t="shared" si="21"/>
        <v>1.000.001-5.000.000</v>
      </c>
    </row>
    <row r="683" spans="1:13" x14ac:dyDescent="0.35">
      <c r="A683">
        <v>3750</v>
      </c>
      <c r="B683" t="s">
        <v>9</v>
      </c>
      <c r="C683">
        <v>1116779.8400000001</v>
      </c>
      <c r="D683" t="s">
        <v>10</v>
      </c>
      <c r="E683" t="s">
        <v>16</v>
      </c>
      <c r="F683" t="s">
        <v>12</v>
      </c>
      <c r="G683" t="s">
        <v>13</v>
      </c>
      <c r="H683" t="s">
        <v>13</v>
      </c>
      <c r="I683">
        <v>42</v>
      </c>
      <c r="J683" t="str">
        <f>IF(ABS((C683-AVERAGE($C:$C))/_xlfn.STDEV.S(moras2[SALARIO]))&gt;1.96,"Atípico","No")</f>
        <v>No</v>
      </c>
      <c r="K683" t="str">
        <f>IF(ABS((moras2[[#This Row],[EDAD]]-AVERAGE($I:$I))/_xlfn.STDEV.S($I:$I))&gt;1.96,"Atípico","No")</f>
        <v>No</v>
      </c>
      <c r="L683" t="str">
        <f t="shared" si="20"/>
        <v>36-45</v>
      </c>
      <c r="M683" t="str">
        <f t="shared" si="21"/>
        <v>1.000.001-5.000.000</v>
      </c>
    </row>
    <row r="684" spans="1:13" x14ac:dyDescent="0.35">
      <c r="A684">
        <v>2207</v>
      </c>
      <c r="B684" t="s">
        <v>15</v>
      </c>
      <c r="C684">
        <v>1111989</v>
      </c>
      <c r="D684" t="s">
        <v>10</v>
      </c>
      <c r="E684" t="s">
        <v>11</v>
      </c>
      <c r="F684" t="s">
        <v>12</v>
      </c>
      <c r="G684" t="s">
        <v>13</v>
      </c>
      <c r="H684" t="s">
        <v>12</v>
      </c>
      <c r="I684">
        <v>53</v>
      </c>
      <c r="J684" t="str">
        <f>IF(ABS((C684-AVERAGE($C:$C))/_xlfn.STDEV.S(moras2[SALARIO]))&gt;1.96,"Atípico","No")</f>
        <v>No</v>
      </c>
      <c r="K684" t="str">
        <f>IF(ABS((moras2[[#This Row],[EDAD]]-AVERAGE($I:$I))/_xlfn.STDEV.S($I:$I))&gt;1.96,"Atípico","No")</f>
        <v>No</v>
      </c>
      <c r="L684" t="str">
        <f t="shared" si="20"/>
        <v>46-55</v>
      </c>
      <c r="M684" t="str">
        <f t="shared" si="21"/>
        <v>1.000.001-5.000.000</v>
      </c>
    </row>
    <row r="685" spans="1:13" x14ac:dyDescent="0.35">
      <c r="A685">
        <v>2518</v>
      </c>
      <c r="B685" t="s">
        <v>15</v>
      </c>
      <c r="C685">
        <v>1110079.17</v>
      </c>
      <c r="D685" t="s">
        <v>10</v>
      </c>
      <c r="E685" t="s">
        <v>16</v>
      </c>
      <c r="F685" t="s">
        <v>12</v>
      </c>
      <c r="G685" t="s">
        <v>13</v>
      </c>
      <c r="H685" t="s">
        <v>13</v>
      </c>
      <c r="I685">
        <v>24</v>
      </c>
      <c r="J685" t="str">
        <f>IF(ABS((C685-AVERAGE($C:$C))/_xlfn.STDEV.S(moras2[SALARIO]))&gt;1.96,"Atípico","No")</f>
        <v>No</v>
      </c>
      <c r="K685" t="str">
        <f>IF(ABS((moras2[[#This Row],[EDAD]]-AVERAGE($I:$I))/_xlfn.STDEV.S($I:$I))&gt;1.96,"Atípico","No")</f>
        <v>No</v>
      </c>
      <c r="L685" t="str">
        <f t="shared" si="20"/>
        <v>26-35</v>
      </c>
      <c r="M685" t="str">
        <f t="shared" si="21"/>
        <v>1.000.001-5.000.000</v>
      </c>
    </row>
    <row r="686" spans="1:13" x14ac:dyDescent="0.35">
      <c r="A686">
        <v>2735</v>
      </c>
      <c r="B686" t="s">
        <v>9</v>
      </c>
      <c r="C686">
        <v>1109112</v>
      </c>
      <c r="D686" t="s">
        <v>10</v>
      </c>
      <c r="E686" t="s">
        <v>11</v>
      </c>
      <c r="F686" t="s">
        <v>12</v>
      </c>
      <c r="G686" t="s">
        <v>13</v>
      </c>
      <c r="H686" t="s">
        <v>13</v>
      </c>
      <c r="I686">
        <v>32</v>
      </c>
      <c r="J686" t="str">
        <f>IF(ABS((C686-AVERAGE($C:$C))/_xlfn.STDEV.S(moras2[SALARIO]))&gt;1.96,"Atípico","No")</f>
        <v>No</v>
      </c>
      <c r="K686" t="str">
        <f>IF(ABS((moras2[[#This Row],[EDAD]]-AVERAGE($I:$I))/_xlfn.STDEV.S($I:$I))&gt;1.96,"Atípico","No")</f>
        <v>No</v>
      </c>
      <c r="L686" t="str">
        <f t="shared" si="20"/>
        <v>26-35</v>
      </c>
      <c r="M686" t="str">
        <f t="shared" si="21"/>
        <v>1.000.001-5.000.000</v>
      </c>
    </row>
    <row r="687" spans="1:13" x14ac:dyDescent="0.35">
      <c r="A687">
        <v>3780</v>
      </c>
      <c r="B687" t="s">
        <v>15</v>
      </c>
      <c r="C687">
        <v>1109001.29</v>
      </c>
      <c r="D687" t="s">
        <v>10</v>
      </c>
      <c r="E687" t="s">
        <v>16</v>
      </c>
      <c r="F687" t="s">
        <v>12</v>
      </c>
      <c r="G687" t="s">
        <v>13</v>
      </c>
      <c r="H687" t="s">
        <v>13</v>
      </c>
      <c r="I687">
        <v>49</v>
      </c>
      <c r="J687" t="str">
        <f>IF(ABS((C687-AVERAGE($C:$C))/_xlfn.STDEV.S(moras2[SALARIO]))&gt;1.96,"Atípico","No")</f>
        <v>No</v>
      </c>
      <c r="K687" t="str">
        <f>IF(ABS((moras2[[#This Row],[EDAD]]-AVERAGE($I:$I))/_xlfn.STDEV.S($I:$I))&gt;1.96,"Atípico","No")</f>
        <v>No</v>
      </c>
      <c r="L687" t="str">
        <f t="shared" si="20"/>
        <v>46-55</v>
      </c>
      <c r="M687" t="str">
        <f t="shared" si="21"/>
        <v>1.000.001-5.000.000</v>
      </c>
    </row>
    <row r="688" spans="1:13" x14ac:dyDescent="0.35">
      <c r="A688">
        <v>17</v>
      </c>
      <c r="B688" t="s">
        <v>15</v>
      </c>
      <c r="C688">
        <v>1108980</v>
      </c>
      <c r="D688" t="s">
        <v>10</v>
      </c>
      <c r="E688" t="s">
        <v>11</v>
      </c>
      <c r="F688" t="s">
        <v>12</v>
      </c>
      <c r="G688" t="s">
        <v>13</v>
      </c>
      <c r="H688" t="s">
        <v>12</v>
      </c>
      <c r="I688">
        <v>36</v>
      </c>
      <c r="J688" t="str">
        <f>IF(ABS((C688-AVERAGE($C:$C))/_xlfn.STDEV.S(moras2[SALARIO]))&gt;1.96,"Atípico","No")</f>
        <v>No</v>
      </c>
      <c r="K688" t="str">
        <f>IF(ABS((moras2[[#This Row],[EDAD]]-AVERAGE($I:$I))/_xlfn.STDEV.S($I:$I))&gt;1.96,"Atípico","No")</f>
        <v>No</v>
      </c>
      <c r="L688" t="str">
        <f t="shared" si="20"/>
        <v>36-45</v>
      </c>
      <c r="M688" t="str">
        <f t="shared" si="21"/>
        <v>1.000.001-5.000.000</v>
      </c>
    </row>
    <row r="689" spans="1:13" x14ac:dyDescent="0.35">
      <c r="A689">
        <v>1656</v>
      </c>
      <c r="B689" t="s">
        <v>9</v>
      </c>
      <c r="C689">
        <v>1108537.5</v>
      </c>
      <c r="D689" t="s">
        <v>10</v>
      </c>
      <c r="E689" t="s">
        <v>16</v>
      </c>
      <c r="F689" t="s">
        <v>12</v>
      </c>
      <c r="G689" t="s">
        <v>13</v>
      </c>
      <c r="H689" t="s">
        <v>13</v>
      </c>
      <c r="I689">
        <v>45</v>
      </c>
      <c r="J689" t="str">
        <f>IF(ABS((C689-AVERAGE($C:$C))/_xlfn.STDEV.S(moras2[SALARIO]))&gt;1.96,"Atípico","No")</f>
        <v>No</v>
      </c>
      <c r="K689" t="str">
        <f>IF(ABS((moras2[[#This Row],[EDAD]]-AVERAGE($I:$I))/_xlfn.STDEV.S($I:$I))&gt;1.96,"Atípico","No")</f>
        <v>No</v>
      </c>
      <c r="L689" t="str">
        <f t="shared" si="20"/>
        <v>36-45</v>
      </c>
      <c r="M689" t="str">
        <f t="shared" si="21"/>
        <v>1.000.001-5.000.000</v>
      </c>
    </row>
    <row r="690" spans="1:13" x14ac:dyDescent="0.35">
      <c r="A690">
        <v>4309</v>
      </c>
      <c r="B690" t="s">
        <v>15</v>
      </c>
      <c r="C690">
        <v>1108329</v>
      </c>
      <c r="D690" t="s">
        <v>10</v>
      </c>
      <c r="E690" t="s">
        <v>11</v>
      </c>
      <c r="F690" t="s">
        <v>12</v>
      </c>
      <c r="G690" t="s">
        <v>13</v>
      </c>
      <c r="H690" t="s">
        <v>12</v>
      </c>
      <c r="I690">
        <v>34</v>
      </c>
      <c r="J690" t="str">
        <f>IF(ABS((C690-AVERAGE($C:$C))/_xlfn.STDEV.S(moras2[SALARIO]))&gt;1.96,"Atípico","No")</f>
        <v>No</v>
      </c>
      <c r="K690" t="str">
        <f>IF(ABS((moras2[[#This Row],[EDAD]]-AVERAGE($I:$I))/_xlfn.STDEV.S($I:$I))&gt;1.96,"Atípico","No")</f>
        <v>No</v>
      </c>
      <c r="L690" t="str">
        <f t="shared" si="20"/>
        <v>26-35</v>
      </c>
      <c r="M690" t="str">
        <f t="shared" si="21"/>
        <v>1.000.001-5.000.000</v>
      </c>
    </row>
    <row r="691" spans="1:13" x14ac:dyDescent="0.35">
      <c r="A691">
        <v>3251</v>
      </c>
      <c r="B691" t="s">
        <v>9</v>
      </c>
      <c r="C691">
        <v>1106966.42</v>
      </c>
      <c r="D691" t="s">
        <v>10</v>
      </c>
      <c r="E691" t="s">
        <v>11</v>
      </c>
      <c r="F691" t="s">
        <v>12</v>
      </c>
      <c r="G691" t="s">
        <v>13</v>
      </c>
      <c r="H691" t="s">
        <v>13</v>
      </c>
      <c r="I691">
        <v>36</v>
      </c>
      <c r="J691" t="str">
        <f>IF(ABS((C691-AVERAGE($C:$C))/_xlfn.STDEV.S(moras2[SALARIO]))&gt;1.96,"Atípico","No")</f>
        <v>No</v>
      </c>
      <c r="K691" t="str">
        <f>IF(ABS((moras2[[#This Row],[EDAD]]-AVERAGE($I:$I))/_xlfn.STDEV.S($I:$I))&gt;1.96,"Atípico","No")</f>
        <v>No</v>
      </c>
      <c r="L691" t="str">
        <f t="shared" si="20"/>
        <v>36-45</v>
      </c>
      <c r="M691" t="str">
        <f t="shared" si="21"/>
        <v>1.000.001-5.000.000</v>
      </c>
    </row>
    <row r="692" spans="1:13" x14ac:dyDescent="0.35">
      <c r="A692">
        <v>3858</v>
      </c>
      <c r="B692" t="s">
        <v>15</v>
      </c>
      <c r="C692">
        <v>1104599</v>
      </c>
      <c r="D692" t="s">
        <v>10</v>
      </c>
      <c r="E692" t="s">
        <v>11</v>
      </c>
      <c r="F692" t="s">
        <v>12</v>
      </c>
      <c r="G692" t="s">
        <v>13</v>
      </c>
      <c r="H692" t="s">
        <v>13</v>
      </c>
      <c r="I692">
        <v>50</v>
      </c>
      <c r="J692" t="str">
        <f>IF(ABS((C692-AVERAGE($C:$C))/_xlfn.STDEV.S(moras2[SALARIO]))&gt;1.96,"Atípico","No")</f>
        <v>No</v>
      </c>
      <c r="K692" t="str">
        <f>IF(ABS((moras2[[#This Row],[EDAD]]-AVERAGE($I:$I))/_xlfn.STDEV.S($I:$I))&gt;1.96,"Atípico","No")</f>
        <v>No</v>
      </c>
      <c r="L692" t="str">
        <f t="shared" si="20"/>
        <v>46-55</v>
      </c>
      <c r="M692" t="str">
        <f t="shared" si="21"/>
        <v>1.000.001-5.000.000</v>
      </c>
    </row>
    <row r="693" spans="1:13" x14ac:dyDescent="0.35">
      <c r="A693">
        <v>1472</v>
      </c>
      <c r="B693" t="s">
        <v>15</v>
      </c>
      <c r="C693">
        <v>1104062</v>
      </c>
      <c r="D693" t="s">
        <v>14</v>
      </c>
      <c r="E693" t="s">
        <v>11</v>
      </c>
      <c r="F693" t="s">
        <v>12</v>
      </c>
      <c r="G693" t="s">
        <v>13</v>
      </c>
      <c r="H693" t="s">
        <v>13</v>
      </c>
      <c r="I693">
        <v>91</v>
      </c>
      <c r="J693" t="str">
        <f>IF(ABS((C693-AVERAGE($C:$C))/_xlfn.STDEV.S(moras2[SALARIO]))&gt;1.96,"Atípico","No")</f>
        <v>No</v>
      </c>
      <c r="K693" t="str">
        <f>IF(ABS((moras2[[#This Row],[EDAD]]-AVERAGE($I:$I))/_xlfn.STDEV.S($I:$I))&gt;1.96,"Atípico","No")</f>
        <v>Atípico</v>
      </c>
      <c r="L693" t="str">
        <f t="shared" si="20"/>
        <v>56+</v>
      </c>
      <c r="M693" t="str">
        <f t="shared" si="21"/>
        <v>1.000.001-5.000.000</v>
      </c>
    </row>
    <row r="694" spans="1:13" x14ac:dyDescent="0.35">
      <c r="A694">
        <v>322</v>
      </c>
      <c r="B694" t="s">
        <v>15</v>
      </c>
      <c r="C694">
        <v>1103954</v>
      </c>
      <c r="D694" t="s">
        <v>10</v>
      </c>
      <c r="E694" t="s">
        <v>11</v>
      </c>
      <c r="F694" t="s">
        <v>12</v>
      </c>
      <c r="G694" t="s">
        <v>13</v>
      </c>
      <c r="H694" t="s">
        <v>12</v>
      </c>
      <c r="I694">
        <v>60</v>
      </c>
      <c r="J694" t="str">
        <f>IF(ABS((C694-AVERAGE($C:$C))/_xlfn.STDEV.S(moras2[SALARIO]))&gt;1.96,"Atípico","No")</f>
        <v>No</v>
      </c>
      <c r="K694" t="str">
        <f>IF(ABS((moras2[[#This Row],[EDAD]]-AVERAGE($I:$I))/_xlfn.STDEV.S($I:$I))&gt;1.96,"Atípico","No")</f>
        <v>No</v>
      </c>
      <c r="L694" t="str">
        <f t="shared" si="20"/>
        <v>56+</v>
      </c>
      <c r="M694" t="str">
        <f t="shared" si="21"/>
        <v>1.000.001-5.000.000</v>
      </c>
    </row>
    <row r="695" spans="1:13" x14ac:dyDescent="0.35">
      <c r="A695">
        <v>1898</v>
      </c>
      <c r="B695" t="s">
        <v>15</v>
      </c>
      <c r="C695">
        <v>1103237</v>
      </c>
      <c r="D695" t="s">
        <v>10</v>
      </c>
      <c r="E695" t="s">
        <v>11</v>
      </c>
      <c r="F695" t="s">
        <v>12</v>
      </c>
      <c r="G695" t="s">
        <v>13</v>
      </c>
      <c r="H695" t="s">
        <v>12</v>
      </c>
      <c r="I695">
        <v>30</v>
      </c>
      <c r="J695" t="str">
        <f>IF(ABS((C695-AVERAGE($C:$C))/_xlfn.STDEV.S(moras2[SALARIO]))&gt;1.96,"Atípico","No")</f>
        <v>No</v>
      </c>
      <c r="K695" t="str">
        <f>IF(ABS((moras2[[#This Row],[EDAD]]-AVERAGE($I:$I))/_xlfn.STDEV.S($I:$I))&gt;1.96,"Atípico","No")</f>
        <v>No</v>
      </c>
      <c r="L695" t="str">
        <f t="shared" si="20"/>
        <v>26-35</v>
      </c>
      <c r="M695" t="str">
        <f t="shared" si="21"/>
        <v>1.000.001-5.000.000</v>
      </c>
    </row>
    <row r="696" spans="1:13" x14ac:dyDescent="0.35">
      <c r="A696">
        <v>958</v>
      </c>
      <c r="B696" t="s">
        <v>15</v>
      </c>
      <c r="C696">
        <v>1102583.95</v>
      </c>
      <c r="D696" t="s">
        <v>10</v>
      </c>
      <c r="E696" t="s">
        <v>16</v>
      </c>
      <c r="F696" t="s">
        <v>12</v>
      </c>
      <c r="G696" t="s">
        <v>13</v>
      </c>
      <c r="H696" t="s">
        <v>13</v>
      </c>
      <c r="I696">
        <v>36</v>
      </c>
      <c r="J696" t="str">
        <f>IF(ABS((C696-AVERAGE($C:$C))/_xlfn.STDEV.S(moras2[SALARIO]))&gt;1.96,"Atípico","No")</f>
        <v>No</v>
      </c>
      <c r="K696" t="str">
        <f>IF(ABS((moras2[[#This Row],[EDAD]]-AVERAGE($I:$I))/_xlfn.STDEV.S($I:$I))&gt;1.96,"Atípico","No")</f>
        <v>No</v>
      </c>
      <c r="L696" t="str">
        <f t="shared" si="20"/>
        <v>36-45</v>
      </c>
      <c r="M696" t="str">
        <f t="shared" si="21"/>
        <v>1.000.001-5.000.000</v>
      </c>
    </row>
    <row r="697" spans="1:13" x14ac:dyDescent="0.35">
      <c r="A697">
        <v>4400</v>
      </c>
      <c r="B697" t="s">
        <v>15</v>
      </c>
      <c r="C697">
        <v>1101203</v>
      </c>
      <c r="D697" t="s">
        <v>10</v>
      </c>
      <c r="E697" t="s">
        <v>11</v>
      </c>
      <c r="F697" t="s">
        <v>12</v>
      </c>
      <c r="G697" t="s">
        <v>13</v>
      </c>
      <c r="H697" t="s">
        <v>13</v>
      </c>
      <c r="I697">
        <v>28</v>
      </c>
      <c r="J697" t="str">
        <f>IF(ABS((C697-AVERAGE($C:$C))/_xlfn.STDEV.S(moras2[SALARIO]))&gt;1.96,"Atípico","No")</f>
        <v>No</v>
      </c>
      <c r="K697" t="str">
        <f>IF(ABS((moras2[[#This Row],[EDAD]]-AVERAGE($I:$I))/_xlfn.STDEV.S($I:$I))&gt;1.96,"Atípico","No")</f>
        <v>No</v>
      </c>
      <c r="L697" t="str">
        <f t="shared" si="20"/>
        <v>26-35</v>
      </c>
      <c r="M697" t="str">
        <f t="shared" si="21"/>
        <v>1.000.001-5.000.000</v>
      </c>
    </row>
    <row r="698" spans="1:13" x14ac:dyDescent="0.35">
      <c r="A698">
        <v>4359</v>
      </c>
      <c r="B698" t="s">
        <v>9</v>
      </c>
      <c r="C698">
        <v>1100000</v>
      </c>
      <c r="D698" t="s">
        <v>10</v>
      </c>
      <c r="E698" t="s">
        <v>16</v>
      </c>
      <c r="F698" t="s">
        <v>12</v>
      </c>
      <c r="G698" t="s">
        <v>13</v>
      </c>
      <c r="H698" t="s">
        <v>13</v>
      </c>
      <c r="I698">
        <v>34</v>
      </c>
      <c r="J698" t="str">
        <f>IF(ABS((C698-AVERAGE($C:$C))/_xlfn.STDEV.S(moras2[SALARIO]))&gt;1.96,"Atípico","No")</f>
        <v>No</v>
      </c>
      <c r="K698" t="str">
        <f>IF(ABS((moras2[[#This Row],[EDAD]]-AVERAGE($I:$I))/_xlfn.STDEV.S($I:$I))&gt;1.96,"Atípico","No")</f>
        <v>No</v>
      </c>
      <c r="L698" t="str">
        <f t="shared" si="20"/>
        <v>26-35</v>
      </c>
      <c r="M698" t="str">
        <f t="shared" si="21"/>
        <v>1.000.001-5.000.000</v>
      </c>
    </row>
    <row r="699" spans="1:13" x14ac:dyDescent="0.35">
      <c r="A699">
        <v>1778</v>
      </c>
      <c r="B699" t="s">
        <v>9</v>
      </c>
      <c r="C699">
        <v>1099863.75</v>
      </c>
      <c r="D699" t="s">
        <v>10</v>
      </c>
      <c r="E699" t="s">
        <v>11</v>
      </c>
      <c r="F699" t="s">
        <v>12</v>
      </c>
      <c r="G699" t="s">
        <v>13</v>
      </c>
      <c r="H699" t="s">
        <v>13</v>
      </c>
      <c r="I699">
        <v>40</v>
      </c>
      <c r="J699" t="str">
        <f>IF(ABS((C699-AVERAGE($C:$C))/_xlfn.STDEV.S(moras2[SALARIO]))&gt;1.96,"Atípico","No")</f>
        <v>No</v>
      </c>
      <c r="K699" t="str">
        <f>IF(ABS((moras2[[#This Row],[EDAD]]-AVERAGE($I:$I))/_xlfn.STDEV.S($I:$I))&gt;1.96,"Atípico","No")</f>
        <v>No</v>
      </c>
      <c r="L699" t="str">
        <f t="shared" si="20"/>
        <v>36-45</v>
      </c>
      <c r="M699" t="str">
        <f t="shared" si="21"/>
        <v>1.000.001-5.000.000</v>
      </c>
    </row>
    <row r="700" spans="1:13" x14ac:dyDescent="0.35">
      <c r="A700">
        <v>3819</v>
      </c>
      <c r="B700" t="s">
        <v>15</v>
      </c>
      <c r="C700">
        <v>1099684.5</v>
      </c>
      <c r="D700" t="s">
        <v>10</v>
      </c>
      <c r="E700" t="s">
        <v>11</v>
      </c>
      <c r="F700" t="s">
        <v>12</v>
      </c>
      <c r="G700" t="s">
        <v>13</v>
      </c>
      <c r="H700" t="s">
        <v>13</v>
      </c>
      <c r="I700">
        <v>27</v>
      </c>
      <c r="J700" t="str">
        <f>IF(ABS((C700-AVERAGE($C:$C))/_xlfn.STDEV.S(moras2[SALARIO]))&gt;1.96,"Atípico","No")</f>
        <v>No</v>
      </c>
      <c r="K700" t="str">
        <f>IF(ABS((moras2[[#This Row],[EDAD]]-AVERAGE($I:$I))/_xlfn.STDEV.S($I:$I))&gt;1.96,"Atípico","No")</f>
        <v>No</v>
      </c>
      <c r="L700" t="str">
        <f t="shared" si="20"/>
        <v>26-35</v>
      </c>
      <c r="M700" t="str">
        <f t="shared" si="21"/>
        <v>1.000.001-5.000.000</v>
      </c>
    </row>
    <row r="701" spans="1:13" x14ac:dyDescent="0.35">
      <c r="A701">
        <v>2403</v>
      </c>
      <c r="B701" t="s">
        <v>15</v>
      </c>
      <c r="C701">
        <v>1095589</v>
      </c>
      <c r="D701" t="s">
        <v>10</v>
      </c>
      <c r="E701" t="s">
        <v>11</v>
      </c>
      <c r="F701" t="s">
        <v>12</v>
      </c>
      <c r="G701" t="s">
        <v>13</v>
      </c>
      <c r="H701" t="s">
        <v>12</v>
      </c>
      <c r="I701">
        <v>37</v>
      </c>
      <c r="J701" t="str">
        <f>IF(ABS((C701-AVERAGE($C:$C))/_xlfn.STDEV.S(moras2[SALARIO]))&gt;1.96,"Atípico","No")</f>
        <v>No</v>
      </c>
      <c r="K701" t="str">
        <f>IF(ABS((moras2[[#This Row],[EDAD]]-AVERAGE($I:$I))/_xlfn.STDEV.S($I:$I))&gt;1.96,"Atípico","No")</f>
        <v>No</v>
      </c>
      <c r="L701" t="str">
        <f t="shared" si="20"/>
        <v>36-45</v>
      </c>
      <c r="M701" t="str">
        <f t="shared" si="21"/>
        <v>1.000.001-5.000.000</v>
      </c>
    </row>
    <row r="702" spans="1:13" x14ac:dyDescent="0.35">
      <c r="A702">
        <v>3092</v>
      </c>
      <c r="B702" t="s">
        <v>15</v>
      </c>
      <c r="C702">
        <v>1095319</v>
      </c>
      <c r="D702" t="s">
        <v>10</v>
      </c>
      <c r="E702" t="s">
        <v>11</v>
      </c>
      <c r="F702" t="s">
        <v>12</v>
      </c>
      <c r="G702" t="s">
        <v>13</v>
      </c>
      <c r="H702" t="s">
        <v>12</v>
      </c>
      <c r="I702">
        <v>28</v>
      </c>
      <c r="J702" t="str">
        <f>IF(ABS((C702-AVERAGE($C:$C))/_xlfn.STDEV.S(moras2[SALARIO]))&gt;1.96,"Atípico","No")</f>
        <v>No</v>
      </c>
      <c r="K702" t="str">
        <f>IF(ABS((moras2[[#This Row],[EDAD]]-AVERAGE($I:$I))/_xlfn.STDEV.S($I:$I))&gt;1.96,"Atípico","No")</f>
        <v>No</v>
      </c>
      <c r="L702" t="str">
        <f t="shared" si="20"/>
        <v>26-35</v>
      </c>
      <c r="M702" t="str">
        <f t="shared" si="21"/>
        <v>1.000.001-5.000.000</v>
      </c>
    </row>
    <row r="703" spans="1:13" x14ac:dyDescent="0.35">
      <c r="A703">
        <v>1956</v>
      </c>
      <c r="B703" t="s">
        <v>9</v>
      </c>
      <c r="C703">
        <v>1094727.6000000001</v>
      </c>
      <c r="D703" t="s">
        <v>14</v>
      </c>
      <c r="E703" t="s">
        <v>11</v>
      </c>
      <c r="F703" t="s">
        <v>12</v>
      </c>
      <c r="G703" t="s">
        <v>13</v>
      </c>
      <c r="H703" t="s">
        <v>13</v>
      </c>
      <c r="I703">
        <v>70</v>
      </c>
      <c r="J703" t="str">
        <f>IF(ABS((C703-AVERAGE($C:$C))/_xlfn.STDEV.S(moras2[SALARIO]))&gt;1.96,"Atípico","No")</f>
        <v>No</v>
      </c>
      <c r="K703" t="str">
        <f>IF(ABS((moras2[[#This Row],[EDAD]]-AVERAGE($I:$I))/_xlfn.STDEV.S($I:$I))&gt;1.96,"Atípico","No")</f>
        <v>Atípico</v>
      </c>
      <c r="L703" t="str">
        <f t="shared" si="20"/>
        <v>56+</v>
      </c>
      <c r="M703" t="str">
        <f t="shared" si="21"/>
        <v>1.000.001-5.000.000</v>
      </c>
    </row>
    <row r="704" spans="1:13" x14ac:dyDescent="0.35">
      <c r="A704">
        <v>1865</v>
      </c>
      <c r="B704" t="s">
        <v>15</v>
      </c>
      <c r="C704">
        <v>1094119.6000000001</v>
      </c>
      <c r="D704" t="s">
        <v>10</v>
      </c>
      <c r="E704" t="s">
        <v>11</v>
      </c>
      <c r="F704" t="s">
        <v>12</v>
      </c>
      <c r="G704" t="s">
        <v>13</v>
      </c>
      <c r="H704" t="s">
        <v>13</v>
      </c>
      <c r="I704">
        <v>49</v>
      </c>
      <c r="J704" t="str">
        <f>IF(ABS((C704-AVERAGE($C:$C))/_xlfn.STDEV.S(moras2[SALARIO]))&gt;1.96,"Atípico","No")</f>
        <v>No</v>
      </c>
      <c r="K704" t="str">
        <f>IF(ABS((moras2[[#This Row],[EDAD]]-AVERAGE($I:$I))/_xlfn.STDEV.S($I:$I))&gt;1.96,"Atípico","No")</f>
        <v>No</v>
      </c>
      <c r="L704" t="str">
        <f t="shared" si="20"/>
        <v>46-55</v>
      </c>
      <c r="M704" t="str">
        <f t="shared" si="21"/>
        <v>1.000.001-5.000.000</v>
      </c>
    </row>
    <row r="705" spans="1:13" x14ac:dyDescent="0.35">
      <c r="A705">
        <v>132</v>
      </c>
      <c r="B705" t="s">
        <v>9</v>
      </c>
      <c r="C705">
        <v>1093666.56</v>
      </c>
      <c r="D705" t="s">
        <v>10</v>
      </c>
      <c r="E705" t="s">
        <v>16</v>
      </c>
      <c r="F705" t="s">
        <v>12</v>
      </c>
      <c r="G705" t="s">
        <v>13</v>
      </c>
      <c r="H705" t="s">
        <v>12</v>
      </c>
      <c r="I705">
        <v>55</v>
      </c>
      <c r="J705" t="str">
        <f>IF(ABS((C705-AVERAGE($C:$C))/_xlfn.STDEV.S(moras2[SALARIO]))&gt;1.96,"Atípico","No")</f>
        <v>No</v>
      </c>
      <c r="K705" t="str">
        <f>IF(ABS((moras2[[#This Row],[EDAD]]-AVERAGE($I:$I))/_xlfn.STDEV.S($I:$I))&gt;1.96,"Atípico","No")</f>
        <v>No</v>
      </c>
      <c r="L705" t="str">
        <f t="shared" si="20"/>
        <v>46-55</v>
      </c>
      <c r="M705" t="str">
        <f t="shared" si="21"/>
        <v>1.000.001-5.000.000</v>
      </c>
    </row>
    <row r="706" spans="1:13" x14ac:dyDescent="0.35">
      <c r="A706">
        <v>4859</v>
      </c>
      <c r="B706" t="s">
        <v>9</v>
      </c>
      <c r="C706">
        <v>1089300</v>
      </c>
      <c r="D706" t="s">
        <v>10</v>
      </c>
      <c r="E706" t="s">
        <v>16</v>
      </c>
      <c r="F706" t="s">
        <v>12</v>
      </c>
      <c r="G706" t="s">
        <v>13</v>
      </c>
      <c r="H706" t="s">
        <v>13</v>
      </c>
      <c r="I706">
        <v>49</v>
      </c>
      <c r="J706" t="str">
        <f>IF(ABS((C706-AVERAGE($C:$C))/_xlfn.STDEV.S(moras2[SALARIO]))&gt;1.96,"Atípico","No")</f>
        <v>No</v>
      </c>
      <c r="K706" t="str">
        <f>IF(ABS((moras2[[#This Row],[EDAD]]-AVERAGE($I:$I))/_xlfn.STDEV.S($I:$I))&gt;1.96,"Atípico","No")</f>
        <v>No</v>
      </c>
      <c r="L706" t="str">
        <f t="shared" ref="L706:L769" si="22">IF(I706&lt;=35,"26-35",IF(I706&lt;=45,"36-45",IF(I706&lt;=55,"46-55","56+")))</f>
        <v>46-55</v>
      </c>
      <c r="M706" t="str">
        <f t="shared" ref="M706:M769" si="23">IF(C706&lt;=500000,"0-500.000",
IF(C706&lt;=1000000,"500.001-1.000.000",
IF(C706&lt;=5000000,"1.000.001-5.000.000",
"5.000.001-16.858.742")))</f>
        <v>1.000.001-5.000.000</v>
      </c>
    </row>
    <row r="707" spans="1:13" x14ac:dyDescent="0.35">
      <c r="A707">
        <v>1516</v>
      </c>
      <c r="B707" t="s">
        <v>15</v>
      </c>
      <c r="C707">
        <v>1089100</v>
      </c>
      <c r="D707" t="s">
        <v>10</v>
      </c>
      <c r="E707" t="s">
        <v>16</v>
      </c>
      <c r="F707" t="s">
        <v>12</v>
      </c>
      <c r="G707" t="s">
        <v>13</v>
      </c>
      <c r="H707" t="s">
        <v>13</v>
      </c>
      <c r="I707">
        <v>35</v>
      </c>
      <c r="J707" t="str">
        <f>IF(ABS((C707-AVERAGE($C:$C))/_xlfn.STDEV.S(moras2[SALARIO]))&gt;1.96,"Atípico","No")</f>
        <v>No</v>
      </c>
      <c r="K707" t="str">
        <f>IF(ABS((moras2[[#This Row],[EDAD]]-AVERAGE($I:$I))/_xlfn.STDEV.S($I:$I))&gt;1.96,"Atípico","No")</f>
        <v>No</v>
      </c>
      <c r="L707" t="str">
        <f t="shared" si="22"/>
        <v>26-35</v>
      </c>
      <c r="M707" t="str">
        <f t="shared" si="23"/>
        <v>1.000.001-5.000.000</v>
      </c>
    </row>
    <row r="708" spans="1:13" x14ac:dyDescent="0.35">
      <c r="A708">
        <v>3436</v>
      </c>
      <c r="B708" t="s">
        <v>15</v>
      </c>
      <c r="C708">
        <v>1088763.67</v>
      </c>
      <c r="D708" t="s">
        <v>10</v>
      </c>
      <c r="E708" t="s">
        <v>16</v>
      </c>
      <c r="F708" t="s">
        <v>12</v>
      </c>
      <c r="G708" t="s">
        <v>13</v>
      </c>
      <c r="H708" t="s">
        <v>13</v>
      </c>
      <c r="I708">
        <v>36</v>
      </c>
      <c r="J708" t="str">
        <f>IF(ABS((C708-AVERAGE($C:$C))/_xlfn.STDEV.S(moras2[SALARIO]))&gt;1.96,"Atípico","No")</f>
        <v>No</v>
      </c>
      <c r="K708" t="str">
        <f>IF(ABS((moras2[[#This Row],[EDAD]]-AVERAGE($I:$I))/_xlfn.STDEV.S($I:$I))&gt;1.96,"Atípico","No")</f>
        <v>No</v>
      </c>
      <c r="L708" t="str">
        <f t="shared" si="22"/>
        <v>36-45</v>
      </c>
      <c r="M708" t="str">
        <f t="shared" si="23"/>
        <v>1.000.001-5.000.000</v>
      </c>
    </row>
    <row r="709" spans="1:13" x14ac:dyDescent="0.35">
      <c r="A709">
        <v>552</v>
      </c>
      <c r="B709" t="s">
        <v>9</v>
      </c>
      <c r="C709">
        <v>1088603.02</v>
      </c>
      <c r="D709" t="s">
        <v>10</v>
      </c>
      <c r="E709" t="s">
        <v>16</v>
      </c>
      <c r="F709" t="s">
        <v>12</v>
      </c>
      <c r="G709" t="s">
        <v>13</v>
      </c>
      <c r="H709" t="s">
        <v>13</v>
      </c>
      <c r="I709">
        <v>38</v>
      </c>
      <c r="J709" t="str">
        <f>IF(ABS((C709-AVERAGE($C:$C))/_xlfn.STDEV.S(moras2[SALARIO]))&gt;1.96,"Atípico","No")</f>
        <v>No</v>
      </c>
      <c r="K709" t="str">
        <f>IF(ABS((moras2[[#This Row],[EDAD]]-AVERAGE($I:$I))/_xlfn.STDEV.S($I:$I))&gt;1.96,"Atípico","No")</f>
        <v>No</v>
      </c>
      <c r="L709" t="str">
        <f t="shared" si="22"/>
        <v>36-45</v>
      </c>
      <c r="M709" t="str">
        <f t="shared" si="23"/>
        <v>1.000.001-5.000.000</v>
      </c>
    </row>
    <row r="710" spans="1:13" x14ac:dyDescent="0.35">
      <c r="A710">
        <v>4506</v>
      </c>
      <c r="B710" t="s">
        <v>15</v>
      </c>
      <c r="C710">
        <v>1084830.8400000001</v>
      </c>
      <c r="D710" t="s">
        <v>10</v>
      </c>
      <c r="E710" t="s">
        <v>11</v>
      </c>
      <c r="F710" t="s">
        <v>12</v>
      </c>
      <c r="G710" t="s">
        <v>13</v>
      </c>
      <c r="H710" t="s">
        <v>13</v>
      </c>
      <c r="I710">
        <v>36</v>
      </c>
      <c r="J710" t="str">
        <f>IF(ABS((C710-AVERAGE($C:$C))/_xlfn.STDEV.S(moras2[SALARIO]))&gt;1.96,"Atípico","No")</f>
        <v>No</v>
      </c>
      <c r="K710" t="str">
        <f>IF(ABS((moras2[[#This Row],[EDAD]]-AVERAGE($I:$I))/_xlfn.STDEV.S($I:$I))&gt;1.96,"Atípico","No")</f>
        <v>No</v>
      </c>
      <c r="L710" t="str">
        <f t="shared" si="22"/>
        <v>36-45</v>
      </c>
      <c r="M710" t="str">
        <f t="shared" si="23"/>
        <v>1.000.001-5.000.000</v>
      </c>
    </row>
    <row r="711" spans="1:13" x14ac:dyDescent="0.35">
      <c r="A711">
        <v>228</v>
      </c>
      <c r="B711" t="s">
        <v>15</v>
      </c>
      <c r="C711">
        <v>1083593.7</v>
      </c>
      <c r="D711" t="s">
        <v>10</v>
      </c>
      <c r="E711" t="s">
        <v>11</v>
      </c>
      <c r="F711" t="s">
        <v>12</v>
      </c>
      <c r="G711" t="s">
        <v>13</v>
      </c>
      <c r="H711" t="s">
        <v>13</v>
      </c>
      <c r="I711">
        <v>30</v>
      </c>
      <c r="J711" t="str">
        <f>IF(ABS((C711-AVERAGE($C:$C))/_xlfn.STDEV.S(moras2[SALARIO]))&gt;1.96,"Atípico","No")</f>
        <v>No</v>
      </c>
      <c r="K711" t="str">
        <f>IF(ABS((moras2[[#This Row],[EDAD]]-AVERAGE($I:$I))/_xlfn.STDEV.S($I:$I))&gt;1.96,"Atípico","No")</f>
        <v>No</v>
      </c>
      <c r="L711" t="str">
        <f t="shared" si="22"/>
        <v>26-35</v>
      </c>
      <c r="M711" t="str">
        <f t="shared" si="23"/>
        <v>1.000.001-5.000.000</v>
      </c>
    </row>
    <row r="712" spans="1:13" x14ac:dyDescent="0.35">
      <c r="A712">
        <v>1285</v>
      </c>
      <c r="B712" t="s">
        <v>9</v>
      </c>
      <c r="C712">
        <v>1083336.99</v>
      </c>
      <c r="D712" t="s">
        <v>10</v>
      </c>
      <c r="E712" t="s">
        <v>16</v>
      </c>
      <c r="F712" t="s">
        <v>12</v>
      </c>
      <c r="G712" t="s">
        <v>12</v>
      </c>
      <c r="H712" t="s">
        <v>13</v>
      </c>
      <c r="I712">
        <v>48</v>
      </c>
      <c r="J712" t="str">
        <f>IF(ABS((C712-AVERAGE($C:$C))/_xlfn.STDEV.S(moras2[SALARIO]))&gt;1.96,"Atípico","No")</f>
        <v>No</v>
      </c>
      <c r="K712" t="str">
        <f>IF(ABS((moras2[[#This Row],[EDAD]]-AVERAGE($I:$I))/_xlfn.STDEV.S($I:$I))&gt;1.96,"Atípico","No")</f>
        <v>No</v>
      </c>
      <c r="L712" t="str">
        <f t="shared" si="22"/>
        <v>46-55</v>
      </c>
      <c r="M712" t="str">
        <f t="shared" si="23"/>
        <v>1.000.001-5.000.000</v>
      </c>
    </row>
    <row r="713" spans="1:13" x14ac:dyDescent="0.35">
      <c r="A713">
        <v>2684</v>
      </c>
      <c r="B713" t="s">
        <v>9</v>
      </c>
      <c r="C713">
        <v>1081709.6000000001</v>
      </c>
      <c r="D713" t="s">
        <v>10</v>
      </c>
      <c r="E713" t="s">
        <v>11</v>
      </c>
      <c r="F713" t="s">
        <v>12</v>
      </c>
      <c r="G713" t="s">
        <v>13</v>
      </c>
      <c r="H713" t="s">
        <v>13</v>
      </c>
      <c r="I713">
        <v>59</v>
      </c>
      <c r="J713" t="str">
        <f>IF(ABS((C713-AVERAGE($C:$C))/_xlfn.STDEV.S(moras2[SALARIO]))&gt;1.96,"Atípico","No")</f>
        <v>No</v>
      </c>
      <c r="K713" t="str">
        <f>IF(ABS((moras2[[#This Row],[EDAD]]-AVERAGE($I:$I))/_xlfn.STDEV.S($I:$I))&gt;1.96,"Atípico","No")</f>
        <v>No</v>
      </c>
      <c r="L713" t="str">
        <f t="shared" si="22"/>
        <v>56+</v>
      </c>
      <c r="M713" t="str">
        <f t="shared" si="23"/>
        <v>1.000.001-5.000.000</v>
      </c>
    </row>
    <row r="714" spans="1:13" x14ac:dyDescent="0.35">
      <c r="A714">
        <v>2235</v>
      </c>
      <c r="B714" t="s">
        <v>9</v>
      </c>
      <c r="C714">
        <v>1080638</v>
      </c>
      <c r="D714" t="s">
        <v>10</v>
      </c>
      <c r="E714" t="s">
        <v>11</v>
      </c>
      <c r="F714" t="s">
        <v>12</v>
      </c>
      <c r="G714" t="s">
        <v>13</v>
      </c>
      <c r="H714" t="s">
        <v>13</v>
      </c>
      <c r="I714">
        <v>37</v>
      </c>
      <c r="J714" t="str">
        <f>IF(ABS((C714-AVERAGE($C:$C))/_xlfn.STDEV.S(moras2[SALARIO]))&gt;1.96,"Atípico","No")</f>
        <v>No</v>
      </c>
      <c r="K714" t="str">
        <f>IF(ABS((moras2[[#This Row],[EDAD]]-AVERAGE($I:$I))/_xlfn.STDEV.S($I:$I))&gt;1.96,"Atípico","No")</f>
        <v>No</v>
      </c>
      <c r="L714" t="str">
        <f t="shared" si="22"/>
        <v>36-45</v>
      </c>
      <c r="M714" t="str">
        <f t="shared" si="23"/>
        <v>1.000.001-5.000.000</v>
      </c>
    </row>
    <row r="715" spans="1:13" x14ac:dyDescent="0.35">
      <c r="A715">
        <v>2289</v>
      </c>
      <c r="B715" t="s">
        <v>9</v>
      </c>
      <c r="C715">
        <v>1080496.5</v>
      </c>
      <c r="D715" t="s">
        <v>10</v>
      </c>
      <c r="E715" t="s">
        <v>16</v>
      </c>
      <c r="F715" t="s">
        <v>12</v>
      </c>
      <c r="G715" t="s">
        <v>13</v>
      </c>
      <c r="H715" t="s">
        <v>13</v>
      </c>
      <c r="I715">
        <v>37</v>
      </c>
      <c r="J715" t="str">
        <f>IF(ABS((C715-AVERAGE($C:$C))/_xlfn.STDEV.S(moras2[SALARIO]))&gt;1.96,"Atípico","No")</f>
        <v>No</v>
      </c>
      <c r="K715" t="str">
        <f>IF(ABS((moras2[[#This Row],[EDAD]]-AVERAGE($I:$I))/_xlfn.STDEV.S($I:$I))&gt;1.96,"Atípico","No")</f>
        <v>No</v>
      </c>
      <c r="L715" t="str">
        <f t="shared" si="22"/>
        <v>36-45</v>
      </c>
      <c r="M715" t="str">
        <f t="shared" si="23"/>
        <v>1.000.001-5.000.000</v>
      </c>
    </row>
    <row r="716" spans="1:13" x14ac:dyDescent="0.35">
      <c r="A716">
        <v>986</v>
      </c>
      <c r="B716" t="s">
        <v>15</v>
      </c>
      <c r="C716">
        <v>1079349.94</v>
      </c>
      <c r="D716" t="s">
        <v>10</v>
      </c>
      <c r="E716" t="s">
        <v>16</v>
      </c>
      <c r="F716" t="s">
        <v>12</v>
      </c>
      <c r="G716" t="s">
        <v>13</v>
      </c>
      <c r="H716" t="s">
        <v>13</v>
      </c>
      <c r="I716">
        <v>37</v>
      </c>
      <c r="J716" t="str">
        <f>IF(ABS((C716-AVERAGE($C:$C))/_xlfn.STDEV.S(moras2[SALARIO]))&gt;1.96,"Atípico","No")</f>
        <v>No</v>
      </c>
      <c r="K716" t="str">
        <f>IF(ABS((moras2[[#This Row],[EDAD]]-AVERAGE($I:$I))/_xlfn.STDEV.S($I:$I))&gt;1.96,"Atípico","No")</f>
        <v>No</v>
      </c>
      <c r="L716" t="str">
        <f t="shared" si="22"/>
        <v>36-45</v>
      </c>
      <c r="M716" t="str">
        <f t="shared" si="23"/>
        <v>1.000.001-5.000.000</v>
      </c>
    </row>
    <row r="717" spans="1:13" x14ac:dyDescent="0.35">
      <c r="A717">
        <v>1003</v>
      </c>
      <c r="B717" t="s">
        <v>9</v>
      </c>
      <c r="C717">
        <v>1077120</v>
      </c>
      <c r="D717" t="s">
        <v>10</v>
      </c>
      <c r="E717" t="s">
        <v>16</v>
      </c>
      <c r="F717" t="s">
        <v>12</v>
      </c>
      <c r="G717" t="s">
        <v>13</v>
      </c>
      <c r="H717" t="s">
        <v>13</v>
      </c>
      <c r="I717">
        <v>44</v>
      </c>
      <c r="J717" t="str">
        <f>IF(ABS((C717-AVERAGE($C:$C))/_xlfn.STDEV.S(moras2[SALARIO]))&gt;1.96,"Atípico","No")</f>
        <v>No</v>
      </c>
      <c r="K717" t="str">
        <f>IF(ABS((moras2[[#This Row],[EDAD]]-AVERAGE($I:$I))/_xlfn.STDEV.S($I:$I))&gt;1.96,"Atípico","No")</f>
        <v>No</v>
      </c>
      <c r="L717" t="str">
        <f t="shared" si="22"/>
        <v>36-45</v>
      </c>
      <c r="M717" t="str">
        <f t="shared" si="23"/>
        <v>1.000.001-5.000.000</v>
      </c>
    </row>
    <row r="718" spans="1:13" x14ac:dyDescent="0.35">
      <c r="A718">
        <v>366</v>
      </c>
      <c r="B718" t="s">
        <v>9</v>
      </c>
      <c r="C718">
        <v>1076127.4099999999</v>
      </c>
      <c r="D718" t="s">
        <v>10</v>
      </c>
      <c r="E718" t="s">
        <v>16</v>
      </c>
      <c r="F718" t="s">
        <v>12</v>
      </c>
      <c r="G718" t="s">
        <v>13</v>
      </c>
      <c r="H718" t="s">
        <v>13</v>
      </c>
      <c r="I718">
        <v>48</v>
      </c>
      <c r="J718" t="str">
        <f>IF(ABS((C718-AVERAGE($C:$C))/_xlfn.STDEV.S(moras2[SALARIO]))&gt;1.96,"Atípico","No")</f>
        <v>No</v>
      </c>
      <c r="K718" t="str">
        <f>IF(ABS((moras2[[#This Row],[EDAD]]-AVERAGE($I:$I))/_xlfn.STDEV.S($I:$I))&gt;1.96,"Atípico","No")</f>
        <v>No</v>
      </c>
      <c r="L718" t="str">
        <f t="shared" si="22"/>
        <v>46-55</v>
      </c>
      <c r="M718" t="str">
        <f t="shared" si="23"/>
        <v>1.000.001-5.000.000</v>
      </c>
    </row>
    <row r="719" spans="1:13" x14ac:dyDescent="0.35">
      <c r="A719">
        <v>4832</v>
      </c>
      <c r="B719" t="s">
        <v>15</v>
      </c>
      <c r="C719">
        <v>1072765</v>
      </c>
      <c r="D719" t="s">
        <v>10</v>
      </c>
      <c r="E719" t="s">
        <v>11</v>
      </c>
      <c r="F719" t="s">
        <v>12</v>
      </c>
      <c r="G719" t="s">
        <v>13</v>
      </c>
      <c r="H719" t="s">
        <v>12</v>
      </c>
      <c r="I719">
        <v>41</v>
      </c>
      <c r="J719" t="str">
        <f>IF(ABS((C719-AVERAGE($C:$C))/_xlfn.STDEV.S(moras2[SALARIO]))&gt;1.96,"Atípico","No")</f>
        <v>No</v>
      </c>
      <c r="K719" t="str">
        <f>IF(ABS((moras2[[#This Row],[EDAD]]-AVERAGE($I:$I))/_xlfn.STDEV.S($I:$I))&gt;1.96,"Atípico","No")</f>
        <v>No</v>
      </c>
      <c r="L719" t="str">
        <f t="shared" si="22"/>
        <v>36-45</v>
      </c>
      <c r="M719" t="str">
        <f t="shared" si="23"/>
        <v>1.000.001-5.000.000</v>
      </c>
    </row>
    <row r="720" spans="1:13" x14ac:dyDescent="0.35">
      <c r="A720">
        <v>2425</v>
      </c>
      <c r="B720" t="s">
        <v>15</v>
      </c>
      <c r="C720">
        <v>1070560</v>
      </c>
      <c r="D720" t="s">
        <v>10</v>
      </c>
      <c r="E720" t="s">
        <v>11</v>
      </c>
      <c r="F720" t="s">
        <v>12</v>
      </c>
      <c r="G720" t="s">
        <v>13</v>
      </c>
      <c r="H720" t="s">
        <v>12</v>
      </c>
      <c r="I720">
        <v>34</v>
      </c>
      <c r="J720" t="str">
        <f>IF(ABS((C720-AVERAGE($C:$C))/_xlfn.STDEV.S(moras2[SALARIO]))&gt;1.96,"Atípico","No")</f>
        <v>No</v>
      </c>
      <c r="K720" t="str">
        <f>IF(ABS((moras2[[#This Row],[EDAD]]-AVERAGE($I:$I))/_xlfn.STDEV.S($I:$I))&gt;1.96,"Atípico","No")</f>
        <v>No</v>
      </c>
      <c r="L720" t="str">
        <f t="shared" si="22"/>
        <v>26-35</v>
      </c>
      <c r="M720" t="str">
        <f t="shared" si="23"/>
        <v>1.000.001-5.000.000</v>
      </c>
    </row>
    <row r="721" spans="1:13" x14ac:dyDescent="0.35">
      <c r="A721">
        <v>1573</v>
      </c>
      <c r="B721" t="s">
        <v>15</v>
      </c>
      <c r="C721">
        <v>1070405</v>
      </c>
      <c r="D721" t="s">
        <v>10</v>
      </c>
      <c r="E721" t="s">
        <v>11</v>
      </c>
      <c r="F721" t="s">
        <v>12</v>
      </c>
      <c r="G721" t="s">
        <v>13</v>
      </c>
      <c r="H721" t="s">
        <v>13</v>
      </c>
      <c r="I721">
        <v>30</v>
      </c>
      <c r="J721" t="str">
        <f>IF(ABS((C721-AVERAGE($C:$C))/_xlfn.STDEV.S(moras2[SALARIO]))&gt;1.96,"Atípico","No")</f>
        <v>No</v>
      </c>
      <c r="K721" t="str">
        <f>IF(ABS((moras2[[#This Row],[EDAD]]-AVERAGE($I:$I))/_xlfn.STDEV.S($I:$I))&gt;1.96,"Atípico","No")</f>
        <v>No</v>
      </c>
      <c r="L721" t="str">
        <f t="shared" si="22"/>
        <v>26-35</v>
      </c>
      <c r="M721" t="str">
        <f t="shared" si="23"/>
        <v>1.000.001-5.000.000</v>
      </c>
    </row>
    <row r="722" spans="1:13" x14ac:dyDescent="0.35">
      <c r="A722">
        <v>1564</v>
      </c>
      <c r="B722" t="s">
        <v>9</v>
      </c>
      <c r="C722">
        <v>1069544.74</v>
      </c>
      <c r="D722" t="s">
        <v>10</v>
      </c>
      <c r="E722" t="s">
        <v>16</v>
      </c>
      <c r="F722" t="s">
        <v>12</v>
      </c>
      <c r="G722" t="s">
        <v>13</v>
      </c>
      <c r="H722" t="s">
        <v>13</v>
      </c>
      <c r="I722">
        <v>46</v>
      </c>
      <c r="J722" t="str">
        <f>IF(ABS((C722-AVERAGE($C:$C))/_xlfn.STDEV.S(moras2[SALARIO]))&gt;1.96,"Atípico","No")</f>
        <v>No</v>
      </c>
      <c r="K722" t="str">
        <f>IF(ABS((moras2[[#This Row],[EDAD]]-AVERAGE($I:$I))/_xlfn.STDEV.S($I:$I))&gt;1.96,"Atípico","No")</f>
        <v>No</v>
      </c>
      <c r="L722" t="str">
        <f t="shared" si="22"/>
        <v>46-55</v>
      </c>
      <c r="M722" t="str">
        <f t="shared" si="23"/>
        <v>1.000.001-5.000.000</v>
      </c>
    </row>
    <row r="723" spans="1:13" x14ac:dyDescent="0.35">
      <c r="A723">
        <v>148</v>
      </c>
      <c r="B723" t="s">
        <v>15</v>
      </c>
      <c r="C723">
        <v>1069289.8</v>
      </c>
      <c r="D723" t="s">
        <v>14</v>
      </c>
      <c r="E723" t="s">
        <v>11</v>
      </c>
      <c r="F723" t="s">
        <v>12</v>
      </c>
      <c r="G723" t="s">
        <v>13</v>
      </c>
      <c r="H723" t="s">
        <v>13</v>
      </c>
      <c r="I723">
        <v>86</v>
      </c>
      <c r="J723" t="str">
        <f>IF(ABS((C723-AVERAGE($C:$C))/_xlfn.STDEV.S(moras2[SALARIO]))&gt;1.96,"Atípico","No")</f>
        <v>No</v>
      </c>
      <c r="K723" t="str">
        <f>IF(ABS((moras2[[#This Row],[EDAD]]-AVERAGE($I:$I))/_xlfn.STDEV.S($I:$I))&gt;1.96,"Atípico","No")</f>
        <v>Atípico</v>
      </c>
      <c r="L723" t="str">
        <f t="shared" si="22"/>
        <v>56+</v>
      </c>
      <c r="M723" t="str">
        <f t="shared" si="23"/>
        <v>1.000.001-5.000.000</v>
      </c>
    </row>
    <row r="724" spans="1:13" x14ac:dyDescent="0.35">
      <c r="A724">
        <v>2114</v>
      </c>
      <c r="B724" t="s">
        <v>9</v>
      </c>
      <c r="C724">
        <v>1069013.75</v>
      </c>
      <c r="D724" t="s">
        <v>10</v>
      </c>
      <c r="E724" t="s">
        <v>16</v>
      </c>
      <c r="F724" t="s">
        <v>12</v>
      </c>
      <c r="G724" t="s">
        <v>13</v>
      </c>
      <c r="H724" t="s">
        <v>13</v>
      </c>
      <c r="I724">
        <v>27</v>
      </c>
      <c r="J724" t="str">
        <f>IF(ABS((C724-AVERAGE($C:$C))/_xlfn.STDEV.S(moras2[SALARIO]))&gt;1.96,"Atípico","No")</f>
        <v>No</v>
      </c>
      <c r="K724" t="str">
        <f>IF(ABS((moras2[[#This Row],[EDAD]]-AVERAGE($I:$I))/_xlfn.STDEV.S($I:$I))&gt;1.96,"Atípico","No")</f>
        <v>No</v>
      </c>
      <c r="L724" t="str">
        <f t="shared" si="22"/>
        <v>26-35</v>
      </c>
      <c r="M724" t="str">
        <f t="shared" si="23"/>
        <v>1.000.001-5.000.000</v>
      </c>
    </row>
    <row r="725" spans="1:13" x14ac:dyDescent="0.35">
      <c r="A725">
        <v>305</v>
      </c>
      <c r="B725" t="s">
        <v>15</v>
      </c>
      <c r="C725">
        <v>1068785</v>
      </c>
      <c r="D725" t="s">
        <v>14</v>
      </c>
      <c r="E725" t="s">
        <v>11</v>
      </c>
      <c r="F725" t="s">
        <v>12</v>
      </c>
      <c r="G725" t="s">
        <v>13</v>
      </c>
      <c r="H725" t="s">
        <v>13</v>
      </c>
      <c r="I725">
        <v>63</v>
      </c>
      <c r="J725" t="str">
        <f>IF(ABS((C725-AVERAGE($C:$C))/_xlfn.STDEV.S(moras2[SALARIO]))&gt;1.96,"Atípico","No")</f>
        <v>No</v>
      </c>
      <c r="K725" t="str">
        <f>IF(ABS((moras2[[#This Row],[EDAD]]-AVERAGE($I:$I))/_xlfn.STDEV.S($I:$I))&gt;1.96,"Atípico","No")</f>
        <v>No</v>
      </c>
      <c r="L725" t="str">
        <f t="shared" si="22"/>
        <v>56+</v>
      </c>
      <c r="M725" t="str">
        <f t="shared" si="23"/>
        <v>1.000.001-5.000.000</v>
      </c>
    </row>
    <row r="726" spans="1:13" x14ac:dyDescent="0.35">
      <c r="A726">
        <v>2037</v>
      </c>
      <c r="B726" t="s">
        <v>9</v>
      </c>
      <c r="C726">
        <v>1068679.67</v>
      </c>
      <c r="D726" t="s">
        <v>10</v>
      </c>
      <c r="E726" t="s">
        <v>11</v>
      </c>
      <c r="F726" t="s">
        <v>12</v>
      </c>
      <c r="G726" t="s">
        <v>13</v>
      </c>
      <c r="H726" t="s">
        <v>13</v>
      </c>
      <c r="I726">
        <v>28</v>
      </c>
      <c r="J726" t="str">
        <f>IF(ABS((C726-AVERAGE($C:$C))/_xlfn.STDEV.S(moras2[SALARIO]))&gt;1.96,"Atípico","No")</f>
        <v>No</v>
      </c>
      <c r="K726" t="str">
        <f>IF(ABS((moras2[[#This Row],[EDAD]]-AVERAGE($I:$I))/_xlfn.STDEV.S($I:$I))&gt;1.96,"Atípico","No")</f>
        <v>No</v>
      </c>
      <c r="L726" t="str">
        <f t="shared" si="22"/>
        <v>26-35</v>
      </c>
      <c r="M726" t="str">
        <f t="shared" si="23"/>
        <v>1.000.001-5.000.000</v>
      </c>
    </row>
    <row r="727" spans="1:13" x14ac:dyDescent="0.35">
      <c r="A727">
        <v>3330</v>
      </c>
      <c r="B727" t="s">
        <v>9</v>
      </c>
      <c r="C727">
        <v>1066381.08</v>
      </c>
      <c r="D727" t="s">
        <v>10</v>
      </c>
      <c r="E727" t="s">
        <v>16</v>
      </c>
      <c r="F727" t="s">
        <v>12</v>
      </c>
      <c r="G727" t="s">
        <v>13</v>
      </c>
      <c r="H727" t="s">
        <v>13</v>
      </c>
      <c r="I727">
        <v>29</v>
      </c>
      <c r="J727" t="str">
        <f>IF(ABS((C727-AVERAGE($C:$C))/_xlfn.STDEV.S(moras2[SALARIO]))&gt;1.96,"Atípico","No")</f>
        <v>No</v>
      </c>
      <c r="K727" t="str">
        <f>IF(ABS((moras2[[#This Row],[EDAD]]-AVERAGE($I:$I))/_xlfn.STDEV.S($I:$I))&gt;1.96,"Atípico","No")</f>
        <v>No</v>
      </c>
      <c r="L727" t="str">
        <f t="shared" si="22"/>
        <v>26-35</v>
      </c>
      <c r="M727" t="str">
        <f t="shared" si="23"/>
        <v>1.000.001-5.000.000</v>
      </c>
    </row>
    <row r="728" spans="1:13" x14ac:dyDescent="0.35">
      <c r="A728">
        <v>3212</v>
      </c>
      <c r="B728" t="s">
        <v>9</v>
      </c>
      <c r="C728">
        <v>1065177</v>
      </c>
      <c r="D728" t="s">
        <v>17</v>
      </c>
      <c r="E728" t="s">
        <v>16</v>
      </c>
      <c r="F728" t="s">
        <v>12</v>
      </c>
      <c r="G728" t="s">
        <v>13</v>
      </c>
      <c r="H728" t="s">
        <v>13</v>
      </c>
      <c r="I728">
        <v>59</v>
      </c>
      <c r="J728" t="str">
        <f>IF(ABS((C728-AVERAGE($C:$C))/_xlfn.STDEV.S(moras2[SALARIO]))&gt;1.96,"Atípico","No")</f>
        <v>No</v>
      </c>
      <c r="K728" t="str">
        <f>IF(ABS((moras2[[#This Row],[EDAD]]-AVERAGE($I:$I))/_xlfn.STDEV.S($I:$I))&gt;1.96,"Atípico","No")</f>
        <v>No</v>
      </c>
      <c r="L728" t="str">
        <f t="shared" si="22"/>
        <v>56+</v>
      </c>
      <c r="M728" t="str">
        <f t="shared" si="23"/>
        <v>1.000.001-5.000.000</v>
      </c>
    </row>
    <row r="729" spans="1:13" x14ac:dyDescent="0.35">
      <c r="A729">
        <v>2447</v>
      </c>
      <c r="B729" t="s">
        <v>15</v>
      </c>
      <c r="C729">
        <v>1064830</v>
      </c>
      <c r="D729" t="s">
        <v>10</v>
      </c>
      <c r="E729" t="s">
        <v>11</v>
      </c>
      <c r="F729" t="s">
        <v>12</v>
      </c>
      <c r="G729" t="s">
        <v>13</v>
      </c>
      <c r="H729" t="s">
        <v>12</v>
      </c>
      <c r="I729">
        <v>51</v>
      </c>
      <c r="J729" t="str">
        <f>IF(ABS((C729-AVERAGE($C:$C))/_xlfn.STDEV.S(moras2[SALARIO]))&gt;1.96,"Atípico","No")</f>
        <v>No</v>
      </c>
      <c r="K729" t="str">
        <f>IF(ABS((moras2[[#This Row],[EDAD]]-AVERAGE($I:$I))/_xlfn.STDEV.S($I:$I))&gt;1.96,"Atípico","No")</f>
        <v>No</v>
      </c>
      <c r="L729" t="str">
        <f t="shared" si="22"/>
        <v>46-55</v>
      </c>
      <c r="M729" t="str">
        <f t="shared" si="23"/>
        <v>1.000.001-5.000.000</v>
      </c>
    </row>
    <row r="730" spans="1:13" x14ac:dyDescent="0.35">
      <c r="A730">
        <v>4438</v>
      </c>
      <c r="B730" t="s">
        <v>15</v>
      </c>
      <c r="C730">
        <v>1064074.55</v>
      </c>
      <c r="D730" t="s">
        <v>10</v>
      </c>
      <c r="E730" t="s">
        <v>16</v>
      </c>
      <c r="F730" t="s">
        <v>12</v>
      </c>
      <c r="G730" t="s">
        <v>13</v>
      </c>
      <c r="H730" t="s">
        <v>13</v>
      </c>
      <c r="I730">
        <v>21</v>
      </c>
      <c r="J730" t="str">
        <f>IF(ABS((C730-AVERAGE($C:$C))/_xlfn.STDEV.S(moras2[SALARIO]))&gt;1.96,"Atípico","No")</f>
        <v>No</v>
      </c>
      <c r="K730" t="str">
        <f>IF(ABS((moras2[[#This Row],[EDAD]]-AVERAGE($I:$I))/_xlfn.STDEV.S($I:$I))&gt;1.96,"Atípico","No")</f>
        <v>No</v>
      </c>
      <c r="L730" t="str">
        <f t="shared" si="22"/>
        <v>26-35</v>
      </c>
      <c r="M730" t="str">
        <f t="shared" si="23"/>
        <v>1.000.001-5.000.000</v>
      </c>
    </row>
    <row r="731" spans="1:13" x14ac:dyDescent="0.35">
      <c r="A731">
        <v>1604</v>
      </c>
      <c r="B731" t="s">
        <v>15</v>
      </c>
      <c r="C731">
        <v>1063647.5</v>
      </c>
      <c r="D731" t="s">
        <v>10</v>
      </c>
      <c r="E731" t="s">
        <v>11</v>
      </c>
      <c r="F731" t="s">
        <v>12</v>
      </c>
      <c r="G731" t="s">
        <v>13</v>
      </c>
      <c r="H731" t="s">
        <v>13</v>
      </c>
      <c r="I731">
        <v>56</v>
      </c>
      <c r="J731" t="str">
        <f>IF(ABS((C731-AVERAGE($C:$C))/_xlfn.STDEV.S(moras2[SALARIO]))&gt;1.96,"Atípico","No")</f>
        <v>No</v>
      </c>
      <c r="K731" t="str">
        <f>IF(ABS((moras2[[#This Row],[EDAD]]-AVERAGE($I:$I))/_xlfn.STDEV.S($I:$I))&gt;1.96,"Atípico","No")</f>
        <v>No</v>
      </c>
      <c r="L731" t="str">
        <f t="shared" si="22"/>
        <v>56+</v>
      </c>
      <c r="M731" t="str">
        <f t="shared" si="23"/>
        <v>1.000.001-5.000.000</v>
      </c>
    </row>
    <row r="732" spans="1:13" x14ac:dyDescent="0.35">
      <c r="A732">
        <v>405</v>
      </c>
      <c r="B732" t="s">
        <v>9</v>
      </c>
      <c r="C732">
        <v>1063180</v>
      </c>
      <c r="D732" t="s">
        <v>10</v>
      </c>
      <c r="E732" t="s">
        <v>16</v>
      </c>
      <c r="F732" t="s">
        <v>12</v>
      </c>
      <c r="G732" t="s">
        <v>13</v>
      </c>
      <c r="H732" t="s">
        <v>13</v>
      </c>
      <c r="I732">
        <v>55</v>
      </c>
      <c r="J732" t="str">
        <f>IF(ABS((C732-AVERAGE($C:$C))/_xlfn.STDEV.S(moras2[SALARIO]))&gt;1.96,"Atípico","No")</f>
        <v>No</v>
      </c>
      <c r="K732" t="str">
        <f>IF(ABS((moras2[[#This Row],[EDAD]]-AVERAGE($I:$I))/_xlfn.STDEV.S($I:$I))&gt;1.96,"Atípico","No")</f>
        <v>No</v>
      </c>
      <c r="L732" t="str">
        <f t="shared" si="22"/>
        <v>46-55</v>
      </c>
      <c r="M732" t="str">
        <f t="shared" si="23"/>
        <v>1.000.001-5.000.000</v>
      </c>
    </row>
    <row r="733" spans="1:13" x14ac:dyDescent="0.35">
      <c r="A733">
        <v>2706</v>
      </c>
      <c r="B733" t="s">
        <v>15</v>
      </c>
      <c r="C733">
        <v>1061946.5</v>
      </c>
      <c r="D733" t="s">
        <v>10</v>
      </c>
      <c r="E733" t="s">
        <v>11</v>
      </c>
      <c r="F733" t="s">
        <v>12</v>
      </c>
      <c r="G733" t="s">
        <v>13</v>
      </c>
      <c r="H733" t="s">
        <v>13</v>
      </c>
      <c r="I733">
        <v>29</v>
      </c>
      <c r="J733" t="str">
        <f>IF(ABS((C733-AVERAGE($C:$C))/_xlfn.STDEV.S(moras2[SALARIO]))&gt;1.96,"Atípico","No")</f>
        <v>No</v>
      </c>
      <c r="K733" t="str">
        <f>IF(ABS((moras2[[#This Row],[EDAD]]-AVERAGE($I:$I))/_xlfn.STDEV.S($I:$I))&gt;1.96,"Atípico","No")</f>
        <v>No</v>
      </c>
      <c r="L733" t="str">
        <f t="shared" si="22"/>
        <v>26-35</v>
      </c>
      <c r="M733" t="str">
        <f t="shared" si="23"/>
        <v>1.000.001-5.000.000</v>
      </c>
    </row>
    <row r="734" spans="1:13" x14ac:dyDescent="0.35">
      <c r="A734">
        <v>2009</v>
      </c>
      <c r="B734" t="s">
        <v>15</v>
      </c>
      <c r="C734">
        <v>1059620</v>
      </c>
      <c r="D734" t="s">
        <v>17</v>
      </c>
      <c r="E734" t="s">
        <v>16</v>
      </c>
      <c r="F734" t="s">
        <v>12</v>
      </c>
      <c r="G734" t="s">
        <v>12</v>
      </c>
      <c r="H734" t="s">
        <v>13</v>
      </c>
      <c r="I734">
        <v>76</v>
      </c>
      <c r="J734" t="str">
        <f>IF(ABS((C734-AVERAGE($C:$C))/_xlfn.STDEV.S(moras2[SALARIO]))&gt;1.96,"Atípico","No")</f>
        <v>No</v>
      </c>
      <c r="K734" t="str">
        <f>IF(ABS((moras2[[#This Row],[EDAD]]-AVERAGE($I:$I))/_xlfn.STDEV.S($I:$I))&gt;1.96,"Atípico","No")</f>
        <v>Atípico</v>
      </c>
      <c r="L734" t="str">
        <f t="shared" si="22"/>
        <v>56+</v>
      </c>
      <c r="M734" t="str">
        <f t="shared" si="23"/>
        <v>1.000.001-5.000.000</v>
      </c>
    </row>
    <row r="735" spans="1:13" x14ac:dyDescent="0.35">
      <c r="A735">
        <v>308</v>
      </c>
      <c r="B735" t="s">
        <v>9</v>
      </c>
      <c r="C735">
        <v>1059381.6000000001</v>
      </c>
      <c r="D735" t="s">
        <v>10</v>
      </c>
      <c r="E735" t="s">
        <v>16</v>
      </c>
      <c r="F735" t="s">
        <v>12</v>
      </c>
      <c r="G735" t="s">
        <v>13</v>
      </c>
      <c r="H735" t="s">
        <v>13</v>
      </c>
      <c r="I735">
        <v>28</v>
      </c>
      <c r="J735" t="str">
        <f>IF(ABS((C735-AVERAGE($C:$C))/_xlfn.STDEV.S(moras2[SALARIO]))&gt;1.96,"Atípico","No")</f>
        <v>No</v>
      </c>
      <c r="K735" t="str">
        <f>IF(ABS((moras2[[#This Row],[EDAD]]-AVERAGE($I:$I))/_xlfn.STDEV.S($I:$I))&gt;1.96,"Atípico","No")</f>
        <v>No</v>
      </c>
      <c r="L735" t="str">
        <f t="shared" si="22"/>
        <v>26-35</v>
      </c>
      <c r="M735" t="str">
        <f t="shared" si="23"/>
        <v>1.000.001-5.000.000</v>
      </c>
    </row>
    <row r="736" spans="1:13" x14ac:dyDescent="0.35">
      <c r="A736">
        <v>3383</v>
      </c>
      <c r="B736" t="s">
        <v>9</v>
      </c>
      <c r="C736">
        <v>1057967.08</v>
      </c>
      <c r="D736" t="s">
        <v>10</v>
      </c>
      <c r="E736" t="s">
        <v>16</v>
      </c>
      <c r="F736" t="s">
        <v>12</v>
      </c>
      <c r="G736" t="s">
        <v>13</v>
      </c>
      <c r="H736" t="s">
        <v>13</v>
      </c>
      <c r="I736">
        <v>31</v>
      </c>
      <c r="J736" t="str">
        <f>IF(ABS((C736-AVERAGE($C:$C))/_xlfn.STDEV.S(moras2[SALARIO]))&gt;1.96,"Atípico","No")</f>
        <v>No</v>
      </c>
      <c r="K736" t="str">
        <f>IF(ABS((moras2[[#This Row],[EDAD]]-AVERAGE($I:$I))/_xlfn.STDEV.S($I:$I))&gt;1.96,"Atípico","No")</f>
        <v>No</v>
      </c>
      <c r="L736" t="str">
        <f t="shared" si="22"/>
        <v>26-35</v>
      </c>
      <c r="M736" t="str">
        <f t="shared" si="23"/>
        <v>1.000.001-5.000.000</v>
      </c>
    </row>
    <row r="737" spans="1:13" x14ac:dyDescent="0.35">
      <c r="A737">
        <v>2163</v>
      </c>
      <c r="B737" t="s">
        <v>15</v>
      </c>
      <c r="C737">
        <v>1057538</v>
      </c>
      <c r="D737" t="s">
        <v>10</v>
      </c>
      <c r="E737" t="s">
        <v>11</v>
      </c>
      <c r="F737" t="s">
        <v>12</v>
      </c>
      <c r="G737" t="s">
        <v>13</v>
      </c>
      <c r="H737" t="s">
        <v>12</v>
      </c>
      <c r="I737">
        <v>38</v>
      </c>
      <c r="J737" t="str">
        <f>IF(ABS((C737-AVERAGE($C:$C))/_xlfn.STDEV.S(moras2[SALARIO]))&gt;1.96,"Atípico","No")</f>
        <v>No</v>
      </c>
      <c r="K737" t="str">
        <f>IF(ABS((moras2[[#This Row],[EDAD]]-AVERAGE($I:$I))/_xlfn.STDEV.S($I:$I))&gt;1.96,"Atípico","No")</f>
        <v>No</v>
      </c>
      <c r="L737" t="str">
        <f t="shared" si="22"/>
        <v>36-45</v>
      </c>
      <c r="M737" t="str">
        <f t="shared" si="23"/>
        <v>1.000.001-5.000.000</v>
      </c>
    </row>
    <row r="738" spans="1:13" x14ac:dyDescent="0.35">
      <c r="A738">
        <v>2897</v>
      </c>
      <c r="B738" t="s">
        <v>15</v>
      </c>
      <c r="C738">
        <v>1055938.04</v>
      </c>
      <c r="D738" t="s">
        <v>10</v>
      </c>
      <c r="E738" t="s">
        <v>11</v>
      </c>
      <c r="F738" t="s">
        <v>12</v>
      </c>
      <c r="G738" t="s">
        <v>13</v>
      </c>
      <c r="H738" t="s">
        <v>13</v>
      </c>
      <c r="I738">
        <v>30</v>
      </c>
      <c r="J738" t="str">
        <f>IF(ABS((C738-AVERAGE($C:$C))/_xlfn.STDEV.S(moras2[SALARIO]))&gt;1.96,"Atípico","No")</f>
        <v>No</v>
      </c>
      <c r="K738" t="str">
        <f>IF(ABS((moras2[[#This Row],[EDAD]]-AVERAGE($I:$I))/_xlfn.STDEV.S($I:$I))&gt;1.96,"Atípico","No")</f>
        <v>No</v>
      </c>
      <c r="L738" t="str">
        <f t="shared" si="22"/>
        <v>26-35</v>
      </c>
      <c r="M738" t="str">
        <f t="shared" si="23"/>
        <v>1.000.001-5.000.000</v>
      </c>
    </row>
    <row r="739" spans="1:13" x14ac:dyDescent="0.35">
      <c r="A739">
        <v>2962</v>
      </c>
      <c r="B739" t="s">
        <v>9</v>
      </c>
      <c r="C739">
        <v>1054914.8899999999</v>
      </c>
      <c r="D739" t="s">
        <v>10</v>
      </c>
      <c r="E739" t="s">
        <v>11</v>
      </c>
      <c r="F739" t="s">
        <v>12</v>
      </c>
      <c r="G739" t="s">
        <v>13</v>
      </c>
      <c r="H739" t="s">
        <v>13</v>
      </c>
      <c r="I739">
        <v>50</v>
      </c>
      <c r="J739" t="str">
        <f>IF(ABS((C739-AVERAGE($C:$C))/_xlfn.STDEV.S(moras2[SALARIO]))&gt;1.96,"Atípico","No")</f>
        <v>No</v>
      </c>
      <c r="K739" t="str">
        <f>IF(ABS((moras2[[#This Row],[EDAD]]-AVERAGE($I:$I))/_xlfn.STDEV.S($I:$I))&gt;1.96,"Atípico","No")</f>
        <v>No</v>
      </c>
      <c r="L739" t="str">
        <f t="shared" si="22"/>
        <v>46-55</v>
      </c>
      <c r="M739" t="str">
        <f t="shared" si="23"/>
        <v>1.000.001-5.000.000</v>
      </c>
    </row>
    <row r="740" spans="1:13" x14ac:dyDescent="0.35">
      <c r="A740">
        <v>2283</v>
      </c>
      <c r="B740" t="s">
        <v>9</v>
      </c>
      <c r="C740">
        <v>1051374.8</v>
      </c>
      <c r="D740" t="s">
        <v>10</v>
      </c>
      <c r="E740" t="s">
        <v>11</v>
      </c>
      <c r="F740" t="s">
        <v>12</v>
      </c>
      <c r="G740" t="s">
        <v>13</v>
      </c>
      <c r="H740" t="s">
        <v>13</v>
      </c>
      <c r="I740">
        <v>62</v>
      </c>
      <c r="J740" t="str">
        <f>IF(ABS((C740-AVERAGE($C:$C))/_xlfn.STDEV.S(moras2[SALARIO]))&gt;1.96,"Atípico","No")</f>
        <v>No</v>
      </c>
      <c r="K740" t="str">
        <f>IF(ABS((moras2[[#This Row],[EDAD]]-AVERAGE($I:$I))/_xlfn.STDEV.S($I:$I))&gt;1.96,"Atípico","No")</f>
        <v>No</v>
      </c>
      <c r="L740" t="str">
        <f t="shared" si="22"/>
        <v>56+</v>
      </c>
      <c r="M740" t="str">
        <f t="shared" si="23"/>
        <v>1.000.001-5.000.000</v>
      </c>
    </row>
    <row r="741" spans="1:13" x14ac:dyDescent="0.35">
      <c r="A741">
        <v>1467</v>
      </c>
      <c r="B741" t="s">
        <v>9</v>
      </c>
      <c r="C741">
        <v>1049700.32</v>
      </c>
      <c r="D741" t="s">
        <v>10</v>
      </c>
      <c r="E741" t="s">
        <v>16</v>
      </c>
      <c r="F741" t="s">
        <v>12</v>
      </c>
      <c r="G741" t="s">
        <v>13</v>
      </c>
      <c r="H741" t="s">
        <v>13</v>
      </c>
      <c r="I741">
        <v>37</v>
      </c>
      <c r="J741" t="str">
        <f>IF(ABS((C741-AVERAGE($C:$C))/_xlfn.STDEV.S(moras2[SALARIO]))&gt;1.96,"Atípico","No")</f>
        <v>No</v>
      </c>
      <c r="K741" t="str">
        <f>IF(ABS((moras2[[#This Row],[EDAD]]-AVERAGE($I:$I))/_xlfn.STDEV.S($I:$I))&gt;1.96,"Atípico","No")</f>
        <v>No</v>
      </c>
      <c r="L741" t="str">
        <f t="shared" si="22"/>
        <v>36-45</v>
      </c>
      <c r="M741" t="str">
        <f t="shared" si="23"/>
        <v>1.000.001-5.000.000</v>
      </c>
    </row>
    <row r="742" spans="1:13" x14ac:dyDescent="0.35">
      <c r="A742">
        <v>1308</v>
      </c>
      <c r="B742" t="s">
        <v>15</v>
      </c>
      <c r="C742">
        <v>1047569</v>
      </c>
      <c r="D742" t="s">
        <v>10</v>
      </c>
      <c r="E742" t="s">
        <v>11</v>
      </c>
      <c r="F742" t="s">
        <v>12</v>
      </c>
      <c r="G742" t="s">
        <v>13</v>
      </c>
      <c r="H742" t="s">
        <v>13</v>
      </c>
      <c r="I742">
        <v>47</v>
      </c>
      <c r="J742" t="str">
        <f>IF(ABS((C742-AVERAGE($C:$C))/_xlfn.STDEV.S(moras2[SALARIO]))&gt;1.96,"Atípico","No")</f>
        <v>No</v>
      </c>
      <c r="K742" t="str">
        <f>IF(ABS((moras2[[#This Row],[EDAD]]-AVERAGE($I:$I))/_xlfn.STDEV.S($I:$I))&gt;1.96,"Atípico","No")</f>
        <v>No</v>
      </c>
      <c r="L742" t="str">
        <f t="shared" si="22"/>
        <v>46-55</v>
      </c>
      <c r="M742" t="str">
        <f t="shared" si="23"/>
        <v>1.000.001-5.000.000</v>
      </c>
    </row>
    <row r="743" spans="1:13" x14ac:dyDescent="0.35">
      <c r="A743">
        <v>4505</v>
      </c>
      <c r="B743" t="s">
        <v>9</v>
      </c>
      <c r="C743">
        <v>1045500</v>
      </c>
      <c r="D743" t="s">
        <v>10</v>
      </c>
      <c r="E743" t="s">
        <v>16</v>
      </c>
      <c r="F743" t="s">
        <v>12</v>
      </c>
      <c r="G743" t="s">
        <v>13</v>
      </c>
      <c r="H743" t="s">
        <v>13</v>
      </c>
      <c r="I743">
        <v>39</v>
      </c>
      <c r="J743" t="str">
        <f>IF(ABS((C743-AVERAGE($C:$C))/_xlfn.STDEV.S(moras2[SALARIO]))&gt;1.96,"Atípico","No")</f>
        <v>No</v>
      </c>
      <c r="K743" t="str">
        <f>IF(ABS((moras2[[#This Row],[EDAD]]-AVERAGE($I:$I))/_xlfn.STDEV.S($I:$I))&gt;1.96,"Atípico","No")</f>
        <v>No</v>
      </c>
      <c r="L743" t="str">
        <f t="shared" si="22"/>
        <v>36-45</v>
      </c>
      <c r="M743" t="str">
        <f t="shared" si="23"/>
        <v>1.000.001-5.000.000</v>
      </c>
    </row>
    <row r="744" spans="1:13" x14ac:dyDescent="0.35">
      <c r="A744">
        <v>3072</v>
      </c>
      <c r="B744" t="s">
        <v>15</v>
      </c>
      <c r="C744">
        <v>1044634.5</v>
      </c>
      <c r="D744" t="s">
        <v>10</v>
      </c>
      <c r="E744" t="s">
        <v>11</v>
      </c>
      <c r="F744" t="s">
        <v>12</v>
      </c>
      <c r="G744" t="s">
        <v>13</v>
      </c>
      <c r="H744" t="s">
        <v>13</v>
      </c>
      <c r="I744">
        <v>37</v>
      </c>
      <c r="J744" t="str">
        <f>IF(ABS((C744-AVERAGE($C:$C))/_xlfn.STDEV.S(moras2[SALARIO]))&gt;1.96,"Atípico","No")</f>
        <v>No</v>
      </c>
      <c r="K744" t="str">
        <f>IF(ABS((moras2[[#This Row],[EDAD]]-AVERAGE($I:$I))/_xlfn.STDEV.S($I:$I))&gt;1.96,"Atípico","No")</f>
        <v>No</v>
      </c>
      <c r="L744" t="str">
        <f t="shared" si="22"/>
        <v>36-45</v>
      </c>
      <c r="M744" t="str">
        <f t="shared" si="23"/>
        <v>1.000.001-5.000.000</v>
      </c>
    </row>
    <row r="745" spans="1:13" x14ac:dyDescent="0.35">
      <c r="A745">
        <v>2572</v>
      </c>
      <c r="B745" t="s">
        <v>15</v>
      </c>
      <c r="C745">
        <v>1044273</v>
      </c>
      <c r="D745" t="s">
        <v>10</v>
      </c>
      <c r="E745" t="s">
        <v>11</v>
      </c>
      <c r="F745" t="s">
        <v>12</v>
      </c>
      <c r="G745" t="s">
        <v>13</v>
      </c>
      <c r="H745" t="s">
        <v>12</v>
      </c>
      <c r="I745">
        <v>33</v>
      </c>
      <c r="J745" t="str">
        <f>IF(ABS((C745-AVERAGE($C:$C))/_xlfn.STDEV.S(moras2[SALARIO]))&gt;1.96,"Atípico","No")</f>
        <v>No</v>
      </c>
      <c r="K745" t="str">
        <f>IF(ABS((moras2[[#This Row],[EDAD]]-AVERAGE($I:$I))/_xlfn.STDEV.S($I:$I))&gt;1.96,"Atípico","No")</f>
        <v>No</v>
      </c>
      <c r="L745" t="str">
        <f t="shared" si="22"/>
        <v>26-35</v>
      </c>
      <c r="M745" t="str">
        <f t="shared" si="23"/>
        <v>1.000.001-5.000.000</v>
      </c>
    </row>
    <row r="746" spans="1:13" x14ac:dyDescent="0.35">
      <c r="A746">
        <v>2182</v>
      </c>
      <c r="B746" t="s">
        <v>9</v>
      </c>
      <c r="C746">
        <v>1042448</v>
      </c>
      <c r="D746" t="s">
        <v>10</v>
      </c>
      <c r="E746" t="s">
        <v>16</v>
      </c>
      <c r="F746" t="s">
        <v>12</v>
      </c>
      <c r="G746" t="s">
        <v>13</v>
      </c>
      <c r="H746" t="s">
        <v>13</v>
      </c>
      <c r="I746">
        <v>33</v>
      </c>
      <c r="J746" t="str">
        <f>IF(ABS((C746-AVERAGE($C:$C))/_xlfn.STDEV.S(moras2[SALARIO]))&gt;1.96,"Atípico","No")</f>
        <v>No</v>
      </c>
      <c r="K746" t="str">
        <f>IF(ABS((moras2[[#This Row],[EDAD]]-AVERAGE($I:$I))/_xlfn.STDEV.S($I:$I))&gt;1.96,"Atípico","No")</f>
        <v>No</v>
      </c>
      <c r="L746" t="str">
        <f t="shared" si="22"/>
        <v>26-35</v>
      </c>
      <c r="M746" t="str">
        <f t="shared" si="23"/>
        <v>1.000.001-5.000.000</v>
      </c>
    </row>
    <row r="747" spans="1:13" x14ac:dyDescent="0.35">
      <c r="A747">
        <v>438</v>
      </c>
      <c r="B747" t="s">
        <v>9</v>
      </c>
      <c r="C747">
        <v>1042254.3</v>
      </c>
      <c r="D747" t="s">
        <v>10</v>
      </c>
      <c r="E747" t="s">
        <v>16</v>
      </c>
      <c r="F747" t="s">
        <v>12</v>
      </c>
      <c r="G747" t="s">
        <v>13</v>
      </c>
      <c r="H747" t="s">
        <v>13</v>
      </c>
      <c r="I747">
        <v>41</v>
      </c>
      <c r="J747" t="str">
        <f>IF(ABS((C747-AVERAGE($C:$C))/_xlfn.STDEV.S(moras2[SALARIO]))&gt;1.96,"Atípico","No")</f>
        <v>No</v>
      </c>
      <c r="K747" t="str">
        <f>IF(ABS((moras2[[#This Row],[EDAD]]-AVERAGE($I:$I))/_xlfn.STDEV.S($I:$I))&gt;1.96,"Atípico","No")</f>
        <v>No</v>
      </c>
      <c r="L747" t="str">
        <f t="shared" si="22"/>
        <v>36-45</v>
      </c>
      <c r="M747" t="str">
        <f t="shared" si="23"/>
        <v>1.000.001-5.000.000</v>
      </c>
    </row>
    <row r="748" spans="1:13" x14ac:dyDescent="0.35">
      <c r="A748">
        <v>4212</v>
      </c>
      <c r="B748" t="s">
        <v>9</v>
      </c>
      <c r="C748">
        <v>1041833.32</v>
      </c>
      <c r="D748" t="s">
        <v>10</v>
      </c>
      <c r="E748" t="s">
        <v>11</v>
      </c>
      <c r="F748" t="s">
        <v>12</v>
      </c>
      <c r="G748" t="s">
        <v>13</v>
      </c>
      <c r="H748" t="s">
        <v>13</v>
      </c>
      <c r="I748">
        <v>60</v>
      </c>
      <c r="J748" t="str">
        <f>IF(ABS((C748-AVERAGE($C:$C))/_xlfn.STDEV.S(moras2[SALARIO]))&gt;1.96,"Atípico","No")</f>
        <v>No</v>
      </c>
      <c r="K748" t="str">
        <f>IF(ABS((moras2[[#This Row],[EDAD]]-AVERAGE($I:$I))/_xlfn.STDEV.S($I:$I))&gt;1.96,"Atípico","No")</f>
        <v>No</v>
      </c>
      <c r="L748" t="str">
        <f t="shared" si="22"/>
        <v>56+</v>
      </c>
      <c r="M748" t="str">
        <f t="shared" si="23"/>
        <v>1.000.001-5.000.000</v>
      </c>
    </row>
    <row r="749" spans="1:13" x14ac:dyDescent="0.35">
      <c r="A749">
        <v>691</v>
      </c>
      <c r="B749" t="s">
        <v>15</v>
      </c>
      <c r="C749">
        <v>1041736</v>
      </c>
      <c r="D749" t="s">
        <v>10</v>
      </c>
      <c r="E749" t="s">
        <v>16</v>
      </c>
      <c r="F749" t="s">
        <v>12</v>
      </c>
      <c r="G749" t="s">
        <v>13</v>
      </c>
      <c r="H749" t="s">
        <v>13</v>
      </c>
      <c r="I749">
        <v>24</v>
      </c>
      <c r="J749" t="str">
        <f>IF(ABS((C749-AVERAGE($C:$C))/_xlfn.STDEV.S(moras2[SALARIO]))&gt;1.96,"Atípico","No")</f>
        <v>No</v>
      </c>
      <c r="K749" t="str">
        <f>IF(ABS((moras2[[#This Row],[EDAD]]-AVERAGE($I:$I))/_xlfn.STDEV.S($I:$I))&gt;1.96,"Atípico","No")</f>
        <v>No</v>
      </c>
      <c r="L749" t="str">
        <f t="shared" si="22"/>
        <v>26-35</v>
      </c>
      <c r="M749" t="str">
        <f t="shared" si="23"/>
        <v>1.000.001-5.000.000</v>
      </c>
    </row>
    <row r="750" spans="1:13" x14ac:dyDescent="0.35">
      <c r="A750">
        <v>3674</v>
      </c>
      <c r="B750" t="s">
        <v>15</v>
      </c>
      <c r="C750">
        <v>1041733</v>
      </c>
      <c r="D750" t="s">
        <v>10</v>
      </c>
      <c r="E750" t="s">
        <v>11</v>
      </c>
      <c r="F750" t="s">
        <v>12</v>
      </c>
      <c r="G750" t="s">
        <v>13</v>
      </c>
      <c r="H750" t="s">
        <v>12</v>
      </c>
      <c r="I750">
        <v>37</v>
      </c>
      <c r="J750" t="str">
        <f>IF(ABS((C750-AVERAGE($C:$C))/_xlfn.STDEV.S(moras2[SALARIO]))&gt;1.96,"Atípico","No")</f>
        <v>No</v>
      </c>
      <c r="K750" t="str">
        <f>IF(ABS((moras2[[#This Row],[EDAD]]-AVERAGE($I:$I))/_xlfn.STDEV.S($I:$I))&gt;1.96,"Atípico","No")</f>
        <v>No</v>
      </c>
      <c r="L750" t="str">
        <f t="shared" si="22"/>
        <v>36-45</v>
      </c>
      <c r="M750" t="str">
        <f t="shared" si="23"/>
        <v>1.000.001-5.000.000</v>
      </c>
    </row>
    <row r="751" spans="1:13" x14ac:dyDescent="0.35">
      <c r="A751">
        <v>4700</v>
      </c>
      <c r="B751" t="s">
        <v>15</v>
      </c>
      <c r="C751">
        <v>1040470</v>
      </c>
      <c r="D751" t="s">
        <v>10</v>
      </c>
      <c r="E751" t="s">
        <v>11</v>
      </c>
      <c r="F751" t="s">
        <v>12</v>
      </c>
      <c r="G751" t="s">
        <v>13</v>
      </c>
      <c r="H751" t="s">
        <v>12</v>
      </c>
      <c r="I751">
        <v>53</v>
      </c>
      <c r="J751" t="str">
        <f>IF(ABS((C751-AVERAGE($C:$C))/_xlfn.STDEV.S(moras2[SALARIO]))&gt;1.96,"Atípico","No")</f>
        <v>No</v>
      </c>
      <c r="K751" t="str">
        <f>IF(ABS((moras2[[#This Row],[EDAD]]-AVERAGE($I:$I))/_xlfn.STDEV.S($I:$I))&gt;1.96,"Atípico","No")</f>
        <v>No</v>
      </c>
      <c r="L751" t="str">
        <f t="shared" si="22"/>
        <v>46-55</v>
      </c>
      <c r="M751" t="str">
        <f t="shared" si="23"/>
        <v>1.000.001-5.000.000</v>
      </c>
    </row>
    <row r="752" spans="1:13" x14ac:dyDescent="0.35">
      <c r="A752">
        <v>592</v>
      </c>
      <c r="B752" t="s">
        <v>15</v>
      </c>
      <c r="C752">
        <v>1039384</v>
      </c>
      <c r="D752" t="s">
        <v>10</v>
      </c>
      <c r="E752" t="s">
        <v>11</v>
      </c>
      <c r="F752" t="s">
        <v>12</v>
      </c>
      <c r="G752" t="s">
        <v>13</v>
      </c>
      <c r="H752" t="s">
        <v>12</v>
      </c>
      <c r="I752">
        <v>43</v>
      </c>
      <c r="J752" t="str">
        <f>IF(ABS((C752-AVERAGE($C:$C))/_xlfn.STDEV.S(moras2[SALARIO]))&gt;1.96,"Atípico","No")</f>
        <v>No</v>
      </c>
      <c r="K752" t="str">
        <f>IF(ABS((moras2[[#This Row],[EDAD]]-AVERAGE($I:$I))/_xlfn.STDEV.S($I:$I))&gt;1.96,"Atípico","No")</f>
        <v>No</v>
      </c>
      <c r="L752" t="str">
        <f t="shared" si="22"/>
        <v>36-45</v>
      </c>
      <c r="M752" t="str">
        <f t="shared" si="23"/>
        <v>1.000.001-5.000.000</v>
      </c>
    </row>
    <row r="753" spans="1:13" x14ac:dyDescent="0.35">
      <c r="A753">
        <v>2079</v>
      </c>
      <c r="B753" t="s">
        <v>9</v>
      </c>
      <c r="C753">
        <v>1038456</v>
      </c>
      <c r="D753" t="s">
        <v>10</v>
      </c>
      <c r="E753" t="s">
        <v>16</v>
      </c>
      <c r="F753" t="s">
        <v>12</v>
      </c>
      <c r="G753" t="s">
        <v>13</v>
      </c>
      <c r="H753" t="s">
        <v>13</v>
      </c>
      <c r="I753">
        <v>36</v>
      </c>
      <c r="J753" t="str">
        <f>IF(ABS((C753-AVERAGE($C:$C))/_xlfn.STDEV.S(moras2[SALARIO]))&gt;1.96,"Atípico","No")</f>
        <v>No</v>
      </c>
      <c r="K753" t="str">
        <f>IF(ABS((moras2[[#This Row],[EDAD]]-AVERAGE($I:$I))/_xlfn.STDEV.S($I:$I))&gt;1.96,"Atípico","No")</f>
        <v>No</v>
      </c>
      <c r="L753" t="str">
        <f t="shared" si="22"/>
        <v>36-45</v>
      </c>
      <c r="M753" t="str">
        <f t="shared" si="23"/>
        <v>1.000.001-5.000.000</v>
      </c>
    </row>
    <row r="754" spans="1:13" x14ac:dyDescent="0.35">
      <c r="A754">
        <v>2230</v>
      </c>
      <c r="B754" t="s">
        <v>9</v>
      </c>
      <c r="C754">
        <v>1038228.44</v>
      </c>
      <c r="D754" t="s">
        <v>10</v>
      </c>
      <c r="E754" t="s">
        <v>11</v>
      </c>
      <c r="F754" t="s">
        <v>12</v>
      </c>
      <c r="G754" t="s">
        <v>13</v>
      </c>
      <c r="H754" t="s">
        <v>13</v>
      </c>
      <c r="I754">
        <v>37</v>
      </c>
      <c r="J754" t="str">
        <f>IF(ABS((C754-AVERAGE($C:$C))/_xlfn.STDEV.S(moras2[SALARIO]))&gt;1.96,"Atípico","No")</f>
        <v>No</v>
      </c>
      <c r="K754" t="str">
        <f>IF(ABS((moras2[[#This Row],[EDAD]]-AVERAGE($I:$I))/_xlfn.STDEV.S($I:$I))&gt;1.96,"Atípico","No")</f>
        <v>No</v>
      </c>
      <c r="L754" t="str">
        <f t="shared" si="22"/>
        <v>36-45</v>
      </c>
      <c r="M754" t="str">
        <f t="shared" si="23"/>
        <v>1.000.001-5.000.000</v>
      </c>
    </row>
    <row r="755" spans="1:13" x14ac:dyDescent="0.35">
      <c r="A755">
        <v>3419</v>
      </c>
      <c r="B755" t="s">
        <v>15</v>
      </c>
      <c r="C755">
        <v>1038075</v>
      </c>
      <c r="D755" t="s">
        <v>14</v>
      </c>
      <c r="E755" t="s">
        <v>11</v>
      </c>
      <c r="F755" t="s">
        <v>12</v>
      </c>
      <c r="G755" t="s">
        <v>13</v>
      </c>
      <c r="H755" t="s">
        <v>13</v>
      </c>
      <c r="I755">
        <v>62</v>
      </c>
      <c r="J755" t="str">
        <f>IF(ABS((C755-AVERAGE($C:$C))/_xlfn.STDEV.S(moras2[SALARIO]))&gt;1.96,"Atípico","No")</f>
        <v>No</v>
      </c>
      <c r="K755" t="str">
        <f>IF(ABS((moras2[[#This Row],[EDAD]]-AVERAGE($I:$I))/_xlfn.STDEV.S($I:$I))&gt;1.96,"Atípico","No")</f>
        <v>No</v>
      </c>
      <c r="L755" t="str">
        <f t="shared" si="22"/>
        <v>56+</v>
      </c>
      <c r="M755" t="str">
        <f t="shared" si="23"/>
        <v>1.000.001-5.000.000</v>
      </c>
    </row>
    <row r="756" spans="1:13" x14ac:dyDescent="0.35">
      <c r="A756">
        <v>2802</v>
      </c>
      <c r="B756" t="s">
        <v>9</v>
      </c>
      <c r="C756">
        <v>1037264</v>
      </c>
      <c r="D756" t="s">
        <v>10</v>
      </c>
      <c r="E756" t="s">
        <v>16</v>
      </c>
      <c r="F756" t="s">
        <v>12</v>
      </c>
      <c r="G756" t="s">
        <v>13</v>
      </c>
      <c r="H756" t="s">
        <v>13</v>
      </c>
      <c r="I756">
        <v>36</v>
      </c>
      <c r="J756" t="str">
        <f>IF(ABS((C756-AVERAGE($C:$C))/_xlfn.STDEV.S(moras2[SALARIO]))&gt;1.96,"Atípico","No")</f>
        <v>No</v>
      </c>
      <c r="K756" t="str">
        <f>IF(ABS((moras2[[#This Row],[EDAD]]-AVERAGE($I:$I))/_xlfn.STDEV.S($I:$I))&gt;1.96,"Atípico","No")</f>
        <v>No</v>
      </c>
      <c r="L756" t="str">
        <f t="shared" si="22"/>
        <v>36-45</v>
      </c>
      <c r="M756" t="str">
        <f t="shared" si="23"/>
        <v>1.000.001-5.000.000</v>
      </c>
    </row>
    <row r="757" spans="1:13" x14ac:dyDescent="0.35">
      <c r="A757">
        <v>831</v>
      </c>
      <c r="B757" t="s">
        <v>9</v>
      </c>
      <c r="C757">
        <v>1034936.1</v>
      </c>
      <c r="D757" t="s">
        <v>10</v>
      </c>
      <c r="E757" t="s">
        <v>11</v>
      </c>
      <c r="F757" t="s">
        <v>12</v>
      </c>
      <c r="G757" t="s">
        <v>13</v>
      </c>
      <c r="H757" t="s">
        <v>13</v>
      </c>
      <c r="I757">
        <v>49</v>
      </c>
      <c r="J757" t="str">
        <f>IF(ABS((C757-AVERAGE($C:$C))/_xlfn.STDEV.S(moras2[SALARIO]))&gt;1.96,"Atípico","No")</f>
        <v>No</v>
      </c>
      <c r="K757" t="str">
        <f>IF(ABS((moras2[[#This Row],[EDAD]]-AVERAGE($I:$I))/_xlfn.STDEV.S($I:$I))&gt;1.96,"Atípico","No")</f>
        <v>No</v>
      </c>
      <c r="L757" t="str">
        <f t="shared" si="22"/>
        <v>46-55</v>
      </c>
      <c r="M757" t="str">
        <f t="shared" si="23"/>
        <v>1.000.001-5.000.000</v>
      </c>
    </row>
    <row r="758" spans="1:13" x14ac:dyDescent="0.35">
      <c r="A758">
        <v>2722</v>
      </c>
      <c r="B758" t="s">
        <v>9</v>
      </c>
      <c r="C758">
        <v>1034183.15</v>
      </c>
      <c r="D758" t="s">
        <v>10</v>
      </c>
      <c r="E758" t="s">
        <v>16</v>
      </c>
      <c r="F758" t="s">
        <v>12</v>
      </c>
      <c r="G758" t="s">
        <v>13</v>
      </c>
      <c r="H758" t="s">
        <v>13</v>
      </c>
      <c r="I758">
        <v>28</v>
      </c>
      <c r="J758" t="str">
        <f>IF(ABS((C758-AVERAGE($C:$C))/_xlfn.STDEV.S(moras2[SALARIO]))&gt;1.96,"Atípico","No")</f>
        <v>No</v>
      </c>
      <c r="K758" t="str">
        <f>IF(ABS((moras2[[#This Row],[EDAD]]-AVERAGE($I:$I))/_xlfn.STDEV.S($I:$I))&gt;1.96,"Atípico","No")</f>
        <v>No</v>
      </c>
      <c r="L758" t="str">
        <f t="shared" si="22"/>
        <v>26-35</v>
      </c>
      <c r="M758" t="str">
        <f t="shared" si="23"/>
        <v>1.000.001-5.000.000</v>
      </c>
    </row>
    <row r="759" spans="1:13" x14ac:dyDescent="0.35">
      <c r="A759">
        <v>4484</v>
      </c>
      <c r="B759" t="s">
        <v>15</v>
      </c>
      <c r="C759">
        <v>1034000</v>
      </c>
      <c r="D759" t="s">
        <v>10</v>
      </c>
      <c r="E759" t="s">
        <v>16</v>
      </c>
      <c r="F759" t="s">
        <v>12</v>
      </c>
      <c r="G759" t="s">
        <v>13</v>
      </c>
      <c r="H759" t="s">
        <v>13</v>
      </c>
      <c r="I759">
        <v>35</v>
      </c>
      <c r="J759" t="str">
        <f>IF(ABS((C759-AVERAGE($C:$C))/_xlfn.STDEV.S(moras2[SALARIO]))&gt;1.96,"Atípico","No")</f>
        <v>No</v>
      </c>
      <c r="K759" t="str">
        <f>IF(ABS((moras2[[#This Row],[EDAD]]-AVERAGE($I:$I))/_xlfn.STDEV.S($I:$I))&gt;1.96,"Atípico","No")</f>
        <v>No</v>
      </c>
      <c r="L759" t="str">
        <f t="shared" si="22"/>
        <v>26-35</v>
      </c>
      <c r="M759" t="str">
        <f t="shared" si="23"/>
        <v>1.000.001-5.000.000</v>
      </c>
    </row>
    <row r="760" spans="1:13" x14ac:dyDescent="0.35">
      <c r="A760">
        <v>2507</v>
      </c>
      <c r="B760" t="s">
        <v>9</v>
      </c>
      <c r="C760">
        <v>1031332.08</v>
      </c>
      <c r="D760" t="s">
        <v>10</v>
      </c>
      <c r="E760" t="s">
        <v>16</v>
      </c>
      <c r="F760" t="s">
        <v>12</v>
      </c>
      <c r="G760" t="s">
        <v>13</v>
      </c>
      <c r="H760" t="s">
        <v>13</v>
      </c>
      <c r="I760">
        <v>29</v>
      </c>
      <c r="J760" t="str">
        <f>IF(ABS((C760-AVERAGE($C:$C))/_xlfn.STDEV.S(moras2[SALARIO]))&gt;1.96,"Atípico","No")</f>
        <v>No</v>
      </c>
      <c r="K760" t="str">
        <f>IF(ABS((moras2[[#This Row],[EDAD]]-AVERAGE($I:$I))/_xlfn.STDEV.S($I:$I))&gt;1.96,"Atípico","No")</f>
        <v>No</v>
      </c>
      <c r="L760" t="str">
        <f t="shared" si="22"/>
        <v>26-35</v>
      </c>
      <c r="M760" t="str">
        <f t="shared" si="23"/>
        <v>1.000.001-5.000.000</v>
      </c>
    </row>
    <row r="761" spans="1:13" x14ac:dyDescent="0.35">
      <c r="A761">
        <v>12</v>
      </c>
      <c r="B761" t="s">
        <v>15</v>
      </c>
      <c r="C761">
        <v>1030132</v>
      </c>
      <c r="D761" t="s">
        <v>10</v>
      </c>
      <c r="E761" t="s">
        <v>11</v>
      </c>
      <c r="F761" t="s">
        <v>12</v>
      </c>
      <c r="G761" t="s">
        <v>13</v>
      </c>
      <c r="H761" t="s">
        <v>12</v>
      </c>
      <c r="I761">
        <v>58</v>
      </c>
      <c r="J761" t="str">
        <f>IF(ABS((C761-AVERAGE($C:$C))/_xlfn.STDEV.S(moras2[SALARIO]))&gt;1.96,"Atípico","No")</f>
        <v>No</v>
      </c>
      <c r="K761" t="str">
        <f>IF(ABS((moras2[[#This Row],[EDAD]]-AVERAGE($I:$I))/_xlfn.STDEV.S($I:$I))&gt;1.96,"Atípico","No")</f>
        <v>No</v>
      </c>
      <c r="L761" t="str">
        <f t="shared" si="22"/>
        <v>56+</v>
      </c>
      <c r="M761" t="str">
        <f t="shared" si="23"/>
        <v>1.000.001-5.000.000</v>
      </c>
    </row>
    <row r="762" spans="1:13" x14ac:dyDescent="0.35">
      <c r="A762">
        <v>2217</v>
      </c>
      <c r="B762" t="s">
        <v>15</v>
      </c>
      <c r="C762">
        <v>1029228</v>
      </c>
      <c r="D762" t="s">
        <v>10</v>
      </c>
      <c r="E762" t="s">
        <v>11</v>
      </c>
      <c r="F762" t="s">
        <v>12</v>
      </c>
      <c r="G762" t="s">
        <v>13</v>
      </c>
      <c r="H762" t="s">
        <v>13</v>
      </c>
      <c r="I762">
        <v>38</v>
      </c>
      <c r="J762" t="str">
        <f>IF(ABS((C762-AVERAGE($C:$C))/_xlfn.STDEV.S(moras2[SALARIO]))&gt;1.96,"Atípico","No")</f>
        <v>No</v>
      </c>
      <c r="K762" t="str">
        <f>IF(ABS((moras2[[#This Row],[EDAD]]-AVERAGE($I:$I))/_xlfn.STDEV.S($I:$I))&gt;1.96,"Atípico","No")</f>
        <v>No</v>
      </c>
      <c r="L762" t="str">
        <f t="shared" si="22"/>
        <v>36-45</v>
      </c>
      <c r="M762" t="str">
        <f t="shared" si="23"/>
        <v>1.000.001-5.000.000</v>
      </c>
    </row>
    <row r="763" spans="1:13" x14ac:dyDescent="0.35">
      <c r="A763">
        <v>952</v>
      </c>
      <c r="B763" t="s">
        <v>9</v>
      </c>
      <c r="C763">
        <v>1027375.02</v>
      </c>
      <c r="D763" t="s">
        <v>14</v>
      </c>
      <c r="E763" t="s">
        <v>11</v>
      </c>
      <c r="F763" t="s">
        <v>12</v>
      </c>
      <c r="G763" t="s">
        <v>13</v>
      </c>
      <c r="H763" t="s">
        <v>13</v>
      </c>
      <c r="I763">
        <v>65</v>
      </c>
      <c r="J763" t="str">
        <f>IF(ABS((C763-AVERAGE($C:$C))/_xlfn.STDEV.S(moras2[SALARIO]))&gt;1.96,"Atípico","No")</f>
        <v>No</v>
      </c>
      <c r="K763" t="str">
        <f>IF(ABS((moras2[[#This Row],[EDAD]]-AVERAGE($I:$I))/_xlfn.STDEV.S($I:$I))&gt;1.96,"Atípico","No")</f>
        <v>No</v>
      </c>
      <c r="L763" t="str">
        <f t="shared" si="22"/>
        <v>56+</v>
      </c>
      <c r="M763" t="str">
        <f t="shared" si="23"/>
        <v>1.000.001-5.000.000</v>
      </c>
    </row>
    <row r="764" spans="1:13" x14ac:dyDescent="0.35">
      <c r="A764">
        <v>4789</v>
      </c>
      <c r="B764" t="s">
        <v>9</v>
      </c>
      <c r="C764">
        <v>1024313.1</v>
      </c>
      <c r="D764" t="s">
        <v>10</v>
      </c>
      <c r="E764" t="s">
        <v>16</v>
      </c>
      <c r="F764" t="s">
        <v>12</v>
      </c>
      <c r="G764" t="s">
        <v>13</v>
      </c>
      <c r="H764" t="s">
        <v>13</v>
      </c>
      <c r="I764">
        <v>26</v>
      </c>
      <c r="J764" t="str">
        <f>IF(ABS((C764-AVERAGE($C:$C))/_xlfn.STDEV.S(moras2[SALARIO]))&gt;1.96,"Atípico","No")</f>
        <v>No</v>
      </c>
      <c r="K764" t="str">
        <f>IF(ABS((moras2[[#This Row],[EDAD]]-AVERAGE($I:$I))/_xlfn.STDEV.S($I:$I))&gt;1.96,"Atípico","No")</f>
        <v>No</v>
      </c>
      <c r="L764" t="str">
        <f t="shared" si="22"/>
        <v>26-35</v>
      </c>
      <c r="M764" t="str">
        <f t="shared" si="23"/>
        <v>1.000.001-5.000.000</v>
      </c>
    </row>
    <row r="765" spans="1:13" x14ac:dyDescent="0.35">
      <c r="A765">
        <v>553</v>
      </c>
      <c r="B765" t="s">
        <v>9</v>
      </c>
      <c r="C765">
        <v>1024300.76</v>
      </c>
      <c r="D765" t="s">
        <v>10</v>
      </c>
      <c r="E765" t="s">
        <v>16</v>
      </c>
      <c r="F765" t="s">
        <v>12</v>
      </c>
      <c r="G765" t="s">
        <v>13</v>
      </c>
      <c r="H765" t="s">
        <v>13</v>
      </c>
      <c r="I765">
        <v>38</v>
      </c>
      <c r="J765" t="str">
        <f>IF(ABS((C765-AVERAGE($C:$C))/_xlfn.STDEV.S(moras2[SALARIO]))&gt;1.96,"Atípico","No")</f>
        <v>No</v>
      </c>
      <c r="K765" t="str">
        <f>IF(ABS((moras2[[#This Row],[EDAD]]-AVERAGE($I:$I))/_xlfn.STDEV.S($I:$I))&gt;1.96,"Atípico","No")</f>
        <v>No</v>
      </c>
      <c r="L765" t="str">
        <f t="shared" si="22"/>
        <v>36-45</v>
      </c>
      <c r="M765" t="str">
        <f t="shared" si="23"/>
        <v>1.000.001-5.000.000</v>
      </c>
    </row>
    <row r="766" spans="1:13" x14ac:dyDescent="0.35">
      <c r="A766">
        <v>2455</v>
      </c>
      <c r="B766" t="s">
        <v>15</v>
      </c>
      <c r="C766">
        <v>1023887.95</v>
      </c>
      <c r="D766" t="s">
        <v>10</v>
      </c>
      <c r="E766" t="s">
        <v>11</v>
      </c>
      <c r="F766" t="s">
        <v>12</v>
      </c>
      <c r="G766" t="s">
        <v>13</v>
      </c>
      <c r="H766" t="s">
        <v>13</v>
      </c>
      <c r="I766">
        <v>33</v>
      </c>
      <c r="J766" t="str">
        <f>IF(ABS((C766-AVERAGE($C:$C))/_xlfn.STDEV.S(moras2[SALARIO]))&gt;1.96,"Atípico","No")</f>
        <v>No</v>
      </c>
      <c r="K766" t="str">
        <f>IF(ABS((moras2[[#This Row],[EDAD]]-AVERAGE($I:$I))/_xlfn.STDEV.S($I:$I))&gt;1.96,"Atípico","No")</f>
        <v>No</v>
      </c>
      <c r="L766" t="str">
        <f t="shared" si="22"/>
        <v>26-35</v>
      </c>
      <c r="M766" t="str">
        <f t="shared" si="23"/>
        <v>1.000.001-5.000.000</v>
      </c>
    </row>
    <row r="767" spans="1:13" x14ac:dyDescent="0.35">
      <c r="A767">
        <v>4424</v>
      </c>
      <c r="B767" t="s">
        <v>15</v>
      </c>
      <c r="C767">
        <v>1021562</v>
      </c>
      <c r="D767" t="s">
        <v>10</v>
      </c>
      <c r="E767" t="s">
        <v>11</v>
      </c>
      <c r="F767" t="s">
        <v>12</v>
      </c>
      <c r="G767" t="s">
        <v>13</v>
      </c>
      <c r="H767" t="s">
        <v>13</v>
      </c>
      <c r="I767">
        <v>36</v>
      </c>
      <c r="J767" t="str">
        <f>IF(ABS((C767-AVERAGE($C:$C))/_xlfn.STDEV.S(moras2[SALARIO]))&gt;1.96,"Atípico","No")</f>
        <v>No</v>
      </c>
      <c r="K767" t="str">
        <f>IF(ABS((moras2[[#This Row],[EDAD]]-AVERAGE($I:$I))/_xlfn.STDEV.S($I:$I))&gt;1.96,"Atípico","No")</f>
        <v>No</v>
      </c>
      <c r="L767" t="str">
        <f t="shared" si="22"/>
        <v>36-45</v>
      </c>
      <c r="M767" t="str">
        <f t="shared" si="23"/>
        <v>1.000.001-5.000.000</v>
      </c>
    </row>
    <row r="768" spans="1:13" x14ac:dyDescent="0.35">
      <c r="A768">
        <v>1245</v>
      </c>
      <c r="B768" t="s">
        <v>9</v>
      </c>
      <c r="C768">
        <v>1021093.09</v>
      </c>
      <c r="D768" t="s">
        <v>10</v>
      </c>
      <c r="E768" t="s">
        <v>16</v>
      </c>
      <c r="F768" t="s">
        <v>12</v>
      </c>
      <c r="G768" t="s">
        <v>13</v>
      </c>
      <c r="H768" t="s">
        <v>13</v>
      </c>
      <c r="I768">
        <v>61</v>
      </c>
      <c r="J768" t="str">
        <f>IF(ABS((C768-AVERAGE($C:$C))/_xlfn.STDEV.S(moras2[SALARIO]))&gt;1.96,"Atípico","No")</f>
        <v>No</v>
      </c>
      <c r="K768" t="str">
        <f>IF(ABS((moras2[[#This Row],[EDAD]]-AVERAGE($I:$I))/_xlfn.STDEV.S($I:$I))&gt;1.96,"Atípico","No")</f>
        <v>No</v>
      </c>
      <c r="L768" t="str">
        <f t="shared" si="22"/>
        <v>56+</v>
      </c>
      <c r="M768" t="str">
        <f t="shared" si="23"/>
        <v>1.000.001-5.000.000</v>
      </c>
    </row>
    <row r="769" spans="1:13" x14ac:dyDescent="0.35">
      <c r="A769">
        <v>1029</v>
      </c>
      <c r="B769" t="s">
        <v>9</v>
      </c>
      <c r="C769">
        <v>1020006.8</v>
      </c>
      <c r="D769" t="s">
        <v>10</v>
      </c>
      <c r="E769" t="s">
        <v>16</v>
      </c>
      <c r="F769" t="s">
        <v>12</v>
      </c>
      <c r="G769" t="s">
        <v>13</v>
      </c>
      <c r="H769" t="s">
        <v>13</v>
      </c>
      <c r="I769">
        <v>30</v>
      </c>
      <c r="J769" t="str">
        <f>IF(ABS((C769-AVERAGE($C:$C))/_xlfn.STDEV.S(moras2[SALARIO]))&gt;1.96,"Atípico","No")</f>
        <v>No</v>
      </c>
      <c r="K769" t="str">
        <f>IF(ABS((moras2[[#This Row],[EDAD]]-AVERAGE($I:$I))/_xlfn.STDEV.S($I:$I))&gt;1.96,"Atípico","No")</f>
        <v>No</v>
      </c>
      <c r="L769" t="str">
        <f t="shared" si="22"/>
        <v>26-35</v>
      </c>
      <c r="M769" t="str">
        <f t="shared" si="23"/>
        <v>1.000.001-5.000.000</v>
      </c>
    </row>
    <row r="770" spans="1:13" x14ac:dyDescent="0.35">
      <c r="A770">
        <v>1839</v>
      </c>
      <c r="B770" t="s">
        <v>15</v>
      </c>
      <c r="C770">
        <v>1019557</v>
      </c>
      <c r="D770" t="s">
        <v>10</v>
      </c>
      <c r="E770" t="s">
        <v>11</v>
      </c>
      <c r="F770" t="s">
        <v>12</v>
      </c>
      <c r="G770" t="s">
        <v>13</v>
      </c>
      <c r="H770" t="s">
        <v>13</v>
      </c>
      <c r="I770">
        <v>33</v>
      </c>
      <c r="J770" t="str">
        <f>IF(ABS((C770-AVERAGE($C:$C))/_xlfn.STDEV.S(moras2[SALARIO]))&gt;1.96,"Atípico","No")</f>
        <v>No</v>
      </c>
      <c r="K770" t="str">
        <f>IF(ABS((moras2[[#This Row],[EDAD]]-AVERAGE($I:$I))/_xlfn.STDEV.S($I:$I))&gt;1.96,"Atípico","No")</f>
        <v>No</v>
      </c>
      <c r="L770" t="str">
        <f t="shared" ref="L770:L833" si="24">IF(I770&lt;=35,"26-35",IF(I770&lt;=45,"36-45",IF(I770&lt;=55,"46-55","56+")))</f>
        <v>26-35</v>
      </c>
      <c r="M770" t="str">
        <f t="shared" ref="M770:M833" si="25">IF(C770&lt;=500000,"0-500.000",
IF(C770&lt;=1000000,"500.001-1.000.000",
IF(C770&lt;=5000000,"1.000.001-5.000.000",
"5.000.001-16.858.742")))</f>
        <v>1.000.001-5.000.000</v>
      </c>
    </row>
    <row r="771" spans="1:13" x14ac:dyDescent="0.35">
      <c r="A771">
        <v>801</v>
      </c>
      <c r="B771" t="s">
        <v>9</v>
      </c>
      <c r="C771">
        <v>1017758</v>
      </c>
      <c r="D771" t="s">
        <v>18</v>
      </c>
      <c r="E771" t="s">
        <v>16</v>
      </c>
      <c r="F771" t="s">
        <v>12</v>
      </c>
      <c r="G771" t="s">
        <v>13</v>
      </c>
      <c r="H771" t="s">
        <v>13</v>
      </c>
      <c r="I771">
        <v>61</v>
      </c>
      <c r="J771" t="str">
        <f>IF(ABS((C771-AVERAGE($C:$C))/_xlfn.STDEV.S(moras2[SALARIO]))&gt;1.96,"Atípico","No")</f>
        <v>No</v>
      </c>
      <c r="K771" t="str">
        <f>IF(ABS((moras2[[#This Row],[EDAD]]-AVERAGE($I:$I))/_xlfn.STDEV.S($I:$I))&gt;1.96,"Atípico","No")</f>
        <v>No</v>
      </c>
      <c r="L771" t="str">
        <f t="shared" si="24"/>
        <v>56+</v>
      </c>
      <c r="M771" t="str">
        <f t="shared" si="25"/>
        <v>1.000.001-5.000.000</v>
      </c>
    </row>
    <row r="772" spans="1:13" x14ac:dyDescent="0.35">
      <c r="A772">
        <v>3705</v>
      </c>
      <c r="B772" t="s">
        <v>9</v>
      </c>
      <c r="C772">
        <v>1017560.5</v>
      </c>
      <c r="D772" t="s">
        <v>10</v>
      </c>
      <c r="E772" t="s">
        <v>11</v>
      </c>
      <c r="F772" t="s">
        <v>12</v>
      </c>
      <c r="G772" t="s">
        <v>13</v>
      </c>
      <c r="H772" t="s">
        <v>13</v>
      </c>
      <c r="I772">
        <v>60</v>
      </c>
      <c r="J772" t="str">
        <f>IF(ABS((C772-AVERAGE($C:$C))/_xlfn.STDEV.S(moras2[SALARIO]))&gt;1.96,"Atípico","No")</f>
        <v>No</v>
      </c>
      <c r="K772" t="str">
        <f>IF(ABS((moras2[[#This Row],[EDAD]]-AVERAGE($I:$I))/_xlfn.STDEV.S($I:$I))&gt;1.96,"Atípico","No")</f>
        <v>No</v>
      </c>
      <c r="L772" t="str">
        <f t="shared" si="24"/>
        <v>56+</v>
      </c>
      <c r="M772" t="str">
        <f t="shared" si="25"/>
        <v>1.000.001-5.000.000</v>
      </c>
    </row>
    <row r="773" spans="1:13" x14ac:dyDescent="0.35">
      <c r="A773">
        <v>1931</v>
      </c>
      <c r="B773" t="s">
        <v>15</v>
      </c>
      <c r="C773">
        <v>1017485</v>
      </c>
      <c r="D773" t="s">
        <v>18</v>
      </c>
      <c r="E773" t="s">
        <v>16</v>
      </c>
      <c r="F773" t="s">
        <v>12</v>
      </c>
      <c r="G773" t="s">
        <v>13</v>
      </c>
      <c r="H773" t="s">
        <v>13</v>
      </c>
      <c r="I773">
        <v>53</v>
      </c>
      <c r="J773" t="str">
        <f>IF(ABS((C773-AVERAGE($C:$C))/_xlfn.STDEV.S(moras2[SALARIO]))&gt;1.96,"Atípico","No")</f>
        <v>No</v>
      </c>
      <c r="K773" t="str">
        <f>IF(ABS((moras2[[#This Row],[EDAD]]-AVERAGE($I:$I))/_xlfn.STDEV.S($I:$I))&gt;1.96,"Atípico","No")</f>
        <v>No</v>
      </c>
      <c r="L773" t="str">
        <f t="shared" si="24"/>
        <v>46-55</v>
      </c>
      <c r="M773" t="str">
        <f t="shared" si="25"/>
        <v>1.000.001-5.000.000</v>
      </c>
    </row>
    <row r="774" spans="1:13" x14ac:dyDescent="0.35">
      <c r="A774">
        <v>4145</v>
      </c>
      <c r="B774" t="s">
        <v>9</v>
      </c>
      <c r="C774">
        <v>1017377.98</v>
      </c>
      <c r="D774" t="s">
        <v>10</v>
      </c>
      <c r="E774" t="s">
        <v>16</v>
      </c>
      <c r="F774" t="s">
        <v>12</v>
      </c>
      <c r="G774" t="s">
        <v>13</v>
      </c>
      <c r="H774" t="s">
        <v>13</v>
      </c>
      <c r="I774">
        <v>48</v>
      </c>
      <c r="J774" t="str">
        <f>IF(ABS((C774-AVERAGE($C:$C))/_xlfn.STDEV.S(moras2[SALARIO]))&gt;1.96,"Atípico","No")</f>
        <v>No</v>
      </c>
      <c r="K774" t="str">
        <f>IF(ABS((moras2[[#This Row],[EDAD]]-AVERAGE($I:$I))/_xlfn.STDEV.S($I:$I))&gt;1.96,"Atípico","No")</f>
        <v>No</v>
      </c>
      <c r="L774" t="str">
        <f t="shared" si="24"/>
        <v>46-55</v>
      </c>
      <c r="M774" t="str">
        <f t="shared" si="25"/>
        <v>1.000.001-5.000.000</v>
      </c>
    </row>
    <row r="775" spans="1:13" x14ac:dyDescent="0.35">
      <c r="A775">
        <v>3981</v>
      </c>
      <c r="B775" t="s">
        <v>9</v>
      </c>
      <c r="C775">
        <v>1011737</v>
      </c>
      <c r="D775" t="s">
        <v>10</v>
      </c>
      <c r="E775" t="s">
        <v>11</v>
      </c>
      <c r="F775" t="s">
        <v>12</v>
      </c>
      <c r="G775" t="s">
        <v>13</v>
      </c>
      <c r="H775" t="s">
        <v>13</v>
      </c>
      <c r="I775">
        <v>48</v>
      </c>
      <c r="J775" t="str">
        <f>IF(ABS((C775-AVERAGE($C:$C))/_xlfn.STDEV.S(moras2[SALARIO]))&gt;1.96,"Atípico","No")</f>
        <v>No</v>
      </c>
      <c r="K775" t="str">
        <f>IF(ABS((moras2[[#This Row],[EDAD]]-AVERAGE($I:$I))/_xlfn.STDEV.S($I:$I))&gt;1.96,"Atípico","No")</f>
        <v>No</v>
      </c>
      <c r="L775" t="str">
        <f t="shared" si="24"/>
        <v>46-55</v>
      </c>
      <c r="M775" t="str">
        <f t="shared" si="25"/>
        <v>1.000.001-5.000.000</v>
      </c>
    </row>
    <row r="776" spans="1:13" x14ac:dyDescent="0.35">
      <c r="A776">
        <v>606</v>
      </c>
      <c r="B776" t="s">
        <v>9</v>
      </c>
      <c r="C776">
        <v>1008778</v>
      </c>
      <c r="D776" t="s">
        <v>14</v>
      </c>
      <c r="E776" t="s">
        <v>11</v>
      </c>
      <c r="F776" t="s">
        <v>12</v>
      </c>
      <c r="G776" t="s">
        <v>13</v>
      </c>
      <c r="H776" t="s">
        <v>13</v>
      </c>
      <c r="I776">
        <v>75</v>
      </c>
      <c r="J776" t="str">
        <f>IF(ABS((C776-AVERAGE($C:$C))/_xlfn.STDEV.S(moras2[SALARIO]))&gt;1.96,"Atípico","No")</f>
        <v>No</v>
      </c>
      <c r="K776" t="str">
        <f>IF(ABS((moras2[[#This Row],[EDAD]]-AVERAGE($I:$I))/_xlfn.STDEV.S($I:$I))&gt;1.96,"Atípico","No")</f>
        <v>Atípico</v>
      </c>
      <c r="L776" t="str">
        <f t="shared" si="24"/>
        <v>56+</v>
      </c>
      <c r="M776" t="str">
        <f t="shared" si="25"/>
        <v>1.000.001-5.000.000</v>
      </c>
    </row>
    <row r="777" spans="1:13" x14ac:dyDescent="0.35">
      <c r="A777">
        <v>3857</v>
      </c>
      <c r="B777" t="s">
        <v>9</v>
      </c>
      <c r="C777">
        <v>1007583</v>
      </c>
      <c r="D777" t="s">
        <v>18</v>
      </c>
      <c r="E777" t="s">
        <v>16</v>
      </c>
      <c r="F777" t="s">
        <v>12</v>
      </c>
      <c r="G777" t="s">
        <v>13</v>
      </c>
      <c r="H777" t="s">
        <v>13</v>
      </c>
      <c r="I777">
        <v>76</v>
      </c>
      <c r="J777" t="str">
        <f>IF(ABS((C777-AVERAGE($C:$C))/_xlfn.STDEV.S(moras2[SALARIO]))&gt;1.96,"Atípico","No")</f>
        <v>No</v>
      </c>
      <c r="K777" t="str">
        <f>IF(ABS((moras2[[#This Row],[EDAD]]-AVERAGE($I:$I))/_xlfn.STDEV.S($I:$I))&gt;1.96,"Atípico","No")</f>
        <v>Atípico</v>
      </c>
      <c r="L777" t="str">
        <f t="shared" si="24"/>
        <v>56+</v>
      </c>
      <c r="M777" t="str">
        <f t="shared" si="25"/>
        <v>1.000.001-5.000.000</v>
      </c>
    </row>
    <row r="778" spans="1:13" x14ac:dyDescent="0.35">
      <c r="A778">
        <v>3480</v>
      </c>
      <c r="B778" t="s">
        <v>9</v>
      </c>
      <c r="C778">
        <v>1006500</v>
      </c>
      <c r="D778" t="s">
        <v>10</v>
      </c>
      <c r="E778" t="s">
        <v>16</v>
      </c>
      <c r="F778" t="s">
        <v>12</v>
      </c>
      <c r="G778" t="s">
        <v>13</v>
      </c>
      <c r="H778" t="s">
        <v>13</v>
      </c>
      <c r="I778">
        <v>25</v>
      </c>
      <c r="J778" t="str">
        <f>IF(ABS((C778-AVERAGE($C:$C))/_xlfn.STDEV.S(moras2[SALARIO]))&gt;1.96,"Atípico","No")</f>
        <v>No</v>
      </c>
      <c r="K778" t="str">
        <f>IF(ABS((moras2[[#This Row],[EDAD]]-AVERAGE($I:$I))/_xlfn.STDEV.S($I:$I))&gt;1.96,"Atípico","No")</f>
        <v>No</v>
      </c>
      <c r="L778" t="str">
        <f t="shared" si="24"/>
        <v>26-35</v>
      </c>
      <c r="M778" t="str">
        <f t="shared" si="25"/>
        <v>1.000.001-5.000.000</v>
      </c>
    </row>
    <row r="779" spans="1:13" x14ac:dyDescent="0.35">
      <c r="A779">
        <v>1257</v>
      </c>
      <c r="B779" t="s">
        <v>9</v>
      </c>
      <c r="C779">
        <v>1006388.25</v>
      </c>
      <c r="D779" t="s">
        <v>10</v>
      </c>
      <c r="E779" t="s">
        <v>16</v>
      </c>
      <c r="F779" t="s">
        <v>12</v>
      </c>
      <c r="G779" t="s">
        <v>13</v>
      </c>
      <c r="H779" t="s">
        <v>13</v>
      </c>
      <c r="I779">
        <v>52</v>
      </c>
      <c r="J779" t="str">
        <f>IF(ABS((C779-AVERAGE($C:$C))/_xlfn.STDEV.S(moras2[SALARIO]))&gt;1.96,"Atípico","No")</f>
        <v>No</v>
      </c>
      <c r="K779" t="str">
        <f>IF(ABS((moras2[[#This Row],[EDAD]]-AVERAGE($I:$I))/_xlfn.STDEV.S($I:$I))&gt;1.96,"Atípico","No")</f>
        <v>No</v>
      </c>
      <c r="L779" t="str">
        <f t="shared" si="24"/>
        <v>46-55</v>
      </c>
      <c r="M779" t="str">
        <f t="shared" si="25"/>
        <v>1.000.001-5.000.000</v>
      </c>
    </row>
    <row r="780" spans="1:13" x14ac:dyDescent="0.35">
      <c r="A780">
        <v>731</v>
      </c>
      <c r="B780" t="s">
        <v>9</v>
      </c>
      <c r="C780">
        <v>1005435.78</v>
      </c>
      <c r="D780" t="s">
        <v>14</v>
      </c>
      <c r="E780" t="s">
        <v>11</v>
      </c>
      <c r="F780" t="s">
        <v>12</v>
      </c>
      <c r="G780" t="s">
        <v>13</v>
      </c>
      <c r="H780" t="s">
        <v>13</v>
      </c>
      <c r="I780">
        <v>60</v>
      </c>
      <c r="J780" t="str">
        <f>IF(ABS((C780-AVERAGE($C:$C))/_xlfn.STDEV.S(moras2[SALARIO]))&gt;1.96,"Atípico","No")</f>
        <v>No</v>
      </c>
      <c r="K780" t="str">
        <f>IF(ABS((moras2[[#This Row],[EDAD]]-AVERAGE($I:$I))/_xlfn.STDEV.S($I:$I))&gt;1.96,"Atípico","No")</f>
        <v>No</v>
      </c>
      <c r="L780" t="str">
        <f t="shared" si="24"/>
        <v>56+</v>
      </c>
      <c r="M780" t="str">
        <f t="shared" si="25"/>
        <v>1.000.001-5.000.000</v>
      </c>
    </row>
    <row r="781" spans="1:13" x14ac:dyDescent="0.35">
      <c r="A781">
        <v>2576</v>
      </c>
      <c r="B781" t="s">
        <v>15</v>
      </c>
      <c r="C781">
        <v>1002900.02</v>
      </c>
      <c r="D781" t="s">
        <v>10</v>
      </c>
      <c r="E781" t="s">
        <v>11</v>
      </c>
      <c r="F781" t="s">
        <v>12</v>
      </c>
      <c r="G781" t="s">
        <v>13</v>
      </c>
      <c r="H781" t="s">
        <v>13</v>
      </c>
      <c r="I781">
        <v>46</v>
      </c>
      <c r="J781" t="str">
        <f>IF(ABS((C781-AVERAGE($C:$C))/_xlfn.STDEV.S(moras2[SALARIO]))&gt;1.96,"Atípico","No")</f>
        <v>No</v>
      </c>
      <c r="K781" t="str">
        <f>IF(ABS((moras2[[#This Row],[EDAD]]-AVERAGE($I:$I))/_xlfn.STDEV.S($I:$I))&gt;1.96,"Atípico","No")</f>
        <v>No</v>
      </c>
      <c r="L781" t="str">
        <f t="shared" si="24"/>
        <v>46-55</v>
      </c>
      <c r="M781" t="str">
        <f t="shared" si="25"/>
        <v>1.000.001-5.000.000</v>
      </c>
    </row>
    <row r="782" spans="1:13" x14ac:dyDescent="0.35">
      <c r="A782">
        <v>2196</v>
      </c>
      <c r="B782" t="s">
        <v>15</v>
      </c>
      <c r="C782">
        <v>1002612</v>
      </c>
      <c r="D782" t="s">
        <v>14</v>
      </c>
      <c r="E782" t="s">
        <v>11</v>
      </c>
      <c r="F782" t="s">
        <v>12</v>
      </c>
      <c r="G782" t="s">
        <v>13</v>
      </c>
      <c r="H782" t="s">
        <v>13</v>
      </c>
      <c r="I782">
        <v>63</v>
      </c>
      <c r="J782" t="str">
        <f>IF(ABS((C782-AVERAGE($C:$C))/_xlfn.STDEV.S(moras2[SALARIO]))&gt;1.96,"Atípico","No")</f>
        <v>No</v>
      </c>
      <c r="K782" t="str">
        <f>IF(ABS((moras2[[#This Row],[EDAD]]-AVERAGE($I:$I))/_xlfn.STDEV.S($I:$I))&gt;1.96,"Atípico","No")</f>
        <v>No</v>
      </c>
      <c r="L782" t="str">
        <f t="shared" si="24"/>
        <v>56+</v>
      </c>
      <c r="M782" t="str">
        <f t="shared" si="25"/>
        <v>1.000.001-5.000.000</v>
      </c>
    </row>
    <row r="783" spans="1:13" x14ac:dyDescent="0.35">
      <c r="A783">
        <v>236</v>
      </c>
      <c r="B783" t="s">
        <v>15</v>
      </c>
      <c r="C783">
        <v>1002472.71</v>
      </c>
      <c r="D783" t="s">
        <v>10</v>
      </c>
      <c r="E783" t="s">
        <v>11</v>
      </c>
      <c r="F783" t="s">
        <v>12</v>
      </c>
      <c r="G783" t="s">
        <v>13</v>
      </c>
      <c r="H783" t="s">
        <v>13</v>
      </c>
      <c r="I783">
        <v>51</v>
      </c>
      <c r="J783" t="str">
        <f>IF(ABS((C783-AVERAGE($C:$C))/_xlfn.STDEV.S(moras2[SALARIO]))&gt;1.96,"Atípico","No")</f>
        <v>No</v>
      </c>
      <c r="K783" t="str">
        <f>IF(ABS((moras2[[#This Row],[EDAD]]-AVERAGE($I:$I))/_xlfn.STDEV.S($I:$I))&gt;1.96,"Atípico","No")</f>
        <v>No</v>
      </c>
      <c r="L783" t="str">
        <f t="shared" si="24"/>
        <v>46-55</v>
      </c>
      <c r="M783" t="str">
        <f t="shared" si="25"/>
        <v>1.000.001-5.000.000</v>
      </c>
    </row>
    <row r="784" spans="1:13" x14ac:dyDescent="0.35">
      <c r="A784">
        <v>3228</v>
      </c>
      <c r="B784" t="s">
        <v>9</v>
      </c>
      <c r="C784">
        <v>1000025.21</v>
      </c>
      <c r="D784" t="s">
        <v>14</v>
      </c>
      <c r="E784" t="s">
        <v>11</v>
      </c>
      <c r="F784" t="s">
        <v>12</v>
      </c>
      <c r="G784" t="s">
        <v>13</v>
      </c>
      <c r="H784" t="s">
        <v>13</v>
      </c>
      <c r="I784">
        <v>67</v>
      </c>
      <c r="J784" t="str">
        <f>IF(ABS((C784-AVERAGE($C:$C))/_xlfn.STDEV.S(moras2[SALARIO]))&gt;1.96,"Atípico","No")</f>
        <v>No</v>
      </c>
      <c r="K784" t="str">
        <f>IF(ABS((moras2[[#This Row],[EDAD]]-AVERAGE($I:$I))/_xlfn.STDEV.S($I:$I))&gt;1.96,"Atípico","No")</f>
        <v>No</v>
      </c>
      <c r="L784" t="str">
        <f t="shared" si="24"/>
        <v>56+</v>
      </c>
      <c r="M784" t="str">
        <f t="shared" si="25"/>
        <v>1.000.001-5.000.000</v>
      </c>
    </row>
    <row r="785" spans="1:13" x14ac:dyDescent="0.35">
      <c r="A785">
        <v>1540</v>
      </c>
      <c r="B785" t="s">
        <v>15</v>
      </c>
      <c r="C785">
        <v>1000000</v>
      </c>
      <c r="D785" t="s">
        <v>10</v>
      </c>
      <c r="E785" t="s">
        <v>16</v>
      </c>
      <c r="F785" t="s">
        <v>12</v>
      </c>
      <c r="G785" t="s">
        <v>13</v>
      </c>
      <c r="H785" t="s">
        <v>13</v>
      </c>
      <c r="I785">
        <v>22</v>
      </c>
      <c r="J785" t="str">
        <f>IF(ABS((C785-AVERAGE($C:$C))/_xlfn.STDEV.S(moras2[SALARIO]))&gt;1.96,"Atípico","No")</f>
        <v>No</v>
      </c>
      <c r="K785" t="str">
        <f>IF(ABS((moras2[[#This Row],[EDAD]]-AVERAGE($I:$I))/_xlfn.STDEV.S($I:$I))&gt;1.96,"Atípico","No")</f>
        <v>No</v>
      </c>
      <c r="L785" t="str">
        <f t="shared" si="24"/>
        <v>26-35</v>
      </c>
      <c r="M785" t="str">
        <f t="shared" si="25"/>
        <v>500.001-1.000.000</v>
      </c>
    </row>
    <row r="786" spans="1:13" x14ac:dyDescent="0.35">
      <c r="A786">
        <v>2065</v>
      </c>
      <c r="B786" t="s">
        <v>15</v>
      </c>
      <c r="C786">
        <v>1000000</v>
      </c>
      <c r="D786" t="s">
        <v>10</v>
      </c>
      <c r="E786" t="s">
        <v>16</v>
      </c>
      <c r="F786" t="s">
        <v>12</v>
      </c>
      <c r="G786" t="s">
        <v>13</v>
      </c>
      <c r="H786" t="s">
        <v>13</v>
      </c>
      <c r="I786">
        <v>23</v>
      </c>
      <c r="J786" t="str">
        <f>IF(ABS((C786-AVERAGE($C:$C))/_xlfn.STDEV.S(moras2[SALARIO]))&gt;1.96,"Atípico","No")</f>
        <v>No</v>
      </c>
      <c r="K786" t="str">
        <f>IF(ABS((moras2[[#This Row],[EDAD]]-AVERAGE($I:$I))/_xlfn.STDEV.S($I:$I))&gt;1.96,"Atípico","No")</f>
        <v>No</v>
      </c>
      <c r="L786" t="str">
        <f t="shared" si="24"/>
        <v>26-35</v>
      </c>
      <c r="M786" t="str">
        <f t="shared" si="25"/>
        <v>500.001-1.000.000</v>
      </c>
    </row>
    <row r="787" spans="1:13" x14ac:dyDescent="0.35">
      <c r="A787">
        <v>3185</v>
      </c>
      <c r="B787" t="s">
        <v>9</v>
      </c>
      <c r="C787">
        <v>1000000</v>
      </c>
      <c r="D787" t="s">
        <v>10</v>
      </c>
      <c r="E787" t="s">
        <v>16</v>
      </c>
      <c r="F787" t="s">
        <v>12</v>
      </c>
      <c r="G787" t="s">
        <v>13</v>
      </c>
      <c r="H787" t="s">
        <v>13</v>
      </c>
      <c r="I787">
        <v>24</v>
      </c>
      <c r="J787" t="str">
        <f>IF(ABS((C787-AVERAGE($C:$C))/_xlfn.STDEV.S(moras2[SALARIO]))&gt;1.96,"Atípico","No")</f>
        <v>No</v>
      </c>
      <c r="K787" t="str">
        <f>IF(ABS((moras2[[#This Row],[EDAD]]-AVERAGE($I:$I))/_xlfn.STDEV.S($I:$I))&gt;1.96,"Atípico","No")</f>
        <v>No</v>
      </c>
      <c r="L787" t="str">
        <f t="shared" si="24"/>
        <v>26-35</v>
      </c>
      <c r="M787" t="str">
        <f t="shared" si="25"/>
        <v>500.001-1.000.000</v>
      </c>
    </row>
    <row r="788" spans="1:13" x14ac:dyDescent="0.35">
      <c r="A788">
        <v>2616</v>
      </c>
      <c r="B788" t="s">
        <v>9</v>
      </c>
      <c r="C788">
        <v>1000000</v>
      </c>
      <c r="D788" t="s">
        <v>10</v>
      </c>
      <c r="E788" t="s">
        <v>16</v>
      </c>
      <c r="F788" t="s">
        <v>12</v>
      </c>
      <c r="G788" t="s">
        <v>13</v>
      </c>
      <c r="H788" t="s">
        <v>13</v>
      </c>
      <c r="I788">
        <v>29</v>
      </c>
      <c r="J788" t="str">
        <f>IF(ABS((C788-AVERAGE($C:$C))/_xlfn.STDEV.S(moras2[SALARIO]))&gt;1.96,"Atípico","No")</f>
        <v>No</v>
      </c>
      <c r="K788" t="str">
        <f>IF(ABS((moras2[[#This Row],[EDAD]]-AVERAGE($I:$I))/_xlfn.STDEV.S($I:$I))&gt;1.96,"Atípico","No")</f>
        <v>No</v>
      </c>
      <c r="L788" t="str">
        <f t="shared" si="24"/>
        <v>26-35</v>
      </c>
      <c r="M788" t="str">
        <f t="shared" si="25"/>
        <v>500.001-1.000.000</v>
      </c>
    </row>
    <row r="789" spans="1:13" x14ac:dyDescent="0.35">
      <c r="A789">
        <v>4974</v>
      </c>
      <c r="B789" t="s">
        <v>15</v>
      </c>
      <c r="C789">
        <v>1000000</v>
      </c>
      <c r="D789" t="s">
        <v>10</v>
      </c>
      <c r="E789" t="s">
        <v>16</v>
      </c>
      <c r="F789" t="s">
        <v>12</v>
      </c>
      <c r="G789" t="s">
        <v>13</v>
      </c>
      <c r="H789" t="s">
        <v>13</v>
      </c>
      <c r="I789">
        <v>37</v>
      </c>
      <c r="J789" t="str">
        <f>IF(ABS((C789-AVERAGE($C:$C))/_xlfn.STDEV.S(moras2[SALARIO]))&gt;1.96,"Atípico","No")</f>
        <v>No</v>
      </c>
      <c r="K789" t="str">
        <f>IF(ABS((moras2[[#This Row],[EDAD]]-AVERAGE($I:$I))/_xlfn.STDEV.S($I:$I))&gt;1.96,"Atípico","No")</f>
        <v>No</v>
      </c>
      <c r="L789" t="str">
        <f t="shared" si="24"/>
        <v>36-45</v>
      </c>
      <c r="M789" t="str">
        <f t="shared" si="25"/>
        <v>500.001-1.000.000</v>
      </c>
    </row>
    <row r="790" spans="1:13" x14ac:dyDescent="0.35">
      <c r="A790">
        <v>286</v>
      </c>
      <c r="B790" t="s">
        <v>9</v>
      </c>
      <c r="C790">
        <v>1000000</v>
      </c>
      <c r="D790" t="s">
        <v>10</v>
      </c>
      <c r="E790" t="s">
        <v>16</v>
      </c>
      <c r="F790" t="s">
        <v>12</v>
      </c>
      <c r="G790" t="s">
        <v>13</v>
      </c>
      <c r="H790" t="s">
        <v>12</v>
      </c>
      <c r="I790">
        <v>52</v>
      </c>
      <c r="J790" t="str">
        <f>IF(ABS((C790-AVERAGE($C:$C))/_xlfn.STDEV.S(moras2[SALARIO]))&gt;1.96,"Atípico","No")</f>
        <v>No</v>
      </c>
      <c r="K790" t="str">
        <f>IF(ABS((moras2[[#This Row],[EDAD]]-AVERAGE($I:$I))/_xlfn.STDEV.S($I:$I))&gt;1.96,"Atípico","No")</f>
        <v>No</v>
      </c>
      <c r="L790" t="str">
        <f t="shared" si="24"/>
        <v>46-55</v>
      </c>
      <c r="M790" t="str">
        <f t="shared" si="25"/>
        <v>500.001-1.000.000</v>
      </c>
    </row>
    <row r="791" spans="1:13" x14ac:dyDescent="0.35">
      <c r="A791">
        <v>4250</v>
      </c>
      <c r="B791" t="s">
        <v>15</v>
      </c>
      <c r="C791">
        <v>999660.5</v>
      </c>
      <c r="D791" t="s">
        <v>10</v>
      </c>
      <c r="E791" t="s">
        <v>16</v>
      </c>
      <c r="F791" t="s">
        <v>12</v>
      </c>
      <c r="G791" t="s">
        <v>12</v>
      </c>
      <c r="H791" t="s">
        <v>13</v>
      </c>
      <c r="I791">
        <v>30</v>
      </c>
      <c r="J791" t="str">
        <f>IF(ABS((C791-AVERAGE($C:$C))/_xlfn.STDEV.S(moras2[SALARIO]))&gt;1.96,"Atípico","No")</f>
        <v>No</v>
      </c>
      <c r="K791" t="str">
        <f>IF(ABS((moras2[[#This Row],[EDAD]]-AVERAGE($I:$I))/_xlfn.STDEV.S($I:$I))&gt;1.96,"Atípico","No")</f>
        <v>No</v>
      </c>
      <c r="L791" t="str">
        <f t="shared" si="24"/>
        <v>26-35</v>
      </c>
      <c r="M791" t="str">
        <f t="shared" si="25"/>
        <v>500.001-1.000.000</v>
      </c>
    </row>
    <row r="792" spans="1:13" x14ac:dyDescent="0.35">
      <c r="A792">
        <v>4183</v>
      </c>
      <c r="B792" t="s">
        <v>9</v>
      </c>
      <c r="C792">
        <v>999555</v>
      </c>
      <c r="D792" t="s">
        <v>10</v>
      </c>
      <c r="E792" t="s">
        <v>11</v>
      </c>
      <c r="F792" t="s">
        <v>12</v>
      </c>
      <c r="G792" t="s">
        <v>13</v>
      </c>
      <c r="H792" t="s">
        <v>13</v>
      </c>
      <c r="I792">
        <v>35</v>
      </c>
      <c r="J792" t="str">
        <f>IF(ABS((C792-AVERAGE($C:$C))/_xlfn.STDEV.S(moras2[SALARIO]))&gt;1.96,"Atípico","No")</f>
        <v>No</v>
      </c>
      <c r="K792" t="str">
        <f>IF(ABS((moras2[[#This Row],[EDAD]]-AVERAGE($I:$I))/_xlfn.STDEV.S($I:$I))&gt;1.96,"Atípico","No")</f>
        <v>No</v>
      </c>
      <c r="L792" t="str">
        <f t="shared" si="24"/>
        <v>26-35</v>
      </c>
      <c r="M792" t="str">
        <f t="shared" si="25"/>
        <v>500.001-1.000.000</v>
      </c>
    </row>
    <row r="793" spans="1:13" x14ac:dyDescent="0.35">
      <c r="A793">
        <v>2328</v>
      </c>
      <c r="B793" t="s">
        <v>9</v>
      </c>
      <c r="C793">
        <v>999312</v>
      </c>
      <c r="D793" t="s">
        <v>10</v>
      </c>
      <c r="E793" t="s">
        <v>11</v>
      </c>
      <c r="F793" t="s">
        <v>12</v>
      </c>
      <c r="G793" t="s">
        <v>13</v>
      </c>
      <c r="H793" t="s">
        <v>12</v>
      </c>
      <c r="I793">
        <v>28</v>
      </c>
      <c r="J793" t="str">
        <f>IF(ABS((C793-AVERAGE($C:$C))/_xlfn.STDEV.S(moras2[SALARIO]))&gt;1.96,"Atípico","No")</f>
        <v>No</v>
      </c>
      <c r="K793" t="str">
        <f>IF(ABS((moras2[[#This Row],[EDAD]]-AVERAGE($I:$I))/_xlfn.STDEV.S($I:$I))&gt;1.96,"Atípico","No")</f>
        <v>No</v>
      </c>
      <c r="L793" t="str">
        <f t="shared" si="24"/>
        <v>26-35</v>
      </c>
      <c r="M793" t="str">
        <f t="shared" si="25"/>
        <v>500.001-1.000.000</v>
      </c>
    </row>
    <row r="794" spans="1:13" x14ac:dyDescent="0.35">
      <c r="A794">
        <v>543</v>
      </c>
      <c r="B794" t="s">
        <v>9</v>
      </c>
      <c r="C794">
        <v>997036</v>
      </c>
      <c r="D794" t="s">
        <v>10</v>
      </c>
      <c r="E794" t="s">
        <v>11</v>
      </c>
      <c r="F794" t="s">
        <v>12</v>
      </c>
      <c r="G794" t="s">
        <v>13</v>
      </c>
      <c r="H794" t="s">
        <v>13</v>
      </c>
      <c r="I794">
        <v>63</v>
      </c>
      <c r="J794" t="str">
        <f>IF(ABS((C794-AVERAGE($C:$C))/_xlfn.STDEV.S(moras2[SALARIO]))&gt;1.96,"Atípico","No")</f>
        <v>No</v>
      </c>
      <c r="K794" t="str">
        <f>IF(ABS((moras2[[#This Row],[EDAD]]-AVERAGE($I:$I))/_xlfn.STDEV.S($I:$I))&gt;1.96,"Atípico","No")</f>
        <v>No</v>
      </c>
      <c r="L794" t="str">
        <f t="shared" si="24"/>
        <v>56+</v>
      </c>
      <c r="M794" t="str">
        <f t="shared" si="25"/>
        <v>500.001-1.000.000</v>
      </c>
    </row>
    <row r="795" spans="1:13" x14ac:dyDescent="0.35">
      <c r="A795">
        <v>3285</v>
      </c>
      <c r="B795" t="s">
        <v>15</v>
      </c>
      <c r="C795">
        <v>996628.96</v>
      </c>
      <c r="D795" t="s">
        <v>10</v>
      </c>
      <c r="E795" t="s">
        <v>11</v>
      </c>
      <c r="F795" t="s">
        <v>12</v>
      </c>
      <c r="G795" t="s">
        <v>13</v>
      </c>
      <c r="H795" t="s">
        <v>13</v>
      </c>
      <c r="I795">
        <v>34</v>
      </c>
      <c r="J795" t="str">
        <f>IF(ABS((C795-AVERAGE($C:$C))/_xlfn.STDEV.S(moras2[SALARIO]))&gt;1.96,"Atípico","No")</f>
        <v>No</v>
      </c>
      <c r="K795" t="str">
        <f>IF(ABS((moras2[[#This Row],[EDAD]]-AVERAGE($I:$I))/_xlfn.STDEV.S($I:$I))&gt;1.96,"Atípico","No")</f>
        <v>No</v>
      </c>
      <c r="L795" t="str">
        <f t="shared" si="24"/>
        <v>26-35</v>
      </c>
      <c r="M795" t="str">
        <f t="shared" si="25"/>
        <v>500.001-1.000.000</v>
      </c>
    </row>
    <row r="796" spans="1:13" x14ac:dyDescent="0.35">
      <c r="A796">
        <v>927</v>
      </c>
      <c r="B796" t="s">
        <v>15</v>
      </c>
      <c r="C796">
        <v>996543.9</v>
      </c>
      <c r="D796" t="s">
        <v>10</v>
      </c>
      <c r="E796" t="s">
        <v>11</v>
      </c>
      <c r="F796" t="s">
        <v>12</v>
      </c>
      <c r="G796" t="s">
        <v>13</v>
      </c>
      <c r="H796" t="s">
        <v>13</v>
      </c>
      <c r="I796">
        <v>54</v>
      </c>
      <c r="J796" t="str">
        <f>IF(ABS((C796-AVERAGE($C:$C))/_xlfn.STDEV.S(moras2[SALARIO]))&gt;1.96,"Atípico","No")</f>
        <v>No</v>
      </c>
      <c r="K796" t="str">
        <f>IF(ABS((moras2[[#This Row],[EDAD]]-AVERAGE($I:$I))/_xlfn.STDEV.S($I:$I))&gt;1.96,"Atípico","No")</f>
        <v>No</v>
      </c>
      <c r="L796" t="str">
        <f t="shared" si="24"/>
        <v>46-55</v>
      </c>
      <c r="M796" t="str">
        <f t="shared" si="25"/>
        <v>500.001-1.000.000</v>
      </c>
    </row>
    <row r="797" spans="1:13" x14ac:dyDescent="0.35">
      <c r="A797">
        <v>1943</v>
      </c>
      <c r="B797" t="s">
        <v>15</v>
      </c>
      <c r="C797">
        <v>995680</v>
      </c>
      <c r="D797" t="s">
        <v>10</v>
      </c>
      <c r="E797" t="s">
        <v>11</v>
      </c>
      <c r="F797" t="s">
        <v>12</v>
      </c>
      <c r="G797" t="s">
        <v>13</v>
      </c>
      <c r="H797" t="s">
        <v>13</v>
      </c>
      <c r="I797">
        <v>35</v>
      </c>
      <c r="J797" t="str">
        <f>IF(ABS((C797-AVERAGE($C:$C))/_xlfn.STDEV.S(moras2[SALARIO]))&gt;1.96,"Atípico","No")</f>
        <v>No</v>
      </c>
      <c r="K797" t="str">
        <f>IF(ABS((moras2[[#This Row],[EDAD]]-AVERAGE($I:$I))/_xlfn.STDEV.S($I:$I))&gt;1.96,"Atípico","No")</f>
        <v>No</v>
      </c>
      <c r="L797" t="str">
        <f t="shared" si="24"/>
        <v>26-35</v>
      </c>
      <c r="M797" t="str">
        <f t="shared" si="25"/>
        <v>500.001-1.000.000</v>
      </c>
    </row>
    <row r="798" spans="1:13" x14ac:dyDescent="0.35">
      <c r="A798">
        <v>117</v>
      </c>
      <c r="B798" t="s">
        <v>15</v>
      </c>
      <c r="C798">
        <v>995442</v>
      </c>
      <c r="D798" t="s">
        <v>10</v>
      </c>
      <c r="E798" t="s">
        <v>16</v>
      </c>
      <c r="F798" t="s">
        <v>12</v>
      </c>
      <c r="G798" t="s">
        <v>12</v>
      </c>
      <c r="H798" t="s">
        <v>12</v>
      </c>
      <c r="I798">
        <v>52</v>
      </c>
      <c r="J798" t="str">
        <f>IF(ABS((C798-AVERAGE($C:$C))/_xlfn.STDEV.S(moras2[SALARIO]))&gt;1.96,"Atípico","No")</f>
        <v>No</v>
      </c>
      <c r="K798" t="str">
        <f>IF(ABS((moras2[[#This Row],[EDAD]]-AVERAGE($I:$I))/_xlfn.STDEV.S($I:$I))&gt;1.96,"Atípico","No")</f>
        <v>No</v>
      </c>
      <c r="L798" t="str">
        <f t="shared" si="24"/>
        <v>46-55</v>
      </c>
      <c r="M798" t="str">
        <f t="shared" si="25"/>
        <v>500.001-1.000.000</v>
      </c>
    </row>
    <row r="799" spans="1:13" x14ac:dyDescent="0.35">
      <c r="A799">
        <v>3428</v>
      </c>
      <c r="B799" t="s">
        <v>9</v>
      </c>
      <c r="C799">
        <v>995069.79</v>
      </c>
      <c r="D799" t="s">
        <v>10</v>
      </c>
      <c r="E799" t="s">
        <v>16</v>
      </c>
      <c r="F799" t="s">
        <v>12</v>
      </c>
      <c r="G799" t="s">
        <v>13</v>
      </c>
      <c r="H799" t="s">
        <v>13</v>
      </c>
      <c r="I799">
        <v>37</v>
      </c>
      <c r="J799" t="str">
        <f>IF(ABS((C799-AVERAGE($C:$C))/_xlfn.STDEV.S(moras2[SALARIO]))&gt;1.96,"Atípico","No")</f>
        <v>No</v>
      </c>
      <c r="K799" t="str">
        <f>IF(ABS((moras2[[#This Row],[EDAD]]-AVERAGE($I:$I))/_xlfn.STDEV.S($I:$I))&gt;1.96,"Atípico","No")</f>
        <v>No</v>
      </c>
      <c r="L799" t="str">
        <f t="shared" si="24"/>
        <v>36-45</v>
      </c>
      <c r="M799" t="str">
        <f t="shared" si="25"/>
        <v>500.001-1.000.000</v>
      </c>
    </row>
    <row r="800" spans="1:13" x14ac:dyDescent="0.35">
      <c r="A800">
        <v>2266</v>
      </c>
      <c r="B800" t="s">
        <v>15</v>
      </c>
      <c r="C800">
        <v>994882.5</v>
      </c>
      <c r="D800" t="s">
        <v>10</v>
      </c>
      <c r="E800" t="s">
        <v>16</v>
      </c>
      <c r="F800" t="s">
        <v>12</v>
      </c>
      <c r="G800" t="s">
        <v>13</v>
      </c>
      <c r="H800" t="s">
        <v>13</v>
      </c>
      <c r="I800">
        <v>50</v>
      </c>
      <c r="J800" t="str">
        <f>IF(ABS((C800-AVERAGE($C:$C))/_xlfn.STDEV.S(moras2[SALARIO]))&gt;1.96,"Atípico","No")</f>
        <v>No</v>
      </c>
      <c r="K800" t="str">
        <f>IF(ABS((moras2[[#This Row],[EDAD]]-AVERAGE($I:$I))/_xlfn.STDEV.S($I:$I))&gt;1.96,"Atípico","No")</f>
        <v>No</v>
      </c>
      <c r="L800" t="str">
        <f t="shared" si="24"/>
        <v>46-55</v>
      </c>
      <c r="M800" t="str">
        <f t="shared" si="25"/>
        <v>500.001-1.000.000</v>
      </c>
    </row>
    <row r="801" spans="1:13" x14ac:dyDescent="0.35">
      <c r="A801">
        <v>2227</v>
      </c>
      <c r="B801" t="s">
        <v>9</v>
      </c>
      <c r="C801">
        <v>992801.25</v>
      </c>
      <c r="D801" t="s">
        <v>10</v>
      </c>
      <c r="E801" t="s">
        <v>16</v>
      </c>
      <c r="F801" t="s">
        <v>12</v>
      </c>
      <c r="G801" t="s">
        <v>13</v>
      </c>
      <c r="H801" t="s">
        <v>13</v>
      </c>
      <c r="I801">
        <v>27</v>
      </c>
      <c r="J801" t="str">
        <f>IF(ABS((C801-AVERAGE($C:$C))/_xlfn.STDEV.S(moras2[SALARIO]))&gt;1.96,"Atípico","No")</f>
        <v>No</v>
      </c>
      <c r="K801" t="str">
        <f>IF(ABS((moras2[[#This Row],[EDAD]]-AVERAGE($I:$I))/_xlfn.STDEV.S($I:$I))&gt;1.96,"Atípico","No")</f>
        <v>No</v>
      </c>
      <c r="L801" t="str">
        <f t="shared" si="24"/>
        <v>26-35</v>
      </c>
      <c r="M801" t="str">
        <f t="shared" si="25"/>
        <v>500.001-1.000.000</v>
      </c>
    </row>
    <row r="802" spans="1:13" x14ac:dyDescent="0.35">
      <c r="A802">
        <v>4904</v>
      </c>
      <c r="B802" t="s">
        <v>9</v>
      </c>
      <c r="C802">
        <v>991376.88</v>
      </c>
      <c r="D802" t="s">
        <v>10</v>
      </c>
      <c r="E802" t="s">
        <v>16</v>
      </c>
      <c r="F802" t="s">
        <v>12</v>
      </c>
      <c r="G802" t="s">
        <v>13</v>
      </c>
      <c r="H802" t="s">
        <v>13</v>
      </c>
      <c r="I802">
        <v>45</v>
      </c>
      <c r="J802" t="str">
        <f>IF(ABS((C802-AVERAGE($C:$C))/_xlfn.STDEV.S(moras2[SALARIO]))&gt;1.96,"Atípico","No")</f>
        <v>No</v>
      </c>
      <c r="K802" t="str">
        <f>IF(ABS((moras2[[#This Row],[EDAD]]-AVERAGE($I:$I))/_xlfn.STDEV.S($I:$I))&gt;1.96,"Atípico","No")</f>
        <v>No</v>
      </c>
      <c r="L802" t="str">
        <f t="shared" si="24"/>
        <v>36-45</v>
      </c>
      <c r="M802" t="str">
        <f t="shared" si="25"/>
        <v>500.001-1.000.000</v>
      </c>
    </row>
    <row r="803" spans="1:13" x14ac:dyDescent="0.35">
      <c r="A803">
        <v>3863</v>
      </c>
      <c r="B803" t="s">
        <v>9</v>
      </c>
      <c r="C803">
        <v>991228.7</v>
      </c>
      <c r="D803" t="s">
        <v>10</v>
      </c>
      <c r="E803" t="s">
        <v>16</v>
      </c>
      <c r="F803" t="s">
        <v>12</v>
      </c>
      <c r="G803" t="s">
        <v>13</v>
      </c>
      <c r="H803" t="s">
        <v>13</v>
      </c>
      <c r="I803">
        <v>44</v>
      </c>
      <c r="J803" t="str">
        <f>IF(ABS((C803-AVERAGE($C:$C))/_xlfn.STDEV.S(moras2[SALARIO]))&gt;1.96,"Atípico","No")</f>
        <v>No</v>
      </c>
      <c r="K803" t="str">
        <f>IF(ABS((moras2[[#This Row],[EDAD]]-AVERAGE($I:$I))/_xlfn.STDEV.S($I:$I))&gt;1.96,"Atípico","No")</f>
        <v>No</v>
      </c>
      <c r="L803" t="str">
        <f t="shared" si="24"/>
        <v>36-45</v>
      </c>
      <c r="M803" t="str">
        <f t="shared" si="25"/>
        <v>500.001-1.000.000</v>
      </c>
    </row>
    <row r="804" spans="1:13" x14ac:dyDescent="0.35">
      <c r="A804">
        <v>751</v>
      </c>
      <c r="B804" t="s">
        <v>15</v>
      </c>
      <c r="C804">
        <v>990303</v>
      </c>
      <c r="D804" t="s">
        <v>14</v>
      </c>
      <c r="E804" t="s">
        <v>11</v>
      </c>
      <c r="F804" t="s">
        <v>12</v>
      </c>
      <c r="G804" t="s">
        <v>13</v>
      </c>
      <c r="H804" t="s">
        <v>13</v>
      </c>
      <c r="I804">
        <v>80</v>
      </c>
      <c r="J804" t="str">
        <f>IF(ABS((C804-AVERAGE($C:$C))/_xlfn.STDEV.S(moras2[SALARIO]))&gt;1.96,"Atípico","No")</f>
        <v>No</v>
      </c>
      <c r="K804" t="str">
        <f>IF(ABS((moras2[[#This Row],[EDAD]]-AVERAGE($I:$I))/_xlfn.STDEV.S($I:$I))&gt;1.96,"Atípico","No")</f>
        <v>Atípico</v>
      </c>
      <c r="L804" t="str">
        <f t="shared" si="24"/>
        <v>56+</v>
      </c>
      <c r="M804" t="str">
        <f t="shared" si="25"/>
        <v>500.001-1.000.000</v>
      </c>
    </row>
    <row r="805" spans="1:13" x14ac:dyDescent="0.35">
      <c r="A805">
        <v>4604</v>
      </c>
      <c r="B805" t="s">
        <v>15</v>
      </c>
      <c r="C805">
        <v>989476.56</v>
      </c>
      <c r="D805" t="s">
        <v>10</v>
      </c>
      <c r="E805" t="s">
        <v>11</v>
      </c>
      <c r="F805" t="s">
        <v>12</v>
      </c>
      <c r="G805" t="s">
        <v>13</v>
      </c>
      <c r="H805" t="s">
        <v>13</v>
      </c>
      <c r="I805">
        <v>31</v>
      </c>
      <c r="J805" t="str">
        <f>IF(ABS((C805-AVERAGE($C:$C))/_xlfn.STDEV.S(moras2[SALARIO]))&gt;1.96,"Atípico","No")</f>
        <v>No</v>
      </c>
      <c r="K805" t="str">
        <f>IF(ABS((moras2[[#This Row],[EDAD]]-AVERAGE($I:$I))/_xlfn.STDEV.S($I:$I))&gt;1.96,"Atípico","No")</f>
        <v>No</v>
      </c>
      <c r="L805" t="str">
        <f t="shared" si="24"/>
        <v>26-35</v>
      </c>
      <c r="M805" t="str">
        <f t="shared" si="25"/>
        <v>500.001-1.000.000</v>
      </c>
    </row>
    <row r="806" spans="1:13" x14ac:dyDescent="0.35">
      <c r="A806">
        <v>184</v>
      </c>
      <c r="B806" t="s">
        <v>15</v>
      </c>
      <c r="C806">
        <v>987935</v>
      </c>
      <c r="D806" t="s">
        <v>10</v>
      </c>
      <c r="E806" t="s">
        <v>11</v>
      </c>
      <c r="F806" t="s">
        <v>12</v>
      </c>
      <c r="G806" t="s">
        <v>13</v>
      </c>
      <c r="H806" t="s">
        <v>13</v>
      </c>
      <c r="I806">
        <v>36</v>
      </c>
      <c r="J806" t="str">
        <f>IF(ABS((C806-AVERAGE($C:$C))/_xlfn.STDEV.S(moras2[SALARIO]))&gt;1.96,"Atípico","No")</f>
        <v>No</v>
      </c>
      <c r="K806" t="str">
        <f>IF(ABS((moras2[[#This Row],[EDAD]]-AVERAGE($I:$I))/_xlfn.STDEV.S($I:$I))&gt;1.96,"Atípico","No")</f>
        <v>No</v>
      </c>
      <c r="L806" t="str">
        <f t="shared" si="24"/>
        <v>36-45</v>
      </c>
      <c r="M806" t="str">
        <f t="shared" si="25"/>
        <v>500.001-1.000.000</v>
      </c>
    </row>
    <row r="807" spans="1:13" x14ac:dyDescent="0.35">
      <c r="A807">
        <v>3856</v>
      </c>
      <c r="B807" t="s">
        <v>15</v>
      </c>
      <c r="C807">
        <v>983308</v>
      </c>
      <c r="D807" t="s">
        <v>10</v>
      </c>
      <c r="E807" t="s">
        <v>16</v>
      </c>
      <c r="F807" t="s">
        <v>12</v>
      </c>
      <c r="G807" t="s">
        <v>13</v>
      </c>
      <c r="H807" t="s">
        <v>13</v>
      </c>
      <c r="I807">
        <v>27</v>
      </c>
      <c r="J807" t="str">
        <f>IF(ABS((C807-AVERAGE($C:$C))/_xlfn.STDEV.S(moras2[SALARIO]))&gt;1.96,"Atípico","No")</f>
        <v>No</v>
      </c>
      <c r="K807" t="str">
        <f>IF(ABS((moras2[[#This Row],[EDAD]]-AVERAGE($I:$I))/_xlfn.STDEV.S($I:$I))&gt;1.96,"Atípico","No")</f>
        <v>No</v>
      </c>
      <c r="L807" t="str">
        <f t="shared" si="24"/>
        <v>26-35</v>
      </c>
      <c r="M807" t="str">
        <f t="shared" si="25"/>
        <v>500.001-1.000.000</v>
      </c>
    </row>
    <row r="808" spans="1:13" x14ac:dyDescent="0.35">
      <c r="A808">
        <v>93</v>
      </c>
      <c r="B808" t="s">
        <v>9</v>
      </c>
      <c r="C808">
        <v>982902.8</v>
      </c>
      <c r="D808" t="s">
        <v>10</v>
      </c>
      <c r="E808" t="s">
        <v>11</v>
      </c>
      <c r="F808" t="s">
        <v>12</v>
      </c>
      <c r="G808" t="s">
        <v>13</v>
      </c>
      <c r="H808" t="s">
        <v>13</v>
      </c>
      <c r="I808">
        <v>49</v>
      </c>
      <c r="J808" t="str">
        <f>IF(ABS((C808-AVERAGE($C:$C))/_xlfn.STDEV.S(moras2[SALARIO]))&gt;1.96,"Atípico","No")</f>
        <v>No</v>
      </c>
      <c r="K808" t="str">
        <f>IF(ABS((moras2[[#This Row],[EDAD]]-AVERAGE($I:$I))/_xlfn.STDEV.S($I:$I))&gt;1.96,"Atípico","No")</f>
        <v>No</v>
      </c>
      <c r="L808" t="str">
        <f t="shared" si="24"/>
        <v>46-55</v>
      </c>
      <c r="M808" t="str">
        <f t="shared" si="25"/>
        <v>500.001-1.000.000</v>
      </c>
    </row>
    <row r="809" spans="1:13" x14ac:dyDescent="0.35">
      <c r="A809">
        <v>3999</v>
      </c>
      <c r="B809" t="s">
        <v>15</v>
      </c>
      <c r="C809">
        <v>981847.5</v>
      </c>
      <c r="D809" t="s">
        <v>10</v>
      </c>
      <c r="E809" t="s">
        <v>16</v>
      </c>
      <c r="F809" t="s">
        <v>12</v>
      </c>
      <c r="G809" t="s">
        <v>13</v>
      </c>
      <c r="H809" t="s">
        <v>13</v>
      </c>
      <c r="I809">
        <v>34</v>
      </c>
      <c r="J809" t="str">
        <f>IF(ABS((C809-AVERAGE($C:$C))/_xlfn.STDEV.S(moras2[SALARIO]))&gt;1.96,"Atípico","No")</f>
        <v>No</v>
      </c>
      <c r="K809" t="str">
        <f>IF(ABS((moras2[[#This Row],[EDAD]]-AVERAGE($I:$I))/_xlfn.STDEV.S($I:$I))&gt;1.96,"Atípico","No")</f>
        <v>No</v>
      </c>
      <c r="L809" t="str">
        <f t="shared" si="24"/>
        <v>26-35</v>
      </c>
      <c r="M809" t="str">
        <f t="shared" si="25"/>
        <v>500.001-1.000.000</v>
      </c>
    </row>
    <row r="810" spans="1:13" x14ac:dyDescent="0.35">
      <c r="A810">
        <v>3143</v>
      </c>
      <c r="B810" t="s">
        <v>9</v>
      </c>
      <c r="C810">
        <v>980353.5</v>
      </c>
      <c r="D810" t="s">
        <v>10</v>
      </c>
      <c r="E810" t="s">
        <v>11</v>
      </c>
      <c r="F810" t="s">
        <v>12</v>
      </c>
      <c r="G810" t="s">
        <v>13</v>
      </c>
      <c r="H810" t="s">
        <v>13</v>
      </c>
      <c r="I810">
        <v>34</v>
      </c>
      <c r="J810" t="str">
        <f>IF(ABS((C810-AVERAGE($C:$C))/_xlfn.STDEV.S(moras2[SALARIO]))&gt;1.96,"Atípico","No")</f>
        <v>No</v>
      </c>
      <c r="K810" t="str">
        <f>IF(ABS((moras2[[#This Row],[EDAD]]-AVERAGE($I:$I))/_xlfn.STDEV.S($I:$I))&gt;1.96,"Atípico","No")</f>
        <v>No</v>
      </c>
      <c r="L810" t="str">
        <f t="shared" si="24"/>
        <v>26-35</v>
      </c>
      <c r="M810" t="str">
        <f t="shared" si="25"/>
        <v>500.001-1.000.000</v>
      </c>
    </row>
    <row r="811" spans="1:13" x14ac:dyDescent="0.35">
      <c r="A811">
        <v>4016</v>
      </c>
      <c r="B811" t="s">
        <v>15</v>
      </c>
      <c r="C811">
        <v>979284</v>
      </c>
      <c r="D811" t="s">
        <v>14</v>
      </c>
      <c r="E811" t="s">
        <v>11</v>
      </c>
      <c r="F811" t="s">
        <v>12</v>
      </c>
      <c r="G811" t="s">
        <v>13</v>
      </c>
      <c r="H811" t="s">
        <v>13</v>
      </c>
      <c r="I811">
        <v>63</v>
      </c>
      <c r="J811" t="str">
        <f>IF(ABS((C811-AVERAGE($C:$C))/_xlfn.STDEV.S(moras2[SALARIO]))&gt;1.96,"Atípico","No")</f>
        <v>No</v>
      </c>
      <c r="K811" t="str">
        <f>IF(ABS((moras2[[#This Row],[EDAD]]-AVERAGE($I:$I))/_xlfn.STDEV.S($I:$I))&gt;1.96,"Atípico","No")</f>
        <v>No</v>
      </c>
      <c r="L811" t="str">
        <f t="shared" si="24"/>
        <v>56+</v>
      </c>
      <c r="M811" t="str">
        <f t="shared" si="25"/>
        <v>500.001-1.000.000</v>
      </c>
    </row>
    <row r="812" spans="1:13" x14ac:dyDescent="0.35">
      <c r="A812">
        <v>3712</v>
      </c>
      <c r="B812" t="s">
        <v>9</v>
      </c>
      <c r="C812">
        <v>979107.34</v>
      </c>
      <c r="D812" t="s">
        <v>10</v>
      </c>
      <c r="E812" t="s">
        <v>16</v>
      </c>
      <c r="F812" t="s">
        <v>12</v>
      </c>
      <c r="G812" t="s">
        <v>13</v>
      </c>
      <c r="H812" t="s">
        <v>13</v>
      </c>
      <c r="I812">
        <v>53</v>
      </c>
      <c r="J812" t="str">
        <f>IF(ABS((C812-AVERAGE($C:$C))/_xlfn.STDEV.S(moras2[SALARIO]))&gt;1.96,"Atípico","No")</f>
        <v>No</v>
      </c>
      <c r="K812" t="str">
        <f>IF(ABS((moras2[[#This Row],[EDAD]]-AVERAGE($I:$I))/_xlfn.STDEV.S($I:$I))&gt;1.96,"Atípico","No")</f>
        <v>No</v>
      </c>
      <c r="L812" t="str">
        <f t="shared" si="24"/>
        <v>46-55</v>
      </c>
      <c r="M812" t="str">
        <f t="shared" si="25"/>
        <v>500.001-1.000.000</v>
      </c>
    </row>
    <row r="813" spans="1:13" x14ac:dyDescent="0.35">
      <c r="A813">
        <v>997</v>
      </c>
      <c r="B813" t="s">
        <v>9</v>
      </c>
      <c r="C813">
        <v>979079.94</v>
      </c>
      <c r="D813" t="s">
        <v>10</v>
      </c>
      <c r="E813" t="s">
        <v>11</v>
      </c>
      <c r="F813" t="s">
        <v>12</v>
      </c>
      <c r="G813" t="s">
        <v>13</v>
      </c>
      <c r="H813" t="s">
        <v>13</v>
      </c>
      <c r="I813">
        <v>48</v>
      </c>
      <c r="J813" t="str">
        <f>IF(ABS((C813-AVERAGE($C:$C))/_xlfn.STDEV.S(moras2[SALARIO]))&gt;1.96,"Atípico","No")</f>
        <v>No</v>
      </c>
      <c r="K813" t="str">
        <f>IF(ABS((moras2[[#This Row],[EDAD]]-AVERAGE($I:$I))/_xlfn.STDEV.S($I:$I))&gt;1.96,"Atípico","No")</f>
        <v>No</v>
      </c>
      <c r="L813" t="str">
        <f t="shared" si="24"/>
        <v>46-55</v>
      </c>
      <c r="M813" t="str">
        <f t="shared" si="25"/>
        <v>500.001-1.000.000</v>
      </c>
    </row>
    <row r="814" spans="1:13" x14ac:dyDescent="0.35">
      <c r="A814">
        <v>1336</v>
      </c>
      <c r="B814" t="s">
        <v>9</v>
      </c>
      <c r="C814">
        <v>977750</v>
      </c>
      <c r="D814" t="s">
        <v>10</v>
      </c>
      <c r="E814" t="s">
        <v>16</v>
      </c>
      <c r="F814" t="s">
        <v>12</v>
      </c>
      <c r="G814" t="s">
        <v>13</v>
      </c>
      <c r="H814" t="s">
        <v>13</v>
      </c>
      <c r="I814">
        <v>31</v>
      </c>
      <c r="J814" t="str">
        <f>IF(ABS((C814-AVERAGE($C:$C))/_xlfn.STDEV.S(moras2[SALARIO]))&gt;1.96,"Atípico","No")</f>
        <v>No</v>
      </c>
      <c r="K814" t="str">
        <f>IF(ABS((moras2[[#This Row],[EDAD]]-AVERAGE($I:$I))/_xlfn.STDEV.S($I:$I))&gt;1.96,"Atípico","No")</f>
        <v>No</v>
      </c>
      <c r="L814" t="str">
        <f t="shared" si="24"/>
        <v>26-35</v>
      </c>
      <c r="M814" t="str">
        <f t="shared" si="25"/>
        <v>500.001-1.000.000</v>
      </c>
    </row>
    <row r="815" spans="1:13" x14ac:dyDescent="0.35">
      <c r="A815">
        <v>42</v>
      </c>
      <c r="B815" t="s">
        <v>15</v>
      </c>
      <c r="C815">
        <v>977376</v>
      </c>
      <c r="D815" t="s">
        <v>10</v>
      </c>
      <c r="E815" t="s">
        <v>16</v>
      </c>
      <c r="F815" t="s">
        <v>12</v>
      </c>
      <c r="G815" t="s">
        <v>13</v>
      </c>
      <c r="H815" t="s">
        <v>13</v>
      </c>
      <c r="I815">
        <v>33</v>
      </c>
      <c r="J815" t="str">
        <f>IF(ABS((C815-AVERAGE($C:$C))/_xlfn.STDEV.S(moras2[SALARIO]))&gt;1.96,"Atípico","No")</f>
        <v>No</v>
      </c>
      <c r="K815" t="str">
        <f>IF(ABS((moras2[[#This Row],[EDAD]]-AVERAGE($I:$I))/_xlfn.STDEV.S($I:$I))&gt;1.96,"Atípico","No")</f>
        <v>No</v>
      </c>
      <c r="L815" t="str">
        <f t="shared" si="24"/>
        <v>26-35</v>
      </c>
      <c r="M815" t="str">
        <f t="shared" si="25"/>
        <v>500.001-1.000.000</v>
      </c>
    </row>
    <row r="816" spans="1:13" x14ac:dyDescent="0.35">
      <c r="A816">
        <v>2976</v>
      </c>
      <c r="B816" t="s">
        <v>15</v>
      </c>
      <c r="C816">
        <v>976868.32</v>
      </c>
      <c r="D816" t="s">
        <v>10</v>
      </c>
      <c r="E816" t="s">
        <v>16</v>
      </c>
      <c r="F816" t="s">
        <v>12</v>
      </c>
      <c r="G816" t="s">
        <v>13</v>
      </c>
      <c r="H816" t="s">
        <v>13</v>
      </c>
      <c r="I816">
        <v>37</v>
      </c>
      <c r="J816" t="str">
        <f>IF(ABS((C816-AVERAGE($C:$C))/_xlfn.STDEV.S(moras2[SALARIO]))&gt;1.96,"Atípico","No")</f>
        <v>No</v>
      </c>
      <c r="K816" t="str">
        <f>IF(ABS((moras2[[#This Row],[EDAD]]-AVERAGE($I:$I))/_xlfn.STDEV.S($I:$I))&gt;1.96,"Atípico","No")</f>
        <v>No</v>
      </c>
      <c r="L816" t="str">
        <f t="shared" si="24"/>
        <v>36-45</v>
      </c>
      <c r="M816" t="str">
        <f t="shared" si="25"/>
        <v>500.001-1.000.000</v>
      </c>
    </row>
    <row r="817" spans="1:13" x14ac:dyDescent="0.35">
      <c r="A817">
        <v>127</v>
      </c>
      <c r="B817" t="s">
        <v>15</v>
      </c>
      <c r="C817">
        <v>976712.18</v>
      </c>
      <c r="D817" t="s">
        <v>10</v>
      </c>
      <c r="E817" t="s">
        <v>16</v>
      </c>
      <c r="F817" t="s">
        <v>12</v>
      </c>
      <c r="G817" t="s">
        <v>13</v>
      </c>
      <c r="H817" t="s">
        <v>13</v>
      </c>
      <c r="I817">
        <v>32</v>
      </c>
      <c r="J817" t="str">
        <f>IF(ABS((C817-AVERAGE($C:$C))/_xlfn.STDEV.S(moras2[SALARIO]))&gt;1.96,"Atípico","No")</f>
        <v>No</v>
      </c>
      <c r="K817" t="str">
        <f>IF(ABS((moras2[[#This Row],[EDAD]]-AVERAGE($I:$I))/_xlfn.STDEV.S($I:$I))&gt;1.96,"Atípico","No")</f>
        <v>No</v>
      </c>
      <c r="L817" t="str">
        <f t="shared" si="24"/>
        <v>26-35</v>
      </c>
      <c r="M817" t="str">
        <f t="shared" si="25"/>
        <v>500.001-1.000.000</v>
      </c>
    </row>
    <row r="818" spans="1:13" x14ac:dyDescent="0.35">
      <c r="A818">
        <v>1697</v>
      </c>
      <c r="B818" t="s">
        <v>9</v>
      </c>
      <c r="C818">
        <v>976390</v>
      </c>
      <c r="D818" t="s">
        <v>10</v>
      </c>
      <c r="E818" t="s">
        <v>11</v>
      </c>
      <c r="F818" t="s">
        <v>12</v>
      </c>
      <c r="G818" t="s">
        <v>13</v>
      </c>
      <c r="H818" t="s">
        <v>13</v>
      </c>
      <c r="I818">
        <v>32</v>
      </c>
      <c r="J818" t="str">
        <f>IF(ABS((C818-AVERAGE($C:$C))/_xlfn.STDEV.S(moras2[SALARIO]))&gt;1.96,"Atípico","No")</f>
        <v>No</v>
      </c>
      <c r="K818" t="str">
        <f>IF(ABS((moras2[[#This Row],[EDAD]]-AVERAGE($I:$I))/_xlfn.STDEV.S($I:$I))&gt;1.96,"Atípico","No")</f>
        <v>No</v>
      </c>
      <c r="L818" t="str">
        <f t="shared" si="24"/>
        <v>26-35</v>
      </c>
      <c r="M818" t="str">
        <f t="shared" si="25"/>
        <v>500.001-1.000.000</v>
      </c>
    </row>
    <row r="819" spans="1:13" x14ac:dyDescent="0.35">
      <c r="A819">
        <v>2557</v>
      </c>
      <c r="B819" t="s">
        <v>15</v>
      </c>
      <c r="C819">
        <v>976390</v>
      </c>
      <c r="D819" t="s">
        <v>10</v>
      </c>
      <c r="E819" t="s">
        <v>11</v>
      </c>
      <c r="F819" t="s">
        <v>12</v>
      </c>
      <c r="G819" t="s">
        <v>13</v>
      </c>
      <c r="H819" t="s">
        <v>13</v>
      </c>
      <c r="I819">
        <v>35</v>
      </c>
      <c r="J819" t="str">
        <f>IF(ABS((C819-AVERAGE($C:$C))/_xlfn.STDEV.S(moras2[SALARIO]))&gt;1.96,"Atípico","No")</f>
        <v>No</v>
      </c>
      <c r="K819" t="str">
        <f>IF(ABS((moras2[[#This Row],[EDAD]]-AVERAGE($I:$I))/_xlfn.STDEV.S($I:$I))&gt;1.96,"Atípico","No")</f>
        <v>No</v>
      </c>
      <c r="L819" t="str">
        <f t="shared" si="24"/>
        <v>26-35</v>
      </c>
      <c r="M819" t="str">
        <f t="shared" si="25"/>
        <v>500.001-1.000.000</v>
      </c>
    </row>
    <row r="820" spans="1:13" x14ac:dyDescent="0.35">
      <c r="A820">
        <v>2185</v>
      </c>
      <c r="B820" t="s">
        <v>9</v>
      </c>
      <c r="C820">
        <v>975000</v>
      </c>
      <c r="D820" t="s">
        <v>10</v>
      </c>
      <c r="E820" t="s">
        <v>16</v>
      </c>
      <c r="F820" t="s">
        <v>12</v>
      </c>
      <c r="G820" t="s">
        <v>13</v>
      </c>
      <c r="H820" t="s">
        <v>13</v>
      </c>
      <c r="I820">
        <v>47</v>
      </c>
      <c r="J820" t="str">
        <f>IF(ABS((C820-AVERAGE($C:$C))/_xlfn.STDEV.S(moras2[SALARIO]))&gt;1.96,"Atípico","No")</f>
        <v>No</v>
      </c>
      <c r="K820" t="str">
        <f>IF(ABS((moras2[[#This Row],[EDAD]]-AVERAGE($I:$I))/_xlfn.STDEV.S($I:$I))&gt;1.96,"Atípico","No")</f>
        <v>No</v>
      </c>
      <c r="L820" t="str">
        <f t="shared" si="24"/>
        <v>46-55</v>
      </c>
      <c r="M820" t="str">
        <f t="shared" si="25"/>
        <v>500.001-1.000.000</v>
      </c>
    </row>
    <row r="821" spans="1:13" x14ac:dyDescent="0.35">
      <c r="A821">
        <v>4862</v>
      </c>
      <c r="B821" t="s">
        <v>15</v>
      </c>
      <c r="C821">
        <v>974906</v>
      </c>
      <c r="D821" t="s">
        <v>10</v>
      </c>
      <c r="E821" t="s">
        <v>11</v>
      </c>
      <c r="F821" t="s">
        <v>12</v>
      </c>
      <c r="G821" t="s">
        <v>13</v>
      </c>
      <c r="H821" t="s">
        <v>13</v>
      </c>
      <c r="I821">
        <v>50</v>
      </c>
      <c r="J821" t="str">
        <f>IF(ABS((C821-AVERAGE($C:$C))/_xlfn.STDEV.S(moras2[SALARIO]))&gt;1.96,"Atípico","No")</f>
        <v>No</v>
      </c>
      <c r="K821" t="str">
        <f>IF(ABS((moras2[[#This Row],[EDAD]]-AVERAGE($I:$I))/_xlfn.STDEV.S($I:$I))&gt;1.96,"Atípico","No")</f>
        <v>No</v>
      </c>
      <c r="L821" t="str">
        <f t="shared" si="24"/>
        <v>46-55</v>
      </c>
      <c r="M821" t="str">
        <f t="shared" si="25"/>
        <v>500.001-1.000.000</v>
      </c>
    </row>
    <row r="822" spans="1:13" x14ac:dyDescent="0.35">
      <c r="A822">
        <v>1854</v>
      </c>
      <c r="B822" t="s">
        <v>9</v>
      </c>
      <c r="C822">
        <v>973600</v>
      </c>
      <c r="D822" t="s">
        <v>10</v>
      </c>
      <c r="E822" t="s">
        <v>16</v>
      </c>
      <c r="F822" t="s">
        <v>12</v>
      </c>
      <c r="G822" t="s">
        <v>13</v>
      </c>
      <c r="H822" t="s">
        <v>13</v>
      </c>
      <c r="I822">
        <v>25</v>
      </c>
      <c r="J822" t="str">
        <f>IF(ABS((C822-AVERAGE($C:$C))/_xlfn.STDEV.S(moras2[SALARIO]))&gt;1.96,"Atípico","No")</f>
        <v>No</v>
      </c>
      <c r="K822" t="str">
        <f>IF(ABS((moras2[[#This Row],[EDAD]]-AVERAGE($I:$I))/_xlfn.STDEV.S($I:$I))&gt;1.96,"Atípico","No")</f>
        <v>No</v>
      </c>
      <c r="L822" t="str">
        <f t="shared" si="24"/>
        <v>26-35</v>
      </c>
      <c r="M822" t="str">
        <f t="shared" si="25"/>
        <v>500.001-1.000.000</v>
      </c>
    </row>
    <row r="823" spans="1:13" x14ac:dyDescent="0.35">
      <c r="A823">
        <v>3970</v>
      </c>
      <c r="B823" t="s">
        <v>9</v>
      </c>
      <c r="C823">
        <v>971125</v>
      </c>
      <c r="D823" t="s">
        <v>10</v>
      </c>
      <c r="E823" t="s">
        <v>16</v>
      </c>
      <c r="F823" t="s">
        <v>12</v>
      </c>
      <c r="G823" t="s">
        <v>13</v>
      </c>
      <c r="H823" t="s">
        <v>13</v>
      </c>
      <c r="I823">
        <v>30</v>
      </c>
      <c r="J823" t="str">
        <f>IF(ABS((C823-AVERAGE($C:$C))/_xlfn.STDEV.S(moras2[SALARIO]))&gt;1.96,"Atípico","No")</f>
        <v>No</v>
      </c>
      <c r="K823" t="str">
        <f>IF(ABS((moras2[[#This Row],[EDAD]]-AVERAGE($I:$I))/_xlfn.STDEV.S($I:$I))&gt;1.96,"Atípico","No")</f>
        <v>No</v>
      </c>
      <c r="L823" t="str">
        <f t="shared" si="24"/>
        <v>26-35</v>
      </c>
      <c r="M823" t="str">
        <f t="shared" si="25"/>
        <v>500.001-1.000.000</v>
      </c>
    </row>
    <row r="824" spans="1:13" x14ac:dyDescent="0.35">
      <c r="A824">
        <v>2020</v>
      </c>
      <c r="B824" t="s">
        <v>15</v>
      </c>
      <c r="C824">
        <v>970529.5</v>
      </c>
      <c r="D824" t="s">
        <v>10</v>
      </c>
      <c r="E824" t="s">
        <v>11</v>
      </c>
      <c r="F824" t="s">
        <v>12</v>
      </c>
      <c r="G824" t="s">
        <v>13</v>
      </c>
      <c r="H824" t="s">
        <v>13</v>
      </c>
      <c r="I824">
        <v>37</v>
      </c>
      <c r="J824" t="str">
        <f>IF(ABS((C824-AVERAGE($C:$C))/_xlfn.STDEV.S(moras2[SALARIO]))&gt;1.96,"Atípico","No")</f>
        <v>No</v>
      </c>
      <c r="K824" t="str">
        <f>IF(ABS((moras2[[#This Row],[EDAD]]-AVERAGE($I:$I))/_xlfn.STDEV.S($I:$I))&gt;1.96,"Atípico","No")</f>
        <v>No</v>
      </c>
      <c r="L824" t="str">
        <f t="shared" si="24"/>
        <v>36-45</v>
      </c>
      <c r="M824" t="str">
        <f t="shared" si="25"/>
        <v>500.001-1.000.000</v>
      </c>
    </row>
    <row r="825" spans="1:13" x14ac:dyDescent="0.35">
      <c r="A825">
        <v>644</v>
      </c>
      <c r="B825" t="s">
        <v>15</v>
      </c>
      <c r="C825">
        <v>970360</v>
      </c>
      <c r="D825" t="s">
        <v>10</v>
      </c>
      <c r="E825" t="s">
        <v>11</v>
      </c>
      <c r="F825" t="s">
        <v>12</v>
      </c>
      <c r="G825" t="s">
        <v>13</v>
      </c>
      <c r="H825" t="s">
        <v>13</v>
      </c>
      <c r="I825">
        <v>41</v>
      </c>
      <c r="J825" t="str">
        <f>IF(ABS((C825-AVERAGE($C:$C))/_xlfn.STDEV.S(moras2[SALARIO]))&gt;1.96,"Atípico","No")</f>
        <v>No</v>
      </c>
      <c r="K825" t="str">
        <f>IF(ABS((moras2[[#This Row],[EDAD]]-AVERAGE($I:$I))/_xlfn.STDEV.S($I:$I))&gt;1.96,"Atípico","No")</f>
        <v>No</v>
      </c>
      <c r="L825" t="str">
        <f t="shared" si="24"/>
        <v>36-45</v>
      </c>
      <c r="M825" t="str">
        <f t="shared" si="25"/>
        <v>500.001-1.000.000</v>
      </c>
    </row>
    <row r="826" spans="1:13" x14ac:dyDescent="0.35">
      <c r="A826">
        <v>4297</v>
      </c>
      <c r="B826" t="s">
        <v>15</v>
      </c>
      <c r="C826">
        <v>969577</v>
      </c>
      <c r="D826" t="s">
        <v>10</v>
      </c>
      <c r="E826" t="s">
        <v>11</v>
      </c>
      <c r="F826" t="s">
        <v>12</v>
      </c>
      <c r="G826" t="s">
        <v>13</v>
      </c>
      <c r="H826" t="s">
        <v>12</v>
      </c>
      <c r="I826">
        <v>44</v>
      </c>
      <c r="J826" t="str">
        <f>IF(ABS((C826-AVERAGE($C:$C))/_xlfn.STDEV.S(moras2[SALARIO]))&gt;1.96,"Atípico","No")</f>
        <v>No</v>
      </c>
      <c r="K826" t="str">
        <f>IF(ABS((moras2[[#This Row],[EDAD]]-AVERAGE($I:$I))/_xlfn.STDEV.S($I:$I))&gt;1.96,"Atípico","No")</f>
        <v>No</v>
      </c>
      <c r="L826" t="str">
        <f t="shared" si="24"/>
        <v>36-45</v>
      </c>
      <c r="M826" t="str">
        <f t="shared" si="25"/>
        <v>500.001-1.000.000</v>
      </c>
    </row>
    <row r="827" spans="1:13" x14ac:dyDescent="0.35">
      <c r="A827">
        <v>4366</v>
      </c>
      <c r="B827" t="s">
        <v>9</v>
      </c>
      <c r="C827">
        <v>969375</v>
      </c>
      <c r="D827" t="s">
        <v>10</v>
      </c>
      <c r="E827" t="s">
        <v>16</v>
      </c>
      <c r="F827" t="s">
        <v>12</v>
      </c>
      <c r="G827" t="s">
        <v>12</v>
      </c>
      <c r="H827" t="s">
        <v>13</v>
      </c>
      <c r="I827">
        <v>53</v>
      </c>
      <c r="J827" t="str">
        <f>IF(ABS((C827-AVERAGE($C:$C))/_xlfn.STDEV.S(moras2[SALARIO]))&gt;1.96,"Atípico","No")</f>
        <v>No</v>
      </c>
      <c r="K827" t="str">
        <f>IF(ABS((moras2[[#This Row],[EDAD]]-AVERAGE($I:$I))/_xlfn.STDEV.S($I:$I))&gt;1.96,"Atípico","No")</f>
        <v>No</v>
      </c>
      <c r="L827" t="str">
        <f t="shared" si="24"/>
        <v>46-55</v>
      </c>
      <c r="M827" t="str">
        <f t="shared" si="25"/>
        <v>500.001-1.000.000</v>
      </c>
    </row>
    <row r="828" spans="1:13" x14ac:dyDescent="0.35">
      <c r="A828">
        <v>4969</v>
      </c>
      <c r="B828" t="s">
        <v>15</v>
      </c>
      <c r="C828">
        <v>968467.27</v>
      </c>
      <c r="D828" t="s">
        <v>10</v>
      </c>
      <c r="E828" t="s">
        <v>16</v>
      </c>
      <c r="F828" t="s">
        <v>12</v>
      </c>
      <c r="G828" t="s">
        <v>13</v>
      </c>
      <c r="H828" t="s">
        <v>13</v>
      </c>
      <c r="I828">
        <v>33</v>
      </c>
      <c r="J828" t="str">
        <f>IF(ABS((C828-AVERAGE($C:$C))/_xlfn.STDEV.S(moras2[SALARIO]))&gt;1.96,"Atípico","No")</f>
        <v>No</v>
      </c>
      <c r="K828" t="str">
        <f>IF(ABS((moras2[[#This Row],[EDAD]]-AVERAGE($I:$I))/_xlfn.STDEV.S($I:$I))&gt;1.96,"Atípico","No")</f>
        <v>No</v>
      </c>
      <c r="L828" t="str">
        <f t="shared" si="24"/>
        <v>26-35</v>
      </c>
      <c r="M828" t="str">
        <f t="shared" si="25"/>
        <v>500.001-1.000.000</v>
      </c>
    </row>
    <row r="829" spans="1:13" x14ac:dyDescent="0.35">
      <c r="A829">
        <v>4388</v>
      </c>
      <c r="B829" t="s">
        <v>9</v>
      </c>
      <c r="C829">
        <v>967077</v>
      </c>
      <c r="D829" t="s">
        <v>10</v>
      </c>
      <c r="E829" t="s">
        <v>11</v>
      </c>
      <c r="F829" t="s">
        <v>12</v>
      </c>
      <c r="G829" t="s">
        <v>13</v>
      </c>
      <c r="H829" t="s">
        <v>13</v>
      </c>
      <c r="I829">
        <v>53</v>
      </c>
      <c r="J829" t="str">
        <f>IF(ABS((C829-AVERAGE($C:$C))/_xlfn.STDEV.S(moras2[SALARIO]))&gt;1.96,"Atípico","No")</f>
        <v>No</v>
      </c>
      <c r="K829" t="str">
        <f>IF(ABS((moras2[[#This Row],[EDAD]]-AVERAGE($I:$I))/_xlfn.STDEV.S($I:$I))&gt;1.96,"Atípico","No")</f>
        <v>No</v>
      </c>
      <c r="L829" t="str">
        <f t="shared" si="24"/>
        <v>46-55</v>
      </c>
      <c r="M829" t="str">
        <f t="shared" si="25"/>
        <v>500.001-1.000.000</v>
      </c>
    </row>
    <row r="830" spans="1:13" x14ac:dyDescent="0.35">
      <c r="A830">
        <v>135</v>
      </c>
      <c r="B830" t="s">
        <v>9</v>
      </c>
      <c r="C830">
        <v>966790.5</v>
      </c>
      <c r="D830" t="s">
        <v>10</v>
      </c>
      <c r="E830" t="s">
        <v>11</v>
      </c>
      <c r="F830" t="s">
        <v>12</v>
      </c>
      <c r="G830" t="s">
        <v>13</v>
      </c>
      <c r="H830" t="s">
        <v>13</v>
      </c>
      <c r="I830">
        <v>43</v>
      </c>
      <c r="J830" t="str">
        <f>IF(ABS((C830-AVERAGE($C:$C))/_xlfn.STDEV.S(moras2[SALARIO]))&gt;1.96,"Atípico","No")</f>
        <v>No</v>
      </c>
      <c r="K830" t="str">
        <f>IF(ABS((moras2[[#This Row],[EDAD]]-AVERAGE($I:$I))/_xlfn.STDEV.S($I:$I))&gt;1.96,"Atípico","No")</f>
        <v>No</v>
      </c>
      <c r="L830" t="str">
        <f t="shared" si="24"/>
        <v>36-45</v>
      </c>
      <c r="M830" t="str">
        <f t="shared" si="25"/>
        <v>500.001-1.000.000</v>
      </c>
    </row>
    <row r="831" spans="1:13" x14ac:dyDescent="0.35">
      <c r="A831">
        <v>976</v>
      </c>
      <c r="B831" t="s">
        <v>9</v>
      </c>
      <c r="C831">
        <v>966467.2</v>
      </c>
      <c r="D831" t="s">
        <v>10</v>
      </c>
      <c r="E831" t="s">
        <v>16</v>
      </c>
      <c r="F831" t="s">
        <v>12</v>
      </c>
      <c r="G831" t="s">
        <v>12</v>
      </c>
      <c r="H831" t="s">
        <v>13</v>
      </c>
      <c r="I831">
        <v>29</v>
      </c>
      <c r="J831" t="str">
        <f>IF(ABS((C831-AVERAGE($C:$C))/_xlfn.STDEV.S(moras2[SALARIO]))&gt;1.96,"Atípico","No")</f>
        <v>No</v>
      </c>
      <c r="K831" t="str">
        <f>IF(ABS((moras2[[#This Row],[EDAD]]-AVERAGE($I:$I))/_xlfn.STDEV.S($I:$I))&gt;1.96,"Atípico","No")</f>
        <v>No</v>
      </c>
      <c r="L831" t="str">
        <f t="shared" si="24"/>
        <v>26-35</v>
      </c>
      <c r="M831" t="str">
        <f t="shared" si="25"/>
        <v>500.001-1.000.000</v>
      </c>
    </row>
    <row r="832" spans="1:13" x14ac:dyDescent="0.35">
      <c r="A832">
        <v>3955</v>
      </c>
      <c r="B832" t="s">
        <v>15</v>
      </c>
      <c r="C832">
        <v>964738.22</v>
      </c>
      <c r="D832" t="s">
        <v>10</v>
      </c>
      <c r="E832" t="s">
        <v>16</v>
      </c>
      <c r="F832" t="s">
        <v>12</v>
      </c>
      <c r="G832" t="s">
        <v>13</v>
      </c>
      <c r="H832" t="s">
        <v>13</v>
      </c>
      <c r="I832">
        <v>35</v>
      </c>
      <c r="J832" t="str">
        <f>IF(ABS((C832-AVERAGE($C:$C))/_xlfn.STDEV.S(moras2[SALARIO]))&gt;1.96,"Atípico","No")</f>
        <v>No</v>
      </c>
      <c r="K832" t="str">
        <f>IF(ABS((moras2[[#This Row],[EDAD]]-AVERAGE($I:$I))/_xlfn.STDEV.S($I:$I))&gt;1.96,"Atípico","No")</f>
        <v>No</v>
      </c>
      <c r="L832" t="str">
        <f t="shared" si="24"/>
        <v>26-35</v>
      </c>
      <c r="M832" t="str">
        <f t="shared" si="25"/>
        <v>500.001-1.000.000</v>
      </c>
    </row>
    <row r="833" spans="1:13" x14ac:dyDescent="0.35">
      <c r="A833">
        <v>3382</v>
      </c>
      <c r="B833" t="s">
        <v>9</v>
      </c>
      <c r="C833">
        <v>963859.52</v>
      </c>
      <c r="D833" t="s">
        <v>10</v>
      </c>
      <c r="E833" t="s">
        <v>11</v>
      </c>
      <c r="F833" t="s">
        <v>12</v>
      </c>
      <c r="G833" t="s">
        <v>13</v>
      </c>
      <c r="H833" t="s">
        <v>13</v>
      </c>
      <c r="I833">
        <v>55</v>
      </c>
      <c r="J833" t="str">
        <f>IF(ABS((C833-AVERAGE($C:$C))/_xlfn.STDEV.S(moras2[SALARIO]))&gt;1.96,"Atípico","No")</f>
        <v>No</v>
      </c>
      <c r="K833" t="str">
        <f>IF(ABS((moras2[[#This Row],[EDAD]]-AVERAGE($I:$I))/_xlfn.STDEV.S($I:$I))&gt;1.96,"Atípico","No")</f>
        <v>No</v>
      </c>
      <c r="L833" t="str">
        <f t="shared" si="24"/>
        <v>46-55</v>
      </c>
      <c r="M833" t="str">
        <f t="shared" si="25"/>
        <v>500.001-1.000.000</v>
      </c>
    </row>
    <row r="834" spans="1:13" x14ac:dyDescent="0.35">
      <c r="A834">
        <v>466</v>
      </c>
      <c r="B834" t="s">
        <v>15</v>
      </c>
      <c r="C834">
        <v>963278.53</v>
      </c>
      <c r="D834" t="s">
        <v>10</v>
      </c>
      <c r="E834" t="s">
        <v>11</v>
      </c>
      <c r="F834" t="s">
        <v>12</v>
      </c>
      <c r="G834" t="s">
        <v>13</v>
      </c>
      <c r="H834" t="s">
        <v>13</v>
      </c>
      <c r="I834">
        <v>57</v>
      </c>
      <c r="J834" t="str">
        <f>IF(ABS((C834-AVERAGE($C:$C))/_xlfn.STDEV.S(moras2[SALARIO]))&gt;1.96,"Atípico","No")</f>
        <v>No</v>
      </c>
      <c r="K834" t="str">
        <f>IF(ABS((moras2[[#This Row],[EDAD]]-AVERAGE($I:$I))/_xlfn.STDEV.S($I:$I))&gt;1.96,"Atípico","No")</f>
        <v>No</v>
      </c>
      <c r="L834" t="str">
        <f t="shared" ref="L834:L897" si="26">IF(I834&lt;=35,"26-35",IF(I834&lt;=45,"36-45",IF(I834&lt;=55,"46-55","56+")))</f>
        <v>56+</v>
      </c>
      <c r="M834" t="str">
        <f t="shared" ref="M834:M897" si="27">IF(C834&lt;=500000,"0-500.000",
IF(C834&lt;=1000000,"500.001-1.000.000",
IF(C834&lt;=5000000,"1.000.001-5.000.000",
"5.000.001-16.858.742")))</f>
        <v>500.001-1.000.000</v>
      </c>
    </row>
    <row r="835" spans="1:13" x14ac:dyDescent="0.35">
      <c r="A835">
        <v>4327</v>
      </c>
      <c r="B835" t="s">
        <v>9</v>
      </c>
      <c r="C835">
        <v>963090</v>
      </c>
      <c r="D835" t="s">
        <v>10</v>
      </c>
      <c r="E835" t="s">
        <v>11</v>
      </c>
      <c r="F835" t="s">
        <v>12</v>
      </c>
      <c r="G835" t="s">
        <v>13</v>
      </c>
      <c r="H835" t="s">
        <v>13</v>
      </c>
      <c r="I835">
        <v>50</v>
      </c>
      <c r="J835" t="str">
        <f>IF(ABS((C835-AVERAGE($C:$C))/_xlfn.STDEV.S(moras2[SALARIO]))&gt;1.96,"Atípico","No")</f>
        <v>No</v>
      </c>
      <c r="K835" t="str">
        <f>IF(ABS((moras2[[#This Row],[EDAD]]-AVERAGE($I:$I))/_xlfn.STDEV.S($I:$I))&gt;1.96,"Atípico","No")</f>
        <v>No</v>
      </c>
      <c r="L835" t="str">
        <f t="shared" si="26"/>
        <v>46-55</v>
      </c>
      <c r="M835" t="str">
        <f t="shared" si="27"/>
        <v>500.001-1.000.000</v>
      </c>
    </row>
    <row r="836" spans="1:13" x14ac:dyDescent="0.35">
      <c r="A836">
        <v>4664</v>
      </c>
      <c r="B836" t="s">
        <v>9</v>
      </c>
      <c r="C836">
        <v>962757.1</v>
      </c>
      <c r="D836" t="s">
        <v>14</v>
      </c>
      <c r="E836" t="s">
        <v>11</v>
      </c>
      <c r="F836" t="s">
        <v>12</v>
      </c>
      <c r="G836" t="s">
        <v>13</v>
      </c>
      <c r="H836" t="s">
        <v>13</v>
      </c>
      <c r="I836">
        <v>63</v>
      </c>
      <c r="J836" t="str">
        <f>IF(ABS((C836-AVERAGE($C:$C))/_xlfn.STDEV.S(moras2[SALARIO]))&gt;1.96,"Atípico","No")</f>
        <v>No</v>
      </c>
      <c r="K836" t="str">
        <f>IF(ABS((moras2[[#This Row],[EDAD]]-AVERAGE($I:$I))/_xlfn.STDEV.S($I:$I))&gt;1.96,"Atípico","No")</f>
        <v>No</v>
      </c>
      <c r="L836" t="str">
        <f t="shared" si="26"/>
        <v>56+</v>
      </c>
      <c r="M836" t="str">
        <f t="shared" si="27"/>
        <v>500.001-1.000.000</v>
      </c>
    </row>
    <row r="837" spans="1:13" x14ac:dyDescent="0.35">
      <c r="A837">
        <v>579</v>
      </c>
      <c r="B837" t="s">
        <v>15</v>
      </c>
      <c r="C837">
        <v>962128.4</v>
      </c>
      <c r="D837" t="s">
        <v>10</v>
      </c>
      <c r="E837" t="s">
        <v>16</v>
      </c>
      <c r="F837" t="s">
        <v>12</v>
      </c>
      <c r="G837" t="s">
        <v>13</v>
      </c>
      <c r="H837" t="s">
        <v>13</v>
      </c>
      <c r="I837">
        <v>32</v>
      </c>
      <c r="J837" t="str">
        <f>IF(ABS((C837-AVERAGE($C:$C))/_xlfn.STDEV.S(moras2[SALARIO]))&gt;1.96,"Atípico","No")</f>
        <v>No</v>
      </c>
      <c r="K837" t="str">
        <f>IF(ABS((moras2[[#This Row],[EDAD]]-AVERAGE($I:$I))/_xlfn.STDEV.S($I:$I))&gt;1.96,"Atípico","No")</f>
        <v>No</v>
      </c>
      <c r="L837" t="str">
        <f t="shared" si="26"/>
        <v>26-35</v>
      </c>
      <c r="M837" t="str">
        <f t="shared" si="27"/>
        <v>500.001-1.000.000</v>
      </c>
    </row>
    <row r="838" spans="1:13" x14ac:dyDescent="0.35">
      <c r="A838">
        <v>3698</v>
      </c>
      <c r="B838" t="s">
        <v>15</v>
      </c>
      <c r="C838">
        <v>960815.8</v>
      </c>
      <c r="D838" t="s">
        <v>10</v>
      </c>
      <c r="E838" t="s">
        <v>11</v>
      </c>
      <c r="F838" t="s">
        <v>12</v>
      </c>
      <c r="G838" t="s">
        <v>13</v>
      </c>
      <c r="H838" t="s">
        <v>13</v>
      </c>
      <c r="I838">
        <v>54</v>
      </c>
      <c r="J838" t="str">
        <f>IF(ABS((C838-AVERAGE($C:$C))/_xlfn.STDEV.S(moras2[SALARIO]))&gt;1.96,"Atípico","No")</f>
        <v>No</v>
      </c>
      <c r="K838" t="str">
        <f>IF(ABS((moras2[[#This Row],[EDAD]]-AVERAGE($I:$I))/_xlfn.STDEV.S($I:$I))&gt;1.96,"Atípico","No")</f>
        <v>No</v>
      </c>
      <c r="L838" t="str">
        <f t="shared" si="26"/>
        <v>46-55</v>
      </c>
      <c r="M838" t="str">
        <f t="shared" si="27"/>
        <v>500.001-1.000.000</v>
      </c>
    </row>
    <row r="839" spans="1:13" x14ac:dyDescent="0.35">
      <c r="A839">
        <v>3691</v>
      </c>
      <c r="B839" t="s">
        <v>9</v>
      </c>
      <c r="C839">
        <v>960405.5</v>
      </c>
      <c r="D839" t="s">
        <v>10</v>
      </c>
      <c r="E839" t="s">
        <v>16</v>
      </c>
      <c r="F839" t="s">
        <v>12</v>
      </c>
      <c r="G839" t="s">
        <v>13</v>
      </c>
      <c r="H839" t="s">
        <v>13</v>
      </c>
      <c r="I839">
        <v>50</v>
      </c>
      <c r="J839" t="str">
        <f>IF(ABS((C839-AVERAGE($C:$C))/_xlfn.STDEV.S(moras2[SALARIO]))&gt;1.96,"Atípico","No")</f>
        <v>No</v>
      </c>
      <c r="K839" t="str">
        <f>IF(ABS((moras2[[#This Row],[EDAD]]-AVERAGE($I:$I))/_xlfn.STDEV.S($I:$I))&gt;1.96,"Atípico","No")</f>
        <v>No</v>
      </c>
      <c r="L839" t="str">
        <f t="shared" si="26"/>
        <v>46-55</v>
      </c>
      <c r="M839" t="str">
        <f t="shared" si="27"/>
        <v>500.001-1.000.000</v>
      </c>
    </row>
    <row r="840" spans="1:13" x14ac:dyDescent="0.35">
      <c r="A840">
        <v>3422</v>
      </c>
      <c r="B840" t="s">
        <v>9</v>
      </c>
      <c r="C840">
        <v>959035</v>
      </c>
      <c r="D840" t="s">
        <v>18</v>
      </c>
      <c r="E840" t="s">
        <v>16</v>
      </c>
      <c r="F840" t="s">
        <v>12</v>
      </c>
      <c r="G840" t="s">
        <v>13</v>
      </c>
      <c r="H840" t="s">
        <v>12</v>
      </c>
      <c r="I840">
        <v>68</v>
      </c>
      <c r="J840" t="str">
        <f>IF(ABS((C840-AVERAGE($C:$C))/_xlfn.STDEV.S(moras2[SALARIO]))&gt;1.96,"Atípico","No")</f>
        <v>No</v>
      </c>
      <c r="K840" t="str">
        <f>IF(ABS((moras2[[#This Row],[EDAD]]-AVERAGE($I:$I))/_xlfn.STDEV.S($I:$I))&gt;1.96,"Atípico","No")</f>
        <v>No</v>
      </c>
      <c r="L840" t="str">
        <f t="shared" si="26"/>
        <v>56+</v>
      </c>
      <c r="M840" t="str">
        <f t="shared" si="27"/>
        <v>500.001-1.000.000</v>
      </c>
    </row>
    <row r="841" spans="1:13" x14ac:dyDescent="0.35">
      <c r="A841">
        <v>4995</v>
      </c>
      <c r="B841" t="s">
        <v>15</v>
      </c>
      <c r="C841">
        <v>958367.36</v>
      </c>
      <c r="D841" t="s">
        <v>10</v>
      </c>
      <c r="E841" t="s">
        <v>11</v>
      </c>
      <c r="F841" t="s">
        <v>12</v>
      </c>
      <c r="G841" t="s">
        <v>13</v>
      </c>
      <c r="H841" t="s">
        <v>13</v>
      </c>
      <c r="I841">
        <v>38</v>
      </c>
      <c r="J841" t="str">
        <f>IF(ABS((C841-AVERAGE($C:$C))/_xlfn.STDEV.S(moras2[SALARIO]))&gt;1.96,"Atípico","No")</f>
        <v>No</v>
      </c>
      <c r="K841" t="str">
        <f>IF(ABS((moras2[[#This Row],[EDAD]]-AVERAGE($I:$I))/_xlfn.STDEV.S($I:$I))&gt;1.96,"Atípico","No")</f>
        <v>No</v>
      </c>
      <c r="L841" t="str">
        <f t="shared" si="26"/>
        <v>36-45</v>
      </c>
      <c r="M841" t="str">
        <f t="shared" si="27"/>
        <v>500.001-1.000.000</v>
      </c>
    </row>
    <row r="842" spans="1:13" x14ac:dyDescent="0.35">
      <c r="A842">
        <v>4486</v>
      </c>
      <c r="B842" t="s">
        <v>9</v>
      </c>
      <c r="C842">
        <v>957698</v>
      </c>
      <c r="D842" t="s">
        <v>10</v>
      </c>
      <c r="E842" t="s">
        <v>16</v>
      </c>
      <c r="F842" t="s">
        <v>12</v>
      </c>
      <c r="G842" t="s">
        <v>13</v>
      </c>
      <c r="H842" t="s">
        <v>13</v>
      </c>
      <c r="I842">
        <v>26</v>
      </c>
      <c r="J842" t="str">
        <f>IF(ABS((C842-AVERAGE($C:$C))/_xlfn.STDEV.S(moras2[SALARIO]))&gt;1.96,"Atípico","No")</f>
        <v>No</v>
      </c>
      <c r="K842" t="str">
        <f>IF(ABS((moras2[[#This Row],[EDAD]]-AVERAGE($I:$I))/_xlfn.STDEV.S($I:$I))&gt;1.96,"Atípico","No")</f>
        <v>No</v>
      </c>
      <c r="L842" t="str">
        <f t="shared" si="26"/>
        <v>26-35</v>
      </c>
      <c r="M842" t="str">
        <f t="shared" si="27"/>
        <v>500.001-1.000.000</v>
      </c>
    </row>
    <row r="843" spans="1:13" x14ac:dyDescent="0.35">
      <c r="A843">
        <v>483</v>
      </c>
      <c r="B843" t="s">
        <v>9</v>
      </c>
      <c r="C843">
        <v>957595</v>
      </c>
      <c r="D843" t="s">
        <v>10</v>
      </c>
      <c r="E843" t="s">
        <v>16</v>
      </c>
      <c r="F843" t="s">
        <v>12</v>
      </c>
      <c r="G843" t="s">
        <v>13</v>
      </c>
      <c r="H843" t="s">
        <v>13</v>
      </c>
      <c r="I843">
        <v>30</v>
      </c>
      <c r="J843" t="str">
        <f>IF(ABS((C843-AVERAGE($C:$C))/_xlfn.STDEV.S(moras2[SALARIO]))&gt;1.96,"Atípico","No")</f>
        <v>No</v>
      </c>
      <c r="K843" t="str">
        <f>IF(ABS((moras2[[#This Row],[EDAD]]-AVERAGE($I:$I))/_xlfn.STDEV.S($I:$I))&gt;1.96,"Atípico","No")</f>
        <v>No</v>
      </c>
      <c r="L843" t="str">
        <f t="shared" si="26"/>
        <v>26-35</v>
      </c>
      <c r="M843" t="str">
        <f t="shared" si="27"/>
        <v>500.001-1.000.000</v>
      </c>
    </row>
    <row r="844" spans="1:13" x14ac:dyDescent="0.35">
      <c r="A844">
        <v>2839</v>
      </c>
      <c r="B844" t="s">
        <v>9</v>
      </c>
      <c r="C844">
        <v>956230</v>
      </c>
      <c r="D844" t="s">
        <v>10</v>
      </c>
      <c r="E844" t="s">
        <v>11</v>
      </c>
      <c r="F844" t="s">
        <v>12</v>
      </c>
      <c r="G844" t="s">
        <v>13</v>
      </c>
      <c r="H844" t="s">
        <v>12</v>
      </c>
      <c r="I844">
        <v>60</v>
      </c>
      <c r="J844" t="str">
        <f>IF(ABS((C844-AVERAGE($C:$C))/_xlfn.STDEV.S(moras2[SALARIO]))&gt;1.96,"Atípico","No")</f>
        <v>No</v>
      </c>
      <c r="K844" t="str">
        <f>IF(ABS((moras2[[#This Row],[EDAD]]-AVERAGE($I:$I))/_xlfn.STDEV.S($I:$I))&gt;1.96,"Atípico","No")</f>
        <v>No</v>
      </c>
      <c r="L844" t="str">
        <f t="shared" si="26"/>
        <v>56+</v>
      </c>
      <c r="M844" t="str">
        <f t="shared" si="27"/>
        <v>500.001-1.000.000</v>
      </c>
    </row>
    <row r="845" spans="1:13" x14ac:dyDescent="0.35">
      <c r="A845">
        <v>4220</v>
      </c>
      <c r="B845" t="s">
        <v>15</v>
      </c>
      <c r="C845">
        <v>955676</v>
      </c>
      <c r="D845" t="s">
        <v>18</v>
      </c>
      <c r="E845" t="s">
        <v>16</v>
      </c>
      <c r="F845" t="s">
        <v>12</v>
      </c>
      <c r="G845" t="s">
        <v>13</v>
      </c>
      <c r="H845" t="s">
        <v>13</v>
      </c>
      <c r="I845">
        <v>38</v>
      </c>
      <c r="J845" t="str">
        <f>IF(ABS((C845-AVERAGE($C:$C))/_xlfn.STDEV.S(moras2[SALARIO]))&gt;1.96,"Atípico","No")</f>
        <v>No</v>
      </c>
      <c r="K845" t="str">
        <f>IF(ABS((moras2[[#This Row],[EDAD]]-AVERAGE($I:$I))/_xlfn.STDEV.S($I:$I))&gt;1.96,"Atípico","No")</f>
        <v>No</v>
      </c>
      <c r="L845" t="str">
        <f t="shared" si="26"/>
        <v>36-45</v>
      </c>
      <c r="M845" t="str">
        <f t="shared" si="27"/>
        <v>500.001-1.000.000</v>
      </c>
    </row>
    <row r="846" spans="1:13" x14ac:dyDescent="0.35">
      <c r="A846">
        <v>1875</v>
      </c>
      <c r="B846" t="s">
        <v>15</v>
      </c>
      <c r="C846">
        <v>955500</v>
      </c>
      <c r="D846" t="s">
        <v>10</v>
      </c>
      <c r="E846" t="s">
        <v>16</v>
      </c>
      <c r="F846" t="s">
        <v>12</v>
      </c>
      <c r="G846" t="s">
        <v>13</v>
      </c>
      <c r="H846" t="s">
        <v>13</v>
      </c>
      <c r="I846">
        <v>45</v>
      </c>
      <c r="J846" t="str">
        <f>IF(ABS((C846-AVERAGE($C:$C))/_xlfn.STDEV.S(moras2[SALARIO]))&gt;1.96,"Atípico","No")</f>
        <v>No</v>
      </c>
      <c r="K846" t="str">
        <f>IF(ABS((moras2[[#This Row],[EDAD]]-AVERAGE($I:$I))/_xlfn.STDEV.S($I:$I))&gt;1.96,"Atípico","No")</f>
        <v>No</v>
      </c>
      <c r="L846" t="str">
        <f t="shared" si="26"/>
        <v>36-45</v>
      </c>
      <c r="M846" t="str">
        <f t="shared" si="27"/>
        <v>500.001-1.000.000</v>
      </c>
    </row>
    <row r="847" spans="1:13" x14ac:dyDescent="0.35">
      <c r="A847">
        <v>3800</v>
      </c>
      <c r="B847" t="s">
        <v>15</v>
      </c>
      <c r="C847">
        <v>954415.34</v>
      </c>
      <c r="D847" t="s">
        <v>10</v>
      </c>
      <c r="E847" t="s">
        <v>16</v>
      </c>
      <c r="F847" t="s">
        <v>12</v>
      </c>
      <c r="G847" t="s">
        <v>13</v>
      </c>
      <c r="H847" t="s">
        <v>13</v>
      </c>
      <c r="I847">
        <v>29</v>
      </c>
      <c r="J847" t="str">
        <f>IF(ABS((C847-AVERAGE($C:$C))/_xlfn.STDEV.S(moras2[SALARIO]))&gt;1.96,"Atípico","No")</f>
        <v>No</v>
      </c>
      <c r="K847" t="str">
        <f>IF(ABS((moras2[[#This Row],[EDAD]]-AVERAGE($I:$I))/_xlfn.STDEV.S($I:$I))&gt;1.96,"Atípico","No")</f>
        <v>No</v>
      </c>
      <c r="L847" t="str">
        <f t="shared" si="26"/>
        <v>26-35</v>
      </c>
      <c r="M847" t="str">
        <f t="shared" si="27"/>
        <v>500.001-1.000.000</v>
      </c>
    </row>
    <row r="848" spans="1:13" x14ac:dyDescent="0.35">
      <c r="A848">
        <v>1941</v>
      </c>
      <c r="B848" t="s">
        <v>9</v>
      </c>
      <c r="C848">
        <v>953728.87</v>
      </c>
      <c r="D848" t="s">
        <v>10</v>
      </c>
      <c r="E848" t="s">
        <v>16</v>
      </c>
      <c r="F848" t="s">
        <v>12</v>
      </c>
      <c r="G848" t="s">
        <v>13</v>
      </c>
      <c r="H848" t="s">
        <v>13</v>
      </c>
      <c r="I848">
        <v>60</v>
      </c>
      <c r="J848" t="str">
        <f>IF(ABS((C848-AVERAGE($C:$C))/_xlfn.STDEV.S(moras2[SALARIO]))&gt;1.96,"Atípico","No")</f>
        <v>No</v>
      </c>
      <c r="K848" t="str">
        <f>IF(ABS((moras2[[#This Row],[EDAD]]-AVERAGE($I:$I))/_xlfn.STDEV.S($I:$I))&gt;1.96,"Atípico","No")</f>
        <v>No</v>
      </c>
      <c r="L848" t="str">
        <f t="shared" si="26"/>
        <v>56+</v>
      </c>
      <c r="M848" t="str">
        <f t="shared" si="27"/>
        <v>500.001-1.000.000</v>
      </c>
    </row>
    <row r="849" spans="1:13" x14ac:dyDescent="0.35">
      <c r="A849">
        <v>4933</v>
      </c>
      <c r="B849" t="s">
        <v>15</v>
      </c>
      <c r="C849">
        <v>953508</v>
      </c>
      <c r="D849" t="s">
        <v>14</v>
      </c>
      <c r="E849" t="s">
        <v>11</v>
      </c>
      <c r="F849" t="s">
        <v>12</v>
      </c>
      <c r="G849" t="s">
        <v>13</v>
      </c>
      <c r="H849" t="s">
        <v>13</v>
      </c>
      <c r="I849">
        <v>70</v>
      </c>
      <c r="J849" t="str">
        <f>IF(ABS((C849-AVERAGE($C:$C))/_xlfn.STDEV.S(moras2[SALARIO]))&gt;1.96,"Atípico","No")</f>
        <v>No</v>
      </c>
      <c r="K849" t="str">
        <f>IF(ABS((moras2[[#This Row],[EDAD]]-AVERAGE($I:$I))/_xlfn.STDEV.S($I:$I))&gt;1.96,"Atípico","No")</f>
        <v>Atípico</v>
      </c>
      <c r="L849" t="str">
        <f t="shared" si="26"/>
        <v>56+</v>
      </c>
      <c r="M849" t="str">
        <f t="shared" si="27"/>
        <v>500.001-1.000.000</v>
      </c>
    </row>
    <row r="850" spans="1:13" x14ac:dyDescent="0.35">
      <c r="A850">
        <v>1879</v>
      </c>
      <c r="B850" t="s">
        <v>9</v>
      </c>
      <c r="C850">
        <v>952753.45</v>
      </c>
      <c r="D850" t="s">
        <v>14</v>
      </c>
      <c r="E850" t="s">
        <v>11</v>
      </c>
      <c r="F850" t="s">
        <v>12</v>
      </c>
      <c r="G850" t="s">
        <v>13</v>
      </c>
      <c r="H850" t="s">
        <v>13</v>
      </c>
      <c r="I850">
        <v>86</v>
      </c>
      <c r="J850" t="str">
        <f>IF(ABS((C850-AVERAGE($C:$C))/_xlfn.STDEV.S(moras2[SALARIO]))&gt;1.96,"Atípico","No")</f>
        <v>No</v>
      </c>
      <c r="K850" t="str">
        <f>IF(ABS((moras2[[#This Row],[EDAD]]-AVERAGE($I:$I))/_xlfn.STDEV.S($I:$I))&gt;1.96,"Atípico","No")</f>
        <v>Atípico</v>
      </c>
      <c r="L850" t="str">
        <f t="shared" si="26"/>
        <v>56+</v>
      </c>
      <c r="M850" t="str">
        <f t="shared" si="27"/>
        <v>500.001-1.000.000</v>
      </c>
    </row>
    <row r="851" spans="1:13" x14ac:dyDescent="0.35">
      <c r="A851">
        <v>3595</v>
      </c>
      <c r="B851" t="s">
        <v>9</v>
      </c>
      <c r="C851">
        <v>952625</v>
      </c>
      <c r="D851" t="s">
        <v>10</v>
      </c>
      <c r="E851" t="s">
        <v>16</v>
      </c>
      <c r="F851" t="s">
        <v>12</v>
      </c>
      <c r="G851" t="s">
        <v>13</v>
      </c>
      <c r="H851" t="s">
        <v>13</v>
      </c>
      <c r="I851">
        <v>53</v>
      </c>
      <c r="J851" t="str">
        <f>IF(ABS((C851-AVERAGE($C:$C))/_xlfn.STDEV.S(moras2[SALARIO]))&gt;1.96,"Atípico","No")</f>
        <v>No</v>
      </c>
      <c r="K851" t="str">
        <f>IF(ABS((moras2[[#This Row],[EDAD]]-AVERAGE($I:$I))/_xlfn.STDEV.S($I:$I))&gt;1.96,"Atípico","No")</f>
        <v>No</v>
      </c>
      <c r="L851" t="str">
        <f t="shared" si="26"/>
        <v>46-55</v>
      </c>
      <c r="M851" t="str">
        <f t="shared" si="27"/>
        <v>500.001-1.000.000</v>
      </c>
    </row>
    <row r="852" spans="1:13" x14ac:dyDescent="0.35">
      <c r="A852">
        <v>1440</v>
      </c>
      <c r="B852" t="s">
        <v>9</v>
      </c>
      <c r="C852">
        <v>952596</v>
      </c>
      <c r="D852" t="s">
        <v>10</v>
      </c>
      <c r="E852" t="s">
        <v>16</v>
      </c>
      <c r="F852" t="s">
        <v>12</v>
      </c>
      <c r="G852" t="s">
        <v>13</v>
      </c>
      <c r="H852" t="s">
        <v>13</v>
      </c>
      <c r="I852">
        <v>61</v>
      </c>
      <c r="J852" t="str">
        <f>IF(ABS((C852-AVERAGE($C:$C))/_xlfn.STDEV.S(moras2[SALARIO]))&gt;1.96,"Atípico","No")</f>
        <v>No</v>
      </c>
      <c r="K852" t="str">
        <f>IF(ABS((moras2[[#This Row],[EDAD]]-AVERAGE($I:$I))/_xlfn.STDEV.S($I:$I))&gt;1.96,"Atípico","No")</f>
        <v>No</v>
      </c>
      <c r="L852" t="str">
        <f t="shared" si="26"/>
        <v>56+</v>
      </c>
      <c r="M852" t="str">
        <f t="shared" si="27"/>
        <v>500.001-1.000.000</v>
      </c>
    </row>
    <row r="853" spans="1:13" x14ac:dyDescent="0.35">
      <c r="A853">
        <v>1041</v>
      </c>
      <c r="B853" t="s">
        <v>15</v>
      </c>
      <c r="C853">
        <v>952206</v>
      </c>
      <c r="D853" t="s">
        <v>10</v>
      </c>
      <c r="E853" t="s">
        <v>11</v>
      </c>
      <c r="F853" t="s">
        <v>12</v>
      </c>
      <c r="G853" t="s">
        <v>13</v>
      </c>
      <c r="H853" t="s">
        <v>12</v>
      </c>
      <c r="I853">
        <v>57</v>
      </c>
      <c r="J853" t="str">
        <f>IF(ABS((C853-AVERAGE($C:$C))/_xlfn.STDEV.S(moras2[SALARIO]))&gt;1.96,"Atípico","No")</f>
        <v>No</v>
      </c>
      <c r="K853" t="str">
        <f>IF(ABS((moras2[[#This Row],[EDAD]]-AVERAGE($I:$I))/_xlfn.STDEV.S($I:$I))&gt;1.96,"Atípico","No")</f>
        <v>No</v>
      </c>
      <c r="L853" t="str">
        <f t="shared" si="26"/>
        <v>56+</v>
      </c>
      <c r="M853" t="str">
        <f t="shared" si="27"/>
        <v>500.001-1.000.000</v>
      </c>
    </row>
    <row r="854" spans="1:13" x14ac:dyDescent="0.35">
      <c r="A854">
        <v>978</v>
      </c>
      <c r="B854" t="s">
        <v>15</v>
      </c>
      <c r="C854">
        <v>951165</v>
      </c>
      <c r="D854" t="s">
        <v>14</v>
      </c>
      <c r="E854" t="s">
        <v>11</v>
      </c>
      <c r="F854" t="s">
        <v>12</v>
      </c>
      <c r="G854" t="s">
        <v>13</v>
      </c>
      <c r="H854" t="s">
        <v>13</v>
      </c>
      <c r="I854">
        <v>69</v>
      </c>
      <c r="J854" t="str">
        <f>IF(ABS((C854-AVERAGE($C:$C))/_xlfn.STDEV.S(moras2[SALARIO]))&gt;1.96,"Atípico","No")</f>
        <v>No</v>
      </c>
      <c r="K854" t="str">
        <f>IF(ABS((moras2[[#This Row],[EDAD]]-AVERAGE($I:$I))/_xlfn.STDEV.S($I:$I))&gt;1.96,"Atípico","No")</f>
        <v>No</v>
      </c>
      <c r="L854" t="str">
        <f t="shared" si="26"/>
        <v>56+</v>
      </c>
      <c r="M854" t="str">
        <f t="shared" si="27"/>
        <v>500.001-1.000.000</v>
      </c>
    </row>
    <row r="855" spans="1:13" x14ac:dyDescent="0.35">
      <c r="A855">
        <v>392</v>
      </c>
      <c r="B855" t="s">
        <v>15</v>
      </c>
      <c r="C855">
        <v>950292</v>
      </c>
      <c r="D855" t="s">
        <v>10</v>
      </c>
      <c r="E855" t="s">
        <v>16</v>
      </c>
      <c r="F855" t="s">
        <v>12</v>
      </c>
      <c r="G855" t="s">
        <v>13</v>
      </c>
      <c r="H855" t="s">
        <v>13</v>
      </c>
      <c r="I855">
        <v>38</v>
      </c>
      <c r="J855" t="str">
        <f>IF(ABS((C855-AVERAGE($C:$C))/_xlfn.STDEV.S(moras2[SALARIO]))&gt;1.96,"Atípico","No")</f>
        <v>No</v>
      </c>
      <c r="K855" t="str">
        <f>IF(ABS((moras2[[#This Row],[EDAD]]-AVERAGE($I:$I))/_xlfn.STDEV.S($I:$I))&gt;1.96,"Atípico","No")</f>
        <v>No</v>
      </c>
      <c r="L855" t="str">
        <f t="shared" si="26"/>
        <v>36-45</v>
      </c>
      <c r="M855" t="str">
        <f t="shared" si="27"/>
        <v>500.001-1.000.000</v>
      </c>
    </row>
    <row r="856" spans="1:13" x14ac:dyDescent="0.35">
      <c r="A856">
        <v>3954</v>
      </c>
      <c r="B856" t="s">
        <v>9</v>
      </c>
      <c r="C856">
        <v>950000</v>
      </c>
      <c r="D856" t="s">
        <v>10</v>
      </c>
      <c r="E856" t="s">
        <v>16</v>
      </c>
      <c r="F856" t="s">
        <v>12</v>
      </c>
      <c r="G856" t="s">
        <v>13</v>
      </c>
      <c r="H856" t="s">
        <v>13</v>
      </c>
      <c r="I856">
        <v>41</v>
      </c>
      <c r="J856" t="str">
        <f>IF(ABS((C856-AVERAGE($C:$C))/_xlfn.STDEV.S(moras2[SALARIO]))&gt;1.96,"Atípico","No")</f>
        <v>No</v>
      </c>
      <c r="K856" t="str">
        <f>IF(ABS((moras2[[#This Row],[EDAD]]-AVERAGE($I:$I))/_xlfn.STDEV.S($I:$I))&gt;1.96,"Atípico","No")</f>
        <v>No</v>
      </c>
      <c r="L856" t="str">
        <f t="shared" si="26"/>
        <v>36-45</v>
      </c>
      <c r="M856" t="str">
        <f t="shared" si="27"/>
        <v>500.001-1.000.000</v>
      </c>
    </row>
    <row r="857" spans="1:13" x14ac:dyDescent="0.35">
      <c r="A857">
        <v>4466</v>
      </c>
      <c r="B857" t="s">
        <v>9</v>
      </c>
      <c r="C857">
        <v>949839.65</v>
      </c>
      <c r="D857" t="s">
        <v>10</v>
      </c>
      <c r="E857" t="s">
        <v>16</v>
      </c>
      <c r="F857" t="s">
        <v>12</v>
      </c>
      <c r="G857" t="s">
        <v>13</v>
      </c>
      <c r="H857" t="s">
        <v>13</v>
      </c>
      <c r="I857">
        <v>25</v>
      </c>
      <c r="J857" t="str">
        <f>IF(ABS((C857-AVERAGE($C:$C))/_xlfn.STDEV.S(moras2[SALARIO]))&gt;1.96,"Atípico","No")</f>
        <v>No</v>
      </c>
      <c r="K857" t="str">
        <f>IF(ABS((moras2[[#This Row],[EDAD]]-AVERAGE($I:$I))/_xlfn.STDEV.S($I:$I))&gt;1.96,"Atípico","No")</f>
        <v>No</v>
      </c>
      <c r="L857" t="str">
        <f t="shared" si="26"/>
        <v>26-35</v>
      </c>
      <c r="M857" t="str">
        <f t="shared" si="27"/>
        <v>500.001-1.000.000</v>
      </c>
    </row>
    <row r="858" spans="1:13" x14ac:dyDescent="0.35">
      <c r="A858">
        <v>1763</v>
      </c>
      <c r="B858" t="s">
        <v>9</v>
      </c>
      <c r="C858">
        <v>949245.1</v>
      </c>
      <c r="D858" t="s">
        <v>10</v>
      </c>
      <c r="E858" t="s">
        <v>11</v>
      </c>
      <c r="F858" t="s">
        <v>12</v>
      </c>
      <c r="G858" t="s">
        <v>13</v>
      </c>
      <c r="H858" t="s">
        <v>13</v>
      </c>
      <c r="I858">
        <v>44</v>
      </c>
      <c r="J858" t="str">
        <f>IF(ABS((C858-AVERAGE($C:$C))/_xlfn.STDEV.S(moras2[SALARIO]))&gt;1.96,"Atípico","No")</f>
        <v>No</v>
      </c>
      <c r="K858" t="str">
        <f>IF(ABS((moras2[[#This Row],[EDAD]]-AVERAGE($I:$I))/_xlfn.STDEV.S($I:$I))&gt;1.96,"Atípico","No")</f>
        <v>No</v>
      </c>
      <c r="L858" t="str">
        <f t="shared" si="26"/>
        <v>36-45</v>
      </c>
      <c r="M858" t="str">
        <f t="shared" si="27"/>
        <v>500.001-1.000.000</v>
      </c>
    </row>
    <row r="859" spans="1:13" x14ac:dyDescent="0.35">
      <c r="A859">
        <v>4034</v>
      </c>
      <c r="B859" t="s">
        <v>15</v>
      </c>
      <c r="C859">
        <v>948047</v>
      </c>
      <c r="D859" t="s">
        <v>10</v>
      </c>
      <c r="E859" t="s">
        <v>11</v>
      </c>
      <c r="F859" t="s">
        <v>12</v>
      </c>
      <c r="G859" t="s">
        <v>13</v>
      </c>
      <c r="H859" t="s">
        <v>12</v>
      </c>
      <c r="I859">
        <v>32</v>
      </c>
      <c r="J859" t="str">
        <f>IF(ABS((C859-AVERAGE($C:$C))/_xlfn.STDEV.S(moras2[SALARIO]))&gt;1.96,"Atípico","No")</f>
        <v>No</v>
      </c>
      <c r="K859" t="str">
        <f>IF(ABS((moras2[[#This Row],[EDAD]]-AVERAGE($I:$I))/_xlfn.STDEV.S($I:$I))&gt;1.96,"Atípico","No")</f>
        <v>No</v>
      </c>
      <c r="L859" t="str">
        <f t="shared" si="26"/>
        <v>26-35</v>
      </c>
      <c r="M859" t="str">
        <f t="shared" si="27"/>
        <v>500.001-1.000.000</v>
      </c>
    </row>
    <row r="860" spans="1:13" x14ac:dyDescent="0.35">
      <c r="A860">
        <v>3008</v>
      </c>
      <c r="B860" t="s">
        <v>15</v>
      </c>
      <c r="C860">
        <v>944226</v>
      </c>
      <c r="D860" t="s">
        <v>10</v>
      </c>
      <c r="E860" t="s">
        <v>11</v>
      </c>
      <c r="F860" t="s">
        <v>12</v>
      </c>
      <c r="G860" t="s">
        <v>13</v>
      </c>
      <c r="H860" t="s">
        <v>12</v>
      </c>
      <c r="I860">
        <v>40</v>
      </c>
      <c r="J860" t="str">
        <f>IF(ABS((C860-AVERAGE($C:$C))/_xlfn.STDEV.S(moras2[SALARIO]))&gt;1.96,"Atípico","No")</f>
        <v>No</v>
      </c>
      <c r="K860" t="str">
        <f>IF(ABS((moras2[[#This Row],[EDAD]]-AVERAGE($I:$I))/_xlfn.STDEV.S($I:$I))&gt;1.96,"Atípico","No")</f>
        <v>No</v>
      </c>
      <c r="L860" t="str">
        <f t="shared" si="26"/>
        <v>36-45</v>
      </c>
      <c r="M860" t="str">
        <f t="shared" si="27"/>
        <v>500.001-1.000.000</v>
      </c>
    </row>
    <row r="861" spans="1:13" x14ac:dyDescent="0.35">
      <c r="A861">
        <v>955</v>
      </c>
      <c r="B861" t="s">
        <v>9</v>
      </c>
      <c r="C861">
        <v>943684.2</v>
      </c>
      <c r="D861" t="s">
        <v>10</v>
      </c>
      <c r="E861" t="s">
        <v>11</v>
      </c>
      <c r="F861" t="s">
        <v>12</v>
      </c>
      <c r="G861" t="s">
        <v>13</v>
      </c>
      <c r="H861" t="s">
        <v>13</v>
      </c>
      <c r="I861">
        <v>39</v>
      </c>
      <c r="J861" t="str">
        <f>IF(ABS((C861-AVERAGE($C:$C))/_xlfn.STDEV.S(moras2[SALARIO]))&gt;1.96,"Atípico","No")</f>
        <v>No</v>
      </c>
      <c r="K861" t="str">
        <f>IF(ABS((moras2[[#This Row],[EDAD]]-AVERAGE($I:$I))/_xlfn.STDEV.S($I:$I))&gt;1.96,"Atípico","No")</f>
        <v>No</v>
      </c>
      <c r="L861" t="str">
        <f t="shared" si="26"/>
        <v>36-45</v>
      </c>
      <c r="M861" t="str">
        <f t="shared" si="27"/>
        <v>500.001-1.000.000</v>
      </c>
    </row>
    <row r="862" spans="1:13" x14ac:dyDescent="0.35">
      <c r="A862">
        <v>379</v>
      </c>
      <c r="B862" t="s">
        <v>15</v>
      </c>
      <c r="C862">
        <v>943396.65</v>
      </c>
      <c r="D862" t="s">
        <v>10</v>
      </c>
      <c r="E862" t="s">
        <v>11</v>
      </c>
      <c r="F862" t="s">
        <v>12</v>
      </c>
      <c r="G862" t="s">
        <v>13</v>
      </c>
      <c r="H862" t="s">
        <v>13</v>
      </c>
      <c r="I862">
        <v>38</v>
      </c>
      <c r="J862" t="str">
        <f>IF(ABS((C862-AVERAGE($C:$C))/_xlfn.STDEV.S(moras2[SALARIO]))&gt;1.96,"Atípico","No")</f>
        <v>No</v>
      </c>
      <c r="K862" t="str">
        <f>IF(ABS((moras2[[#This Row],[EDAD]]-AVERAGE($I:$I))/_xlfn.STDEV.S($I:$I))&gt;1.96,"Atípico","No")</f>
        <v>No</v>
      </c>
      <c r="L862" t="str">
        <f t="shared" si="26"/>
        <v>36-45</v>
      </c>
      <c r="M862" t="str">
        <f t="shared" si="27"/>
        <v>500.001-1.000.000</v>
      </c>
    </row>
    <row r="863" spans="1:13" x14ac:dyDescent="0.35">
      <c r="A863">
        <v>3041</v>
      </c>
      <c r="B863" t="s">
        <v>15</v>
      </c>
      <c r="C863">
        <v>941448</v>
      </c>
      <c r="D863" t="s">
        <v>10</v>
      </c>
      <c r="E863" t="s">
        <v>11</v>
      </c>
      <c r="F863" t="s">
        <v>12</v>
      </c>
      <c r="G863" t="s">
        <v>13</v>
      </c>
      <c r="H863" t="s">
        <v>13</v>
      </c>
      <c r="I863">
        <v>27</v>
      </c>
      <c r="J863" t="str">
        <f>IF(ABS((C863-AVERAGE($C:$C))/_xlfn.STDEV.S(moras2[SALARIO]))&gt;1.96,"Atípico","No")</f>
        <v>No</v>
      </c>
      <c r="K863" t="str">
        <f>IF(ABS((moras2[[#This Row],[EDAD]]-AVERAGE($I:$I))/_xlfn.STDEV.S($I:$I))&gt;1.96,"Atípico","No")</f>
        <v>No</v>
      </c>
      <c r="L863" t="str">
        <f t="shared" si="26"/>
        <v>26-35</v>
      </c>
      <c r="M863" t="str">
        <f t="shared" si="27"/>
        <v>500.001-1.000.000</v>
      </c>
    </row>
    <row r="864" spans="1:13" x14ac:dyDescent="0.35">
      <c r="A864">
        <v>3870</v>
      </c>
      <c r="B864" t="s">
        <v>9</v>
      </c>
      <c r="C864">
        <v>940646.55</v>
      </c>
      <c r="D864" t="s">
        <v>10</v>
      </c>
      <c r="E864" t="s">
        <v>16</v>
      </c>
      <c r="F864" t="s">
        <v>12</v>
      </c>
      <c r="G864" t="s">
        <v>13</v>
      </c>
      <c r="H864" t="s">
        <v>13</v>
      </c>
      <c r="I864">
        <v>55</v>
      </c>
      <c r="J864" t="str">
        <f>IF(ABS((C864-AVERAGE($C:$C))/_xlfn.STDEV.S(moras2[SALARIO]))&gt;1.96,"Atípico","No")</f>
        <v>No</v>
      </c>
      <c r="K864" t="str">
        <f>IF(ABS((moras2[[#This Row],[EDAD]]-AVERAGE($I:$I))/_xlfn.STDEV.S($I:$I))&gt;1.96,"Atípico","No")</f>
        <v>No</v>
      </c>
      <c r="L864" t="str">
        <f t="shared" si="26"/>
        <v>46-55</v>
      </c>
      <c r="M864" t="str">
        <f t="shared" si="27"/>
        <v>500.001-1.000.000</v>
      </c>
    </row>
    <row r="865" spans="1:13" x14ac:dyDescent="0.35">
      <c r="A865">
        <v>3283</v>
      </c>
      <c r="B865" t="s">
        <v>9</v>
      </c>
      <c r="C865">
        <v>939801.74</v>
      </c>
      <c r="D865" t="s">
        <v>10</v>
      </c>
      <c r="E865" t="s">
        <v>11</v>
      </c>
      <c r="F865" t="s">
        <v>12</v>
      </c>
      <c r="G865" t="s">
        <v>13</v>
      </c>
      <c r="H865" t="s">
        <v>13</v>
      </c>
      <c r="I865">
        <v>34</v>
      </c>
      <c r="J865" t="str">
        <f>IF(ABS((C865-AVERAGE($C:$C))/_xlfn.STDEV.S(moras2[SALARIO]))&gt;1.96,"Atípico","No")</f>
        <v>No</v>
      </c>
      <c r="K865" t="str">
        <f>IF(ABS((moras2[[#This Row],[EDAD]]-AVERAGE($I:$I))/_xlfn.STDEV.S($I:$I))&gt;1.96,"Atípico","No")</f>
        <v>No</v>
      </c>
      <c r="L865" t="str">
        <f t="shared" si="26"/>
        <v>26-35</v>
      </c>
      <c r="M865" t="str">
        <f t="shared" si="27"/>
        <v>500.001-1.000.000</v>
      </c>
    </row>
    <row r="866" spans="1:13" x14ac:dyDescent="0.35">
      <c r="A866">
        <v>564</v>
      </c>
      <c r="B866" t="s">
        <v>15</v>
      </c>
      <c r="C866">
        <v>939461.54</v>
      </c>
      <c r="D866" t="s">
        <v>10</v>
      </c>
      <c r="E866" t="s">
        <v>16</v>
      </c>
      <c r="F866" t="s">
        <v>12</v>
      </c>
      <c r="G866" t="s">
        <v>13</v>
      </c>
      <c r="H866" t="s">
        <v>13</v>
      </c>
      <c r="I866">
        <v>25</v>
      </c>
      <c r="J866" t="str">
        <f>IF(ABS((C866-AVERAGE($C:$C))/_xlfn.STDEV.S(moras2[SALARIO]))&gt;1.96,"Atípico","No")</f>
        <v>No</v>
      </c>
      <c r="K866" t="str">
        <f>IF(ABS((moras2[[#This Row],[EDAD]]-AVERAGE($I:$I))/_xlfn.STDEV.S($I:$I))&gt;1.96,"Atípico","No")</f>
        <v>No</v>
      </c>
      <c r="L866" t="str">
        <f t="shared" si="26"/>
        <v>26-35</v>
      </c>
      <c r="M866" t="str">
        <f t="shared" si="27"/>
        <v>500.001-1.000.000</v>
      </c>
    </row>
    <row r="867" spans="1:13" x14ac:dyDescent="0.35">
      <c r="A867">
        <v>95</v>
      </c>
      <c r="B867" t="s">
        <v>9</v>
      </c>
      <c r="C867">
        <v>938875</v>
      </c>
      <c r="D867" t="s">
        <v>10</v>
      </c>
      <c r="E867" t="s">
        <v>16</v>
      </c>
      <c r="F867" t="s">
        <v>12</v>
      </c>
      <c r="G867" t="s">
        <v>13</v>
      </c>
      <c r="H867" t="s">
        <v>13</v>
      </c>
      <c r="I867">
        <v>28</v>
      </c>
      <c r="J867" t="str">
        <f>IF(ABS((C867-AVERAGE($C:$C))/_xlfn.STDEV.S(moras2[SALARIO]))&gt;1.96,"Atípico","No")</f>
        <v>No</v>
      </c>
      <c r="K867" t="str">
        <f>IF(ABS((moras2[[#This Row],[EDAD]]-AVERAGE($I:$I))/_xlfn.STDEV.S($I:$I))&gt;1.96,"Atípico","No")</f>
        <v>No</v>
      </c>
      <c r="L867" t="str">
        <f t="shared" si="26"/>
        <v>26-35</v>
      </c>
      <c r="M867" t="str">
        <f t="shared" si="27"/>
        <v>500.001-1.000.000</v>
      </c>
    </row>
    <row r="868" spans="1:13" x14ac:dyDescent="0.35">
      <c r="A868">
        <v>803</v>
      </c>
      <c r="B868" t="s">
        <v>15</v>
      </c>
      <c r="C868">
        <v>938855</v>
      </c>
      <c r="D868" t="s">
        <v>14</v>
      </c>
      <c r="E868" t="s">
        <v>11</v>
      </c>
      <c r="F868" t="s">
        <v>12</v>
      </c>
      <c r="G868" t="s">
        <v>13</v>
      </c>
      <c r="H868" t="s">
        <v>13</v>
      </c>
      <c r="I868">
        <v>73</v>
      </c>
      <c r="J868" t="str">
        <f>IF(ABS((C868-AVERAGE($C:$C))/_xlfn.STDEV.S(moras2[SALARIO]))&gt;1.96,"Atípico","No")</f>
        <v>No</v>
      </c>
      <c r="K868" t="str">
        <f>IF(ABS((moras2[[#This Row],[EDAD]]-AVERAGE($I:$I))/_xlfn.STDEV.S($I:$I))&gt;1.96,"Atípico","No")</f>
        <v>Atípico</v>
      </c>
      <c r="L868" t="str">
        <f t="shared" si="26"/>
        <v>56+</v>
      </c>
      <c r="M868" t="str">
        <f t="shared" si="27"/>
        <v>500.001-1.000.000</v>
      </c>
    </row>
    <row r="869" spans="1:13" x14ac:dyDescent="0.35">
      <c r="A869">
        <v>2457</v>
      </c>
      <c r="B869" t="s">
        <v>15</v>
      </c>
      <c r="C869">
        <v>937593</v>
      </c>
      <c r="D869" t="s">
        <v>10</v>
      </c>
      <c r="E869" t="s">
        <v>11</v>
      </c>
      <c r="F869" t="s">
        <v>12</v>
      </c>
      <c r="G869" t="s">
        <v>13</v>
      </c>
      <c r="H869" t="s">
        <v>13</v>
      </c>
      <c r="I869">
        <v>56</v>
      </c>
      <c r="J869" t="str">
        <f>IF(ABS((C869-AVERAGE($C:$C))/_xlfn.STDEV.S(moras2[SALARIO]))&gt;1.96,"Atípico","No")</f>
        <v>No</v>
      </c>
      <c r="K869" t="str">
        <f>IF(ABS((moras2[[#This Row],[EDAD]]-AVERAGE($I:$I))/_xlfn.STDEV.S($I:$I))&gt;1.96,"Atípico","No")</f>
        <v>No</v>
      </c>
      <c r="L869" t="str">
        <f t="shared" si="26"/>
        <v>56+</v>
      </c>
      <c r="M869" t="str">
        <f t="shared" si="27"/>
        <v>500.001-1.000.000</v>
      </c>
    </row>
    <row r="870" spans="1:13" x14ac:dyDescent="0.35">
      <c r="A870">
        <v>1508</v>
      </c>
      <c r="B870" t="s">
        <v>15</v>
      </c>
      <c r="C870">
        <v>937245</v>
      </c>
      <c r="D870" t="s">
        <v>18</v>
      </c>
      <c r="E870" t="s">
        <v>16</v>
      </c>
      <c r="F870" t="s">
        <v>12</v>
      </c>
      <c r="G870" t="s">
        <v>13</v>
      </c>
      <c r="H870" t="s">
        <v>12</v>
      </c>
      <c r="I870">
        <v>61</v>
      </c>
      <c r="J870" t="str">
        <f>IF(ABS((C870-AVERAGE($C:$C))/_xlfn.STDEV.S(moras2[SALARIO]))&gt;1.96,"Atípico","No")</f>
        <v>No</v>
      </c>
      <c r="K870" t="str">
        <f>IF(ABS((moras2[[#This Row],[EDAD]]-AVERAGE($I:$I))/_xlfn.STDEV.S($I:$I))&gt;1.96,"Atípico","No")</f>
        <v>No</v>
      </c>
      <c r="L870" t="str">
        <f t="shared" si="26"/>
        <v>56+</v>
      </c>
      <c r="M870" t="str">
        <f t="shared" si="27"/>
        <v>500.001-1.000.000</v>
      </c>
    </row>
    <row r="871" spans="1:13" x14ac:dyDescent="0.35">
      <c r="A871">
        <v>3438</v>
      </c>
      <c r="B871" t="s">
        <v>9</v>
      </c>
      <c r="C871">
        <v>934810.14</v>
      </c>
      <c r="D871" t="s">
        <v>10</v>
      </c>
      <c r="E871" t="s">
        <v>11</v>
      </c>
      <c r="F871" t="s">
        <v>12</v>
      </c>
      <c r="G871" t="s">
        <v>13</v>
      </c>
      <c r="H871" t="s">
        <v>13</v>
      </c>
      <c r="I871">
        <v>34</v>
      </c>
      <c r="J871" t="str">
        <f>IF(ABS((C871-AVERAGE($C:$C))/_xlfn.STDEV.S(moras2[SALARIO]))&gt;1.96,"Atípico","No")</f>
        <v>No</v>
      </c>
      <c r="K871" t="str">
        <f>IF(ABS((moras2[[#This Row],[EDAD]]-AVERAGE($I:$I))/_xlfn.STDEV.S($I:$I))&gt;1.96,"Atípico","No")</f>
        <v>No</v>
      </c>
      <c r="L871" t="str">
        <f t="shared" si="26"/>
        <v>26-35</v>
      </c>
      <c r="M871" t="str">
        <f t="shared" si="27"/>
        <v>500.001-1.000.000</v>
      </c>
    </row>
    <row r="872" spans="1:13" x14ac:dyDescent="0.35">
      <c r="A872">
        <v>532</v>
      </c>
      <c r="B872" t="s">
        <v>15</v>
      </c>
      <c r="C872">
        <v>934810.14</v>
      </c>
      <c r="D872" t="s">
        <v>10</v>
      </c>
      <c r="E872" t="s">
        <v>11</v>
      </c>
      <c r="F872" t="s">
        <v>12</v>
      </c>
      <c r="G872" t="s">
        <v>13</v>
      </c>
      <c r="H872" t="s">
        <v>13</v>
      </c>
      <c r="I872">
        <v>44</v>
      </c>
      <c r="J872" t="str">
        <f>IF(ABS((C872-AVERAGE($C:$C))/_xlfn.STDEV.S(moras2[SALARIO]))&gt;1.96,"Atípico","No")</f>
        <v>No</v>
      </c>
      <c r="K872" t="str">
        <f>IF(ABS((moras2[[#This Row],[EDAD]]-AVERAGE($I:$I))/_xlfn.STDEV.S($I:$I))&gt;1.96,"Atípico","No")</f>
        <v>No</v>
      </c>
      <c r="L872" t="str">
        <f t="shared" si="26"/>
        <v>36-45</v>
      </c>
      <c r="M872" t="str">
        <f t="shared" si="27"/>
        <v>500.001-1.000.000</v>
      </c>
    </row>
    <row r="873" spans="1:13" x14ac:dyDescent="0.35">
      <c r="A873">
        <v>747</v>
      </c>
      <c r="B873" t="s">
        <v>15</v>
      </c>
      <c r="C873">
        <v>933864.5</v>
      </c>
      <c r="D873" t="s">
        <v>10</v>
      </c>
      <c r="E873" t="s">
        <v>11</v>
      </c>
      <c r="F873" t="s">
        <v>12</v>
      </c>
      <c r="G873" t="s">
        <v>13</v>
      </c>
      <c r="H873" t="s">
        <v>13</v>
      </c>
      <c r="I873">
        <v>31</v>
      </c>
      <c r="J873" t="str">
        <f>IF(ABS((C873-AVERAGE($C:$C))/_xlfn.STDEV.S(moras2[SALARIO]))&gt;1.96,"Atípico","No")</f>
        <v>No</v>
      </c>
      <c r="K873" t="str">
        <f>IF(ABS((moras2[[#This Row],[EDAD]]-AVERAGE($I:$I))/_xlfn.STDEV.S($I:$I))&gt;1.96,"Atípico","No")</f>
        <v>No</v>
      </c>
      <c r="L873" t="str">
        <f t="shared" si="26"/>
        <v>26-35</v>
      </c>
      <c r="M873" t="str">
        <f t="shared" si="27"/>
        <v>500.001-1.000.000</v>
      </c>
    </row>
    <row r="874" spans="1:13" x14ac:dyDescent="0.35">
      <c r="A874">
        <v>3829</v>
      </c>
      <c r="B874" t="s">
        <v>15</v>
      </c>
      <c r="C874">
        <v>933264</v>
      </c>
      <c r="D874" t="s">
        <v>18</v>
      </c>
      <c r="E874" t="s">
        <v>16</v>
      </c>
      <c r="F874" t="s">
        <v>12</v>
      </c>
      <c r="G874" t="s">
        <v>13</v>
      </c>
      <c r="H874" t="s">
        <v>12</v>
      </c>
      <c r="I874">
        <v>40</v>
      </c>
      <c r="J874" t="str">
        <f>IF(ABS((C874-AVERAGE($C:$C))/_xlfn.STDEV.S(moras2[SALARIO]))&gt;1.96,"Atípico","No")</f>
        <v>No</v>
      </c>
      <c r="K874" t="str">
        <f>IF(ABS((moras2[[#This Row],[EDAD]]-AVERAGE($I:$I))/_xlfn.STDEV.S($I:$I))&gt;1.96,"Atípico","No")</f>
        <v>No</v>
      </c>
      <c r="L874" t="str">
        <f t="shared" si="26"/>
        <v>36-45</v>
      </c>
      <c r="M874" t="str">
        <f t="shared" si="27"/>
        <v>500.001-1.000.000</v>
      </c>
    </row>
    <row r="875" spans="1:13" x14ac:dyDescent="0.35">
      <c r="A875">
        <v>4125</v>
      </c>
      <c r="B875" t="s">
        <v>9</v>
      </c>
      <c r="C875">
        <v>933124</v>
      </c>
      <c r="D875" t="s">
        <v>18</v>
      </c>
      <c r="E875" t="s">
        <v>16</v>
      </c>
      <c r="F875" t="s">
        <v>12</v>
      </c>
      <c r="G875" t="s">
        <v>13</v>
      </c>
      <c r="H875" t="s">
        <v>13</v>
      </c>
      <c r="I875">
        <v>49</v>
      </c>
      <c r="J875" t="str">
        <f>IF(ABS((C875-AVERAGE($C:$C))/_xlfn.STDEV.S(moras2[SALARIO]))&gt;1.96,"Atípico","No")</f>
        <v>No</v>
      </c>
      <c r="K875" t="str">
        <f>IF(ABS((moras2[[#This Row],[EDAD]]-AVERAGE($I:$I))/_xlfn.STDEV.S($I:$I))&gt;1.96,"Atípico","No")</f>
        <v>No</v>
      </c>
      <c r="L875" t="str">
        <f t="shared" si="26"/>
        <v>46-55</v>
      </c>
      <c r="M875" t="str">
        <f t="shared" si="27"/>
        <v>500.001-1.000.000</v>
      </c>
    </row>
    <row r="876" spans="1:13" x14ac:dyDescent="0.35">
      <c r="A876">
        <v>1609</v>
      </c>
      <c r="B876" t="s">
        <v>9</v>
      </c>
      <c r="C876">
        <v>933004.5</v>
      </c>
      <c r="D876" t="s">
        <v>10</v>
      </c>
      <c r="E876" t="s">
        <v>11</v>
      </c>
      <c r="F876" t="s">
        <v>12</v>
      </c>
      <c r="G876" t="s">
        <v>13</v>
      </c>
      <c r="H876" t="s">
        <v>13</v>
      </c>
      <c r="I876">
        <v>38</v>
      </c>
      <c r="J876" t="str">
        <f>IF(ABS((C876-AVERAGE($C:$C))/_xlfn.STDEV.S(moras2[SALARIO]))&gt;1.96,"Atípico","No")</f>
        <v>No</v>
      </c>
      <c r="K876" t="str">
        <f>IF(ABS((moras2[[#This Row],[EDAD]]-AVERAGE($I:$I))/_xlfn.STDEV.S($I:$I))&gt;1.96,"Atípico","No")</f>
        <v>No</v>
      </c>
      <c r="L876" t="str">
        <f t="shared" si="26"/>
        <v>36-45</v>
      </c>
      <c r="M876" t="str">
        <f t="shared" si="27"/>
        <v>500.001-1.000.000</v>
      </c>
    </row>
    <row r="877" spans="1:13" x14ac:dyDescent="0.35">
      <c r="A877">
        <v>1500</v>
      </c>
      <c r="B877" t="s">
        <v>9</v>
      </c>
      <c r="C877">
        <v>932109.37</v>
      </c>
      <c r="D877" t="s">
        <v>10</v>
      </c>
      <c r="E877" t="s">
        <v>16</v>
      </c>
      <c r="F877" t="s">
        <v>12</v>
      </c>
      <c r="G877" t="s">
        <v>13</v>
      </c>
      <c r="H877" t="s">
        <v>13</v>
      </c>
      <c r="I877">
        <v>41</v>
      </c>
      <c r="J877" t="str">
        <f>IF(ABS((C877-AVERAGE($C:$C))/_xlfn.STDEV.S(moras2[SALARIO]))&gt;1.96,"Atípico","No")</f>
        <v>No</v>
      </c>
      <c r="K877" t="str">
        <f>IF(ABS((moras2[[#This Row],[EDAD]]-AVERAGE($I:$I))/_xlfn.STDEV.S($I:$I))&gt;1.96,"Atípico","No")</f>
        <v>No</v>
      </c>
      <c r="L877" t="str">
        <f t="shared" si="26"/>
        <v>36-45</v>
      </c>
      <c r="M877" t="str">
        <f t="shared" si="27"/>
        <v>500.001-1.000.000</v>
      </c>
    </row>
    <row r="878" spans="1:13" x14ac:dyDescent="0.35">
      <c r="A878">
        <v>909</v>
      </c>
      <c r="B878" t="s">
        <v>9</v>
      </c>
      <c r="C878">
        <v>930427.8</v>
      </c>
      <c r="D878" t="s">
        <v>10</v>
      </c>
      <c r="E878" t="s">
        <v>16</v>
      </c>
      <c r="F878" t="s">
        <v>12</v>
      </c>
      <c r="G878" t="s">
        <v>13</v>
      </c>
      <c r="H878" t="s">
        <v>13</v>
      </c>
      <c r="I878">
        <v>33</v>
      </c>
      <c r="J878" t="str">
        <f>IF(ABS((C878-AVERAGE($C:$C))/_xlfn.STDEV.S(moras2[SALARIO]))&gt;1.96,"Atípico","No")</f>
        <v>No</v>
      </c>
      <c r="K878" t="str">
        <f>IF(ABS((moras2[[#This Row],[EDAD]]-AVERAGE($I:$I))/_xlfn.STDEV.S($I:$I))&gt;1.96,"Atípico","No")</f>
        <v>No</v>
      </c>
      <c r="L878" t="str">
        <f t="shared" si="26"/>
        <v>26-35</v>
      </c>
      <c r="M878" t="str">
        <f t="shared" si="27"/>
        <v>500.001-1.000.000</v>
      </c>
    </row>
    <row r="879" spans="1:13" x14ac:dyDescent="0.35">
      <c r="A879">
        <v>3042</v>
      </c>
      <c r="B879" t="s">
        <v>15</v>
      </c>
      <c r="C879">
        <v>929129</v>
      </c>
      <c r="D879" t="s">
        <v>10</v>
      </c>
      <c r="E879" t="s">
        <v>11</v>
      </c>
      <c r="F879" t="s">
        <v>12</v>
      </c>
      <c r="G879" t="s">
        <v>13</v>
      </c>
      <c r="H879" t="s">
        <v>13</v>
      </c>
      <c r="I879">
        <v>38</v>
      </c>
      <c r="J879" t="str">
        <f>IF(ABS((C879-AVERAGE($C:$C))/_xlfn.STDEV.S(moras2[SALARIO]))&gt;1.96,"Atípico","No")</f>
        <v>No</v>
      </c>
      <c r="K879" t="str">
        <f>IF(ABS((moras2[[#This Row],[EDAD]]-AVERAGE($I:$I))/_xlfn.STDEV.S($I:$I))&gt;1.96,"Atípico","No")</f>
        <v>No</v>
      </c>
      <c r="L879" t="str">
        <f t="shared" si="26"/>
        <v>36-45</v>
      </c>
      <c r="M879" t="str">
        <f t="shared" si="27"/>
        <v>500.001-1.000.000</v>
      </c>
    </row>
    <row r="880" spans="1:13" x14ac:dyDescent="0.35">
      <c r="A880">
        <v>609</v>
      </c>
      <c r="B880" t="s">
        <v>15</v>
      </c>
      <c r="C880">
        <v>927718</v>
      </c>
      <c r="D880" t="s">
        <v>10</v>
      </c>
      <c r="E880" t="s">
        <v>11</v>
      </c>
      <c r="F880" t="s">
        <v>12</v>
      </c>
      <c r="G880" t="s">
        <v>13</v>
      </c>
      <c r="H880" t="s">
        <v>12</v>
      </c>
      <c r="I880">
        <v>29</v>
      </c>
      <c r="J880" t="str">
        <f>IF(ABS((C880-AVERAGE($C:$C))/_xlfn.STDEV.S(moras2[SALARIO]))&gt;1.96,"Atípico","No")</f>
        <v>No</v>
      </c>
      <c r="K880" t="str">
        <f>IF(ABS((moras2[[#This Row],[EDAD]]-AVERAGE($I:$I))/_xlfn.STDEV.S($I:$I))&gt;1.96,"Atípico","No")</f>
        <v>No</v>
      </c>
      <c r="L880" t="str">
        <f t="shared" si="26"/>
        <v>26-35</v>
      </c>
      <c r="M880" t="str">
        <f t="shared" si="27"/>
        <v>500.001-1.000.000</v>
      </c>
    </row>
    <row r="881" spans="1:13" x14ac:dyDescent="0.35">
      <c r="A881">
        <v>4386</v>
      </c>
      <c r="B881" t="s">
        <v>15</v>
      </c>
      <c r="C881">
        <v>927503.14</v>
      </c>
      <c r="D881" t="s">
        <v>10</v>
      </c>
      <c r="E881" t="s">
        <v>16</v>
      </c>
      <c r="F881" t="s">
        <v>12</v>
      </c>
      <c r="G881" t="s">
        <v>13</v>
      </c>
      <c r="H881" t="s">
        <v>13</v>
      </c>
      <c r="I881">
        <v>50</v>
      </c>
      <c r="J881" t="str">
        <f>IF(ABS((C881-AVERAGE($C:$C))/_xlfn.STDEV.S(moras2[SALARIO]))&gt;1.96,"Atípico","No")</f>
        <v>No</v>
      </c>
      <c r="K881" t="str">
        <f>IF(ABS((moras2[[#This Row],[EDAD]]-AVERAGE($I:$I))/_xlfn.STDEV.S($I:$I))&gt;1.96,"Atípico","No")</f>
        <v>No</v>
      </c>
      <c r="L881" t="str">
        <f t="shared" si="26"/>
        <v>46-55</v>
      </c>
      <c r="M881" t="str">
        <f t="shared" si="27"/>
        <v>500.001-1.000.000</v>
      </c>
    </row>
    <row r="882" spans="1:13" x14ac:dyDescent="0.35">
      <c r="A882">
        <v>3774</v>
      </c>
      <c r="B882" t="s">
        <v>9</v>
      </c>
      <c r="C882">
        <v>927301.89</v>
      </c>
      <c r="D882" t="s">
        <v>10</v>
      </c>
      <c r="E882" t="s">
        <v>11</v>
      </c>
      <c r="F882" t="s">
        <v>12</v>
      </c>
      <c r="G882" t="s">
        <v>13</v>
      </c>
      <c r="H882" t="s">
        <v>13</v>
      </c>
      <c r="I882">
        <v>37</v>
      </c>
      <c r="J882" t="str">
        <f>IF(ABS((C882-AVERAGE($C:$C))/_xlfn.STDEV.S(moras2[SALARIO]))&gt;1.96,"Atípico","No")</f>
        <v>No</v>
      </c>
      <c r="K882" t="str">
        <f>IF(ABS((moras2[[#This Row],[EDAD]]-AVERAGE($I:$I))/_xlfn.STDEV.S($I:$I))&gt;1.96,"Atípico","No")</f>
        <v>No</v>
      </c>
      <c r="L882" t="str">
        <f t="shared" si="26"/>
        <v>36-45</v>
      </c>
      <c r="M882" t="str">
        <f t="shared" si="27"/>
        <v>500.001-1.000.000</v>
      </c>
    </row>
    <row r="883" spans="1:13" x14ac:dyDescent="0.35">
      <c r="A883">
        <v>3457</v>
      </c>
      <c r="B883" t="s">
        <v>15</v>
      </c>
      <c r="C883">
        <v>925327.23</v>
      </c>
      <c r="D883" t="s">
        <v>14</v>
      </c>
      <c r="E883" t="s">
        <v>11</v>
      </c>
      <c r="F883" t="s">
        <v>12</v>
      </c>
      <c r="G883" t="s">
        <v>13</v>
      </c>
      <c r="H883" t="s">
        <v>13</v>
      </c>
      <c r="I883">
        <v>86</v>
      </c>
      <c r="J883" t="str">
        <f>IF(ABS((C883-AVERAGE($C:$C))/_xlfn.STDEV.S(moras2[SALARIO]))&gt;1.96,"Atípico","No")</f>
        <v>No</v>
      </c>
      <c r="K883" t="str">
        <f>IF(ABS((moras2[[#This Row],[EDAD]]-AVERAGE($I:$I))/_xlfn.STDEV.S($I:$I))&gt;1.96,"Atípico","No")</f>
        <v>Atípico</v>
      </c>
      <c r="L883" t="str">
        <f t="shared" si="26"/>
        <v>56+</v>
      </c>
      <c r="M883" t="str">
        <f t="shared" si="27"/>
        <v>500.001-1.000.000</v>
      </c>
    </row>
    <row r="884" spans="1:13" x14ac:dyDescent="0.35">
      <c r="A884">
        <v>4838</v>
      </c>
      <c r="B884" t="s">
        <v>9</v>
      </c>
      <c r="C884">
        <v>925292.5</v>
      </c>
      <c r="D884" t="s">
        <v>10</v>
      </c>
      <c r="E884" t="s">
        <v>11</v>
      </c>
      <c r="F884" t="s">
        <v>12</v>
      </c>
      <c r="G884" t="s">
        <v>13</v>
      </c>
      <c r="H884" t="s">
        <v>13</v>
      </c>
      <c r="I884">
        <v>59</v>
      </c>
      <c r="J884" t="str">
        <f>IF(ABS((C884-AVERAGE($C:$C))/_xlfn.STDEV.S(moras2[SALARIO]))&gt;1.96,"Atípico","No")</f>
        <v>No</v>
      </c>
      <c r="K884" t="str">
        <f>IF(ABS((moras2[[#This Row],[EDAD]]-AVERAGE($I:$I))/_xlfn.STDEV.S($I:$I))&gt;1.96,"Atípico","No")</f>
        <v>No</v>
      </c>
      <c r="L884" t="str">
        <f t="shared" si="26"/>
        <v>56+</v>
      </c>
      <c r="M884" t="str">
        <f t="shared" si="27"/>
        <v>500.001-1.000.000</v>
      </c>
    </row>
    <row r="885" spans="1:13" x14ac:dyDescent="0.35">
      <c r="A885">
        <v>1575</v>
      </c>
      <c r="B885" t="s">
        <v>15</v>
      </c>
      <c r="C885">
        <v>925000</v>
      </c>
      <c r="D885" t="s">
        <v>10</v>
      </c>
      <c r="E885" t="s">
        <v>16</v>
      </c>
      <c r="F885" t="s">
        <v>12</v>
      </c>
      <c r="G885" t="s">
        <v>13</v>
      </c>
      <c r="H885" t="s">
        <v>13</v>
      </c>
      <c r="I885">
        <v>49</v>
      </c>
      <c r="J885" t="str">
        <f>IF(ABS((C885-AVERAGE($C:$C))/_xlfn.STDEV.S(moras2[SALARIO]))&gt;1.96,"Atípico","No")</f>
        <v>No</v>
      </c>
      <c r="K885" t="str">
        <f>IF(ABS((moras2[[#This Row],[EDAD]]-AVERAGE($I:$I))/_xlfn.STDEV.S($I:$I))&gt;1.96,"Atípico","No")</f>
        <v>No</v>
      </c>
      <c r="L885" t="str">
        <f t="shared" si="26"/>
        <v>46-55</v>
      </c>
      <c r="M885" t="str">
        <f t="shared" si="27"/>
        <v>500.001-1.000.000</v>
      </c>
    </row>
    <row r="886" spans="1:13" x14ac:dyDescent="0.35">
      <c r="A886">
        <v>2936</v>
      </c>
      <c r="B886" t="s">
        <v>9</v>
      </c>
      <c r="C886">
        <v>924999.9</v>
      </c>
      <c r="D886" t="s">
        <v>10</v>
      </c>
      <c r="E886" t="s">
        <v>16</v>
      </c>
      <c r="F886" t="s">
        <v>12</v>
      </c>
      <c r="G886" t="s">
        <v>13</v>
      </c>
      <c r="H886" t="s">
        <v>13</v>
      </c>
      <c r="I886">
        <v>27</v>
      </c>
      <c r="J886" t="str">
        <f>IF(ABS((C886-AVERAGE($C:$C))/_xlfn.STDEV.S(moras2[SALARIO]))&gt;1.96,"Atípico","No")</f>
        <v>No</v>
      </c>
      <c r="K886" t="str">
        <f>IF(ABS((moras2[[#This Row],[EDAD]]-AVERAGE($I:$I))/_xlfn.STDEV.S($I:$I))&gt;1.96,"Atípico","No")</f>
        <v>No</v>
      </c>
      <c r="L886" t="str">
        <f t="shared" si="26"/>
        <v>26-35</v>
      </c>
      <c r="M886" t="str">
        <f t="shared" si="27"/>
        <v>500.001-1.000.000</v>
      </c>
    </row>
    <row r="887" spans="1:13" x14ac:dyDescent="0.35">
      <c r="A887">
        <v>3229</v>
      </c>
      <c r="B887" t="s">
        <v>9</v>
      </c>
      <c r="C887">
        <v>924499</v>
      </c>
      <c r="D887" t="s">
        <v>10</v>
      </c>
      <c r="E887" t="s">
        <v>11</v>
      </c>
      <c r="F887" t="s">
        <v>12</v>
      </c>
      <c r="G887" t="s">
        <v>13</v>
      </c>
      <c r="H887" t="s">
        <v>13</v>
      </c>
      <c r="I887">
        <v>42</v>
      </c>
      <c r="J887" t="str">
        <f>IF(ABS((C887-AVERAGE($C:$C))/_xlfn.STDEV.S(moras2[SALARIO]))&gt;1.96,"Atípico","No")</f>
        <v>No</v>
      </c>
      <c r="K887" t="str">
        <f>IF(ABS((moras2[[#This Row],[EDAD]]-AVERAGE($I:$I))/_xlfn.STDEV.S($I:$I))&gt;1.96,"Atípico","No")</f>
        <v>No</v>
      </c>
      <c r="L887" t="str">
        <f t="shared" si="26"/>
        <v>36-45</v>
      </c>
      <c r="M887" t="str">
        <f t="shared" si="27"/>
        <v>500.001-1.000.000</v>
      </c>
    </row>
    <row r="888" spans="1:13" x14ac:dyDescent="0.35">
      <c r="A888">
        <v>1395</v>
      </c>
      <c r="B888" t="s">
        <v>9</v>
      </c>
      <c r="C888">
        <v>924156</v>
      </c>
      <c r="D888" t="s">
        <v>10</v>
      </c>
      <c r="E888" t="s">
        <v>16</v>
      </c>
      <c r="F888" t="s">
        <v>12</v>
      </c>
      <c r="G888" t="s">
        <v>13</v>
      </c>
      <c r="H888" t="s">
        <v>13</v>
      </c>
      <c r="I888">
        <v>28</v>
      </c>
      <c r="J888" t="str">
        <f>IF(ABS((C888-AVERAGE($C:$C))/_xlfn.STDEV.S(moras2[SALARIO]))&gt;1.96,"Atípico","No")</f>
        <v>No</v>
      </c>
      <c r="K888" t="str">
        <f>IF(ABS((moras2[[#This Row],[EDAD]]-AVERAGE($I:$I))/_xlfn.STDEV.S($I:$I))&gt;1.96,"Atípico","No")</f>
        <v>No</v>
      </c>
      <c r="L888" t="str">
        <f t="shared" si="26"/>
        <v>26-35</v>
      </c>
      <c r="M888" t="str">
        <f t="shared" si="27"/>
        <v>500.001-1.000.000</v>
      </c>
    </row>
    <row r="889" spans="1:13" x14ac:dyDescent="0.35">
      <c r="A889">
        <v>2895</v>
      </c>
      <c r="B889" t="s">
        <v>9</v>
      </c>
      <c r="C889">
        <v>922788.75</v>
      </c>
      <c r="D889" t="s">
        <v>10</v>
      </c>
      <c r="E889" t="s">
        <v>16</v>
      </c>
      <c r="F889" t="s">
        <v>12</v>
      </c>
      <c r="G889" t="s">
        <v>13</v>
      </c>
      <c r="H889" t="s">
        <v>13</v>
      </c>
      <c r="I889">
        <v>25</v>
      </c>
      <c r="J889" t="str">
        <f>IF(ABS((C889-AVERAGE($C:$C))/_xlfn.STDEV.S(moras2[SALARIO]))&gt;1.96,"Atípico","No")</f>
        <v>No</v>
      </c>
      <c r="K889" t="str">
        <f>IF(ABS((moras2[[#This Row],[EDAD]]-AVERAGE($I:$I))/_xlfn.STDEV.S($I:$I))&gt;1.96,"Atípico","No")</f>
        <v>No</v>
      </c>
      <c r="L889" t="str">
        <f t="shared" si="26"/>
        <v>26-35</v>
      </c>
      <c r="M889" t="str">
        <f t="shared" si="27"/>
        <v>500.001-1.000.000</v>
      </c>
    </row>
    <row r="890" spans="1:13" x14ac:dyDescent="0.35">
      <c r="A890">
        <v>1267</v>
      </c>
      <c r="B890" t="s">
        <v>9</v>
      </c>
      <c r="C890">
        <v>920750</v>
      </c>
      <c r="D890" t="s">
        <v>10</v>
      </c>
      <c r="E890" t="s">
        <v>16</v>
      </c>
      <c r="F890" t="s">
        <v>12</v>
      </c>
      <c r="G890" t="s">
        <v>13</v>
      </c>
      <c r="H890" t="s">
        <v>12</v>
      </c>
      <c r="I890">
        <v>46</v>
      </c>
      <c r="J890" t="str">
        <f>IF(ABS((C890-AVERAGE($C:$C))/_xlfn.STDEV.S(moras2[SALARIO]))&gt;1.96,"Atípico","No")</f>
        <v>No</v>
      </c>
      <c r="K890" t="str">
        <f>IF(ABS((moras2[[#This Row],[EDAD]]-AVERAGE($I:$I))/_xlfn.STDEV.S($I:$I))&gt;1.96,"Atípico","No")</f>
        <v>No</v>
      </c>
      <c r="L890" t="str">
        <f t="shared" si="26"/>
        <v>46-55</v>
      </c>
      <c r="M890" t="str">
        <f t="shared" si="27"/>
        <v>500.001-1.000.000</v>
      </c>
    </row>
    <row r="891" spans="1:13" x14ac:dyDescent="0.35">
      <c r="A891">
        <v>4750</v>
      </c>
      <c r="B891" t="s">
        <v>15</v>
      </c>
      <c r="C891">
        <v>919460.32</v>
      </c>
      <c r="D891" t="s">
        <v>10</v>
      </c>
      <c r="E891" t="s">
        <v>11</v>
      </c>
      <c r="F891" t="s">
        <v>12</v>
      </c>
      <c r="G891" t="s">
        <v>13</v>
      </c>
      <c r="H891" t="s">
        <v>13</v>
      </c>
      <c r="I891">
        <v>57</v>
      </c>
      <c r="J891" t="str">
        <f>IF(ABS((C891-AVERAGE($C:$C))/_xlfn.STDEV.S(moras2[SALARIO]))&gt;1.96,"Atípico","No")</f>
        <v>No</v>
      </c>
      <c r="K891" t="str">
        <f>IF(ABS((moras2[[#This Row],[EDAD]]-AVERAGE($I:$I))/_xlfn.STDEV.S($I:$I))&gt;1.96,"Atípico","No")</f>
        <v>No</v>
      </c>
      <c r="L891" t="str">
        <f t="shared" si="26"/>
        <v>56+</v>
      </c>
      <c r="M891" t="str">
        <f t="shared" si="27"/>
        <v>500.001-1.000.000</v>
      </c>
    </row>
    <row r="892" spans="1:13" x14ac:dyDescent="0.35">
      <c r="A892">
        <v>2928</v>
      </c>
      <c r="B892" t="s">
        <v>15</v>
      </c>
      <c r="C892">
        <v>918531</v>
      </c>
      <c r="D892" t="s">
        <v>10</v>
      </c>
      <c r="E892" t="s">
        <v>16</v>
      </c>
      <c r="F892" t="s">
        <v>12</v>
      </c>
      <c r="G892" t="s">
        <v>13</v>
      </c>
      <c r="H892" t="s">
        <v>13</v>
      </c>
      <c r="I892">
        <v>33</v>
      </c>
      <c r="J892" t="str">
        <f>IF(ABS((C892-AVERAGE($C:$C))/_xlfn.STDEV.S(moras2[SALARIO]))&gt;1.96,"Atípico","No")</f>
        <v>No</v>
      </c>
      <c r="K892" t="str">
        <f>IF(ABS((moras2[[#This Row],[EDAD]]-AVERAGE($I:$I))/_xlfn.STDEV.S($I:$I))&gt;1.96,"Atípico","No")</f>
        <v>No</v>
      </c>
      <c r="L892" t="str">
        <f t="shared" si="26"/>
        <v>26-35</v>
      </c>
      <c r="M892" t="str">
        <f t="shared" si="27"/>
        <v>500.001-1.000.000</v>
      </c>
    </row>
    <row r="893" spans="1:13" x14ac:dyDescent="0.35">
      <c r="A893">
        <v>1867</v>
      </c>
      <c r="B893" t="s">
        <v>9</v>
      </c>
      <c r="C893">
        <v>918351.77</v>
      </c>
      <c r="D893" t="s">
        <v>10</v>
      </c>
      <c r="E893" t="s">
        <v>16</v>
      </c>
      <c r="F893" t="s">
        <v>12</v>
      </c>
      <c r="G893" t="s">
        <v>13</v>
      </c>
      <c r="H893" t="s">
        <v>13</v>
      </c>
      <c r="I893">
        <v>33</v>
      </c>
      <c r="J893" t="str">
        <f>IF(ABS((C893-AVERAGE($C:$C))/_xlfn.STDEV.S(moras2[SALARIO]))&gt;1.96,"Atípico","No")</f>
        <v>No</v>
      </c>
      <c r="K893" t="str">
        <f>IF(ABS((moras2[[#This Row],[EDAD]]-AVERAGE($I:$I))/_xlfn.STDEV.S($I:$I))&gt;1.96,"Atípico","No")</f>
        <v>No</v>
      </c>
      <c r="L893" t="str">
        <f t="shared" si="26"/>
        <v>26-35</v>
      </c>
      <c r="M893" t="str">
        <f t="shared" si="27"/>
        <v>500.001-1.000.000</v>
      </c>
    </row>
    <row r="894" spans="1:13" x14ac:dyDescent="0.35">
      <c r="A894">
        <v>835</v>
      </c>
      <c r="B894" t="s">
        <v>15</v>
      </c>
      <c r="C894">
        <v>917703</v>
      </c>
      <c r="D894" t="s">
        <v>10</v>
      </c>
      <c r="E894" t="s">
        <v>11</v>
      </c>
      <c r="F894" t="s">
        <v>12</v>
      </c>
      <c r="G894" t="s">
        <v>13</v>
      </c>
      <c r="H894" t="s">
        <v>13</v>
      </c>
      <c r="I894">
        <v>44</v>
      </c>
      <c r="J894" t="str">
        <f>IF(ABS((C894-AVERAGE($C:$C))/_xlfn.STDEV.S(moras2[SALARIO]))&gt;1.96,"Atípico","No")</f>
        <v>No</v>
      </c>
      <c r="K894" t="str">
        <f>IF(ABS((moras2[[#This Row],[EDAD]]-AVERAGE($I:$I))/_xlfn.STDEV.S($I:$I))&gt;1.96,"Atípico","No")</f>
        <v>No</v>
      </c>
      <c r="L894" t="str">
        <f t="shared" si="26"/>
        <v>36-45</v>
      </c>
      <c r="M894" t="str">
        <f t="shared" si="27"/>
        <v>500.001-1.000.000</v>
      </c>
    </row>
    <row r="895" spans="1:13" x14ac:dyDescent="0.35">
      <c r="A895">
        <v>3506</v>
      </c>
      <c r="B895" t="s">
        <v>9</v>
      </c>
      <c r="C895">
        <v>915119.76</v>
      </c>
      <c r="D895" t="s">
        <v>10</v>
      </c>
      <c r="E895" t="s">
        <v>16</v>
      </c>
      <c r="F895" t="s">
        <v>12</v>
      </c>
      <c r="G895" t="s">
        <v>13</v>
      </c>
      <c r="H895" t="s">
        <v>13</v>
      </c>
      <c r="I895">
        <v>37</v>
      </c>
      <c r="J895" t="str">
        <f>IF(ABS((C895-AVERAGE($C:$C))/_xlfn.STDEV.S(moras2[SALARIO]))&gt;1.96,"Atípico","No")</f>
        <v>No</v>
      </c>
      <c r="K895" t="str">
        <f>IF(ABS((moras2[[#This Row],[EDAD]]-AVERAGE($I:$I))/_xlfn.STDEV.S($I:$I))&gt;1.96,"Atípico","No")</f>
        <v>No</v>
      </c>
      <c r="L895" t="str">
        <f t="shared" si="26"/>
        <v>36-45</v>
      </c>
      <c r="M895" t="str">
        <f t="shared" si="27"/>
        <v>500.001-1.000.000</v>
      </c>
    </row>
    <row r="896" spans="1:13" x14ac:dyDescent="0.35">
      <c r="A896">
        <v>2159</v>
      </c>
      <c r="B896" t="s">
        <v>9</v>
      </c>
      <c r="C896">
        <v>915020.56</v>
      </c>
      <c r="D896" t="s">
        <v>10</v>
      </c>
      <c r="E896" t="s">
        <v>16</v>
      </c>
      <c r="F896" t="s">
        <v>12</v>
      </c>
      <c r="G896" t="s">
        <v>13</v>
      </c>
      <c r="H896" t="s">
        <v>13</v>
      </c>
      <c r="I896">
        <v>52</v>
      </c>
      <c r="J896" t="str">
        <f>IF(ABS((C896-AVERAGE($C:$C))/_xlfn.STDEV.S(moras2[SALARIO]))&gt;1.96,"Atípico","No")</f>
        <v>No</v>
      </c>
      <c r="K896" t="str">
        <f>IF(ABS((moras2[[#This Row],[EDAD]]-AVERAGE($I:$I))/_xlfn.STDEV.S($I:$I))&gt;1.96,"Atípico","No")</f>
        <v>No</v>
      </c>
      <c r="L896" t="str">
        <f t="shared" si="26"/>
        <v>46-55</v>
      </c>
      <c r="M896" t="str">
        <f t="shared" si="27"/>
        <v>500.001-1.000.000</v>
      </c>
    </row>
    <row r="897" spans="1:13" x14ac:dyDescent="0.35">
      <c r="A897">
        <v>2279</v>
      </c>
      <c r="B897" t="s">
        <v>9</v>
      </c>
      <c r="C897">
        <v>915000</v>
      </c>
      <c r="D897" t="s">
        <v>10</v>
      </c>
      <c r="E897" t="s">
        <v>16</v>
      </c>
      <c r="F897" t="s">
        <v>12</v>
      </c>
      <c r="G897" t="s">
        <v>13</v>
      </c>
      <c r="H897" t="s">
        <v>13</v>
      </c>
      <c r="I897">
        <v>24</v>
      </c>
      <c r="J897" t="str">
        <f>IF(ABS((C897-AVERAGE($C:$C))/_xlfn.STDEV.S(moras2[SALARIO]))&gt;1.96,"Atípico","No")</f>
        <v>No</v>
      </c>
      <c r="K897" t="str">
        <f>IF(ABS((moras2[[#This Row],[EDAD]]-AVERAGE($I:$I))/_xlfn.STDEV.S($I:$I))&gt;1.96,"Atípico","No")</f>
        <v>No</v>
      </c>
      <c r="L897" t="str">
        <f t="shared" si="26"/>
        <v>26-35</v>
      </c>
      <c r="M897" t="str">
        <f t="shared" si="27"/>
        <v>500.001-1.000.000</v>
      </c>
    </row>
    <row r="898" spans="1:13" x14ac:dyDescent="0.35">
      <c r="A898">
        <v>3187</v>
      </c>
      <c r="B898" t="s">
        <v>9</v>
      </c>
      <c r="C898">
        <v>914404.3</v>
      </c>
      <c r="D898" t="s">
        <v>10</v>
      </c>
      <c r="E898" t="s">
        <v>16</v>
      </c>
      <c r="F898" t="s">
        <v>12</v>
      </c>
      <c r="G898" t="s">
        <v>13</v>
      </c>
      <c r="H898" t="s">
        <v>13</v>
      </c>
      <c r="I898">
        <v>29</v>
      </c>
      <c r="J898" t="str">
        <f>IF(ABS((C898-AVERAGE($C:$C))/_xlfn.STDEV.S(moras2[SALARIO]))&gt;1.96,"Atípico","No")</f>
        <v>No</v>
      </c>
      <c r="K898" t="str">
        <f>IF(ABS((moras2[[#This Row],[EDAD]]-AVERAGE($I:$I))/_xlfn.STDEV.S($I:$I))&gt;1.96,"Atípico","No")</f>
        <v>No</v>
      </c>
      <c r="L898" t="str">
        <f t="shared" ref="L898:L961" si="28">IF(I898&lt;=35,"26-35",IF(I898&lt;=45,"36-45",IF(I898&lt;=55,"46-55","56+")))</f>
        <v>26-35</v>
      </c>
      <c r="M898" t="str">
        <f t="shared" ref="M898:M961" si="29">IF(C898&lt;=500000,"0-500.000",
IF(C898&lt;=1000000,"500.001-1.000.000",
IF(C898&lt;=5000000,"1.000.001-5.000.000",
"5.000.001-16.858.742")))</f>
        <v>500.001-1.000.000</v>
      </c>
    </row>
    <row r="899" spans="1:13" x14ac:dyDescent="0.35">
      <c r="A899">
        <v>3452</v>
      </c>
      <c r="B899" t="s">
        <v>9</v>
      </c>
      <c r="C899">
        <v>914285.71</v>
      </c>
      <c r="D899" t="s">
        <v>10</v>
      </c>
      <c r="E899" t="s">
        <v>16</v>
      </c>
      <c r="F899" t="s">
        <v>12</v>
      </c>
      <c r="G899" t="s">
        <v>13</v>
      </c>
      <c r="H899" t="s">
        <v>13</v>
      </c>
      <c r="I899">
        <v>43</v>
      </c>
      <c r="J899" t="str">
        <f>IF(ABS((C899-AVERAGE($C:$C))/_xlfn.STDEV.S(moras2[SALARIO]))&gt;1.96,"Atípico","No")</f>
        <v>No</v>
      </c>
      <c r="K899" t="str">
        <f>IF(ABS((moras2[[#This Row],[EDAD]]-AVERAGE($I:$I))/_xlfn.STDEV.S($I:$I))&gt;1.96,"Atípico","No")</f>
        <v>No</v>
      </c>
      <c r="L899" t="str">
        <f t="shared" si="28"/>
        <v>36-45</v>
      </c>
      <c r="M899" t="str">
        <f t="shared" si="29"/>
        <v>500.001-1.000.000</v>
      </c>
    </row>
    <row r="900" spans="1:13" x14ac:dyDescent="0.35">
      <c r="A900">
        <v>4656</v>
      </c>
      <c r="B900" t="s">
        <v>9</v>
      </c>
      <c r="C900">
        <v>914169.91</v>
      </c>
      <c r="D900" t="s">
        <v>10</v>
      </c>
      <c r="E900" t="s">
        <v>16</v>
      </c>
      <c r="F900" t="s">
        <v>12</v>
      </c>
      <c r="G900" t="s">
        <v>13</v>
      </c>
      <c r="H900" t="s">
        <v>13</v>
      </c>
      <c r="I900">
        <v>40</v>
      </c>
      <c r="J900" t="str">
        <f>IF(ABS((C900-AVERAGE($C:$C))/_xlfn.STDEV.S(moras2[SALARIO]))&gt;1.96,"Atípico","No")</f>
        <v>No</v>
      </c>
      <c r="K900" t="str">
        <f>IF(ABS((moras2[[#This Row],[EDAD]]-AVERAGE($I:$I))/_xlfn.STDEV.S($I:$I))&gt;1.96,"Atípico","No")</f>
        <v>No</v>
      </c>
      <c r="L900" t="str">
        <f t="shared" si="28"/>
        <v>36-45</v>
      </c>
      <c r="M900" t="str">
        <f t="shared" si="29"/>
        <v>500.001-1.000.000</v>
      </c>
    </row>
    <row r="901" spans="1:13" x14ac:dyDescent="0.35">
      <c r="A901">
        <v>3841</v>
      </c>
      <c r="B901" t="s">
        <v>9</v>
      </c>
      <c r="C901">
        <v>914000</v>
      </c>
      <c r="D901" t="s">
        <v>10</v>
      </c>
      <c r="E901" t="s">
        <v>16</v>
      </c>
      <c r="F901" t="s">
        <v>12</v>
      </c>
      <c r="G901" t="s">
        <v>13</v>
      </c>
      <c r="H901" t="s">
        <v>13</v>
      </c>
      <c r="I901">
        <v>27</v>
      </c>
      <c r="J901" t="str">
        <f>IF(ABS((C901-AVERAGE($C:$C))/_xlfn.STDEV.S(moras2[SALARIO]))&gt;1.96,"Atípico","No")</f>
        <v>No</v>
      </c>
      <c r="K901" t="str">
        <f>IF(ABS((moras2[[#This Row],[EDAD]]-AVERAGE($I:$I))/_xlfn.STDEV.S($I:$I))&gt;1.96,"Atípico","No")</f>
        <v>No</v>
      </c>
      <c r="L901" t="str">
        <f t="shared" si="28"/>
        <v>26-35</v>
      </c>
      <c r="M901" t="str">
        <f t="shared" si="29"/>
        <v>500.001-1.000.000</v>
      </c>
    </row>
    <row r="902" spans="1:13" x14ac:dyDescent="0.35">
      <c r="A902">
        <v>2172</v>
      </c>
      <c r="B902" t="s">
        <v>15</v>
      </c>
      <c r="C902">
        <v>912428.05</v>
      </c>
      <c r="D902" t="s">
        <v>10</v>
      </c>
      <c r="E902" t="s">
        <v>16</v>
      </c>
      <c r="F902" t="s">
        <v>12</v>
      </c>
      <c r="G902" t="s">
        <v>13</v>
      </c>
      <c r="H902" t="s">
        <v>13</v>
      </c>
      <c r="I902">
        <v>24</v>
      </c>
      <c r="J902" t="str">
        <f>IF(ABS((C902-AVERAGE($C:$C))/_xlfn.STDEV.S(moras2[SALARIO]))&gt;1.96,"Atípico","No")</f>
        <v>No</v>
      </c>
      <c r="K902" t="str">
        <f>IF(ABS((moras2[[#This Row],[EDAD]]-AVERAGE($I:$I))/_xlfn.STDEV.S($I:$I))&gt;1.96,"Atípico","No")</f>
        <v>No</v>
      </c>
      <c r="L902" t="str">
        <f t="shared" si="28"/>
        <v>26-35</v>
      </c>
      <c r="M902" t="str">
        <f t="shared" si="29"/>
        <v>500.001-1.000.000</v>
      </c>
    </row>
    <row r="903" spans="1:13" x14ac:dyDescent="0.35">
      <c r="A903">
        <v>2585</v>
      </c>
      <c r="B903" t="s">
        <v>9</v>
      </c>
      <c r="C903">
        <v>912169</v>
      </c>
      <c r="D903" t="s">
        <v>10</v>
      </c>
      <c r="E903" t="s">
        <v>11</v>
      </c>
      <c r="F903" t="s">
        <v>12</v>
      </c>
      <c r="G903" t="s">
        <v>13</v>
      </c>
      <c r="H903" t="s">
        <v>12</v>
      </c>
      <c r="I903">
        <v>36</v>
      </c>
      <c r="J903" t="str">
        <f>IF(ABS((C903-AVERAGE($C:$C))/_xlfn.STDEV.S(moras2[SALARIO]))&gt;1.96,"Atípico","No")</f>
        <v>No</v>
      </c>
      <c r="K903" t="str">
        <f>IF(ABS((moras2[[#This Row],[EDAD]]-AVERAGE($I:$I))/_xlfn.STDEV.S($I:$I))&gt;1.96,"Atípico","No")</f>
        <v>No</v>
      </c>
      <c r="L903" t="str">
        <f t="shared" si="28"/>
        <v>36-45</v>
      </c>
      <c r="M903" t="str">
        <f t="shared" si="29"/>
        <v>500.001-1.000.000</v>
      </c>
    </row>
    <row r="904" spans="1:13" x14ac:dyDescent="0.35">
      <c r="A904">
        <v>2691</v>
      </c>
      <c r="B904" t="s">
        <v>15</v>
      </c>
      <c r="C904">
        <v>911982.5</v>
      </c>
      <c r="D904" t="s">
        <v>10</v>
      </c>
      <c r="E904" t="s">
        <v>11</v>
      </c>
      <c r="F904" t="s">
        <v>12</v>
      </c>
      <c r="G904" t="s">
        <v>13</v>
      </c>
      <c r="H904" t="s">
        <v>13</v>
      </c>
      <c r="I904">
        <v>29</v>
      </c>
      <c r="J904" t="str">
        <f>IF(ABS((C904-AVERAGE($C:$C))/_xlfn.STDEV.S(moras2[SALARIO]))&gt;1.96,"Atípico","No")</f>
        <v>No</v>
      </c>
      <c r="K904" t="str">
        <f>IF(ABS((moras2[[#This Row],[EDAD]]-AVERAGE($I:$I))/_xlfn.STDEV.S($I:$I))&gt;1.96,"Atípico","No")</f>
        <v>No</v>
      </c>
      <c r="L904" t="str">
        <f t="shared" si="28"/>
        <v>26-35</v>
      </c>
      <c r="M904" t="str">
        <f t="shared" si="29"/>
        <v>500.001-1.000.000</v>
      </c>
    </row>
    <row r="905" spans="1:13" x14ac:dyDescent="0.35">
      <c r="A905">
        <v>4973</v>
      </c>
      <c r="B905" t="s">
        <v>9</v>
      </c>
      <c r="C905">
        <v>911494.56</v>
      </c>
      <c r="D905" t="s">
        <v>10</v>
      </c>
      <c r="E905" t="s">
        <v>16</v>
      </c>
      <c r="F905" t="s">
        <v>12</v>
      </c>
      <c r="G905" t="s">
        <v>13</v>
      </c>
      <c r="H905" t="s">
        <v>13</v>
      </c>
      <c r="I905">
        <v>41</v>
      </c>
      <c r="J905" t="str">
        <f>IF(ABS((C905-AVERAGE($C:$C))/_xlfn.STDEV.S(moras2[SALARIO]))&gt;1.96,"Atípico","No")</f>
        <v>No</v>
      </c>
      <c r="K905" t="str">
        <f>IF(ABS((moras2[[#This Row],[EDAD]]-AVERAGE($I:$I))/_xlfn.STDEV.S($I:$I))&gt;1.96,"Atípico","No")</f>
        <v>No</v>
      </c>
      <c r="L905" t="str">
        <f t="shared" si="28"/>
        <v>36-45</v>
      </c>
      <c r="M905" t="str">
        <f t="shared" si="29"/>
        <v>500.001-1.000.000</v>
      </c>
    </row>
    <row r="906" spans="1:13" x14ac:dyDescent="0.35">
      <c r="A906">
        <v>493</v>
      </c>
      <c r="B906" t="s">
        <v>9</v>
      </c>
      <c r="C906">
        <v>911309</v>
      </c>
      <c r="D906" t="s">
        <v>18</v>
      </c>
      <c r="E906" t="s">
        <v>16</v>
      </c>
      <c r="F906" t="s">
        <v>12</v>
      </c>
      <c r="G906" t="s">
        <v>13</v>
      </c>
      <c r="H906" t="s">
        <v>13</v>
      </c>
      <c r="I906">
        <v>51</v>
      </c>
      <c r="J906" t="str">
        <f>IF(ABS((C906-AVERAGE($C:$C))/_xlfn.STDEV.S(moras2[SALARIO]))&gt;1.96,"Atípico","No")</f>
        <v>No</v>
      </c>
      <c r="K906" t="str">
        <f>IF(ABS((moras2[[#This Row],[EDAD]]-AVERAGE($I:$I))/_xlfn.STDEV.S($I:$I))&gt;1.96,"Atípico","No")</f>
        <v>No</v>
      </c>
      <c r="L906" t="str">
        <f t="shared" si="28"/>
        <v>46-55</v>
      </c>
      <c r="M906" t="str">
        <f t="shared" si="29"/>
        <v>500.001-1.000.000</v>
      </c>
    </row>
    <row r="907" spans="1:13" x14ac:dyDescent="0.35">
      <c r="A907">
        <v>1312</v>
      </c>
      <c r="B907" t="s">
        <v>15</v>
      </c>
      <c r="C907">
        <v>910693.65</v>
      </c>
      <c r="D907" t="s">
        <v>10</v>
      </c>
      <c r="E907" t="s">
        <v>11</v>
      </c>
      <c r="F907" t="s">
        <v>12</v>
      </c>
      <c r="G907" t="s">
        <v>13</v>
      </c>
      <c r="H907" t="s">
        <v>13</v>
      </c>
      <c r="I907">
        <v>40</v>
      </c>
      <c r="J907" t="str">
        <f>IF(ABS((C907-AVERAGE($C:$C))/_xlfn.STDEV.S(moras2[SALARIO]))&gt;1.96,"Atípico","No")</f>
        <v>No</v>
      </c>
      <c r="K907" t="str">
        <f>IF(ABS((moras2[[#This Row],[EDAD]]-AVERAGE($I:$I))/_xlfn.STDEV.S($I:$I))&gt;1.96,"Atípico","No")</f>
        <v>No</v>
      </c>
      <c r="L907" t="str">
        <f t="shared" si="28"/>
        <v>36-45</v>
      </c>
      <c r="M907" t="str">
        <f t="shared" si="29"/>
        <v>500.001-1.000.000</v>
      </c>
    </row>
    <row r="908" spans="1:13" x14ac:dyDescent="0.35">
      <c r="A908">
        <v>81</v>
      </c>
      <c r="B908" t="s">
        <v>15</v>
      </c>
      <c r="C908">
        <v>909000</v>
      </c>
      <c r="D908" t="s">
        <v>10</v>
      </c>
      <c r="E908" t="s">
        <v>16</v>
      </c>
      <c r="F908" t="s">
        <v>12</v>
      </c>
      <c r="G908" t="s">
        <v>13</v>
      </c>
      <c r="H908" t="s">
        <v>12</v>
      </c>
      <c r="I908">
        <v>27</v>
      </c>
      <c r="J908" t="str">
        <f>IF(ABS((C908-AVERAGE($C:$C))/_xlfn.STDEV.S(moras2[SALARIO]))&gt;1.96,"Atípico","No")</f>
        <v>No</v>
      </c>
      <c r="K908" t="str">
        <f>IF(ABS((moras2[[#This Row],[EDAD]]-AVERAGE($I:$I))/_xlfn.STDEV.S($I:$I))&gt;1.96,"Atípico","No")</f>
        <v>No</v>
      </c>
      <c r="L908" t="str">
        <f t="shared" si="28"/>
        <v>26-35</v>
      </c>
      <c r="M908" t="str">
        <f t="shared" si="29"/>
        <v>500.001-1.000.000</v>
      </c>
    </row>
    <row r="909" spans="1:13" x14ac:dyDescent="0.35">
      <c r="A909">
        <v>1669</v>
      </c>
      <c r="B909" t="s">
        <v>15</v>
      </c>
      <c r="C909">
        <v>908129</v>
      </c>
      <c r="D909" t="s">
        <v>10</v>
      </c>
      <c r="E909" t="s">
        <v>11</v>
      </c>
      <c r="F909" t="s">
        <v>12</v>
      </c>
      <c r="G909" t="s">
        <v>13</v>
      </c>
      <c r="H909" t="s">
        <v>12</v>
      </c>
      <c r="I909">
        <v>49</v>
      </c>
      <c r="J909" t="str">
        <f>IF(ABS((C909-AVERAGE($C:$C))/_xlfn.STDEV.S(moras2[SALARIO]))&gt;1.96,"Atípico","No")</f>
        <v>No</v>
      </c>
      <c r="K909" t="str">
        <f>IF(ABS((moras2[[#This Row],[EDAD]]-AVERAGE($I:$I))/_xlfn.STDEV.S($I:$I))&gt;1.96,"Atípico","No")</f>
        <v>No</v>
      </c>
      <c r="L909" t="str">
        <f t="shared" si="28"/>
        <v>46-55</v>
      </c>
      <c r="M909" t="str">
        <f t="shared" si="29"/>
        <v>500.001-1.000.000</v>
      </c>
    </row>
    <row r="910" spans="1:13" x14ac:dyDescent="0.35">
      <c r="A910">
        <v>2528</v>
      </c>
      <c r="B910" t="s">
        <v>9</v>
      </c>
      <c r="C910">
        <v>907355.22</v>
      </c>
      <c r="D910" t="s">
        <v>10</v>
      </c>
      <c r="E910" t="s">
        <v>16</v>
      </c>
      <c r="F910" t="s">
        <v>12</v>
      </c>
      <c r="G910" t="s">
        <v>13</v>
      </c>
      <c r="H910" t="s">
        <v>13</v>
      </c>
      <c r="I910">
        <v>37</v>
      </c>
      <c r="J910" t="str">
        <f>IF(ABS((C910-AVERAGE($C:$C))/_xlfn.STDEV.S(moras2[SALARIO]))&gt;1.96,"Atípico","No")</f>
        <v>No</v>
      </c>
      <c r="K910" t="str">
        <f>IF(ABS((moras2[[#This Row],[EDAD]]-AVERAGE($I:$I))/_xlfn.STDEV.S($I:$I))&gt;1.96,"Atípico","No")</f>
        <v>No</v>
      </c>
      <c r="L910" t="str">
        <f t="shared" si="28"/>
        <v>36-45</v>
      </c>
      <c r="M910" t="str">
        <f t="shared" si="29"/>
        <v>500.001-1.000.000</v>
      </c>
    </row>
    <row r="911" spans="1:13" x14ac:dyDescent="0.35">
      <c r="A911">
        <v>4759</v>
      </c>
      <c r="B911" t="s">
        <v>9</v>
      </c>
      <c r="C911">
        <v>904989</v>
      </c>
      <c r="D911" t="s">
        <v>10</v>
      </c>
      <c r="E911" t="s">
        <v>11</v>
      </c>
      <c r="F911" t="s">
        <v>12</v>
      </c>
      <c r="G911" t="s">
        <v>13</v>
      </c>
      <c r="H911" t="s">
        <v>13</v>
      </c>
      <c r="I911">
        <v>39</v>
      </c>
      <c r="J911" t="str">
        <f>IF(ABS((C911-AVERAGE($C:$C))/_xlfn.STDEV.S(moras2[SALARIO]))&gt;1.96,"Atípico","No")</f>
        <v>No</v>
      </c>
      <c r="K911" t="str">
        <f>IF(ABS((moras2[[#This Row],[EDAD]]-AVERAGE($I:$I))/_xlfn.STDEV.S($I:$I))&gt;1.96,"Atípico","No")</f>
        <v>No</v>
      </c>
      <c r="L911" t="str">
        <f t="shared" si="28"/>
        <v>36-45</v>
      </c>
      <c r="M911" t="str">
        <f t="shared" si="29"/>
        <v>500.001-1.000.000</v>
      </c>
    </row>
    <row r="912" spans="1:13" x14ac:dyDescent="0.35">
      <c r="A912">
        <v>237</v>
      </c>
      <c r="B912" t="s">
        <v>9</v>
      </c>
      <c r="C912">
        <v>904595.72</v>
      </c>
      <c r="D912" t="s">
        <v>10</v>
      </c>
      <c r="E912" t="s">
        <v>16</v>
      </c>
      <c r="F912" t="s">
        <v>12</v>
      </c>
      <c r="G912" t="s">
        <v>13</v>
      </c>
      <c r="H912" t="s">
        <v>13</v>
      </c>
      <c r="I912">
        <v>39</v>
      </c>
      <c r="J912" t="str">
        <f>IF(ABS((C912-AVERAGE($C:$C))/_xlfn.STDEV.S(moras2[SALARIO]))&gt;1.96,"Atípico","No")</f>
        <v>No</v>
      </c>
      <c r="K912" t="str">
        <f>IF(ABS((moras2[[#This Row],[EDAD]]-AVERAGE($I:$I))/_xlfn.STDEV.S($I:$I))&gt;1.96,"Atípico","No")</f>
        <v>No</v>
      </c>
      <c r="L912" t="str">
        <f t="shared" si="28"/>
        <v>36-45</v>
      </c>
      <c r="M912" t="str">
        <f t="shared" si="29"/>
        <v>500.001-1.000.000</v>
      </c>
    </row>
    <row r="913" spans="1:13" x14ac:dyDescent="0.35">
      <c r="A913">
        <v>4922</v>
      </c>
      <c r="B913" t="s">
        <v>9</v>
      </c>
      <c r="C913">
        <v>903746</v>
      </c>
      <c r="D913" t="s">
        <v>10</v>
      </c>
      <c r="E913" t="s">
        <v>16</v>
      </c>
      <c r="F913" t="s">
        <v>12</v>
      </c>
      <c r="G913" t="s">
        <v>13</v>
      </c>
      <c r="H913" t="s">
        <v>13</v>
      </c>
      <c r="I913">
        <v>32</v>
      </c>
      <c r="J913" t="str">
        <f>IF(ABS((C913-AVERAGE($C:$C))/_xlfn.STDEV.S(moras2[SALARIO]))&gt;1.96,"Atípico","No")</f>
        <v>No</v>
      </c>
      <c r="K913" t="str">
        <f>IF(ABS((moras2[[#This Row],[EDAD]]-AVERAGE($I:$I))/_xlfn.STDEV.S($I:$I))&gt;1.96,"Atípico","No")</f>
        <v>No</v>
      </c>
      <c r="L913" t="str">
        <f t="shared" si="28"/>
        <v>26-35</v>
      </c>
      <c r="M913" t="str">
        <f t="shared" si="29"/>
        <v>500.001-1.000.000</v>
      </c>
    </row>
    <row r="914" spans="1:13" x14ac:dyDescent="0.35">
      <c r="A914">
        <v>1836</v>
      </c>
      <c r="B914" t="s">
        <v>9</v>
      </c>
      <c r="C914">
        <v>903246</v>
      </c>
      <c r="D914" t="s">
        <v>10</v>
      </c>
      <c r="E914" t="s">
        <v>11</v>
      </c>
      <c r="F914" t="s">
        <v>12</v>
      </c>
      <c r="G914" t="s">
        <v>13</v>
      </c>
      <c r="H914" t="s">
        <v>13</v>
      </c>
      <c r="I914">
        <v>34</v>
      </c>
      <c r="J914" t="str">
        <f>IF(ABS((C914-AVERAGE($C:$C))/_xlfn.STDEV.S(moras2[SALARIO]))&gt;1.96,"Atípico","No")</f>
        <v>No</v>
      </c>
      <c r="K914" t="str">
        <f>IF(ABS((moras2[[#This Row],[EDAD]]-AVERAGE($I:$I))/_xlfn.STDEV.S($I:$I))&gt;1.96,"Atípico","No")</f>
        <v>No</v>
      </c>
      <c r="L914" t="str">
        <f t="shared" si="28"/>
        <v>26-35</v>
      </c>
      <c r="M914" t="str">
        <f t="shared" si="29"/>
        <v>500.001-1.000.000</v>
      </c>
    </row>
    <row r="915" spans="1:13" x14ac:dyDescent="0.35">
      <c r="A915">
        <v>4371</v>
      </c>
      <c r="B915" t="s">
        <v>15</v>
      </c>
      <c r="C915">
        <v>902500</v>
      </c>
      <c r="D915" t="s">
        <v>10</v>
      </c>
      <c r="E915" t="s">
        <v>16</v>
      </c>
      <c r="F915" t="s">
        <v>12</v>
      </c>
      <c r="G915" t="s">
        <v>13</v>
      </c>
      <c r="H915" t="s">
        <v>13</v>
      </c>
      <c r="I915">
        <v>27</v>
      </c>
      <c r="J915" t="str">
        <f>IF(ABS((C915-AVERAGE($C:$C))/_xlfn.STDEV.S(moras2[SALARIO]))&gt;1.96,"Atípico","No")</f>
        <v>No</v>
      </c>
      <c r="K915" t="str">
        <f>IF(ABS((moras2[[#This Row],[EDAD]]-AVERAGE($I:$I))/_xlfn.STDEV.S($I:$I))&gt;1.96,"Atípico","No")</f>
        <v>No</v>
      </c>
      <c r="L915" t="str">
        <f t="shared" si="28"/>
        <v>26-35</v>
      </c>
      <c r="M915" t="str">
        <f t="shared" si="29"/>
        <v>500.001-1.000.000</v>
      </c>
    </row>
    <row r="916" spans="1:13" x14ac:dyDescent="0.35">
      <c r="A916">
        <v>4344</v>
      </c>
      <c r="B916" t="s">
        <v>15</v>
      </c>
      <c r="C916">
        <v>900088.68</v>
      </c>
      <c r="D916" t="s">
        <v>10</v>
      </c>
      <c r="E916" t="s">
        <v>11</v>
      </c>
      <c r="F916" t="s">
        <v>12</v>
      </c>
      <c r="G916" t="s">
        <v>13</v>
      </c>
      <c r="H916" t="s">
        <v>13</v>
      </c>
      <c r="I916">
        <v>62</v>
      </c>
      <c r="J916" t="str">
        <f>IF(ABS((C916-AVERAGE($C:$C))/_xlfn.STDEV.S(moras2[SALARIO]))&gt;1.96,"Atípico","No")</f>
        <v>No</v>
      </c>
      <c r="K916" t="str">
        <f>IF(ABS((moras2[[#This Row],[EDAD]]-AVERAGE($I:$I))/_xlfn.STDEV.S($I:$I))&gt;1.96,"Atípico","No")</f>
        <v>No</v>
      </c>
      <c r="L916" t="str">
        <f t="shared" si="28"/>
        <v>56+</v>
      </c>
      <c r="M916" t="str">
        <f t="shared" si="29"/>
        <v>500.001-1.000.000</v>
      </c>
    </row>
    <row r="917" spans="1:13" x14ac:dyDescent="0.35">
      <c r="A917">
        <v>1907</v>
      </c>
      <c r="B917" t="s">
        <v>15</v>
      </c>
      <c r="C917">
        <v>899559</v>
      </c>
      <c r="D917" t="s">
        <v>10</v>
      </c>
      <c r="E917" t="s">
        <v>11</v>
      </c>
      <c r="F917" t="s">
        <v>12</v>
      </c>
      <c r="G917" t="s">
        <v>13</v>
      </c>
      <c r="H917" t="s">
        <v>13</v>
      </c>
      <c r="I917">
        <v>51</v>
      </c>
      <c r="J917" t="str">
        <f>IF(ABS((C917-AVERAGE($C:$C))/_xlfn.STDEV.S(moras2[SALARIO]))&gt;1.96,"Atípico","No")</f>
        <v>No</v>
      </c>
      <c r="K917" t="str">
        <f>IF(ABS((moras2[[#This Row],[EDAD]]-AVERAGE($I:$I))/_xlfn.STDEV.S($I:$I))&gt;1.96,"Atípico","No")</f>
        <v>No</v>
      </c>
      <c r="L917" t="str">
        <f t="shared" si="28"/>
        <v>46-55</v>
      </c>
      <c r="M917" t="str">
        <f t="shared" si="29"/>
        <v>500.001-1.000.000</v>
      </c>
    </row>
    <row r="918" spans="1:13" x14ac:dyDescent="0.35">
      <c r="A918">
        <v>4901</v>
      </c>
      <c r="B918" t="s">
        <v>15</v>
      </c>
      <c r="C918">
        <v>898639.65</v>
      </c>
      <c r="D918" t="s">
        <v>10</v>
      </c>
      <c r="E918" t="s">
        <v>11</v>
      </c>
      <c r="F918" t="s">
        <v>12</v>
      </c>
      <c r="G918" t="s">
        <v>13</v>
      </c>
      <c r="H918" t="s">
        <v>13</v>
      </c>
      <c r="I918">
        <v>32</v>
      </c>
      <c r="J918" t="str">
        <f>IF(ABS((C918-AVERAGE($C:$C))/_xlfn.STDEV.S(moras2[SALARIO]))&gt;1.96,"Atípico","No")</f>
        <v>No</v>
      </c>
      <c r="K918" t="str">
        <f>IF(ABS((moras2[[#This Row],[EDAD]]-AVERAGE($I:$I))/_xlfn.STDEV.S($I:$I))&gt;1.96,"Atípico","No")</f>
        <v>No</v>
      </c>
      <c r="L918" t="str">
        <f t="shared" si="28"/>
        <v>26-35</v>
      </c>
      <c r="M918" t="str">
        <f t="shared" si="29"/>
        <v>500.001-1.000.000</v>
      </c>
    </row>
    <row r="919" spans="1:13" x14ac:dyDescent="0.35">
      <c r="A919">
        <v>4876</v>
      </c>
      <c r="B919" t="s">
        <v>9</v>
      </c>
      <c r="C919">
        <v>898140</v>
      </c>
      <c r="D919" t="s">
        <v>10</v>
      </c>
      <c r="E919" t="s">
        <v>16</v>
      </c>
      <c r="F919" t="s">
        <v>12</v>
      </c>
      <c r="G919" t="s">
        <v>13</v>
      </c>
      <c r="H919" t="s">
        <v>13</v>
      </c>
      <c r="I919">
        <v>28</v>
      </c>
      <c r="J919" t="str">
        <f>IF(ABS((C919-AVERAGE($C:$C))/_xlfn.STDEV.S(moras2[SALARIO]))&gt;1.96,"Atípico","No")</f>
        <v>No</v>
      </c>
      <c r="K919" t="str">
        <f>IF(ABS((moras2[[#This Row],[EDAD]]-AVERAGE($I:$I))/_xlfn.STDEV.S($I:$I))&gt;1.96,"Atípico","No")</f>
        <v>No</v>
      </c>
      <c r="L919" t="str">
        <f t="shared" si="28"/>
        <v>26-35</v>
      </c>
      <c r="M919" t="str">
        <f t="shared" si="29"/>
        <v>500.001-1.000.000</v>
      </c>
    </row>
    <row r="920" spans="1:13" x14ac:dyDescent="0.35">
      <c r="A920">
        <v>4622</v>
      </c>
      <c r="B920" t="s">
        <v>15</v>
      </c>
      <c r="C920">
        <v>897388</v>
      </c>
      <c r="D920" t="s">
        <v>10</v>
      </c>
      <c r="E920" t="s">
        <v>11</v>
      </c>
      <c r="F920" t="s">
        <v>12</v>
      </c>
      <c r="G920" t="s">
        <v>13</v>
      </c>
      <c r="H920" t="s">
        <v>12</v>
      </c>
      <c r="I920">
        <v>48</v>
      </c>
      <c r="J920" t="str">
        <f>IF(ABS((C920-AVERAGE($C:$C))/_xlfn.STDEV.S(moras2[SALARIO]))&gt;1.96,"Atípico","No")</f>
        <v>No</v>
      </c>
      <c r="K920" t="str">
        <f>IF(ABS((moras2[[#This Row],[EDAD]]-AVERAGE($I:$I))/_xlfn.STDEV.S($I:$I))&gt;1.96,"Atípico","No")</f>
        <v>No</v>
      </c>
      <c r="L920" t="str">
        <f t="shared" si="28"/>
        <v>46-55</v>
      </c>
      <c r="M920" t="str">
        <f t="shared" si="29"/>
        <v>500.001-1.000.000</v>
      </c>
    </row>
    <row r="921" spans="1:13" x14ac:dyDescent="0.35">
      <c r="A921">
        <v>4691</v>
      </c>
      <c r="B921" t="s">
        <v>9</v>
      </c>
      <c r="C921">
        <v>897359.35999999999</v>
      </c>
      <c r="D921" t="s">
        <v>10</v>
      </c>
      <c r="E921" t="s">
        <v>16</v>
      </c>
      <c r="F921" t="s">
        <v>12</v>
      </c>
      <c r="G921" t="s">
        <v>13</v>
      </c>
      <c r="H921" t="s">
        <v>13</v>
      </c>
      <c r="I921">
        <v>23</v>
      </c>
      <c r="J921" t="str">
        <f>IF(ABS((C921-AVERAGE($C:$C))/_xlfn.STDEV.S(moras2[SALARIO]))&gt;1.96,"Atípico","No")</f>
        <v>No</v>
      </c>
      <c r="K921" t="str">
        <f>IF(ABS((moras2[[#This Row],[EDAD]]-AVERAGE($I:$I))/_xlfn.STDEV.S($I:$I))&gt;1.96,"Atípico","No")</f>
        <v>No</v>
      </c>
      <c r="L921" t="str">
        <f t="shared" si="28"/>
        <v>26-35</v>
      </c>
      <c r="M921" t="str">
        <f t="shared" si="29"/>
        <v>500.001-1.000.000</v>
      </c>
    </row>
    <row r="922" spans="1:13" x14ac:dyDescent="0.35">
      <c r="A922">
        <v>511</v>
      </c>
      <c r="B922" t="s">
        <v>9</v>
      </c>
      <c r="C922">
        <v>896977</v>
      </c>
      <c r="D922" t="s">
        <v>10</v>
      </c>
      <c r="E922" t="s">
        <v>16</v>
      </c>
      <c r="F922" t="s">
        <v>12</v>
      </c>
      <c r="G922" t="s">
        <v>13</v>
      </c>
      <c r="H922" t="s">
        <v>13</v>
      </c>
      <c r="I922">
        <v>53</v>
      </c>
      <c r="J922" t="str">
        <f>IF(ABS((C922-AVERAGE($C:$C))/_xlfn.STDEV.S(moras2[SALARIO]))&gt;1.96,"Atípico","No")</f>
        <v>No</v>
      </c>
      <c r="K922" t="str">
        <f>IF(ABS((moras2[[#This Row],[EDAD]]-AVERAGE($I:$I))/_xlfn.STDEV.S($I:$I))&gt;1.96,"Atípico","No")</f>
        <v>No</v>
      </c>
      <c r="L922" t="str">
        <f t="shared" si="28"/>
        <v>46-55</v>
      </c>
      <c r="M922" t="str">
        <f t="shared" si="29"/>
        <v>500.001-1.000.000</v>
      </c>
    </row>
    <row r="923" spans="1:13" x14ac:dyDescent="0.35">
      <c r="A923">
        <v>1341</v>
      </c>
      <c r="B923" t="s">
        <v>15</v>
      </c>
      <c r="C923">
        <v>896802.93</v>
      </c>
      <c r="D923" t="s">
        <v>10</v>
      </c>
      <c r="E923" t="s">
        <v>11</v>
      </c>
      <c r="F923" t="s">
        <v>12</v>
      </c>
      <c r="G923" t="s">
        <v>13</v>
      </c>
      <c r="H923" t="s">
        <v>13</v>
      </c>
      <c r="I923">
        <v>38</v>
      </c>
      <c r="J923" t="str">
        <f>IF(ABS((C923-AVERAGE($C:$C))/_xlfn.STDEV.S(moras2[SALARIO]))&gt;1.96,"Atípico","No")</f>
        <v>No</v>
      </c>
      <c r="K923" t="str">
        <f>IF(ABS((moras2[[#This Row],[EDAD]]-AVERAGE($I:$I))/_xlfn.STDEV.S($I:$I))&gt;1.96,"Atípico","No")</f>
        <v>No</v>
      </c>
      <c r="L923" t="str">
        <f t="shared" si="28"/>
        <v>36-45</v>
      </c>
      <c r="M923" t="str">
        <f t="shared" si="29"/>
        <v>500.001-1.000.000</v>
      </c>
    </row>
    <row r="924" spans="1:13" x14ac:dyDescent="0.35">
      <c r="A924">
        <v>4149</v>
      </c>
      <c r="B924" t="s">
        <v>9</v>
      </c>
      <c r="C924">
        <v>895921</v>
      </c>
      <c r="D924" t="s">
        <v>10</v>
      </c>
      <c r="E924" t="s">
        <v>16</v>
      </c>
      <c r="F924" t="s">
        <v>12</v>
      </c>
      <c r="G924" t="s">
        <v>13</v>
      </c>
      <c r="H924" t="s">
        <v>13</v>
      </c>
      <c r="I924">
        <v>24</v>
      </c>
      <c r="J924" t="str">
        <f>IF(ABS((C924-AVERAGE($C:$C))/_xlfn.STDEV.S(moras2[SALARIO]))&gt;1.96,"Atípico","No")</f>
        <v>No</v>
      </c>
      <c r="K924" t="str">
        <f>IF(ABS((moras2[[#This Row],[EDAD]]-AVERAGE($I:$I))/_xlfn.STDEV.S($I:$I))&gt;1.96,"Atípico","No")</f>
        <v>No</v>
      </c>
      <c r="L924" t="str">
        <f t="shared" si="28"/>
        <v>26-35</v>
      </c>
      <c r="M924" t="str">
        <f t="shared" si="29"/>
        <v>500.001-1.000.000</v>
      </c>
    </row>
    <row r="925" spans="1:13" x14ac:dyDescent="0.35">
      <c r="A925">
        <v>2769</v>
      </c>
      <c r="B925" t="s">
        <v>15</v>
      </c>
      <c r="C925">
        <v>894532</v>
      </c>
      <c r="D925" t="s">
        <v>10</v>
      </c>
      <c r="E925" t="s">
        <v>11</v>
      </c>
      <c r="F925" t="s">
        <v>12</v>
      </c>
      <c r="G925" t="s">
        <v>13</v>
      </c>
      <c r="H925" t="s">
        <v>12</v>
      </c>
      <c r="I925">
        <v>44</v>
      </c>
      <c r="J925" t="str">
        <f>IF(ABS((C925-AVERAGE($C:$C))/_xlfn.STDEV.S(moras2[SALARIO]))&gt;1.96,"Atípico","No")</f>
        <v>No</v>
      </c>
      <c r="K925" t="str">
        <f>IF(ABS((moras2[[#This Row],[EDAD]]-AVERAGE($I:$I))/_xlfn.STDEV.S($I:$I))&gt;1.96,"Atípico","No")</f>
        <v>No</v>
      </c>
      <c r="L925" t="str">
        <f t="shared" si="28"/>
        <v>36-45</v>
      </c>
      <c r="M925" t="str">
        <f t="shared" si="29"/>
        <v>500.001-1.000.000</v>
      </c>
    </row>
    <row r="926" spans="1:13" x14ac:dyDescent="0.35">
      <c r="A926">
        <v>817</v>
      </c>
      <c r="B926" t="s">
        <v>9</v>
      </c>
      <c r="C926">
        <v>892687.5</v>
      </c>
      <c r="D926" t="s">
        <v>10</v>
      </c>
      <c r="E926" t="s">
        <v>16</v>
      </c>
      <c r="F926" t="s">
        <v>12</v>
      </c>
      <c r="G926" t="s">
        <v>13</v>
      </c>
      <c r="H926" t="s">
        <v>13</v>
      </c>
      <c r="I926">
        <v>35</v>
      </c>
      <c r="J926" t="str">
        <f>IF(ABS((C926-AVERAGE($C:$C))/_xlfn.STDEV.S(moras2[SALARIO]))&gt;1.96,"Atípico","No")</f>
        <v>No</v>
      </c>
      <c r="K926" t="str">
        <f>IF(ABS((moras2[[#This Row],[EDAD]]-AVERAGE($I:$I))/_xlfn.STDEV.S($I:$I))&gt;1.96,"Atípico","No")</f>
        <v>No</v>
      </c>
      <c r="L926" t="str">
        <f t="shared" si="28"/>
        <v>26-35</v>
      </c>
      <c r="M926" t="str">
        <f t="shared" si="29"/>
        <v>500.001-1.000.000</v>
      </c>
    </row>
    <row r="927" spans="1:13" x14ac:dyDescent="0.35">
      <c r="A927">
        <v>4307</v>
      </c>
      <c r="B927" t="s">
        <v>9</v>
      </c>
      <c r="C927">
        <v>891182.29</v>
      </c>
      <c r="D927" t="s">
        <v>10</v>
      </c>
      <c r="E927" t="s">
        <v>11</v>
      </c>
      <c r="F927" t="s">
        <v>12</v>
      </c>
      <c r="G927" t="s">
        <v>13</v>
      </c>
      <c r="H927" t="s">
        <v>13</v>
      </c>
      <c r="I927">
        <v>40</v>
      </c>
      <c r="J927" t="str">
        <f>IF(ABS((C927-AVERAGE($C:$C))/_xlfn.STDEV.S(moras2[SALARIO]))&gt;1.96,"Atípico","No")</f>
        <v>No</v>
      </c>
      <c r="K927" t="str">
        <f>IF(ABS((moras2[[#This Row],[EDAD]]-AVERAGE($I:$I))/_xlfn.STDEV.S($I:$I))&gt;1.96,"Atípico","No")</f>
        <v>No</v>
      </c>
      <c r="L927" t="str">
        <f t="shared" si="28"/>
        <v>36-45</v>
      </c>
      <c r="M927" t="str">
        <f t="shared" si="29"/>
        <v>500.001-1.000.000</v>
      </c>
    </row>
    <row r="928" spans="1:13" x14ac:dyDescent="0.35">
      <c r="A928">
        <v>704</v>
      </c>
      <c r="B928" t="s">
        <v>15</v>
      </c>
      <c r="C928">
        <v>890323</v>
      </c>
      <c r="D928" t="s">
        <v>10</v>
      </c>
      <c r="E928" t="s">
        <v>11</v>
      </c>
      <c r="F928" t="s">
        <v>12</v>
      </c>
      <c r="G928" t="s">
        <v>13</v>
      </c>
      <c r="H928" t="s">
        <v>13</v>
      </c>
      <c r="I928">
        <v>39</v>
      </c>
      <c r="J928" t="str">
        <f>IF(ABS((C928-AVERAGE($C:$C))/_xlfn.STDEV.S(moras2[SALARIO]))&gt;1.96,"Atípico","No")</f>
        <v>No</v>
      </c>
      <c r="K928" t="str">
        <f>IF(ABS((moras2[[#This Row],[EDAD]]-AVERAGE($I:$I))/_xlfn.STDEV.S($I:$I))&gt;1.96,"Atípico","No")</f>
        <v>No</v>
      </c>
      <c r="L928" t="str">
        <f t="shared" si="28"/>
        <v>36-45</v>
      </c>
      <c r="M928" t="str">
        <f t="shared" si="29"/>
        <v>500.001-1.000.000</v>
      </c>
    </row>
    <row r="929" spans="1:13" x14ac:dyDescent="0.35">
      <c r="A929">
        <v>1946</v>
      </c>
      <c r="B929" t="s">
        <v>9</v>
      </c>
      <c r="C929">
        <v>889976.5</v>
      </c>
      <c r="D929" t="s">
        <v>10</v>
      </c>
      <c r="E929" t="s">
        <v>11</v>
      </c>
      <c r="F929" t="s">
        <v>12</v>
      </c>
      <c r="G929" t="s">
        <v>13</v>
      </c>
      <c r="H929" t="s">
        <v>13</v>
      </c>
      <c r="I929">
        <v>30</v>
      </c>
      <c r="J929" t="str">
        <f>IF(ABS((C929-AVERAGE($C:$C))/_xlfn.STDEV.S(moras2[SALARIO]))&gt;1.96,"Atípico","No")</f>
        <v>No</v>
      </c>
      <c r="K929" t="str">
        <f>IF(ABS((moras2[[#This Row],[EDAD]]-AVERAGE($I:$I))/_xlfn.STDEV.S($I:$I))&gt;1.96,"Atípico","No")</f>
        <v>No</v>
      </c>
      <c r="L929" t="str">
        <f t="shared" si="28"/>
        <v>26-35</v>
      </c>
      <c r="M929" t="str">
        <f t="shared" si="29"/>
        <v>500.001-1.000.000</v>
      </c>
    </row>
    <row r="930" spans="1:13" x14ac:dyDescent="0.35">
      <c r="A930">
        <v>4264</v>
      </c>
      <c r="B930" t="s">
        <v>15</v>
      </c>
      <c r="C930">
        <v>889687.5</v>
      </c>
      <c r="D930" t="s">
        <v>10</v>
      </c>
      <c r="E930" t="s">
        <v>16</v>
      </c>
      <c r="F930" t="s">
        <v>12</v>
      </c>
      <c r="G930" t="s">
        <v>13</v>
      </c>
      <c r="H930" t="s">
        <v>13</v>
      </c>
      <c r="I930">
        <v>31</v>
      </c>
      <c r="J930" t="str">
        <f>IF(ABS((C930-AVERAGE($C:$C))/_xlfn.STDEV.S(moras2[SALARIO]))&gt;1.96,"Atípico","No")</f>
        <v>No</v>
      </c>
      <c r="K930" t="str">
        <f>IF(ABS((moras2[[#This Row],[EDAD]]-AVERAGE($I:$I))/_xlfn.STDEV.S($I:$I))&gt;1.96,"Atípico","No")</f>
        <v>No</v>
      </c>
      <c r="L930" t="str">
        <f t="shared" si="28"/>
        <v>26-35</v>
      </c>
      <c r="M930" t="str">
        <f t="shared" si="29"/>
        <v>500.001-1.000.000</v>
      </c>
    </row>
    <row r="931" spans="1:13" x14ac:dyDescent="0.35">
      <c r="A931">
        <v>4979</v>
      </c>
      <c r="B931" t="s">
        <v>9</v>
      </c>
      <c r="C931">
        <v>889320.28</v>
      </c>
      <c r="D931" t="s">
        <v>21</v>
      </c>
      <c r="E931" t="s">
        <v>16</v>
      </c>
      <c r="F931" t="s">
        <v>12</v>
      </c>
      <c r="G931" t="s">
        <v>13</v>
      </c>
      <c r="H931" t="s">
        <v>13</v>
      </c>
      <c r="I931">
        <v>59</v>
      </c>
      <c r="J931" t="str">
        <f>IF(ABS((C931-AVERAGE($C:$C))/_xlfn.STDEV.S(moras2[SALARIO]))&gt;1.96,"Atípico","No")</f>
        <v>No</v>
      </c>
      <c r="K931" t="str">
        <f>IF(ABS((moras2[[#This Row],[EDAD]]-AVERAGE($I:$I))/_xlfn.STDEV.S($I:$I))&gt;1.96,"Atípico","No")</f>
        <v>No</v>
      </c>
      <c r="L931" t="str">
        <f t="shared" si="28"/>
        <v>56+</v>
      </c>
      <c r="M931" t="str">
        <f t="shared" si="29"/>
        <v>500.001-1.000.000</v>
      </c>
    </row>
    <row r="932" spans="1:13" x14ac:dyDescent="0.35">
      <c r="A932">
        <v>3488</v>
      </c>
      <c r="B932" t="s">
        <v>15</v>
      </c>
      <c r="C932">
        <v>889137</v>
      </c>
      <c r="D932" t="s">
        <v>10</v>
      </c>
      <c r="E932" t="s">
        <v>11</v>
      </c>
      <c r="F932" t="s">
        <v>12</v>
      </c>
      <c r="G932" t="s">
        <v>13</v>
      </c>
      <c r="H932" t="s">
        <v>12</v>
      </c>
      <c r="I932">
        <v>40</v>
      </c>
      <c r="J932" t="str">
        <f>IF(ABS((C932-AVERAGE($C:$C))/_xlfn.STDEV.S(moras2[SALARIO]))&gt;1.96,"Atípico","No")</f>
        <v>No</v>
      </c>
      <c r="K932" t="str">
        <f>IF(ABS((moras2[[#This Row],[EDAD]]-AVERAGE($I:$I))/_xlfn.STDEV.S($I:$I))&gt;1.96,"Atípico","No")</f>
        <v>No</v>
      </c>
      <c r="L932" t="str">
        <f t="shared" si="28"/>
        <v>36-45</v>
      </c>
      <c r="M932" t="str">
        <f t="shared" si="29"/>
        <v>500.001-1.000.000</v>
      </c>
    </row>
    <row r="933" spans="1:13" x14ac:dyDescent="0.35">
      <c r="A933">
        <v>4855</v>
      </c>
      <c r="B933" t="s">
        <v>9</v>
      </c>
      <c r="C933">
        <v>889043.09</v>
      </c>
      <c r="D933" t="s">
        <v>10</v>
      </c>
      <c r="E933" t="s">
        <v>11</v>
      </c>
      <c r="F933" t="s">
        <v>12</v>
      </c>
      <c r="G933" t="s">
        <v>13</v>
      </c>
      <c r="H933" t="s">
        <v>13</v>
      </c>
      <c r="I933">
        <v>32</v>
      </c>
      <c r="J933" t="str">
        <f>IF(ABS((C933-AVERAGE($C:$C))/_xlfn.STDEV.S(moras2[SALARIO]))&gt;1.96,"Atípico","No")</f>
        <v>No</v>
      </c>
      <c r="K933" t="str">
        <f>IF(ABS((moras2[[#This Row],[EDAD]]-AVERAGE($I:$I))/_xlfn.STDEV.S($I:$I))&gt;1.96,"Atípico","No")</f>
        <v>No</v>
      </c>
      <c r="L933" t="str">
        <f t="shared" si="28"/>
        <v>26-35</v>
      </c>
      <c r="M933" t="str">
        <f t="shared" si="29"/>
        <v>500.001-1.000.000</v>
      </c>
    </row>
    <row r="934" spans="1:13" x14ac:dyDescent="0.35">
      <c r="A934">
        <v>2469</v>
      </c>
      <c r="B934" t="s">
        <v>15</v>
      </c>
      <c r="C934">
        <v>888615.5</v>
      </c>
      <c r="D934" t="s">
        <v>10</v>
      </c>
      <c r="E934" t="s">
        <v>16</v>
      </c>
      <c r="F934" t="s">
        <v>12</v>
      </c>
      <c r="G934" t="s">
        <v>13</v>
      </c>
      <c r="H934" t="s">
        <v>13</v>
      </c>
      <c r="I934">
        <v>39</v>
      </c>
      <c r="J934" t="str">
        <f>IF(ABS((C934-AVERAGE($C:$C))/_xlfn.STDEV.S(moras2[SALARIO]))&gt;1.96,"Atípico","No")</f>
        <v>No</v>
      </c>
      <c r="K934" t="str">
        <f>IF(ABS((moras2[[#This Row],[EDAD]]-AVERAGE($I:$I))/_xlfn.STDEV.S($I:$I))&gt;1.96,"Atípico","No")</f>
        <v>No</v>
      </c>
      <c r="L934" t="str">
        <f t="shared" si="28"/>
        <v>36-45</v>
      </c>
      <c r="M934" t="str">
        <f t="shared" si="29"/>
        <v>500.001-1.000.000</v>
      </c>
    </row>
    <row r="935" spans="1:13" x14ac:dyDescent="0.35">
      <c r="A935">
        <v>2353</v>
      </c>
      <c r="B935" t="s">
        <v>9</v>
      </c>
      <c r="C935">
        <v>888101.64</v>
      </c>
      <c r="D935" t="s">
        <v>10</v>
      </c>
      <c r="E935" t="s">
        <v>11</v>
      </c>
      <c r="F935" t="s">
        <v>12</v>
      </c>
      <c r="G935" t="s">
        <v>13</v>
      </c>
      <c r="H935" t="s">
        <v>13</v>
      </c>
      <c r="I935">
        <v>30</v>
      </c>
      <c r="J935" t="str">
        <f>IF(ABS((C935-AVERAGE($C:$C))/_xlfn.STDEV.S(moras2[SALARIO]))&gt;1.96,"Atípico","No")</f>
        <v>No</v>
      </c>
      <c r="K935" t="str">
        <f>IF(ABS((moras2[[#This Row],[EDAD]]-AVERAGE($I:$I))/_xlfn.STDEV.S($I:$I))&gt;1.96,"Atípico","No")</f>
        <v>No</v>
      </c>
      <c r="L935" t="str">
        <f t="shared" si="28"/>
        <v>26-35</v>
      </c>
      <c r="M935" t="str">
        <f t="shared" si="29"/>
        <v>500.001-1.000.000</v>
      </c>
    </row>
    <row r="936" spans="1:13" x14ac:dyDescent="0.35">
      <c r="A936">
        <v>3851</v>
      </c>
      <c r="B936" t="s">
        <v>9</v>
      </c>
      <c r="C936">
        <v>887689.45</v>
      </c>
      <c r="D936" t="s">
        <v>10</v>
      </c>
      <c r="E936" t="s">
        <v>11</v>
      </c>
      <c r="F936" t="s">
        <v>12</v>
      </c>
      <c r="G936" t="s">
        <v>13</v>
      </c>
      <c r="H936" t="s">
        <v>13</v>
      </c>
      <c r="I936">
        <v>29</v>
      </c>
      <c r="J936" t="str">
        <f>IF(ABS((C936-AVERAGE($C:$C))/_xlfn.STDEV.S(moras2[SALARIO]))&gt;1.96,"Atípico","No")</f>
        <v>No</v>
      </c>
      <c r="K936" t="str">
        <f>IF(ABS((moras2[[#This Row],[EDAD]]-AVERAGE($I:$I))/_xlfn.STDEV.S($I:$I))&gt;1.96,"Atípico","No")</f>
        <v>No</v>
      </c>
      <c r="L936" t="str">
        <f t="shared" si="28"/>
        <v>26-35</v>
      </c>
      <c r="M936" t="str">
        <f t="shared" si="29"/>
        <v>500.001-1.000.000</v>
      </c>
    </row>
    <row r="937" spans="1:13" x14ac:dyDescent="0.35">
      <c r="A937">
        <v>4188</v>
      </c>
      <c r="B937" t="s">
        <v>9</v>
      </c>
      <c r="C937">
        <v>886478.2</v>
      </c>
      <c r="D937" t="s">
        <v>10</v>
      </c>
      <c r="E937" t="s">
        <v>11</v>
      </c>
      <c r="F937" t="s">
        <v>12</v>
      </c>
      <c r="G937" t="s">
        <v>13</v>
      </c>
      <c r="H937" t="s">
        <v>13</v>
      </c>
      <c r="I937">
        <v>35</v>
      </c>
      <c r="J937" t="str">
        <f>IF(ABS((C937-AVERAGE($C:$C))/_xlfn.STDEV.S(moras2[SALARIO]))&gt;1.96,"Atípico","No")</f>
        <v>No</v>
      </c>
      <c r="K937" t="str">
        <f>IF(ABS((moras2[[#This Row],[EDAD]]-AVERAGE($I:$I))/_xlfn.STDEV.S($I:$I))&gt;1.96,"Atípico","No")</f>
        <v>No</v>
      </c>
      <c r="L937" t="str">
        <f t="shared" si="28"/>
        <v>26-35</v>
      </c>
      <c r="M937" t="str">
        <f t="shared" si="29"/>
        <v>500.001-1.000.000</v>
      </c>
    </row>
    <row r="938" spans="1:13" x14ac:dyDescent="0.35">
      <c r="A938">
        <v>4447</v>
      </c>
      <c r="B938" t="s">
        <v>9</v>
      </c>
      <c r="C938">
        <v>885877.44</v>
      </c>
      <c r="D938" t="s">
        <v>10</v>
      </c>
      <c r="E938" t="s">
        <v>16</v>
      </c>
      <c r="F938" t="s">
        <v>12</v>
      </c>
      <c r="G938" t="s">
        <v>13</v>
      </c>
      <c r="H938" t="s">
        <v>13</v>
      </c>
      <c r="I938">
        <v>31</v>
      </c>
      <c r="J938" t="str">
        <f>IF(ABS((C938-AVERAGE($C:$C))/_xlfn.STDEV.S(moras2[SALARIO]))&gt;1.96,"Atípico","No")</f>
        <v>No</v>
      </c>
      <c r="K938" t="str">
        <f>IF(ABS((moras2[[#This Row],[EDAD]]-AVERAGE($I:$I))/_xlfn.STDEV.S($I:$I))&gt;1.96,"Atípico","No")</f>
        <v>No</v>
      </c>
      <c r="L938" t="str">
        <f t="shared" si="28"/>
        <v>26-35</v>
      </c>
      <c r="M938" t="str">
        <f t="shared" si="29"/>
        <v>500.001-1.000.000</v>
      </c>
    </row>
    <row r="939" spans="1:13" x14ac:dyDescent="0.35">
      <c r="A939">
        <v>3574</v>
      </c>
      <c r="B939" t="s">
        <v>9</v>
      </c>
      <c r="C939">
        <v>885053.25</v>
      </c>
      <c r="D939" t="s">
        <v>10</v>
      </c>
      <c r="E939" t="s">
        <v>11</v>
      </c>
      <c r="F939" t="s">
        <v>12</v>
      </c>
      <c r="G939" t="s">
        <v>13</v>
      </c>
      <c r="H939" t="s">
        <v>13</v>
      </c>
      <c r="I939">
        <v>35</v>
      </c>
      <c r="J939" t="str">
        <f>IF(ABS((C939-AVERAGE($C:$C))/_xlfn.STDEV.S(moras2[SALARIO]))&gt;1.96,"Atípico","No")</f>
        <v>No</v>
      </c>
      <c r="K939" t="str">
        <f>IF(ABS((moras2[[#This Row],[EDAD]]-AVERAGE($I:$I))/_xlfn.STDEV.S($I:$I))&gt;1.96,"Atípico","No")</f>
        <v>No</v>
      </c>
      <c r="L939" t="str">
        <f t="shared" si="28"/>
        <v>26-35</v>
      </c>
      <c r="M939" t="str">
        <f t="shared" si="29"/>
        <v>500.001-1.000.000</v>
      </c>
    </row>
    <row r="940" spans="1:13" x14ac:dyDescent="0.35">
      <c r="A940">
        <v>4427</v>
      </c>
      <c r="B940" t="s">
        <v>9</v>
      </c>
      <c r="C940">
        <v>884003.5</v>
      </c>
      <c r="D940" t="s">
        <v>10</v>
      </c>
      <c r="E940" t="s">
        <v>16</v>
      </c>
      <c r="F940" t="s">
        <v>12</v>
      </c>
      <c r="G940" t="s">
        <v>13</v>
      </c>
      <c r="H940" t="s">
        <v>13</v>
      </c>
      <c r="I940">
        <v>25</v>
      </c>
      <c r="J940" t="str">
        <f>IF(ABS((C940-AVERAGE($C:$C))/_xlfn.STDEV.S(moras2[SALARIO]))&gt;1.96,"Atípico","No")</f>
        <v>No</v>
      </c>
      <c r="K940" t="str">
        <f>IF(ABS((moras2[[#This Row],[EDAD]]-AVERAGE($I:$I))/_xlfn.STDEV.S($I:$I))&gt;1.96,"Atípico","No")</f>
        <v>No</v>
      </c>
      <c r="L940" t="str">
        <f t="shared" si="28"/>
        <v>26-35</v>
      </c>
      <c r="M940" t="str">
        <f t="shared" si="29"/>
        <v>500.001-1.000.000</v>
      </c>
    </row>
    <row r="941" spans="1:13" x14ac:dyDescent="0.35">
      <c r="A941">
        <v>4693</v>
      </c>
      <c r="B941" t="s">
        <v>15</v>
      </c>
      <c r="C941">
        <v>883830.32</v>
      </c>
      <c r="D941" t="s">
        <v>10</v>
      </c>
      <c r="E941" t="s">
        <v>11</v>
      </c>
      <c r="F941" t="s">
        <v>12</v>
      </c>
      <c r="G941" t="s">
        <v>13</v>
      </c>
      <c r="H941" t="s">
        <v>13</v>
      </c>
      <c r="I941">
        <v>40</v>
      </c>
      <c r="J941" t="str">
        <f>IF(ABS((C941-AVERAGE($C:$C))/_xlfn.STDEV.S(moras2[SALARIO]))&gt;1.96,"Atípico","No")</f>
        <v>No</v>
      </c>
      <c r="K941" t="str">
        <f>IF(ABS((moras2[[#This Row],[EDAD]]-AVERAGE($I:$I))/_xlfn.STDEV.S($I:$I))&gt;1.96,"Atípico","No")</f>
        <v>No</v>
      </c>
      <c r="L941" t="str">
        <f t="shared" si="28"/>
        <v>36-45</v>
      </c>
      <c r="M941" t="str">
        <f t="shared" si="29"/>
        <v>500.001-1.000.000</v>
      </c>
    </row>
    <row r="942" spans="1:13" x14ac:dyDescent="0.35">
      <c r="A942">
        <v>3906</v>
      </c>
      <c r="B942" t="s">
        <v>9</v>
      </c>
      <c r="C942">
        <v>883100</v>
      </c>
      <c r="D942" t="s">
        <v>10</v>
      </c>
      <c r="E942" t="s">
        <v>11</v>
      </c>
      <c r="F942" t="s">
        <v>12</v>
      </c>
      <c r="G942" t="s">
        <v>13</v>
      </c>
      <c r="H942" t="s">
        <v>13</v>
      </c>
      <c r="I942">
        <v>48</v>
      </c>
      <c r="J942" t="str">
        <f>IF(ABS((C942-AVERAGE($C:$C))/_xlfn.STDEV.S(moras2[SALARIO]))&gt;1.96,"Atípico","No")</f>
        <v>No</v>
      </c>
      <c r="K942" t="str">
        <f>IF(ABS((moras2[[#This Row],[EDAD]]-AVERAGE($I:$I))/_xlfn.STDEV.S($I:$I))&gt;1.96,"Atípico","No")</f>
        <v>No</v>
      </c>
      <c r="L942" t="str">
        <f t="shared" si="28"/>
        <v>46-55</v>
      </c>
      <c r="M942" t="str">
        <f t="shared" si="29"/>
        <v>500.001-1.000.000</v>
      </c>
    </row>
    <row r="943" spans="1:13" x14ac:dyDescent="0.35">
      <c r="A943">
        <v>4989</v>
      </c>
      <c r="B943" t="s">
        <v>9</v>
      </c>
      <c r="C943">
        <v>882417.74</v>
      </c>
      <c r="D943" t="s">
        <v>10</v>
      </c>
      <c r="E943" t="s">
        <v>16</v>
      </c>
      <c r="F943" t="s">
        <v>12</v>
      </c>
      <c r="G943" t="s">
        <v>13</v>
      </c>
      <c r="H943" t="s">
        <v>13</v>
      </c>
      <c r="I943">
        <v>38</v>
      </c>
      <c r="J943" t="str">
        <f>IF(ABS((C943-AVERAGE($C:$C))/_xlfn.STDEV.S(moras2[SALARIO]))&gt;1.96,"Atípico","No")</f>
        <v>No</v>
      </c>
      <c r="K943" t="str">
        <f>IF(ABS((moras2[[#This Row],[EDAD]]-AVERAGE($I:$I))/_xlfn.STDEV.S($I:$I))&gt;1.96,"Atípico","No")</f>
        <v>No</v>
      </c>
      <c r="L943" t="str">
        <f t="shared" si="28"/>
        <v>36-45</v>
      </c>
      <c r="M943" t="str">
        <f t="shared" si="29"/>
        <v>500.001-1.000.000</v>
      </c>
    </row>
    <row r="944" spans="1:13" x14ac:dyDescent="0.35">
      <c r="A944">
        <v>545</v>
      </c>
      <c r="B944" t="s">
        <v>9</v>
      </c>
      <c r="C944">
        <v>877312.5</v>
      </c>
      <c r="D944" t="s">
        <v>10</v>
      </c>
      <c r="E944" t="s">
        <v>16</v>
      </c>
      <c r="F944" t="s">
        <v>12</v>
      </c>
      <c r="G944" t="s">
        <v>13</v>
      </c>
      <c r="H944" t="s">
        <v>13</v>
      </c>
      <c r="I944">
        <v>29</v>
      </c>
      <c r="J944" t="str">
        <f>IF(ABS((C944-AVERAGE($C:$C))/_xlfn.STDEV.S(moras2[SALARIO]))&gt;1.96,"Atípico","No")</f>
        <v>No</v>
      </c>
      <c r="K944" t="str">
        <f>IF(ABS((moras2[[#This Row],[EDAD]]-AVERAGE($I:$I))/_xlfn.STDEV.S($I:$I))&gt;1.96,"Atípico","No")</f>
        <v>No</v>
      </c>
      <c r="L944" t="str">
        <f t="shared" si="28"/>
        <v>26-35</v>
      </c>
      <c r="M944" t="str">
        <f t="shared" si="29"/>
        <v>500.001-1.000.000</v>
      </c>
    </row>
    <row r="945" spans="1:13" x14ac:dyDescent="0.35">
      <c r="A945">
        <v>3319</v>
      </c>
      <c r="B945" t="s">
        <v>9</v>
      </c>
      <c r="C945">
        <v>877095.21</v>
      </c>
      <c r="D945" t="s">
        <v>10</v>
      </c>
      <c r="E945" t="s">
        <v>16</v>
      </c>
      <c r="F945" t="s">
        <v>12</v>
      </c>
      <c r="G945" t="s">
        <v>13</v>
      </c>
      <c r="H945" t="s">
        <v>13</v>
      </c>
      <c r="I945">
        <v>43</v>
      </c>
      <c r="J945" t="str">
        <f>IF(ABS((C945-AVERAGE($C:$C))/_xlfn.STDEV.S(moras2[SALARIO]))&gt;1.96,"Atípico","No")</f>
        <v>No</v>
      </c>
      <c r="K945" t="str">
        <f>IF(ABS((moras2[[#This Row],[EDAD]]-AVERAGE($I:$I))/_xlfn.STDEV.S($I:$I))&gt;1.96,"Atípico","No")</f>
        <v>No</v>
      </c>
      <c r="L945" t="str">
        <f t="shared" si="28"/>
        <v>36-45</v>
      </c>
      <c r="M945" t="str">
        <f t="shared" si="29"/>
        <v>500.001-1.000.000</v>
      </c>
    </row>
    <row r="946" spans="1:13" x14ac:dyDescent="0.35">
      <c r="A946">
        <v>1128</v>
      </c>
      <c r="B946" t="s">
        <v>9</v>
      </c>
      <c r="C946">
        <v>876640.38</v>
      </c>
      <c r="D946" t="s">
        <v>10</v>
      </c>
      <c r="E946" t="s">
        <v>16</v>
      </c>
      <c r="F946" t="s">
        <v>12</v>
      </c>
      <c r="G946" t="s">
        <v>13</v>
      </c>
      <c r="H946" t="s">
        <v>13</v>
      </c>
      <c r="I946">
        <v>49</v>
      </c>
      <c r="J946" t="str">
        <f>IF(ABS((C946-AVERAGE($C:$C))/_xlfn.STDEV.S(moras2[SALARIO]))&gt;1.96,"Atípico","No")</f>
        <v>No</v>
      </c>
      <c r="K946" t="str">
        <f>IF(ABS((moras2[[#This Row],[EDAD]]-AVERAGE($I:$I))/_xlfn.STDEV.S($I:$I))&gt;1.96,"Atípico","No")</f>
        <v>No</v>
      </c>
      <c r="L946" t="str">
        <f t="shared" si="28"/>
        <v>46-55</v>
      </c>
      <c r="M946" t="str">
        <f t="shared" si="29"/>
        <v>500.001-1.000.000</v>
      </c>
    </row>
    <row r="947" spans="1:13" x14ac:dyDescent="0.35">
      <c r="A947">
        <v>1371</v>
      </c>
      <c r="B947" t="s">
        <v>15</v>
      </c>
      <c r="C947">
        <v>876520</v>
      </c>
      <c r="D947" t="s">
        <v>10</v>
      </c>
      <c r="E947" t="s">
        <v>16</v>
      </c>
      <c r="F947" t="s">
        <v>12</v>
      </c>
      <c r="G947" t="s">
        <v>13</v>
      </c>
      <c r="H947" t="s">
        <v>13</v>
      </c>
      <c r="I947">
        <v>32</v>
      </c>
      <c r="J947" t="str">
        <f>IF(ABS((C947-AVERAGE($C:$C))/_xlfn.STDEV.S(moras2[SALARIO]))&gt;1.96,"Atípico","No")</f>
        <v>No</v>
      </c>
      <c r="K947" t="str">
        <f>IF(ABS((moras2[[#This Row],[EDAD]]-AVERAGE($I:$I))/_xlfn.STDEV.S($I:$I))&gt;1.96,"Atípico","No")</f>
        <v>No</v>
      </c>
      <c r="L947" t="str">
        <f t="shared" si="28"/>
        <v>26-35</v>
      </c>
      <c r="M947" t="str">
        <f t="shared" si="29"/>
        <v>500.001-1.000.000</v>
      </c>
    </row>
    <row r="948" spans="1:13" x14ac:dyDescent="0.35">
      <c r="A948">
        <v>4233</v>
      </c>
      <c r="B948" t="s">
        <v>15</v>
      </c>
      <c r="C948">
        <v>875386</v>
      </c>
      <c r="D948" t="s">
        <v>14</v>
      </c>
      <c r="E948" t="s">
        <v>11</v>
      </c>
      <c r="F948" t="s">
        <v>12</v>
      </c>
      <c r="G948" t="s">
        <v>13</v>
      </c>
      <c r="H948" t="s">
        <v>13</v>
      </c>
      <c r="I948">
        <v>70</v>
      </c>
      <c r="J948" t="str">
        <f>IF(ABS((C948-AVERAGE($C:$C))/_xlfn.STDEV.S(moras2[SALARIO]))&gt;1.96,"Atípico","No")</f>
        <v>No</v>
      </c>
      <c r="K948" t="str">
        <f>IF(ABS((moras2[[#This Row],[EDAD]]-AVERAGE($I:$I))/_xlfn.STDEV.S($I:$I))&gt;1.96,"Atípico","No")</f>
        <v>Atípico</v>
      </c>
      <c r="L948" t="str">
        <f t="shared" si="28"/>
        <v>56+</v>
      </c>
      <c r="M948" t="str">
        <f t="shared" si="29"/>
        <v>500.001-1.000.000</v>
      </c>
    </row>
    <row r="949" spans="1:13" x14ac:dyDescent="0.35">
      <c r="A949">
        <v>3197</v>
      </c>
      <c r="B949" t="s">
        <v>15</v>
      </c>
      <c r="C949">
        <v>874538.66</v>
      </c>
      <c r="D949" t="s">
        <v>10</v>
      </c>
      <c r="E949" t="s">
        <v>16</v>
      </c>
      <c r="F949" t="s">
        <v>12</v>
      </c>
      <c r="G949" t="s">
        <v>13</v>
      </c>
      <c r="H949" t="s">
        <v>13</v>
      </c>
      <c r="I949">
        <v>40</v>
      </c>
      <c r="J949" t="str">
        <f>IF(ABS((C949-AVERAGE($C:$C))/_xlfn.STDEV.S(moras2[SALARIO]))&gt;1.96,"Atípico","No")</f>
        <v>No</v>
      </c>
      <c r="K949" t="str">
        <f>IF(ABS((moras2[[#This Row],[EDAD]]-AVERAGE($I:$I))/_xlfn.STDEV.S($I:$I))&gt;1.96,"Atípico","No")</f>
        <v>No</v>
      </c>
      <c r="L949" t="str">
        <f t="shared" si="28"/>
        <v>36-45</v>
      </c>
      <c r="M949" t="str">
        <f t="shared" si="29"/>
        <v>500.001-1.000.000</v>
      </c>
    </row>
    <row r="950" spans="1:13" x14ac:dyDescent="0.35">
      <c r="A950">
        <v>3434</v>
      </c>
      <c r="B950" t="s">
        <v>9</v>
      </c>
      <c r="C950">
        <v>873081</v>
      </c>
      <c r="D950" t="s">
        <v>10</v>
      </c>
      <c r="E950" t="s">
        <v>11</v>
      </c>
      <c r="F950" t="s">
        <v>12</v>
      </c>
      <c r="G950" t="s">
        <v>13</v>
      </c>
      <c r="H950" t="s">
        <v>13</v>
      </c>
      <c r="I950">
        <v>36</v>
      </c>
      <c r="J950" t="str">
        <f>IF(ABS((C950-AVERAGE($C:$C))/_xlfn.STDEV.S(moras2[SALARIO]))&gt;1.96,"Atípico","No")</f>
        <v>No</v>
      </c>
      <c r="K950" t="str">
        <f>IF(ABS((moras2[[#This Row],[EDAD]]-AVERAGE($I:$I))/_xlfn.STDEV.S($I:$I))&gt;1.96,"Atípico","No")</f>
        <v>No</v>
      </c>
      <c r="L950" t="str">
        <f t="shared" si="28"/>
        <v>36-45</v>
      </c>
      <c r="M950" t="str">
        <f t="shared" si="29"/>
        <v>500.001-1.000.000</v>
      </c>
    </row>
    <row r="951" spans="1:13" x14ac:dyDescent="0.35">
      <c r="A951">
        <v>1738</v>
      </c>
      <c r="B951" t="s">
        <v>9</v>
      </c>
      <c r="C951">
        <v>871427.3</v>
      </c>
      <c r="D951" t="s">
        <v>10</v>
      </c>
      <c r="E951" t="s">
        <v>16</v>
      </c>
      <c r="F951" t="s">
        <v>12</v>
      </c>
      <c r="G951" t="s">
        <v>13</v>
      </c>
      <c r="H951" t="s">
        <v>13</v>
      </c>
      <c r="I951">
        <v>51</v>
      </c>
      <c r="J951" t="str">
        <f>IF(ABS((C951-AVERAGE($C:$C))/_xlfn.STDEV.S(moras2[SALARIO]))&gt;1.96,"Atípico","No")</f>
        <v>No</v>
      </c>
      <c r="K951" t="str">
        <f>IF(ABS((moras2[[#This Row],[EDAD]]-AVERAGE($I:$I))/_xlfn.STDEV.S($I:$I))&gt;1.96,"Atípico","No")</f>
        <v>No</v>
      </c>
      <c r="L951" t="str">
        <f t="shared" si="28"/>
        <v>46-55</v>
      </c>
      <c r="M951" t="str">
        <f t="shared" si="29"/>
        <v>500.001-1.000.000</v>
      </c>
    </row>
    <row r="952" spans="1:13" x14ac:dyDescent="0.35">
      <c r="A952">
        <v>1323</v>
      </c>
      <c r="B952" t="s">
        <v>9</v>
      </c>
      <c r="C952">
        <v>870468.31</v>
      </c>
      <c r="D952" t="s">
        <v>10</v>
      </c>
      <c r="E952" t="s">
        <v>16</v>
      </c>
      <c r="F952" t="s">
        <v>12</v>
      </c>
      <c r="G952" t="s">
        <v>13</v>
      </c>
      <c r="H952" t="s">
        <v>13</v>
      </c>
      <c r="I952">
        <v>45</v>
      </c>
      <c r="J952" t="str">
        <f>IF(ABS((C952-AVERAGE($C:$C))/_xlfn.STDEV.S(moras2[SALARIO]))&gt;1.96,"Atípico","No")</f>
        <v>No</v>
      </c>
      <c r="K952" t="str">
        <f>IF(ABS((moras2[[#This Row],[EDAD]]-AVERAGE($I:$I))/_xlfn.STDEV.S($I:$I))&gt;1.96,"Atípico","No")</f>
        <v>No</v>
      </c>
      <c r="L952" t="str">
        <f t="shared" si="28"/>
        <v>36-45</v>
      </c>
      <c r="M952" t="str">
        <f t="shared" si="29"/>
        <v>500.001-1.000.000</v>
      </c>
    </row>
    <row r="953" spans="1:13" x14ac:dyDescent="0.35">
      <c r="A953">
        <v>2393</v>
      </c>
      <c r="B953" t="s">
        <v>9</v>
      </c>
      <c r="C953">
        <v>869420</v>
      </c>
      <c r="D953" t="s">
        <v>10</v>
      </c>
      <c r="E953" t="s">
        <v>11</v>
      </c>
      <c r="F953" t="s">
        <v>12</v>
      </c>
      <c r="G953" t="s">
        <v>13</v>
      </c>
      <c r="H953" t="s">
        <v>12</v>
      </c>
      <c r="I953">
        <v>46</v>
      </c>
      <c r="J953" t="str">
        <f>IF(ABS((C953-AVERAGE($C:$C))/_xlfn.STDEV.S(moras2[SALARIO]))&gt;1.96,"Atípico","No")</f>
        <v>No</v>
      </c>
      <c r="K953" t="str">
        <f>IF(ABS((moras2[[#This Row],[EDAD]]-AVERAGE($I:$I))/_xlfn.STDEV.S($I:$I))&gt;1.96,"Atípico","No")</f>
        <v>No</v>
      </c>
      <c r="L953" t="str">
        <f t="shared" si="28"/>
        <v>46-55</v>
      </c>
      <c r="M953" t="str">
        <f t="shared" si="29"/>
        <v>500.001-1.000.000</v>
      </c>
    </row>
    <row r="954" spans="1:13" x14ac:dyDescent="0.35">
      <c r="A954">
        <v>2247</v>
      </c>
      <c r="B954" t="s">
        <v>15</v>
      </c>
      <c r="C954">
        <v>868869.23</v>
      </c>
      <c r="D954" t="s">
        <v>10</v>
      </c>
      <c r="E954" t="s">
        <v>16</v>
      </c>
      <c r="F954" t="s">
        <v>12</v>
      </c>
      <c r="G954" t="s">
        <v>13</v>
      </c>
      <c r="H954" t="s">
        <v>13</v>
      </c>
      <c r="I954">
        <v>40</v>
      </c>
      <c r="J954" t="str">
        <f>IF(ABS((C954-AVERAGE($C:$C))/_xlfn.STDEV.S(moras2[SALARIO]))&gt;1.96,"Atípico","No")</f>
        <v>No</v>
      </c>
      <c r="K954" t="str">
        <f>IF(ABS((moras2[[#This Row],[EDAD]]-AVERAGE($I:$I))/_xlfn.STDEV.S($I:$I))&gt;1.96,"Atípico","No")</f>
        <v>No</v>
      </c>
      <c r="L954" t="str">
        <f t="shared" si="28"/>
        <v>36-45</v>
      </c>
      <c r="M954" t="str">
        <f t="shared" si="29"/>
        <v>500.001-1.000.000</v>
      </c>
    </row>
    <row r="955" spans="1:13" x14ac:dyDescent="0.35">
      <c r="A955">
        <v>1446</v>
      </c>
      <c r="B955" t="s">
        <v>9</v>
      </c>
      <c r="C955">
        <v>868191.39</v>
      </c>
      <c r="D955" t="s">
        <v>10</v>
      </c>
      <c r="E955" t="s">
        <v>16</v>
      </c>
      <c r="F955" t="s">
        <v>12</v>
      </c>
      <c r="G955" t="s">
        <v>13</v>
      </c>
      <c r="H955" t="s">
        <v>13</v>
      </c>
      <c r="I955">
        <v>30</v>
      </c>
      <c r="J955" t="str">
        <f>IF(ABS((C955-AVERAGE($C:$C))/_xlfn.STDEV.S(moras2[SALARIO]))&gt;1.96,"Atípico","No")</f>
        <v>No</v>
      </c>
      <c r="K955" t="str">
        <f>IF(ABS((moras2[[#This Row],[EDAD]]-AVERAGE($I:$I))/_xlfn.STDEV.S($I:$I))&gt;1.96,"Atípico","No")</f>
        <v>No</v>
      </c>
      <c r="L955" t="str">
        <f t="shared" si="28"/>
        <v>26-35</v>
      </c>
      <c r="M955" t="str">
        <f t="shared" si="29"/>
        <v>500.001-1.000.000</v>
      </c>
    </row>
    <row r="956" spans="1:13" x14ac:dyDescent="0.35">
      <c r="A956">
        <v>3993</v>
      </c>
      <c r="B956" t="s">
        <v>15</v>
      </c>
      <c r="C956">
        <v>867373.5</v>
      </c>
      <c r="D956" t="s">
        <v>10</v>
      </c>
      <c r="E956" t="s">
        <v>11</v>
      </c>
      <c r="F956" t="s">
        <v>12</v>
      </c>
      <c r="G956" t="s">
        <v>13</v>
      </c>
      <c r="H956" t="s">
        <v>13</v>
      </c>
      <c r="I956">
        <v>32</v>
      </c>
      <c r="J956" t="str">
        <f>IF(ABS((C956-AVERAGE($C:$C))/_xlfn.STDEV.S(moras2[SALARIO]))&gt;1.96,"Atípico","No")</f>
        <v>No</v>
      </c>
      <c r="K956" t="str">
        <f>IF(ABS((moras2[[#This Row],[EDAD]]-AVERAGE($I:$I))/_xlfn.STDEV.S($I:$I))&gt;1.96,"Atípico","No")</f>
        <v>No</v>
      </c>
      <c r="L956" t="str">
        <f t="shared" si="28"/>
        <v>26-35</v>
      </c>
      <c r="M956" t="str">
        <f t="shared" si="29"/>
        <v>500.001-1.000.000</v>
      </c>
    </row>
    <row r="957" spans="1:13" x14ac:dyDescent="0.35">
      <c r="A957">
        <v>4126</v>
      </c>
      <c r="B957" t="s">
        <v>15</v>
      </c>
      <c r="C957">
        <v>865457.02</v>
      </c>
      <c r="D957" t="s">
        <v>10</v>
      </c>
      <c r="E957" t="s">
        <v>11</v>
      </c>
      <c r="F957" t="s">
        <v>12</v>
      </c>
      <c r="G957" t="s">
        <v>13</v>
      </c>
      <c r="H957" t="s">
        <v>13</v>
      </c>
      <c r="I957">
        <v>42</v>
      </c>
      <c r="J957" t="str">
        <f>IF(ABS((C957-AVERAGE($C:$C))/_xlfn.STDEV.S(moras2[SALARIO]))&gt;1.96,"Atípico","No")</f>
        <v>No</v>
      </c>
      <c r="K957" t="str">
        <f>IF(ABS((moras2[[#This Row],[EDAD]]-AVERAGE($I:$I))/_xlfn.STDEV.S($I:$I))&gt;1.96,"Atípico","No")</f>
        <v>No</v>
      </c>
      <c r="L957" t="str">
        <f t="shared" si="28"/>
        <v>36-45</v>
      </c>
      <c r="M957" t="str">
        <f t="shared" si="29"/>
        <v>500.001-1.000.000</v>
      </c>
    </row>
    <row r="958" spans="1:13" x14ac:dyDescent="0.35">
      <c r="A958">
        <v>1496</v>
      </c>
      <c r="B958" t="s">
        <v>15</v>
      </c>
      <c r="C958">
        <v>863546</v>
      </c>
      <c r="D958" t="s">
        <v>10</v>
      </c>
      <c r="E958" t="s">
        <v>11</v>
      </c>
      <c r="F958" t="s">
        <v>12</v>
      </c>
      <c r="G958" t="s">
        <v>13</v>
      </c>
      <c r="H958" t="s">
        <v>12</v>
      </c>
      <c r="I958">
        <v>31</v>
      </c>
      <c r="J958" t="str">
        <f>IF(ABS((C958-AVERAGE($C:$C))/_xlfn.STDEV.S(moras2[SALARIO]))&gt;1.96,"Atípico","No")</f>
        <v>No</v>
      </c>
      <c r="K958" t="str">
        <f>IF(ABS((moras2[[#This Row],[EDAD]]-AVERAGE($I:$I))/_xlfn.STDEV.S($I:$I))&gt;1.96,"Atípico","No")</f>
        <v>No</v>
      </c>
      <c r="L958" t="str">
        <f t="shared" si="28"/>
        <v>26-35</v>
      </c>
      <c r="M958" t="str">
        <f t="shared" si="29"/>
        <v>500.001-1.000.000</v>
      </c>
    </row>
    <row r="959" spans="1:13" x14ac:dyDescent="0.35">
      <c r="A959">
        <v>3556</v>
      </c>
      <c r="B959" t="s">
        <v>15</v>
      </c>
      <c r="C959">
        <v>862543.82</v>
      </c>
      <c r="D959" t="s">
        <v>10</v>
      </c>
      <c r="E959" t="s">
        <v>11</v>
      </c>
      <c r="F959" t="s">
        <v>12</v>
      </c>
      <c r="G959" t="s">
        <v>13</v>
      </c>
      <c r="H959" t="s">
        <v>13</v>
      </c>
      <c r="I959">
        <v>37</v>
      </c>
      <c r="J959" t="str">
        <f>IF(ABS((C959-AVERAGE($C:$C))/_xlfn.STDEV.S(moras2[SALARIO]))&gt;1.96,"Atípico","No")</f>
        <v>No</v>
      </c>
      <c r="K959" t="str">
        <f>IF(ABS((moras2[[#This Row],[EDAD]]-AVERAGE($I:$I))/_xlfn.STDEV.S($I:$I))&gt;1.96,"Atípico","No")</f>
        <v>No</v>
      </c>
      <c r="L959" t="str">
        <f t="shared" si="28"/>
        <v>36-45</v>
      </c>
      <c r="M959" t="str">
        <f t="shared" si="29"/>
        <v>500.001-1.000.000</v>
      </c>
    </row>
    <row r="960" spans="1:13" x14ac:dyDescent="0.35">
      <c r="A960">
        <v>4574</v>
      </c>
      <c r="B960" t="s">
        <v>9</v>
      </c>
      <c r="C960">
        <v>860750.63</v>
      </c>
      <c r="D960" t="s">
        <v>10</v>
      </c>
      <c r="E960" t="s">
        <v>16</v>
      </c>
      <c r="F960" t="s">
        <v>12</v>
      </c>
      <c r="G960" t="s">
        <v>13</v>
      </c>
      <c r="H960" t="s">
        <v>13</v>
      </c>
      <c r="I960">
        <v>25</v>
      </c>
      <c r="J960" t="str">
        <f>IF(ABS((C960-AVERAGE($C:$C))/_xlfn.STDEV.S(moras2[SALARIO]))&gt;1.96,"Atípico","No")</f>
        <v>No</v>
      </c>
      <c r="K960" t="str">
        <f>IF(ABS((moras2[[#This Row],[EDAD]]-AVERAGE($I:$I))/_xlfn.STDEV.S($I:$I))&gt;1.96,"Atípico","No")</f>
        <v>No</v>
      </c>
      <c r="L960" t="str">
        <f t="shared" si="28"/>
        <v>26-35</v>
      </c>
      <c r="M960" t="str">
        <f t="shared" si="29"/>
        <v>500.001-1.000.000</v>
      </c>
    </row>
    <row r="961" spans="1:13" x14ac:dyDescent="0.35">
      <c r="A961">
        <v>2809</v>
      </c>
      <c r="B961" t="s">
        <v>15</v>
      </c>
      <c r="C961">
        <v>860036.5</v>
      </c>
      <c r="D961" t="s">
        <v>10</v>
      </c>
      <c r="E961" t="s">
        <v>11</v>
      </c>
      <c r="F961" t="s">
        <v>12</v>
      </c>
      <c r="G961" t="s">
        <v>13</v>
      </c>
      <c r="H961" t="s">
        <v>13</v>
      </c>
      <c r="I961">
        <v>49</v>
      </c>
      <c r="J961" t="str">
        <f>IF(ABS((C961-AVERAGE($C:$C))/_xlfn.STDEV.S(moras2[SALARIO]))&gt;1.96,"Atípico","No")</f>
        <v>No</v>
      </c>
      <c r="K961" t="str">
        <f>IF(ABS((moras2[[#This Row],[EDAD]]-AVERAGE($I:$I))/_xlfn.STDEV.S($I:$I))&gt;1.96,"Atípico","No")</f>
        <v>No</v>
      </c>
      <c r="L961" t="str">
        <f t="shared" si="28"/>
        <v>46-55</v>
      </c>
      <c r="M961" t="str">
        <f t="shared" si="29"/>
        <v>500.001-1.000.000</v>
      </c>
    </row>
    <row r="962" spans="1:13" x14ac:dyDescent="0.35">
      <c r="A962">
        <v>1502</v>
      </c>
      <c r="B962" t="s">
        <v>15</v>
      </c>
      <c r="C962">
        <v>859613</v>
      </c>
      <c r="D962" t="s">
        <v>10</v>
      </c>
      <c r="E962" t="s">
        <v>16</v>
      </c>
      <c r="F962" t="s">
        <v>12</v>
      </c>
      <c r="G962" t="s">
        <v>13</v>
      </c>
      <c r="H962" t="s">
        <v>13</v>
      </c>
      <c r="I962">
        <v>22</v>
      </c>
      <c r="J962" t="str">
        <f>IF(ABS((C962-AVERAGE($C:$C))/_xlfn.STDEV.S(moras2[SALARIO]))&gt;1.96,"Atípico","No")</f>
        <v>No</v>
      </c>
      <c r="K962" t="str">
        <f>IF(ABS((moras2[[#This Row],[EDAD]]-AVERAGE($I:$I))/_xlfn.STDEV.S($I:$I))&gt;1.96,"Atípico","No")</f>
        <v>No</v>
      </c>
      <c r="L962" t="str">
        <f t="shared" ref="L962:L1025" si="30">IF(I962&lt;=35,"26-35",IF(I962&lt;=45,"36-45",IF(I962&lt;=55,"46-55","56+")))</f>
        <v>26-35</v>
      </c>
      <c r="M962" t="str">
        <f t="shared" ref="M962:M1025" si="31">IF(C962&lt;=500000,"0-500.000",
IF(C962&lt;=1000000,"500.001-1.000.000",
IF(C962&lt;=5000000,"1.000.001-5.000.000",
"5.000.001-16.858.742")))</f>
        <v>500.001-1.000.000</v>
      </c>
    </row>
    <row r="963" spans="1:13" x14ac:dyDescent="0.35">
      <c r="A963">
        <v>2701</v>
      </c>
      <c r="B963" t="s">
        <v>9</v>
      </c>
      <c r="C963">
        <v>858401</v>
      </c>
      <c r="D963" t="s">
        <v>10</v>
      </c>
      <c r="E963" t="s">
        <v>16</v>
      </c>
      <c r="F963" t="s">
        <v>12</v>
      </c>
      <c r="G963" t="s">
        <v>13</v>
      </c>
      <c r="H963" t="s">
        <v>13</v>
      </c>
      <c r="I963">
        <v>32</v>
      </c>
      <c r="J963" t="str">
        <f>IF(ABS((C963-AVERAGE($C:$C))/_xlfn.STDEV.S(moras2[SALARIO]))&gt;1.96,"Atípico","No")</f>
        <v>No</v>
      </c>
      <c r="K963" t="str">
        <f>IF(ABS((moras2[[#This Row],[EDAD]]-AVERAGE($I:$I))/_xlfn.STDEV.S($I:$I))&gt;1.96,"Atípico","No")</f>
        <v>No</v>
      </c>
      <c r="L963" t="str">
        <f t="shared" si="30"/>
        <v>26-35</v>
      </c>
      <c r="M963" t="str">
        <f t="shared" si="31"/>
        <v>500.001-1.000.000</v>
      </c>
    </row>
    <row r="964" spans="1:13" x14ac:dyDescent="0.35">
      <c r="A964">
        <v>3723</v>
      </c>
      <c r="B964" t="s">
        <v>15</v>
      </c>
      <c r="C964">
        <v>858032.05</v>
      </c>
      <c r="D964" t="s">
        <v>10</v>
      </c>
      <c r="E964" t="s">
        <v>11</v>
      </c>
      <c r="F964" t="s">
        <v>12</v>
      </c>
      <c r="G964" t="s">
        <v>13</v>
      </c>
      <c r="H964" t="s">
        <v>13</v>
      </c>
      <c r="I964">
        <v>53</v>
      </c>
      <c r="J964" t="str">
        <f>IF(ABS((C964-AVERAGE($C:$C))/_xlfn.STDEV.S(moras2[SALARIO]))&gt;1.96,"Atípico","No")</f>
        <v>No</v>
      </c>
      <c r="K964" t="str">
        <f>IF(ABS((moras2[[#This Row],[EDAD]]-AVERAGE($I:$I))/_xlfn.STDEV.S($I:$I))&gt;1.96,"Atípico","No")</f>
        <v>No</v>
      </c>
      <c r="L964" t="str">
        <f t="shared" si="30"/>
        <v>46-55</v>
      </c>
      <c r="M964" t="str">
        <f t="shared" si="31"/>
        <v>500.001-1.000.000</v>
      </c>
    </row>
    <row r="965" spans="1:13" x14ac:dyDescent="0.35">
      <c r="A965">
        <v>4523</v>
      </c>
      <c r="B965" t="s">
        <v>15</v>
      </c>
      <c r="C965">
        <v>857753.11</v>
      </c>
      <c r="D965" t="s">
        <v>10</v>
      </c>
      <c r="E965" t="s">
        <v>16</v>
      </c>
      <c r="F965" t="s">
        <v>12</v>
      </c>
      <c r="G965" t="s">
        <v>13</v>
      </c>
      <c r="H965" t="s">
        <v>13</v>
      </c>
      <c r="I965">
        <v>32</v>
      </c>
      <c r="J965" t="str">
        <f>IF(ABS((C965-AVERAGE($C:$C))/_xlfn.STDEV.S(moras2[SALARIO]))&gt;1.96,"Atípico","No")</f>
        <v>No</v>
      </c>
      <c r="K965" t="str">
        <f>IF(ABS((moras2[[#This Row],[EDAD]]-AVERAGE($I:$I))/_xlfn.STDEV.S($I:$I))&gt;1.96,"Atípico","No")</f>
        <v>No</v>
      </c>
      <c r="L965" t="str">
        <f t="shared" si="30"/>
        <v>26-35</v>
      </c>
      <c r="M965" t="str">
        <f t="shared" si="31"/>
        <v>500.001-1.000.000</v>
      </c>
    </row>
    <row r="966" spans="1:13" x14ac:dyDescent="0.35">
      <c r="A966">
        <v>3559</v>
      </c>
      <c r="B966" t="s">
        <v>9</v>
      </c>
      <c r="C966">
        <v>857231</v>
      </c>
      <c r="D966" t="s">
        <v>10</v>
      </c>
      <c r="E966" t="s">
        <v>16</v>
      </c>
      <c r="F966" t="s">
        <v>12</v>
      </c>
      <c r="G966" t="s">
        <v>13</v>
      </c>
      <c r="H966" t="s">
        <v>13</v>
      </c>
      <c r="I966">
        <v>35</v>
      </c>
      <c r="J966" t="str">
        <f>IF(ABS((C966-AVERAGE($C:$C))/_xlfn.STDEV.S(moras2[SALARIO]))&gt;1.96,"Atípico","No")</f>
        <v>No</v>
      </c>
      <c r="K966" t="str">
        <f>IF(ABS((moras2[[#This Row],[EDAD]]-AVERAGE($I:$I))/_xlfn.STDEV.S($I:$I))&gt;1.96,"Atípico","No")</f>
        <v>No</v>
      </c>
      <c r="L966" t="str">
        <f t="shared" si="30"/>
        <v>26-35</v>
      </c>
      <c r="M966" t="str">
        <f t="shared" si="31"/>
        <v>500.001-1.000.000</v>
      </c>
    </row>
    <row r="967" spans="1:13" x14ac:dyDescent="0.35">
      <c r="A967">
        <v>3928</v>
      </c>
      <c r="B967" t="s">
        <v>15</v>
      </c>
      <c r="C967">
        <v>856546</v>
      </c>
      <c r="D967" t="s">
        <v>10</v>
      </c>
      <c r="E967" t="s">
        <v>11</v>
      </c>
      <c r="F967" t="s">
        <v>12</v>
      </c>
      <c r="G967" t="s">
        <v>13</v>
      </c>
      <c r="H967" t="s">
        <v>13</v>
      </c>
      <c r="I967">
        <v>36</v>
      </c>
      <c r="J967" t="str">
        <f>IF(ABS((C967-AVERAGE($C:$C))/_xlfn.STDEV.S(moras2[SALARIO]))&gt;1.96,"Atípico","No")</f>
        <v>No</v>
      </c>
      <c r="K967" t="str">
        <f>IF(ABS((moras2[[#This Row],[EDAD]]-AVERAGE($I:$I))/_xlfn.STDEV.S($I:$I))&gt;1.96,"Atípico","No")</f>
        <v>No</v>
      </c>
      <c r="L967" t="str">
        <f t="shared" si="30"/>
        <v>36-45</v>
      </c>
      <c r="M967" t="str">
        <f t="shared" si="31"/>
        <v>500.001-1.000.000</v>
      </c>
    </row>
    <row r="968" spans="1:13" x14ac:dyDescent="0.35">
      <c r="A968">
        <v>7</v>
      </c>
      <c r="B968" t="s">
        <v>9</v>
      </c>
      <c r="C968">
        <v>854712</v>
      </c>
      <c r="D968" t="s">
        <v>10</v>
      </c>
      <c r="E968" t="s">
        <v>16</v>
      </c>
      <c r="F968" t="s">
        <v>12</v>
      </c>
      <c r="G968" t="s">
        <v>13</v>
      </c>
      <c r="H968" t="s">
        <v>13</v>
      </c>
      <c r="I968">
        <v>38</v>
      </c>
      <c r="J968" t="str">
        <f>IF(ABS((C968-AVERAGE($C:$C))/_xlfn.STDEV.S(moras2[SALARIO]))&gt;1.96,"Atípico","No")</f>
        <v>No</v>
      </c>
      <c r="K968" t="str">
        <f>IF(ABS((moras2[[#This Row],[EDAD]]-AVERAGE($I:$I))/_xlfn.STDEV.S($I:$I))&gt;1.96,"Atípico","No")</f>
        <v>No</v>
      </c>
      <c r="L968" t="str">
        <f t="shared" si="30"/>
        <v>36-45</v>
      </c>
      <c r="M968" t="str">
        <f t="shared" si="31"/>
        <v>500.001-1.000.000</v>
      </c>
    </row>
    <row r="969" spans="1:13" x14ac:dyDescent="0.35">
      <c r="A969">
        <v>820</v>
      </c>
      <c r="B969" t="s">
        <v>15</v>
      </c>
      <c r="C969">
        <v>854646.84</v>
      </c>
      <c r="D969" t="s">
        <v>10</v>
      </c>
      <c r="E969" t="s">
        <v>11</v>
      </c>
      <c r="F969" t="s">
        <v>12</v>
      </c>
      <c r="G969" t="s">
        <v>13</v>
      </c>
      <c r="H969" t="s">
        <v>13</v>
      </c>
      <c r="I969">
        <v>24</v>
      </c>
      <c r="J969" t="str">
        <f>IF(ABS((C969-AVERAGE($C:$C))/_xlfn.STDEV.S(moras2[SALARIO]))&gt;1.96,"Atípico","No")</f>
        <v>No</v>
      </c>
      <c r="K969" t="str">
        <f>IF(ABS((moras2[[#This Row],[EDAD]]-AVERAGE($I:$I))/_xlfn.STDEV.S($I:$I))&gt;1.96,"Atípico","No")</f>
        <v>No</v>
      </c>
      <c r="L969" t="str">
        <f t="shared" si="30"/>
        <v>26-35</v>
      </c>
      <c r="M969" t="str">
        <f t="shared" si="31"/>
        <v>500.001-1.000.000</v>
      </c>
    </row>
    <row r="970" spans="1:13" x14ac:dyDescent="0.35">
      <c r="A970">
        <v>414</v>
      </c>
      <c r="B970" t="s">
        <v>9</v>
      </c>
      <c r="C970">
        <v>854328.45</v>
      </c>
      <c r="D970" t="s">
        <v>10</v>
      </c>
      <c r="E970" t="s">
        <v>11</v>
      </c>
      <c r="F970" t="s">
        <v>12</v>
      </c>
      <c r="G970" t="s">
        <v>13</v>
      </c>
      <c r="H970" t="s">
        <v>13</v>
      </c>
      <c r="I970">
        <v>50</v>
      </c>
      <c r="J970" t="str">
        <f>IF(ABS((C970-AVERAGE($C:$C))/_xlfn.STDEV.S(moras2[SALARIO]))&gt;1.96,"Atípico","No")</f>
        <v>No</v>
      </c>
      <c r="K970" t="str">
        <f>IF(ABS((moras2[[#This Row],[EDAD]]-AVERAGE($I:$I))/_xlfn.STDEV.S($I:$I))&gt;1.96,"Atípico","No")</f>
        <v>No</v>
      </c>
      <c r="L970" t="str">
        <f t="shared" si="30"/>
        <v>46-55</v>
      </c>
      <c r="M970" t="str">
        <f t="shared" si="31"/>
        <v>500.001-1.000.000</v>
      </c>
    </row>
    <row r="971" spans="1:13" x14ac:dyDescent="0.35">
      <c r="A971">
        <v>1645</v>
      </c>
      <c r="B971" t="s">
        <v>9</v>
      </c>
      <c r="C971">
        <v>852982.67</v>
      </c>
      <c r="D971" t="s">
        <v>10</v>
      </c>
      <c r="E971" t="s">
        <v>16</v>
      </c>
      <c r="F971" t="s">
        <v>12</v>
      </c>
      <c r="G971" t="s">
        <v>13</v>
      </c>
      <c r="H971" t="s">
        <v>13</v>
      </c>
      <c r="I971">
        <v>31</v>
      </c>
      <c r="J971" t="str">
        <f>IF(ABS((C971-AVERAGE($C:$C))/_xlfn.STDEV.S(moras2[SALARIO]))&gt;1.96,"Atípico","No")</f>
        <v>No</v>
      </c>
      <c r="K971" t="str">
        <f>IF(ABS((moras2[[#This Row],[EDAD]]-AVERAGE($I:$I))/_xlfn.STDEV.S($I:$I))&gt;1.96,"Atípico","No")</f>
        <v>No</v>
      </c>
      <c r="L971" t="str">
        <f t="shared" si="30"/>
        <v>26-35</v>
      </c>
      <c r="M971" t="str">
        <f t="shared" si="31"/>
        <v>500.001-1.000.000</v>
      </c>
    </row>
    <row r="972" spans="1:13" x14ac:dyDescent="0.35">
      <c r="A972">
        <v>153</v>
      </c>
      <c r="B972" t="s">
        <v>9</v>
      </c>
      <c r="C972">
        <v>851079</v>
      </c>
      <c r="D972" t="s">
        <v>10</v>
      </c>
      <c r="E972" t="s">
        <v>16</v>
      </c>
      <c r="F972" t="s">
        <v>12</v>
      </c>
      <c r="G972" t="s">
        <v>13</v>
      </c>
      <c r="H972" t="s">
        <v>13</v>
      </c>
      <c r="I972">
        <v>58</v>
      </c>
      <c r="J972" t="str">
        <f>IF(ABS((C972-AVERAGE($C:$C))/_xlfn.STDEV.S(moras2[SALARIO]))&gt;1.96,"Atípico","No")</f>
        <v>No</v>
      </c>
      <c r="K972" t="str">
        <f>IF(ABS((moras2[[#This Row],[EDAD]]-AVERAGE($I:$I))/_xlfn.STDEV.S($I:$I))&gt;1.96,"Atípico","No")</f>
        <v>No</v>
      </c>
      <c r="L972" t="str">
        <f t="shared" si="30"/>
        <v>56+</v>
      </c>
      <c r="M972" t="str">
        <f t="shared" si="31"/>
        <v>500.001-1.000.000</v>
      </c>
    </row>
    <row r="973" spans="1:13" x14ac:dyDescent="0.35">
      <c r="A973">
        <v>1106</v>
      </c>
      <c r="B973" t="s">
        <v>15</v>
      </c>
      <c r="C973">
        <v>850000</v>
      </c>
      <c r="D973" t="s">
        <v>10</v>
      </c>
      <c r="E973" t="s">
        <v>16</v>
      </c>
      <c r="F973" t="s">
        <v>12</v>
      </c>
      <c r="G973" t="s">
        <v>13</v>
      </c>
      <c r="H973" t="s">
        <v>13</v>
      </c>
      <c r="I973">
        <v>38</v>
      </c>
      <c r="J973" t="str">
        <f>IF(ABS((C973-AVERAGE($C:$C))/_xlfn.STDEV.S(moras2[SALARIO]))&gt;1.96,"Atípico","No")</f>
        <v>No</v>
      </c>
      <c r="K973" t="str">
        <f>IF(ABS((moras2[[#This Row],[EDAD]]-AVERAGE($I:$I))/_xlfn.STDEV.S($I:$I))&gt;1.96,"Atípico","No")</f>
        <v>No</v>
      </c>
      <c r="L973" t="str">
        <f t="shared" si="30"/>
        <v>36-45</v>
      </c>
      <c r="M973" t="str">
        <f t="shared" si="31"/>
        <v>500.001-1.000.000</v>
      </c>
    </row>
    <row r="974" spans="1:13" x14ac:dyDescent="0.35">
      <c r="A974">
        <v>1856</v>
      </c>
      <c r="B974" t="s">
        <v>9</v>
      </c>
      <c r="C974">
        <v>849678</v>
      </c>
      <c r="D974" t="s">
        <v>18</v>
      </c>
      <c r="E974" t="s">
        <v>16</v>
      </c>
      <c r="F974" t="s">
        <v>12</v>
      </c>
      <c r="G974" t="s">
        <v>13</v>
      </c>
      <c r="H974" t="s">
        <v>12</v>
      </c>
      <c r="I974">
        <v>51</v>
      </c>
      <c r="J974" t="str">
        <f>IF(ABS((C974-AVERAGE($C:$C))/_xlfn.STDEV.S(moras2[SALARIO]))&gt;1.96,"Atípico","No")</f>
        <v>No</v>
      </c>
      <c r="K974" t="str">
        <f>IF(ABS((moras2[[#This Row],[EDAD]]-AVERAGE($I:$I))/_xlfn.STDEV.S($I:$I))&gt;1.96,"Atípico","No")</f>
        <v>No</v>
      </c>
      <c r="L974" t="str">
        <f t="shared" si="30"/>
        <v>46-55</v>
      </c>
      <c r="M974" t="str">
        <f t="shared" si="31"/>
        <v>500.001-1.000.000</v>
      </c>
    </row>
    <row r="975" spans="1:13" x14ac:dyDescent="0.35">
      <c r="A975">
        <v>981</v>
      </c>
      <c r="B975" t="s">
        <v>9</v>
      </c>
      <c r="C975">
        <v>848691.7</v>
      </c>
      <c r="D975" t="s">
        <v>10</v>
      </c>
      <c r="E975" t="s">
        <v>16</v>
      </c>
      <c r="F975" t="s">
        <v>12</v>
      </c>
      <c r="G975" t="s">
        <v>13</v>
      </c>
      <c r="H975" t="s">
        <v>13</v>
      </c>
      <c r="I975">
        <v>49</v>
      </c>
      <c r="J975" t="str">
        <f>IF(ABS((C975-AVERAGE($C:$C))/_xlfn.STDEV.S(moras2[SALARIO]))&gt;1.96,"Atípico","No")</f>
        <v>No</v>
      </c>
      <c r="K975" t="str">
        <f>IF(ABS((moras2[[#This Row],[EDAD]]-AVERAGE($I:$I))/_xlfn.STDEV.S($I:$I))&gt;1.96,"Atípico","No")</f>
        <v>No</v>
      </c>
      <c r="L975" t="str">
        <f t="shared" si="30"/>
        <v>46-55</v>
      </c>
      <c r="M975" t="str">
        <f t="shared" si="31"/>
        <v>500.001-1.000.000</v>
      </c>
    </row>
    <row r="976" spans="1:13" x14ac:dyDescent="0.35">
      <c r="A976">
        <v>2225</v>
      </c>
      <c r="B976" t="s">
        <v>9</v>
      </c>
      <c r="C976">
        <v>848107</v>
      </c>
      <c r="D976" t="s">
        <v>10</v>
      </c>
      <c r="E976" t="s">
        <v>11</v>
      </c>
      <c r="F976" t="s">
        <v>12</v>
      </c>
      <c r="G976" t="s">
        <v>13</v>
      </c>
      <c r="H976" t="s">
        <v>13</v>
      </c>
      <c r="I976">
        <v>40</v>
      </c>
      <c r="J976" t="str">
        <f>IF(ABS((C976-AVERAGE($C:$C))/_xlfn.STDEV.S(moras2[SALARIO]))&gt;1.96,"Atípico","No")</f>
        <v>No</v>
      </c>
      <c r="K976" t="str">
        <f>IF(ABS((moras2[[#This Row],[EDAD]]-AVERAGE($I:$I))/_xlfn.STDEV.S($I:$I))&gt;1.96,"Atípico","No")</f>
        <v>No</v>
      </c>
      <c r="L976" t="str">
        <f t="shared" si="30"/>
        <v>36-45</v>
      </c>
      <c r="M976" t="str">
        <f t="shared" si="31"/>
        <v>500.001-1.000.000</v>
      </c>
    </row>
    <row r="977" spans="1:13" x14ac:dyDescent="0.35">
      <c r="A977">
        <v>2588</v>
      </c>
      <c r="B977" t="s">
        <v>9</v>
      </c>
      <c r="C977">
        <v>847871</v>
      </c>
      <c r="D977" t="s">
        <v>18</v>
      </c>
      <c r="E977" t="s">
        <v>16</v>
      </c>
      <c r="F977" t="s">
        <v>12</v>
      </c>
      <c r="G977" t="s">
        <v>13</v>
      </c>
      <c r="H977" t="s">
        <v>13</v>
      </c>
      <c r="I977">
        <v>51</v>
      </c>
      <c r="J977" t="str">
        <f>IF(ABS((C977-AVERAGE($C:$C))/_xlfn.STDEV.S(moras2[SALARIO]))&gt;1.96,"Atípico","No")</f>
        <v>No</v>
      </c>
      <c r="K977" t="str">
        <f>IF(ABS((moras2[[#This Row],[EDAD]]-AVERAGE($I:$I))/_xlfn.STDEV.S($I:$I))&gt;1.96,"Atípico","No")</f>
        <v>No</v>
      </c>
      <c r="L977" t="str">
        <f t="shared" si="30"/>
        <v>46-55</v>
      </c>
      <c r="M977" t="str">
        <f t="shared" si="31"/>
        <v>500.001-1.000.000</v>
      </c>
    </row>
    <row r="978" spans="1:13" x14ac:dyDescent="0.35">
      <c r="A978">
        <v>2836</v>
      </c>
      <c r="B978" t="s">
        <v>15</v>
      </c>
      <c r="C978">
        <v>847616</v>
      </c>
      <c r="D978" t="s">
        <v>10</v>
      </c>
      <c r="E978" t="s">
        <v>11</v>
      </c>
      <c r="F978" t="s">
        <v>12</v>
      </c>
      <c r="G978" t="s">
        <v>13</v>
      </c>
      <c r="H978" t="s">
        <v>13</v>
      </c>
      <c r="I978">
        <v>31</v>
      </c>
      <c r="J978" t="str">
        <f>IF(ABS((C978-AVERAGE($C:$C))/_xlfn.STDEV.S(moras2[SALARIO]))&gt;1.96,"Atípico","No")</f>
        <v>No</v>
      </c>
      <c r="K978" t="str">
        <f>IF(ABS((moras2[[#This Row],[EDAD]]-AVERAGE($I:$I))/_xlfn.STDEV.S($I:$I))&gt;1.96,"Atípico","No")</f>
        <v>No</v>
      </c>
      <c r="L978" t="str">
        <f t="shared" si="30"/>
        <v>26-35</v>
      </c>
      <c r="M978" t="str">
        <f t="shared" si="31"/>
        <v>500.001-1.000.000</v>
      </c>
    </row>
    <row r="979" spans="1:13" x14ac:dyDescent="0.35">
      <c r="A979">
        <v>3144</v>
      </c>
      <c r="B979" t="s">
        <v>9</v>
      </c>
      <c r="C979">
        <v>847403.34</v>
      </c>
      <c r="D979" t="s">
        <v>10</v>
      </c>
      <c r="E979" t="s">
        <v>16</v>
      </c>
      <c r="F979" t="s">
        <v>12</v>
      </c>
      <c r="G979" t="s">
        <v>13</v>
      </c>
      <c r="H979" t="s">
        <v>13</v>
      </c>
      <c r="I979">
        <v>45</v>
      </c>
      <c r="J979" t="str">
        <f>IF(ABS((C979-AVERAGE($C:$C))/_xlfn.STDEV.S(moras2[SALARIO]))&gt;1.96,"Atípico","No")</f>
        <v>No</v>
      </c>
      <c r="K979" t="str">
        <f>IF(ABS((moras2[[#This Row],[EDAD]]-AVERAGE($I:$I))/_xlfn.STDEV.S($I:$I))&gt;1.96,"Atípico","No")</f>
        <v>No</v>
      </c>
      <c r="L979" t="str">
        <f t="shared" si="30"/>
        <v>36-45</v>
      </c>
      <c r="M979" t="str">
        <f t="shared" si="31"/>
        <v>500.001-1.000.000</v>
      </c>
    </row>
    <row r="980" spans="1:13" x14ac:dyDescent="0.35">
      <c r="A980">
        <v>196</v>
      </c>
      <c r="B980" t="s">
        <v>15</v>
      </c>
      <c r="C980">
        <v>846788</v>
      </c>
      <c r="D980" t="s">
        <v>10</v>
      </c>
      <c r="E980" t="s">
        <v>11</v>
      </c>
      <c r="F980" t="s">
        <v>12</v>
      </c>
      <c r="G980" t="s">
        <v>13</v>
      </c>
      <c r="H980" t="s">
        <v>12</v>
      </c>
      <c r="I980">
        <v>31</v>
      </c>
      <c r="J980" t="str">
        <f>IF(ABS((C980-AVERAGE($C:$C))/_xlfn.STDEV.S(moras2[SALARIO]))&gt;1.96,"Atípico","No")</f>
        <v>No</v>
      </c>
      <c r="K980" t="str">
        <f>IF(ABS((moras2[[#This Row],[EDAD]]-AVERAGE($I:$I))/_xlfn.STDEV.S($I:$I))&gt;1.96,"Atípico","No")</f>
        <v>No</v>
      </c>
      <c r="L980" t="str">
        <f t="shared" si="30"/>
        <v>26-35</v>
      </c>
      <c r="M980" t="str">
        <f t="shared" si="31"/>
        <v>500.001-1.000.000</v>
      </c>
    </row>
    <row r="981" spans="1:13" x14ac:dyDescent="0.35">
      <c r="A981">
        <v>4203</v>
      </c>
      <c r="B981" t="s">
        <v>9</v>
      </c>
      <c r="C981">
        <v>846723.45</v>
      </c>
      <c r="D981" t="s">
        <v>10</v>
      </c>
      <c r="E981" t="s">
        <v>16</v>
      </c>
      <c r="F981" t="s">
        <v>12</v>
      </c>
      <c r="G981" t="s">
        <v>13</v>
      </c>
      <c r="H981" t="s">
        <v>13</v>
      </c>
      <c r="I981">
        <v>35</v>
      </c>
      <c r="J981" t="str">
        <f>IF(ABS((C981-AVERAGE($C:$C))/_xlfn.STDEV.S(moras2[SALARIO]))&gt;1.96,"Atípico","No")</f>
        <v>No</v>
      </c>
      <c r="K981" t="str">
        <f>IF(ABS((moras2[[#This Row],[EDAD]]-AVERAGE($I:$I))/_xlfn.STDEV.S($I:$I))&gt;1.96,"Atípico","No")</f>
        <v>No</v>
      </c>
      <c r="L981" t="str">
        <f t="shared" si="30"/>
        <v>26-35</v>
      </c>
      <c r="M981" t="str">
        <f t="shared" si="31"/>
        <v>500.001-1.000.000</v>
      </c>
    </row>
    <row r="982" spans="1:13" x14ac:dyDescent="0.35">
      <c r="A982">
        <v>1393</v>
      </c>
      <c r="B982" t="s">
        <v>15</v>
      </c>
      <c r="C982">
        <v>846529</v>
      </c>
      <c r="D982" t="s">
        <v>10</v>
      </c>
      <c r="E982" t="s">
        <v>11</v>
      </c>
      <c r="F982" t="s">
        <v>12</v>
      </c>
      <c r="G982" t="s">
        <v>13</v>
      </c>
      <c r="H982" t="s">
        <v>13</v>
      </c>
      <c r="I982">
        <v>28</v>
      </c>
      <c r="J982" t="str">
        <f>IF(ABS((C982-AVERAGE($C:$C))/_xlfn.STDEV.S(moras2[SALARIO]))&gt;1.96,"Atípico","No")</f>
        <v>No</v>
      </c>
      <c r="K982" t="str">
        <f>IF(ABS((moras2[[#This Row],[EDAD]]-AVERAGE($I:$I))/_xlfn.STDEV.S($I:$I))&gt;1.96,"Atípico","No")</f>
        <v>No</v>
      </c>
      <c r="L982" t="str">
        <f t="shared" si="30"/>
        <v>26-35</v>
      </c>
      <c r="M982" t="str">
        <f t="shared" si="31"/>
        <v>500.001-1.000.000</v>
      </c>
    </row>
    <row r="983" spans="1:13" x14ac:dyDescent="0.35">
      <c r="A983">
        <v>4048</v>
      </c>
      <c r="B983" t="s">
        <v>9</v>
      </c>
      <c r="C983">
        <v>845279</v>
      </c>
      <c r="D983" t="s">
        <v>10</v>
      </c>
      <c r="E983" t="s">
        <v>16</v>
      </c>
      <c r="F983" t="s">
        <v>12</v>
      </c>
      <c r="G983" t="s">
        <v>13</v>
      </c>
      <c r="H983" t="s">
        <v>13</v>
      </c>
      <c r="I983">
        <v>41</v>
      </c>
      <c r="J983" t="str">
        <f>IF(ABS((C983-AVERAGE($C:$C))/_xlfn.STDEV.S(moras2[SALARIO]))&gt;1.96,"Atípico","No")</f>
        <v>No</v>
      </c>
      <c r="K983" t="str">
        <f>IF(ABS((moras2[[#This Row],[EDAD]]-AVERAGE($I:$I))/_xlfn.STDEV.S($I:$I))&gt;1.96,"Atípico","No")</f>
        <v>No</v>
      </c>
      <c r="L983" t="str">
        <f t="shared" si="30"/>
        <v>36-45</v>
      </c>
      <c r="M983" t="str">
        <f t="shared" si="31"/>
        <v>500.001-1.000.000</v>
      </c>
    </row>
    <row r="984" spans="1:13" x14ac:dyDescent="0.35">
      <c r="A984">
        <v>2346</v>
      </c>
      <c r="B984" t="s">
        <v>9</v>
      </c>
      <c r="C984">
        <v>843824.96</v>
      </c>
      <c r="D984" t="s">
        <v>10</v>
      </c>
      <c r="E984" t="s">
        <v>16</v>
      </c>
      <c r="F984" t="s">
        <v>12</v>
      </c>
      <c r="G984" t="s">
        <v>13</v>
      </c>
      <c r="H984" t="s">
        <v>13</v>
      </c>
      <c r="I984">
        <v>31</v>
      </c>
      <c r="J984" t="str">
        <f>IF(ABS((C984-AVERAGE($C:$C))/_xlfn.STDEV.S(moras2[SALARIO]))&gt;1.96,"Atípico","No")</f>
        <v>No</v>
      </c>
      <c r="K984" t="str">
        <f>IF(ABS((moras2[[#This Row],[EDAD]]-AVERAGE($I:$I))/_xlfn.STDEV.S($I:$I))&gt;1.96,"Atípico","No")</f>
        <v>No</v>
      </c>
      <c r="L984" t="str">
        <f t="shared" si="30"/>
        <v>26-35</v>
      </c>
      <c r="M984" t="str">
        <f t="shared" si="31"/>
        <v>500.001-1.000.000</v>
      </c>
    </row>
    <row r="985" spans="1:13" x14ac:dyDescent="0.35">
      <c r="A985">
        <v>4930</v>
      </c>
      <c r="B985" t="s">
        <v>9</v>
      </c>
      <c r="C985">
        <v>842792.5</v>
      </c>
      <c r="D985" t="s">
        <v>10</v>
      </c>
      <c r="E985" t="s">
        <v>11</v>
      </c>
      <c r="F985" t="s">
        <v>12</v>
      </c>
      <c r="G985" t="s">
        <v>13</v>
      </c>
      <c r="H985" t="s">
        <v>13</v>
      </c>
      <c r="I985">
        <v>33</v>
      </c>
      <c r="J985" t="str">
        <f>IF(ABS((C985-AVERAGE($C:$C))/_xlfn.STDEV.S(moras2[SALARIO]))&gt;1.96,"Atípico","No")</f>
        <v>No</v>
      </c>
      <c r="K985" t="str">
        <f>IF(ABS((moras2[[#This Row],[EDAD]]-AVERAGE($I:$I))/_xlfn.STDEV.S($I:$I))&gt;1.96,"Atípico","No")</f>
        <v>No</v>
      </c>
      <c r="L985" t="str">
        <f t="shared" si="30"/>
        <v>26-35</v>
      </c>
      <c r="M985" t="str">
        <f t="shared" si="31"/>
        <v>500.001-1.000.000</v>
      </c>
    </row>
    <row r="986" spans="1:13" x14ac:dyDescent="0.35">
      <c r="A986">
        <v>2473</v>
      </c>
      <c r="B986" t="s">
        <v>9</v>
      </c>
      <c r="C986">
        <v>842404.4</v>
      </c>
      <c r="D986" t="s">
        <v>10</v>
      </c>
      <c r="E986" t="s">
        <v>11</v>
      </c>
      <c r="F986" t="s">
        <v>12</v>
      </c>
      <c r="G986" t="s">
        <v>13</v>
      </c>
      <c r="H986" t="s">
        <v>13</v>
      </c>
      <c r="I986">
        <v>57</v>
      </c>
      <c r="J986" t="str">
        <f>IF(ABS((C986-AVERAGE($C:$C))/_xlfn.STDEV.S(moras2[SALARIO]))&gt;1.96,"Atípico","No")</f>
        <v>No</v>
      </c>
      <c r="K986" t="str">
        <f>IF(ABS((moras2[[#This Row],[EDAD]]-AVERAGE($I:$I))/_xlfn.STDEV.S($I:$I))&gt;1.96,"Atípico","No")</f>
        <v>No</v>
      </c>
      <c r="L986" t="str">
        <f t="shared" si="30"/>
        <v>56+</v>
      </c>
      <c r="M986" t="str">
        <f t="shared" si="31"/>
        <v>500.001-1.000.000</v>
      </c>
    </row>
    <row r="987" spans="1:13" x14ac:dyDescent="0.35">
      <c r="A987">
        <v>843</v>
      </c>
      <c r="B987" t="s">
        <v>15</v>
      </c>
      <c r="C987">
        <v>842365.76</v>
      </c>
      <c r="D987" t="s">
        <v>10</v>
      </c>
      <c r="E987" t="s">
        <v>16</v>
      </c>
      <c r="F987" t="s">
        <v>12</v>
      </c>
      <c r="G987" t="s">
        <v>13</v>
      </c>
      <c r="H987" t="s">
        <v>13</v>
      </c>
      <c r="I987">
        <v>29</v>
      </c>
      <c r="J987" t="str">
        <f>IF(ABS((C987-AVERAGE($C:$C))/_xlfn.STDEV.S(moras2[SALARIO]))&gt;1.96,"Atípico","No")</f>
        <v>No</v>
      </c>
      <c r="K987" t="str">
        <f>IF(ABS((moras2[[#This Row],[EDAD]]-AVERAGE($I:$I))/_xlfn.STDEV.S($I:$I))&gt;1.96,"Atípico","No")</f>
        <v>No</v>
      </c>
      <c r="L987" t="str">
        <f t="shared" si="30"/>
        <v>26-35</v>
      </c>
      <c r="M987" t="str">
        <f t="shared" si="31"/>
        <v>500.001-1.000.000</v>
      </c>
    </row>
    <row r="988" spans="1:13" x14ac:dyDescent="0.35">
      <c r="A988">
        <v>2625</v>
      </c>
      <c r="B988" t="s">
        <v>9</v>
      </c>
      <c r="C988">
        <v>842310.04</v>
      </c>
      <c r="D988" t="s">
        <v>10</v>
      </c>
      <c r="E988" t="s">
        <v>16</v>
      </c>
      <c r="F988" t="s">
        <v>12</v>
      </c>
      <c r="G988" t="s">
        <v>13</v>
      </c>
      <c r="H988" t="s">
        <v>13</v>
      </c>
      <c r="I988">
        <v>43</v>
      </c>
      <c r="J988" t="str">
        <f>IF(ABS((C988-AVERAGE($C:$C))/_xlfn.STDEV.S(moras2[SALARIO]))&gt;1.96,"Atípico","No")</f>
        <v>No</v>
      </c>
      <c r="K988" t="str">
        <f>IF(ABS((moras2[[#This Row],[EDAD]]-AVERAGE($I:$I))/_xlfn.STDEV.S($I:$I))&gt;1.96,"Atípico","No")</f>
        <v>No</v>
      </c>
      <c r="L988" t="str">
        <f t="shared" si="30"/>
        <v>36-45</v>
      </c>
      <c r="M988" t="str">
        <f t="shared" si="31"/>
        <v>500.001-1.000.000</v>
      </c>
    </row>
    <row r="989" spans="1:13" x14ac:dyDescent="0.35">
      <c r="A989">
        <v>4014</v>
      </c>
      <c r="B989" t="s">
        <v>9</v>
      </c>
      <c r="C989">
        <v>841178</v>
      </c>
      <c r="D989" t="s">
        <v>10</v>
      </c>
      <c r="E989" t="s">
        <v>11</v>
      </c>
      <c r="F989" t="s">
        <v>12</v>
      </c>
      <c r="G989" t="s">
        <v>13</v>
      </c>
      <c r="H989" t="s">
        <v>13</v>
      </c>
      <c r="I989">
        <v>46</v>
      </c>
      <c r="J989" t="str">
        <f>IF(ABS((C989-AVERAGE($C:$C))/_xlfn.STDEV.S(moras2[SALARIO]))&gt;1.96,"Atípico","No")</f>
        <v>No</v>
      </c>
      <c r="K989" t="str">
        <f>IF(ABS((moras2[[#This Row],[EDAD]]-AVERAGE($I:$I))/_xlfn.STDEV.S($I:$I))&gt;1.96,"Atípico","No")</f>
        <v>No</v>
      </c>
      <c r="L989" t="str">
        <f t="shared" si="30"/>
        <v>46-55</v>
      </c>
      <c r="M989" t="str">
        <f t="shared" si="31"/>
        <v>500.001-1.000.000</v>
      </c>
    </row>
    <row r="990" spans="1:13" x14ac:dyDescent="0.35">
      <c r="A990">
        <v>736</v>
      </c>
      <c r="B990" t="s">
        <v>15</v>
      </c>
      <c r="C990">
        <v>841070</v>
      </c>
      <c r="D990" t="s">
        <v>10</v>
      </c>
      <c r="E990" t="s">
        <v>16</v>
      </c>
      <c r="F990" t="s">
        <v>12</v>
      </c>
      <c r="G990" t="s">
        <v>13</v>
      </c>
      <c r="H990" t="s">
        <v>13</v>
      </c>
      <c r="I990">
        <v>25</v>
      </c>
      <c r="J990" t="str">
        <f>IF(ABS((C990-AVERAGE($C:$C))/_xlfn.STDEV.S(moras2[SALARIO]))&gt;1.96,"Atípico","No")</f>
        <v>No</v>
      </c>
      <c r="K990" t="str">
        <f>IF(ABS((moras2[[#This Row],[EDAD]]-AVERAGE($I:$I))/_xlfn.STDEV.S($I:$I))&gt;1.96,"Atípico","No")</f>
        <v>No</v>
      </c>
      <c r="L990" t="str">
        <f t="shared" si="30"/>
        <v>26-35</v>
      </c>
      <c r="M990" t="str">
        <f t="shared" si="31"/>
        <v>500.001-1.000.000</v>
      </c>
    </row>
    <row r="991" spans="1:13" x14ac:dyDescent="0.35">
      <c r="A991">
        <v>3741</v>
      </c>
      <c r="B991" t="s">
        <v>9</v>
      </c>
      <c r="C991">
        <v>840549</v>
      </c>
      <c r="D991" t="s">
        <v>10</v>
      </c>
      <c r="E991" t="s">
        <v>11</v>
      </c>
      <c r="F991" t="s">
        <v>12</v>
      </c>
      <c r="G991" t="s">
        <v>13</v>
      </c>
      <c r="H991" t="s">
        <v>13</v>
      </c>
      <c r="I991">
        <v>54</v>
      </c>
      <c r="J991" t="str">
        <f>IF(ABS((C991-AVERAGE($C:$C))/_xlfn.STDEV.S(moras2[SALARIO]))&gt;1.96,"Atípico","No")</f>
        <v>No</v>
      </c>
      <c r="K991" t="str">
        <f>IF(ABS((moras2[[#This Row],[EDAD]]-AVERAGE($I:$I))/_xlfn.STDEV.S($I:$I))&gt;1.96,"Atípico","No")</f>
        <v>No</v>
      </c>
      <c r="L991" t="str">
        <f t="shared" si="30"/>
        <v>46-55</v>
      </c>
      <c r="M991" t="str">
        <f t="shared" si="31"/>
        <v>500.001-1.000.000</v>
      </c>
    </row>
    <row r="992" spans="1:13" x14ac:dyDescent="0.35">
      <c r="A992">
        <v>4037</v>
      </c>
      <c r="B992" t="s">
        <v>15</v>
      </c>
      <c r="C992">
        <v>840000</v>
      </c>
      <c r="D992" t="s">
        <v>10</v>
      </c>
      <c r="E992" t="s">
        <v>16</v>
      </c>
      <c r="F992" t="s">
        <v>12</v>
      </c>
      <c r="G992" t="s">
        <v>13</v>
      </c>
      <c r="H992" t="s">
        <v>13</v>
      </c>
      <c r="I992">
        <v>29</v>
      </c>
      <c r="J992" t="str">
        <f>IF(ABS((C992-AVERAGE($C:$C))/_xlfn.STDEV.S(moras2[SALARIO]))&gt;1.96,"Atípico","No")</f>
        <v>No</v>
      </c>
      <c r="K992" t="str">
        <f>IF(ABS((moras2[[#This Row],[EDAD]]-AVERAGE($I:$I))/_xlfn.STDEV.S($I:$I))&gt;1.96,"Atípico","No")</f>
        <v>No</v>
      </c>
      <c r="L992" t="str">
        <f t="shared" si="30"/>
        <v>26-35</v>
      </c>
      <c r="M992" t="str">
        <f t="shared" si="31"/>
        <v>500.001-1.000.000</v>
      </c>
    </row>
    <row r="993" spans="1:13" x14ac:dyDescent="0.35">
      <c r="A993">
        <v>604</v>
      </c>
      <c r="B993" t="s">
        <v>9</v>
      </c>
      <c r="C993">
        <v>839652</v>
      </c>
      <c r="D993" t="s">
        <v>18</v>
      </c>
      <c r="E993" t="s">
        <v>16</v>
      </c>
      <c r="F993" t="s">
        <v>12</v>
      </c>
      <c r="G993" t="s">
        <v>13</v>
      </c>
      <c r="H993" t="s">
        <v>12</v>
      </c>
      <c r="I993">
        <v>77</v>
      </c>
      <c r="J993" t="str">
        <f>IF(ABS((C993-AVERAGE($C:$C))/_xlfn.STDEV.S(moras2[SALARIO]))&gt;1.96,"Atípico","No")</f>
        <v>No</v>
      </c>
      <c r="K993" t="str">
        <f>IF(ABS((moras2[[#This Row],[EDAD]]-AVERAGE($I:$I))/_xlfn.STDEV.S($I:$I))&gt;1.96,"Atípico","No")</f>
        <v>Atípico</v>
      </c>
      <c r="L993" t="str">
        <f t="shared" si="30"/>
        <v>56+</v>
      </c>
      <c r="M993" t="str">
        <f t="shared" si="31"/>
        <v>500.001-1.000.000</v>
      </c>
    </row>
    <row r="994" spans="1:13" x14ac:dyDescent="0.35">
      <c r="A994">
        <v>4109</v>
      </c>
      <c r="B994" t="s">
        <v>15</v>
      </c>
      <c r="C994">
        <v>839613</v>
      </c>
      <c r="D994" t="s">
        <v>10</v>
      </c>
      <c r="E994" t="s">
        <v>16</v>
      </c>
      <c r="F994" t="s">
        <v>12</v>
      </c>
      <c r="G994" t="s">
        <v>12</v>
      </c>
      <c r="H994" t="s">
        <v>13</v>
      </c>
      <c r="I994">
        <v>29</v>
      </c>
      <c r="J994" t="str">
        <f>IF(ABS((C994-AVERAGE($C:$C))/_xlfn.STDEV.S(moras2[SALARIO]))&gt;1.96,"Atípico","No")</f>
        <v>No</v>
      </c>
      <c r="K994" t="str">
        <f>IF(ABS((moras2[[#This Row],[EDAD]]-AVERAGE($I:$I))/_xlfn.STDEV.S($I:$I))&gt;1.96,"Atípico","No")</f>
        <v>No</v>
      </c>
      <c r="L994" t="str">
        <f t="shared" si="30"/>
        <v>26-35</v>
      </c>
      <c r="M994" t="str">
        <f t="shared" si="31"/>
        <v>500.001-1.000.000</v>
      </c>
    </row>
    <row r="995" spans="1:13" x14ac:dyDescent="0.35">
      <c r="A995">
        <v>4599</v>
      </c>
      <c r="B995" t="s">
        <v>9</v>
      </c>
      <c r="C995">
        <v>838786.3</v>
      </c>
      <c r="D995" t="s">
        <v>10</v>
      </c>
      <c r="E995" t="s">
        <v>16</v>
      </c>
      <c r="F995" t="s">
        <v>12</v>
      </c>
      <c r="G995" t="s">
        <v>13</v>
      </c>
      <c r="H995" t="s">
        <v>13</v>
      </c>
      <c r="I995">
        <v>79</v>
      </c>
      <c r="J995" t="str">
        <f>IF(ABS((C995-AVERAGE($C:$C))/_xlfn.STDEV.S(moras2[SALARIO]))&gt;1.96,"Atípico","No")</f>
        <v>No</v>
      </c>
      <c r="K995" t="str">
        <f>IF(ABS((moras2[[#This Row],[EDAD]]-AVERAGE($I:$I))/_xlfn.STDEV.S($I:$I))&gt;1.96,"Atípico","No")</f>
        <v>Atípico</v>
      </c>
      <c r="L995" t="str">
        <f t="shared" si="30"/>
        <v>56+</v>
      </c>
      <c r="M995" t="str">
        <f t="shared" si="31"/>
        <v>500.001-1.000.000</v>
      </c>
    </row>
    <row r="996" spans="1:13" x14ac:dyDescent="0.35">
      <c r="A996">
        <v>3825</v>
      </c>
      <c r="B996" t="s">
        <v>9</v>
      </c>
      <c r="C996">
        <v>838750.29</v>
      </c>
      <c r="D996" t="s">
        <v>10</v>
      </c>
      <c r="E996" t="s">
        <v>16</v>
      </c>
      <c r="F996" t="s">
        <v>12</v>
      </c>
      <c r="G996" t="s">
        <v>13</v>
      </c>
      <c r="H996" t="s">
        <v>13</v>
      </c>
      <c r="I996">
        <v>26</v>
      </c>
      <c r="J996" t="str">
        <f>IF(ABS((C996-AVERAGE($C:$C))/_xlfn.STDEV.S(moras2[SALARIO]))&gt;1.96,"Atípico","No")</f>
        <v>No</v>
      </c>
      <c r="K996" t="str">
        <f>IF(ABS((moras2[[#This Row],[EDAD]]-AVERAGE($I:$I))/_xlfn.STDEV.S($I:$I))&gt;1.96,"Atípico","No")</f>
        <v>No</v>
      </c>
      <c r="L996" t="str">
        <f t="shared" si="30"/>
        <v>26-35</v>
      </c>
      <c r="M996" t="str">
        <f t="shared" si="31"/>
        <v>500.001-1.000.000</v>
      </c>
    </row>
    <row r="997" spans="1:13" x14ac:dyDescent="0.35">
      <c r="A997">
        <v>1621</v>
      </c>
      <c r="B997" t="s">
        <v>9</v>
      </c>
      <c r="C997">
        <v>838586.07</v>
      </c>
      <c r="D997" t="s">
        <v>10</v>
      </c>
      <c r="E997" t="s">
        <v>11</v>
      </c>
      <c r="F997" t="s">
        <v>12</v>
      </c>
      <c r="G997" t="s">
        <v>13</v>
      </c>
      <c r="H997" t="s">
        <v>13</v>
      </c>
      <c r="I997">
        <v>31</v>
      </c>
      <c r="J997" t="str">
        <f>IF(ABS((C997-AVERAGE($C:$C))/_xlfn.STDEV.S(moras2[SALARIO]))&gt;1.96,"Atípico","No")</f>
        <v>No</v>
      </c>
      <c r="K997" t="str">
        <f>IF(ABS((moras2[[#This Row],[EDAD]]-AVERAGE($I:$I))/_xlfn.STDEV.S($I:$I))&gt;1.96,"Atípico","No")</f>
        <v>No</v>
      </c>
      <c r="L997" t="str">
        <f t="shared" si="30"/>
        <v>26-35</v>
      </c>
      <c r="M997" t="str">
        <f t="shared" si="31"/>
        <v>500.001-1.000.000</v>
      </c>
    </row>
    <row r="998" spans="1:13" x14ac:dyDescent="0.35">
      <c r="A998">
        <v>1692</v>
      </c>
      <c r="B998" t="s">
        <v>9</v>
      </c>
      <c r="C998">
        <v>838098</v>
      </c>
      <c r="D998" t="s">
        <v>10</v>
      </c>
      <c r="E998" t="s">
        <v>16</v>
      </c>
      <c r="F998" t="s">
        <v>12</v>
      </c>
      <c r="G998" t="s">
        <v>13</v>
      </c>
      <c r="H998" t="s">
        <v>13</v>
      </c>
      <c r="I998">
        <v>40</v>
      </c>
      <c r="J998" t="str">
        <f>IF(ABS((C998-AVERAGE($C:$C))/_xlfn.STDEV.S(moras2[SALARIO]))&gt;1.96,"Atípico","No")</f>
        <v>No</v>
      </c>
      <c r="K998" t="str">
        <f>IF(ABS((moras2[[#This Row],[EDAD]]-AVERAGE($I:$I))/_xlfn.STDEV.S($I:$I))&gt;1.96,"Atípico","No")</f>
        <v>No</v>
      </c>
      <c r="L998" t="str">
        <f t="shared" si="30"/>
        <v>36-45</v>
      </c>
      <c r="M998" t="str">
        <f t="shared" si="31"/>
        <v>500.001-1.000.000</v>
      </c>
    </row>
    <row r="999" spans="1:13" x14ac:dyDescent="0.35">
      <c r="A999">
        <v>2199</v>
      </c>
      <c r="B999" t="s">
        <v>9</v>
      </c>
      <c r="C999">
        <v>837414</v>
      </c>
      <c r="D999" t="s">
        <v>18</v>
      </c>
      <c r="E999" t="s">
        <v>16</v>
      </c>
      <c r="F999" t="s">
        <v>12</v>
      </c>
      <c r="G999" t="s">
        <v>13</v>
      </c>
      <c r="H999" t="s">
        <v>13</v>
      </c>
      <c r="I999">
        <v>64</v>
      </c>
      <c r="J999" t="str">
        <f>IF(ABS((C999-AVERAGE($C:$C))/_xlfn.STDEV.S(moras2[SALARIO]))&gt;1.96,"Atípico","No")</f>
        <v>No</v>
      </c>
      <c r="K999" t="str">
        <f>IF(ABS((moras2[[#This Row],[EDAD]]-AVERAGE($I:$I))/_xlfn.STDEV.S($I:$I))&gt;1.96,"Atípico","No")</f>
        <v>No</v>
      </c>
      <c r="L999" t="str">
        <f t="shared" si="30"/>
        <v>56+</v>
      </c>
      <c r="M999" t="str">
        <f t="shared" si="31"/>
        <v>500.001-1.000.000</v>
      </c>
    </row>
    <row r="1000" spans="1:13" x14ac:dyDescent="0.35">
      <c r="A1000">
        <v>974</v>
      </c>
      <c r="B1000" t="s">
        <v>15</v>
      </c>
      <c r="C1000">
        <v>837414</v>
      </c>
      <c r="D1000" t="s">
        <v>18</v>
      </c>
      <c r="E1000" t="s">
        <v>16</v>
      </c>
      <c r="F1000" t="s">
        <v>12</v>
      </c>
      <c r="G1000" t="s">
        <v>13</v>
      </c>
      <c r="H1000" t="s">
        <v>13</v>
      </c>
      <c r="I1000">
        <v>65</v>
      </c>
      <c r="J1000" t="str">
        <f>IF(ABS((C1000-AVERAGE($C:$C))/_xlfn.STDEV.S(moras2[SALARIO]))&gt;1.96,"Atípico","No")</f>
        <v>No</v>
      </c>
      <c r="K1000" t="str">
        <f>IF(ABS((moras2[[#This Row],[EDAD]]-AVERAGE($I:$I))/_xlfn.STDEV.S($I:$I))&gt;1.96,"Atípico","No")</f>
        <v>No</v>
      </c>
      <c r="L1000" t="str">
        <f t="shared" si="30"/>
        <v>56+</v>
      </c>
      <c r="M1000" t="str">
        <f t="shared" si="31"/>
        <v>500.001-1.000.000</v>
      </c>
    </row>
    <row r="1001" spans="1:13" x14ac:dyDescent="0.35">
      <c r="A1001">
        <v>2964</v>
      </c>
      <c r="B1001" t="s">
        <v>9</v>
      </c>
      <c r="C1001">
        <v>836076</v>
      </c>
      <c r="D1001" t="s">
        <v>10</v>
      </c>
      <c r="E1001" t="s">
        <v>11</v>
      </c>
      <c r="F1001" t="s">
        <v>12</v>
      </c>
      <c r="G1001" t="s">
        <v>13</v>
      </c>
      <c r="H1001" t="s">
        <v>13</v>
      </c>
      <c r="I1001">
        <v>32</v>
      </c>
      <c r="J1001" t="str">
        <f>IF(ABS((C1001-AVERAGE($C:$C))/_xlfn.STDEV.S(moras2[SALARIO]))&gt;1.96,"Atípico","No")</f>
        <v>No</v>
      </c>
      <c r="K1001" t="str">
        <f>IF(ABS((moras2[[#This Row],[EDAD]]-AVERAGE($I:$I))/_xlfn.STDEV.S($I:$I))&gt;1.96,"Atípico","No")</f>
        <v>No</v>
      </c>
      <c r="L1001" t="str">
        <f t="shared" si="30"/>
        <v>26-35</v>
      </c>
      <c r="M1001" t="str">
        <f t="shared" si="31"/>
        <v>500.001-1.000.000</v>
      </c>
    </row>
    <row r="1002" spans="1:13" x14ac:dyDescent="0.35">
      <c r="A1002">
        <v>4674</v>
      </c>
      <c r="B1002" t="s">
        <v>9</v>
      </c>
      <c r="C1002">
        <v>835000</v>
      </c>
      <c r="D1002" t="s">
        <v>10</v>
      </c>
      <c r="E1002" t="s">
        <v>16</v>
      </c>
      <c r="F1002" t="s">
        <v>12</v>
      </c>
      <c r="G1002" t="s">
        <v>13</v>
      </c>
      <c r="H1002" t="s">
        <v>13</v>
      </c>
      <c r="I1002">
        <v>32</v>
      </c>
      <c r="J1002" t="str">
        <f>IF(ABS((C1002-AVERAGE($C:$C))/_xlfn.STDEV.S(moras2[SALARIO]))&gt;1.96,"Atípico","No")</f>
        <v>No</v>
      </c>
      <c r="K1002" t="str">
        <f>IF(ABS((moras2[[#This Row],[EDAD]]-AVERAGE($I:$I))/_xlfn.STDEV.S($I:$I))&gt;1.96,"Atípico","No")</f>
        <v>No</v>
      </c>
      <c r="L1002" t="str">
        <f t="shared" si="30"/>
        <v>26-35</v>
      </c>
      <c r="M1002" t="str">
        <f t="shared" si="31"/>
        <v>500.001-1.000.000</v>
      </c>
    </row>
    <row r="1003" spans="1:13" x14ac:dyDescent="0.35">
      <c r="A1003">
        <v>665</v>
      </c>
      <c r="B1003" t="s">
        <v>15</v>
      </c>
      <c r="C1003">
        <v>834260</v>
      </c>
      <c r="D1003" t="s">
        <v>10</v>
      </c>
      <c r="E1003" t="s">
        <v>11</v>
      </c>
      <c r="F1003" t="s">
        <v>12</v>
      </c>
      <c r="G1003" t="s">
        <v>13</v>
      </c>
      <c r="H1003" t="s">
        <v>12</v>
      </c>
      <c r="I1003">
        <v>42</v>
      </c>
      <c r="J1003" t="str">
        <f>IF(ABS((C1003-AVERAGE($C:$C))/_xlfn.STDEV.S(moras2[SALARIO]))&gt;1.96,"Atípico","No")</f>
        <v>No</v>
      </c>
      <c r="K1003" t="str">
        <f>IF(ABS((moras2[[#This Row],[EDAD]]-AVERAGE($I:$I))/_xlfn.STDEV.S($I:$I))&gt;1.96,"Atípico","No")</f>
        <v>No</v>
      </c>
      <c r="L1003" t="str">
        <f t="shared" si="30"/>
        <v>36-45</v>
      </c>
      <c r="M1003" t="str">
        <f t="shared" si="31"/>
        <v>500.001-1.000.000</v>
      </c>
    </row>
    <row r="1004" spans="1:13" x14ac:dyDescent="0.35">
      <c r="A1004">
        <v>3376</v>
      </c>
      <c r="B1004" t="s">
        <v>9</v>
      </c>
      <c r="C1004">
        <v>833592.1</v>
      </c>
      <c r="D1004" t="s">
        <v>10</v>
      </c>
      <c r="E1004" t="s">
        <v>11</v>
      </c>
      <c r="F1004" t="s">
        <v>12</v>
      </c>
      <c r="G1004" t="s">
        <v>13</v>
      </c>
      <c r="H1004" t="s">
        <v>13</v>
      </c>
      <c r="I1004">
        <v>31</v>
      </c>
      <c r="J1004" t="str">
        <f>IF(ABS((C1004-AVERAGE($C:$C))/_xlfn.STDEV.S(moras2[SALARIO]))&gt;1.96,"Atípico","No")</f>
        <v>No</v>
      </c>
      <c r="K1004" t="str">
        <f>IF(ABS((moras2[[#This Row],[EDAD]]-AVERAGE($I:$I))/_xlfn.STDEV.S($I:$I))&gt;1.96,"Atípico","No")</f>
        <v>No</v>
      </c>
      <c r="L1004" t="str">
        <f t="shared" si="30"/>
        <v>26-35</v>
      </c>
      <c r="M1004" t="str">
        <f t="shared" si="31"/>
        <v>500.001-1.000.000</v>
      </c>
    </row>
    <row r="1005" spans="1:13" x14ac:dyDescent="0.35">
      <c r="A1005">
        <v>3977</v>
      </c>
      <c r="B1005" t="s">
        <v>15</v>
      </c>
      <c r="C1005">
        <v>833130.24</v>
      </c>
      <c r="D1005" t="s">
        <v>10</v>
      </c>
      <c r="E1005" t="s">
        <v>16</v>
      </c>
      <c r="F1005" t="s">
        <v>12</v>
      </c>
      <c r="G1005" t="s">
        <v>13</v>
      </c>
      <c r="H1005" t="s">
        <v>13</v>
      </c>
      <c r="I1005">
        <v>26</v>
      </c>
      <c r="J1005" t="str">
        <f>IF(ABS((C1005-AVERAGE($C:$C))/_xlfn.STDEV.S(moras2[SALARIO]))&gt;1.96,"Atípico","No")</f>
        <v>No</v>
      </c>
      <c r="K1005" t="str">
        <f>IF(ABS((moras2[[#This Row],[EDAD]]-AVERAGE($I:$I))/_xlfn.STDEV.S($I:$I))&gt;1.96,"Atípico","No")</f>
        <v>No</v>
      </c>
      <c r="L1005" t="str">
        <f t="shared" si="30"/>
        <v>26-35</v>
      </c>
      <c r="M1005" t="str">
        <f t="shared" si="31"/>
        <v>500.001-1.000.000</v>
      </c>
    </row>
    <row r="1006" spans="1:13" x14ac:dyDescent="0.35">
      <c r="A1006">
        <v>4585</v>
      </c>
      <c r="B1006" t="s">
        <v>15</v>
      </c>
      <c r="C1006">
        <v>831771.12</v>
      </c>
      <c r="D1006" t="s">
        <v>10</v>
      </c>
      <c r="E1006" t="s">
        <v>16</v>
      </c>
      <c r="F1006" t="s">
        <v>12</v>
      </c>
      <c r="G1006" t="s">
        <v>13</v>
      </c>
      <c r="H1006" t="s">
        <v>13</v>
      </c>
      <c r="I1006">
        <v>29</v>
      </c>
      <c r="J1006" t="str">
        <f>IF(ABS((C1006-AVERAGE($C:$C))/_xlfn.STDEV.S(moras2[SALARIO]))&gt;1.96,"Atípico","No")</f>
        <v>No</v>
      </c>
      <c r="K1006" t="str">
        <f>IF(ABS((moras2[[#This Row],[EDAD]]-AVERAGE($I:$I))/_xlfn.STDEV.S($I:$I))&gt;1.96,"Atípico","No")</f>
        <v>No</v>
      </c>
      <c r="L1006" t="str">
        <f t="shared" si="30"/>
        <v>26-35</v>
      </c>
      <c r="M1006" t="str">
        <f t="shared" si="31"/>
        <v>500.001-1.000.000</v>
      </c>
    </row>
    <row r="1007" spans="1:13" x14ac:dyDescent="0.35">
      <c r="A1007">
        <v>1409</v>
      </c>
      <c r="B1007" t="s">
        <v>15</v>
      </c>
      <c r="C1007">
        <v>830543</v>
      </c>
      <c r="D1007" t="s">
        <v>10</v>
      </c>
      <c r="E1007" t="s">
        <v>11</v>
      </c>
      <c r="F1007" t="s">
        <v>12</v>
      </c>
      <c r="G1007" t="s">
        <v>13</v>
      </c>
      <c r="H1007" t="s">
        <v>12</v>
      </c>
      <c r="I1007">
        <v>39</v>
      </c>
      <c r="J1007" t="str">
        <f>IF(ABS((C1007-AVERAGE($C:$C))/_xlfn.STDEV.S(moras2[SALARIO]))&gt;1.96,"Atípico","No")</f>
        <v>No</v>
      </c>
      <c r="K1007" t="str">
        <f>IF(ABS((moras2[[#This Row],[EDAD]]-AVERAGE($I:$I))/_xlfn.STDEV.S($I:$I))&gt;1.96,"Atípico","No")</f>
        <v>No</v>
      </c>
      <c r="L1007" t="str">
        <f t="shared" si="30"/>
        <v>36-45</v>
      </c>
      <c r="M1007" t="str">
        <f t="shared" si="31"/>
        <v>500.001-1.000.000</v>
      </c>
    </row>
    <row r="1008" spans="1:13" x14ac:dyDescent="0.35">
      <c r="A1008">
        <v>4171</v>
      </c>
      <c r="B1008" t="s">
        <v>9</v>
      </c>
      <c r="C1008">
        <v>829677.14</v>
      </c>
      <c r="D1008" t="s">
        <v>10</v>
      </c>
      <c r="E1008" t="s">
        <v>11</v>
      </c>
      <c r="F1008" t="s">
        <v>12</v>
      </c>
      <c r="G1008" t="s">
        <v>13</v>
      </c>
      <c r="H1008" t="s">
        <v>13</v>
      </c>
      <c r="I1008">
        <v>47</v>
      </c>
      <c r="J1008" t="str">
        <f>IF(ABS((C1008-AVERAGE($C:$C))/_xlfn.STDEV.S(moras2[SALARIO]))&gt;1.96,"Atípico","No")</f>
        <v>No</v>
      </c>
      <c r="K1008" t="str">
        <f>IF(ABS((moras2[[#This Row],[EDAD]]-AVERAGE($I:$I))/_xlfn.STDEV.S($I:$I))&gt;1.96,"Atípico","No")</f>
        <v>No</v>
      </c>
      <c r="L1008" t="str">
        <f t="shared" si="30"/>
        <v>46-55</v>
      </c>
      <c r="M1008" t="str">
        <f t="shared" si="31"/>
        <v>500.001-1.000.000</v>
      </c>
    </row>
    <row r="1009" spans="1:13" x14ac:dyDescent="0.35">
      <c r="A1009">
        <v>1810</v>
      </c>
      <c r="B1009" t="s">
        <v>9</v>
      </c>
      <c r="C1009">
        <v>829520</v>
      </c>
      <c r="D1009" t="s">
        <v>10</v>
      </c>
      <c r="E1009" t="s">
        <v>16</v>
      </c>
      <c r="F1009" t="s">
        <v>12</v>
      </c>
      <c r="G1009" t="s">
        <v>13</v>
      </c>
      <c r="H1009" t="s">
        <v>13</v>
      </c>
      <c r="I1009">
        <v>61</v>
      </c>
      <c r="J1009" t="str">
        <f>IF(ABS((C1009-AVERAGE($C:$C))/_xlfn.STDEV.S(moras2[SALARIO]))&gt;1.96,"Atípico","No")</f>
        <v>No</v>
      </c>
      <c r="K1009" t="str">
        <f>IF(ABS((moras2[[#This Row],[EDAD]]-AVERAGE($I:$I))/_xlfn.STDEV.S($I:$I))&gt;1.96,"Atípico","No")</f>
        <v>No</v>
      </c>
      <c r="L1009" t="str">
        <f t="shared" si="30"/>
        <v>56+</v>
      </c>
      <c r="M1009" t="str">
        <f t="shared" si="31"/>
        <v>500.001-1.000.000</v>
      </c>
    </row>
    <row r="1010" spans="1:13" x14ac:dyDescent="0.35">
      <c r="A1010">
        <v>272</v>
      </c>
      <c r="B1010" t="s">
        <v>15</v>
      </c>
      <c r="C1010">
        <v>829364.58</v>
      </c>
      <c r="D1010" t="s">
        <v>10</v>
      </c>
      <c r="E1010" t="s">
        <v>16</v>
      </c>
      <c r="F1010" t="s">
        <v>12</v>
      </c>
      <c r="G1010" t="s">
        <v>13</v>
      </c>
      <c r="H1010" t="s">
        <v>13</v>
      </c>
      <c r="I1010">
        <v>30</v>
      </c>
      <c r="J1010" t="str">
        <f>IF(ABS((C1010-AVERAGE($C:$C))/_xlfn.STDEV.S(moras2[SALARIO]))&gt;1.96,"Atípico","No")</f>
        <v>No</v>
      </c>
      <c r="K1010" t="str">
        <f>IF(ABS((moras2[[#This Row],[EDAD]]-AVERAGE($I:$I))/_xlfn.STDEV.S($I:$I))&gt;1.96,"Atípico","No")</f>
        <v>No</v>
      </c>
      <c r="L1010" t="str">
        <f t="shared" si="30"/>
        <v>26-35</v>
      </c>
      <c r="M1010" t="str">
        <f t="shared" si="31"/>
        <v>500.001-1.000.000</v>
      </c>
    </row>
    <row r="1011" spans="1:13" x14ac:dyDescent="0.35">
      <c r="A1011">
        <v>1598</v>
      </c>
      <c r="B1011" t="s">
        <v>9</v>
      </c>
      <c r="C1011">
        <v>829250</v>
      </c>
      <c r="D1011" t="s">
        <v>10</v>
      </c>
      <c r="E1011" t="s">
        <v>11</v>
      </c>
      <c r="F1011" t="s">
        <v>12</v>
      </c>
      <c r="G1011" t="s">
        <v>13</v>
      </c>
      <c r="H1011" t="s">
        <v>13</v>
      </c>
      <c r="I1011">
        <v>47</v>
      </c>
      <c r="J1011" t="str">
        <f>IF(ABS((C1011-AVERAGE($C:$C))/_xlfn.STDEV.S(moras2[SALARIO]))&gt;1.96,"Atípico","No")</f>
        <v>No</v>
      </c>
      <c r="K1011" t="str">
        <f>IF(ABS((moras2[[#This Row],[EDAD]]-AVERAGE($I:$I))/_xlfn.STDEV.S($I:$I))&gt;1.96,"Atípico","No")</f>
        <v>No</v>
      </c>
      <c r="L1011" t="str">
        <f t="shared" si="30"/>
        <v>46-55</v>
      </c>
      <c r="M1011" t="str">
        <f t="shared" si="31"/>
        <v>500.001-1.000.000</v>
      </c>
    </row>
    <row r="1012" spans="1:13" x14ac:dyDescent="0.35">
      <c r="A1012">
        <v>4928</v>
      </c>
      <c r="B1012" t="s">
        <v>9</v>
      </c>
      <c r="C1012">
        <v>827454</v>
      </c>
      <c r="D1012" t="s">
        <v>10</v>
      </c>
      <c r="E1012" t="s">
        <v>16</v>
      </c>
      <c r="F1012" t="s">
        <v>12</v>
      </c>
      <c r="G1012" t="s">
        <v>13</v>
      </c>
      <c r="H1012" t="s">
        <v>13</v>
      </c>
      <c r="I1012">
        <v>22</v>
      </c>
      <c r="J1012" t="str">
        <f>IF(ABS((C1012-AVERAGE($C:$C))/_xlfn.STDEV.S(moras2[SALARIO]))&gt;1.96,"Atípico","No")</f>
        <v>No</v>
      </c>
      <c r="K1012" t="str">
        <f>IF(ABS((moras2[[#This Row],[EDAD]]-AVERAGE($I:$I))/_xlfn.STDEV.S($I:$I))&gt;1.96,"Atípico","No")</f>
        <v>No</v>
      </c>
      <c r="L1012" t="str">
        <f t="shared" si="30"/>
        <v>26-35</v>
      </c>
      <c r="M1012" t="str">
        <f t="shared" si="31"/>
        <v>500.001-1.000.000</v>
      </c>
    </row>
    <row r="1013" spans="1:13" x14ac:dyDescent="0.35">
      <c r="A1013">
        <v>1587</v>
      </c>
      <c r="B1013" t="s">
        <v>9</v>
      </c>
      <c r="C1013">
        <v>825000</v>
      </c>
      <c r="D1013" t="s">
        <v>10</v>
      </c>
      <c r="E1013" t="s">
        <v>16</v>
      </c>
      <c r="F1013" t="s">
        <v>12</v>
      </c>
      <c r="G1013" t="s">
        <v>13</v>
      </c>
      <c r="H1013" t="s">
        <v>13</v>
      </c>
      <c r="I1013">
        <v>50</v>
      </c>
      <c r="J1013" t="str">
        <f>IF(ABS((C1013-AVERAGE($C:$C))/_xlfn.STDEV.S(moras2[SALARIO]))&gt;1.96,"Atípico","No")</f>
        <v>No</v>
      </c>
      <c r="K1013" t="str">
        <f>IF(ABS((moras2[[#This Row],[EDAD]]-AVERAGE($I:$I))/_xlfn.STDEV.S($I:$I))&gt;1.96,"Atípico","No")</f>
        <v>No</v>
      </c>
      <c r="L1013" t="str">
        <f t="shared" si="30"/>
        <v>46-55</v>
      </c>
      <c r="M1013" t="str">
        <f t="shared" si="31"/>
        <v>500.001-1.000.000</v>
      </c>
    </row>
    <row r="1014" spans="1:13" x14ac:dyDescent="0.35">
      <c r="A1014">
        <v>3354</v>
      </c>
      <c r="B1014" t="s">
        <v>9</v>
      </c>
      <c r="C1014">
        <v>821327.28</v>
      </c>
      <c r="D1014" t="s">
        <v>10</v>
      </c>
      <c r="E1014" t="s">
        <v>16</v>
      </c>
      <c r="F1014" t="s">
        <v>12</v>
      </c>
      <c r="G1014" t="s">
        <v>13</v>
      </c>
      <c r="H1014" t="s">
        <v>13</v>
      </c>
      <c r="I1014">
        <v>60</v>
      </c>
      <c r="J1014" t="str">
        <f>IF(ABS((C1014-AVERAGE($C:$C))/_xlfn.STDEV.S(moras2[SALARIO]))&gt;1.96,"Atípico","No")</f>
        <v>No</v>
      </c>
      <c r="K1014" t="str">
        <f>IF(ABS((moras2[[#This Row],[EDAD]]-AVERAGE($I:$I))/_xlfn.STDEV.S($I:$I))&gt;1.96,"Atípico","No")</f>
        <v>No</v>
      </c>
      <c r="L1014" t="str">
        <f t="shared" si="30"/>
        <v>56+</v>
      </c>
      <c r="M1014" t="str">
        <f t="shared" si="31"/>
        <v>500.001-1.000.000</v>
      </c>
    </row>
    <row r="1015" spans="1:13" x14ac:dyDescent="0.35">
      <c r="A1015">
        <v>265</v>
      </c>
      <c r="B1015" t="s">
        <v>15</v>
      </c>
      <c r="C1015">
        <v>820120</v>
      </c>
      <c r="D1015" t="s">
        <v>10</v>
      </c>
      <c r="E1015" t="s">
        <v>16</v>
      </c>
      <c r="F1015" t="s">
        <v>12</v>
      </c>
      <c r="G1015" t="s">
        <v>13</v>
      </c>
      <c r="H1015" t="s">
        <v>13</v>
      </c>
      <c r="I1015">
        <v>27</v>
      </c>
      <c r="J1015" t="str">
        <f>IF(ABS((C1015-AVERAGE($C:$C))/_xlfn.STDEV.S(moras2[SALARIO]))&gt;1.96,"Atípico","No")</f>
        <v>No</v>
      </c>
      <c r="K1015" t="str">
        <f>IF(ABS((moras2[[#This Row],[EDAD]]-AVERAGE($I:$I))/_xlfn.STDEV.S($I:$I))&gt;1.96,"Atípico","No")</f>
        <v>No</v>
      </c>
      <c r="L1015" t="str">
        <f t="shared" si="30"/>
        <v>26-35</v>
      </c>
      <c r="M1015" t="str">
        <f t="shared" si="31"/>
        <v>500.001-1.000.000</v>
      </c>
    </row>
    <row r="1016" spans="1:13" x14ac:dyDescent="0.35">
      <c r="A1016">
        <v>209</v>
      </c>
      <c r="B1016" t="s">
        <v>15</v>
      </c>
      <c r="C1016">
        <v>819816.67</v>
      </c>
      <c r="D1016" t="s">
        <v>10</v>
      </c>
      <c r="E1016" t="s">
        <v>16</v>
      </c>
      <c r="F1016" t="s">
        <v>12</v>
      </c>
      <c r="G1016" t="s">
        <v>12</v>
      </c>
      <c r="H1016" t="s">
        <v>13</v>
      </c>
      <c r="I1016">
        <v>32</v>
      </c>
      <c r="J1016" t="str">
        <f>IF(ABS((C1016-AVERAGE($C:$C))/_xlfn.STDEV.S(moras2[SALARIO]))&gt;1.96,"Atípico","No")</f>
        <v>No</v>
      </c>
      <c r="K1016" t="str">
        <f>IF(ABS((moras2[[#This Row],[EDAD]]-AVERAGE($I:$I))/_xlfn.STDEV.S($I:$I))&gt;1.96,"Atípico","No")</f>
        <v>No</v>
      </c>
      <c r="L1016" t="str">
        <f t="shared" si="30"/>
        <v>26-35</v>
      </c>
      <c r="M1016" t="str">
        <f t="shared" si="31"/>
        <v>500.001-1.000.000</v>
      </c>
    </row>
    <row r="1017" spans="1:13" x14ac:dyDescent="0.35">
      <c r="A1017">
        <v>2608</v>
      </c>
      <c r="B1017" t="s">
        <v>9</v>
      </c>
      <c r="C1017">
        <v>819375</v>
      </c>
      <c r="D1017" t="s">
        <v>10</v>
      </c>
      <c r="E1017" t="s">
        <v>16</v>
      </c>
      <c r="F1017" t="s">
        <v>12</v>
      </c>
      <c r="G1017" t="s">
        <v>13</v>
      </c>
      <c r="H1017" t="s">
        <v>13</v>
      </c>
      <c r="I1017">
        <v>41</v>
      </c>
      <c r="J1017" t="str">
        <f>IF(ABS((C1017-AVERAGE($C:$C))/_xlfn.STDEV.S(moras2[SALARIO]))&gt;1.96,"Atípico","No")</f>
        <v>No</v>
      </c>
      <c r="K1017" t="str">
        <f>IF(ABS((moras2[[#This Row],[EDAD]]-AVERAGE($I:$I))/_xlfn.STDEV.S($I:$I))&gt;1.96,"Atípico","No")</f>
        <v>No</v>
      </c>
      <c r="L1017" t="str">
        <f t="shared" si="30"/>
        <v>36-45</v>
      </c>
      <c r="M1017" t="str">
        <f t="shared" si="31"/>
        <v>500.001-1.000.000</v>
      </c>
    </row>
    <row r="1018" spans="1:13" x14ac:dyDescent="0.35">
      <c r="A1018">
        <v>1083</v>
      </c>
      <c r="B1018" t="s">
        <v>15</v>
      </c>
      <c r="C1018">
        <v>818240.4</v>
      </c>
      <c r="D1018" t="s">
        <v>10</v>
      </c>
      <c r="E1018" t="s">
        <v>16</v>
      </c>
      <c r="F1018" t="s">
        <v>12</v>
      </c>
      <c r="G1018" t="s">
        <v>13</v>
      </c>
      <c r="H1018" t="s">
        <v>13</v>
      </c>
      <c r="I1018">
        <v>26</v>
      </c>
      <c r="J1018" t="str">
        <f>IF(ABS((C1018-AVERAGE($C:$C))/_xlfn.STDEV.S(moras2[SALARIO]))&gt;1.96,"Atípico","No")</f>
        <v>No</v>
      </c>
      <c r="K1018" t="str">
        <f>IF(ABS((moras2[[#This Row],[EDAD]]-AVERAGE($I:$I))/_xlfn.STDEV.S($I:$I))&gt;1.96,"Atípico","No")</f>
        <v>No</v>
      </c>
      <c r="L1018" t="str">
        <f t="shared" si="30"/>
        <v>26-35</v>
      </c>
      <c r="M1018" t="str">
        <f t="shared" si="31"/>
        <v>500.001-1.000.000</v>
      </c>
    </row>
    <row r="1019" spans="1:13" x14ac:dyDescent="0.35">
      <c r="A1019">
        <v>4057</v>
      </c>
      <c r="B1019" t="s">
        <v>9</v>
      </c>
      <c r="C1019">
        <v>818075.21</v>
      </c>
      <c r="D1019" t="s">
        <v>14</v>
      </c>
      <c r="E1019" t="s">
        <v>11</v>
      </c>
      <c r="F1019" t="s">
        <v>12</v>
      </c>
      <c r="G1019" t="s">
        <v>13</v>
      </c>
      <c r="H1019" t="s">
        <v>13</v>
      </c>
      <c r="I1019">
        <v>81</v>
      </c>
      <c r="J1019" t="str">
        <f>IF(ABS((C1019-AVERAGE($C:$C))/_xlfn.STDEV.S(moras2[SALARIO]))&gt;1.96,"Atípico","No")</f>
        <v>No</v>
      </c>
      <c r="K1019" t="str">
        <f>IF(ABS((moras2[[#This Row],[EDAD]]-AVERAGE($I:$I))/_xlfn.STDEV.S($I:$I))&gt;1.96,"Atípico","No")</f>
        <v>Atípico</v>
      </c>
      <c r="L1019" t="str">
        <f t="shared" si="30"/>
        <v>56+</v>
      </c>
      <c r="M1019" t="str">
        <f t="shared" si="31"/>
        <v>500.001-1.000.000</v>
      </c>
    </row>
    <row r="1020" spans="1:13" x14ac:dyDescent="0.35">
      <c r="A1020">
        <v>3467</v>
      </c>
      <c r="B1020" t="s">
        <v>15</v>
      </c>
      <c r="C1020">
        <v>817963.42</v>
      </c>
      <c r="D1020" t="s">
        <v>10</v>
      </c>
      <c r="E1020" t="s">
        <v>11</v>
      </c>
      <c r="F1020" t="s">
        <v>12</v>
      </c>
      <c r="G1020" t="s">
        <v>13</v>
      </c>
      <c r="H1020" t="s">
        <v>13</v>
      </c>
      <c r="I1020">
        <v>52</v>
      </c>
      <c r="J1020" t="str">
        <f>IF(ABS((C1020-AVERAGE($C:$C))/_xlfn.STDEV.S(moras2[SALARIO]))&gt;1.96,"Atípico","No")</f>
        <v>No</v>
      </c>
      <c r="K1020" t="str">
        <f>IF(ABS((moras2[[#This Row],[EDAD]]-AVERAGE($I:$I))/_xlfn.STDEV.S($I:$I))&gt;1.96,"Atípico","No")</f>
        <v>No</v>
      </c>
      <c r="L1020" t="str">
        <f t="shared" si="30"/>
        <v>46-55</v>
      </c>
      <c r="M1020" t="str">
        <f t="shared" si="31"/>
        <v>500.001-1.000.000</v>
      </c>
    </row>
    <row r="1021" spans="1:13" x14ac:dyDescent="0.35">
      <c r="A1021">
        <v>4679</v>
      </c>
      <c r="B1021" t="s">
        <v>15</v>
      </c>
      <c r="C1021">
        <v>817600</v>
      </c>
      <c r="D1021" t="s">
        <v>10</v>
      </c>
      <c r="E1021" t="s">
        <v>16</v>
      </c>
      <c r="F1021" t="s">
        <v>12</v>
      </c>
      <c r="G1021" t="s">
        <v>13</v>
      </c>
      <c r="H1021" t="s">
        <v>13</v>
      </c>
      <c r="I1021">
        <v>23</v>
      </c>
      <c r="J1021" t="str">
        <f>IF(ABS((C1021-AVERAGE($C:$C))/_xlfn.STDEV.S(moras2[SALARIO]))&gt;1.96,"Atípico","No")</f>
        <v>No</v>
      </c>
      <c r="K1021" t="str">
        <f>IF(ABS((moras2[[#This Row],[EDAD]]-AVERAGE($I:$I))/_xlfn.STDEV.S($I:$I))&gt;1.96,"Atípico","No")</f>
        <v>No</v>
      </c>
      <c r="L1021" t="str">
        <f t="shared" si="30"/>
        <v>26-35</v>
      </c>
      <c r="M1021" t="str">
        <f t="shared" si="31"/>
        <v>500.001-1.000.000</v>
      </c>
    </row>
    <row r="1022" spans="1:13" x14ac:dyDescent="0.35">
      <c r="A1022">
        <v>670</v>
      </c>
      <c r="B1022" t="s">
        <v>15</v>
      </c>
      <c r="C1022">
        <v>817600</v>
      </c>
      <c r="D1022" t="s">
        <v>10</v>
      </c>
      <c r="E1022" t="s">
        <v>16</v>
      </c>
      <c r="F1022" t="s">
        <v>12</v>
      </c>
      <c r="G1022" t="s">
        <v>13</v>
      </c>
      <c r="H1022" t="s">
        <v>13</v>
      </c>
      <c r="I1022">
        <v>38</v>
      </c>
      <c r="J1022" t="str">
        <f>IF(ABS((C1022-AVERAGE($C:$C))/_xlfn.STDEV.S(moras2[SALARIO]))&gt;1.96,"Atípico","No")</f>
        <v>No</v>
      </c>
      <c r="K1022" t="str">
        <f>IF(ABS((moras2[[#This Row],[EDAD]]-AVERAGE($I:$I))/_xlfn.STDEV.S($I:$I))&gt;1.96,"Atípico","No")</f>
        <v>No</v>
      </c>
      <c r="L1022" t="str">
        <f t="shared" si="30"/>
        <v>36-45</v>
      </c>
      <c r="M1022" t="str">
        <f t="shared" si="31"/>
        <v>500.001-1.000.000</v>
      </c>
    </row>
    <row r="1023" spans="1:13" x14ac:dyDescent="0.35">
      <c r="A1023">
        <v>4056</v>
      </c>
      <c r="B1023" t="s">
        <v>9</v>
      </c>
      <c r="C1023">
        <v>816719</v>
      </c>
      <c r="D1023" t="s">
        <v>10</v>
      </c>
      <c r="E1023" t="s">
        <v>11</v>
      </c>
      <c r="F1023" t="s">
        <v>12</v>
      </c>
      <c r="G1023" t="s">
        <v>13</v>
      </c>
      <c r="H1023" t="s">
        <v>13</v>
      </c>
      <c r="I1023">
        <v>56</v>
      </c>
      <c r="J1023" t="str">
        <f>IF(ABS((C1023-AVERAGE($C:$C))/_xlfn.STDEV.S(moras2[SALARIO]))&gt;1.96,"Atípico","No")</f>
        <v>No</v>
      </c>
      <c r="K1023" t="str">
        <f>IF(ABS((moras2[[#This Row],[EDAD]]-AVERAGE($I:$I))/_xlfn.STDEV.S($I:$I))&gt;1.96,"Atípico","No")</f>
        <v>No</v>
      </c>
      <c r="L1023" t="str">
        <f t="shared" si="30"/>
        <v>56+</v>
      </c>
      <c r="M1023" t="str">
        <f t="shared" si="31"/>
        <v>500.001-1.000.000</v>
      </c>
    </row>
    <row r="1024" spans="1:13" x14ac:dyDescent="0.35">
      <c r="A1024">
        <v>29</v>
      </c>
      <c r="B1024" t="s">
        <v>9</v>
      </c>
      <c r="C1024">
        <v>815355.66</v>
      </c>
      <c r="D1024" t="s">
        <v>10</v>
      </c>
      <c r="E1024" t="s">
        <v>11</v>
      </c>
      <c r="F1024" t="s">
        <v>12</v>
      </c>
      <c r="G1024" t="s">
        <v>13</v>
      </c>
      <c r="H1024" t="s">
        <v>13</v>
      </c>
      <c r="I1024">
        <v>42</v>
      </c>
      <c r="J1024" t="str">
        <f>IF(ABS((C1024-AVERAGE($C:$C))/_xlfn.STDEV.S(moras2[SALARIO]))&gt;1.96,"Atípico","No")</f>
        <v>No</v>
      </c>
      <c r="K1024" t="str">
        <f>IF(ABS((moras2[[#This Row],[EDAD]]-AVERAGE($I:$I))/_xlfn.STDEV.S($I:$I))&gt;1.96,"Atípico","No")</f>
        <v>No</v>
      </c>
      <c r="L1024" t="str">
        <f t="shared" si="30"/>
        <v>36-45</v>
      </c>
      <c r="M1024" t="str">
        <f t="shared" si="31"/>
        <v>500.001-1.000.000</v>
      </c>
    </row>
    <row r="1025" spans="1:13" x14ac:dyDescent="0.35">
      <c r="A1025">
        <v>4572</v>
      </c>
      <c r="B1025" t="s">
        <v>15</v>
      </c>
      <c r="C1025">
        <v>815000</v>
      </c>
      <c r="D1025" t="s">
        <v>10</v>
      </c>
      <c r="E1025" t="s">
        <v>16</v>
      </c>
      <c r="F1025" t="s">
        <v>12</v>
      </c>
      <c r="G1025" t="s">
        <v>13</v>
      </c>
      <c r="H1025" t="s">
        <v>13</v>
      </c>
      <c r="I1025">
        <v>28</v>
      </c>
      <c r="J1025" t="str">
        <f>IF(ABS((C1025-AVERAGE($C:$C))/_xlfn.STDEV.S(moras2[SALARIO]))&gt;1.96,"Atípico","No")</f>
        <v>No</v>
      </c>
      <c r="K1025" t="str">
        <f>IF(ABS((moras2[[#This Row],[EDAD]]-AVERAGE($I:$I))/_xlfn.STDEV.S($I:$I))&gt;1.96,"Atípico","No")</f>
        <v>No</v>
      </c>
      <c r="L1025" t="str">
        <f t="shared" si="30"/>
        <v>26-35</v>
      </c>
      <c r="M1025" t="str">
        <f t="shared" si="31"/>
        <v>500.001-1.000.000</v>
      </c>
    </row>
    <row r="1026" spans="1:13" x14ac:dyDescent="0.35">
      <c r="A1026">
        <v>3448</v>
      </c>
      <c r="B1026" t="s">
        <v>15</v>
      </c>
      <c r="C1026">
        <v>815000</v>
      </c>
      <c r="D1026" t="s">
        <v>10</v>
      </c>
      <c r="E1026" t="s">
        <v>11</v>
      </c>
      <c r="F1026" t="s">
        <v>12</v>
      </c>
      <c r="G1026" t="s">
        <v>13</v>
      </c>
      <c r="H1026" t="s">
        <v>13</v>
      </c>
      <c r="I1026">
        <v>29</v>
      </c>
      <c r="J1026" t="str">
        <f>IF(ABS((C1026-AVERAGE($C:$C))/_xlfn.STDEV.S(moras2[SALARIO]))&gt;1.96,"Atípico","No")</f>
        <v>No</v>
      </c>
      <c r="K1026" t="str">
        <f>IF(ABS((moras2[[#This Row],[EDAD]]-AVERAGE($I:$I))/_xlfn.STDEV.S($I:$I))&gt;1.96,"Atípico","No")</f>
        <v>No</v>
      </c>
      <c r="L1026" t="str">
        <f t="shared" ref="L1026:L1089" si="32">IF(I1026&lt;=35,"26-35",IF(I1026&lt;=45,"36-45",IF(I1026&lt;=55,"46-55","56+")))</f>
        <v>26-35</v>
      </c>
      <c r="M1026" t="str">
        <f t="shared" ref="M1026:M1089" si="33">IF(C1026&lt;=500000,"0-500.000",
IF(C1026&lt;=1000000,"500.001-1.000.000",
IF(C1026&lt;=5000000,"1.000.001-5.000.000",
"5.000.001-16.858.742")))</f>
        <v>500.001-1.000.000</v>
      </c>
    </row>
    <row r="1027" spans="1:13" x14ac:dyDescent="0.35">
      <c r="A1027">
        <v>3046</v>
      </c>
      <c r="B1027" t="s">
        <v>9</v>
      </c>
      <c r="C1027">
        <v>814688</v>
      </c>
      <c r="D1027" t="s">
        <v>10</v>
      </c>
      <c r="E1027" t="s">
        <v>16</v>
      </c>
      <c r="F1027" t="s">
        <v>12</v>
      </c>
      <c r="G1027" t="s">
        <v>13</v>
      </c>
      <c r="H1027" t="s">
        <v>13</v>
      </c>
      <c r="I1027">
        <v>36</v>
      </c>
      <c r="J1027" t="str">
        <f>IF(ABS((C1027-AVERAGE($C:$C))/_xlfn.STDEV.S(moras2[SALARIO]))&gt;1.96,"Atípico","No")</f>
        <v>No</v>
      </c>
      <c r="K1027" t="str">
        <f>IF(ABS((moras2[[#This Row],[EDAD]]-AVERAGE($I:$I))/_xlfn.STDEV.S($I:$I))&gt;1.96,"Atípico","No")</f>
        <v>No</v>
      </c>
      <c r="L1027" t="str">
        <f t="shared" si="32"/>
        <v>36-45</v>
      </c>
      <c r="M1027" t="str">
        <f t="shared" si="33"/>
        <v>500.001-1.000.000</v>
      </c>
    </row>
    <row r="1028" spans="1:13" x14ac:dyDescent="0.35">
      <c r="A1028">
        <v>698</v>
      </c>
      <c r="B1028" t="s">
        <v>9</v>
      </c>
      <c r="C1028">
        <v>814289.32</v>
      </c>
      <c r="D1028" t="s">
        <v>10</v>
      </c>
      <c r="E1028" t="s">
        <v>16</v>
      </c>
      <c r="F1028" t="s">
        <v>12</v>
      </c>
      <c r="G1028" t="s">
        <v>13</v>
      </c>
      <c r="H1028" t="s">
        <v>13</v>
      </c>
      <c r="I1028">
        <v>36</v>
      </c>
      <c r="J1028" t="str">
        <f>IF(ABS((C1028-AVERAGE($C:$C))/_xlfn.STDEV.S(moras2[SALARIO]))&gt;1.96,"Atípico","No")</f>
        <v>No</v>
      </c>
      <c r="K1028" t="str">
        <f>IF(ABS((moras2[[#This Row],[EDAD]]-AVERAGE($I:$I))/_xlfn.STDEV.S($I:$I))&gt;1.96,"Atípico","No")</f>
        <v>No</v>
      </c>
      <c r="L1028" t="str">
        <f t="shared" si="32"/>
        <v>36-45</v>
      </c>
      <c r="M1028" t="str">
        <f t="shared" si="33"/>
        <v>500.001-1.000.000</v>
      </c>
    </row>
    <row r="1029" spans="1:13" x14ac:dyDescent="0.35">
      <c r="A1029">
        <v>956</v>
      </c>
      <c r="B1029" t="s">
        <v>9</v>
      </c>
      <c r="C1029">
        <v>814208</v>
      </c>
      <c r="D1029" t="s">
        <v>18</v>
      </c>
      <c r="E1029" t="s">
        <v>16</v>
      </c>
      <c r="F1029" t="s">
        <v>12</v>
      </c>
      <c r="G1029" t="s">
        <v>13</v>
      </c>
      <c r="H1029" t="s">
        <v>13</v>
      </c>
      <c r="I1029">
        <v>49</v>
      </c>
      <c r="J1029" t="str">
        <f>IF(ABS((C1029-AVERAGE($C:$C))/_xlfn.STDEV.S(moras2[SALARIO]))&gt;1.96,"Atípico","No")</f>
        <v>No</v>
      </c>
      <c r="K1029" t="str">
        <f>IF(ABS((moras2[[#This Row],[EDAD]]-AVERAGE($I:$I))/_xlfn.STDEV.S($I:$I))&gt;1.96,"Atípico","No")</f>
        <v>No</v>
      </c>
      <c r="L1029" t="str">
        <f t="shared" si="32"/>
        <v>46-55</v>
      </c>
      <c r="M1029" t="str">
        <f t="shared" si="33"/>
        <v>500.001-1.000.000</v>
      </c>
    </row>
    <row r="1030" spans="1:13" x14ac:dyDescent="0.35">
      <c r="A1030">
        <v>2170</v>
      </c>
      <c r="B1030" t="s">
        <v>15</v>
      </c>
      <c r="C1030">
        <v>813888.34</v>
      </c>
      <c r="D1030" t="s">
        <v>10</v>
      </c>
      <c r="E1030" t="s">
        <v>11</v>
      </c>
      <c r="F1030" t="s">
        <v>12</v>
      </c>
      <c r="G1030" t="s">
        <v>13</v>
      </c>
      <c r="H1030" t="s">
        <v>13</v>
      </c>
      <c r="I1030">
        <v>29</v>
      </c>
      <c r="J1030" t="str">
        <f>IF(ABS((C1030-AVERAGE($C:$C))/_xlfn.STDEV.S(moras2[SALARIO]))&gt;1.96,"Atípico","No")</f>
        <v>No</v>
      </c>
      <c r="K1030" t="str">
        <f>IF(ABS((moras2[[#This Row],[EDAD]]-AVERAGE($I:$I))/_xlfn.STDEV.S($I:$I))&gt;1.96,"Atípico","No")</f>
        <v>No</v>
      </c>
      <c r="L1030" t="str">
        <f t="shared" si="32"/>
        <v>26-35</v>
      </c>
      <c r="M1030" t="str">
        <f t="shared" si="33"/>
        <v>500.001-1.000.000</v>
      </c>
    </row>
    <row r="1031" spans="1:13" x14ac:dyDescent="0.35">
      <c r="A1031">
        <v>2824</v>
      </c>
      <c r="B1031" t="s">
        <v>9</v>
      </c>
      <c r="C1031">
        <v>813799</v>
      </c>
      <c r="D1031" t="s">
        <v>10</v>
      </c>
      <c r="E1031" t="s">
        <v>11</v>
      </c>
      <c r="F1031" t="s">
        <v>12</v>
      </c>
      <c r="G1031" t="s">
        <v>13</v>
      </c>
      <c r="H1031" t="s">
        <v>13</v>
      </c>
      <c r="I1031">
        <v>43</v>
      </c>
      <c r="J1031" t="str">
        <f>IF(ABS((C1031-AVERAGE($C:$C))/_xlfn.STDEV.S(moras2[SALARIO]))&gt;1.96,"Atípico","No")</f>
        <v>No</v>
      </c>
      <c r="K1031" t="str">
        <f>IF(ABS((moras2[[#This Row],[EDAD]]-AVERAGE($I:$I))/_xlfn.STDEV.S($I:$I))&gt;1.96,"Atípico","No")</f>
        <v>No</v>
      </c>
      <c r="L1031" t="str">
        <f t="shared" si="32"/>
        <v>36-45</v>
      </c>
      <c r="M1031" t="str">
        <f t="shared" si="33"/>
        <v>500.001-1.000.000</v>
      </c>
    </row>
    <row r="1032" spans="1:13" x14ac:dyDescent="0.35">
      <c r="A1032">
        <v>1123</v>
      </c>
      <c r="B1032" t="s">
        <v>9</v>
      </c>
      <c r="C1032">
        <v>812849</v>
      </c>
      <c r="D1032" t="s">
        <v>17</v>
      </c>
      <c r="E1032" t="s">
        <v>16</v>
      </c>
      <c r="F1032" t="s">
        <v>12</v>
      </c>
      <c r="G1032" t="s">
        <v>12</v>
      </c>
      <c r="H1032" t="s">
        <v>13</v>
      </c>
      <c r="I1032">
        <v>74</v>
      </c>
      <c r="J1032" t="str">
        <f>IF(ABS((C1032-AVERAGE($C:$C))/_xlfn.STDEV.S(moras2[SALARIO]))&gt;1.96,"Atípico","No")</f>
        <v>No</v>
      </c>
      <c r="K1032" t="str">
        <f>IF(ABS((moras2[[#This Row],[EDAD]]-AVERAGE($I:$I))/_xlfn.STDEV.S($I:$I))&gt;1.96,"Atípico","No")</f>
        <v>Atípico</v>
      </c>
      <c r="L1032" t="str">
        <f t="shared" si="32"/>
        <v>56+</v>
      </c>
      <c r="M1032" t="str">
        <f t="shared" si="33"/>
        <v>500.001-1.000.000</v>
      </c>
    </row>
    <row r="1033" spans="1:13" x14ac:dyDescent="0.35">
      <c r="A1033">
        <v>2754</v>
      </c>
      <c r="B1033" t="s">
        <v>15</v>
      </c>
      <c r="C1033">
        <v>812430</v>
      </c>
      <c r="D1033" t="s">
        <v>10</v>
      </c>
      <c r="E1033" t="s">
        <v>16</v>
      </c>
      <c r="F1033" t="s">
        <v>12</v>
      </c>
      <c r="G1033" t="s">
        <v>13</v>
      </c>
      <c r="H1033" t="s">
        <v>13</v>
      </c>
      <c r="I1033">
        <v>27</v>
      </c>
      <c r="J1033" t="str">
        <f>IF(ABS((C1033-AVERAGE($C:$C))/_xlfn.STDEV.S(moras2[SALARIO]))&gt;1.96,"Atípico","No")</f>
        <v>No</v>
      </c>
      <c r="K1033" t="str">
        <f>IF(ABS((moras2[[#This Row],[EDAD]]-AVERAGE($I:$I))/_xlfn.STDEV.S($I:$I))&gt;1.96,"Atípico","No")</f>
        <v>No</v>
      </c>
      <c r="L1033" t="str">
        <f t="shared" si="32"/>
        <v>26-35</v>
      </c>
      <c r="M1033" t="str">
        <f t="shared" si="33"/>
        <v>500.001-1.000.000</v>
      </c>
    </row>
    <row r="1034" spans="1:13" x14ac:dyDescent="0.35">
      <c r="A1034">
        <v>538</v>
      </c>
      <c r="B1034" t="s">
        <v>9</v>
      </c>
      <c r="C1034">
        <v>812000</v>
      </c>
      <c r="D1034" t="s">
        <v>10</v>
      </c>
      <c r="E1034" t="s">
        <v>16</v>
      </c>
      <c r="F1034" t="s">
        <v>12</v>
      </c>
      <c r="G1034" t="s">
        <v>13</v>
      </c>
      <c r="H1034" t="s">
        <v>12</v>
      </c>
      <c r="I1034">
        <v>30</v>
      </c>
      <c r="J1034" t="str">
        <f>IF(ABS((C1034-AVERAGE($C:$C))/_xlfn.STDEV.S(moras2[SALARIO]))&gt;1.96,"Atípico","No")</f>
        <v>No</v>
      </c>
      <c r="K1034" t="str">
        <f>IF(ABS((moras2[[#This Row],[EDAD]]-AVERAGE($I:$I))/_xlfn.STDEV.S($I:$I))&gt;1.96,"Atípico","No")</f>
        <v>No</v>
      </c>
      <c r="L1034" t="str">
        <f t="shared" si="32"/>
        <v>26-35</v>
      </c>
      <c r="M1034" t="str">
        <f t="shared" si="33"/>
        <v>500.001-1.000.000</v>
      </c>
    </row>
    <row r="1035" spans="1:13" x14ac:dyDescent="0.35">
      <c r="A1035">
        <v>1403</v>
      </c>
      <c r="B1035" t="s">
        <v>9</v>
      </c>
      <c r="C1035">
        <v>811540</v>
      </c>
      <c r="D1035" t="s">
        <v>10</v>
      </c>
      <c r="E1035" t="s">
        <v>16</v>
      </c>
      <c r="F1035" t="s">
        <v>12</v>
      </c>
      <c r="G1035" t="s">
        <v>13</v>
      </c>
      <c r="H1035" t="s">
        <v>13</v>
      </c>
      <c r="I1035">
        <v>21</v>
      </c>
      <c r="J1035" t="str">
        <f>IF(ABS((C1035-AVERAGE($C:$C))/_xlfn.STDEV.S(moras2[SALARIO]))&gt;1.96,"Atípico","No")</f>
        <v>No</v>
      </c>
      <c r="K1035" t="str">
        <f>IF(ABS((moras2[[#This Row],[EDAD]]-AVERAGE($I:$I))/_xlfn.STDEV.S($I:$I))&gt;1.96,"Atípico","No")</f>
        <v>No</v>
      </c>
      <c r="L1035" t="str">
        <f t="shared" si="32"/>
        <v>26-35</v>
      </c>
      <c r="M1035" t="str">
        <f t="shared" si="33"/>
        <v>500.001-1.000.000</v>
      </c>
    </row>
    <row r="1036" spans="1:13" x14ac:dyDescent="0.35">
      <c r="A1036">
        <v>2258</v>
      </c>
      <c r="B1036" t="s">
        <v>9</v>
      </c>
      <c r="C1036">
        <v>811421.65</v>
      </c>
      <c r="D1036" t="s">
        <v>10</v>
      </c>
      <c r="E1036" t="s">
        <v>11</v>
      </c>
      <c r="F1036" t="s">
        <v>12</v>
      </c>
      <c r="G1036" t="s">
        <v>13</v>
      </c>
      <c r="H1036" t="s">
        <v>13</v>
      </c>
      <c r="I1036">
        <v>32</v>
      </c>
      <c r="J1036" t="str">
        <f>IF(ABS((C1036-AVERAGE($C:$C))/_xlfn.STDEV.S(moras2[SALARIO]))&gt;1.96,"Atípico","No")</f>
        <v>No</v>
      </c>
      <c r="K1036" t="str">
        <f>IF(ABS((moras2[[#This Row],[EDAD]]-AVERAGE($I:$I))/_xlfn.STDEV.S($I:$I))&gt;1.96,"Atípico","No")</f>
        <v>No</v>
      </c>
      <c r="L1036" t="str">
        <f t="shared" si="32"/>
        <v>26-35</v>
      </c>
      <c r="M1036" t="str">
        <f t="shared" si="33"/>
        <v>500.001-1.000.000</v>
      </c>
    </row>
    <row r="1037" spans="1:13" x14ac:dyDescent="0.35">
      <c r="A1037">
        <v>1583</v>
      </c>
      <c r="B1037" t="s">
        <v>9</v>
      </c>
      <c r="C1037">
        <v>811305.9</v>
      </c>
      <c r="D1037" t="s">
        <v>14</v>
      </c>
      <c r="E1037" t="s">
        <v>11</v>
      </c>
      <c r="F1037" t="s">
        <v>12</v>
      </c>
      <c r="G1037" t="s">
        <v>13</v>
      </c>
      <c r="H1037" t="s">
        <v>13</v>
      </c>
      <c r="I1037">
        <v>83</v>
      </c>
      <c r="J1037" t="str">
        <f>IF(ABS((C1037-AVERAGE($C:$C))/_xlfn.STDEV.S(moras2[SALARIO]))&gt;1.96,"Atípico","No")</f>
        <v>No</v>
      </c>
      <c r="K1037" t="str">
        <f>IF(ABS((moras2[[#This Row],[EDAD]]-AVERAGE($I:$I))/_xlfn.STDEV.S($I:$I))&gt;1.96,"Atípico","No")</f>
        <v>Atípico</v>
      </c>
      <c r="L1037" t="str">
        <f t="shared" si="32"/>
        <v>56+</v>
      </c>
      <c r="M1037" t="str">
        <f t="shared" si="33"/>
        <v>500.001-1.000.000</v>
      </c>
    </row>
    <row r="1038" spans="1:13" x14ac:dyDescent="0.35">
      <c r="A1038">
        <v>4526</v>
      </c>
      <c r="B1038" t="s">
        <v>9</v>
      </c>
      <c r="C1038">
        <v>810799.74</v>
      </c>
      <c r="D1038" t="s">
        <v>10</v>
      </c>
      <c r="E1038" t="s">
        <v>16</v>
      </c>
      <c r="F1038" t="s">
        <v>12</v>
      </c>
      <c r="G1038" t="s">
        <v>13</v>
      </c>
      <c r="H1038" t="s">
        <v>13</v>
      </c>
      <c r="I1038">
        <v>47</v>
      </c>
      <c r="J1038" t="str">
        <f>IF(ABS((C1038-AVERAGE($C:$C))/_xlfn.STDEV.S(moras2[SALARIO]))&gt;1.96,"Atípico","No")</f>
        <v>No</v>
      </c>
      <c r="K1038" t="str">
        <f>IF(ABS((moras2[[#This Row],[EDAD]]-AVERAGE($I:$I))/_xlfn.STDEV.S($I:$I))&gt;1.96,"Atípico","No")</f>
        <v>No</v>
      </c>
      <c r="L1038" t="str">
        <f t="shared" si="32"/>
        <v>46-55</v>
      </c>
      <c r="M1038" t="str">
        <f t="shared" si="33"/>
        <v>500.001-1.000.000</v>
      </c>
    </row>
    <row r="1039" spans="1:13" x14ac:dyDescent="0.35">
      <c r="A1039">
        <v>2036</v>
      </c>
      <c r="B1039" t="s">
        <v>9</v>
      </c>
      <c r="C1039">
        <v>810097</v>
      </c>
      <c r="D1039" t="s">
        <v>10</v>
      </c>
      <c r="E1039" t="s">
        <v>16</v>
      </c>
      <c r="F1039" t="s">
        <v>12</v>
      </c>
      <c r="G1039" t="s">
        <v>13</v>
      </c>
      <c r="H1039" t="s">
        <v>13</v>
      </c>
      <c r="I1039">
        <v>31</v>
      </c>
      <c r="J1039" t="str">
        <f>IF(ABS((C1039-AVERAGE($C:$C))/_xlfn.STDEV.S(moras2[SALARIO]))&gt;1.96,"Atípico","No")</f>
        <v>No</v>
      </c>
      <c r="K1039" t="str">
        <f>IF(ABS((moras2[[#This Row],[EDAD]]-AVERAGE($I:$I))/_xlfn.STDEV.S($I:$I))&gt;1.96,"Atípico","No")</f>
        <v>No</v>
      </c>
      <c r="L1039" t="str">
        <f t="shared" si="32"/>
        <v>26-35</v>
      </c>
      <c r="M1039" t="str">
        <f t="shared" si="33"/>
        <v>500.001-1.000.000</v>
      </c>
    </row>
    <row r="1040" spans="1:13" x14ac:dyDescent="0.35">
      <c r="A1040">
        <v>3833</v>
      </c>
      <c r="B1040" t="s">
        <v>9</v>
      </c>
      <c r="C1040">
        <v>809513.38</v>
      </c>
      <c r="D1040" t="s">
        <v>10</v>
      </c>
      <c r="E1040" t="s">
        <v>16</v>
      </c>
      <c r="F1040" t="s">
        <v>12</v>
      </c>
      <c r="G1040" t="s">
        <v>13</v>
      </c>
      <c r="H1040" t="s">
        <v>13</v>
      </c>
      <c r="I1040">
        <v>36</v>
      </c>
      <c r="J1040" t="str">
        <f>IF(ABS((C1040-AVERAGE($C:$C))/_xlfn.STDEV.S(moras2[SALARIO]))&gt;1.96,"Atípico","No")</f>
        <v>No</v>
      </c>
      <c r="K1040" t="str">
        <f>IF(ABS((moras2[[#This Row],[EDAD]]-AVERAGE($I:$I))/_xlfn.STDEV.S($I:$I))&gt;1.96,"Atípico","No")</f>
        <v>No</v>
      </c>
      <c r="L1040" t="str">
        <f t="shared" si="32"/>
        <v>36-45</v>
      </c>
      <c r="M1040" t="str">
        <f t="shared" si="33"/>
        <v>500.001-1.000.000</v>
      </c>
    </row>
    <row r="1041" spans="1:13" x14ac:dyDescent="0.35">
      <c r="A1041">
        <v>2484</v>
      </c>
      <c r="B1041" t="s">
        <v>15</v>
      </c>
      <c r="C1041">
        <v>808947.75</v>
      </c>
      <c r="D1041" t="s">
        <v>10</v>
      </c>
      <c r="E1041" t="s">
        <v>11</v>
      </c>
      <c r="F1041" t="s">
        <v>12</v>
      </c>
      <c r="G1041" t="s">
        <v>13</v>
      </c>
      <c r="H1041" t="s">
        <v>13</v>
      </c>
      <c r="I1041">
        <v>58</v>
      </c>
      <c r="J1041" t="str">
        <f>IF(ABS((C1041-AVERAGE($C:$C))/_xlfn.STDEV.S(moras2[SALARIO]))&gt;1.96,"Atípico","No")</f>
        <v>No</v>
      </c>
      <c r="K1041" t="str">
        <f>IF(ABS((moras2[[#This Row],[EDAD]]-AVERAGE($I:$I))/_xlfn.STDEV.S($I:$I))&gt;1.96,"Atípico","No")</f>
        <v>No</v>
      </c>
      <c r="L1041" t="str">
        <f t="shared" si="32"/>
        <v>56+</v>
      </c>
      <c r="M1041" t="str">
        <f t="shared" si="33"/>
        <v>500.001-1.000.000</v>
      </c>
    </row>
    <row r="1042" spans="1:13" x14ac:dyDescent="0.35">
      <c r="A1042">
        <v>208</v>
      </c>
      <c r="B1042" t="s">
        <v>9</v>
      </c>
      <c r="C1042">
        <v>808295.5</v>
      </c>
      <c r="D1042" t="s">
        <v>10</v>
      </c>
      <c r="E1042" t="s">
        <v>11</v>
      </c>
      <c r="F1042" t="s">
        <v>12</v>
      </c>
      <c r="G1042" t="s">
        <v>13</v>
      </c>
      <c r="H1042" t="s">
        <v>13</v>
      </c>
      <c r="I1042">
        <v>42</v>
      </c>
      <c r="J1042" t="str">
        <f>IF(ABS((C1042-AVERAGE($C:$C))/_xlfn.STDEV.S(moras2[SALARIO]))&gt;1.96,"Atípico","No")</f>
        <v>No</v>
      </c>
      <c r="K1042" t="str">
        <f>IF(ABS((moras2[[#This Row],[EDAD]]-AVERAGE($I:$I))/_xlfn.STDEV.S($I:$I))&gt;1.96,"Atípico","No")</f>
        <v>No</v>
      </c>
      <c r="L1042" t="str">
        <f t="shared" si="32"/>
        <v>36-45</v>
      </c>
      <c r="M1042" t="str">
        <f t="shared" si="33"/>
        <v>500.001-1.000.000</v>
      </c>
    </row>
    <row r="1043" spans="1:13" x14ac:dyDescent="0.35">
      <c r="A1043">
        <v>4717</v>
      </c>
      <c r="B1043" t="s">
        <v>9</v>
      </c>
      <c r="C1043">
        <v>807660.97</v>
      </c>
      <c r="D1043" t="s">
        <v>10</v>
      </c>
      <c r="E1043" t="s">
        <v>16</v>
      </c>
      <c r="F1043" t="s">
        <v>12</v>
      </c>
      <c r="G1043" t="s">
        <v>13</v>
      </c>
      <c r="H1043" t="s">
        <v>13</v>
      </c>
      <c r="I1043">
        <v>28</v>
      </c>
      <c r="J1043" t="str">
        <f>IF(ABS((C1043-AVERAGE($C:$C))/_xlfn.STDEV.S(moras2[SALARIO]))&gt;1.96,"Atípico","No")</f>
        <v>No</v>
      </c>
      <c r="K1043" t="str">
        <f>IF(ABS((moras2[[#This Row],[EDAD]]-AVERAGE($I:$I))/_xlfn.STDEV.S($I:$I))&gt;1.96,"Atípico","No")</f>
        <v>No</v>
      </c>
      <c r="L1043" t="str">
        <f t="shared" si="32"/>
        <v>26-35</v>
      </c>
      <c r="M1043" t="str">
        <f t="shared" si="33"/>
        <v>500.001-1.000.000</v>
      </c>
    </row>
    <row r="1044" spans="1:13" x14ac:dyDescent="0.35">
      <c r="A1044">
        <v>1361</v>
      </c>
      <c r="B1044" t="s">
        <v>9</v>
      </c>
      <c r="C1044">
        <v>807282.52</v>
      </c>
      <c r="D1044" t="s">
        <v>10</v>
      </c>
      <c r="E1044" t="s">
        <v>16</v>
      </c>
      <c r="F1044" t="s">
        <v>12</v>
      </c>
      <c r="G1044" t="s">
        <v>13</v>
      </c>
      <c r="H1044" t="s">
        <v>13</v>
      </c>
      <c r="I1044">
        <v>24</v>
      </c>
      <c r="J1044" t="str">
        <f>IF(ABS((C1044-AVERAGE($C:$C))/_xlfn.STDEV.S(moras2[SALARIO]))&gt;1.96,"Atípico","No")</f>
        <v>No</v>
      </c>
      <c r="K1044" t="str">
        <f>IF(ABS((moras2[[#This Row],[EDAD]]-AVERAGE($I:$I))/_xlfn.STDEV.S($I:$I))&gt;1.96,"Atípico","No")</f>
        <v>No</v>
      </c>
      <c r="L1044" t="str">
        <f t="shared" si="32"/>
        <v>26-35</v>
      </c>
      <c r="M1044" t="str">
        <f t="shared" si="33"/>
        <v>500.001-1.000.000</v>
      </c>
    </row>
    <row r="1045" spans="1:13" x14ac:dyDescent="0.35">
      <c r="A1045">
        <v>2220</v>
      </c>
      <c r="B1045" t="s">
        <v>9</v>
      </c>
      <c r="C1045">
        <v>807000</v>
      </c>
      <c r="D1045" t="s">
        <v>10</v>
      </c>
      <c r="E1045" t="s">
        <v>16</v>
      </c>
      <c r="F1045" t="s">
        <v>12</v>
      </c>
      <c r="G1045" t="s">
        <v>13</v>
      </c>
      <c r="H1045" t="s">
        <v>13</v>
      </c>
      <c r="I1045">
        <v>36</v>
      </c>
      <c r="J1045" t="str">
        <f>IF(ABS((C1045-AVERAGE($C:$C))/_xlfn.STDEV.S(moras2[SALARIO]))&gt;1.96,"Atípico","No")</f>
        <v>No</v>
      </c>
      <c r="K1045" t="str">
        <f>IF(ABS((moras2[[#This Row],[EDAD]]-AVERAGE($I:$I))/_xlfn.STDEV.S($I:$I))&gt;1.96,"Atípico","No")</f>
        <v>No</v>
      </c>
      <c r="L1045" t="str">
        <f t="shared" si="32"/>
        <v>36-45</v>
      </c>
      <c r="M1045" t="str">
        <f t="shared" si="33"/>
        <v>500.001-1.000.000</v>
      </c>
    </row>
    <row r="1046" spans="1:13" x14ac:dyDescent="0.35">
      <c r="A1046">
        <v>440</v>
      </c>
      <c r="B1046" t="s">
        <v>9</v>
      </c>
      <c r="C1046">
        <v>806740.07</v>
      </c>
      <c r="D1046" t="s">
        <v>10</v>
      </c>
      <c r="E1046" t="s">
        <v>16</v>
      </c>
      <c r="F1046" t="s">
        <v>12</v>
      </c>
      <c r="G1046" t="s">
        <v>13</v>
      </c>
      <c r="H1046" t="s">
        <v>13</v>
      </c>
      <c r="I1046">
        <v>23</v>
      </c>
      <c r="J1046" t="str">
        <f>IF(ABS((C1046-AVERAGE($C:$C))/_xlfn.STDEV.S(moras2[SALARIO]))&gt;1.96,"Atípico","No")</f>
        <v>No</v>
      </c>
      <c r="K1046" t="str">
        <f>IF(ABS((moras2[[#This Row],[EDAD]]-AVERAGE($I:$I))/_xlfn.STDEV.S($I:$I))&gt;1.96,"Atípico","No")</f>
        <v>No</v>
      </c>
      <c r="L1046" t="str">
        <f t="shared" si="32"/>
        <v>26-35</v>
      </c>
      <c r="M1046" t="str">
        <f t="shared" si="33"/>
        <v>500.001-1.000.000</v>
      </c>
    </row>
    <row r="1047" spans="1:13" x14ac:dyDescent="0.35">
      <c r="A1047">
        <v>2950</v>
      </c>
      <c r="B1047" t="s">
        <v>15</v>
      </c>
      <c r="C1047">
        <v>806421.08</v>
      </c>
      <c r="D1047" t="s">
        <v>10</v>
      </c>
      <c r="E1047" t="s">
        <v>16</v>
      </c>
      <c r="F1047" t="s">
        <v>12</v>
      </c>
      <c r="G1047" t="s">
        <v>13</v>
      </c>
      <c r="H1047" t="s">
        <v>13</v>
      </c>
      <c r="I1047">
        <v>58</v>
      </c>
      <c r="J1047" t="str">
        <f>IF(ABS((C1047-AVERAGE($C:$C))/_xlfn.STDEV.S(moras2[SALARIO]))&gt;1.96,"Atípico","No")</f>
        <v>No</v>
      </c>
      <c r="K1047" t="str">
        <f>IF(ABS((moras2[[#This Row],[EDAD]]-AVERAGE($I:$I))/_xlfn.STDEV.S($I:$I))&gt;1.96,"Atípico","No")</f>
        <v>No</v>
      </c>
      <c r="L1047" t="str">
        <f t="shared" si="32"/>
        <v>56+</v>
      </c>
      <c r="M1047" t="str">
        <f t="shared" si="33"/>
        <v>500.001-1.000.000</v>
      </c>
    </row>
    <row r="1048" spans="1:13" x14ac:dyDescent="0.35">
      <c r="A1048">
        <v>4816</v>
      </c>
      <c r="B1048" t="s">
        <v>9</v>
      </c>
      <c r="C1048">
        <v>806339.27</v>
      </c>
      <c r="D1048" t="s">
        <v>10</v>
      </c>
      <c r="E1048" t="s">
        <v>11</v>
      </c>
      <c r="F1048" t="s">
        <v>12</v>
      </c>
      <c r="G1048" t="s">
        <v>13</v>
      </c>
      <c r="H1048" t="s">
        <v>13</v>
      </c>
      <c r="I1048">
        <v>51</v>
      </c>
      <c r="J1048" t="str">
        <f>IF(ABS((C1048-AVERAGE($C:$C))/_xlfn.STDEV.S(moras2[SALARIO]))&gt;1.96,"Atípico","No")</f>
        <v>No</v>
      </c>
      <c r="K1048" t="str">
        <f>IF(ABS((moras2[[#This Row],[EDAD]]-AVERAGE($I:$I))/_xlfn.STDEV.S($I:$I))&gt;1.96,"Atípico","No")</f>
        <v>No</v>
      </c>
      <c r="L1048" t="str">
        <f t="shared" si="32"/>
        <v>46-55</v>
      </c>
      <c r="M1048" t="str">
        <f t="shared" si="33"/>
        <v>500.001-1.000.000</v>
      </c>
    </row>
    <row r="1049" spans="1:13" x14ac:dyDescent="0.35">
      <c r="A1049">
        <v>715</v>
      </c>
      <c r="B1049" t="s">
        <v>9</v>
      </c>
      <c r="C1049">
        <v>806281.31</v>
      </c>
      <c r="D1049" t="s">
        <v>10</v>
      </c>
      <c r="E1049" t="s">
        <v>16</v>
      </c>
      <c r="F1049" t="s">
        <v>12</v>
      </c>
      <c r="G1049" t="s">
        <v>13</v>
      </c>
      <c r="H1049" t="s">
        <v>13</v>
      </c>
      <c r="I1049">
        <v>41</v>
      </c>
      <c r="J1049" t="str">
        <f>IF(ABS((C1049-AVERAGE($C:$C))/_xlfn.STDEV.S(moras2[SALARIO]))&gt;1.96,"Atípico","No")</f>
        <v>No</v>
      </c>
      <c r="K1049" t="str">
        <f>IF(ABS((moras2[[#This Row],[EDAD]]-AVERAGE($I:$I))/_xlfn.STDEV.S($I:$I))&gt;1.96,"Atípico","No")</f>
        <v>No</v>
      </c>
      <c r="L1049" t="str">
        <f t="shared" si="32"/>
        <v>36-45</v>
      </c>
      <c r="M1049" t="str">
        <f t="shared" si="33"/>
        <v>500.001-1.000.000</v>
      </c>
    </row>
    <row r="1050" spans="1:13" x14ac:dyDescent="0.35">
      <c r="A1050">
        <v>871</v>
      </c>
      <c r="B1050" t="s">
        <v>9</v>
      </c>
      <c r="C1050">
        <v>805518</v>
      </c>
      <c r="D1050" t="s">
        <v>10</v>
      </c>
      <c r="E1050" t="s">
        <v>16</v>
      </c>
      <c r="F1050" t="s">
        <v>12</v>
      </c>
      <c r="G1050" t="s">
        <v>13</v>
      </c>
      <c r="H1050" t="s">
        <v>13</v>
      </c>
      <c r="I1050">
        <v>61</v>
      </c>
      <c r="J1050" t="str">
        <f>IF(ABS((C1050-AVERAGE($C:$C))/_xlfn.STDEV.S(moras2[SALARIO]))&gt;1.96,"Atípico","No")</f>
        <v>No</v>
      </c>
      <c r="K1050" t="str">
        <f>IF(ABS((moras2[[#This Row],[EDAD]]-AVERAGE($I:$I))/_xlfn.STDEV.S($I:$I))&gt;1.96,"Atípico","No")</f>
        <v>No</v>
      </c>
      <c r="L1050" t="str">
        <f t="shared" si="32"/>
        <v>56+</v>
      </c>
      <c r="M1050" t="str">
        <f t="shared" si="33"/>
        <v>500.001-1.000.000</v>
      </c>
    </row>
    <row r="1051" spans="1:13" x14ac:dyDescent="0.35">
      <c r="A1051">
        <v>2745</v>
      </c>
      <c r="B1051" t="s">
        <v>9</v>
      </c>
      <c r="C1051">
        <v>802400</v>
      </c>
      <c r="D1051" t="s">
        <v>10</v>
      </c>
      <c r="E1051" t="s">
        <v>16</v>
      </c>
      <c r="F1051" t="s">
        <v>12</v>
      </c>
      <c r="G1051" t="s">
        <v>13</v>
      </c>
      <c r="H1051" t="s">
        <v>13</v>
      </c>
      <c r="I1051">
        <v>39</v>
      </c>
      <c r="J1051" t="str">
        <f>IF(ABS((C1051-AVERAGE($C:$C))/_xlfn.STDEV.S(moras2[SALARIO]))&gt;1.96,"Atípico","No")</f>
        <v>No</v>
      </c>
      <c r="K1051" t="str">
        <f>IF(ABS((moras2[[#This Row],[EDAD]]-AVERAGE($I:$I))/_xlfn.STDEV.S($I:$I))&gt;1.96,"Atípico","No")</f>
        <v>No</v>
      </c>
      <c r="L1051" t="str">
        <f t="shared" si="32"/>
        <v>36-45</v>
      </c>
      <c r="M1051" t="str">
        <f t="shared" si="33"/>
        <v>500.001-1.000.000</v>
      </c>
    </row>
    <row r="1052" spans="1:13" x14ac:dyDescent="0.35">
      <c r="A1052">
        <v>1169</v>
      </c>
      <c r="B1052" t="s">
        <v>9</v>
      </c>
      <c r="C1052">
        <v>802029</v>
      </c>
      <c r="D1052" t="s">
        <v>18</v>
      </c>
      <c r="E1052" t="s">
        <v>16</v>
      </c>
      <c r="F1052" t="s">
        <v>12</v>
      </c>
      <c r="G1052" t="s">
        <v>13</v>
      </c>
      <c r="H1052" t="s">
        <v>13</v>
      </c>
      <c r="I1052">
        <v>60</v>
      </c>
      <c r="J1052" t="str">
        <f>IF(ABS((C1052-AVERAGE($C:$C))/_xlfn.STDEV.S(moras2[SALARIO]))&gt;1.96,"Atípico","No")</f>
        <v>No</v>
      </c>
      <c r="K1052" t="str">
        <f>IF(ABS((moras2[[#This Row],[EDAD]]-AVERAGE($I:$I))/_xlfn.STDEV.S($I:$I))&gt;1.96,"Atípico","No")</f>
        <v>No</v>
      </c>
      <c r="L1052" t="str">
        <f t="shared" si="32"/>
        <v>56+</v>
      </c>
      <c r="M1052" t="str">
        <f t="shared" si="33"/>
        <v>500.001-1.000.000</v>
      </c>
    </row>
    <row r="1053" spans="1:13" x14ac:dyDescent="0.35">
      <c r="A1053">
        <v>1362</v>
      </c>
      <c r="B1053" t="s">
        <v>15</v>
      </c>
      <c r="C1053">
        <v>801760</v>
      </c>
      <c r="D1053" t="s">
        <v>10</v>
      </c>
      <c r="E1053" t="s">
        <v>16</v>
      </c>
      <c r="F1053" t="s">
        <v>12</v>
      </c>
      <c r="G1053" t="s">
        <v>13</v>
      </c>
      <c r="H1053" t="s">
        <v>12</v>
      </c>
      <c r="I1053">
        <v>45</v>
      </c>
      <c r="J1053" t="str">
        <f>IF(ABS((C1053-AVERAGE($C:$C))/_xlfn.STDEV.S(moras2[SALARIO]))&gt;1.96,"Atípico","No")</f>
        <v>No</v>
      </c>
      <c r="K1053" t="str">
        <f>IF(ABS((moras2[[#This Row],[EDAD]]-AVERAGE($I:$I))/_xlfn.STDEV.S($I:$I))&gt;1.96,"Atípico","No")</f>
        <v>No</v>
      </c>
      <c r="L1053" t="str">
        <f t="shared" si="32"/>
        <v>36-45</v>
      </c>
      <c r="M1053" t="str">
        <f t="shared" si="33"/>
        <v>500.001-1.000.000</v>
      </c>
    </row>
    <row r="1054" spans="1:13" x14ac:dyDescent="0.35">
      <c r="A1054">
        <v>3142</v>
      </c>
      <c r="B1054" t="s">
        <v>15</v>
      </c>
      <c r="C1054">
        <v>801190.2</v>
      </c>
      <c r="D1054" t="s">
        <v>10</v>
      </c>
      <c r="E1054" t="s">
        <v>16</v>
      </c>
      <c r="F1054" t="s">
        <v>12</v>
      </c>
      <c r="G1054" t="s">
        <v>13</v>
      </c>
      <c r="H1054" t="s">
        <v>13</v>
      </c>
      <c r="I1054">
        <v>43</v>
      </c>
      <c r="J1054" t="str">
        <f>IF(ABS((C1054-AVERAGE($C:$C))/_xlfn.STDEV.S(moras2[SALARIO]))&gt;1.96,"Atípico","No")</f>
        <v>No</v>
      </c>
      <c r="K1054" t="str">
        <f>IF(ABS((moras2[[#This Row],[EDAD]]-AVERAGE($I:$I))/_xlfn.STDEV.S($I:$I))&gt;1.96,"Atípico","No")</f>
        <v>No</v>
      </c>
      <c r="L1054" t="str">
        <f t="shared" si="32"/>
        <v>36-45</v>
      </c>
      <c r="M1054" t="str">
        <f t="shared" si="33"/>
        <v>500.001-1.000.000</v>
      </c>
    </row>
    <row r="1055" spans="1:13" x14ac:dyDescent="0.35">
      <c r="A1055">
        <v>233</v>
      </c>
      <c r="B1055" t="s">
        <v>15</v>
      </c>
      <c r="C1055">
        <v>801100.65</v>
      </c>
      <c r="D1055" t="s">
        <v>10</v>
      </c>
      <c r="E1055" t="s">
        <v>16</v>
      </c>
      <c r="F1055" t="s">
        <v>12</v>
      </c>
      <c r="G1055" t="s">
        <v>13</v>
      </c>
      <c r="H1055" t="s">
        <v>13</v>
      </c>
      <c r="I1055">
        <v>46</v>
      </c>
      <c r="J1055" t="str">
        <f>IF(ABS((C1055-AVERAGE($C:$C))/_xlfn.STDEV.S(moras2[SALARIO]))&gt;1.96,"Atípico","No")</f>
        <v>No</v>
      </c>
      <c r="K1055" t="str">
        <f>IF(ABS((moras2[[#This Row],[EDAD]]-AVERAGE($I:$I))/_xlfn.STDEV.S($I:$I))&gt;1.96,"Atípico","No")</f>
        <v>No</v>
      </c>
      <c r="L1055" t="str">
        <f t="shared" si="32"/>
        <v>46-55</v>
      </c>
      <c r="M1055" t="str">
        <f t="shared" si="33"/>
        <v>500.001-1.000.000</v>
      </c>
    </row>
    <row r="1056" spans="1:13" x14ac:dyDescent="0.35">
      <c r="A1056">
        <v>580</v>
      </c>
      <c r="B1056" t="s">
        <v>9</v>
      </c>
      <c r="C1056">
        <v>800945.46</v>
      </c>
      <c r="D1056" t="s">
        <v>10</v>
      </c>
      <c r="E1056" t="s">
        <v>16</v>
      </c>
      <c r="F1056" t="s">
        <v>12</v>
      </c>
      <c r="G1056" t="s">
        <v>13</v>
      </c>
      <c r="H1056" t="s">
        <v>13</v>
      </c>
      <c r="I1056">
        <v>46</v>
      </c>
      <c r="J1056" t="str">
        <f>IF(ABS((C1056-AVERAGE($C:$C))/_xlfn.STDEV.S(moras2[SALARIO]))&gt;1.96,"Atípico","No")</f>
        <v>No</v>
      </c>
      <c r="K1056" t="str">
        <f>IF(ABS((moras2[[#This Row],[EDAD]]-AVERAGE($I:$I))/_xlfn.STDEV.S($I:$I))&gt;1.96,"Atípico","No")</f>
        <v>No</v>
      </c>
      <c r="L1056" t="str">
        <f t="shared" si="32"/>
        <v>46-55</v>
      </c>
      <c r="M1056" t="str">
        <f t="shared" si="33"/>
        <v>500.001-1.000.000</v>
      </c>
    </row>
    <row r="1057" spans="1:13" x14ac:dyDescent="0.35">
      <c r="A1057">
        <v>94</v>
      </c>
      <c r="B1057" t="s">
        <v>15</v>
      </c>
      <c r="C1057">
        <v>800002</v>
      </c>
      <c r="D1057" t="s">
        <v>10</v>
      </c>
      <c r="E1057" t="s">
        <v>16</v>
      </c>
      <c r="F1057" t="s">
        <v>12</v>
      </c>
      <c r="G1057" t="s">
        <v>13</v>
      </c>
      <c r="H1057" t="s">
        <v>13</v>
      </c>
      <c r="I1057">
        <v>30</v>
      </c>
      <c r="J1057" t="str">
        <f>IF(ABS((C1057-AVERAGE($C:$C))/_xlfn.STDEV.S(moras2[SALARIO]))&gt;1.96,"Atípico","No")</f>
        <v>No</v>
      </c>
      <c r="K1057" t="str">
        <f>IF(ABS((moras2[[#This Row],[EDAD]]-AVERAGE($I:$I))/_xlfn.STDEV.S($I:$I))&gt;1.96,"Atípico","No")</f>
        <v>No</v>
      </c>
      <c r="L1057" t="str">
        <f t="shared" si="32"/>
        <v>26-35</v>
      </c>
      <c r="M1057" t="str">
        <f t="shared" si="33"/>
        <v>500.001-1.000.000</v>
      </c>
    </row>
    <row r="1058" spans="1:13" x14ac:dyDescent="0.35">
      <c r="A1058">
        <v>699</v>
      </c>
      <c r="B1058" t="s">
        <v>9</v>
      </c>
      <c r="C1058">
        <v>800000</v>
      </c>
      <c r="D1058" t="s">
        <v>10</v>
      </c>
      <c r="E1058" t="s">
        <v>16</v>
      </c>
      <c r="F1058" t="s">
        <v>12</v>
      </c>
      <c r="G1058" t="s">
        <v>13</v>
      </c>
      <c r="H1058" t="s">
        <v>13</v>
      </c>
      <c r="I1058">
        <v>25</v>
      </c>
      <c r="J1058" t="str">
        <f>IF(ABS((C1058-AVERAGE($C:$C))/_xlfn.STDEV.S(moras2[SALARIO]))&gt;1.96,"Atípico","No")</f>
        <v>No</v>
      </c>
      <c r="K1058" t="str">
        <f>IF(ABS((moras2[[#This Row],[EDAD]]-AVERAGE($I:$I))/_xlfn.STDEV.S($I:$I))&gt;1.96,"Atípico","No")</f>
        <v>No</v>
      </c>
      <c r="L1058" t="str">
        <f t="shared" si="32"/>
        <v>26-35</v>
      </c>
      <c r="M1058" t="str">
        <f t="shared" si="33"/>
        <v>500.001-1.000.000</v>
      </c>
    </row>
    <row r="1059" spans="1:13" x14ac:dyDescent="0.35">
      <c r="A1059">
        <v>4068</v>
      </c>
      <c r="B1059" t="s">
        <v>9</v>
      </c>
      <c r="C1059">
        <v>800000</v>
      </c>
      <c r="D1059" t="s">
        <v>10</v>
      </c>
      <c r="E1059" t="s">
        <v>16</v>
      </c>
      <c r="F1059" t="s">
        <v>12</v>
      </c>
      <c r="G1059" t="s">
        <v>13</v>
      </c>
      <c r="H1059" t="s">
        <v>13</v>
      </c>
      <c r="I1059">
        <v>26</v>
      </c>
      <c r="J1059" t="str">
        <f>IF(ABS((C1059-AVERAGE($C:$C))/_xlfn.STDEV.S(moras2[SALARIO]))&gt;1.96,"Atípico","No")</f>
        <v>No</v>
      </c>
      <c r="K1059" t="str">
        <f>IF(ABS((moras2[[#This Row],[EDAD]]-AVERAGE($I:$I))/_xlfn.STDEV.S($I:$I))&gt;1.96,"Atípico","No")</f>
        <v>No</v>
      </c>
      <c r="L1059" t="str">
        <f t="shared" si="32"/>
        <v>26-35</v>
      </c>
      <c r="M1059" t="str">
        <f t="shared" si="33"/>
        <v>500.001-1.000.000</v>
      </c>
    </row>
    <row r="1060" spans="1:13" x14ac:dyDescent="0.35">
      <c r="A1060">
        <v>4273</v>
      </c>
      <c r="B1060" t="s">
        <v>9</v>
      </c>
      <c r="C1060">
        <v>800000</v>
      </c>
      <c r="D1060" t="s">
        <v>10</v>
      </c>
      <c r="E1060" t="s">
        <v>16</v>
      </c>
      <c r="F1060" t="s">
        <v>12</v>
      </c>
      <c r="G1060" t="s">
        <v>13</v>
      </c>
      <c r="H1060" t="s">
        <v>13</v>
      </c>
      <c r="I1060">
        <v>27</v>
      </c>
      <c r="J1060" t="str">
        <f>IF(ABS((C1060-AVERAGE($C:$C))/_xlfn.STDEV.S(moras2[SALARIO]))&gt;1.96,"Atípico","No")</f>
        <v>No</v>
      </c>
      <c r="K1060" t="str">
        <f>IF(ABS((moras2[[#This Row],[EDAD]]-AVERAGE($I:$I))/_xlfn.STDEV.S($I:$I))&gt;1.96,"Atípico","No")</f>
        <v>No</v>
      </c>
      <c r="L1060" t="str">
        <f t="shared" si="32"/>
        <v>26-35</v>
      </c>
      <c r="M1060" t="str">
        <f t="shared" si="33"/>
        <v>500.001-1.000.000</v>
      </c>
    </row>
    <row r="1061" spans="1:13" x14ac:dyDescent="0.35">
      <c r="A1061">
        <v>219</v>
      </c>
      <c r="B1061" t="s">
        <v>15</v>
      </c>
      <c r="C1061">
        <v>800000</v>
      </c>
      <c r="D1061" t="s">
        <v>10</v>
      </c>
      <c r="E1061" t="s">
        <v>16</v>
      </c>
      <c r="F1061" t="s">
        <v>12</v>
      </c>
      <c r="G1061" t="s">
        <v>13</v>
      </c>
      <c r="H1061" t="s">
        <v>13</v>
      </c>
      <c r="I1061">
        <v>30</v>
      </c>
      <c r="J1061" t="str">
        <f>IF(ABS((C1061-AVERAGE($C:$C))/_xlfn.STDEV.S(moras2[SALARIO]))&gt;1.96,"Atípico","No")</f>
        <v>No</v>
      </c>
      <c r="K1061" t="str">
        <f>IF(ABS((moras2[[#This Row],[EDAD]]-AVERAGE($I:$I))/_xlfn.STDEV.S($I:$I))&gt;1.96,"Atípico","No")</f>
        <v>No</v>
      </c>
      <c r="L1061" t="str">
        <f t="shared" si="32"/>
        <v>26-35</v>
      </c>
      <c r="M1061" t="str">
        <f t="shared" si="33"/>
        <v>500.001-1.000.000</v>
      </c>
    </row>
    <row r="1062" spans="1:13" x14ac:dyDescent="0.35">
      <c r="A1062">
        <v>3816</v>
      </c>
      <c r="B1062" t="s">
        <v>15</v>
      </c>
      <c r="C1062">
        <v>800000</v>
      </c>
      <c r="D1062" t="s">
        <v>10</v>
      </c>
      <c r="E1062" t="s">
        <v>16</v>
      </c>
      <c r="F1062" t="s">
        <v>12</v>
      </c>
      <c r="G1062" t="s">
        <v>13</v>
      </c>
      <c r="H1062" t="s">
        <v>13</v>
      </c>
      <c r="I1062">
        <v>31</v>
      </c>
      <c r="J1062" t="str">
        <f>IF(ABS((C1062-AVERAGE($C:$C))/_xlfn.STDEV.S(moras2[SALARIO]))&gt;1.96,"Atípico","No")</f>
        <v>No</v>
      </c>
      <c r="K1062" t="str">
        <f>IF(ABS((moras2[[#This Row],[EDAD]]-AVERAGE($I:$I))/_xlfn.STDEV.S($I:$I))&gt;1.96,"Atípico","No")</f>
        <v>No</v>
      </c>
      <c r="L1062" t="str">
        <f t="shared" si="32"/>
        <v>26-35</v>
      </c>
      <c r="M1062" t="str">
        <f t="shared" si="33"/>
        <v>500.001-1.000.000</v>
      </c>
    </row>
    <row r="1063" spans="1:13" x14ac:dyDescent="0.35">
      <c r="A1063">
        <v>3156</v>
      </c>
      <c r="B1063" t="s">
        <v>9</v>
      </c>
      <c r="C1063">
        <v>800000</v>
      </c>
      <c r="D1063" t="s">
        <v>10</v>
      </c>
      <c r="E1063" t="s">
        <v>16</v>
      </c>
      <c r="F1063" t="s">
        <v>12</v>
      </c>
      <c r="G1063" t="s">
        <v>13</v>
      </c>
      <c r="H1063" t="s">
        <v>13</v>
      </c>
      <c r="I1063">
        <v>35</v>
      </c>
      <c r="J1063" t="str">
        <f>IF(ABS((C1063-AVERAGE($C:$C))/_xlfn.STDEV.S(moras2[SALARIO]))&gt;1.96,"Atípico","No")</f>
        <v>No</v>
      </c>
      <c r="K1063" t="str">
        <f>IF(ABS((moras2[[#This Row],[EDAD]]-AVERAGE($I:$I))/_xlfn.STDEV.S($I:$I))&gt;1.96,"Atípico","No")</f>
        <v>No</v>
      </c>
      <c r="L1063" t="str">
        <f t="shared" si="32"/>
        <v>26-35</v>
      </c>
      <c r="M1063" t="str">
        <f t="shared" si="33"/>
        <v>500.001-1.000.000</v>
      </c>
    </row>
    <row r="1064" spans="1:13" x14ac:dyDescent="0.35">
      <c r="A1064">
        <v>231</v>
      </c>
      <c r="B1064" t="s">
        <v>9</v>
      </c>
      <c r="C1064">
        <v>800000</v>
      </c>
      <c r="D1064" t="s">
        <v>10</v>
      </c>
      <c r="E1064" t="s">
        <v>16</v>
      </c>
      <c r="F1064" t="s">
        <v>12</v>
      </c>
      <c r="G1064" t="s">
        <v>13</v>
      </c>
      <c r="H1064" t="s">
        <v>13</v>
      </c>
      <c r="I1064">
        <v>54</v>
      </c>
      <c r="J1064" t="str">
        <f>IF(ABS((C1064-AVERAGE($C:$C))/_xlfn.STDEV.S(moras2[SALARIO]))&gt;1.96,"Atípico","No")</f>
        <v>No</v>
      </c>
      <c r="K1064" t="str">
        <f>IF(ABS((moras2[[#This Row],[EDAD]]-AVERAGE($I:$I))/_xlfn.STDEV.S($I:$I))&gt;1.96,"Atípico","No")</f>
        <v>No</v>
      </c>
      <c r="L1064" t="str">
        <f t="shared" si="32"/>
        <v>46-55</v>
      </c>
      <c r="M1064" t="str">
        <f t="shared" si="33"/>
        <v>500.001-1.000.000</v>
      </c>
    </row>
    <row r="1065" spans="1:13" x14ac:dyDescent="0.35">
      <c r="A1065">
        <v>2088</v>
      </c>
      <c r="B1065" t="s">
        <v>15</v>
      </c>
      <c r="C1065">
        <v>799650</v>
      </c>
      <c r="D1065" t="s">
        <v>10</v>
      </c>
      <c r="E1065" t="s">
        <v>16</v>
      </c>
      <c r="F1065" t="s">
        <v>12</v>
      </c>
      <c r="G1065" t="s">
        <v>13</v>
      </c>
      <c r="H1065" t="s">
        <v>13</v>
      </c>
      <c r="I1065">
        <v>25</v>
      </c>
      <c r="J1065" t="str">
        <f>IF(ABS((C1065-AVERAGE($C:$C))/_xlfn.STDEV.S(moras2[SALARIO]))&gt;1.96,"Atípico","No")</f>
        <v>No</v>
      </c>
      <c r="K1065" t="str">
        <f>IF(ABS((moras2[[#This Row],[EDAD]]-AVERAGE($I:$I))/_xlfn.STDEV.S($I:$I))&gt;1.96,"Atípico","No")</f>
        <v>No</v>
      </c>
      <c r="L1065" t="str">
        <f t="shared" si="32"/>
        <v>26-35</v>
      </c>
      <c r="M1065" t="str">
        <f t="shared" si="33"/>
        <v>500.001-1.000.000</v>
      </c>
    </row>
    <row r="1066" spans="1:13" x14ac:dyDescent="0.35">
      <c r="A1066">
        <v>2856</v>
      </c>
      <c r="B1066" t="s">
        <v>9</v>
      </c>
      <c r="C1066">
        <v>799571.5</v>
      </c>
      <c r="D1066" t="s">
        <v>10</v>
      </c>
      <c r="E1066" t="s">
        <v>16</v>
      </c>
      <c r="F1066" t="s">
        <v>12</v>
      </c>
      <c r="G1066" t="s">
        <v>13</v>
      </c>
      <c r="H1066" t="s">
        <v>13</v>
      </c>
      <c r="I1066">
        <v>22</v>
      </c>
      <c r="J1066" t="str">
        <f>IF(ABS((C1066-AVERAGE($C:$C))/_xlfn.STDEV.S(moras2[SALARIO]))&gt;1.96,"Atípico","No")</f>
        <v>No</v>
      </c>
      <c r="K1066" t="str">
        <f>IF(ABS((moras2[[#This Row],[EDAD]]-AVERAGE($I:$I))/_xlfn.STDEV.S($I:$I))&gt;1.96,"Atípico","No")</f>
        <v>No</v>
      </c>
      <c r="L1066" t="str">
        <f t="shared" si="32"/>
        <v>26-35</v>
      </c>
      <c r="M1066" t="str">
        <f t="shared" si="33"/>
        <v>500.001-1.000.000</v>
      </c>
    </row>
    <row r="1067" spans="1:13" x14ac:dyDescent="0.35">
      <c r="A1067">
        <v>2652</v>
      </c>
      <c r="B1067" t="s">
        <v>15</v>
      </c>
      <c r="C1067">
        <v>799000</v>
      </c>
      <c r="D1067" t="s">
        <v>10</v>
      </c>
      <c r="E1067" t="s">
        <v>16</v>
      </c>
      <c r="F1067" t="s">
        <v>12</v>
      </c>
      <c r="G1067" t="s">
        <v>13</v>
      </c>
      <c r="H1067" t="s">
        <v>12</v>
      </c>
      <c r="I1067">
        <v>24</v>
      </c>
      <c r="J1067" t="str">
        <f>IF(ABS((C1067-AVERAGE($C:$C))/_xlfn.STDEV.S(moras2[SALARIO]))&gt;1.96,"Atípico","No")</f>
        <v>No</v>
      </c>
      <c r="K1067" t="str">
        <f>IF(ABS((moras2[[#This Row],[EDAD]]-AVERAGE($I:$I))/_xlfn.STDEV.S($I:$I))&gt;1.96,"Atípico","No")</f>
        <v>No</v>
      </c>
      <c r="L1067" t="str">
        <f t="shared" si="32"/>
        <v>26-35</v>
      </c>
      <c r="M1067" t="str">
        <f t="shared" si="33"/>
        <v>500.001-1.000.000</v>
      </c>
    </row>
    <row r="1068" spans="1:13" x14ac:dyDescent="0.35">
      <c r="A1068">
        <v>1961</v>
      </c>
      <c r="B1068" t="s">
        <v>15</v>
      </c>
      <c r="C1068">
        <v>798237</v>
      </c>
      <c r="D1068" t="s">
        <v>10</v>
      </c>
      <c r="E1068" t="s">
        <v>11</v>
      </c>
      <c r="F1068" t="s">
        <v>12</v>
      </c>
      <c r="G1068" t="s">
        <v>13</v>
      </c>
      <c r="H1068" t="s">
        <v>12</v>
      </c>
      <c r="I1068">
        <v>36</v>
      </c>
      <c r="J1068" t="str">
        <f>IF(ABS((C1068-AVERAGE($C:$C))/_xlfn.STDEV.S(moras2[SALARIO]))&gt;1.96,"Atípico","No")</f>
        <v>No</v>
      </c>
      <c r="K1068" t="str">
        <f>IF(ABS((moras2[[#This Row],[EDAD]]-AVERAGE($I:$I))/_xlfn.STDEV.S($I:$I))&gt;1.96,"Atípico","No")</f>
        <v>No</v>
      </c>
      <c r="L1068" t="str">
        <f t="shared" si="32"/>
        <v>36-45</v>
      </c>
      <c r="M1068" t="str">
        <f t="shared" si="33"/>
        <v>500.001-1.000.000</v>
      </c>
    </row>
    <row r="1069" spans="1:13" x14ac:dyDescent="0.35">
      <c r="A1069">
        <v>393</v>
      </c>
      <c r="B1069" t="s">
        <v>9</v>
      </c>
      <c r="C1069">
        <v>798210</v>
      </c>
      <c r="D1069" t="s">
        <v>10</v>
      </c>
      <c r="E1069" t="s">
        <v>11</v>
      </c>
      <c r="F1069" t="s">
        <v>12</v>
      </c>
      <c r="G1069" t="s">
        <v>13</v>
      </c>
      <c r="H1069" t="s">
        <v>13</v>
      </c>
      <c r="I1069">
        <v>39</v>
      </c>
      <c r="J1069" t="str">
        <f>IF(ABS((C1069-AVERAGE($C:$C))/_xlfn.STDEV.S(moras2[SALARIO]))&gt;1.96,"Atípico","No")</f>
        <v>No</v>
      </c>
      <c r="K1069" t="str">
        <f>IF(ABS((moras2[[#This Row],[EDAD]]-AVERAGE($I:$I))/_xlfn.STDEV.S($I:$I))&gt;1.96,"Atípico","No")</f>
        <v>No</v>
      </c>
      <c r="L1069" t="str">
        <f t="shared" si="32"/>
        <v>36-45</v>
      </c>
      <c r="M1069" t="str">
        <f t="shared" si="33"/>
        <v>500.001-1.000.000</v>
      </c>
    </row>
    <row r="1070" spans="1:13" x14ac:dyDescent="0.35">
      <c r="A1070">
        <v>1723</v>
      </c>
      <c r="B1070" t="s">
        <v>9</v>
      </c>
      <c r="C1070">
        <v>796400.95</v>
      </c>
      <c r="D1070" t="s">
        <v>10</v>
      </c>
      <c r="E1070" t="s">
        <v>11</v>
      </c>
      <c r="F1070" t="s">
        <v>12</v>
      </c>
      <c r="G1070" t="s">
        <v>13</v>
      </c>
      <c r="H1070" t="s">
        <v>13</v>
      </c>
      <c r="I1070">
        <v>36</v>
      </c>
      <c r="J1070" t="str">
        <f>IF(ABS((C1070-AVERAGE($C:$C))/_xlfn.STDEV.S(moras2[SALARIO]))&gt;1.96,"Atípico","No")</f>
        <v>No</v>
      </c>
      <c r="K1070" t="str">
        <f>IF(ABS((moras2[[#This Row],[EDAD]]-AVERAGE($I:$I))/_xlfn.STDEV.S($I:$I))&gt;1.96,"Atípico","No")</f>
        <v>No</v>
      </c>
      <c r="L1070" t="str">
        <f t="shared" si="32"/>
        <v>36-45</v>
      </c>
      <c r="M1070" t="str">
        <f t="shared" si="33"/>
        <v>500.001-1.000.000</v>
      </c>
    </row>
    <row r="1071" spans="1:13" x14ac:dyDescent="0.35">
      <c r="A1071">
        <v>4663</v>
      </c>
      <c r="B1071" t="s">
        <v>9</v>
      </c>
      <c r="C1071">
        <v>796069</v>
      </c>
      <c r="D1071" t="s">
        <v>10</v>
      </c>
      <c r="E1071" t="s">
        <v>11</v>
      </c>
      <c r="F1071" t="s">
        <v>12</v>
      </c>
      <c r="G1071" t="s">
        <v>13</v>
      </c>
      <c r="H1071" t="s">
        <v>13</v>
      </c>
      <c r="I1071">
        <v>38</v>
      </c>
      <c r="J1071" t="str">
        <f>IF(ABS((C1071-AVERAGE($C:$C))/_xlfn.STDEV.S(moras2[SALARIO]))&gt;1.96,"Atípico","No")</f>
        <v>No</v>
      </c>
      <c r="K1071" t="str">
        <f>IF(ABS((moras2[[#This Row],[EDAD]]-AVERAGE($I:$I))/_xlfn.STDEV.S($I:$I))&gt;1.96,"Atípico","No")</f>
        <v>No</v>
      </c>
      <c r="L1071" t="str">
        <f t="shared" si="32"/>
        <v>36-45</v>
      </c>
      <c r="M1071" t="str">
        <f t="shared" si="33"/>
        <v>500.001-1.000.000</v>
      </c>
    </row>
    <row r="1072" spans="1:13" x14ac:dyDescent="0.35">
      <c r="A1072">
        <v>2707</v>
      </c>
      <c r="B1072" t="s">
        <v>9</v>
      </c>
      <c r="C1072">
        <v>795975.32</v>
      </c>
      <c r="D1072" t="s">
        <v>10</v>
      </c>
      <c r="E1072" t="s">
        <v>11</v>
      </c>
      <c r="F1072" t="s">
        <v>12</v>
      </c>
      <c r="G1072" t="s">
        <v>13</v>
      </c>
      <c r="H1072" t="s">
        <v>13</v>
      </c>
      <c r="I1072">
        <v>38</v>
      </c>
      <c r="J1072" t="str">
        <f>IF(ABS((C1072-AVERAGE($C:$C))/_xlfn.STDEV.S(moras2[SALARIO]))&gt;1.96,"Atípico","No")</f>
        <v>No</v>
      </c>
      <c r="K1072" t="str">
        <f>IF(ABS((moras2[[#This Row],[EDAD]]-AVERAGE($I:$I))/_xlfn.STDEV.S($I:$I))&gt;1.96,"Atípico","No")</f>
        <v>No</v>
      </c>
      <c r="L1072" t="str">
        <f t="shared" si="32"/>
        <v>36-45</v>
      </c>
      <c r="M1072" t="str">
        <f t="shared" si="33"/>
        <v>500.001-1.000.000</v>
      </c>
    </row>
    <row r="1073" spans="1:13" x14ac:dyDescent="0.35">
      <c r="A1073">
        <v>768</v>
      </c>
      <c r="B1073" t="s">
        <v>9</v>
      </c>
      <c r="C1073">
        <v>795801</v>
      </c>
      <c r="D1073" t="s">
        <v>10</v>
      </c>
      <c r="E1073" t="s">
        <v>11</v>
      </c>
      <c r="F1073" t="s">
        <v>12</v>
      </c>
      <c r="G1073" t="s">
        <v>13</v>
      </c>
      <c r="H1073" t="s">
        <v>13</v>
      </c>
      <c r="I1073">
        <v>36</v>
      </c>
      <c r="J1073" t="str">
        <f>IF(ABS((C1073-AVERAGE($C:$C))/_xlfn.STDEV.S(moras2[SALARIO]))&gt;1.96,"Atípico","No")</f>
        <v>No</v>
      </c>
      <c r="K1073" t="str">
        <f>IF(ABS((moras2[[#This Row],[EDAD]]-AVERAGE($I:$I))/_xlfn.STDEV.S($I:$I))&gt;1.96,"Atípico","No")</f>
        <v>No</v>
      </c>
      <c r="L1073" t="str">
        <f t="shared" si="32"/>
        <v>36-45</v>
      </c>
      <c r="M1073" t="str">
        <f t="shared" si="33"/>
        <v>500.001-1.000.000</v>
      </c>
    </row>
    <row r="1074" spans="1:13" x14ac:dyDescent="0.35">
      <c r="A1074">
        <v>3744</v>
      </c>
      <c r="B1074" t="s">
        <v>9</v>
      </c>
      <c r="C1074">
        <v>795414</v>
      </c>
      <c r="D1074" t="s">
        <v>10</v>
      </c>
      <c r="E1074" t="s">
        <v>16</v>
      </c>
      <c r="F1074" t="s">
        <v>12</v>
      </c>
      <c r="G1074" t="s">
        <v>13</v>
      </c>
      <c r="H1074" t="s">
        <v>13</v>
      </c>
      <c r="I1074">
        <v>22</v>
      </c>
      <c r="J1074" t="str">
        <f>IF(ABS((C1074-AVERAGE($C:$C))/_xlfn.STDEV.S(moras2[SALARIO]))&gt;1.96,"Atípico","No")</f>
        <v>No</v>
      </c>
      <c r="K1074" t="str">
        <f>IF(ABS((moras2[[#This Row],[EDAD]]-AVERAGE($I:$I))/_xlfn.STDEV.S($I:$I))&gt;1.96,"Atípico","No")</f>
        <v>No</v>
      </c>
      <c r="L1074" t="str">
        <f t="shared" si="32"/>
        <v>26-35</v>
      </c>
      <c r="M1074" t="str">
        <f t="shared" si="33"/>
        <v>500.001-1.000.000</v>
      </c>
    </row>
    <row r="1075" spans="1:13" x14ac:dyDescent="0.35">
      <c r="A1075">
        <v>2091</v>
      </c>
      <c r="B1075" t="s">
        <v>15</v>
      </c>
      <c r="C1075">
        <v>793930.98</v>
      </c>
      <c r="D1075" t="s">
        <v>10</v>
      </c>
      <c r="E1075" t="s">
        <v>11</v>
      </c>
      <c r="F1075" t="s">
        <v>12</v>
      </c>
      <c r="G1075" t="s">
        <v>13</v>
      </c>
      <c r="H1075" t="s">
        <v>13</v>
      </c>
      <c r="I1075">
        <v>35</v>
      </c>
      <c r="J1075" t="str">
        <f>IF(ABS((C1075-AVERAGE($C:$C))/_xlfn.STDEV.S(moras2[SALARIO]))&gt;1.96,"Atípico","No")</f>
        <v>No</v>
      </c>
      <c r="K1075" t="str">
        <f>IF(ABS((moras2[[#This Row],[EDAD]]-AVERAGE($I:$I))/_xlfn.STDEV.S($I:$I))&gt;1.96,"Atípico","No")</f>
        <v>No</v>
      </c>
      <c r="L1075" t="str">
        <f t="shared" si="32"/>
        <v>26-35</v>
      </c>
      <c r="M1075" t="str">
        <f t="shared" si="33"/>
        <v>500.001-1.000.000</v>
      </c>
    </row>
    <row r="1076" spans="1:13" x14ac:dyDescent="0.35">
      <c r="A1076">
        <v>176</v>
      </c>
      <c r="B1076" t="s">
        <v>9</v>
      </c>
      <c r="C1076">
        <v>793801.12</v>
      </c>
      <c r="D1076" t="s">
        <v>10</v>
      </c>
      <c r="E1076" t="s">
        <v>16</v>
      </c>
      <c r="F1076" t="s">
        <v>12</v>
      </c>
      <c r="G1076" t="s">
        <v>12</v>
      </c>
      <c r="H1076" t="s">
        <v>13</v>
      </c>
      <c r="I1076">
        <v>36</v>
      </c>
      <c r="J1076" t="str">
        <f>IF(ABS((C1076-AVERAGE($C:$C))/_xlfn.STDEV.S(moras2[SALARIO]))&gt;1.96,"Atípico","No")</f>
        <v>No</v>
      </c>
      <c r="K1076" t="str">
        <f>IF(ABS((moras2[[#This Row],[EDAD]]-AVERAGE($I:$I))/_xlfn.STDEV.S($I:$I))&gt;1.96,"Atípico","No")</f>
        <v>No</v>
      </c>
      <c r="L1076" t="str">
        <f t="shared" si="32"/>
        <v>36-45</v>
      </c>
      <c r="M1076" t="str">
        <f t="shared" si="33"/>
        <v>500.001-1.000.000</v>
      </c>
    </row>
    <row r="1077" spans="1:13" x14ac:dyDescent="0.35">
      <c r="A1077">
        <v>3084</v>
      </c>
      <c r="B1077" t="s">
        <v>9</v>
      </c>
      <c r="C1077">
        <v>793190.96</v>
      </c>
      <c r="D1077" t="s">
        <v>10</v>
      </c>
      <c r="E1077" t="s">
        <v>16</v>
      </c>
      <c r="F1077" t="s">
        <v>12</v>
      </c>
      <c r="G1077" t="s">
        <v>13</v>
      </c>
      <c r="H1077" t="s">
        <v>13</v>
      </c>
      <c r="I1077">
        <v>59</v>
      </c>
      <c r="J1077" t="str">
        <f>IF(ABS((C1077-AVERAGE($C:$C))/_xlfn.STDEV.S(moras2[SALARIO]))&gt;1.96,"Atípico","No")</f>
        <v>No</v>
      </c>
      <c r="K1077" t="str">
        <f>IF(ABS((moras2[[#This Row],[EDAD]]-AVERAGE($I:$I))/_xlfn.STDEV.S($I:$I))&gt;1.96,"Atípico","No")</f>
        <v>No</v>
      </c>
      <c r="L1077" t="str">
        <f t="shared" si="32"/>
        <v>56+</v>
      </c>
      <c r="M1077" t="str">
        <f t="shared" si="33"/>
        <v>500.001-1.000.000</v>
      </c>
    </row>
    <row r="1078" spans="1:13" x14ac:dyDescent="0.35">
      <c r="A1078">
        <v>682</v>
      </c>
      <c r="B1078" t="s">
        <v>15</v>
      </c>
      <c r="C1078">
        <v>791538.55</v>
      </c>
      <c r="D1078" t="s">
        <v>10</v>
      </c>
      <c r="E1078" t="s">
        <v>11</v>
      </c>
      <c r="F1078" t="s">
        <v>12</v>
      </c>
      <c r="G1078" t="s">
        <v>13</v>
      </c>
      <c r="H1078" t="s">
        <v>13</v>
      </c>
      <c r="I1078">
        <v>40</v>
      </c>
      <c r="J1078" t="str">
        <f>IF(ABS((C1078-AVERAGE($C:$C))/_xlfn.STDEV.S(moras2[SALARIO]))&gt;1.96,"Atípico","No")</f>
        <v>No</v>
      </c>
      <c r="K1078" t="str">
        <f>IF(ABS((moras2[[#This Row],[EDAD]]-AVERAGE($I:$I))/_xlfn.STDEV.S($I:$I))&gt;1.96,"Atípico","No")</f>
        <v>No</v>
      </c>
      <c r="L1078" t="str">
        <f t="shared" si="32"/>
        <v>36-45</v>
      </c>
      <c r="M1078" t="str">
        <f t="shared" si="33"/>
        <v>500.001-1.000.000</v>
      </c>
    </row>
    <row r="1079" spans="1:13" x14ac:dyDescent="0.35">
      <c r="A1079">
        <v>1461</v>
      </c>
      <c r="B1079" t="s">
        <v>15</v>
      </c>
      <c r="C1079">
        <v>791499.02</v>
      </c>
      <c r="D1079" t="s">
        <v>10</v>
      </c>
      <c r="E1079" t="s">
        <v>16</v>
      </c>
      <c r="F1079" t="s">
        <v>12</v>
      </c>
      <c r="G1079" t="s">
        <v>13</v>
      </c>
      <c r="H1079" t="s">
        <v>13</v>
      </c>
      <c r="I1079">
        <v>29</v>
      </c>
      <c r="J1079" t="str">
        <f>IF(ABS((C1079-AVERAGE($C:$C))/_xlfn.STDEV.S(moras2[SALARIO]))&gt;1.96,"Atípico","No")</f>
        <v>No</v>
      </c>
      <c r="K1079" t="str">
        <f>IF(ABS((moras2[[#This Row],[EDAD]]-AVERAGE($I:$I))/_xlfn.STDEV.S($I:$I))&gt;1.96,"Atípico","No")</f>
        <v>No</v>
      </c>
      <c r="L1079" t="str">
        <f t="shared" si="32"/>
        <v>26-35</v>
      </c>
      <c r="M1079" t="str">
        <f t="shared" si="33"/>
        <v>500.001-1.000.000</v>
      </c>
    </row>
    <row r="1080" spans="1:13" x14ac:dyDescent="0.35">
      <c r="A1080">
        <v>2051</v>
      </c>
      <c r="B1080" t="s">
        <v>15</v>
      </c>
      <c r="C1080">
        <v>791106.77</v>
      </c>
      <c r="D1080" t="s">
        <v>10</v>
      </c>
      <c r="E1080" t="s">
        <v>16</v>
      </c>
      <c r="F1080" t="s">
        <v>12</v>
      </c>
      <c r="G1080" t="s">
        <v>13</v>
      </c>
      <c r="H1080" t="s">
        <v>13</v>
      </c>
      <c r="I1080">
        <v>48</v>
      </c>
      <c r="J1080" t="str">
        <f>IF(ABS((C1080-AVERAGE($C:$C))/_xlfn.STDEV.S(moras2[SALARIO]))&gt;1.96,"Atípico","No")</f>
        <v>No</v>
      </c>
      <c r="K1080" t="str">
        <f>IF(ABS((moras2[[#This Row],[EDAD]]-AVERAGE($I:$I))/_xlfn.STDEV.S($I:$I))&gt;1.96,"Atípico","No")</f>
        <v>No</v>
      </c>
      <c r="L1080" t="str">
        <f t="shared" si="32"/>
        <v>46-55</v>
      </c>
      <c r="M1080" t="str">
        <f t="shared" si="33"/>
        <v>500.001-1.000.000</v>
      </c>
    </row>
    <row r="1081" spans="1:13" x14ac:dyDescent="0.35">
      <c r="A1081">
        <v>1648</v>
      </c>
      <c r="B1081" t="s">
        <v>15</v>
      </c>
      <c r="C1081">
        <v>790843.09</v>
      </c>
      <c r="D1081" t="s">
        <v>10</v>
      </c>
      <c r="E1081" t="s">
        <v>16</v>
      </c>
      <c r="F1081" t="s">
        <v>12</v>
      </c>
      <c r="G1081" t="s">
        <v>13</v>
      </c>
      <c r="H1081" t="s">
        <v>13</v>
      </c>
      <c r="I1081">
        <v>37</v>
      </c>
      <c r="J1081" t="str">
        <f>IF(ABS((C1081-AVERAGE($C:$C))/_xlfn.STDEV.S(moras2[SALARIO]))&gt;1.96,"Atípico","No")</f>
        <v>No</v>
      </c>
      <c r="K1081" t="str">
        <f>IF(ABS((moras2[[#This Row],[EDAD]]-AVERAGE($I:$I))/_xlfn.STDEV.S($I:$I))&gt;1.96,"Atípico","No")</f>
        <v>No</v>
      </c>
      <c r="L1081" t="str">
        <f t="shared" si="32"/>
        <v>36-45</v>
      </c>
      <c r="M1081" t="str">
        <f t="shared" si="33"/>
        <v>500.001-1.000.000</v>
      </c>
    </row>
    <row r="1082" spans="1:13" x14ac:dyDescent="0.35">
      <c r="A1082">
        <v>1230</v>
      </c>
      <c r="B1082" t="s">
        <v>9</v>
      </c>
      <c r="C1082">
        <v>790612.8</v>
      </c>
      <c r="D1082" t="s">
        <v>10</v>
      </c>
      <c r="E1082" t="s">
        <v>16</v>
      </c>
      <c r="F1082" t="s">
        <v>12</v>
      </c>
      <c r="G1082" t="s">
        <v>13</v>
      </c>
      <c r="H1082" t="s">
        <v>13</v>
      </c>
      <c r="I1082">
        <v>45</v>
      </c>
      <c r="J1082" t="str">
        <f>IF(ABS((C1082-AVERAGE($C:$C))/_xlfn.STDEV.S(moras2[SALARIO]))&gt;1.96,"Atípico","No")</f>
        <v>No</v>
      </c>
      <c r="K1082" t="str">
        <f>IF(ABS((moras2[[#This Row],[EDAD]]-AVERAGE($I:$I))/_xlfn.STDEV.S($I:$I))&gt;1.96,"Atípico","No")</f>
        <v>No</v>
      </c>
      <c r="L1082" t="str">
        <f t="shared" si="32"/>
        <v>36-45</v>
      </c>
      <c r="M1082" t="str">
        <f t="shared" si="33"/>
        <v>500.001-1.000.000</v>
      </c>
    </row>
    <row r="1083" spans="1:13" x14ac:dyDescent="0.35">
      <c r="A1083">
        <v>858</v>
      </c>
      <c r="B1083" t="s">
        <v>15</v>
      </c>
      <c r="C1083">
        <v>790070</v>
      </c>
      <c r="D1083" t="s">
        <v>14</v>
      </c>
      <c r="E1083" t="s">
        <v>11</v>
      </c>
      <c r="F1083" t="s">
        <v>12</v>
      </c>
      <c r="G1083" t="s">
        <v>13</v>
      </c>
      <c r="H1083" t="s">
        <v>13</v>
      </c>
      <c r="I1083">
        <v>69</v>
      </c>
      <c r="J1083" t="str">
        <f>IF(ABS((C1083-AVERAGE($C:$C))/_xlfn.STDEV.S(moras2[SALARIO]))&gt;1.96,"Atípico","No")</f>
        <v>No</v>
      </c>
      <c r="K1083" t="str">
        <f>IF(ABS((moras2[[#This Row],[EDAD]]-AVERAGE($I:$I))/_xlfn.STDEV.S($I:$I))&gt;1.96,"Atípico","No")</f>
        <v>No</v>
      </c>
      <c r="L1083" t="str">
        <f t="shared" si="32"/>
        <v>56+</v>
      </c>
      <c r="M1083" t="str">
        <f t="shared" si="33"/>
        <v>500.001-1.000.000</v>
      </c>
    </row>
    <row r="1084" spans="1:13" x14ac:dyDescent="0.35">
      <c r="A1084">
        <v>3827</v>
      </c>
      <c r="B1084" t="s">
        <v>9</v>
      </c>
      <c r="C1084">
        <v>788174.72</v>
      </c>
      <c r="D1084" t="s">
        <v>10</v>
      </c>
      <c r="E1084" t="s">
        <v>16</v>
      </c>
      <c r="F1084" t="s">
        <v>12</v>
      </c>
      <c r="G1084" t="s">
        <v>13</v>
      </c>
      <c r="H1084" t="s">
        <v>13</v>
      </c>
      <c r="I1084">
        <v>20</v>
      </c>
      <c r="J1084" t="str">
        <f>IF(ABS((C1084-AVERAGE($C:$C))/_xlfn.STDEV.S(moras2[SALARIO]))&gt;1.96,"Atípico","No")</f>
        <v>No</v>
      </c>
      <c r="K1084" t="str">
        <f>IF(ABS((moras2[[#This Row],[EDAD]]-AVERAGE($I:$I))/_xlfn.STDEV.S($I:$I))&gt;1.96,"Atípico","No")</f>
        <v>No</v>
      </c>
      <c r="L1084" t="str">
        <f t="shared" si="32"/>
        <v>26-35</v>
      </c>
      <c r="M1084" t="str">
        <f t="shared" si="33"/>
        <v>500.001-1.000.000</v>
      </c>
    </row>
    <row r="1085" spans="1:13" x14ac:dyDescent="0.35">
      <c r="A1085">
        <v>1712</v>
      </c>
      <c r="B1085" t="s">
        <v>15</v>
      </c>
      <c r="C1085">
        <v>787800</v>
      </c>
      <c r="D1085" t="s">
        <v>10</v>
      </c>
      <c r="E1085" t="s">
        <v>16</v>
      </c>
      <c r="F1085" t="s">
        <v>12</v>
      </c>
      <c r="G1085" t="s">
        <v>13</v>
      </c>
      <c r="H1085" t="s">
        <v>12</v>
      </c>
      <c r="I1085">
        <v>29</v>
      </c>
      <c r="J1085" t="str">
        <f>IF(ABS((C1085-AVERAGE($C:$C))/_xlfn.STDEV.S(moras2[SALARIO]))&gt;1.96,"Atípico","No")</f>
        <v>No</v>
      </c>
      <c r="K1085" t="str">
        <f>IF(ABS((moras2[[#This Row],[EDAD]]-AVERAGE($I:$I))/_xlfn.STDEV.S($I:$I))&gt;1.96,"Atípico","No")</f>
        <v>No</v>
      </c>
      <c r="L1085" t="str">
        <f t="shared" si="32"/>
        <v>26-35</v>
      </c>
      <c r="M1085" t="str">
        <f t="shared" si="33"/>
        <v>500.001-1.000.000</v>
      </c>
    </row>
    <row r="1086" spans="1:13" x14ac:dyDescent="0.35">
      <c r="A1086">
        <v>4896</v>
      </c>
      <c r="B1086" t="s">
        <v>15</v>
      </c>
      <c r="C1086">
        <v>787199</v>
      </c>
      <c r="D1086" t="s">
        <v>14</v>
      </c>
      <c r="E1086" t="s">
        <v>11</v>
      </c>
      <c r="F1086" t="s">
        <v>12</v>
      </c>
      <c r="G1086" t="s">
        <v>13</v>
      </c>
      <c r="H1086" t="s">
        <v>13</v>
      </c>
      <c r="I1086">
        <v>78</v>
      </c>
      <c r="J1086" t="str">
        <f>IF(ABS((C1086-AVERAGE($C:$C))/_xlfn.STDEV.S(moras2[SALARIO]))&gt;1.96,"Atípico","No")</f>
        <v>No</v>
      </c>
      <c r="K1086" t="str">
        <f>IF(ABS((moras2[[#This Row],[EDAD]]-AVERAGE($I:$I))/_xlfn.STDEV.S($I:$I))&gt;1.96,"Atípico","No")</f>
        <v>Atípico</v>
      </c>
      <c r="L1086" t="str">
        <f t="shared" si="32"/>
        <v>56+</v>
      </c>
      <c r="M1086" t="str">
        <f t="shared" si="33"/>
        <v>500.001-1.000.000</v>
      </c>
    </row>
    <row r="1087" spans="1:13" x14ac:dyDescent="0.35">
      <c r="A1087">
        <v>1560</v>
      </c>
      <c r="B1087" t="s">
        <v>15</v>
      </c>
      <c r="C1087">
        <v>787019</v>
      </c>
      <c r="D1087" t="s">
        <v>10</v>
      </c>
      <c r="E1087" t="s">
        <v>16</v>
      </c>
      <c r="F1087" t="s">
        <v>12</v>
      </c>
      <c r="G1087" t="s">
        <v>13</v>
      </c>
      <c r="H1087" t="s">
        <v>13</v>
      </c>
      <c r="I1087">
        <v>45</v>
      </c>
      <c r="J1087" t="str">
        <f>IF(ABS((C1087-AVERAGE($C:$C))/_xlfn.STDEV.S(moras2[SALARIO]))&gt;1.96,"Atípico","No")</f>
        <v>No</v>
      </c>
      <c r="K1087" t="str">
        <f>IF(ABS((moras2[[#This Row],[EDAD]]-AVERAGE($I:$I))/_xlfn.STDEV.S($I:$I))&gt;1.96,"Atípico","No")</f>
        <v>No</v>
      </c>
      <c r="L1087" t="str">
        <f t="shared" si="32"/>
        <v>36-45</v>
      </c>
      <c r="M1087" t="str">
        <f t="shared" si="33"/>
        <v>500.001-1.000.000</v>
      </c>
    </row>
    <row r="1088" spans="1:13" x14ac:dyDescent="0.35">
      <c r="A1088">
        <v>4064</v>
      </c>
      <c r="B1088" t="s">
        <v>9</v>
      </c>
      <c r="C1088">
        <v>787001</v>
      </c>
      <c r="D1088" t="s">
        <v>10</v>
      </c>
      <c r="E1088" t="s">
        <v>16</v>
      </c>
      <c r="F1088" t="s">
        <v>12</v>
      </c>
      <c r="G1088" t="s">
        <v>13</v>
      </c>
      <c r="H1088" t="s">
        <v>13</v>
      </c>
      <c r="I1088">
        <v>39</v>
      </c>
      <c r="J1088" t="str">
        <f>IF(ABS((C1088-AVERAGE($C:$C))/_xlfn.STDEV.S(moras2[SALARIO]))&gt;1.96,"Atípico","No")</f>
        <v>No</v>
      </c>
      <c r="K1088" t="str">
        <f>IF(ABS((moras2[[#This Row],[EDAD]]-AVERAGE($I:$I))/_xlfn.STDEV.S($I:$I))&gt;1.96,"Atípico","No")</f>
        <v>No</v>
      </c>
      <c r="L1088" t="str">
        <f t="shared" si="32"/>
        <v>36-45</v>
      </c>
      <c r="M1088" t="str">
        <f t="shared" si="33"/>
        <v>500.001-1.000.000</v>
      </c>
    </row>
    <row r="1089" spans="1:13" x14ac:dyDescent="0.35">
      <c r="A1089">
        <v>3082</v>
      </c>
      <c r="B1089" t="s">
        <v>9</v>
      </c>
      <c r="C1089">
        <v>786256.75</v>
      </c>
      <c r="D1089" t="s">
        <v>10</v>
      </c>
      <c r="E1089" t="s">
        <v>11</v>
      </c>
      <c r="F1089" t="s">
        <v>12</v>
      </c>
      <c r="G1089" t="s">
        <v>13</v>
      </c>
      <c r="H1089" t="s">
        <v>13</v>
      </c>
      <c r="I1089">
        <v>26</v>
      </c>
      <c r="J1089" t="str">
        <f>IF(ABS((C1089-AVERAGE($C:$C))/_xlfn.STDEV.S(moras2[SALARIO]))&gt;1.96,"Atípico","No")</f>
        <v>No</v>
      </c>
      <c r="K1089" t="str">
        <f>IF(ABS((moras2[[#This Row],[EDAD]]-AVERAGE($I:$I))/_xlfn.STDEV.S($I:$I))&gt;1.96,"Atípico","No")</f>
        <v>No</v>
      </c>
      <c r="L1089" t="str">
        <f t="shared" si="32"/>
        <v>26-35</v>
      </c>
      <c r="M1089" t="str">
        <f t="shared" si="33"/>
        <v>500.001-1.000.000</v>
      </c>
    </row>
    <row r="1090" spans="1:13" x14ac:dyDescent="0.35">
      <c r="A1090">
        <v>3397</v>
      </c>
      <c r="B1090" t="s">
        <v>9</v>
      </c>
      <c r="C1090">
        <v>785855.82</v>
      </c>
      <c r="D1090" t="s">
        <v>10</v>
      </c>
      <c r="E1090" t="s">
        <v>16</v>
      </c>
      <c r="F1090" t="s">
        <v>12</v>
      </c>
      <c r="G1090" t="s">
        <v>13</v>
      </c>
      <c r="H1090" t="s">
        <v>13</v>
      </c>
      <c r="I1090">
        <v>55</v>
      </c>
      <c r="J1090" t="str">
        <f>IF(ABS((C1090-AVERAGE($C:$C))/_xlfn.STDEV.S(moras2[SALARIO]))&gt;1.96,"Atípico","No")</f>
        <v>No</v>
      </c>
      <c r="K1090" t="str">
        <f>IF(ABS((moras2[[#This Row],[EDAD]]-AVERAGE($I:$I))/_xlfn.STDEV.S($I:$I))&gt;1.96,"Atípico","No")</f>
        <v>No</v>
      </c>
      <c r="L1090" t="str">
        <f t="shared" ref="L1090:L1153" si="34">IF(I1090&lt;=35,"26-35",IF(I1090&lt;=45,"36-45",IF(I1090&lt;=55,"46-55","56+")))</f>
        <v>46-55</v>
      </c>
      <c r="M1090" t="str">
        <f t="shared" ref="M1090:M1153" si="35">IF(C1090&lt;=500000,"0-500.000",
IF(C1090&lt;=1000000,"500.001-1.000.000",
IF(C1090&lt;=5000000,"1.000.001-5.000.000",
"5.000.001-16.858.742")))</f>
        <v>500.001-1.000.000</v>
      </c>
    </row>
    <row r="1091" spans="1:13" x14ac:dyDescent="0.35">
      <c r="A1091">
        <v>2370</v>
      </c>
      <c r="B1091" t="s">
        <v>9</v>
      </c>
      <c r="C1091">
        <v>785103.77</v>
      </c>
      <c r="D1091" t="s">
        <v>10</v>
      </c>
      <c r="E1091" t="s">
        <v>16</v>
      </c>
      <c r="F1091" t="s">
        <v>12</v>
      </c>
      <c r="G1091" t="s">
        <v>13</v>
      </c>
      <c r="H1091" t="s">
        <v>13</v>
      </c>
      <c r="I1091">
        <v>49</v>
      </c>
      <c r="J1091" t="str">
        <f>IF(ABS((C1091-AVERAGE($C:$C))/_xlfn.STDEV.S(moras2[SALARIO]))&gt;1.96,"Atípico","No")</f>
        <v>No</v>
      </c>
      <c r="K1091" t="str">
        <f>IF(ABS((moras2[[#This Row],[EDAD]]-AVERAGE($I:$I))/_xlfn.STDEV.S($I:$I))&gt;1.96,"Atípico","No")</f>
        <v>No</v>
      </c>
      <c r="L1091" t="str">
        <f t="shared" si="34"/>
        <v>46-55</v>
      </c>
      <c r="M1091" t="str">
        <f t="shared" si="35"/>
        <v>500.001-1.000.000</v>
      </c>
    </row>
    <row r="1092" spans="1:13" x14ac:dyDescent="0.35">
      <c r="A1092">
        <v>904</v>
      </c>
      <c r="B1092" t="s">
        <v>9</v>
      </c>
      <c r="C1092">
        <v>785016.42</v>
      </c>
      <c r="D1092" t="s">
        <v>10</v>
      </c>
      <c r="E1092" t="s">
        <v>16</v>
      </c>
      <c r="F1092" t="s">
        <v>12</v>
      </c>
      <c r="G1092" t="s">
        <v>13</v>
      </c>
      <c r="H1092" t="s">
        <v>13</v>
      </c>
      <c r="I1092">
        <v>22</v>
      </c>
      <c r="J1092" t="str">
        <f>IF(ABS((C1092-AVERAGE($C:$C))/_xlfn.STDEV.S(moras2[SALARIO]))&gt;1.96,"Atípico","No")</f>
        <v>No</v>
      </c>
      <c r="K1092" t="str">
        <f>IF(ABS((moras2[[#This Row],[EDAD]]-AVERAGE($I:$I))/_xlfn.STDEV.S($I:$I))&gt;1.96,"Atípico","No")</f>
        <v>No</v>
      </c>
      <c r="L1092" t="str">
        <f t="shared" si="34"/>
        <v>26-35</v>
      </c>
      <c r="M1092" t="str">
        <f t="shared" si="35"/>
        <v>500.001-1.000.000</v>
      </c>
    </row>
    <row r="1093" spans="1:13" x14ac:dyDescent="0.35">
      <c r="A1093">
        <v>3159</v>
      </c>
      <c r="B1093" t="s">
        <v>9</v>
      </c>
      <c r="C1093">
        <v>784810.69</v>
      </c>
      <c r="D1093" t="s">
        <v>10</v>
      </c>
      <c r="E1093" t="s">
        <v>11</v>
      </c>
      <c r="F1093" t="s">
        <v>12</v>
      </c>
      <c r="G1093" t="s">
        <v>13</v>
      </c>
      <c r="H1093" t="s">
        <v>13</v>
      </c>
      <c r="I1093">
        <v>35</v>
      </c>
      <c r="J1093" t="str">
        <f>IF(ABS((C1093-AVERAGE($C:$C))/_xlfn.STDEV.S(moras2[SALARIO]))&gt;1.96,"Atípico","No")</f>
        <v>No</v>
      </c>
      <c r="K1093" t="str">
        <f>IF(ABS((moras2[[#This Row],[EDAD]]-AVERAGE($I:$I))/_xlfn.STDEV.S($I:$I))&gt;1.96,"Atípico","No")</f>
        <v>No</v>
      </c>
      <c r="L1093" t="str">
        <f t="shared" si="34"/>
        <v>26-35</v>
      </c>
      <c r="M1093" t="str">
        <f t="shared" si="35"/>
        <v>500.001-1.000.000</v>
      </c>
    </row>
    <row r="1094" spans="1:13" x14ac:dyDescent="0.35">
      <c r="A1094">
        <v>2236</v>
      </c>
      <c r="B1094" t="s">
        <v>15</v>
      </c>
      <c r="C1094">
        <v>784000.75</v>
      </c>
      <c r="D1094" t="s">
        <v>10</v>
      </c>
      <c r="E1094" t="s">
        <v>11</v>
      </c>
      <c r="F1094" t="s">
        <v>12</v>
      </c>
      <c r="G1094" t="s">
        <v>13</v>
      </c>
      <c r="H1094" t="s">
        <v>13</v>
      </c>
      <c r="I1094">
        <v>42</v>
      </c>
      <c r="J1094" t="str">
        <f>IF(ABS((C1094-AVERAGE($C:$C))/_xlfn.STDEV.S(moras2[SALARIO]))&gt;1.96,"Atípico","No")</f>
        <v>No</v>
      </c>
      <c r="K1094" t="str">
        <f>IF(ABS((moras2[[#This Row],[EDAD]]-AVERAGE($I:$I))/_xlfn.STDEV.S($I:$I))&gt;1.96,"Atípico","No")</f>
        <v>No</v>
      </c>
      <c r="L1094" t="str">
        <f t="shared" si="34"/>
        <v>36-45</v>
      </c>
      <c r="M1094" t="str">
        <f t="shared" si="35"/>
        <v>500.001-1.000.000</v>
      </c>
    </row>
    <row r="1095" spans="1:13" x14ac:dyDescent="0.35">
      <c r="A1095">
        <v>1095</v>
      </c>
      <c r="B1095" t="s">
        <v>9</v>
      </c>
      <c r="C1095">
        <v>783349.9</v>
      </c>
      <c r="D1095" t="s">
        <v>10</v>
      </c>
      <c r="E1095" t="s">
        <v>11</v>
      </c>
      <c r="F1095" t="s">
        <v>12</v>
      </c>
      <c r="G1095" t="s">
        <v>13</v>
      </c>
      <c r="H1095" t="s">
        <v>13</v>
      </c>
      <c r="I1095">
        <v>45</v>
      </c>
      <c r="J1095" t="str">
        <f>IF(ABS((C1095-AVERAGE($C:$C))/_xlfn.STDEV.S(moras2[SALARIO]))&gt;1.96,"Atípico","No")</f>
        <v>No</v>
      </c>
      <c r="K1095" t="str">
        <f>IF(ABS((moras2[[#This Row],[EDAD]]-AVERAGE($I:$I))/_xlfn.STDEV.S($I:$I))&gt;1.96,"Atípico","No")</f>
        <v>No</v>
      </c>
      <c r="L1095" t="str">
        <f t="shared" si="34"/>
        <v>36-45</v>
      </c>
      <c r="M1095" t="str">
        <f t="shared" si="35"/>
        <v>500.001-1.000.000</v>
      </c>
    </row>
    <row r="1096" spans="1:13" x14ac:dyDescent="0.35">
      <c r="A1096">
        <v>394</v>
      </c>
      <c r="B1096" t="s">
        <v>9</v>
      </c>
      <c r="C1096">
        <v>783125</v>
      </c>
      <c r="D1096" t="s">
        <v>10</v>
      </c>
      <c r="E1096" t="s">
        <v>16</v>
      </c>
      <c r="F1096" t="s">
        <v>12</v>
      </c>
      <c r="G1096" t="s">
        <v>13</v>
      </c>
      <c r="H1096" t="s">
        <v>12</v>
      </c>
      <c r="I1096">
        <v>32</v>
      </c>
      <c r="J1096" t="str">
        <f>IF(ABS((C1096-AVERAGE($C:$C))/_xlfn.STDEV.S(moras2[SALARIO]))&gt;1.96,"Atípico","No")</f>
        <v>No</v>
      </c>
      <c r="K1096" t="str">
        <f>IF(ABS((moras2[[#This Row],[EDAD]]-AVERAGE($I:$I))/_xlfn.STDEV.S($I:$I))&gt;1.96,"Atípico","No")</f>
        <v>No</v>
      </c>
      <c r="L1096" t="str">
        <f t="shared" si="34"/>
        <v>26-35</v>
      </c>
      <c r="M1096" t="str">
        <f t="shared" si="35"/>
        <v>500.001-1.000.000</v>
      </c>
    </row>
    <row r="1097" spans="1:13" x14ac:dyDescent="0.35">
      <c r="A1097">
        <v>2947</v>
      </c>
      <c r="B1097" t="s">
        <v>15</v>
      </c>
      <c r="C1097">
        <v>782500</v>
      </c>
      <c r="D1097" t="s">
        <v>10</v>
      </c>
      <c r="E1097" t="s">
        <v>11</v>
      </c>
      <c r="F1097" t="s">
        <v>12</v>
      </c>
      <c r="G1097" t="s">
        <v>13</v>
      </c>
      <c r="H1097" t="s">
        <v>13</v>
      </c>
      <c r="I1097">
        <v>28</v>
      </c>
      <c r="J1097" t="str">
        <f>IF(ABS((C1097-AVERAGE($C:$C))/_xlfn.STDEV.S(moras2[SALARIO]))&gt;1.96,"Atípico","No")</f>
        <v>No</v>
      </c>
      <c r="K1097" t="str">
        <f>IF(ABS((moras2[[#This Row],[EDAD]]-AVERAGE($I:$I))/_xlfn.STDEV.S($I:$I))&gt;1.96,"Atípico","No")</f>
        <v>No</v>
      </c>
      <c r="L1097" t="str">
        <f t="shared" si="34"/>
        <v>26-35</v>
      </c>
      <c r="M1097" t="str">
        <f t="shared" si="35"/>
        <v>500.001-1.000.000</v>
      </c>
    </row>
    <row r="1098" spans="1:13" x14ac:dyDescent="0.35">
      <c r="A1098">
        <v>4051</v>
      </c>
      <c r="B1098" t="s">
        <v>9</v>
      </c>
      <c r="C1098">
        <v>782348.4</v>
      </c>
      <c r="D1098" t="s">
        <v>10</v>
      </c>
      <c r="E1098" t="s">
        <v>16</v>
      </c>
      <c r="F1098" t="s">
        <v>12</v>
      </c>
      <c r="G1098" t="s">
        <v>13</v>
      </c>
      <c r="H1098" t="s">
        <v>13</v>
      </c>
      <c r="I1098">
        <v>27</v>
      </c>
      <c r="J1098" t="str">
        <f>IF(ABS((C1098-AVERAGE($C:$C))/_xlfn.STDEV.S(moras2[SALARIO]))&gt;1.96,"Atípico","No")</f>
        <v>No</v>
      </c>
      <c r="K1098" t="str">
        <f>IF(ABS((moras2[[#This Row],[EDAD]]-AVERAGE($I:$I))/_xlfn.STDEV.S($I:$I))&gt;1.96,"Atípico","No")</f>
        <v>No</v>
      </c>
      <c r="L1098" t="str">
        <f t="shared" si="34"/>
        <v>26-35</v>
      </c>
      <c r="M1098" t="str">
        <f t="shared" si="35"/>
        <v>500.001-1.000.000</v>
      </c>
    </row>
    <row r="1099" spans="1:13" x14ac:dyDescent="0.35">
      <c r="A1099">
        <v>2192</v>
      </c>
      <c r="B1099" t="s">
        <v>15</v>
      </c>
      <c r="C1099">
        <v>782118.81</v>
      </c>
      <c r="D1099" t="s">
        <v>10</v>
      </c>
      <c r="E1099" t="s">
        <v>16</v>
      </c>
      <c r="F1099" t="s">
        <v>12</v>
      </c>
      <c r="G1099" t="s">
        <v>13</v>
      </c>
      <c r="H1099" t="s">
        <v>13</v>
      </c>
      <c r="I1099">
        <v>27</v>
      </c>
      <c r="J1099" t="str">
        <f>IF(ABS((C1099-AVERAGE($C:$C))/_xlfn.STDEV.S(moras2[SALARIO]))&gt;1.96,"Atípico","No")</f>
        <v>No</v>
      </c>
      <c r="K1099" t="str">
        <f>IF(ABS((moras2[[#This Row],[EDAD]]-AVERAGE($I:$I))/_xlfn.STDEV.S($I:$I))&gt;1.96,"Atípico","No")</f>
        <v>No</v>
      </c>
      <c r="L1099" t="str">
        <f t="shared" si="34"/>
        <v>26-35</v>
      </c>
      <c r="M1099" t="str">
        <f t="shared" si="35"/>
        <v>500.001-1.000.000</v>
      </c>
    </row>
    <row r="1100" spans="1:13" x14ac:dyDescent="0.35">
      <c r="A1100">
        <v>3838</v>
      </c>
      <c r="B1100" t="s">
        <v>15</v>
      </c>
      <c r="C1100">
        <v>781283.24</v>
      </c>
      <c r="D1100" t="s">
        <v>10</v>
      </c>
      <c r="E1100" t="s">
        <v>11</v>
      </c>
      <c r="F1100" t="s">
        <v>12</v>
      </c>
      <c r="G1100" t="s">
        <v>13</v>
      </c>
      <c r="H1100" t="s">
        <v>13</v>
      </c>
      <c r="I1100">
        <v>30</v>
      </c>
      <c r="J1100" t="str">
        <f>IF(ABS((C1100-AVERAGE($C:$C))/_xlfn.STDEV.S(moras2[SALARIO]))&gt;1.96,"Atípico","No")</f>
        <v>No</v>
      </c>
      <c r="K1100" t="str">
        <f>IF(ABS((moras2[[#This Row],[EDAD]]-AVERAGE($I:$I))/_xlfn.STDEV.S($I:$I))&gt;1.96,"Atípico","No")</f>
        <v>No</v>
      </c>
      <c r="L1100" t="str">
        <f t="shared" si="34"/>
        <v>26-35</v>
      </c>
      <c r="M1100" t="str">
        <f t="shared" si="35"/>
        <v>500.001-1.000.000</v>
      </c>
    </row>
    <row r="1101" spans="1:13" x14ac:dyDescent="0.35">
      <c r="A1101">
        <v>4731</v>
      </c>
      <c r="B1101" t="s">
        <v>9</v>
      </c>
      <c r="C1101">
        <v>780062.6</v>
      </c>
      <c r="D1101" t="s">
        <v>10</v>
      </c>
      <c r="E1101" t="s">
        <v>16</v>
      </c>
      <c r="F1101" t="s">
        <v>12</v>
      </c>
      <c r="G1101" t="s">
        <v>13</v>
      </c>
      <c r="H1101" t="s">
        <v>13</v>
      </c>
      <c r="I1101">
        <v>41</v>
      </c>
      <c r="J1101" t="str">
        <f>IF(ABS((C1101-AVERAGE($C:$C))/_xlfn.STDEV.S(moras2[SALARIO]))&gt;1.96,"Atípico","No")</f>
        <v>No</v>
      </c>
      <c r="K1101" t="str">
        <f>IF(ABS((moras2[[#This Row],[EDAD]]-AVERAGE($I:$I))/_xlfn.STDEV.S($I:$I))&gt;1.96,"Atípico","No")</f>
        <v>No</v>
      </c>
      <c r="L1101" t="str">
        <f t="shared" si="34"/>
        <v>36-45</v>
      </c>
      <c r="M1101" t="str">
        <f t="shared" si="35"/>
        <v>500.001-1.000.000</v>
      </c>
    </row>
    <row r="1102" spans="1:13" x14ac:dyDescent="0.35">
      <c r="A1102">
        <v>4497</v>
      </c>
      <c r="B1102" t="s">
        <v>15</v>
      </c>
      <c r="C1102">
        <v>779424.25</v>
      </c>
      <c r="D1102" t="s">
        <v>10</v>
      </c>
      <c r="E1102" t="s">
        <v>11</v>
      </c>
      <c r="F1102" t="s">
        <v>12</v>
      </c>
      <c r="G1102" t="s">
        <v>13</v>
      </c>
      <c r="H1102" t="s">
        <v>13</v>
      </c>
      <c r="I1102">
        <v>28</v>
      </c>
      <c r="J1102" t="str">
        <f>IF(ABS((C1102-AVERAGE($C:$C))/_xlfn.STDEV.S(moras2[SALARIO]))&gt;1.96,"Atípico","No")</f>
        <v>No</v>
      </c>
      <c r="K1102" t="str">
        <f>IF(ABS((moras2[[#This Row],[EDAD]]-AVERAGE($I:$I))/_xlfn.STDEV.S($I:$I))&gt;1.96,"Atípico","No")</f>
        <v>No</v>
      </c>
      <c r="L1102" t="str">
        <f t="shared" si="34"/>
        <v>26-35</v>
      </c>
      <c r="M1102" t="str">
        <f t="shared" si="35"/>
        <v>500.001-1.000.000</v>
      </c>
    </row>
    <row r="1103" spans="1:13" x14ac:dyDescent="0.35">
      <c r="A1103">
        <v>4271</v>
      </c>
      <c r="B1103" t="s">
        <v>9</v>
      </c>
      <c r="C1103">
        <v>778719</v>
      </c>
      <c r="D1103" t="s">
        <v>17</v>
      </c>
      <c r="E1103" t="s">
        <v>16</v>
      </c>
      <c r="F1103" t="s">
        <v>12</v>
      </c>
      <c r="G1103" t="s">
        <v>12</v>
      </c>
      <c r="H1103" t="s">
        <v>13</v>
      </c>
      <c r="I1103">
        <v>79</v>
      </c>
      <c r="J1103" t="str">
        <f>IF(ABS((C1103-AVERAGE($C:$C))/_xlfn.STDEV.S(moras2[SALARIO]))&gt;1.96,"Atípico","No")</f>
        <v>No</v>
      </c>
      <c r="K1103" t="str">
        <f>IF(ABS((moras2[[#This Row],[EDAD]]-AVERAGE($I:$I))/_xlfn.STDEV.S($I:$I))&gt;1.96,"Atípico","No")</f>
        <v>Atípico</v>
      </c>
      <c r="L1103" t="str">
        <f t="shared" si="34"/>
        <v>56+</v>
      </c>
      <c r="M1103" t="str">
        <f t="shared" si="35"/>
        <v>500.001-1.000.000</v>
      </c>
    </row>
    <row r="1104" spans="1:13" x14ac:dyDescent="0.35">
      <c r="A1104">
        <v>1322</v>
      </c>
      <c r="B1104" t="s">
        <v>15</v>
      </c>
      <c r="C1104">
        <v>778239</v>
      </c>
      <c r="D1104" t="s">
        <v>10</v>
      </c>
      <c r="E1104" t="s">
        <v>11</v>
      </c>
      <c r="F1104" t="s">
        <v>12</v>
      </c>
      <c r="G1104" t="s">
        <v>13</v>
      </c>
      <c r="H1104" t="s">
        <v>13</v>
      </c>
      <c r="I1104">
        <v>33</v>
      </c>
      <c r="J1104" t="str">
        <f>IF(ABS((C1104-AVERAGE($C:$C))/_xlfn.STDEV.S(moras2[SALARIO]))&gt;1.96,"Atípico","No")</f>
        <v>No</v>
      </c>
      <c r="K1104" t="str">
        <f>IF(ABS((moras2[[#This Row],[EDAD]]-AVERAGE($I:$I))/_xlfn.STDEV.S($I:$I))&gt;1.96,"Atípico","No")</f>
        <v>No</v>
      </c>
      <c r="L1104" t="str">
        <f t="shared" si="34"/>
        <v>26-35</v>
      </c>
      <c r="M1104" t="str">
        <f t="shared" si="35"/>
        <v>500.001-1.000.000</v>
      </c>
    </row>
    <row r="1105" spans="1:13" x14ac:dyDescent="0.35">
      <c r="A1105">
        <v>2742</v>
      </c>
      <c r="B1105" t="s">
        <v>15</v>
      </c>
      <c r="C1105">
        <v>777494.45</v>
      </c>
      <c r="D1105" t="s">
        <v>10</v>
      </c>
      <c r="E1105" t="s">
        <v>11</v>
      </c>
      <c r="F1105" t="s">
        <v>12</v>
      </c>
      <c r="G1105" t="s">
        <v>13</v>
      </c>
      <c r="H1105" t="s">
        <v>13</v>
      </c>
      <c r="I1105">
        <v>32</v>
      </c>
      <c r="J1105" t="str">
        <f>IF(ABS((C1105-AVERAGE($C:$C))/_xlfn.STDEV.S(moras2[SALARIO]))&gt;1.96,"Atípico","No")</f>
        <v>No</v>
      </c>
      <c r="K1105" t="str">
        <f>IF(ABS((moras2[[#This Row],[EDAD]]-AVERAGE($I:$I))/_xlfn.STDEV.S($I:$I))&gt;1.96,"Atípico","No")</f>
        <v>No</v>
      </c>
      <c r="L1105" t="str">
        <f t="shared" si="34"/>
        <v>26-35</v>
      </c>
      <c r="M1105" t="str">
        <f t="shared" si="35"/>
        <v>500.001-1.000.000</v>
      </c>
    </row>
    <row r="1106" spans="1:13" x14ac:dyDescent="0.35">
      <c r="A1106">
        <v>4626</v>
      </c>
      <c r="B1106" t="s">
        <v>15</v>
      </c>
      <c r="C1106">
        <v>775258.33</v>
      </c>
      <c r="D1106" t="s">
        <v>10</v>
      </c>
      <c r="E1106" t="s">
        <v>16</v>
      </c>
      <c r="F1106" t="s">
        <v>12</v>
      </c>
      <c r="G1106" t="s">
        <v>13</v>
      </c>
      <c r="H1106" t="s">
        <v>13</v>
      </c>
      <c r="I1106">
        <v>23</v>
      </c>
      <c r="J1106" t="str">
        <f>IF(ABS((C1106-AVERAGE($C:$C))/_xlfn.STDEV.S(moras2[SALARIO]))&gt;1.96,"Atípico","No")</f>
        <v>No</v>
      </c>
      <c r="K1106" t="str">
        <f>IF(ABS((moras2[[#This Row],[EDAD]]-AVERAGE($I:$I))/_xlfn.STDEV.S($I:$I))&gt;1.96,"Atípico","No")</f>
        <v>No</v>
      </c>
      <c r="L1106" t="str">
        <f t="shared" si="34"/>
        <v>26-35</v>
      </c>
      <c r="M1106" t="str">
        <f t="shared" si="35"/>
        <v>500.001-1.000.000</v>
      </c>
    </row>
    <row r="1107" spans="1:13" x14ac:dyDescent="0.35">
      <c r="A1107">
        <v>1622</v>
      </c>
      <c r="B1107" t="s">
        <v>9</v>
      </c>
      <c r="C1107">
        <v>774142.69</v>
      </c>
      <c r="D1107" t="s">
        <v>10</v>
      </c>
      <c r="E1107" t="s">
        <v>16</v>
      </c>
      <c r="F1107" t="s">
        <v>12</v>
      </c>
      <c r="G1107" t="s">
        <v>13</v>
      </c>
      <c r="H1107" t="s">
        <v>13</v>
      </c>
      <c r="I1107">
        <v>41</v>
      </c>
      <c r="J1107" t="str">
        <f>IF(ABS((C1107-AVERAGE($C:$C))/_xlfn.STDEV.S(moras2[SALARIO]))&gt;1.96,"Atípico","No")</f>
        <v>No</v>
      </c>
      <c r="K1107" t="str">
        <f>IF(ABS((moras2[[#This Row],[EDAD]]-AVERAGE($I:$I))/_xlfn.STDEV.S($I:$I))&gt;1.96,"Atípico","No")</f>
        <v>No</v>
      </c>
      <c r="L1107" t="str">
        <f t="shared" si="34"/>
        <v>36-45</v>
      </c>
      <c r="M1107" t="str">
        <f t="shared" si="35"/>
        <v>500.001-1.000.000</v>
      </c>
    </row>
    <row r="1108" spans="1:13" x14ac:dyDescent="0.35">
      <c r="A1108">
        <v>3608</v>
      </c>
      <c r="B1108" t="s">
        <v>15</v>
      </c>
      <c r="C1108">
        <v>774085</v>
      </c>
      <c r="D1108" t="s">
        <v>10</v>
      </c>
      <c r="E1108" t="s">
        <v>16</v>
      </c>
      <c r="F1108" t="s">
        <v>12</v>
      </c>
      <c r="G1108" t="s">
        <v>13</v>
      </c>
      <c r="H1108" t="s">
        <v>13</v>
      </c>
      <c r="I1108">
        <v>48</v>
      </c>
      <c r="J1108" t="str">
        <f>IF(ABS((C1108-AVERAGE($C:$C))/_xlfn.STDEV.S(moras2[SALARIO]))&gt;1.96,"Atípico","No")</f>
        <v>No</v>
      </c>
      <c r="K1108" t="str">
        <f>IF(ABS((moras2[[#This Row],[EDAD]]-AVERAGE($I:$I))/_xlfn.STDEV.S($I:$I))&gt;1.96,"Atípico","No")</f>
        <v>No</v>
      </c>
      <c r="L1108" t="str">
        <f t="shared" si="34"/>
        <v>46-55</v>
      </c>
      <c r="M1108" t="str">
        <f t="shared" si="35"/>
        <v>500.001-1.000.000</v>
      </c>
    </row>
    <row r="1109" spans="1:13" x14ac:dyDescent="0.35">
      <c r="A1109">
        <v>548</v>
      </c>
      <c r="B1109" t="s">
        <v>15</v>
      </c>
      <c r="C1109">
        <v>772981.75</v>
      </c>
      <c r="D1109" t="s">
        <v>10</v>
      </c>
      <c r="E1109" t="s">
        <v>16</v>
      </c>
      <c r="F1109" t="s">
        <v>12</v>
      </c>
      <c r="G1109" t="s">
        <v>13</v>
      </c>
      <c r="H1109" t="s">
        <v>13</v>
      </c>
      <c r="I1109">
        <v>37</v>
      </c>
      <c r="J1109" t="str">
        <f>IF(ABS((C1109-AVERAGE($C:$C))/_xlfn.STDEV.S(moras2[SALARIO]))&gt;1.96,"Atípico","No")</f>
        <v>No</v>
      </c>
      <c r="K1109" t="str">
        <f>IF(ABS((moras2[[#This Row],[EDAD]]-AVERAGE($I:$I))/_xlfn.STDEV.S($I:$I))&gt;1.96,"Atípico","No")</f>
        <v>No</v>
      </c>
      <c r="L1109" t="str">
        <f t="shared" si="34"/>
        <v>36-45</v>
      </c>
      <c r="M1109" t="str">
        <f t="shared" si="35"/>
        <v>500.001-1.000.000</v>
      </c>
    </row>
    <row r="1110" spans="1:13" x14ac:dyDescent="0.35">
      <c r="A1110">
        <v>4332</v>
      </c>
      <c r="B1110" t="s">
        <v>9</v>
      </c>
      <c r="C1110">
        <v>772533.23</v>
      </c>
      <c r="D1110" t="s">
        <v>10</v>
      </c>
      <c r="E1110" t="s">
        <v>16</v>
      </c>
      <c r="F1110" t="s">
        <v>12</v>
      </c>
      <c r="G1110" t="s">
        <v>13</v>
      </c>
      <c r="H1110" t="s">
        <v>13</v>
      </c>
      <c r="I1110">
        <v>48</v>
      </c>
      <c r="J1110" t="str">
        <f>IF(ABS((C1110-AVERAGE($C:$C))/_xlfn.STDEV.S(moras2[SALARIO]))&gt;1.96,"Atípico","No")</f>
        <v>No</v>
      </c>
      <c r="K1110" t="str">
        <f>IF(ABS((moras2[[#This Row],[EDAD]]-AVERAGE($I:$I))/_xlfn.STDEV.S($I:$I))&gt;1.96,"Atípico","No")</f>
        <v>No</v>
      </c>
      <c r="L1110" t="str">
        <f t="shared" si="34"/>
        <v>46-55</v>
      </c>
      <c r="M1110" t="str">
        <f t="shared" si="35"/>
        <v>500.001-1.000.000</v>
      </c>
    </row>
    <row r="1111" spans="1:13" x14ac:dyDescent="0.35">
      <c r="A1111">
        <v>1730</v>
      </c>
      <c r="B1111" t="s">
        <v>9</v>
      </c>
      <c r="C1111">
        <v>772177.52</v>
      </c>
      <c r="D1111" t="s">
        <v>10</v>
      </c>
      <c r="E1111" t="s">
        <v>16</v>
      </c>
      <c r="F1111" t="s">
        <v>12</v>
      </c>
      <c r="G1111" t="s">
        <v>13</v>
      </c>
      <c r="H1111" t="s">
        <v>13</v>
      </c>
      <c r="I1111">
        <v>28</v>
      </c>
      <c r="J1111" t="str">
        <f>IF(ABS((C1111-AVERAGE($C:$C))/_xlfn.STDEV.S(moras2[SALARIO]))&gt;1.96,"Atípico","No")</f>
        <v>No</v>
      </c>
      <c r="K1111" t="str">
        <f>IF(ABS((moras2[[#This Row],[EDAD]]-AVERAGE($I:$I))/_xlfn.STDEV.S($I:$I))&gt;1.96,"Atípico","No")</f>
        <v>No</v>
      </c>
      <c r="L1111" t="str">
        <f t="shared" si="34"/>
        <v>26-35</v>
      </c>
      <c r="M1111" t="str">
        <f t="shared" si="35"/>
        <v>500.001-1.000.000</v>
      </c>
    </row>
    <row r="1112" spans="1:13" x14ac:dyDescent="0.35">
      <c r="A1112">
        <v>1464</v>
      </c>
      <c r="B1112" t="s">
        <v>9</v>
      </c>
      <c r="C1112">
        <v>771947.42</v>
      </c>
      <c r="D1112" t="s">
        <v>10</v>
      </c>
      <c r="E1112" t="s">
        <v>16</v>
      </c>
      <c r="F1112" t="s">
        <v>12</v>
      </c>
      <c r="G1112" t="s">
        <v>13</v>
      </c>
      <c r="H1112" t="s">
        <v>13</v>
      </c>
      <c r="I1112">
        <v>40</v>
      </c>
      <c r="J1112" t="str">
        <f>IF(ABS((C1112-AVERAGE($C:$C))/_xlfn.STDEV.S(moras2[SALARIO]))&gt;1.96,"Atípico","No")</f>
        <v>No</v>
      </c>
      <c r="K1112" t="str">
        <f>IF(ABS((moras2[[#This Row],[EDAD]]-AVERAGE($I:$I))/_xlfn.STDEV.S($I:$I))&gt;1.96,"Atípico","No")</f>
        <v>No</v>
      </c>
      <c r="L1112" t="str">
        <f t="shared" si="34"/>
        <v>36-45</v>
      </c>
      <c r="M1112" t="str">
        <f t="shared" si="35"/>
        <v>500.001-1.000.000</v>
      </c>
    </row>
    <row r="1113" spans="1:13" x14ac:dyDescent="0.35">
      <c r="A1113">
        <v>802</v>
      </c>
      <c r="B1113" t="s">
        <v>15</v>
      </c>
      <c r="C1113">
        <v>769515.15</v>
      </c>
      <c r="D1113" t="s">
        <v>10</v>
      </c>
      <c r="E1113" t="s">
        <v>11</v>
      </c>
      <c r="F1113" t="s">
        <v>12</v>
      </c>
      <c r="G1113" t="s">
        <v>13</v>
      </c>
      <c r="H1113" t="s">
        <v>13</v>
      </c>
      <c r="I1113">
        <v>42</v>
      </c>
      <c r="J1113" t="str">
        <f>IF(ABS((C1113-AVERAGE($C:$C))/_xlfn.STDEV.S(moras2[SALARIO]))&gt;1.96,"Atípico","No")</f>
        <v>No</v>
      </c>
      <c r="K1113" t="str">
        <f>IF(ABS((moras2[[#This Row],[EDAD]]-AVERAGE($I:$I))/_xlfn.STDEV.S($I:$I))&gt;1.96,"Atípico","No")</f>
        <v>No</v>
      </c>
      <c r="L1113" t="str">
        <f t="shared" si="34"/>
        <v>36-45</v>
      </c>
      <c r="M1113" t="str">
        <f t="shared" si="35"/>
        <v>500.001-1.000.000</v>
      </c>
    </row>
    <row r="1114" spans="1:13" x14ac:dyDescent="0.35">
      <c r="A1114">
        <v>2822</v>
      </c>
      <c r="B1114" t="s">
        <v>9</v>
      </c>
      <c r="C1114">
        <v>768846.82</v>
      </c>
      <c r="D1114" t="s">
        <v>10</v>
      </c>
      <c r="E1114" t="s">
        <v>16</v>
      </c>
      <c r="F1114" t="s">
        <v>12</v>
      </c>
      <c r="G1114" t="s">
        <v>13</v>
      </c>
      <c r="H1114" t="s">
        <v>13</v>
      </c>
      <c r="I1114">
        <v>32</v>
      </c>
      <c r="J1114" t="str">
        <f>IF(ABS((C1114-AVERAGE($C:$C))/_xlfn.STDEV.S(moras2[SALARIO]))&gt;1.96,"Atípico","No")</f>
        <v>No</v>
      </c>
      <c r="K1114" t="str">
        <f>IF(ABS((moras2[[#This Row],[EDAD]]-AVERAGE($I:$I))/_xlfn.STDEV.S($I:$I))&gt;1.96,"Atípico","No")</f>
        <v>No</v>
      </c>
      <c r="L1114" t="str">
        <f t="shared" si="34"/>
        <v>26-35</v>
      </c>
      <c r="M1114" t="str">
        <f t="shared" si="35"/>
        <v>500.001-1.000.000</v>
      </c>
    </row>
    <row r="1115" spans="1:13" x14ac:dyDescent="0.35">
      <c r="A1115">
        <v>1158</v>
      </c>
      <c r="B1115" t="s">
        <v>9</v>
      </c>
      <c r="C1115">
        <v>767326.7</v>
      </c>
      <c r="D1115" t="s">
        <v>10</v>
      </c>
      <c r="E1115" t="s">
        <v>11</v>
      </c>
      <c r="F1115" t="s">
        <v>12</v>
      </c>
      <c r="G1115" t="s">
        <v>13</v>
      </c>
      <c r="H1115" t="s">
        <v>13</v>
      </c>
      <c r="I1115">
        <v>37</v>
      </c>
      <c r="J1115" t="str">
        <f>IF(ABS((C1115-AVERAGE($C:$C))/_xlfn.STDEV.S(moras2[SALARIO]))&gt;1.96,"Atípico","No")</f>
        <v>No</v>
      </c>
      <c r="K1115" t="str">
        <f>IF(ABS((moras2[[#This Row],[EDAD]]-AVERAGE($I:$I))/_xlfn.STDEV.S($I:$I))&gt;1.96,"Atípico","No")</f>
        <v>No</v>
      </c>
      <c r="L1115" t="str">
        <f t="shared" si="34"/>
        <v>36-45</v>
      </c>
      <c r="M1115" t="str">
        <f t="shared" si="35"/>
        <v>500.001-1.000.000</v>
      </c>
    </row>
    <row r="1116" spans="1:13" x14ac:dyDescent="0.35">
      <c r="A1116">
        <v>2981</v>
      </c>
      <c r="B1116" t="s">
        <v>15</v>
      </c>
      <c r="C1116">
        <v>766774</v>
      </c>
      <c r="D1116" t="s">
        <v>10</v>
      </c>
      <c r="E1116" t="s">
        <v>16</v>
      </c>
      <c r="F1116" t="s">
        <v>12</v>
      </c>
      <c r="G1116" t="s">
        <v>12</v>
      </c>
      <c r="H1116" t="s">
        <v>13</v>
      </c>
      <c r="I1116">
        <v>52</v>
      </c>
      <c r="J1116" t="str">
        <f>IF(ABS((C1116-AVERAGE($C:$C))/_xlfn.STDEV.S(moras2[SALARIO]))&gt;1.96,"Atípico","No")</f>
        <v>No</v>
      </c>
      <c r="K1116" t="str">
        <f>IF(ABS((moras2[[#This Row],[EDAD]]-AVERAGE($I:$I))/_xlfn.STDEV.S($I:$I))&gt;1.96,"Atípico","No")</f>
        <v>No</v>
      </c>
      <c r="L1116" t="str">
        <f t="shared" si="34"/>
        <v>46-55</v>
      </c>
      <c r="M1116" t="str">
        <f t="shared" si="35"/>
        <v>500.001-1.000.000</v>
      </c>
    </row>
    <row r="1117" spans="1:13" x14ac:dyDescent="0.35">
      <c r="A1117">
        <v>1517</v>
      </c>
      <c r="B1117" t="s">
        <v>9</v>
      </c>
      <c r="C1117">
        <v>766610</v>
      </c>
      <c r="D1117" t="s">
        <v>10</v>
      </c>
      <c r="E1117" t="s">
        <v>11</v>
      </c>
      <c r="F1117" t="s">
        <v>12</v>
      </c>
      <c r="G1117" t="s">
        <v>13</v>
      </c>
      <c r="H1117" t="s">
        <v>13</v>
      </c>
      <c r="I1117">
        <v>53</v>
      </c>
      <c r="J1117" t="str">
        <f>IF(ABS((C1117-AVERAGE($C:$C))/_xlfn.STDEV.S(moras2[SALARIO]))&gt;1.96,"Atípico","No")</f>
        <v>No</v>
      </c>
      <c r="K1117" t="str">
        <f>IF(ABS((moras2[[#This Row],[EDAD]]-AVERAGE($I:$I))/_xlfn.STDEV.S($I:$I))&gt;1.96,"Atípico","No")</f>
        <v>No</v>
      </c>
      <c r="L1117" t="str">
        <f t="shared" si="34"/>
        <v>46-55</v>
      </c>
      <c r="M1117" t="str">
        <f t="shared" si="35"/>
        <v>500.001-1.000.000</v>
      </c>
    </row>
    <row r="1118" spans="1:13" x14ac:dyDescent="0.35">
      <c r="A1118">
        <v>1028</v>
      </c>
      <c r="B1118" t="s">
        <v>15</v>
      </c>
      <c r="C1118">
        <v>766575.22</v>
      </c>
      <c r="D1118" t="s">
        <v>14</v>
      </c>
      <c r="E1118" t="s">
        <v>11</v>
      </c>
      <c r="F1118" t="s">
        <v>12</v>
      </c>
      <c r="G1118" t="s">
        <v>13</v>
      </c>
      <c r="H1118" t="s">
        <v>13</v>
      </c>
      <c r="I1118">
        <v>71</v>
      </c>
      <c r="J1118" t="str">
        <f>IF(ABS((C1118-AVERAGE($C:$C))/_xlfn.STDEV.S(moras2[SALARIO]))&gt;1.96,"Atípico","No")</f>
        <v>No</v>
      </c>
      <c r="K1118" t="str">
        <f>IF(ABS((moras2[[#This Row],[EDAD]]-AVERAGE($I:$I))/_xlfn.STDEV.S($I:$I))&gt;1.96,"Atípico","No")</f>
        <v>Atípico</v>
      </c>
      <c r="L1118" t="str">
        <f t="shared" si="34"/>
        <v>56+</v>
      </c>
      <c r="M1118" t="str">
        <f t="shared" si="35"/>
        <v>500.001-1.000.000</v>
      </c>
    </row>
    <row r="1119" spans="1:13" x14ac:dyDescent="0.35">
      <c r="A1119">
        <v>2001</v>
      </c>
      <c r="B1119" t="s">
        <v>15</v>
      </c>
      <c r="C1119">
        <v>766198.68</v>
      </c>
      <c r="D1119" t="s">
        <v>10</v>
      </c>
      <c r="E1119" t="s">
        <v>11</v>
      </c>
      <c r="F1119" t="s">
        <v>12</v>
      </c>
      <c r="G1119" t="s">
        <v>12</v>
      </c>
      <c r="H1119" t="s">
        <v>13</v>
      </c>
      <c r="I1119">
        <v>36</v>
      </c>
      <c r="J1119" t="str">
        <f>IF(ABS((C1119-AVERAGE($C:$C))/_xlfn.STDEV.S(moras2[SALARIO]))&gt;1.96,"Atípico","No")</f>
        <v>No</v>
      </c>
      <c r="K1119" t="str">
        <f>IF(ABS((moras2[[#This Row],[EDAD]]-AVERAGE($I:$I))/_xlfn.STDEV.S($I:$I))&gt;1.96,"Atípico","No")</f>
        <v>No</v>
      </c>
      <c r="L1119" t="str">
        <f t="shared" si="34"/>
        <v>36-45</v>
      </c>
      <c r="M1119" t="str">
        <f t="shared" si="35"/>
        <v>500.001-1.000.000</v>
      </c>
    </row>
    <row r="1120" spans="1:13" x14ac:dyDescent="0.35">
      <c r="A1120">
        <v>3440</v>
      </c>
      <c r="B1120" t="s">
        <v>15</v>
      </c>
      <c r="C1120">
        <v>765893.37</v>
      </c>
      <c r="D1120" t="s">
        <v>10</v>
      </c>
      <c r="E1120" t="s">
        <v>16</v>
      </c>
      <c r="F1120" t="s">
        <v>12</v>
      </c>
      <c r="G1120" t="s">
        <v>13</v>
      </c>
      <c r="H1120" t="s">
        <v>13</v>
      </c>
      <c r="I1120">
        <v>24</v>
      </c>
      <c r="J1120" t="str">
        <f>IF(ABS((C1120-AVERAGE($C:$C))/_xlfn.STDEV.S(moras2[SALARIO]))&gt;1.96,"Atípico","No")</f>
        <v>No</v>
      </c>
      <c r="K1120" t="str">
        <f>IF(ABS((moras2[[#This Row],[EDAD]]-AVERAGE($I:$I))/_xlfn.STDEV.S($I:$I))&gt;1.96,"Atípico","No")</f>
        <v>No</v>
      </c>
      <c r="L1120" t="str">
        <f t="shared" si="34"/>
        <v>26-35</v>
      </c>
      <c r="M1120" t="str">
        <f t="shared" si="35"/>
        <v>500.001-1.000.000</v>
      </c>
    </row>
    <row r="1121" spans="1:13" x14ac:dyDescent="0.35">
      <c r="A1121">
        <v>376</v>
      </c>
      <c r="B1121" t="s">
        <v>9</v>
      </c>
      <c r="C1121">
        <v>765532.1</v>
      </c>
      <c r="D1121" t="s">
        <v>10</v>
      </c>
      <c r="E1121" t="s">
        <v>16</v>
      </c>
      <c r="F1121" t="s">
        <v>12</v>
      </c>
      <c r="G1121" t="s">
        <v>12</v>
      </c>
      <c r="H1121" t="s">
        <v>13</v>
      </c>
      <c r="I1121">
        <v>43</v>
      </c>
      <c r="J1121" t="str">
        <f>IF(ABS((C1121-AVERAGE($C:$C))/_xlfn.STDEV.S(moras2[SALARIO]))&gt;1.96,"Atípico","No")</f>
        <v>No</v>
      </c>
      <c r="K1121" t="str">
        <f>IF(ABS((moras2[[#This Row],[EDAD]]-AVERAGE($I:$I))/_xlfn.STDEV.S($I:$I))&gt;1.96,"Atípico","No")</f>
        <v>No</v>
      </c>
      <c r="L1121" t="str">
        <f t="shared" si="34"/>
        <v>36-45</v>
      </c>
      <c r="M1121" t="str">
        <f t="shared" si="35"/>
        <v>500.001-1.000.000</v>
      </c>
    </row>
    <row r="1122" spans="1:13" x14ac:dyDescent="0.35">
      <c r="A1122">
        <v>2014</v>
      </c>
      <c r="B1122" t="s">
        <v>9</v>
      </c>
      <c r="C1122">
        <v>765111.68</v>
      </c>
      <c r="D1122" t="s">
        <v>14</v>
      </c>
      <c r="E1122" t="s">
        <v>11</v>
      </c>
      <c r="F1122" t="s">
        <v>12</v>
      </c>
      <c r="G1122" t="s">
        <v>13</v>
      </c>
      <c r="H1122" t="s">
        <v>13</v>
      </c>
      <c r="I1122">
        <v>62</v>
      </c>
      <c r="J1122" t="str">
        <f>IF(ABS((C1122-AVERAGE($C:$C))/_xlfn.STDEV.S(moras2[SALARIO]))&gt;1.96,"Atípico","No")</f>
        <v>No</v>
      </c>
      <c r="K1122" t="str">
        <f>IF(ABS((moras2[[#This Row],[EDAD]]-AVERAGE($I:$I))/_xlfn.STDEV.S($I:$I))&gt;1.96,"Atípico","No")</f>
        <v>No</v>
      </c>
      <c r="L1122" t="str">
        <f t="shared" si="34"/>
        <v>56+</v>
      </c>
      <c r="M1122" t="str">
        <f t="shared" si="35"/>
        <v>500.001-1.000.000</v>
      </c>
    </row>
    <row r="1123" spans="1:13" x14ac:dyDescent="0.35">
      <c r="A1123">
        <v>4457</v>
      </c>
      <c r="B1123" t="s">
        <v>15</v>
      </c>
      <c r="C1123">
        <v>764837.91</v>
      </c>
      <c r="D1123" t="s">
        <v>14</v>
      </c>
      <c r="E1123" t="s">
        <v>11</v>
      </c>
      <c r="F1123" t="s">
        <v>12</v>
      </c>
      <c r="G1123" t="s">
        <v>13</v>
      </c>
      <c r="H1123" t="s">
        <v>13</v>
      </c>
      <c r="I1123">
        <v>82</v>
      </c>
      <c r="J1123" t="str">
        <f>IF(ABS((C1123-AVERAGE($C:$C))/_xlfn.STDEV.S(moras2[SALARIO]))&gt;1.96,"Atípico","No")</f>
        <v>No</v>
      </c>
      <c r="K1123" t="str">
        <f>IF(ABS((moras2[[#This Row],[EDAD]]-AVERAGE($I:$I))/_xlfn.STDEV.S($I:$I))&gt;1.96,"Atípico","No")</f>
        <v>Atípico</v>
      </c>
      <c r="L1123" t="str">
        <f t="shared" si="34"/>
        <v>56+</v>
      </c>
      <c r="M1123" t="str">
        <f t="shared" si="35"/>
        <v>500.001-1.000.000</v>
      </c>
    </row>
    <row r="1124" spans="1:13" x14ac:dyDescent="0.35">
      <c r="A1124">
        <v>1556</v>
      </c>
      <c r="B1124" t="s">
        <v>9</v>
      </c>
      <c r="C1124">
        <v>764250.3</v>
      </c>
      <c r="D1124" t="s">
        <v>10</v>
      </c>
      <c r="E1124" t="s">
        <v>11</v>
      </c>
      <c r="F1124" t="s">
        <v>12</v>
      </c>
      <c r="G1124" t="s">
        <v>13</v>
      </c>
      <c r="H1124" t="s">
        <v>13</v>
      </c>
      <c r="I1124">
        <v>45</v>
      </c>
      <c r="J1124" t="str">
        <f>IF(ABS((C1124-AVERAGE($C:$C))/_xlfn.STDEV.S(moras2[SALARIO]))&gt;1.96,"Atípico","No")</f>
        <v>No</v>
      </c>
      <c r="K1124" t="str">
        <f>IF(ABS((moras2[[#This Row],[EDAD]]-AVERAGE($I:$I))/_xlfn.STDEV.S($I:$I))&gt;1.96,"Atípico","No")</f>
        <v>No</v>
      </c>
      <c r="L1124" t="str">
        <f t="shared" si="34"/>
        <v>36-45</v>
      </c>
      <c r="M1124" t="str">
        <f t="shared" si="35"/>
        <v>500.001-1.000.000</v>
      </c>
    </row>
    <row r="1125" spans="1:13" x14ac:dyDescent="0.35">
      <c r="A1125">
        <v>4658</v>
      </c>
      <c r="B1125" t="s">
        <v>15</v>
      </c>
      <c r="C1125">
        <v>763375.1</v>
      </c>
      <c r="D1125" t="s">
        <v>10</v>
      </c>
      <c r="E1125" t="s">
        <v>11</v>
      </c>
      <c r="F1125" t="s">
        <v>12</v>
      </c>
      <c r="G1125" t="s">
        <v>13</v>
      </c>
      <c r="H1125" t="s">
        <v>13</v>
      </c>
      <c r="I1125">
        <v>35</v>
      </c>
      <c r="J1125" t="str">
        <f>IF(ABS((C1125-AVERAGE($C:$C))/_xlfn.STDEV.S(moras2[SALARIO]))&gt;1.96,"Atípico","No")</f>
        <v>No</v>
      </c>
      <c r="K1125" t="str">
        <f>IF(ABS((moras2[[#This Row],[EDAD]]-AVERAGE($I:$I))/_xlfn.STDEV.S($I:$I))&gt;1.96,"Atípico","No")</f>
        <v>No</v>
      </c>
      <c r="L1125" t="str">
        <f t="shared" si="34"/>
        <v>26-35</v>
      </c>
      <c r="M1125" t="str">
        <f t="shared" si="35"/>
        <v>500.001-1.000.000</v>
      </c>
    </row>
    <row r="1126" spans="1:13" x14ac:dyDescent="0.35">
      <c r="A1126">
        <v>2587</v>
      </c>
      <c r="B1126" t="s">
        <v>9</v>
      </c>
      <c r="C1126">
        <v>762828</v>
      </c>
      <c r="D1126" t="s">
        <v>10</v>
      </c>
      <c r="E1126" t="s">
        <v>11</v>
      </c>
      <c r="F1126" t="s">
        <v>12</v>
      </c>
      <c r="G1126" t="s">
        <v>13</v>
      </c>
      <c r="H1126" t="s">
        <v>12</v>
      </c>
      <c r="I1126">
        <v>60</v>
      </c>
      <c r="J1126" t="str">
        <f>IF(ABS((C1126-AVERAGE($C:$C))/_xlfn.STDEV.S(moras2[SALARIO]))&gt;1.96,"Atípico","No")</f>
        <v>No</v>
      </c>
      <c r="K1126" t="str">
        <f>IF(ABS((moras2[[#This Row],[EDAD]]-AVERAGE($I:$I))/_xlfn.STDEV.S($I:$I))&gt;1.96,"Atípico","No")</f>
        <v>No</v>
      </c>
      <c r="L1126" t="str">
        <f t="shared" si="34"/>
        <v>56+</v>
      </c>
      <c r="M1126" t="str">
        <f t="shared" si="35"/>
        <v>500.001-1.000.000</v>
      </c>
    </row>
    <row r="1127" spans="1:13" x14ac:dyDescent="0.35">
      <c r="A1127">
        <v>2880</v>
      </c>
      <c r="B1127" t="s">
        <v>9</v>
      </c>
      <c r="C1127">
        <v>762796.88</v>
      </c>
      <c r="D1127" t="s">
        <v>10</v>
      </c>
      <c r="E1127" t="s">
        <v>16</v>
      </c>
      <c r="F1127" t="s">
        <v>12</v>
      </c>
      <c r="G1127" t="s">
        <v>13</v>
      </c>
      <c r="H1127" t="s">
        <v>13</v>
      </c>
      <c r="I1127">
        <v>26</v>
      </c>
      <c r="J1127" t="str">
        <f>IF(ABS((C1127-AVERAGE($C:$C))/_xlfn.STDEV.S(moras2[SALARIO]))&gt;1.96,"Atípico","No")</f>
        <v>No</v>
      </c>
      <c r="K1127" t="str">
        <f>IF(ABS((moras2[[#This Row],[EDAD]]-AVERAGE($I:$I))/_xlfn.STDEV.S($I:$I))&gt;1.96,"Atípico","No")</f>
        <v>No</v>
      </c>
      <c r="L1127" t="str">
        <f t="shared" si="34"/>
        <v>26-35</v>
      </c>
      <c r="M1127" t="str">
        <f t="shared" si="35"/>
        <v>500.001-1.000.000</v>
      </c>
    </row>
    <row r="1128" spans="1:13" x14ac:dyDescent="0.35">
      <c r="A1128">
        <v>240</v>
      </c>
      <c r="B1128" t="s">
        <v>15</v>
      </c>
      <c r="C1128">
        <v>762579</v>
      </c>
      <c r="D1128" t="s">
        <v>10</v>
      </c>
      <c r="E1128" t="s">
        <v>16</v>
      </c>
      <c r="F1128" t="s">
        <v>12</v>
      </c>
      <c r="G1128" t="s">
        <v>13</v>
      </c>
      <c r="H1128" t="s">
        <v>13</v>
      </c>
      <c r="I1128">
        <v>26</v>
      </c>
      <c r="J1128" t="str">
        <f>IF(ABS((C1128-AVERAGE($C:$C))/_xlfn.STDEV.S(moras2[SALARIO]))&gt;1.96,"Atípico","No")</f>
        <v>No</v>
      </c>
      <c r="K1128" t="str">
        <f>IF(ABS((moras2[[#This Row],[EDAD]]-AVERAGE($I:$I))/_xlfn.STDEV.S($I:$I))&gt;1.96,"Atípico","No")</f>
        <v>No</v>
      </c>
      <c r="L1128" t="str">
        <f t="shared" si="34"/>
        <v>26-35</v>
      </c>
      <c r="M1128" t="str">
        <f t="shared" si="35"/>
        <v>500.001-1.000.000</v>
      </c>
    </row>
    <row r="1129" spans="1:13" x14ac:dyDescent="0.35">
      <c r="A1129">
        <v>1278</v>
      </c>
      <c r="B1129" t="s">
        <v>9</v>
      </c>
      <c r="C1129">
        <v>762500</v>
      </c>
      <c r="D1129" t="s">
        <v>10</v>
      </c>
      <c r="E1129" t="s">
        <v>16</v>
      </c>
      <c r="F1129" t="s">
        <v>12</v>
      </c>
      <c r="G1129" t="s">
        <v>13</v>
      </c>
      <c r="H1129" t="s">
        <v>13</v>
      </c>
      <c r="I1129">
        <v>38</v>
      </c>
      <c r="J1129" t="str">
        <f>IF(ABS((C1129-AVERAGE($C:$C))/_xlfn.STDEV.S(moras2[SALARIO]))&gt;1.96,"Atípico","No")</f>
        <v>No</v>
      </c>
      <c r="K1129" t="str">
        <f>IF(ABS((moras2[[#This Row],[EDAD]]-AVERAGE($I:$I))/_xlfn.STDEV.S($I:$I))&gt;1.96,"Atípico","No")</f>
        <v>No</v>
      </c>
      <c r="L1129" t="str">
        <f t="shared" si="34"/>
        <v>36-45</v>
      </c>
      <c r="M1129" t="str">
        <f t="shared" si="35"/>
        <v>500.001-1.000.000</v>
      </c>
    </row>
    <row r="1130" spans="1:13" x14ac:dyDescent="0.35">
      <c r="A1130">
        <v>3192</v>
      </c>
      <c r="B1130" t="s">
        <v>9</v>
      </c>
      <c r="C1130">
        <v>762359.6</v>
      </c>
      <c r="D1130" t="s">
        <v>10</v>
      </c>
      <c r="E1130" t="s">
        <v>16</v>
      </c>
      <c r="F1130" t="s">
        <v>12</v>
      </c>
      <c r="G1130" t="s">
        <v>13</v>
      </c>
      <c r="H1130" t="s">
        <v>13</v>
      </c>
      <c r="I1130">
        <v>34</v>
      </c>
      <c r="J1130" t="str">
        <f>IF(ABS((C1130-AVERAGE($C:$C))/_xlfn.STDEV.S(moras2[SALARIO]))&gt;1.96,"Atípico","No")</f>
        <v>No</v>
      </c>
      <c r="K1130" t="str">
        <f>IF(ABS((moras2[[#This Row],[EDAD]]-AVERAGE($I:$I))/_xlfn.STDEV.S($I:$I))&gt;1.96,"Atípico","No")</f>
        <v>No</v>
      </c>
      <c r="L1130" t="str">
        <f t="shared" si="34"/>
        <v>26-35</v>
      </c>
      <c r="M1130" t="str">
        <f t="shared" si="35"/>
        <v>500.001-1.000.000</v>
      </c>
    </row>
    <row r="1131" spans="1:13" x14ac:dyDescent="0.35">
      <c r="A1131">
        <v>2173</v>
      </c>
      <c r="B1131" t="s">
        <v>9</v>
      </c>
      <c r="C1131">
        <v>762283.34</v>
      </c>
      <c r="D1131" t="s">
        <v>10</v>
      </c>
      <c r="E1131" t="s">
        <v>16</v>
      </c>
      <c r="F1131" t="s">
        <v>12</v>
      </c>
      <c r="G1131" t="s">
        <v>13</v>
      </c>
      <c r="H1131" t="s">
        <v>13</v>
      </c>
      <c r="I1131">
        <v>46</v>
      </c>
      <c r="J1131" t="str">
        <f>IF(ABS((C1131-AVERAGE($C:$C))/_xlfn.STDEV.S(moras2[SALARIO]))&gt;1.96,"Atípico","No")</f>
        <v>No</v>
      </c>
      <c r="K1131" t="str">
        <f>IF(ABS((moras2[[#This Row],[EDAD]]-AVERAGE($I:$I))/_xlfn.STDEV.S($I:$I))&gt;1.96,"Atípico","No")</f>
        <v>No</v>
      </c>
      <c r="L1131" t="str">
        <f t="shared" si="34"/>
        <v>46-55</v>
      </c>
      <c r="M1131" t="str">
        <f t="shared" si="35"/>
        <v>500.001-1.000.000</v>
      </c>
    </row>
    <row r="1132" spans="1:13" x14ac:dyDescent="0.35">
      <c r="A1132">
        <v>3459</v>
      </c>
      <c r="B1132" t="s">
        <v>9</v>
      </c>
      <c r="C1132">
        <v>762280</v>
      </c>
      <c r="D1132" t="s">
        <v>10</v>
      </c>
      <c r="E1132" t="s">
        <v>16</v>
      </c>
      <c r="F1132" t="s">
        <v>12</v>
      </c>
      <c r="G1132" t="s">
        <v>13</v>
      </c>
      <c r="H1132" t="s">
        <v>13</v>
      </c>
      <c r="I1132">
        <v>39</v>
      </c>
      <c r="J1132" t="str">
        <f>IF(ABS((C1132-AVERAGE($C:$C))/_xlfn.STDEV.S(moras2[SALARIO]))&gt;1.96,"Atípico","No")</f>
        <v>No</v>
      </c>
      <c r="K1132" t="str">
        <f>IF(ABS((moras2[[#This Row],[EDAD]]-AVERAGE($I:$I))/_xlfn.STDEV.S($I:$I))&gt;1.96,"Atípico","No")</f>
        <v>No</v>
      </c>
      <c r="L1132" t="str">
        <f t="shared" si="34"/>
        <v>36-45</v>
      </c>
      <c r="M1132" t="str">
        <f t="shared" si="35"/>
        <v>500.001-1.000.000</v>
      </c>
    </row>
    <row r="1133" spans="1:13" x14ac:dyDescent="0.35">
      <c r="A1133">
        <v>2491</v>
      </c>
      <c r="B1133" t="s">
        <v>9</v>
      </c>
      <c r="C1133">
        <v>761122.15</v>
      </c>
      <c r="D1133" t="s">
        <v>10</v>
      </c>
      <c r="E1133" t="s">
        <v>11</v>
      </c>
      <c r="F1133" t="s">
        <v>12</v>
      </c>
      <c r="G1133" t="s">
        <v>13</v>
      </c>
      <c r="H1133" t="s">
        <v>13</v>
      </c>
      <c r="I1133">
        <v>30</v>
      </c>
      <c r="J1133" t="str">
        <f>IF(ABS((C1133-AVERAGE($C:$C))/_xlfn.STDEV.S(moras2[SALARIO]))&gt;1.96,"Atípico","No")</f>
        <v>No</v>
      </c>
      <c r="K1133" t="str">
        <f>IF(ABS((moras2[[#This Row],[EDAD]]-AVERAGE($I:$I))/_xlfn.STDEV.S($I:$I))&gt;1.96,"Atípico","No")</f>
        <v>No</v>
      </c>
      <c r="L1133" t="str">
        <f t="shared" si="34"/>
        <v>26-35</v>
      </c>
      <c r="M1133" t="str">
        <f t="shared" si="35"/>
        <v>500.001-1.000.000</v>
      </c>
    </row>
    <row r="1134" spans="1:13" x14ac:dyDescent="0.35">
      <c r="A1134">
        <v>1801</v>
      </c>
      <c r="B1134" t="s">
        <v>15</v>
      </c>
      <c r="C1134">
        <v>761027.05</v>
      </c>
      <c r="D1134" t="s">
        <v>10</v>
      </c>
      <c r="E1134" t="s">
        <v>11</v>
      </c>
      <c r="F1134" t="s">
        <v>12</v>
      </c>
      <c r="G1134" t="s">
        <v>13</v>
      </c>
      <c r="H1134" t="s">
        <v>13</v>
      </c>
      <c r="I1134">
        <v>28</v>
      </c>
      <c r="J1134" t="str">
        <f>IF(ABS((C1134-AVERAGE($C:$C))/_xlfn.STDEV.S(moras2[SALARIO]))&gt;1.96,"Atípico","No")</f>
        <v>No</v>
      </c>
      <c r="K1134" t="str">
        <f>IF(ABS((moras2[[#This Row],[EDAD]]-AVERAGE($I:$I))/_xlfn.STDEV.S($I:$I))&gt;1.96,"Atípico","No")</f>
        <v>No</v>
      </c>
      <c r="L1134" t="str">
        <f t="shared" si="34"/>
        <v>26-35</v>
      </c>
      <c r="M1134" t="str">
        <f t="shared" si="35"/>
        <v>500.001-1.000.000</v>
      </c>
    </row>
    <row r="1135" spans="1:13" x14ac:dyDescent="0.35">
      <c r="A1135">
        <v>1404</v>
      </c>
      <c r="B1135" t="s">
        <v>15</v>
      </c>
      <c r="C1135">
        <v>760842</v>
      </c>
      <c r="D1135" t="s">
        <v>14</v>
      </c>
      <c r="E1135" t="s">
        <v>11</v>
      </c>
      <c r="F1135" t="s">
        <v>12</v>
      </c>
      <c r="G1135" t="s">
        <v>13</v>
      </c>
      <c r="H1135" t="s">
        <v>13</v>
      </c>
      <c r="I1135">
        <v>75</v>
      </c>
      <c r="J1135" t="str">
        <f>IF(ABS((C1135-AVERAGE($C:$C))/_xlfn.STDEV.S(moras2[SALARIO]))&gt;1.96,"Atípico","No")</f>
        <v>No</v>
      </c>
      <c r="K1135" t="str">
        <f>IF(ABS((moras2[[#This Row],[EDAD]]-AVERAGE($I:$I))/_xlfn.STDEV.S($I:$I))&gt;1.96,"Atípico","No")</f>
        <v>Atípico</v>
      </c>
      <c r="L1135" t="str">
        <f t="shared" si="34"/>
        <v>56+</v>
      </c>
      <c r="M1135" t="str">
        <f t="shared" si="35"/>
        <v>500.001-1.000.000</v>
      </c>
    </row>
    <row r="1136" spans="1:13" x14ac:dyDescent="0.35">
      <c r="A1136">
        <v>4370</v>
      </c>
      <c r="B1136" t="s">
        <v>9</v>
      </c>
      <c r="C1136">
        <v>760293.64</v>
      </c>
      <c r="D1136" t="s">
        <v>10</v>
      </c>
      <c r="E1136" t="s">
        <v>16</v>
      </c>
      <c r="F1136" t="s">
        <v>12</v>
      </c>
      <c r="G1136" t="s">
        <v>12</v>
      </c>
      <c r="H1136" t="s">
        <v>13</v>
      </c>
      <c r="I1136">
        <v>57</v>
      </c>
      <c r="J1136" t="str">
        <f>IF(ABS((C1136-AVERAGE($C:$C))/_xlfn.STDEV.S(moras2[SALARIO]))&gt;1.96,"Atípico","No")</f>
        <v>No</v>
      </c>
      <c r="K1136" t="str">
        <f>IF(ABS((moras2[[#This Row],[EDAD]]-AVERAGE($I:$I))/_xlfn.STDEV.S($I:$I))&gt;1.96,"Atípico","No")</f>
        <v>No</v>
      </c>
      <c r="L1136" t="str">
        <f t="shared" si="34"/>
        <v>56+</v>
      </c>
      <c r="M1136" t="str">
        <f t="shared" si="35"/>
        <v>500.001-1.000.000</v>
      </c>
    </row>
    <row r="1137" spans="1:13" x14ac:dyDescent="0.35">
      <c r="A1137">
        <v>1350</v>
      </c>
      <c r="B1137" t="s">
        <v>15</v>
      </c>
      <c r="C1137">
        <v>759928</v>
      </c>
      <c r="D1137" t="s">
        <v>14</v>
      </c>
      <c r="E1137" t="s">
        <v>11</v>
      </c>
      <c r="F1137" t="s">
        <v>12</v>
      </c>
      <c r="G1137" t="s">
        <v>13</v>
      </c>
      <c r="H1137" t="s">
        <v>13</v>
      </c>
      <c r="I1137">
        <v>78</v>
      </c>
      <c r="J1137" t="str">
        <f>IF(ABS((C1137-AVERAGE($C:$C))/_xlfn.STDEV.S(moras2[SALARIO]))&gt;1.96,"Atípico","No")</f>
        <v>No</v>
      </c>
      <c r="K1137" t="str">
        <f>IF(ABS((moras2[[#This Row],[EDAD]]-AVERAGE($I:$I))/_xlfn.STDEV.S($I:$I))&gt;1.96,"Atípico","No")</f>
        <v>Atípico</v>
      </c>
      <c r="L1137" t="str">
        <f t="shared" si="34"/>
        <v>56+</v>
      </c>
      <c r="M1137" t="str">
        <f t="shared" si="35"/>
        <v>500.001-1.000.000</v>
      </c>
    </row>
    <row r="1138" spans="1:13" x14ac:dyDescent="0.35">
      <c r="A1138">
        <v>2543</v>
      </c>
      <c r="B1138" t="s">
        <v>15</v>
      </c>
      <c r="C1138">
        <v>759597.67</v>
      </c>
      <c r="D1138" t="s">
        <v>10</v>
      </c>
      <c r="E1138" t="s">
        <v>11</v>
      </c>
      <c r="F1138" t="s">
        <v>12</v>
      </c>
      <c r="G1138" t="s">
        <v>13</v>
      </c>
      <c r="H1138" t="s">
        <v>13</v>
      </c>
      <c r="I1138">
        <v>27</v>
      </c>
      <c r="J1138" t="str">
        <f>IF(ABS((C1138-AVERAGE($C:$C))/_xlfn.STDEV.S(moras2[SALARIO]))&gt;1.96,"Atípico","No")</f>
        <v>No</v>
      </c>
      <c r="K1138" t="str">
        <f>IF(ABS((moras2[[#This Row],[EDAD]]-AVERAGE($I:$I))/_xlfn.STDEV.S($I:$I))&gt;1.96,"Atípico","No")</f>
        <v>No</v>
      </c>
      <c r="L1138" t="str">
        <f t="shared" si="34"/>
        <v>26-35</v>
      </c>
      <c r="M1138" t="str">
        <f t="shared" si="35"/>
        <v>500.001-1.000.000</v>
      </c>
    </row>
    <row r="1139" spans="1:13" x14ac:dyDescent="0.35">
      <c r="A1139">
        <v>2768</v>
      </c>
      <c r="B1139" t="s">
        <v>9</v>
      </c>
      <c r="C1139">
        <v>759569.6</v>
      </c>
      <c r="D1139" t="s">
        <v>10</v>
      </c>
      <c r="E1139" t="s">
        <v>11</v>
      </c>
      <c r="F1139" t="s">
        <v>12</v>
      </c>
      <c r="G1139" t="s">
        <v>13</v>
      </c>
      <c r="H1139" t="s">
        <v>13</v>
      </c>
      <c r="I1139">
        <v>34</v>
      </c>
      <c r="J1139" t="str">
        <f>IF(ABS((C1139-AVERAGE($C:$C))/_xlfn.STDEV.S(moras2[SALARIO]))&gt;1.96,"Atípico","No")</f>
        <v>No</v>
      </c>
      <c r="K1139" t="str">
        <f>IF(ABS((moras2[[#This Row],[EDAD]]-AVERAGE($I:$I))/_xlfn.STDEV.S($I:$I))&gt;1.96,"Atípico","No")</f>
        <v>No</v>
      </c>
      <c r="L1139" t="str">
        <f t="shared" si="34"/>
        <v>26-35</v>
      </c>
      <c r="M1139" t="str">
        <f t="shared" si="35"/>
        <v>500.001-1.000.000</v>
      </c>
    </row>
    <row r="1140" spans="1:13" x14ac:dyDescent="0.35">
      <c r="A1140">
        <v>1892</v>
      </c>
      <c r="B1140" t="s">
        <v>15</v>
      </c>
      <c r="C1140">
        <v>758880</v>
      </c>
      <c r="D1140" t="s">
        <v>10</v>
      </c>
      <c r="E1140" t="s">
        <v>16</v>
      </c>
      <c r="F1140" t="s">
        <v>12</v>
      </c>
      <c r="G1140" t="s">
        <v>13</v>
      </c>
      <c r="H1140" t="s">
        <v>13</v>
      </c>
      <c r="I1140">
        <v>27</v>
      </c>
      <c r="J1140" t="str">
        <f>IF(ABS((C1140-AVERAGE($C:$C))/_xlfn.STDEV.S(moras2[SALARIO]))&gt;1.96,"Atípico","No")</f>
        <v>No</v>
      </c>
      <c r="K1140" t="str">
        <f>IF(ABS((moras2[[#This Row],[EDAD]]-AVERAGE($I:$I))/_xlfn.STDEV.S($I:$I))&gt;1.96,"Atípico","No")</f>
        <v>No</v>
      </c>
      <c r="L1140" t="str">
        <f t="shared" si="34"/>
        <v>26-35</v>
      </c>
      <c r="M1140" t="str">
        <f t="shared" si="35"/>
        <v>500.001-1.000.000</v>
      </c>
    </row>
    <row r="1141" spans="1:13" x14ac:dyDescent="0.35">
      <c r="A1141">
        <v>3100</v>
      </c>
      <c r="B1141" t="s">
        <v>9</v>
      </c>
      <c r="C1141">
        <v>758002.24</v>
      </c>
      <c r="D1141" t="s">
        <v>10</v>
      </c>
      <c r="E1141" t="s">
        <v>16</v>
      </c>
      <c r="F1141" t="s">
        <v>12</v>
      </c>
      <c r="G1141" t="s">
        <v>13</v>
      </c>
      <c r="H1141" t="s">
        <v>13</v>
      </c>
      <c r="I1141">
        <v>32</v>
      </c>
      <c r="J1141" t="str">
        <f>IF(ABS((C1141-AVERAGE($C:$C))/_xlfn.STDEV.S(moras2[SALARIO]))&gt;1.96,"Atípico","No")</f>
        <v>No</v>
      </c>
      <c r="K1141" t="str">
        <f>IF(ABS((moras2[[#This Row],[EDAD]]-AVERAGE($I:$I))/_xlfn.STDEV.S($I:$I))&gt;1.96,"Atípico","No")</f>
        <v>No</v>
      </c>
      <c r="L1141" t="str">
        <f t="shared" si="34"/>
        <v>26-35</v>
      </c>
      <c r="M1141" t="str">
        <f t="shared" si="35"/>
        <v>500.001-1.000.000</v>
      </c>
    </row>
    <row r="1142" spans="1:13" x14ac:dyDescent="0.35">
      <c r="A1142">
        <v>1012</v>
      </c>
      <c r="B1142" t="s">
        <v>15</v>
      </c>
      <c r="C1142">
        <v>757952.07</v>
      </c>
      <c r="D1142" t="s">
        <v>10</v>
      </c>
      <c r="E1142" t="s">
        <v>11</v>
      </c>
      <c r="F1142" t="s">
        <v>12</v>
      </c>
      <c r="G1142" t="s">
        <v>13</v>
      </c>
      <c r="H1142" t="s">
        <v>13</v>
      </c>
      <c r="I1142">
        <v>34</v>
      </c>
      <c r="J1142" t="str">
        <f>IF(ABS((C1142-AVERAGE($C:$C))/_xlfn.STDEV.S(moras2[SALARIO]))&gt;1.96,"Atípico","No")</f>
        <v>No</v>
      </c>
      <c r="K1142" t="str">
        <f>IF(ABS((moras2[[#This Row],[EDAD]]-AVERAGE($I:$I))/_xlfn.STDEV.S($I:$I))&gt;1.96,"Atípico","No")</f>
        <v>No</v>
      </c>
      <c r="L1142" t="str">
        <f t="shared" si="34"/>
        <v>26-35</v>
      </c>
      <c r="M1142" t="str">
        <f t="shared" si="35"/>
        <v>500.001-1.000.000</v>
      </c>
    </row>
    <row r="1143" spans="1:13" x14ac:dyDescent="0.35">
      <c r="A1143">
        <v>2779</v>
      </c>
      <c r="B1143" t="s">
        <v>9</v>
      </c>
      <c r="C1143">
        <v>757822.41</v>
      </c>
      <c r="D1143" t="s">
        <v>10</v>
      </c>
      <c r="E1143" t="s">
        <v>16</v>
      </c>
      <c r="F1143" t="s">
        <v>12</v>
      </c>
      <c r="G1143" t="s">
        <v>13</v>
      </c>
      <c r="H1143" t="s">
        <v>13</v>
      </c>
      <c r="I1143">
        <v>31</v>
      </c>
      <c r="J1143" t="str">
        <f>IF(ABS((C1143-AVERAGE($C:$C))/_xlfn.STDEV.S(moras2[SALARIO]))&gt;1.96,"Atípico","No")</f>
        <v>No</v>
      </c>
      <c r="K1143" t="str">
        <f>IF(ABS((moras2[[#This Row],[EDAD]]-AVERAGE($I:$I))/_xlfn.STDEV.S($I:$I))&gt;1.96,"Atípico","No")</f>
        <v>No</v>
      </c>
      <c r="L1143" t="str">
        <f t="shared" si="34"/>
        <v>26-35</v>
      </c>
      <c r="M1143" t="str">
        <f t="shared" si="35"/>
        <v>500.001-1.000.000</v>
      </c>
    </row>
    <row r="1144" spans="1:13" x14ac:dyDescent="0.35">
      <c r="A1144">
        <v>869</v>
      </c>
      <c r="B1144" t="s">
        <v>9</v>
      </c>
      <c r="C1144">
        <v>757568</v>
      </c>
      <c r="D1144" t="s">
        <v>10</v>
      </c>
      <c r="E1144" t="s">
        <v>11</v>
      </c>
      <c r="F1144" t="s">
        <v>12</v>
      </c>
      <c r="G1144" t="s">
        <v>13</v>
      </c>
      <c r="H1144" t="s">
        <v>13</v>
      </c>
      <c r="I1144">
        <v>47</v>
      </c>
      <c r="J1144" t="str">
        <f>IF(ABS((C1144-AVERAGE($C:$C))/_xlfn.STDEV.S(moras2[SALARIO]))&gt;1.96,"Atípico","No")</f>
        <v>No</v>
      </c>
      <c r="K1144" t="str">
        <f>IF(ABS((moras2[[#This Row],[EDAD]]-AVERAGE($I:$I))/_xlfn.STDEV.S($I:$I))&gt;1.96,"Atípico","No")</f>
        <v>No</v>
      </c>
      <c r="L1144" t="str">
        <f t="shared" si="34"/>
        <v>46-55</v>
      </c>
      <c r="M1144" t="str">
        <f t="shared" si="35"/>
        <v>500.001-1.000.000</v>
      </c>
    </row>
    <row r="1145" spans="1:13" x14ac:dyDescent="0.35">
      <c r="A1145">
        <v>4770</v>
      </c>
      <c r="B1145" t="s">
        <v>15</v>
      </c>
      <c r="C1145">
        <v>756936.6</v>
      </c>
      <c r="D1145" t="s">
        <v>10</v>
      </c>
      <c r="E1145" t="s">
        <v>11</v>
      </c>
      <c r="F1145" t="s">
        <v>12</v>
      </c>
      <c r="G1145" t="s">
        <v>13</v>
      </c>
      <c r="H1145" t="s">
        <v>13</v>
      </c>
      <c r="I1145">
        <v>48</v>
      </c>
      <c r="J1145" t="str">
        <f>IF(ABS((C1145-AVERAGE($C:$C))/_xlfn.STDEV.S(moras2[SALARIO]))&gt;1.96,"Atípico","No")</f>
        <v>No</v>
      </c>
      <c r="K1145" t="str">
        <f>IF(ABS((moras2[[#This Row],[EDAD]]-AVERAGE($I:$I))/_xlfn.STDEV.S($I:$I))&gt;1.96,"Atípico","No")</f>
        <v>No</v>
      </c>
      <c r="L1145" t="str">
        <f t="shared" si="34"/>
        <v>46-55</v>
      </c>
      <c r="M1145" t="str">
        <f t="shared" si="35"/>
        <v>500.001-1.000.000</v>
      </c>
    </row>
    <row r="1146" spans="1:13" x14ac:dyDescent="0.35">
      <c r="A1146">
        <v>1884</v>
      </c>
      <c r="B1146" t="s">
        <v>15</v>
      </c>
      <c r="C1146">
        <v>756240</v>
      </c>
      <c r="D1146" t="s">
        <v>10</v>
      </c>
      <c r="E1146" t="s">
        <v>11</v>
      </c>
      <c r="F1146" t="s">
        <v>12</v>
      </c>
      <c r="G1146" t="s">
        <v>13</v>
      </c>
      <c r="H1146" t="s">
        <v>12</v>
      </c>
      <c r="I1146">
        <v>64</v>
      </c>
      <c r="J1146" t="str">
        <f>IF(ABS((C1146-AVERAGE($C:$C))/_xlfn.STDEV.S(moras2[SALARIO]))&gt;1.96,"Atípico","No")</f>
        <v>No</v>
      </c>
      <c r="K1146" t="str">
        <f>IF(ABS((moras2[[#This Row],[EDAD]]-AVERAGE($I:$I))/_xlfn.STDEV.S($I:$I))&gt;1.96,"Atípico","No")</f>
        <v>No</v>
      </c>
      <c r="L1146" t="str">
        <f t="shared" si="34"/>
        <v>56+</v>
      </c>
      <c r="M1146" t="str">
        <f t="shared" si="35"/>
        <v>500.001-1.000.000</v>
      </c>
    </row>
    <row r="1147" spans="1:13" x14ac:dyDescent="0.35">
      <c r="A1147">
        <v>2916</v>
      </c>
      <c r="B1147" t="s">
        <v>9</v>
      </c>
      <c r="C1147">
        <v>756084.19</v>
      </c>
      <c r="D1147" t="s">
        <v>10</v>
      </c>
      <c r="E1147" t="s">
        <v>16</v>
      </c>
      <c r="F1147" t="s">
        <v>12</v>
      </c>
      <c r="G1147" t="s">
        <v>13</v>
      </c>
      <c r="H1147" t="s">
        <v>13</v>
      </c>
      <c r="I1147">
        <v>21</v>
      </c>
      <c r="J1147" t="str">
        <f>IF(ABS((C1147-AVERAGE($C:$C))/_xlfn.STDEV.S(moras2[SALARIO]))&gt;1.96,"Atípico","No")</f>
        <v>No</v>
      </c>
      <c r="K1147" t="str">
        <f>IF(ABS((moras2[[#This Row],[EDAD]]-AVERAGE($I:$I))/_xlfn.STDEV.S($I:$I))&gt;1.96,"Atípico","No")</f>
        <v>No</v>
      </c>
      <c r="L1147" t="str">
        <f t="shared" si="34"/>
        <v>26-35</v>
      </c>
      <c r="M1147" t="str">
        <f t="shared" si="35"/>
        <v>500.001-1.000.000</v>
      </c>
    </row>
    <row r="1148" spans="1:13" x14ac:dyDescent="0.35">
      <c r="A1148">
        <v>2099</v>
      </c>
      <c r="B1148" t="s">
        <v>9</v>
      </c>
      <c r="C1148">
        <v>753913.5</v>
      </c>
      <c r="D1148" t="s">
        <v>10</v>
      </c>
      <c r="E1148" t="s">
        <v>11</v>
      </c>
      <c r="F1148" t="s">
        <v>12</v>
      </c>
      <c r="G1148" t="s">
        <v>13</v>
      </c>
      <c r="H1148" t="s">
        <v>13</v>
      </c>
      <c r="I1148">
        <v>56</v>
      </c>
      <c r="J1148" t="str">
        <f>IF(ABS((C1148-AVERAGE($C:$C))/_xlfn.STDEV.S(moras2[SALARIO]))&gt;1.96,"Atípico","No")</f>
        <v>No</v>
      </c>
      <c r="K1148" t="str">
        <f>IF(ABS((moras2[[#This Row],[EDAD]]-AVERAGE($I:$I))/_xlfn.STDEV.S($I:$I))&gt;1.96,"Atípico","No")</f>
        <v>No</v>
      </c>
      <c r="L1148" t="str">
        <f t="shared" si="34"/>
        <v>56+</v>
      </c>
      <c r="M1148" t="str">
        <f t="shared" si="35"/>
        <v>500.001-1.000.000</v>
      </c>
    </row>
    <row r="1149" spans="1:13" x14ac:dyDescent="0.35">
      <c r="A1149">
        <v>4783</v>
      </c>
      <c r="B1149" t="s">
        <v>9</v>
      </c>
      <c r="C1149">
        <v>753198</v>
      </c>
      <c r="D1149" t="s">
        <v>10</v>
      </c>
      <c r="E1149" t="s">
        <v>11</v>
      </c>
      <c r="F1149" t="s">
        <v>12</v>
      </c>
      <c r="G1149" t="s">
        <v>13</v>
      </c>
      <c r="H1149" t="s">
        <v>13</v>
      </c>
      <c r="I1149">
        <v>51</v>
      </c>
      <c r="J1149" t="str">
        <f>IF(ABS((C1149-AVERAGE($C:$C))/_xlfn.STDEV.S(moras2[SALARIO]))&gt;1.96,"Atípico","No")</f>
        <v>No</v>
      </c>
      <c r="K1149" t="str">
        <f>IF(ABS((moras2[[#This Row],[EDAD]]-AVERAGE($I:$I))/_xlfn.STDEV.S($I:$I))&gt;1.96,"Atípico","No")</f>
        <v>No</v>
      </c>
      <c r="L1149" t="str">
        <f t="shared" si="34"/>
        <v>46-55</v>
      </c>
      <c r="M1149" t="str">
        <f t="shared" si="35"/>
        <v>500.001-1.000.000</v>
      </c>
    </row>
    <row r="1150" spans="1:13" x14ac:dyDescent="0.35">
      <c r="A1150">
        <v>583</v>
      </c>
      <c r="B1150" t="s">
        <v>9</v>
      </c>
      <c r="C1150">
        <v>753130.72</v>
      </c>
      <c r="D1150" t="s">
        <v>10</v>
      </c>
      <c r="E1150" t="s">
        <v>16</v>
      </c>
      <c r="F1150" t="s">
        <v>12</v>
      </c>
      <c r="G1150" t="s">
        <v>13</v>
      </c>
      <c r="H1150" t="s">
        <v>13</v>
      </c>
      <c r="I1150">
        <v>22</v>
      </c>
      <c r="J1150" t="str">
        <f>IF(ABS((C1150-AVERAGE($C:$C))/_xlfn.STDEV.S(moras2[SALARIO]))&gt;1.96,"Atípico","No")</f>
        <v>No</v>
      </c>
      <c r="K1150" t="str">
        <f>IF(ABS((moras2[[#This Row],[EDAD]]-AVERAGE($I:$I))/_xlfn.STDEV.S($I:$I))&gt;1.96,"Atípico","No")</f>
        <v>No</v>
      </c>
      <c r="L1150" t="str">
        <f t="shared" si="34"/>
        <v>26-35</v>
      </c>
      <c r="M1150" t="str">
        <f t="shared" si="35"/>
        <v>500.001-1.000.000</v>
      </c>
    </row>
    <row r="1151" spans="1:13" x14ac:dyDescent="0.35">
      <c r="A1151">
        <v>3706</v>
      </c>
      <c r="B1151" t="s">
        <v>9</v>
      </c>
      <c r="C1151">
        <v>753064</v>
      </c>
      <c r="D1151" t="s">
        <v>10</v>
      </c>
      <c r="E1151" t="s">
        <v>11</v>
      </c>
      <c r="F1151" t="s">
        <v>12</v>
      </c>
      <c r="G1151" t="s">
        <v>13</v>
      </c>
      <c r="H1151" t="s">
        <v>12</v>
      </c>
      <c r="I1151">
        <v>53</v>
      </c>
      <c r="J1151" t="str">
        <f>IF(ABS((C1151-AVERAGE($C:$C))/_xlfn.STDEV.S(moras2[SALARIO]))&gt;1.96,"Atípico","No")</f>
        <v>No</v>
      </c>
      <c r="K1151" t="str">
        <f>IF(ABS((moras2[[#This Row],[EDAD]]-AVERAGE($I:$I))/_xlfn.STDEV.S($I:$I))&gt;1.96,"Atípico","No")</f>
        <v>No</v>
      </c>
      <c r="L1151" t="str">
        <f t="shared" si="34"/>
        <v>46-55</v>
      </c>
      <c r="M1151" t="str">
        <f t="shared" si="35"/>
        <v>500.001-1.000.000</v>
      </c>
    </row>
    <row r="1152" spans="1:13" x14ac:dyDescent="0.35">
      <c r="A1152">
        <v>2423</v>
      </c>
      <c r="B1152" t="s">
        <v>15</v>
      </c>
      <c r="C1152">
        <v>753003.24</v>
      </c>
      <c r="D1152" t="s">
        <v>10</v>
      </c>
      <c r="E1152" t="s">
        <v>11</v>
      </c>
      <c r="F1152" t="s">
        <v>12</v>
      </c>
      <c r="G1152" t="s">
        <v>13</v>
      </c>
      <c r="H1152" t="s">
        <v>13</v>
      </c>
      <c r="I1152">
        <v>22</v>
      </c>
      <c r="J1152" t="str">
        <f>IF(ABS((C1152-AVERAGE($C:$C))/_xlfn.STDEV.S(moras2[SALARIO]))&gt;1.96,"Atípico","No")</f>
        <v>No</v>
      </c>
      <c r="K1152" t="str">
        <f>IF(ABS((moras2[[#This Row],[EDAD]]-AVERAGE($I:$I))/_xlfn.STDEV.S($I:$I))&gt;1.96,"Atípico","No")</f>
        <v>No</v>
      </c>
      <c r="L1152" t="str">
        <f t="shared" si="34"/>
        <v>26-35</v>
      </c>
      <c r="M1152" t="str">
        <f t="shared" si="35"/>
        <v>500.001-1.000.000</v>
      </c>
    </row>
    <row r="1153" spans="1:13" x14ac:dyDescent="0.35">
      <c r="A1153">
        <v>1953</v>
      </c>
      <c r="B1153" t="s">
        <v>15</v>
      </c>
      <c r="C1153">
        <v>752666</v>
      </c>
      <c r="D1153" t="s">
        <v>10</v>
      </c>
      <c r="E1153" t="s">
        <v>16</v>
      </c>
      <c r="F1153" t="s">
        <v>12</v>
      </c>
      <c r="G1153" t="s">
        <v>13</v>
      </c>
      <c r="H1153" t="s">
        <v>13</v>
      </c>
      <c r="I1153">
        <v>31</v>
      </c>
      <c r="J1153" t="str">
        <f>IF(ABS((C1153-AVERAGE($C:$C))/_xlfn.STDEV.S(moras2[SALARIO]))&gt;1.96,"Atípico","No")</f>
        <v>No</v>
      </c>
      <c r="K1153" t="str">
        <f>IF(ABS((moras2[[#This Row],[EDAD]]-AVERAGE($I:$I))/_xlfn.STDEV.S($I:$I))&gt;1.96,"Atípico","No")</f>
        <v>No</v>
      </c>
      <c r="L1153" t="str">
        <f t="shared" si="34"/>
        <v>26-35</v>
      </c>
      <c r="M1153" t="str">
        <f t="shared" si="35"/>
        <v>500.001-1.000.000</v>
      </c>
    </row>
    <row r="1154" spans="1:13" x14ac:dyDescent="0.35">
      <c r="A1154">
        <v>603</v>
      </c>
      <c r="B1154" t="s">
        <v>9</v>
      </c>
      <c r="C1154">
        <v>751546.8</v>
      </c>
      <c r="D1154" t="s">
        <v>10</v>
      </c>
      <c r="E1154" t="s">
        <v>16</v>
      </c>
      <c r="F1154" t="s">
        <v>12</v>
      </c>
      <c r="G1154" t="s">
        <v>13</v>
      </c>
      <c r="H1154" t="s">
        <v>13</v>
      </c>
      <c r="I1154">
        <v>29</v>
      </c>
      <c r="J1154" t="str">
        <f>IF(ABS((C1154-AVERAGE($C:$C))/_xlfn.STDEV.S(moras2[SALARIO]))&gt;1.96,"Atípico","No")</f>
        <v>No</v>
      </c>
      <c r="K1154" t="str">
        <f>IF(ABS((moras2[[#This Row],[EDAD]]-AVERAGE($I:$I))/_xlfn.STDEV.S($I:$I))&gt;1.96,"Atípico","No")</f>
        <v>No</v>
      </c>
      <c r="L1154" t="str">
        <f t="shared" ref="L1154:L1217" si="36">IF(I1154&lt;=35,"26-35",IF(I1154&lt;=45,"36-45",IF(I1154&lt;=55,"46-55","56+")))</f>
        <v>26-35</v>
      </c>
      <c r="M1154" t="str">
        <f t="shared" ref="M1154:M1217" si="37">IF(C1154&lt;=500000,"0-500.000",
IF(C1154&lt;=1000000,"500.001-1.000.000",
IF(C1154&lt;=5000000,"1.000.001-5.000.000",
"5.000.001-16.858.742")))</f>
        <v>500.001-1.000.000</v>
      </c>
    </row>
    <row r="1155" spans="1:13" x14ac:dyDescent="0.35">
      <c r="A1155">
        <v>288</v>
      </c>
      <c r="B1155" t="s">
        <v>15</v>
      </c>
      <c r="C1155">
        <v>750000</v>
      </c>
      <c r="D1155" t="s">
        <v>10</v>
      </c>
      <c r="E1155" t="s">
        <v>16</v>
      </c>
      <c r="F1155" t="s">
        <v>12</v>
      </c>
      <c r="G1155" t="s">
        <v>13</v>
      </c>
      <c r="H1155" t="s">
        <v>12</v>
      </c>
      <c r="I1155">
        <v>28</v>
      </c>
      <c r="J1155" t="str">
        <f>IF(ABS((C1155-AVERAGE($C:$C))/_xlfn.STDEV.S(moras2[SALARIO]))&gt;1.96,"Atípico","No")</f>
        <v>No</v>
      </c>
      <c r="K1155" t="str">
        <f>IF(ABS((moras2[[#This Row],[EDAD]]-AVERAGE($I:$I))/_xlfn.STDEV.S($I:$I))&gt;1.96,"Atípico","No")</f>
        <v>No</v>
      </c>
      <c r="L1155" t="str">
        <f t="shared" si="36"/>
        <v>26-35</v>
      </c>
      <c r="M1155" t="str">
        <f t="shared" si="37"/>
        <v>500.001-1.000.000</v>
      </c>
    </row>
    <row r="1156" spans="1:13" x14ac:dyDescent="0.35">
      <c r="A1156">
        <v>2315</v>
      </c>
      <c r="B1156" t="s">
        <v>15</v>
      </c>
      <c r="C1156">
        <v>750000</v>
      </c>
      <c r="D1156" t="s">
        <v>10</v>
      </c>
      <c r="E1156" t="s">
        <v>16</v>
      </c>
      <c r="F1156" t="s">
        <v>12</v>
      </c>
      <c r="G1156" t="s">
        <v>13</v>
      </c>
      <c r="H1156" t="s">
        <v>13</v>
      </c>
      <c r="I1156">
        <v>32</v>
      </c>
      <c r="J1156" t="str">
        <f>IF(ABS((C1156-AVERAGE($C:$C))/_xlfn.STDEV.S(moras2[SALARIO]))&gt;1.96,"Atípico","No")</f>
        <v>No</v>
      </c>
      <c r="K1156" t="str">
        <f>IF(ABS((moras2[[#This Row],[EDAD]]-AVERAGE($I:$I))/_xlfn.STDEV.S($I:$I))&gt;1.96,"Atípico","No")</f>
        <v>No</v>
      </c>
      <c r="L1156" t="str">
        <f t="shared" si="36"/>
        <v>26-35</v>
      </c>
      <c r="M1156" t="str">
        <f t="shared" si="37"/>
        <v>500.001-1.000.000</v>
      </c>
    </row>
    <row r="1157" spans="1:13" x14ac:dyDescent="0.35">
      <c r="A1157">
        <v>4156</v>
      </c>
      <c r="B1157" t="s">
        <v>15</v>
      </c>
      <c r="C1157">
        <v>750000</v>
      </c>
      <c r="D1157" t="s">
        <v>10</v>
      </c>
      <c r="E1157" t="s">
        <v>16</v>
      </c>
      <c r="F1157" t="s">
        <v>12</v>
      </c>
      <c r="G1157" t="s">
        <v>13</v>
      </c>
      <c r="H1157" t="s">
        <v>13</v>
      </c>
      <c r="I1157">
        <v>35</v>
      </c>
      <c r="J1157" t="str">
        <f>IF(ABS((C1157-AVERAGE($C:$C))/_xlfn.STDEV.S(moras2[SALARIO]))&gt;1.96,"Atípico","No")</f>
        <v>No</v>
      </c>
      <c r="K1157" t="str">
        <f>IF(ABS((moras2[[#This Row],[EDAD]]-AVERAGE($I:$I))/_xlfn.STDEV.S($I:$I))&gt;1.96,"Atípico","No")</f>
        <v>No</v>
      </c>
      <c r="L1157" t="str">
        <f t="shared" si="36"/>
        <v>26-35</v>
      </c>
      <c r="M1157" t="str">
        <f t="shared" si="37"/>
        <v>500.001-1.000.000</v>
      </c>
    </row>
    <row r="1158" spans="1:13" x14ac:dyDescent="0.35">
      <c r="A1158">
        <v>2253</v>
      </c>
      <c r="B1158" t="s">
        <v>9</v>
      </c>
      <c r="C1158">
        <v>750000</v>
      </c>
      <c r="D1158" t="s">
        <v>10</v>
      </c>
      <c r="E1158" t="s">
        <v>16</v>
      </c>
      <c r="F1158" t="s">
        <v>12</v>
      </c>
      <c r="G1158" t="s">
        <v>13</v>
      </c>
      <c r="H1158" t="s">
        <v>13</v>
      </c>
      <c r="I1158">
        <v>55</v>
      </c>
      <c r="J1158" t="str">
        <f>IF(ABS((C1158-AVERAGE($C:$C))/_xlfn.STDEV.S(moras2[SALARIO]))&gt;1.96,"Atípico","No")</f>
        <v>No</v>
      </c>
      <c r="K1158" t="str">
        <f>IF(ABS((moras2[[#This Row],[EDAD]]-AVERAGE($I:$I))/_xlfn.STDEV.S($I:$I))&gt;1.96,"Atípico","No")</f>
        <v>No</v>
      </c>
      <c r="L1158" t="str">
        <f t="shared" si="36"/>
        <v>46-55</v>
      </c>
      <c r="M1158" t="str">
        <f t="shared" si="37"/>
        <v>500.001-1.000.000</v>
      </c>
    </row>
    <row r="1159" spans="1:13" x14ac:dyDescent="0.35">
      <c r="A1159">
        <v>3064</v>
      </c>
      <c r="B1159" t="s">
        <v>15</v>
      </c>
      <c r="C1159">
        <v>749840</v>
      </c>
      <c r="D1159" t="s">
        <v>10</v>
      </c>
      <c r="E1159" t="s">
        <v>16</v>
      </c>
      <c r="F1159" t="s">
        <v>12</v>
      </c>
      <c r="G1159" t="s">
        <v>13</v>
      </c>
      <c r="H1159" t="s">
        <v>13</v>
      </c>
      <c r="I1159">
        <v>23</v>
      </c>
      <c r="J1159" t="str">
        <f>IF(ABS((C1159-AVERAGE($C:$C))/_xlfn.STDEV.S(moras2[SALARIO]))&gt;1.96,"Atípico","No")</f>
        <v>No</v>
      </c>
      <c r="K1159" t="str">
        <f>IF(ABS((moras2[[#This Row],[EDAD]]-AVERAGE($I:$I))/_xlfn.STDEV.S($I:$I))&gt;1.96,"Atípico","No")</f>
        <v>No</v>
      </c>
      <c r="L1159" t="str">
        <f t="shared" si="36"/>
        <v>26-35</v>
      </c>
      <c r="M1159" t="str">
        <f t="shared" si="37"/>
        <v>500.001-1.000.000</v>
      </c>
    </row>
    <row r="1160" spans="1:13" x14ac:dyDescent="0.35">
      <c r="A1160">
        <v>1585</v>
      </c>
      <c r="B1160" t="s">
        <v>9</v>
      </c>
      <c r="C1160">
        <v>749651.26</v>
      </c>
      <c r="D1160" t="s">
        <v>10</v>
      </c>
      <c r="E1160" t="s">
        <v>16</v>
      </c>
      <c r="F1160" t="s">
        <v>12</v>
      </c>
      <c r="G1160" t="s">
        <v>13</v>
      </c>
      <c r="H1160" t="s">
        <v>13</v>
      </c>
      <c r="I1160">
        <v>32</v>
      </c>
      <c r="J1160" t="str">
        <f>IF(ABS((C1160-AVERAGE($C:$C))/_xlfn.STDEV.S(moras2[SALARIO]))&gt;1.96,"Atípico","No")</f>
        <v>No</v>
      </c>
      <c r="K1160" t="str">
        <f>IF(ABS((moras2[[#This Row],[EDAD]]-AVERAGE($I:$I))/_xlfn.STDEV.S($I:$I))&gt;1.96,"Atípico","No")</f>
        <v>No</v>
      </c>
      <c r="L1160" t="str">
        <f t="shared" si="36"/>
        <v>26-35</v>
      </c>
      <c r="M1160" t="str">
        <f t="shared" si="37"/>
        <v>500.001-1.000.000</v>
      </c>
    </row>
    <row r="1161" spans="1:13" x14ac:dyDescent="0.35">
      <c r="A1161">
        <v>2679</v>
      </c>
      <c r="B1161" t="s">
        <v>15</v>
      </c>
      <c r="C1161">
        <v>749235.3</v>
      </c>
      <c r="D1161" t="s">
        <v>10</v>
      </c>
      <c r="E1161" t="s">
        <v>16</v>
      </c>
      <c r="F1161" t="s">
        <v>12</v>
      </c>
      <c r="G1161" t="s">
        <v>13</v>
      </c>
      <c r="H1161" t="s">
        <v>13</v>
      </c>
      <c r="I1161">
        <v>40</v>
      </c>
      <c r="J1161" t="str">
        <f>IF(ABS((C1161-AVERAGE($C:$C))/_xlfn.STDEV.S(moras2[SALARIO]))&gt;1.96,"Atípico","No")</f>
        <v>No</v>
      </c>
      <c r="K1161" t="str">
        <f>IF(ABS((moras2[[#This Row],[EDAD]]-AVERAGE($I:$I))/_xlfn.STDEV.S($I:$I))&gt;1.96,"Atípico","No")</f>
        <v>No</v>
      </c>
      <c r="L1161" t="str">
        <f t="shared" si="36"/>
        <v>36-45</v>
      </c>
      <c r="M1161" t="str">
        <f t="shared" si="37"/>
        <v>500.001-1.000.000</v>
      </c>
    </row>
    <row r="1162" spans="1:13" x14ac:dyDescent="0.35">
      <c r="A1162">
        <v>3336</v>
      </c>
      <c r="B1162" t="s">
        <v>15</v>
      </c>
      <c r="C1162">
        <v>748465</v>
      </c>
      <c r="D1162" t="s">
        <v>10</v>
      </c>
      <c r="E1162" t="s">
        <v>11</v>
      </c>
      <c r="F1162" t="s">
        <v>12</v>
      </c>
      <c r="G1162" t="s">
        <v>13</v>
      </c>
      <c r="H1162" t="s">
        <v>13</v>
      </c>
      <c r="I1162">
        <v>40</v>
      </c>
      <c r="J1162" t="str">
        <f>IF(ABS((C1162-AVERAGE($C:$C))/_xlfn.STDEV.S(moras2[SALARIO]))&gt;1.96,"Atípico","No")</f>
        <v>No</v>
      </c>
      <c r="K1162" t="str">
        <f>IF(ABS((moras2[[#This Row],[EDAD]]-AVERAGE($I:$I))/_xlfn.STDEV.S($I:$I))&gt;1.96,"Atípico","No")</f>
        <v>No</v>
      </c>
      <c r="L1162" t="str">
        <f t="shared" si="36"/>
        <v>36-45</v>
      </c>
      <c r="M1162" t="str">
        <f t="shared" si="37"/>
        <v>500.001-1.000.000</v>
      </c>
    </row>
    <row r="1163" spans="1:13" x14ac:dyDescent="0.35">
      <c r="A1163">
        <v>1253</v>
      </c>
      <c r="B1163" t="s">
        <v>15</v>
      </c>
      <c r="C1163">
        <v>747594</v>
      </c>
      <c r="D1163" t="s">
        <v>10</v>
      </c>
      <c r="E1163" t="s">
        <v>11</v>
      </c>
      <c r="F1163" t="s">
        <v>12</v>
      </c>
      <c r="G1163" t="s">
        <v>13</v>
      </c>
      <c r="H1163" t="s">
        <v>13</v>
      </c>
      <c r="I1163">
        <v>31</v>
      </c>
      <c r="J1163" t="str">
        <f>IF(ABS((C1163-AVERAGE($C:$C))/_xlfn.STDEV.S(moras2[SALARIO]))&gt;1.96,"Atípico","No")</f>
        <v>No</v>
      </c>
      <c r="K1163" t="str">
        <f>IF(ABS((moras2[[#This Row],[EDAD]]-AVERAGE($I:$I))/_xlfn.STDEV.S($I:$I))&gt;1.96,"Atípico","No")</f>
        <v>No</v>
      </c>
      <c r="L1163" t="str">
        <f t="shared" si="36"/>
        <v>26-35</v>
      </c>
      <c r="M1163" t="str">
        <f t="shared" si="37"/>
        <v>500.001-1.000.000</v>
      </c>
    </row>
    <row r="1164" spans="1:13" x14ac:dyDescent="0.35">
      <c r="A1164">
        <v>2873</v>
      </c>
      <c r="B1164" t="s">
        <v>9</v>
      </c>
      <c r="C1164">
        <v>747205</v>
      </c>
      <c r="D1164" t="s">
        <v>10</v>
      </c>
      <c r="E1164" t="s">
        <v>16</v>
      </c>
      <c r="F1164" t="s">
        <v>12</v>
      </c>
      <c r="G1164" t="s">
        <v>12</v>
      </c>
      <c r="H1164" t="s">
        <v>13</v>
      </c>
      <c r="I1164">
        <v>31</v>
      </c>
      <c r="J1164" t="str">
        <f>IF(ABS((C1164-AVERAGE($C:$C))/_xlfn.STDEV.S(moras2[SALARIO]))&gt;1.96,"Atípico","No")</f>
        <v>No</v>
      </c>
      <c r="K1164" t="str">
        <f>IF(ABS((moras2[[#This Row],[EDAD]]-AVERAGE($I:$I))/_xlfn.STDEV.S($I:$I))&gt;1.96,"Atípico","No")</f>
        <v>No</v>
      </c>
      <c r="L1164" t="str">
        <f t="shared" si="36"/>
        <v>26-35</v>
      </c>
      <c r="M1164" t="str">
        <f t="shared" si="37"/>
        <v>500.001-1.000.000</v>
      </c>
    </row>
    <row r="1165" spans="1:13" x14ac:dyDescent="0.35">
      <c r="A1165">
        <v>2715</v>
      </c>
      <c r="B1165" t="s">
        <v>15</v>
      </c>
      <c r="C1165">
        <v>746903</v>
      </c>
      <c r="D1165" t="s">
        <v>10</v>
      </c>
      <c r="E1165" t="s">
        <v>11</v>
      </c>
      <c r="F1165" t="s">
        <v>12</v>
      </c>
      <c r="G1165" t="s">
        <v>13</v>
      </c>
      <c r="H1165" t="s">
        <v>12</v>
      </c>
      <c r="I1165">
        <v>31</v>
      </c>
      <c r="J1165" t="str">
        <f>IF(ABS((C1165-AVERAGE($C:$C))/_xlfn.STDEV.S(moras2[SALARIO]))&gt;1.96,"Atípico","No")</f>
        <v>No</v>
      </c>
      <c r="K1165" t="str">
        <f>IF(ABS((moras2[[#This Row],[EDAD]]-AVERAGE($I:$I))/_xlfn.STDEV.S($I:$I))&gt;1.96,"Atípico","No")</f>
        <v>No</v>
      </c>
      <c r="L1165" t="str">
        <f t="shared" si="36"/>
        <v>26-35</v>
      </c>
      <c r="M1165" t="str">
        <f t="shared" si="37"/>
        <v>500.001-1.000.000</v>
      </c>
    </row>
    <row r="1166" spans="1:13" x14ac:dyDescent="0.35">
      <c r="A1166">
        <v>3530</v>
      </c>
      <c r="B1166" t="s">
        <v>9</v>
      </c>
      <c r="C1166">
        <v>746762</v>
      </c>
      <c r="D1166" t="s">
        <v>10</v>
      </c>
      <c r="E1166" t="s">
        <v>11</v>
      </c>
      <c r="F1166" t="s">
        <v>12</v>
      </c>
      <c r="G1166" t="s">
        <v>13</v>
      </c>
      <c r="H1166" t="s">
        <v>13</v>
      </c>
      <c r="I1166">
        <v>33</v>
      </c>
      <c r="J1166" t="str">
        <f>IF(ABS((C1166-AVERAGE($C:$C))/_xlfn.STDEV.S(moras2[SALARIO]))&gt;1.96,"Atípico","No")</f>
        <v>No</v>
      </c>
      <c r="K1166" t="str">
        <f>IF(ABS((moras2[[#This Row],[EDAD]]-AVERAGE($I:$I))/_xlfn.STDEV.S($I:$I))&gt;1.96,"Atípico","No")</f>
        <v>No</v>
      </c>
      <c r="L1166" t="str">
        <f t="shared" si="36"/>
        <v>26-35</v>
      </c>
      <c r="M1166" t="str">
        <f t="shared" si="37"/>
        <v>500.001-1.000.000</v>
      </c>
    </row>
    <row r="1167" spans="1:13" x14ac:dyDescent="0.35">
      <c r="A1167">
        <v>4666</v>
      </c>
      <c r="B1167" t="s">
        <v>9</v>
      </c>
      <c r="C1167">
        <v>746556.41</v>
      </c>
      <c r="D1167" t="s">
        <v>10</v>
      </c>
      <c r="E1167" t="s">
        <v>11</v>
      </c>
      <c r="F1167" t="s">
        <v>12</v>
      </c>
      <c r="G1167" t="s">
        <v>13</v>
      </c>
      <c r="H1167" t="s">
        <v>13</v>
      </c>
      <c r="I1167">
        <v>30</v>
      </c>
      <c r="J1167" t="str">
        <f>IF(ABS((C1167-AVERAGE($C:$C))/_xlfn.STDEV.S(moras2[SALARIO]))&gt;1.96,"Atípico","No")</f>
        <v>No</v>
      </c>
      <c r="K1167" t="str">
        <f>IF(ABS((moras2[[#This Row],[EDAD]]-AVERAGE($I:$I))/_xlfn.STDEV.S($I:$I))&gt;1.96,"Atípico","No")</f>
        <v>No</v>
      </c>
      <c r="L1167" t="str">
        <f t="shared" si="36"/>
        <v>26-35</v>
      </c>
      <c r="M1167" t="str">
        <f t="shared" si="37"/>
        <v>500.001-1.000.000</v>
      </c>
    </row>
    <row r="1168" spans="1:13" x14ac:dyDescent="0.35">
      <c r="A1168">
        <v>1808</v>
      </c>
      <c r="B1168" t="s">
        <v>9</v>
      </c>
      <c r="C1168">
        <v>746380.68</v>
      </c>
      <c r="D1168" t="s">
        <v>10</v>
      </c>
      <c r="E1168" t="s">
        <v>16</v>
      </c>
      <c r="F1168" t="s">
        <v>12</v>
      </c>
      <c r="G1168" t="s">
        <v>13</v>
      </c>
      <c r="H1168" t="s">
        <v>13</v>
      </c>
      <c r="I1168">
        <v>37</v>
      </c>
      <c r="J1168" t="str">
        <f>IF(ABS((C1168-AVERAGE($C:$C))/_xlfn.STDEV.S(moras2[SALARIO]))&gt;1.96,"Atípico","No")</f>
        <v>No</v>
      </c>
      <c r="K1168" t="str">
        <f>IF(ABS((moras2[[#This Row],[EDAD]]-AVERAGE($I:$I))/_xlfn.STDEV.S($I:$I))&gt;1.96,"Atípico","No")</f>
        <v>No</v>
      </c>
      <c r="L1168" t="str">
        <f t="shared" si="36"/>
        <v>36-45</v>
      </c>
      <c r="M1168" t="str">
        <f t="shared" si="37"/>
        <v>500.001-1.000.000</v>
      </c>
    </row>
    <row r="1169" spans="1:13" x14ac:dyDescent="0.35">
      <c r="A1169">
        <v>4211</v>
      </c>
      <c r="B1169" t="s">
        <v>9</v>
      </c>
      <c r="C1169">
        <v>746235</v>
      </c>
      <c r="D1169" t="s">
        <v>10</v>
      </c>
      <c r="E1169" t="s">
        <v>16</v>
      </c>
      <c r="F1169" t="s">
        <v>12</v>
      </c>
      <c r="G1169" t="s">
        <v>13</v>
      </c>
      <c r="H1169" t="s">
        <v>13</v>
      </c>
      <c r="I1169">
        <v>49</v>
      </c>
      <c r="J1169" t="str">
        <f>IF(ABS((C1169-AVERAGE($C:$C))/_xlfn.STDEV.S(moras2[SALARIO]))&gt;1.96,"Atípico","No")</f>
        <v>No</v>
      </c>
      <c r="K1169" t="str">
        <f>IF(ABS((moras2[[#This Row],[EDAD]]-AVERAGE($I:$I))/_xlfn.STDEV.S($I:$I))&gt;1.96,"Atípico","No")</f>
        <v>No</v>
      </c>
      <c r="L1169" t="str">
        <f t="shared" si="36"/>
        <v>46-55</v>
      </c>
      <c r="M1169" t="str">
        <f t="shared" si="37"/>
        <v>500.001-1.000.000</v>
      </c>
    </row>
    <row r="1170" spans="1:13" x14ac:dyDescent="0.35">
      <c r="A1170">
        <v>2646</v>
      </c>
      <c r="B1170" t="s">
        <v>9</v>
      </c>
      <c r="C1170">
        <v>745392.94</v>
      </c>
      <c r="D1170" t="s">
        <v>10</v>
      </c>
      <c r="E1170" t="s">
        <v>16</v>
      </c>
      <c r="F1170" t="s">
        <v>12</v>
      </c>
      <c r="G1170" t="s">
        <v>13</v>
      </c>
      <c r="H1170" t="s">
        <v>13</v>
      </c>
      <c r="I1170">
        <v>56</v>
      </c>
      <c r="J1170" t="str">
        <f>IF(ABS((C1170-AVERAGE($C:$C))/_xlfn.STDEV.S(moras2[SALARIO]))&gt;1.96,"Atípico","No")</f>
        <v>No</v>
      </c>
      <c r="K1170" t="str">
        <f>IF(ABS((moras2[[#This Row],[EDAD]]-AVERAGE($I:$I))/_xlfn.STDEV.S($I:$I))&gt;1.96,"Atípico","No")</f>
        <v>No</v>
      </c>
      <c r="L1170" t="str">
        <f t="shared" si="36"/>
        <v>56+</v>
      </c>
      <c r="M1170" t="str">
        <f t="shared" si="37"/>
        <v>500.001-1.000.000</v>
      </c>
    </row>
    <row r="1171" spans="1:13" x14ac:dyDescent="0.35">
      <c r="A1171">
        <v>4723</v>
      </c>
      <c r="B1171" t="s">
        <v>9</v>
      </c>
      <c r="C1171">
        <v>744485.75</v>
      </c>
      <c r="D1171" t="s">
        <v>10</v>
      </c>
      <c r="E1171" t="s">
        <v>11</v>
      </c>
      <c r="F1171" t="s">
        <v>12</v>
      </c>
      <c r="G1171" t="s">
        <v>13</v>
      </c>
      <c r="H1171" t="s">
        <v>13</v>
      </c>
      <c r="I1171">
        <v>54</v>
      </c>
      <c r="J1171" t="str">
        <f>IF(ABS((C1171-AVERAGE($C:$C))/_xlfn.STDEV.S(moras2[SALARIO]))&gt;1.96,"Atípico","No")</f>
        <v>No</v>
      </c>
      <c r="K1171" t="str">
        <f>IF(ABS((moras2[[#This Row],[EDAD]]-AVERAGE($I:$I))/_xlfn.STDEV.S($I:$I))&gt;1.96,"Atípico","No")</f>
        <v>No</v>
      </c>
      <c r="L1171" t="str">
        <f t="shared" si="36"/>
        <v>46-55</v>
      </c>
      <c r="M1171" t="str">
        <f t="shared" si="37"/>
        <v>500.001-1.000.000</v>
      </c>
    </row>
    <row r="1172" spans="1:13" x14ac:dyDescent="0.35">
      <c r="A1172">
        <v>3104</v>
      </c>
      <c r="B1172" t="s">
        <v>9</v>
      </c>
      <c r="C1172">
        <v>744238</v>
      </c>
      <c r="D1172" t="s">
        <v>14</v>
      </c>
      <c r="E1172" t="s">
        <v>11</v>
      </c>
      <c r="F1172" t="s">
        <v>12</v>
      </c>
      <c r="G1172" t="s">
        <v>13</v>
      </c>
      <c r="H1172" t="s">
        <v>13</v>
      </c>
      <c r="I1172">
        <v>56</v>
      </c>
      <c r="J1172" t="str">
        <f>IF(ABS((C1172-AVERAGE($C:$C))/_xlfn.STDEV.S(moras2[SALARIO]))&gt;1.96,"Atípico","No")</f>
        <v>No</v>
      </c>
      <c r="K1172" t="str">
        <f>IF(ABS((moras2[[#This Row],[EDAD]]-AVERAGE($I:$I))/_xlfn.STDEV.S($I:$I))&gt;1.96,"Atípico","No")</f>
        <v>No</v>
      </c>
      <c r="L1172" t="str">
        <f t="shared" si="36"/>
        <v>56+</v>
      </c>
      <c r="M1172" t="str">
        <f t="shared" si="37"/>
        <v>500.001-1.000.000</v>
      </c>
    </row>
    <row r="1173" spans="1:13" x14ac:dyDescent="0.35">
      <c r="A1173">
        <v>1740</v>
      </c>
      <c r="B1173" t="s">
        <v>9</v>
      </c>
      <c r="C1173">
        <v>744158.02</v>
      </c>
      <c r="D1173" t="s">
        <v>10</v>
      </c>
      <c r="E1173" t="s">
        <v>11</v>
      </c>
      <c r="F1173" t="s">
        <v>12</v>
      </c>
      <c r="G1173" t="s">
        <v>13</v>
      </c>
      <c r="H1173" t="s">
        <v>13</v>
      </c>
      <c r="I1173">
        <v>26</v>
      </c>
      <c r="J1173" t="str">
        <f>IF(ABS((C1173-AVERAGE($C:$C))/_xlfn.STDEV.S(moras2[SALARIO]))&gt;1.96,"Atípico","No")</f>
        <v>No</v>
      </c>
      <c r="K1173" t="str">
        <f>IF(ABS((moras2[[#This Row],[EDAD]]-AVERAGE($I:$I))/_xlfn.STDEV.S($I:$I))&gt;1.96,"Atípico","No")</f>
        <v>No</v>
      </c>
      <c r="L1173" t="str">
        <f t="shared" si="36"/>
        <v>26-35</v>
      </c>
      <c r="M1173" t="str">
        <f t="shared" si="37"/>
        <v>500.001-1.000.000</v>
      </c>
    </row>
    <row r="1174" spans="1:13" x14ac:dyDescent="0.35">
      <c r="A1174">
        <v>53</v>
      </c>
      <c r="B1174" t="s">
        <v>15</v>
      </c>
      <c r="C1174">
        <v>743436</v>
      </c>
      <c r="D1174" t="s">
        <v>10</v>
      </c>
      <c r="E1174" t="s">
        <v>16</v>
      </c>
      <c r="F1174" t="s">
        <v>12</v>
      </c>
      <c r="G1174" t="s">
        <v>13</v>
      </c>
      <c r="H1174" t="s">
        <v>13</v>
      </c>
      <c r="I1174">
        <v>28</v>
      </c>
      <c r="J1174" t="str">
        <f>IF(ABS((C1174-AVERAGE($C:$C))/_xlfn.STDEV.S(moras2[SALARIO]))&gt;1.96,"Atípico","No")</f>
        <v>No</v>
      </c>
      <c r="K1174" t="str">
        <f>IF(ABS((moras2[[#This Row],[EDAD]]-AVERAGE($I:$I))/_xlfn.STDEV.S($I:$I))&gt;1.96,"Atípico","No")</f>
        <v>No</v>
      </c>
      <c r="L1174" t="str">
        <f t="shared" si="36"/>
        <v>26-35</v>
      </c>
      <c r="M1174" t="str">
        <f t="shared" si="37"/>
        <v>500.001-1.000.000</v>
      </c>
    </row>
    <row r="1175" spans="1:13" x14ac:dyDescent="0.35">
      <c r="A1175">
        <v>4054</v>
      </c>
      <c r="B1175" t="s">
        <v>15</v>
      </c>
      <c r="C1175">
        <v>742483</v>
      </c>
      <c r="D1175" t="s">
        <v>18</v>
      </c>
      <c r="E1175" t="s">
        <v>16</v>
      </c>
      <c r="F1175" t="s">
        <v>12</v>
      </c>
      <c r="G1175" t="s">
        <v>13</v>
      </c>
      <c r="H1175" t="s">
        <v>13</v>
      </c>
      <c r="I1175">
        <v>50</v>
      </c>
      <c r="J1175" t="str">
        <f>IF(ABS((C1175-AVERAGE($C:$C))/_xlfn.STDEV.S(moras2[SALARIO]))&gt;1.96,"Atípico","No")</f>
        <v>No</v>
      </c>
      <c r="K1175" t="str">
        <f>IF(ABS((moras2[[#This Row],[EDAD]]-AVERAGE($I:$I))/_xlfn.STDEV.S($I:$I))&gt;1.96,"Atípico","No")</f>
        <v>No</v>
      </c>
      <c r="L1175" t="str">
        <f t="shared" si="36"/>
        <v>46-55</v>
      </c>
      <c r="M1175" t="str">
        <f t="shared" si="37"/>
        <v>500.001-1.000.000</v>
      </c>
    </row>
    <row r="1176" spans="1:13" x14ac:dyDescent="0.35">
      <c r="A1176">
        <v>3503</v>
      </c>
      <c r="B1176" t="s">
        <v>9</v>
      </c>
      <c r="C1176">
        <v>742483</v>
      </c>
      <c r="D1176" t="s">
        <v>18</v>
      </c>
      <c r="E1176" t="s">
        <v>16</v>
      </c>
      <c r="F1176" t="s">
        <v>12</v>
      </c>
      <c r="G1176" t="s">
        <v>13</v>
      </c>
      <c r="H1176" t="s">
        <v>12</v>
      </c>
      <c r="I1176">
        <v>70</v>
      </c>
      <c r="J1176" t="str">
        <f>IF(ABS((C1176-AVERAGE($C:$C))/_xlfn.STDEV.S(moras2[SALARIO]))&gt;1.96,"Atípico","No")</f>
        <v>No</v>
      </c>
      <c r="K1176" t="str">
        <f>IF(ABS((moras2[[#This Row],[EDAD]]-AVERAGE($I:$I))/_xlfn.STDEV.S($I:$I))&gt;1.96,"Atípico","No")</f>
        <v>Atípico</v>
      </c>
      <c r="L1176" t="str">
        <f t="shared" si="36"/>
        <v>56+</v>
      </c>
      <c r="M1176" t="str">
        <f t="shared" si="37"/>
        <v>500.001-1.000.000</v>
      </c>
    </row>
    <row r="1177" spans="1:13" x14ac:dyDescent="0.35">
      <c r="A1177">
        <v>4971</v>
      </c>
      <c r="B1177" t="s">
        <v>9</v>
      </c>
      <c r="C1177">
        <v>742053.13</v>
      </c>
      <c r="D1177" t="s">
        <v>10</v>
      </c>
      <c r="E1177" t="s">
        <v>11</v>
      </c>
      <c r="F1177" t="s">
        <v>12</v>
      </c>
      <c r="G1177" t="s">
        <v>13</v>
      </c>
      <c r="H1177" t="s">
        <v>13</v>
      </c>
      <c r="I1177">
        <v>39</v>
      </c>
      <c r="J1177" t="str">
        <f>IF(ABS((C1177-AVERAGE($C:$C))/_xlfn.STDEV.S(moras2[SALARIO]))&gt;1.96,"Atípico","No")</f>
        <v>No</v>
      </c>
      <c r="K1177" t="str">
        <f>IF(ABS((moras2[[#This Row],[EDAD]]-AVERAGE($I:$I))/_xlfn.STDEV.S($I:$I))&gt;1.96,"Atípico","No")</f>
        <v>No</v>
      </c>
      <c r="L1177" t="str">
        <f t="shared" si="36"/>
        <v>36-45</v>
      </c>
      <c r="M1177" t="str">
        <f t="shared" si="37"/>
        <v>500.001-1.000.000</v>
      </c>
    </row>
    <row r="1178" spans="1:13" x14ac:dyDescent="0.35">
      <c r="A1178">
        <v>2102</v>
      </c>
      <c r="B1178" t="s">
        <v>9</v>
      </c>
      <c r="C1178">
        <v>742000</v>
      </c>
      <c r="D1178" t="s">
        <v>10</v>
      </c>
      <c r="E1178" t="s">
        <v>16</v>
      </c>
      <c r="F1178" t="s">
        <v>12</v>
      </c>
      <c r="G1178" t="s">
        <v>13</v>
      </c>
      <c r="H1178" t="s">
        <v>13</v>
      </c>
      <c r="I1178">
        <v>57</v>
      </c>
      <c r="J1178" t="str">
        <f>IF(ABS((C1178-AVERAGE($C:$C))/_xlfn.STDEV.S(moras2[SALARIO]))&gt;1.96,"Atípico","No")</f>
        <v>No</v>
      </c>
      <c r="K1178" t="str">
        <f>IF(ABS((moras2[[#This Row],[EDAD]]-AVERAGE($I:$I))/_xlfn.STDEV.S($I:$I))&gt;1.96,"Atípico","No")</f>
        <v>No</v>
      </c>
      <c r="L1178" t="str">
        <f t="shared" si="36"/>
        <v>56+</v>
      </c>
      <c r="M1178" t="str">
        <f t="shared" si="37"/>
        <v>500.001-1.000.000</v>
      </c>
    </row>
    <row r="1179" spans="1:13" x14ac:dyDescent="0.35">
      <c r="A1179">
        <v>3814</v>
      </c>
      <c r="B1179" t="s">
        <v>15</v>
      </c>
      <c r="C1179">
        <v>740950</v>
      </c>
      <c r="D1179" t="s">
        <v>10</v>
      </c>
      <c r="E1179" t="s">
        <v>16</v>
      </c>
      <c r="F1179" t="s">
        <v>12</v>
      </c>
      <c r="G1179" t="s">
        <v>13</v>
      </c>
      <c r="H1179" t="s">
        <v>12</v>
      </c>
      <c r="I1179">
        <v>27</v>
      </c>
      <c r="J1179" t="str">
        <f>IF(ABS((C1179-AVERAGE($C:$C))/_xlfn.STDEV.S(moras2[SALARIO]))&gt;1.96,"Atípico","No")</f>
        <v>No</v>
      </c>
      <c r="K1179" t="str">
        <f>IF(ABS((moras2[[#This Row],[EDAD]]-AVERAGE($I:$I))/_xlfn.STDEV.S($I:$I))&gt;1.96,"Atípico","No")</f>
        <v>No</v>
      </c>
      <c r="L1179" t="str">
        <f t="shared" si="36"/>
        <v>26-35</v>
      </c>
      <c r="M1179" t="str">
        <f t="shared" si="37"/>
        <v>500.001-1.000.000</v>
      </c>
    </row>
    <row r="1180" spans="1:13" x14ac:dyDescent="0.35">
      <c r="A1180">
        <v>1418</v>
      </c>
      <c r="B1180" t="s">
        <v>9</v>
      </c>
      <c r="C1180">
        <v>740237.33</v>
      </c>
      <c r="D1180" t="s">
        <v>10</v>
      </c>
      <c r="E1180" t="s">
        <v>11</v>
      </c>
      <c r="F1180" t="s">
        <v>12</v>
      </c>
      <c r="G1180" t="s">
        <v>13</v>
      </c>
      <c r="H1180" t="s">
        <v>13</v>
      </c>
      <c r="I1180">
        <v>52</v>
      </c>
      <c r="J1180" t="str">
        <f>IF(ABS((C1180-AVERAGE($C:$C))/_xlfn.STDEV.S(moras2[SALARIO]))&gt;1.96,"Atípico","No")</f>
        <v>No</v>
      </c>
      <c r="K1180" t="str">
        <f>IF(ABS((moras2[[#This Row],[EDAD]]-AVERAGE($I:$I))/_xlfn.STDEV.S($I:$I))&gt;1.96,"Atípico","No")</f>
        <v>No</v>
      </c>
      <c r="L1180" t="str">
        <f t="shared" si="36"/>
        <v>46-55</v>
      </c>
      <c r="M1180" t="str">
        <f t="shared" si="37"/>
        <v>500.001-1.000.000</v>
      </c>
    </row>
    <row r="1181" spans="1:13" x14ac:dyDescent="0.35">
      <c r="A1181">
        <v>1874</v>
      </c>
      <c r="B1181" t="s">
        <v>9</v>
      </c>
      <c r="C1181">
        <v>738540</v>
      </c>
      <c r="D1181" t="s">
        <v>10</v>
      </c>
      <c r="E1181" t="s">
        <v>16</v>
      </c>
      <c r="F1181" t="s">
        <v>12</v>
      </c>
      <c r="G1181" t="s">
        <v>13</v>
      </c>
      <c r="H1181" t="s">
        <v>13</v>
      </c>
      <c r="I1181">
        <v>36</v>
      </c>
      <c r="J1181" t="str">
        <f>IF(ABS((C1181-AVERAGE($C:$C))/_xlfn.STDEV.S(moras2[SALARIO]))&gt;1.96,"Atípico","No")</f>
        <v>No</v>
      </c>
      <c r="K1181" t="str">
        <f>IF(ABS((moras2[[#This Row],[EDAD]]-AVERAGE($I:$I))/_xlfn.STDEV.S($I:$I))&gt;1.96,"Atípico","No")</f>
        <v>No</v>
      </c>
      <c r="L1181" t="str">
        <f t="shared" si="36"/>
        <v>36-45</v>
      </c>
      <c r="M1181" t="str">
        <f t="shared" si="37"/>
        <v>500.001-1.000.000</v>
      </c>
    </row>
    <row r="1182" spans="1:13" x14ac:dyDescent="0.35">
      <c r="A1182">
        <v>3010</v>
      </c>
      <c r="B1182" t="s">
        <v>15</v>
      </c>
      <c r="C1182">
        <v>737925</v>
      </c>
      <c r="D1182" t="s">
        <v>10</v>
      </c>
      <c r="E1182" t="s">
        <v>16</v>
      </c>
      <c r="F1182" t="s">
        <v>12</v>
      </c>
      <c r="G1182" t="s">
        <v>13</v>
      </c>
      <c r="H1182" t="s">
        <v>13</v>
      </c>
      <c r="I1182">
        <v>51</v>
      </c>
      <c r="J1182" t="str">
        <f>IF(ABS((C1182-AVERAGE($C:$C))/_xlfn.STDEV.S(moras2[SALARIO]))&gt;1.96,"Atípico","No")</f>
        <v>No</v>
      </c>
      <c r="K1182" t="str">
        <f>IF(ABS((moras2[[#This Row],[EDAD]]-AVERAGE($I:$I))/_xlfn.STDEV.S($I:$I))&gt;1.96,"Atípico","No")</f>
        <v>No</v>
      </c>
      <c r="L1182" t="str">
        <f t="shared" si="36"/>
        <v>46-55</v>
      </c>
      <c r="M1182" t="str">
        <f t="shared" si="37"/>
        <v>500.001-1.000.000</v>
      </c>
    </row>
    <row r="1183" spans="1:13" x14ac:dyDescent="0.35">
      <c r="A1183">
        <v>1724</v>
      </c>
      <c r="B1183" t="s">
        <v>15</v>
      </c>
      <c r="C1183">
        <v>736729</v>
      </c>
      <c r="D1183" t="s">
        <v>14</v>
      </c>
      <c r="E1183" t="s">
        <v>11</v>
      </c>
      <c r="F1183" t="s">
        <v>12</v>
      </c>
      <c r="G1183" t="s">
        <v>13</v>
      </c>
      <c r="H1183" t="s">
        <v>13</v>
      </c>
      <c r="I1183">
        <v>61</v>
      </c>
      <c r="J1183" t="str">
        <f>IF(ABS((C1183-AVERAGE($C:$C))/_xlfn.STDEV.S(moras2[SALARIO]))&gt;1.96,"Atípico","No")</f>
        <v>No</v>
      </c>
      <c r="K1183" t="str">
        <f>IF(ABS((moras2[[#This Row],[EDAD]]-AVERAGE($I:$I))/_xlfn.STDEV.S($I:$I))&gt;1.96,"Atípico","No")</f>
        <v>No</v>
      </c>
      <c r="L1183" t="str">
        <f t="shared" si="36"/>
        <v>56+</v>
      </c>
      <c r="M1183" t="str">
        <f t="shared" si="37"/>
        <v>500.001-1.000.000</v>
      </c>
    </row>
    <row r="1184" spans="1:13" x14ac:dyDescent="0.35">
      <c r="A1184">
        <v>3983</v>
      </c>
      <c r="B1184" t="s">
        <v>9</v>
      </c>
      <c r="C1184">
        <v>736585.85</v>
      </c>
      <c r="D1184" t="s">
        <v>10</v>
      </c>
      <c r="E1184" t="s">
        <v>16</v>
      </c>
      <c r="F1184" t="s">
        <v>12</v>
      </c>
      <c r="G1184" t="s">
        <v>13</v>
      </c>
      <c r="H1184" t="s">
        <v>13</v>
      </c>
      <c r="I1184">
        <v>36</v>
      </c>
      <c r="J1184" t="str">
        <f>IF(ABS((C1184-AVERAGE($C:$C))/_xlfn.STDEV.S(moras2[SALARIO]))&gt;1.96,"Atípico","No")</f>
        <v>No</v>
      </c>
      <c r="K1184" t="str">
        <f>IF(ABS((moras2[[#This Row],[EDAD]]-AVERAGE($I:$I))/_xlfn.STDEV.S($I:$I))&gt;1.96,"Atípico","No")</f>
        <v>No</v>
      </c>
      <c r="L1184" t="str">
        <f t="shared" si="36"/>
        <v>36-45</v>
      </c>
      <c r="M1184" t="str">
        <f t="shared" si="37"/>
        <v>500.001-1.000.000</v>
      </c>
    </row>
    <row r="1185" spans="1:13" x14ac:dyDescent="0.35">
      <c r="A1185">
        <v>418</v>
      </c>
      <c r="B1185" t="s">
        <v>15</v>
      </c>
      <c r="C1185">
        <v>736280</v>
      </c>
      <c r="D1185" t="s">
        <v>10</v>
      </c>
      <c r="E1185" t="s">
        <v>16</v>
      </c>
      <c r="F1185" t="s">
        <v>12</v>
      </c>
      <c r="G1185" t="s">
        <v>13</v>
      </c>
      <c r="H1185" t="s">
        <v>13</v>
      </c>
      <c r="I1185">
        <v>33</v>
      </c>
      <c r="J1185" t="str">
        <f>IF(ABS((C1185-AVERAGE($C:$C))/_xlfn.STDEV.S(moras2[SALARIO]))&gt;1.96,"Atípico","No")</f>
        <v>No</v>
      </c>
      <c r="K1185" t="str">
        <f>IF(ABS((moras2[[#This Row],[EDAD]]-AVERAGE($I:$I))/_xlfn.STDEV.S($I:$I))&gt;1.96,"Atípico","No")</f>
        <v>No</v>
      </c>
      <c r="L1185" t="str">
        <f t="shared" si="36"/>
        <v>26-35</v>
      </c>
      <c r="M1185" t="str">
        <f t="shared" si="37"/>
        <v>500.001-1.000.000</v>
      </c>
    </row>
    <row r="1186" spans="1:13" x14ac:dyDescent="0.35">
      <c r="A1186">
        <v>4602</v>
      </c>
      <c r="B1186" t="s">
        <v>15</v>
      </c>
      <c r="C1186">
        <v>736259</v>
      </c>
      <c r="D1186" t="s">
        <v>14</v>
      </c>
      <c r="E1186" t="s">
        <v>11</v>
      </c>
      <c r="F1186" t="s">
        <v>12</v>
      </c>
      <c r="G1186" t="s">
        <v>13</v>
      </c>
      <c r="H1186" t="s">
        <v>13</v>
      </c>
      <c r="I1186">
        <v>82</v>
      </c>
      <c r="J1186" t="str">
        <f>IF(ABS((C1186-AVERAGE($C:$C))/_xlfn.STDEV.S(moras2[SALARIO]))&gt;1.96,"Atípico","No")</f>
        <v>No</v>
      </c>
      <c r="K1186" t="str">
        <f>IF(ABS((moras2[[#This Row],[EDAD]]-AVERAGE($I:$I))/_xlfn.STDEV.S($I:$I))&gt;1.96,"Atípico","No")</f>
        <v>Atípico</v>
      </c>
      <c r="L1186" t="str">
        <f t="shared" si="36"/>
        <v>56+</v>
      </c>
      <c r="M1186" t="str">
        <f t="shared" si="37"/>
        <v>500.001-1.000.000</v>
      </c>
    </row>
    <row r="1187" spans="1:13" x14ac:dyDescent="0.35">
      <c r="A1187">
        <v>2442</v>
      </c>
      <c r="B1187" t="s">
        <v>15</v>
      </c>
      <c r="C1187">
        <v>734801</v>
      </c>
      <c r="D1187" t="s">
        <v>10</v>
      </c>
      <c r="E1187" t="s">
        <v>11</v>
      </c>
      <c r="F1187" t="s">
        <v>12</v>
      </c>
      <c r="G1187" t="s">
        <v>13</v>
      </c>
      <c r="H1187" t="s">
        <v>13</v>
      </c>
      <c r="I1187">
        <v>43</v>
      </c>
      <c r="J1187" t="str">
        <f>IF(ABS((C1187-AVERAGE($C:$C))/_xlfn.STDEV.S(moras2[SALARIO]))&gt;1.96,"Atípico","No")</f>
        <v>No</v>
      </c>
      <c r="K1187" t="str">
        <f>IF(ABS((moras2[[#This Row],[EDAD]]-AVERAGE($I:$I))/_xlfn.STDEV.S($I:$I))&gt;1.96,"Atípico","No")</f>
        <v>No</v>
      </c>
      <c r="L1187" t="str">
        <f t="shared" si="36"/>
        <v>36-45</v>
      </c>
      <c r="M1187" t="str">
        <f t="shared" si="37"/>
        <v>500.001-1.000.000</v>
      </c>
    </row>
    <row r="1188" spans="1:13" x14ac:dyDescent="0.35">
      <c r="A1188">
        <v>1807</v>
      </c>
      <c r="B1188" t="s">
        <v>9</v>
      </c>
      <c r="C1188">
        <v>734449.38</v>
      </c>
      <c r="D1188" t="s">
        <v>10</v>
      </c>
      <c r="E1188" t="s">
        <v>11</v>
      </c>
      <c r="F1188" t="s">
        <v>12</v>
      </c>
      <c r="G1188" t="s">
        <v>13</v>
      </c>
      <c r="H1188" t="s">
        <v>13</v>
      </c>
      <c r="I1188">
        <v>24</v>
      </c>
      <c r="J1188" t="str">
        <f>IF(ABS((C1188-AVERAGE($C:$C))/_xlfn.STDEV.S(moras2[SALARIO]))&gt;1.96,"Atípico","No")</f>
        <v>No</v>
      </c>
      <c r="K1188" t="str">
        <f>IF(ABS((moras2[[#This Row],[EDAD]]-AVERAGE($I:$I))/_xlfn.STDEV.S($I:$I))&gt;1.96,"Atípico","No")</f>
        <v>No</v>
      </c>
      <c r="L1188" t="str">
        <f t="shared" si="36"/>
        <v>26-35</v>
      </c>
      <c r="M1188" t="str">
        <f t="shared" si="37"/>
        <v>500.001-1.000.000</v>
      </c>
    </row>
    <row r="1189" spans="1:13" x14ac:dyDescent="0.35">
      <c r="A1189">
        <v>1488</v>
      </c>
      <c r="B1189" t="s">
        <v>9</v>
      </c>
      <c r="C1189">
        <v>734252.96</v>
      </c>
      <c r="D1189" t="s">
        <v>10</v>
      </c>
      <c r="E1189" t="s">
        <v>16</v>
      </c>
      <c r="F1189" t="s">
        <v>12</v>
      </c>
      <c r="G1189" t="s">
        <v>13</v>
      </c>
      <c r="H1189" t="s">
        <v>13</v>
      </c>
      <c r="I1189">
        <v>60</v>
      </c>
      <c r="J1189" t="str">
        <f>IF(ABS((C1189-AVERAGE($C:$C))/_xlfn.STDEV.S(moras2[SALARIO]))&gt;1.96,"Atípico","No")</f>
        <v>No</v>
      </c>
      <c r="K1189" t="str">
        <f>IF(ABS((moras2[[#This Row],[EDAD]]-AVERAGE($I:$I))/_xlfn.STDEV.S($I:$I))&gt;1.96,"Atípico","No")</f>
        <v>No</v>
      </c>
      <c r="L1189" t="str">
        <f t="shared" si="36"/>
        <v>56+</v>
      </c>
      <c r="M1189" t="str">
        <f t="shared" si="37"/>
        <v>500.001-1.000.000</v>
      </c>
    </row>
    <row r="1190" spans="1:13" x14ac:dyDescent="0.35">
      <c r="A1190">
        <v>4845</v>
      </c>
      <c r="B1190" t="s">
        <v>9</v>
      </c>
      <c r="C1190">
        <v>734210</v>
      </c>
      <c r="D1190" t="s">
        <v>10</v>
      </c>
      <c r="E1190" t="s">
        <v>16</v>
      </c>
      <c r="F1190" t="s">
        <v>12</v>
      </c>
      <c r="G1190" t="s">
        <v>13</v>
      </c>
      <c r="H1190" t="s">
        <v>13</v>
      </c>
      <c r="I1190">
        <v>54</v>
      </c>
      <c r="J1190" t="str">
        <f>IF(ABS((C1190-AVERAGE($C:$C))/_xlfn.STDEV.S(moras2[SALARIO]))&gt;1.96,"Atípico","No")</f>
        <v>No</v>
      </c>
      <c r="K1190" t="str">
        <f>IF(ABS((moras2[[#This Row],[EDAD]]-AVERAGE($I:$I))/_xlfn.STDEV.S($I:$I))&gt;1.96,"Atípico","No")</f>
        <v>No</v>
      </c>
      <c r="L1190" t="str">
        <f t="shared" si="36"/>
        <v>46-55</v>
      </c>
      <c r="M1190" t="str">
        <f t="shared" si="37"/>
        <v>500.001-1.000.000</v>
      </c>
    </row>
    <row r="1191" spans="1:13" x14ac:dyDescent="0.35">
      <c r="A1191">
        <v>1617</v>
      </c>
      <c r="B1191" t="s">
        <v>15</v>
      </c>
      <c r="C1191">
        <v>732301.32</v>
      </c>
      <c r="D1191" t="s">
        <v>10</v>
      </c>
      <c r="E1191" t="s">
        <v>16</v>
      </c>
      <c r="F1191" t="s">
        <v>12</v>
      </c>
      <c r="G1191" t="s">
        <v>13</v>
      </c>
      <c r="H1191" t="s">
        <v>13</v>
      </c>
      <c r="I1191">
        <v>44</v>
      </c>
      <c r="J1191" t="str">
        <f>IF(ABS((C1191-AVERAGE($C:$C))/_xlfn.STDEV.S(moras2[SALARIO]))&gt;1.96,"Atípico","No")</f>
        <v>No</v>
      </c>
      <c r="K1191" t="str">
        <f>IF(ABS((moras2[[#This Row],[EDAD]]-AVERAGE($I:$I))/_xlfn.STDEV.S($I:$I))&gt;1.96,"Atípico","No")</f>
        <v>No</v>
      </c>
      <c r="L1191" t="str">
        <f t="shared" si="36"/>
        <v>36-45</v>
      </c>
      <c r="M1191" t="str">
        <f t="shared" si="37"/>
        <v>500.001-1.000.000</v>
      </c>
    </row>
    <row r="1192" spans="1:13" x14ac:dyDescent="0.35">
      <c r="A1192">
        <v>3600</v>
      </c>
      <c r="B1192" t="s">
        <v>15</v>
      </c>
      <c r="C1192">
        <v>731424</v>
      </c>
      <c r="D1192" t="s">
        <v>10</v>
      </c>
      <c r="E1192" t="s">
        <v>11</v>
      </c>
      <c r="F1192" t="s">
        <v>12</v>
      </c>
      <c r="G1192" t="s">
        <v>13</v>
      </c>
      <c r="H1192" t="s">
        <v>12</v>
      </c>
      <c r="I1192">
        <v>28</v>
      </c>
      <c r="J1192" t="str">
        <f>IF(ABS((C1192-AVERAGE($C:$C))/_xlfn.STDEV.S(moras2[SALARIO]))&gt;1.96,"Atípico","No")</f>
        <v>No</v>
      </c>
      <c r="K1192" t="str">
        <f>IF(ABS((moras2[[#This Row],[EDAD]]-AVERAGE($I:$I))/_xlfn.STDEV.S($I:$I))&gt;1.96,"Atípico","No")</f>
        <v>No</v>
      </c>
      <c r="L1192" t="str">
        <f t="shared" si="36"/>
        <v>26-35</v>
      </c>
      <c r="M1192" t="str">
        <f t="shared" si="37"/>
        <v>500.001-1.000.000</v>
      </c>
    </row>
    <row r="1193" spans="1:13" x14ac:dyDescent="0.35">
      <c r="A1193">
        <v>13</v>
      </c>
      <c r="B1193" t="s">
        <v>9</v>
      </c>
      <c r="C1193">
        <v>731287.5</v>
      </c>
      <c r="D1193" t="s">
        <v>10</v>
      </c>
      <c r="E1193" t="s">
        <v>11</v>
      </c>
      <c r="F1193" t="s">
        <v>12</v>
      </c>
      <c r="G1193" t="s">
        <v>13</v>
      </c>
      <c r="H1193" t="s">
        <v>13</v>
      </c>
      <c r="I1193">
        <v>40</v>
      </c>
      <c r="J1193" t="str">
        <f>IF(ABS((C1193-AVERAGE($C:$C))/_xlfn.STDEV.S(moras2[SALARIO]))&gt;1.96,"Atípico","No")</f>
        <v>No</v>
      </c>
      <c r="K1193" t="str">
        <f>IF(ABS((moras2[[#This Row],[EDAD]]-AVERAGE($I:$I))/_xlfn.STDEV.S($I:$I))&gt;1.96,"Atípico","No")</f>
        <v>No</v>
      </c>
      <c r="L1193" t="str">
        <f t="shared" si="36"/>
        <v>36-45</v>
      </c>
      <c r="M1193" t="str">
        <f t="shared" si="37"/>
        <v>500.001-1.000.000</v>
      </c>
    </row>
    <row r="1194" spans="1:13" x14ac:dyDescent="0.35">
      <c r="A1194">
        <v>2049</v>
      </c>
      <c r="B1194" t="s">
        <v>15</v>
      </c>
      <c r="C1194">
        <v>731044</v>
      </c>
      <c r="D1194" t="s">
        <v>10</v>
      </c>
      <c r="E1194" t="s">
        <v>11</v>
      </c>
      <c r="F1194" t="s">
        <v>12</v>
      </c>
      <c r="G1194" t="s">
        <v>13</v>
      </c>
      <c r="H1194" t="s">
        <v>12</v>
      </c>
      <c r="I1194">
        <v>36</v>
      </c>
      <c r="J1194" t="str">
        <f>IF(ABS((C1194-AVERAGE($C:$C))/_xlfn.STDEV.S(moras2[SALARIO]))&gt;1.96,"Atípico","No")</f>
        <v>No</v>
      </c>
      <c r="K1194" t="str">
        <f>IF(ABS((moras2[[#This Row],[EDAD]]-AVERAGE($I:$I))/_xlfn.STDEV.S($I:$I))&gt;1.96,"Atípico","No")</f>
        <v>No</v>
      </c>
      <c r="L1194" t="str">
        <f t="shared" si="36"/>
        <v>36-45</v>
      </c>
      <c r="M1194" t="str">
        <f t="shared" si="37"/>
        <v>500.001-1.000.000</v>
      </c>
    </row>
    <row r="1195" spans="1:13" x14ac:dyDescent="0.35">
      <c r="A1195">
        <v>1726</v>
      </c>
      <c r="B1195" t="s">
        <v>9</v>
      </c>
      <c r="C1195">
        <v>730846.3</v>
      </c>
      <c r="D1195" t="s">
        <v>14</v>
      </c>
      <c r="E1195" t="s">
        <v>11</v>
      </c>
      <c r="F1195" t="s">
        <v>12</v>
      </c>
      <c r="G1195" t="s">
        <v>13</v>
      </c>
      <c r="H1195" t="s">
        <v>13</v>
      </c>
      <c r="I1195">
        <v>73</v>
      </c>
      <c r="J1195" t="str">
        <f>IF(ABS((C1195-AVERAGE($C:$C))/_xlfn.STDEV.S(moras2[SALARIO]))&gt;1.96,"Atípico","No")</f>
        <v>No</v>
      </c>
      <c r="K1195" t="str">
        <f>IF(ABS((moras2[[#This Row],[EDAD]]-AVERAGE($I:$I))/_xlfn.STDEV.S($I:$I))&gt;1.96,"Atípico","No")</f>
        <v>Atípico</v>
      </c>
      <c r="L1195" t="str">
        <f t="shared" si="36"/>
        <v>56+</v>
      </c>
      <c r="M1195" t="str">
        <f t="shared" si="37"/>
        <v>500.001-1.000.000</v>
      </c>
    </row>
    <row r="1196" spans="1:13" x14ac:dyDescent="0.35">
      <c r="A1196">
        <v>1176</v>
      </c>
      <c r="B1196" t="s">
        <v>9</v>
      </c>
      <c r="C1196">
        <v>729689.4</v>
      </c>
      <c r="D1196" t="s">
        <v>10</v>
      </c>
      <c r="E1196" t="s">
        <v>16</v>
      </c>
      <c r="F1196" t="s">
        <v>12</v>
      </c>
      <c r="G1196" t="s">
        <v>12</v>
      </c>
      <c r="H1196" t="s">
        <v>13</v>
      </c>
      <c r="I1196">
        <v>38</v>
      </c>
      <c r="J1196" t="str">
        <f>IF(ABS((C1196-AVERAGE($C:$C))/_xlfn.STDEV.S(moras2[SALARIO]))&gt;1.96,"Atípico","No")</f>
        <v>No</v>
      </c>
      <c r="K1196" t="str">
        <f>IF(ABS((moras2[[#This Row],[EDAD]]-AVERAGE($I:$I))/_xlfn.STDEV.S($I:$I))&gt;1.96,"Atípico","No")</f>
        <v>No</v>
      </c>
      <c r="L1196" t="str">
        <f t="shared" si="36"/>
        <v>36-45</v>
      </c>
      <c r="M1196" t="str">
        <f t="shared" si="37"/>
        <v>500.001-1.000.000</v>
      </c>
    </row>
    <row r="1197" spans="1:13" x14ac:dyDescent="0.35">
      <c r="A1197">
        <v>4339</v>
      </c>
      <c r="B1197" t="s">
        <v>15</v>
      </c>
      <c r="C1197">
        <v>729260.25</v>
      </c>
      <c r="D1197" t="s">
        <v>10</v>
      </c>
      <c r="E1197" t="s">
        <v>16</v>
      </c>
      <c r="F1197" t="s">
        <v>12</v>
      </c>
      <c r="G1197" t="s">
        <v>13</v>
      </c>
      <c r="H1197" t="s">
        <v>13</v>
      </c>
      <c r="I1197">
        <v>28</v>
      </c>
      <c r="J1197" t="str">
        <f>IF(ABS((C1197-AVERAGE($C:$C))/_xlfn.STDEV.S(moras2[SALARIO]))&gt;1.96,"Atípico","No")</f>
        <v>No</v>
      </c>
      <c r="K1197" t="str">
        <f>IF(ABS((moras2[[#This Row],[EDAD]]-AVERAGE($I:$I))/_xlfn.STDEV.S($I:$I))&gt;1.96,"Atípico","No")</f>
        <v>No</v>
      </c>
      <c r="L1197" t="str">
        <f t="shared" si="36"/>
        <v>26-35</v>
      </c>
      <c r="M1197" t="str">
        <f t="shared" si="37"/>
        <v>500.001-1.000.000</v>
      </c>
    </row>
    <row r="1198" spans="1:13" x14ac:dyDescent="0.35">
      <c r="A1198">
        <v>3852</v>
      </c>
      <c r="B1198" t="s">
        <v>15</v>
      </c>
      <c r="C1198">
        <v>729230.7</v>
      </c>
      <c r="D1198" t="s">
        <v>10</v>
      </c>
      <c r="E1198" t="s">
        <v>11</v>
      </c>
      <c r="F1198" t="s">
        <v>12</v>
      </c>
      <c r="G1198" t="s">
        <v>13</v>
      </c>
      <c r="H1198" t="s">
        <v>13</v>
      </c>
      <c r="I1198">
        <v>27</v>
      </c>
      <c r="J1198" t="str">
        <f>IF(ABS((C1198-AVERAGE($C:$C))/_xlfn.STDEV.S(moras2[SALARIO]))&gt;1.96,"Atípico","No")</f>
        <v>No</v>
      </c>
      <c r="K1198" t="str">
        <f>IF(ABS((moras2[[#This Row],[EDAD]]-AVERAGE($I:$I))/_xlfn.STDEV.S($I:$I))&gt;1.96,"Atípico","No")</f>
        <v>No</v>
      </c>
      <c r="L1198" t="str">
        <f t="shared" si="36"/>
        <v>26-35</v>
      </c>
      <c r="M1198" t="str">
        <f t="shared" si="37"/>
        <v>500.001-1.000.000</v>
      </c>
    </row>
    <row r="1199" spans="1:13" x14ac:dyDescent="0.35">
      <c r="A1199">
        <v>4063</v>
      </c>
      <c r="B1199" t="s">
        <v>9</v>
      </c>
      <c r="C1199">
        <v>728961.19</v>
      </c>
      <c r="D1199" t="s">
        <v>10</v>
      </c>
      <c r="E1199" t="s">
        <v>16</v>
      </c>
      <c r="F1199" t="s">
        <v>12</v>
      </c>
      <c r="G1199" t="s">
        <v>13</v>
      </c>
      <c r="H1199" t="s">
        <v>13</v>
      </c>
      <c r="I1199">
        <v>35</v>
      </c>
      <c r="J1199" t="str">
        <f>IF(ABS((C1199-AVERAGE($C:$C))/_xlfn.STDEV.S(moras2[SALARIO]))&gt;1.96,"Atípico","No")</f>
        <v>No</v>
      </c>
      <c r="K1199" t="str">
        <f>IF(ABS((moras2[[#This Row],[EDAD]]-AVERAGE($I:$I))/_xlfn.STDEV.S($I:$I))&gt;1.96,"Atípico","No")</f>
        <v>No</v>
      </c>
      <c r="L1199" t="str">
        <f t="shared" si="36"/>
        <v>26-35</v>
      </c>
      <c r="M1199" t="str">
        <f t="shared" si="37"/>
        <v>500.001-1.000.000</v>
      </c>
    </row>
    <row r="1200" spans="1:13" x14ac:dyDescent="0.35">
      <c r="A1200">
        <v>3953</v>
      </c>
      <c r="B1200" t="s">
        <v>9</v>
      </c>
      <c r="C1200">
        <v>728571.8</v>
      </c>
      <c r="D1200" t="s">
        <v>10</v>
      </c>
      <c r="E1200" t="s">
        <v>11</v>
      </c>
      <c r="F1200" t="s">
        <v>12</v>
      </c>
      <c r="G1200" t="s">
        <v>13</v>
      </c>
      <c r="H1200" t="s">
        <v>13</v>
      </c>
      <c r="I1200">
        <v>38</v>
      </c>
      <c r="J1200" t="str">
        <f>IF(ABS((C1200-AVERAGE($C:$C))/_xlfn.STDEV.S(moras2[SALARIO]))&gt;1.96,"Atípico","No")</f>
        <v>No</v>
      </c>
      <c r="K1200" t="str">
        <f>IF(ABS((moras2[[#This Row],[EDAD]]-AVERAGE($I:$I))/_xlfn.STDEV.S($I:$I))&gt;1.96,"Atípico","No")</f>
        <v>No</v>
      </c>
      <c r="L1200" t="str">
        <f t="shared" si="36"/>
        <v>36-45</v>
      </c>
      <c r="M1200" t="str">
        <f t="shared" si="37"/>
        <v>500.001-1.000.000</v>
      </c>
    </row>
    <row r="1201" spans="1:13" x14ac:dyDescent="0.35">
      <c r="A1201">
        <v>3732</v>
      </c>
      <c r="B1201" t="s">
        <v>9</v>
      </c>
      <c r="C1201">
        <v>728454.02</v>
      </c>
      <c r="D1201" t="s">
        <v>10</v>
      </c>
      <c r="E1201" t="s">
        <v>16</v>
      </c>
      <c r="F1201" t="s">
        <v>12</v>
      </c>
      <c r="G1201" t="s">
        <v>13</v>
      </c>
      <c r="H1201" t="s">
        <v>13</v>
      </c>
      <c r="I1201">
        <v>35</v>
      </c>
      <c r="J1201" t="str">
        <f>IF(ABS((C1201-AVERAGE($C:$C))/_xlfn.STDEV.S(moras2[SALARIO]))&gt;1.96,"Atípico","No")</f>
        <v>No</v>
      </c>
      <c r="K1201" t="str">
        <f>IF(ABS((moras2[[#This Row],[EDAD]]-AVERAGE($I:$I))/_xlfn.STDEV.S($I:$I))&gt;1.96,"Atípico","No")</f>
        <v>No</v>
      </c>
      <c r="L1201" t="str">
        <f t="shared" si="36"/>
        <v>26-35</v>
      </c>
      <c r="M1201" t="str">
        <f t="shared" si="37"/>
        <v>500.001-1.000.000</v>
      </c>
    </row>
    <row r="1202" spans="1:13" x14ac:dyDescent="0.35">
      <c r="A1202">
        <v>4351</v>
      </c>
      <c r="B1202" t="s">
        <v>9</v>
      </c>
      <c r="C1202">
        <v>728392</v>
      </c>
      <c r="D1202" t="s">
        <v>10</v>
      </c>
      <c r="E1202" t="s">
        <v>16</v>
      </c>
      <c r="F1202" t="s">
        <v>12</v>
      </c>
      <c r="G1202" t="s">
        <v>13</v>
      </c>
      <c r="H1202" t="s">
        <v>13</v>
      </c>
      <c r="I1202">
        <v>53</v>
      </c>
      <c r="J1202" t="str">
        <f>IF(ABS((C1202-AVERAGE($C:$C))/_xlfn.STDEV.S(moras2[SALARIO]))&gt;1.96,"Atípico","No")</f>
        <v>No</v>
      </c>
      <c r="K1202" t="str">
        <f>IF(ABS((moras2[[#This Row],[EDAD]]-AVERAGE($I:$I))/_xlfn.STDEV.S($I:$I))&gt;1.96,"Atípico","No")</f>
        <v>No</v>
      </c>
      <c r="L1202" t="str">
        <f t="shared" si="36"/>
        <v>46-55</v>
      </c>
      <c r="M1202" t="str">
        <f t="shared" si="37"/>
        <v>500.001-1.000.000</v>
      </c>
    </row>
    <row r="1203" spans="1:13" x14ac:dyDescent="0.35">
      <c r="A1203">
        <v>2817</v>
      </c>
      <c r="B1203" t="s">
        <v>15</v>
      </c>
      <c r="C1203">
        <v>728114.38</v>
      </c>
      <c r="D1203" t="s">
        <v>10</v>
      </c>
      <c r="E1203" t="s">
        <v>16</v>
      </c>
      <c r="F1203" t="s">
        <v>12</v>
      </c>
      <c r="G1203" t="s">
        <v>13</v>
      </c>
      <c r="H1203" t="s">
        <v>13</v>
      </c>
      <c r="I1203">
        <v>46</v>
      </c>
      <c r="J1203" t="str">
        <f>IF(ABS((C1203-AVERAGE($C:$C))/_xlfn.STDEV.S(moras2[SALARIO]))&gt;1.96,"Atípico","No")</f>
        <v>No</v>
      </c>
      <c r="K1203" t="str">
        <f>IF(ABS((moras2[[#This Row],[EDAD]]-AVERAGE($I:$I))/_xlfn.STDEV.S($I:$I))&gt;1.96,"Atípico","No")</f>
        <v>No</v>
      </c>
      <c r="L1203" t="str">
        <f t="shared" si="36"/>
        <v>46-55</v>
      </c>
      <c r="M1203" t="str">
        <f t="shared" si="37"/>
        <v>500.001-1.000.000</v>
      </c>
    </row>
    <row r="1204" spans="1:13" x14ac:dyDescent="0.35">
      <c r="A1204">
        <v>3324</v>
      </c>
      <c r="B1204" t="s">
        <v>9</v>
      </c>
      <c r="C1204">
        <v>727926.26</v>
      </c>
      <c r="D1204" t="s">
        <v>10</v>
      </c>
      <c r="E1204" t="s">
        <v>16</v>
      </c>
      <c r="F1204" t="s">
        <v>12</v>
      </c>
      <c r="G1204" t="s">
        <v>13</v>
      </c>
      <c r="H1204" t="s">
        <v>13</v>
      </c>
      <c r="I1204">
        <v>48</v>
      </c>
      <c r="J1204" t="str">
        <f>IF(ABS((C1204-AVERAGE($C:$C))/_xlfn.STDEV.S(moras2[SALARIO]))&gt;1.96,"Atípico","No")</f>
        <v>No</v>
      </c>
      <c r="K1204" t="str">
        <f>IF(ABS((moras2[[#This Row],[EDAD]]-AVERAGE($I:$I))/_xlfn.STDEV.S($I:$I))&gt;1.96,"Atípico","No")</f>
        <v>No</v>
      </c>
      <c r="L1204" t="str">
        <f t="shared" si="36"/>
        <v>46-55</v>
      </c>
      <c r="M1204" t="str">
        <f t="shared" si="37"/>
        <v>500.001-1.000.000</v>
      </c>
    </row>
    <row r="1205" spans="1:13" x14ac:dyDescent="0.35">
      <c r="A1205">
        <v>1353</v>
      </c>
      <c r="B1205" t="s">
        <v>15</v>
      </c>
      <c r="C1205">
        <v>727896.34</v>
      </c>
      <c r="D1205" t="s">
        <v>10</v>
      </c>
      <c r="E1205" t="s">
        <v>11</v>
      </c>
      <c r="F1205" t="s">
        <v>12</v>
      </c>
      <c r="G1205" t="s">
        <v>13</v>
      </c>
      <c r="H1205" t="s">
        <v>13</v>
      </c>
      <c r="I1205">
        <v>28</v>
      </c>
      <c r="J1205" t="str">
        <f>IF(ABS((C1205-AVERAGE($C:$C))/_xlfn.STDEV.S(moras2[SALARIO]))&gt;1.96,"Atípico","No")</f>
        <v>No</v>
      </c>
      <c r="K1205" t="str">
        <f>IF(ABS((moras2[[#This Row],[EDAD]]-AVERAGE($I:$I))/_xlfn.STDEV.S($I:$I))&gt;1.96,"Atípico","No")</f>
        <v>No</v>
      </c>
      <c r="L1205" t="str">
        <f t="shared" si="36"/>
        <v>26-35</v>
      </c>
      <c r="M1205" t="str">
        <f t="shared" si="37"/>
        <v>500.001-1.000.000</v>
      </c>
    </row>
    <row r="1206" spans="1:13" x14ac:dyDescent="0.35">
      <c r="A1206">
        <v>3299</v>
      </c>
      <c r="B1206" t="s">
        <v>15</v>
      </c>
      <c r="C1206">
        <v>727896.34</v>
      </c>
      <c r="D1206" t="s">
        <v>10</v>
      </c>
      <c r="E1206" t="s">
        <v>11</v>
      </c>
      <c r="F1206" t="s">
        <v>12</v>
      </c>
      <c r="G1206" t="s">
        <v>13</v>
      </c>
      <c r="H1206" t="s">
        <v>13</v>
      </c>
      <c r="I1206">
        <v>28</v>
      </c>
      <c r="J1206" t="str">
        <f>IF(ABS((C1206-AVERAGE($C:$C))/_xlfn.STDEV.S(moras2[SALARIO]))&gt;1.96,"Atípico","No")</f>
        <v>No</v>
      </c>
      <c r="K1206" t="str">
        <f>IF(ABS((moras2[[#This Row],[EDAD]]-AVERAGE($I:$I))/_xlfn.STDEV.S($I:$I))&gt;1.96,"Atípico","No")</f>
        <v>No</v>
      </c>
      <c r="L1206" t="str">
        <f t="shared" si="36"/>
        <v>26-35</v>
      </c>
      <c r="M1206" t="str">
        <f t="shared" si="37"/>
        <v>500.001-1.000.000</v>
      </c>
    </row>
    <row r="1207" spans="1:13" x14ac:dyDescent="0.35">
      <c r="A1207">
        <v>1518</v>
      </c>
      <c r="B1207" t="s">
        <v>15</v>
      </c>
      <c r="C1207">
        <v>727896.34</v>
      </c>
      <c r="D1207" t="s">
        <v>10</v>
      </c>
      <c r="E1207" t="s">
        <v>11</v>
      </c>
      <c r="F1207" t="s">
        <v>12</v>
      </c>
      <c r="G1207" t="s">
        <v>13</v>
      </c>
      <c r="H1207" t="s">
        <v>13</v>
      </c>
      <c r="I1207">
        <v>34</v>
      </c>
      <c r="J1207" t="str">
        <f>IF(ABS((C1207-AVERAGE($C:$C))/_xlfn.STDEV.S(moras2[SALARIO]))&gt;1.96,"Atípico","No")</f>
        <v>No</v>
      </c>
      <c r="K1207" t="str">
        <f>IF(ABS((moras2[[#This Row],[EDAD]]-AVERAGE($I:$I))/_xlfn.STDEV.S($I:$I))&gt;1.96,"Atípico","No")</f>
        <v>No</v>
      </c>
      <c r="L1207" t="str">
        <f t="shared" si="36"/>
        <v>26-35</v>
      </c>
      <c r="M1207" t="str">
        <f t="shared" si="37"/>
        <v>500.001-1.000.000</v>
      </c>
    </row>
    <row r="1208" spans="1:13" x14ac:dyDescent="0.35">
      <c r="A1208">
        <v>1706</v>
      </c>
      <c r="B1208" t="s">
        <v>9</v>
      </c>
      <c r="C1208">
        <v>724116.7</v>
      </c>
      <c r="D1208" t="s">
        <v>10</v>
      </c>
      <c r="E1208" t="s">
        <v>11</v>
      </c>
      <c r="F1208" t="s">
        <v>12</v>
      </c>
      <c r="G1208" t="s">
        <v>13</v>
      </c>
      <c r="H1208" t="s">
        <v>13</v>
      </c>
      <c r="I1208">
        <v>56</v>
      </c>
      <c r="J1208" t="str">
        <f>IF(ABS((C1208-AVERAGE($C:$C))/_xlfn.STDEV.S(moras2[SALARIO]))&gt;1.96,"Atípico","No")</f>
        <v>No</v>
      </c>
      <c r="K1208" t="str">
        <f>IF(ABS((moras2[[#This Row],[EDAD]]-AVERAGE($I:$I))/_xlfn.STDEV.S($I:$I))&gt;1.96,"Atípico","No")</f>
        <v>No</v>
      </c>
      <c r="L1208" t="str">
        <f t="shared" si="36"/>
        <v>56+</v>
      </c>
      <c r="M1208" t="str">
        <f t="shared" si="37"/>
        <v>500.001-1.000.000</v>
      </c>
    </row>
    <row r="1209" spans="1:13" x14ac:dyDescent="0.35">
      <c r="A1209">
        <v>4429</v>
      </c>
      <c r="B1209" t="s">
        <v>9</v>
      </c>
      <c r="C1209">
        <v>724000</v>
      </c>
      <c r="D1209" t="s">
        <v>10</v>
      </c>
      <c r="E1209" t="s">
        <v>16</v>
      </c>
      <c r="F1209" t="s">
        <v>12</v>
      </c>
      <c r="G1209" t="s">
        <v>13</v>
      </c>
      <c r="H1209" t="s">
        <v>13</v>
      </c>
      <c r="I1209">
        <v>29</v>
      </c>
      <c r="J1209" t="str">
        <f>IF(ABS((C1209-AVERAGE($C:$C))/_xlfn.STDEV.S(moras2[SALARIO]))&gt;1.96,"Atípico","No")</f>
        <v>No</v>
      </c>
      <c r="K1209" t="str">
        <f>IF(ABS((moras2[[#This Row],[EDAD]]-AVERAGE($I:$I))/_xlfn.STDEV.S($I:$I))&gt;1.96,"Atípico","No")</f>
        <v>No</v>
      </c>
      <c r="L1209" t="str">
        <f t="shared" si="36"/>
        <v>26-35</v>
      </c>
      <c r="M1209" t="str">
        <f t="shared" si="37"/>
        <v>500.001-1.000.000</v>
      </c>
    </row>
    <row r="1210" spans="1:13" x14ac:dyDescent="0.35">
      <c r="A1210">
        <v>2920</v>
      </c>
      <c r="B1210" t="s">
        <v>9</v>
      </c>
      <c r="C1210">
        <v>723495</v>
      </c>
      <c r="D1210" t="s">
        <v>10</v>
      </c>
      <c r="E1210" t="s">
        <v>11</v>
      </c>
      <c r="F1210" t="s">
        <v>12</v>
      </c>
      <c r="G1210" t="s">
        <v>13</v>
      </c>
      <c r="H1210" t="s">
        <v>13</v>
      </c>
      <c r="I1210">
        <v>37</v>
      </c>
      <c r="J1210" t="str">
        <f>IF(ABS((C1210-AVERAGE($C:$C))/_xlfn.STDEV.S(moras2[SALARIO]))&gt;1.96,"Atípico","No")</f>
        <v>No</v>
      </c>
      <c r="K1210" t="str">
        <f>IF(ABS((moras2[[#This Row],[EDAD]]-AVERAGE($I:$I))/_xlfn.STDEV.S($I:$I))&gt;1.96,"Atípico","No")</f>
        <v>No</v>
      </c>
      <c r="L1210" t="str">
        <f t="shared" si="36"/>
        <v>36-45</v>
      </c>
      <c r="M1210" t="str">
        <f t="shared" si="37"/>
        <v>500.001-1.000.000</v>
      </c>
    </row>
    <row r="1211" spans="1:13" x14ac:dyDescent="0.35">
      <c r="A1211">
        <v>2098</v>
      </c>
      <c r="B1211" t="s">
        <v>9</v>
      </c>
      <c r="C1211">
        <v>722064</v>
      </c>
      <c r="D1211" t="s">
        <v>10</v>
      </c>
      <c r="E1211" t="s">
        <v>16</v>
      </c>
      <c r="F1211" t="s">
        <v>12</v>
      </c>
      <c r="G1211" t="s">
        <v>13</v>
      </c>
      <c r="H1211" t="s">
        <v>13</v>
      </c>
      <c r="I1211">
        <v>33</v>
      </c>
      <c r="J1211" t="str">
        <f>IF(ABS((C1211-AVERAGE($C:$C))/_xlfn.STDEV.S(moras2[SALARIO]))&gt;1.96,"Atípico","No")</f>
        <v>No</v>
      </c>
      <c r="K1211" t="str">
        <f>IF(ABS((moras2[[#This Row],[EDAD]]-AVERAGE($I:$I))/_xlfn.STDEV.S($I:$I))&gt;1.96,"Atípico","No")</f>
        <v>No</v>
      </c>
      <c r="L1211" t="str">
        <f t="shared" si="36"/>
        <v>26-35</v>
      </c>
      <c r="M1211" t="str">
        <f t="shared" si="37"/>
        <v>500.001-1.000.000</v>
      </c>
    </row>
    <row r="1212" spans="1:13" x14ac:dyDescent="0.35">
      <c r="A1212">
        <v>3575</v>
      </c>
      <c r="B1212" t="s">
        <v>15</v>
      </c>
      <c r="C1212">
        <v>722010.7</v>
      </c>
      <c r="D1212" t="s">
        <v>10</v>
      </c>
      <c r="E1212" t="s">
        <v>11</v>
      </c>
      <c r="F1212" t="s">
        <v>12</v>
      </c>
      <c r="G1212" t="s">
        <v>13</v>
      </c>
      <c r="H1212" t="s">
        <v>13</v>
      </c>
      <c r="I1212">
        <v>36</v>
      </c>
      <c r="J1212" t="str">
        <f>IF(ABS((C1212-AVERAGE($C:$C))/_xlfn.STDEV.S(moras2[SALARIO]))&gt;1.96,"Atípico","No")</f>
        <v>No</v>
      </c>
      <c r="K1212" t="str">
        <f>IF(ABS((moras2[[#This Row],[EDAD]]-AVERAGE($I:$I))/_xlfn.STDEV.S($I:$I))&gt;1.96,"Atípico","No")</f>
        <v>No</v>
      </c>
      <c r="L1212" t="str">
        <f t="shared" si="36"/>
        <v>36-45</v>
      </c>
      <c r="M1212" t="str">
        <f t="shared" si="37"/>
        <v>500.001-1.000.000</v>
      </c>
    </row>
    <row r="1213" spans="1:13" x14ac:dyDescent="0.35">
      <c r="A1213">
        <v>1064</v>
      </c>
      <c r="B1213" t="s">
        <v>15</v>
      </c>
      <c r="C1213">
        <v>721809</v>
      </c>
      <c r="D1213" t="s">
        <v>10</v>
      </c>
      <c r="E1213" t="s">
        <v>11</v>
      </c>
      <c r="F1213" t="s">
        <v>12</v>
      </c>
      <c r="G1213" t="s">
        <v>13</v>
      </c>
      <c r="H1213" t="s">
        <v>12</v>
      </c>
      <c r="I1213">
        <v>46</v>
      </c>
      <c r="J1213" t="str">
        <f>IF(ABS((C1213-AVERAGE($C:$C))/_xlfn.STDEV.S(moras2[SALARIO]))&gt;1.96,"Atípico","No")</f>
        <v>No</v>
      </c>
      <c r="K1213" t="str">
        <f>IF(ABS((moras2[[#This Row],[EDAD]]-AVERAGE($I:$I))/_xlfn.STDEV.S($I:$I))&gt;1.96,"Atípico","No")</f>
        <v>No</v>
      </c>
      <c r="L1213" t="str">
        <f t="shared" si="36"/>
        <v>46-55</v>
      </c>
      <c r="M1213" t="str">
        <f t="shared" si="37"/>
        <v>500.001-1.000.000</v>
      </c>
    </row>
    <row r="1214" spans="1:13" x14ac:dyDescent="0.35">
      <c r="A1214">
        <v>3896</v>
      </c>
      <c r="B1214" t="s">
        <v>9</v>
      </c>
      <c r="C1214">
        <v>721709.3</v>
      </c>
      <c r="D1214" t="s">
        <v>10</v>
      </c>
      <c r="E1214" t="s">
        <v>11</v>
      </c>
      <c r="F1214" t="s">
        <v>12</v>
      </c>
      <c r="G1214" t="s">
        <v>13</v>
      </c>
      <c r="H1214" t="s">
        <v>13</v>
      </c>
      <c r="I1214">
        <v>45</v>
      </c>
      <c r="J1214" t="str">
        <f>IF(ABS((C1214-AVERAGE($C:$C))/_xlfn.STDEV.S(moras2[SALARIO]))&gt;1.96,"Atípico","No")</f>
        <v>No</v>
      </c>
      <c r="K1214" t="str">
        <f>IF(ABS((moras2[[#This Row],[EDAD]]-AVERAGE($I:$I))/_xlfn.STDEV.S($I:$I))&gt;1.96,"Atípico","No")</f>
        <v>No</v>
      </c>
      <c r="L1214" t="str">
        <f t="shared" si="36"/>
        <v>36-45</v>
      </c>
      <c r="M1214" t="str">
        <f t="shared" si="37"/>
        <v>500.001-1.000.000</v>
      </c>
    </row>
    <row r="1215" spans="1:13" x14ac:dyDescent="0.35">
      <c r="A1215">
        <v>3951</v>
      </c>
      <c r="B1215" t="s">
        <v>9</v>
      </c>
      <c r="C1215">
        <v>721233.92000000004</v>
      </c>
      <c r="D1215" t="s">
        <v>10</v>
      </c>
      <c r="E1215" t="s">
        <v>16</v>
      </c>
      <c r="F1215" t="s">
        <v>12</v>
      </c>
      <c r="G1215" t="s">
        <v>13</v>
      </c>
      <c r="H1215" t="s">
        <v>13</v>
      </c>
      <c r="I1215">
        <v>27</v>
      </c>
      <c r="J1215" t="str">
        <f>IF(ABS((C1215-AVERAGE($C:$C))/_xlfn.STDEV.S(moras2[SALARIO]))&gt;1.96,"Atípico","No")</f>
        <v>No</v>
      </c>
      <c r="K1215" t="str">
        <f>IF(ABS((moras2[[#This Row],[EDAD]]-AVERAGE($I:$I))/_xlfn.STDEV.S($I:$I))&gt;1.96,"Atípico","No")</f>
        <v>No</v>
      </c>
      <c r="L1215" t="str">
        <f t="shared" si="36"/>
        <v>26-35</v>
      </c>
      <c r="M1215" t="str">
        <f t="shared" si="37"/>
        <v>500.001-1.000.000</v>
      </c>
    </row>
    <row r="1216" spans="1:13" x14ac:dyDescent="0.35">
      <c r="A1216">
        <v>2210</v>
      </c>
      <c r="B1216" t="s">
        <v>9</v>
      </c>
      <c r="C1216">
        <v>721187.76</v>
      </c>
      <c r="D1216" t="s">
        <v>10</v>
      </c>
      <c r="E1216" t="s">
        <v>11</v>
      </c>
      <c r="F1216" t="s">
        <v>12</v>
      </c>
      <c r="G1216" t="s">
        <v>13</v>
      </c>
      <c r="H1216" t="s">
        <v>13</v>
      </c>
      <c r="I1216">
        <v>49</v>
      </c>
      <c r="J1216" t="str">
        <f>IF(ABS((C1216-AVERAGE($C:$C))/_xlfn.STDEV.S(moras2[SALARIO]))&gt;1.96,"Atípico","No")</f>
        <v>No</v>
      </c>
      <c r="K1216" t="str">
        <f>IF(ABS((moras2[[#This Row],[EDAD]]-AVERAGE($I:$I))/_xlfn.STDEV.S($I:$I))&gt;1.96,"Atípico","No")</f>
        <v>No</v>
      </c>
      <c r="L1216" t="str">
        <f t="shared" si="36"/>
        <v>46-55</v>
      </c>
      <c r="M1216" t="str">
        <f t="shared" si="37"/>
        <v>500.001-1.000.000</v>
      </c>
    </row>
    <row r="1217" spans="1:13" x14ac:dyDescent="0.35">
      <c r="A1217">
        <v>4131</v>
      </c>
      <c r="B1217" t="s">
        <v>15</v>
      </c>
      <c r="C1217">
        <v>720408.6</v>
      </c>
      <c r="D1217" t="s">
        <v>10</v>
      </c>
      <c r="E1217" t="s">
        <v>11</v>
      </c>
      <c r="F1217" t="s">
        <v>12</v>
      </c>
      <c r="G1217" t="s">
        <v>13</v>
      </c>
      <c r="H1217" t="s">
        <v>13</v>
      </c>
      <c r="I1217">
        <v>45</v>
      </c>
      <c r="J1217" t="str">
        <f>IF(ABS((C1217-AVERAGE($C:$C))/_xlfn.STDEV.S(moras2[SALARIO]))&gt;1.96,"Atípico","No")</f>
        <v>No</v>
      </c>
      <c r="K1217" t="str">
        <f>IF(ABS((moras2[[#This Row],[EDAD]]-AVERAGE($I:$I))/_xlfn.STDEV.S($I:$I))&gt;1.96,"Atípico","No")</f>
        <v>No</v>
      </c>
      <c r="L1217" t="str">
        <f t="shared" si="36"/>
        <v>36-45</v>
      </c>
      <c r="M1217" t="str">
        <f t="shared" si="37"/>
        <v>500.001-1.000.000</v>
      </c>
    </row>
    <row r="1218" spans="1:13" x14ac:dyDescent="0.35">
      <c r="A1218">
        <v>797</v>
      </c>
      <c r="B1218" t="s">
        <v>15</v>
      </c>
      <c r="C1218">
        <v>720000</v>
      </c>
      <c r="D1218" t="s">
        <v>10</v>
      </c>
      <c r="E1218" t="s">
        <v>16</v>
      </c>
      <c r="F1218" t="s">
        <v>12</v>
      </c>
      <c r="G1218" t="s">
        <v>12</v>
      </c>
      <c r="H1218" t="s">
        <v>13</v>
      </c>
      <c r="I1218">
        <v>34</v>
      </c>
      <c r="J1218" t="str">
        <f>IF(ABS((C1218-AVERAGE($C:$C))/_xlfn.STDEV.S(moras2[SALARIO]))&gt;1.96,"Atípico","No")</f>
        <v>No</v>
      </c>
      <c r="K1218" t="str">
        <f>IF(ABS((moras2[[#This Row],[EDAD]]-AVERAGE($I:$I))/_xlfn.STDEV.S($I:$I))&gt;1.96,"Atípico","No")</f>
        <v>No</v>
      </c>
      <c r="L1218" t="str">
        <f t="shared" ref="L1218:L1281" si="38">IF(I1218&lt;=35,"26-35",IF(I1218&lt;=45,"36-45",IF(I1218&lt;=55,"46-55","56+")))</f>
        <v>26-35</v>
      </c>
      <c r="M1218" t="str">
        <f t="shared" ref="M1218:M1281" si="39">IF(C1218&lt;=500000,"0-500.000",
IF(C1218&lt;=1000000,"500.001-1.000.000",
IF(C1218&lt;=5000000,"1.000.001-5.000.000",
"5.000.001-16.858.742")))</f>
        <v>500.001-1.000.000</v>
      </c>
    </row>
    <row r="1219" spans="1:13" x14ac:dyDescent="0.35">
      <c r="A1219">
        <v>1828</v>
      </c>
      <c r="B1219" t="s">
        <v>15</v>
      </c>
      <c r="C1219">
        <v>719873.23</v>
      </c>
      <c r="D1219" t="s">
        <v>10</v>
      </c>
      <c r="E1219" t="s">
        <v>16</v>
      </c>
      <c r="F1219" t="s">
        <v>12</v>
      </c>
      <c r="G1219" t="s">
        <v>13</v>
      </c>
      <c r="H1219" t="s">
        <v>13</v>
      </c>
      <c r="I1219">
        <v>26</v>
      </c>
      <c r="J1219" t="str">
        <f>IF(ABS((C1219-AVERAGE($C:$C))/_xlfn.STDEV.S(moras2[SALARIO]))&gt;1.96,"Atípico","No")</f>
        <v>No</v>
      </c>
      <c r="K1219" t="str">
        <f>IF(ABS((moras2[[#This Row],[EDAD]]-AVERAGE($I:$I))/_xlfn.STDEV.S($I:$I))&gt;1.96,"Atípico","No")</f>
        <v>No</v>
      </c>
      <c r="L1219" t="str">
        <f t="shared" si="38"/>
        <v>26-35</v>
      </c>
      <c r="M1219" t="str">
        <f t="shared" si="39"/>
        <v>500.001-1.000.000</v>
      </c>
    </row>
    <row r="1220" spans="1:13" x14ac:dyDescent="0.35">
      <c r="A1220">
        <v>324</v>
      </c>
      <c r="B1220" t="s">
        <v>9</v>
      </c>
      <c r="C1220">
        <v>719752.5</v>
      </c>
      <c r="D1220" t="s">
        <v>10</v>
      </c>
      <c r="E1220" t="s">
        <v>11</v>
      </c>
      <c r="F1220" t="s">
        <v>12</v>
      </c>
      <c r="G1220" t="s">
        <v>13</v>
      </c>
      <c r="H1220" t="s">
        <v>13</v>
      </c>
      <c r="I1220">
        <v>39</v>
      </c>
      <c r="J1220" t="str">
        <f>IF(ABS((C1220-AVERAGE($C:$C))/_xlfn.STDEV.S(moras2[SALARIO]))&gt;1.96,"Atípico","No")</f>
        <v>No</v>
      </c>
      <c r="K1220" t="str">
        <f>IF(ABS((moras2[[#This Row],[EDAD]]-AVERAGE($I:$I))/_xlfn.STDEV.S($I:$I))&gt;1.96,"Atípico","No")</f>
        <v>No</v>
      </c>
      <c r="L1220" t="str">
        <f t="shared" si="38"/>
        <v>36-45</v>
      </c>
      <c r="M1220" t="str">
        <f t="shared" si="39"/>
        <v>500.001-1.000.000</v>
      </c>
    </row>
    <row r="1221" spans="1:13" x14ac:dyDescent="0.35">
      <c r="A1221">
        <v>2206</v>
      </c>
      <c r="B1221" t="s">
        <v>15</v>
      </c>
      <c r="C1221">
        <v>719271.8</v>
      </c>
      <c r="D1221" t="s">
        <v>14</v>
      </c>
      <c r="E1221" t="s">
        <v>11</v>
      </c>
      <c r="F1221" t="s">
        <v>12</v>
      </c>
      <c r="G1221" t="s">
        <v>13</v>
      </c>
      <c r="H1221" t="s">
        <v>13</v>
      </c>
      <c r="I1221">
        <v>81</v>
      </c>
      <c r="J1221" t="str">
        <f>IF(ABS((C1221-AVERAGE($C:$C))/_xlfn.STDEV.S(moras2[SALARIO]))&gt;1.96,"Atípico","No")</f>
        <v>No</v>
      </c>
      <c r="K1221" t="str">
        <f>IF(ABS((moras2[[#This Row],[EDAD]]-AVERAGE($I:$I))/_xlfn.STDEV.S($I:$I))&gt;1.96,"Atípico","No")</f>
        <v>Atípico</v>
      </c>
      <c r="L1221" t="str">
        <f t="shared" si="38"/>
        <v>56+</v>
      </c>
      <c r="M1221" t="str">
        <f t="shared" si="39"/>
        <v>500.001-1.000.000</v>
      </c>
    </row>
    <row r="1222" spans="1:13" x14ac:dyDescent="0.35">
      <c r="A1222">
        <v>1090</v>
      </c>
      <c r="B1222" t="s">
        <v>15</v>
      </c>
      <c r="C1222">
        <v>717302</v>
      </c>
      <c r="D1222" t="s">
        <v>10</v>
      </c>
      <c r="E1222" t="s">
        <v>16</v>
      </c>
      <c r="F1222" t="s">
        <v>12</v>
      </c>
      <c r="G1222" t="s">
        <v>13</v>
      </c>
      <c r="H1222" t="s">
        <v>13</v>
      </c>
      <c r="I1222">
        <v>42</v>
      </c>
      <c r="J1222" t="str">
        <f>IF(ABS((C1222-AVERAGE($C:$C))/_xlfn.STDEV.S(moras2[SALARIO]))&gt;1.96,"Atípico","No")</f>
        <v>No</v>
      </c>
      <c r="K1222" t="str">
        <f>IF(ABS((moras2[[#This Row],[EDAD]]-AVERAGE($I:$I))/_xlfn.STDEV.S($I:$I))&gt;1.96,"Atípico","No")</f>
        <v>No</v>
      </c>
      <c r="L1222" t="str">
        <f t="shared" si="38"/>
        <v>36-45</v>
      </c>
      <c r="M1222" t="str">
        <f t="shared" si="39"/>
        <v>500.001-1.000.000</v>
      </c>
    </row>
    <row r="1223" spans="1:13" x14ac:dyDescent="0.35">
      <c r="A1223">
        <v>1179</v>
      </c>
      <c r="B1223" t="s">
        <v>15</v>
      </c>
      <c r="C1223">
        <v>716640</v>
      </c>
      <c r="D1223" t="s">
        <v>10</v>
      </c>
      <c r="E1223" t="s">
        <v>16</v>
      </c>
      <c r="F1223" t="s">
        <v>12</v>
      </c>
      <c r="G1223" t="s">
        <v>13</v>
      </c>
      <c r="H1223" t="s">
        <v>13</v>
      </c>
      <c r="I1223">
        <v>31</v>
      </c>
      <c r="J1223" t="str">
        <f>IF(ABS((C1223-AVERAGE($C:$C))/_xlfn.STDEV.S(moras2[SALARIO]))&gt;1.96,"Atípico","No")</f>
        <v>No</v>
      </c>
      <c r="K1223" t="str">
        <f>IF(ABS((moras2[[#This Row],[EDAD]]-AVERAGE($I:$I))/_xlfn.STDEV.S($I:$I))&gt;1.96,"Atípico","No")</f>
        <v>No</v>
      </c>
      <c r="L1223" t="str">
        <f t="shared" si="38"/>
        <v>26-35</v>
      </c>
      <c r="M1223" t="str">
        <f t="shared" si="39"/>
        <v>500.001-1.000.000</v>
      </c>
    </row>
    <row r="1224" spans="1:13" x14ac:dyDescent="0.35">
      <c r="A1224">
        <v>1240</v>
      </c>
      <c r="B1224" t="s">
        <v>9</v>
      </c>
      <c r="C1224">
        <v>716480.5</v>
      </c>
      <c r="D1224" t="s">
        <v>10</v>
      </c>
      <c r="E1224" t="s">
        <v>11</v>
      </c>
      <c r="F1224" t="s">
        <v>12</v>
      </c>
      <c r="G1224" t="s">
        <v>13</v>
      </c>
      <c r="H1224" t="s">
        <v>13</v>
      </c>
      <c r="I1224">
        <v>59</v>
      </c>
      <c r="J1224" t="str">
        <f>IF(ABS((C1224-AVERAGE($C:$C))/_xlfn.STDEV.S(moras2[SALARIO]))&gt;1.96,"Atípico","No")</f>
        <v>No</v>
      </c>
      <c r="K1224" t="str">
        <f>IF(ABS((moras2[[#This Row],[EDAD]]-AVERAGE($I:$I))/_xlfn.STDEV.S($I:$I))&gt;1.96,"Atípico","No")</f>
        <v>No</v>
      </c>
      <c r="L1224" t="str">
        <f t="shared" si="38"/>
        <v>56+</v>
      </c>
      <c r="M1224" t="str">
        <f t="shared" si="39"/>
        <v>500.001-1.000.000</v>
      </c>
    </row>
    <row r="1225" spans="1:13" x14ac:dyDescent="0.35">
      <c r="A1225">
        <v>3490</v>
      </c>
      <c r="B1225" t="s">
        <v>15</v>
      </c>
      <c r="C1225">
        <v>716100</v>
      </c>
      <c r="D1225" t="s">
        <v>10</v>
      </c>
      <c r="E1225" t="s">
        <v>11</v>
      </c>
      <c r="F1225" t="s">
        <v>12</v>
      </c>
      <c r="G1225" t="s">
        <v>13</v>
      </c>
      <c r="H1225" t="s">
        <v>12</v>
      </c>
      <c r="I1225">
        <v>29</v>
      </c>
      <c r="J1225" t="str">
        <f>IF(ABS((C1225-AVERAGE($C:$C))/_xlfn.STDEV.S(moras2[SALARIO]))&gt;1.96,"Atípico","No")</f>
        <v>No</v>
      </c>
      <c r="K1225" t="str">
        <f>IF(ABS((moras2[[#This Row],[EDAD]]-AVERAGE($I:$I))/_xlfn.STDEV.S($I:$I))&gt;1.96,"Atípico","No")</f>
        <v>No</v>
      </c>
      <c r="L1225" t="str">
        <f t="shared" si="38"/>
        <v>26-35</v>
      </c>
      <c r="M1225" t="str">
        <f t="shared" si="39"/>
        <v>500.001-1.000.000</v>
      </c>
    </row>
    <row r="1226" spans="1:13" x14ac:dyDescent="0.35">
      <c r="A1226">
        <v>1255</v>
      </c>
      <c r="B1226" t="s">
        <v>9</v>
      </c>
      <c r="C1226">
        <v>714425</v>
      </c>
      <c r="D1226" t="s">
        <v>10</v>
      </c>
      <c r="E1226" t="s">
        <v>16</v>
      </c>
      <c r="F1226" t="s">
        <v>12</v>
      </c>
      <c r="G1226" t="s">
        <v>13</v>
      </c>
      <c r="H1226" t="s">
        <v>13</v>
      </c>
      <c r="I1226">
        <v>33</v>
      </c>
      <c r="J1226" t="str">
        <f>IF(ABS((C1226-AVERAGE($C:$C))/_xlfn.STDEV.S(moras2[SALARIO]))&gt;1.96,"Atípico","No")</f>
        <v>No</v>
      </c>
      <c r="K1226" t="str">
        <f>IF(ABS((moras2[[#This Row],[EDAD]]-AVERAGE($I:$I))/_xlfn.STDEV.S($I:$I))&gt;1.96,"Atípico","No")</f>
        <v>No</v>
      </c>
      <c r="L1226" t="str">
        <f t="shared" si="38"/>
        <v>26-35</v>
      </c>
      <c r="M1226" t="str">
        <f t="shared" si="39"/>
        <v>500.001-1.000.000</v>
      </c>
    </row>
    <row r="1227" spans="1:13" x14ac:dyDescent="0.35">
      <c r="A1227">
        <v>4963</v>
      </c>
      <c r="B1227" t="s">
        <v>15</v>
      </c>
      <c r="C1227">
        <v>714152</v>
      </c>
      <c r="D1227" t="s">
        <v>10</v>
      </c>
      <c r="E1227" t="s">
        <v>16</v>
      </c>
      <c r="F1227" t="s">
        <v>12</v>
      </c>
      <c r="G1227" t="s">
        <v>13</v>
      </c>
      <c r="H1227" t="s">
        <v>13</v>
      </c>
      <c r="I1227">
        <v>31</v>
      </c>
      <c r="J1227" t="str">
        <f>IF(ABS((C1227-AVERAGE($C:$C))/_xlfn.STDEV.S(moras2[SALARIO]))&gt;1.96,"Atípico","No")</f>
        <v>No</v>
      </c>
      <c r="K1227" t="str">
        <f>IF(ABS((moras2[[#This Row],[EDAD]]-AVERAGE($I:$I))/_xlfn.STDEV.S($I:$I))&gt;1.96,"Atípico","No")</f>
        <v>No</v>
      </c>
      <c r="L1227" t="str">
        <f t="shared" si="38"/>
        <v>26-35</v>
      </c>
      <c r="M1227" t="str">
        <f t="shared" si="39"/>
        <v>500.001-1.000.000</v>
      </c>
    </row>
    <row r="1228" spans="1:13" x14ac:dyDescent="0.35">
      <c r="A1228">
        <v>2828</v>
      </c>
      <c r="B1228" t="s">
        <v>9</v>
      </c>
      <c r="C1228">
        <v>714074</v>
      </c>
      <c r="D1228" t="s">
        <v>10</v>
      </c>
      <c r="E1228" t="s">
        <v>16</v>
      </c>
      <c r="F1228" t="s">
        <v>12</v>
      </c>
      <c r="G1228" t="s">
        <v>13</v>
      </c>
      <c r="H1228" t="s">
        <v>13</v>
      </c>
      <c r="I1228">
        <v>37</v>
      </c>
      <c r="J1228" t="str">
        <f>IF(ABS((C1228-AVERAGE($C:$C))/_xlfn.STDEV.S(moras2[SALARIO]))&gt;1.96,"Atípico","No")</f>
        <v>No</v>
      </c>
      <c r="K1228" t="str">
        <f>IF(ABS((moras2[[#This Row],[EDAD]]-AVERAGE($I:$I))/_xlfn.STDEV.S($I:$I))&gt;1.96,"Atípico","No")</f>
        <v>No</v>
      </c>
      <c r="L1228" t="str">
        <f t="shared" si="38"/>
        <v>36-45</v>
      </c>
      <c r="M1228" t="str">
        <f t="shared" si="39"/>
        <v>500.001-1.000.000</v>
      </c>
    </row>
    <row r="1229" spans="1:13" x14ac:dyDescent="0.35">
      <c r="A1229">
        <v>1002</v>
      </c>
      <c r="B1229" t="s">
        <v>9</v>
      </c>
      <c r="C1229">
        <v>713928</v>
      </c>
      <c r="D1229" t="s">
        <v>10</v>
      </c>
      <c r="E1229" t="s">
        <v>16</v>
      </c>
      <c r="F1229" t="s">
        <v>12</v>
      </c>
      <c r="G1229" t="s">
        <v>12</v>
      </c>
      <c r="H1229" t="s">
        <v>13</v>
      </c>
      <c r="I1229">
        <v>24</v>
      </c>
      <c r="J1229" t="str">
        <f>IF(ABS((C1229-AVERAGE($C:$C))/_xlfn.STDEV.S(moras2[SALARIO]))&gt;1.96,"Atípico","No")</f>
        <v>No</v>
      </c>
      <c r="K1229" t="str">
        <f>IF(ABS((moras2[[#This Row],[EDAD]]-AVERAGE($I:$I))/_xlfn.STDEV.S($I:$I))&gt;1.96,"Atípico","No")</f>
        <v>No</v>
      </c>
      <c r="L1229" t="str">
        <f t="shared" si="38"/>
        <v>26-35</v>
      </c>
      <c r="M1229" t="str">
        <f t="shared" si="39"/>
        <v>500.001-1.000.000</v>
      </c>
    </row>
    <row r="1230" spans="1:13" x14ac:dyDescent="0.35">
      <c r="A1230">
        <v>4743</v>
      </c>
      <c r="B1230" t="s">
        <v>9</v>
      </c>
      <c r="C1230">
        <v>713217</v>
      </c>
      <c r="D1230" t="s">
        <v>10</v>
      </c>
      <c r="E1230" t="s">
        <v>11</v>
      </c>
      <c r="F1230" t="s">
        <v>12</v>
      </c>
      <c r="G1230" t="s">
        <v>13</v>
      </c>
      <c r="H1230" t="s">
        <v>13</v>
      </c>
      <c r="I1230">
        <v>32</v>
      </c>
      <c r="J1230" t="str">
        <f>IF(ABS((C1230-AVERAGE($C:$C))/_xlfn.STDEV.S(moras2[SALARIO]))&gt;1.96,"Atípico","No")</f>
        <v>No</v>
      </c>
      <c r="K1230" t="str">
        <f>IF(ABS((moras2[[#This Row],[EDAD]]-AVERAGE($I:$I))/_xlfn.STDEV.S($I:$I))&gt;1.96,"Atípico","No")</f>
        <v>No</v>
      </c>
      <c r="L1230" t="str">
        <f t="shared" si="38"/>
        <v>26-35</v>
      </c>
      <c r="M1230" t="str">
        <f t="shared" si="39"/>
        <v>500.001-1.000.000</v>
      </c>
    </row>
    <row r="1231" spans="1:13" x14ac:dyDescent="0.35">
      <c r="A1231">
        <v>2566</v>
      </c>
      <c r="B1231" t="s">
        <v>9</v>
      </c>
      <c r="C1231">
        <v>711460.6</v>
      </c>
      <c r="D1231" t="s">
        <v>10</v>
      </c>
      <c r="E1231" t="s">
        <v>11</v>
      </c>
      <c r="F1231" t="s">
        <v>12</v>
      </c>
      <c r="G1231" t="s">
        <v>13</v>
      </c>
      <c r="H1231" t="s">
        <v>13</v>
      </c>
      <c r="I1231">
        <v>43</v>
      </c>
      <c r="J1231" t="str">
        <f>IF(ABS((C1231-AVERAGE($C:$C))/_xlfn.STDEV.S(moras2[SALARIO]))&gt;1.96,"Atípico","No")</f>
        <v>No</v>
      </c>
      <c r="K1231" t="str">
        <f>IF(ABS((moras2[[#This Row],[EDAD]]-AVERAGE($I:$I))/_xlfn.STDEV.S($I:$I))&gt;1.96,"Atípico","No")</f>
        <v>No</v>
      </c>
      <c r="L1231" t="str">
        <f t="shared" si="38"/>
        <v>36-45</v>
      </c>
      <c r="M1231" t="str">
        <f t="shared" si="39"/>
        <v>500.001-1.000.000</v>
      </c>
    </row>
    <row r="1232" spans="1:13" x14ac:dyDescent="0.35">
      <c r="A1232">
        <v>375</v>
      </c>
      <c r="B1232" t="s">
        <v>9</v>
      </c>
      <c r="C1232">
        <v>711457.86</v>
      </c>
      <c r="D1232" t="s">
        <v>10</v>
      </c>
      <c r="E1232" t="s">
        <v>16</v>
      </c>
      <c r="F1232" t="s">
        <v>12</v>
      </c>
      <c r="G1232" t="s">
        <v>12</v>
      </c>
      <c r="H1232" t="s">
        <v>13</v>
      </c>
      <c r="I1232">
        <v>44</v>
      </c>
      <c r="J1232" t="str">
        <f>IF(ABS((C1232-AVERAGE($C:$C))/_xlfn.STDEV.S(moras2[SALARIO]))&gt;1.96,"Atípico","No")</f>
        <v>No</v>
      </c>
      <c r="K1232" t="str">
        <f>IF(ABS((moras2[[#This Row],[EDAD]]-AVERAGE($I:$I))/_xlfn.STDEV.S($I:$I))&gt;1.96,"Atípico","No")</f>
        <v>No</v>
      </c>
      <c r="L1232" t="str">
        <f t="shared" si="38"/>
        <v>36-45</v>
      </c>
      <c r="M1232" t="str">
        <f t="shared" si="39"/>
        <v>500.001-1.000.000</v>
      </c>
    </row>
    <row r="1233" spans="1:13" x14ac:dyDescent="0.35">
      <c r="A1233">
        <v>4488</v>
      </c>
      <c r="B1233" t="s">
        <v>9</v>
      </c>
      <c r="C1233">
        <v>709423.79</v>
      </c>
      <c r="D1233" t="s">
        <v>10</v>
      </c>
      <c r="E1233" t="s">
        <v>16</v>
      </c>
      <c r="F1233" t="s">
        <v>12</v>
      </c>
      <c r="G1233" t="s">
        <v>13</v>
      </c>
      <c r="H1233" t="s">
        <v>13</v>
      </c>
      <c r="I1233">
        <v>34</v>
      </c>
      <c r="J1233" t="str">
        <f>IF(ABS((C1233-AVERAGE($C:$C))/_xlfn.STDEV.S(moras2[SALARIO]))&gt;1.96,"Atípico","No")</f>
        <v>No</v>
      </c>
      <c r="K1233" t="str">
        <f>IF(ABS((moras2[[#This Row],[EDAD]]-AVERAGE($I:$I))/_xlfn.STDEV.S($I:$I))&gt;1.96,"Atípico","No")</f>
        <v>No</v>
      </c>
      <c r="L1233" t="str">
        <f t="shared" si="38"/>
        <v>26-35</v>
      </c>
      <c r="M1233" t="str">
        <f t="shared" si="39"/>
        <v>500.001-1.000.000</v>
      </c>
    </row>
    <row r="1234" spans="1:13" x14ac:dyDescent="0.35">
      <c r="A1234">
        <v>3786</v>
      </c>
      <c r="B1234" t="s">
        <v>15</v>
      </c>
      <c r="C1234">
        <v>707680.19</v>
      </c>
      <c r="D1234" t="s">
        <v>10</v>
      </c>
      <c r="E1234" t="s">
        <v>16</v>
      </c>
      <c r="F1234" t="s">
        <v>12</v>
      </c>
      <c r="G1234" t="s">
        <v>13</v>
      </c>
      <c r="H1234" t="s">
        <v>13</v>
      </c>
      <c r="I1234">
        <v>19</v>
      </c>
      <c r="J1234" t="str">
        <f>IF(ABS((C1234-AVERAGE($C:$C))/_xlfn.STDEV.S(moras2[SALARIO]))&gt;1.96,"Atípico","No")</f>
        <v>No</v>
      </c>
      <c r="K1234" t="str">
        <f>IF(ABS((moras2[[#This Row],[EDAD]]-AVERAGE($I:$I))/_xlfn.STDEV.S($I:$I))&gt;1.96,"Atípico","No")</f>
        <v>No</v>
      </c>
      <c r="L1234" t="str">
        <f t="shared" si="38"/>
        <v>26-35</v>
      </c>
      <c r="M1234" t="str">
        <f t="shared" si="39"/>
        <v>500.001-1.000.000</v>
      </c>
    </row>
    <row r="1235" spans="1:13" x14ac:dyDescent="0.35">
      <c r="A1235">
        <v>3544</v>
      </c>
      <c r="B1235" t="s">
        <v>15</v>
      </c>
      <c r="C1235">
        <v>707308.6</v>
      </c>
      <c r="D1235" t="s">
        <v>10</v>
      </c>
      <c r="E1235" t="s">
        <v>16</v>
      </c>
      <c r="F1235" t="s">
        <v>12</v>
      </c>
      <c r="G1235" t="s">
        <v>13</v>
      </c>
      <c r="H1235" t="s">
        <v>13</v>
      </c>
      <c r="I1235">
        <v>36</v>
      </c>
      <c r="J1235" t="str">
        <f>IF(ABS((C1235-AVERAGE($C:$C))/_xlfn.STDEV.S(moras2[SALARIO]))&gt;1.96,"Atípico","No")</f>
        <v>No</v>
      </c>
      <c r="K1235" t="str">
        <f>IF(ABS((moras2[[#This Row],[EDAD]]-AVERAGE($I:$I))/_xlfn.STDEV.S($I:$I))&gt;1.96,"Atípico","No")</f>
        <v>No</v>
      </c>
      <c r="L1235" t="str">
        <f t="shared" si="38"/>
        <v>36-45</v>
      </c>
      <c r="M1235" t="str">
        <f t="shared" si="39"/>
        <v>500.001-1.000.000</v>
      </c>
    </row>
    <row r="1236" spans="1:13" x14ac:dyDescent="0.35">
      <c r="A1236">
        <v>2887</v>
      </c>
      <c r="B1236" t="s">
        <v>15</v>
      </c>
      <c r="C1236">
        <v>705807.13</v>
      </c>
      <c r="D1236" t="s">
        <v>10</v>
      </c>
      <c r="E1236" t="s">
        <v>11</v>
      </c>
      <c r="F1236" t="s">
        <v>12</v>
      </c>
      <c r="G1236" t="s">
        <v>13</v>
      </c>
      <c r="H1236" t="s">
        <v>13</v>
      </c>
      <c r="I1236">
        <v>34</v>
      </c>
      <c r="J1236" t="str">
        <f>IF(ABS((C1236-AVERAGE($C:$C))/_xlfn.STDEV.S(moras2[SALARIO]))&gt;1.96,"Atípico","No")</f>
        <v>No</v>
      </c>
      <c r="K1236" t="str">
        <f>IF(ABS((moras2[[#This Row],[EDAD]]-AVERAGE($I:$I))/_xlfn.STDEV.S($I:$I))&gt;1.96,"Atípico","No")</f>
        <v>No</v>
      </c>
      <c r="L1236" t="str">
        <f t="shared" si="38"/>
        <v>26-35</v>
      </c>
      <c r="M1236" t="str">
        <f t="shared" si="39"/>
        <v>500.001-1.000.000</v>
      </c>
    </row>
    <row r="1237" spans="1:13" x14ac:dyDescent="0.35">
      <c r="A1237">
        <v>3080</v>
      </c>
      <c r="B1237" t="s">
        <v>9</v>
      </c>
      <c r="C1237">
        <v>705577.5</v>
      </c>
      <c r="D1237" t="s">
        <v>10</v>
      </c>
      <c r="E1237" t="s">
        <v>16</v>
      </c>
      <c r="F1237" t="s">
        <v>12</v>
      </c>
      <c r="G1237" t="s">
        <v>13</v>
      </c>
      <c r="H1237" t="s">
        <v>13</v>
      </c>
      <c r="I1237">
        <v>53</v>
      </c>
      <c r="J1237" t="str">
        <f>IF(ABS((C1237-AVERAGE($C:$C))/_xlfn.STDEV.S(moras2[SALARIO]))&gt;1.96,"Atípico","No")</f>
        <v>No</v>
      </c>
      <c r="K1237" t="str">
        <f>IF(ABS((moras2[[#This Row],[EDAD]]-AVERAGE($I:$I))/_xlfn.STDEV.S($I:$I))&gt;1.96,"Atípico","No")</f>
        <v>No</v>
      </c>
      <c r="L1237" t="str">
        <f t="shared" si="38"/>
        <v>46-55</v>
      </c>
      <c r="M1237" t="str">
        <f t="shared" si="39"/>
        <v>500.001-1.000.000</v>
      </c>
    </row>
    <row r="1238" spans="1:13" x14ac:dyDescent="0.35">
      <c r="A1238">
        <v>4263</v>
      </c>
      <c r="B1238" t="s">
        <v>15</v>
      </c>
      <c r="C1238">
        <v>705273</v>
      </c>
      <c r="D1238" t="s">
        <v>10</v>
      </c>
      <c r="E1238" t="s">
        <v>16</v>
      </c>
      <c r="F1238" t="s">
        <v>12</v>
      </c>
      <c r="G1238" t="s">
        <v>13</v>
      </c>
      <c r="H1238" t="s">
        <v>13</v>
      </c>
      <c r="I1238">
        <v>45</v>
      </c>
      <c r="J1238" t="str">
        <f>IF(ABS((C1238-AVERAGE($C:$C))/_xlfn.STDEV.S(moras2[SALARIO]))&gt;1.96,"Atípico","No")</f>
        <v>No</v>
      </c>
      <c r="K1238" t="str">
        <f>IF(ABS((moras2[[#This Row],[EDAD]]-AVERAGE($I:$I))/_xlfn.STDEV.S($I:$I))&gt;1.96,"Atípico","No")</f>
        <v>No</v>
      </c>
      <c r="L1238" t="str">
        <f t="shared" si="38"/>
        <v>36-45</v>
      </c>
      <c r="M1238" t="str">
        <f t="shared" si="39"/>
        <v>500.001-1.000.000</v>
      </c>
    </row>
    <row r="1239" spans="1:13" x14ac:dyDescent="0.35">
      <c r="A1239">
        <v>3903</v>
      </c>
      <c r="B1239" t="s">
        <v>9</v>
      </c>
      <c r="C1239">
        <v>705100</v>
      </c>
      <c r="D1239" t="s">
        <v>10</v>
      </c>
      <c r="E1239" t="s">
        <v>16</v>
      </c>
      <c r="F1239" t="s">
        <v>12</v>
      </c>
      <c r="G1239" t="s">
        <v>13</v>
      </c>
      <c r="H1239" t="s">
        <v>13</v>
      </c>
      <c r="I1239">
        <v>64</v>
      </c>
      <c r="J1239" t="str">
        <f>IF(ABS((C1239-AVERAGE($C:$C))/_xlfn.STDEV.S(moras2[SALARIO]))&gt;1.96,"Atípico","No")</f>
        <v>No</v>
      </c>
      <c r="K1239" t="str">
        <f>IF(ABS((moras2[[#This Row],[EDAD]]-AVERAGE($I:$I))/_xlfn.STDEV.S($I:$I))&gt;1.96,"Atípico","No")</f>
        <v>No</v>
      </c>
      <c r="L1239" t="str">
        <f t="shared" si="38"/>
        <v>56+</v>
      </c>
      <c r="M1239" t="str">
        <f t="shared" si="39"/>
        <v>500.001-1.000.000</v>
      </c>
    </row>
    <row r="1240" spans="1:13" x14ac:dyDescent="0.35">
      <c r="A1240">
        <v>1913</v>
      </c>
      <c r="B1240" t="s">
        <v>9</v>
      </c>
      <c r="C1240">
        <v>704330</v>
      </c>
      <c r="D1240" t="s">
        <v>10</v>
      </c>
      <c r="E1240" t="s">
        <v>11</v>
      </c>
      <c r="F1240" t="s">
        <v>12</v>
      </c>
      <c r="G1240" t="s">
        <v>13</v>
      </c>
      <c r="H1240" t="s">
        <v>13</v>
      </c>
      <c r="I1240">
        <v>32</v>
      </c>
      <c r="J1240" t="str">
        <f>IF(ABS((C1240-AVERAGE($C:$C))/_xlfn.STDEV.S(moras2[SALARIO]))&gt;1.96,"Atípico","No")</f>
        <v>No</v>
      </c>
      <c r="K1240" t="str">
        <f>IF(ABS((moras2[[#This Row],[EDAD]]-AVERAGE($I:$I))/_xlfn.STDEV.S($I:$I))&gt;1.96,"Atípico","No")</f>
        <v>No</v>
      </c>
      <c r="L1240" t="str">
        <f t="shared" si="38"/>
        <v>26-35</v>
      </c>
      <c r="M1240" t="str">
        <f t="shared" si="39"/>
        <v>500.001-1.000.000</v>
      </c>
    </row>
    <row r="1241" spans="1:13" x14ac:dyDescent="0.35">
      <c r="A1241">
        <v>1544</v>
      </c>
      <c r="B1241" t="s">
        <v>15</v>
      </c>
      <c r="C1241">
        <v>704142.51</v>
      </c>
      <c r="D1241" t="s">
        <v>10</v>
      </c>
      <c r="E1241" t="s">
        <v>16</v>
      </c>
      <c r="F1241" t="s">
        <v>12</v>
      </c>
      <c r="G1241" t="s">
        <v>13</v>
      </c>
      <c r="H1241" t="s">
        <v>13</v>
      </c>
      <c r="I1241">
        <v>41</v>
      </c>
      <c r="J1241" t="str">
        <f>IF(ABS((C1241-AVERAGE($C:$C))/_xlfn.STDEV.S(moras2[SALARIO]))&gt;1.96,"Atípico","No")</f>
        <v>No</v>
      </c>
      <c r="K1241" t="str">
        <f>IF(ABS((moras2[[#This Row],[EDAD]]-AVERAGE($I:$I))/_xlfn.STDEV.S($I:$I))&gt;1.96,"Atípico","No")</f>
        <v>No</v>
      </c>
      <c r="L1241" t="str">
        <f t="shared" si="38"/>
        <v>36-45</v>
      </c>
      <c r="M1241" t="str">
        <f t="shared" si="39"/>
        <v>500.001-1.000.000</v>
      </c>
    </row>
    <row r="1242" spans="1:13" x14ac:dyDescent="0.35">
      <c r="A1242">
        <v>2640</v>
      </c>
      <c r="B1242" t="s">
        <v>9</v>
      </c>
      <c r="C1242">
        <v>703766.13</v>
      </c>
      <c r="D1242" t="s">
        <v>10</v>
      </c>
      <c r="E1242" t="s">
        <v>16</v>
      </c>
      <c r="F1242" t="s">
        <v>12</v>
      </c>
      <c r="G1242" t="s">
        <v>13</v>
      </c>
      <c r="H1242" t="s">
        <v>13</v>
      </c>
      <c r="I1242">
        <v>45</v>
      </c>
      <c r="J1242" t="str">
        <f>IF(ABS((C1242-AVERAGE($C:$C))/_xlfn.STDEV.S(moras2[SALARIO]))&gt;1.96,"Atípico","No")</f>
        <v>No</v>
      </c>
      <c r="K1242" t="str">
        <f>IF(ABS((moras2[[#This Row],[EDAD]]-AVERAGE($I:$I))/_xlfn.STDEV.S($I:$I))&gt;1.96,"Atípico","No")</f>
        <v>No</v>
      </c>
      <c r="L1242" t="str">
        <f t="shared" si="38"/>
        <v>36-45</v>
      </c>
      <c r="M1242" t="str">
        <f t="shared" si="39"/>
        <v>500.001-1.000.000</v>
      </c>
    </row>
    <row r="1243" spans="1:13" x14ac:dyDescent="0.35">
      <c r="A1243">
        <v>1268</v>
      </c>
      <c r="B1243" t="s">
        <v>9</v>
      </c>
      <c r="C1243">
        <v>703681</v>
      </c>
      <c r="D1243" t="s">
        <v>10</v>
      </c>
      <c r="E1243" t="s">
        <v>16</v>
      </c>
      <c r="F1243" t="s">
        <v>12</v>
      </c>
      <c r="G1243" t="s">
        <v>13</v>
      </c>
      <c r="H1243" t="s">
        <v>13</v>
      </c>
      <c r="I1243">
        <v>32</v>
      </c>
      <c r="J1243" t="str">
        <f>IF(ABS((C1243-AVERAGE($C:$C))/_xlfn.STDEV.S(moras2[SALARIO]))&gt;1.96,"Atípico","No")</f>
        <v>No</v>
      </c>
      <c r="K1243" t="str">
        <f>IF(ABS((moras2[[#This Row],[EDAD]]-AVERAGE($I:$I))/_xlfn.STDEV.S($I:$I))&gt;1.96,"Atípico","No")</f>
        <v>No</v>
      </c>
      <c r="L1243" t="str">
        <f t="shared" si="38"/>
        <v>26-35</v>
      </c>
      <c r="M1243" t="str">
        <f t="shared" si="39"/>
        <v>500.001-1.000.000</v>
      </c>
    </row>
    <row r="1244" spans="1:13" x14ac:dyDescent="0.35">
      <c r="A1244">
        <v>3177</v>
      </c>
      <c r="B1244" t="s">
        <v>15</v>
      </c>
      <c r="C1244">
        <v>703520.79</v>
      </c>
      <c r="D1244" t="s">
        <v>10</v>
      </c>
      <c r="E1244" t="s">
        <v>16</v>
      </c>
      <c r="F1244" t="s">
        <v>12</v>
      </c>
      <c r="G1244" t="s">
        <v>13</v>
      </c>
      <c r="H1244" t="s">
        <v>13</v>
      </c>
      <c r="I1244">
        <v>36</v>
      </c>
      <c r="J1244" t="str">
        <f>IF(ABS((C1244-AVERAGE($C:$C))/_xlfn.STDEV.S(moras2[SALARIO]))&gt;1.96,"Atípico","No")</f>
        <v>No</v>
      </c>
      <c r="K1244" t="str">
        <f>IF(ABS((moras2[[#This Row],[EDAD]]-AVERAGE($I:$I))/_xlfn.STDEV.S($I:$I))&gt;1.96,"Atípico","No")</f>
        <v>No</v>
      </c>
      <c r="L1244" t="str">
        <f t="shared" si="38"/>
        <v>36-45</v>
      </c>
      <c r="M1244" t="str">
        <f t="shared" si="39"/>
        <v>500.001-1.000.000</v>
      </c>
    </row>
    <row r="1245" spans="1:13" x14ac:dyDescent="0.35">
      <c r="A1245">
        <v>1716</v>
      </c>
      <c r="B1245" t="s">
        <v>9</v>
      </c>
      <c r="C1245">
        <v>703205</v>
      </c>
      <c r="D1245" t="s">
        <v>14</v>
      </c>
      <c r="E1245" t="s">
        <v>11</v>
      </c>
      <c r="F1245" t="s">
        <v>12</v>
      </c>
      <c r="G1245" t="s">
        <v>13</v>
      </c>
      <c r="H1245" t="s">
        <v>13</v>
      </c>
      <c r="I1245">
        <v>81</v>
      </c>
      <c r="J1245" t="str">
        <f>IF(ABS((C1245-AVERAGE($C:$C))/_xlfn.STDEV.S(moras2[SALARIO]))&gt;1.96,"Atípico","No")</f>
        <v>No</v>
      </c>
      <c r="K1245" t="str">
        <f>IF(ABS((moras2[[#This Row],[EDAD]]-AVERAGE($I:$I))/_xlfn.STDEV.S($I:$I))&gt;1.96,"Atípico","No")</f>
        <v>Atípico</v>
      </c>
      <c r="L1245" t="str">
        <f t="shared" si="38"/>
        <v>56+</v>
      </c>
      <c r="M1245" t="str">
        <f t="shared" si="39"/>
        <v>500.001-1.000.000</v>
      </c>
    </row>
    <row r="1246" spans="1:13" x14ac:dyDescent="0.35">
      <c r="A1246">
        <v>3511</v>
      </c>
      <c r="B1246" t="s">
        <v>15</v>
      </c>
      <c r="C1246">
        <v>702145.6</v>
      </c>
      <c r="D1246" t="s">
        <v>10</v>
      </c>
      <c r="E1246" t="s">
        <v>11</v>
      </c>
      <c r="F1246" t="s">
        <v>12</v>
      </c>
      <c r="G1246" t="s">
        <v>13</v>
      </c>
      <c r="H1246" t="s">
        <v>13</v>
      </c>
      <c r="I1246">
        <v>35</v>
      </c>
      <c r="J1246" t="str">
        <f>IF(ABS((C1246-AVERAGE($C:$C))/_xlfn.STDEV.S(moras2[SALARIO]))&gt;1.96,"Atípico","No")</f>
        <v>No</v>
      </c>
      <c r="K1246" t="str">
        <f>IF(ABS((moras2[[#This Row],[EDAD]]-AVERAGE($I:$I))/_xlfn.STDEV.S($I:$I))&gt;1.96,"Atípico","No")</f>
        <v>No</v>
      </c>
      <c r="L1246" t="str">
        <f t="shared" si="38"/>
        <v>26-35</v>
      </c>
      <c r="M1246" t="str">
        <f t="shared" si="39"/>
        <v>500.001-1.000.000</v>
      </c>
    </row>
    <row r="1247" spans="1:13" x14ac:dyDescent="0.35">
      <c r="A1247">
        <v>1030</v>
      </c>
      <c r="B1247" t="s">
        <v>9</v>
      </c>
      <c r="C1247">
        <v>701742</v>
      </c>
      <c r="D1247" t="s">
        <v>10</v>
      </c>
      <c r="E1247" t="s">
        <v>11</v>
      </c>
      <c r="F1247" t="s">
        <v>12</v>
      </c>
      <c r="G1247" t="s">
        <v>13</v>
      </c>
      <c r="H1247" t="s">
        <v>13</v>
      </c>
      <c r="I1247">
        <v>30</v>
      </c>
      <c r="J1247" t="str">
        <f>IF(ABS((C1247-AVERAGE($C:$C))/_xlfn.STDEV.S(moras2[SALARIO]))&gt;1.96,"Atípico","No")</f>
        <v>No</v>
      </c>
      <c r="K1247" t="str">
        <f>IF(ABS((moras2[[#This Row],[EDAD]]-AVERAGE($I:$I))/_xlfn.STDEV.S($I:$I))&gt;1.96,"Atípico","No")</f>
        <v>No</v>
      </c>
      <c r="L1247" t="str">
        <f t="shared" si="38"/>
        <v>26-35</v>
      </c>
      <c r="M1247" t="str">
        <f t="shared" si="39"/>
        <v>500.001-1.000.000</v>
      </c>
    </row>
    <row r="1248" spans="1:13" x14ac:dyDescent="0.35">
      <c r="A1248">
        <v>4082</v>
      </c>
      <c r="B1248" t="s">
        <v>9</v>
      </c>
      <c r="C1248">
        <v>701516.48</v>
      </c>
      <c r="D1248" t="s">
        <v>10</v>
      </c>
      <c r="E1248" t="s">
        <v>16</v>
      </c>
      <c r="F1248" t="s">
        <v>12</v>
      </c>
      <c r="G1248" t="s">
        <v>13</v>
      </c>
      <c r="H1248" t="s">
        <v>13</v>
      </c>
      <c r="I1248">
        <v>38</v>
      </c>
      <c r="J1248" t="str">
        <f>IF(ABS((C1248-AVERAGE($C:$C))/_xlfn.STDEV.S(moras2[SALARIO]))&gt;1.96,"Atípico","No")</f>
        <v>No</v>
      </c>
      <c r="K1248" t="str">
        <f>IF(ABS((moras2[[#This Row],[EDAD]]-AVERAGE($I:$I))/_xlfn.STDEV.S($I:$I))&gt;1.96,"Atípico","No")</f>
        <v>No</v>
      </c>
      <c r="L1248" t="str">
        <f t="shared" si="38"/>
        <v>36-45</v>
      </c>
      <c r="M1248" t="str">
        <f t="shared" si="39"/>
        <v>500.001-1.000.000</v>
      </c>
    </row>
    <row r="1249" spans="1:13" x14ac:dyDescent="0.35">
      <c r="A1249">
        <v>2465</v>
      </c>
      <c r="B1249" t="s">
        <v>15</v>
      </c>
      <c r="C1249">
        <v>700882.78</v>
      </c>
      <c r="D1249" t="s">
        <v>10</v>
      </c>
      <c r="E1249" t="s">
        <v>16</v>
      </c>
      <c r="F1249" t="s">
        <v>12</v>
      </c>
      <c r="G1249" t="s">
        <v>13</v>
      </c>
      <c r="H1249" t="s">
        <v>13</v>
      </c>
      <c r="I1249">
        <v>44</v>
      </c>
      <c r="J1249" t="str">
        <f>IF(ABS((C1249-AVERAGE($C:$C))/_xlfn.STDEV.S(moras2[SALARIO]))&gt;1.96,"Atípico","No")</f>
        <v>No</v>
      </c>
      <c r="K1249" t="str">
        <f>IF(ABS((moras2[[#This Row],[EDAD]]-AVERAGE($I:$I))/_xlfn.STDEV.S($I:$I))&gt;1.96,"Atípico","No")</f>
        <v>No</v>
      </c>
      <c r="L1249" t="str">
        <f t="shared" si="38"/>
        <v>36-45</v>
      </c>
      <c r="M1249" t="str">
        <f t="shared" si="39"/>
        <v>500.001-1.000.000</v>
      </c>
    </row>
    <row r="1250" spans="1:13" x14ac:dyDescent="0.35">
      <c r="A1250">
        <v>1093</v>
      </c>
      <c r="B1250" t="s">
        <v>9</v>
      </c>
      <c r="C1250">
        <v>700000</v>
      </c>
      <c r="D1250" t="s">
        <v>10</v>
      </c>
      <c r="E1250" t="s">
        <v>16</v>
      </c>
      <c r="F1250" t="s">
        <v>12</v>
      </c>
      <c r="G1250" t="s">
        <v>13</v>
      </c>
      <c r="H1250" t="s">
        <v>13</v>
      </c>
      <c r="I1250">
        <v>22</v>
      </c>
      <c r="J1250" t="str">
        <f>IF(ABS((C1250-AVERAGE($C:$C))/_xlfn.STDEV.S(moras2[SALARIO]))&gt;1.96,"Atípico","No")</f>
        <v>No</v>
      </c>
      <c r="K1250" t="str">
        <f>IF(ABS((moras2[[#This Row],[EDAD]]-AVERAGE($I:$I))/_xlfn.STDEV.S($I:$I))&gt;1.96,"Atípico","No")</f>
        <v>No</v>
      </c>
      <c r="L1250" t="str">
        <f t="shared" si="38"/>
        <v>26-35</v>
      </c>
      <c r="M1250" t="str">
        <f t="shared" si="39"/>
        <v>500.001-1.000.000</v>
      </c>
    </row>
    <row r="1251" spans="1:13" x14ac:dyDescent="0.35">
      <c r="A1251">
        <v>3011</v>
      </c>
      <c r="B1251" t="s">
        <v>15</v>
      </c>
      <c r="C1251">
        <v>700000</v>
      </c>
      <c r="D1251" t="s">
        <v>10</v>
      </c>
      <c r="E1251" t="s">
        <v>16</v>
      </c>
      <c r="F1251" t="s">
        <v>12</v>
      </c>
      <c r="G1251" t="s">
        <v>13</v>
      </c>
      <c r="H1251" t="s">
        <v>13</v>
      </c>
      <c r="I1251">
        <v>27</v>
      </c>
      <c r="J1251" t="str">
        <f>IF(ABS((C1251-AVERAGE($C:$C))/_xlfn.STDEV.S(moras2[SALARIO]))&gt;1.96,"Atípico","No")</f>
        <v>No</v>
      </c>
      <c r="K1251" t="str">
        <f>IF(ABS((moras2[[#This Row],[EDAD]]-AVERAGE($I:$I))/_xlfn.STDEV.S($I:$I))&gt;1.96,"Atípico","No")</f>
        <v>No</v>
      </c>
      <c r="L1251" t="str">
        <f t="shared" si="38"/>
        <v>26-35</v>
      </c>
      <c r="M1251" t="str">
        <f t="shared" si="39"/>
        <v>500.001-1.000.000</v>
      </c>
    </row>
    <row r="1252" spans="1:13" x14ac:dyDescent="0.35">
      <c r="A1252">
        <v>4765</v>
      </c>
      <c r="B1252" t="s">
        <v>15</v>
      </c>
      <c r="C1252">
        <v>700000</v>
      </c>
      <c r="D1252" t="s">
        <v>10</v>
      </c>
      <c r="E1252" t="s">
        <v>16</v>
      </c>
      <c r="F1252" t="s">
        <v>12</v>
      </c>
      <c r="G1252" t="s">
        <v>13</v>
      </c>
      <c r="H1252" t="s">
        <v>13</v>
      </c>
      <c r="I1252">
        <v>32</v>
      </c>
      <c r="J1252" t="str">
        <f>IF(ABS((C1252-AVERAGE($C:$C))/_xlfn.STDEV.S(moras2[SALARIO]))&gt;1.96,"Atípico","No")</f>
        <v>No</v>
      </c>
      <c r="K1252" t="str">
        <f>IF(ABS((moras2[[#This Row],[EDAD]]-AVERAGE($I:$I))/_xlfn.STDEV.S($I:$I))&gt;1.96,"Atípico","No")</f>
        <v>No</v>
      </c>
      <c r="L1252" t="str">
        <f t="shared" si="38"/>
        <v>26-35</v>
      </c>
      <c r="M1252" t="str">
        <f t="shared" si="39"/>
        <v>500.001-1.000.000</v>
      </c>
    </row>
    <row r="1253" spans="1:13" x14ac:dyDescent="0.35">
      <c r="A1253">
        <v>3908</v>
      </c>
      <c r="B1253" t="s">
        <v>9</v>
      </c>
      <c r="C1253">
        <v>700000</v>
      </c>
      <c r="D1253" t="s">
        <v>10</v>
      </c>
      <c r="E1253" t="s">
        <v>16</v>
      </c>
      <c r="F1253" t="s">
        <v>12</v>
      </c>
      <c r="G1253" t="s">
        <v>13</v>
      </c>
      <c r="H1253" t="s">
        <v>13</v>
      </c>
      <c r="I1253">
        <v>46</v>
      </c>
      <c r="J1253" t="str">
        <f>IF(ABS((C1253-AVERAGE($C:$C))/_xlfn.STDEV.S(moras2[SALARIO]))&gt;1.96,"Atípico","No")</f>
        <v>No</v>
      </c>
      <c r="K1253" t="str">
        <f>IF(ABS((moras2[[#This Row],[EDAD]]-AVERAGE($I:$I))/_xlfn.STDEV.S($I:$I))&gt;1.96,"Atípico","No")</f>
        <v>No</v>
      </c>
      <c r="L1253" t="str">
        <f t="shared" si="38"/>
        <v>46-55</v>
      </c>
      <c r="M1253" t="str">
        <f t="shared" si="39"/>
        <v>500.001-1.000.000</v>
      </c>
    </row>
    <row r="1254" spans="1:13" x14ac:dyDescent="0.35">
      <c r="A1254">
        <v>518</v>
      </c>
      <c r="B1254" t="s">
        <v>9</v>
      </c>
      <c r="C1254">
        <v>699800</v>
      </c>
      <c r="D1254" t="s">
        <v>10</v>
      </c>
      <c r="E1254" t="s">
        <v>16</v>
      </c>
      <c r="F1254" t="s">
        <v>12</v>
      </c>
      <c r="G1254" t="s">
        <v>13</v>
      </c>
      <c r="H1254" t="s">
        <v>13</v>
      </c>
      <c r="I1254">
        <v>26</v>
      </c>
      <c r="J1254" t="str">
        <f>IF(ABS((C1254-AVERAGE($C:$C))/_xlfn.STDEV.S(moras2[SALARIO]))&gt;1.96,"Atípico","No")</f>
        <v>No</v>
      </c>
      <c r="K1254" t="str">
        <f>IF(ABS((moras2[[#This Row],[EDAD]]-AVERAGE($I:$I))/_xlfn.STDEV.S($I:$I))&gt;1.96,"Atípico","No")</f>
        <v>No</v>
      </c>
      <c r="L1254" t="str">
        <f t="shared" si="38"/>
        <v>26-35</v>
      </c>
      <c r="M1254" t="str">
        <f t="shared" si="39"/>
        <v>500.001-1.000.000</v>
      </c>
    </row>
    <row r="1255" spans="1:13" x14ac:dyDescent="0.35">
      <c r="A1255">
        <v>2662</v>
      </c>
      <c r="B1255" t="s">
        <v>9</v>
      </c>
      <c r="C1255">
        <v>699251.07</v>
      </c>
      <c r="D1255" t="s">
        <v>10</v>
      </c>
      <c r="E1255" t="s">
        <v>16</v>
      </c>
      <c r="F1255" t="s">
        <v>12</v>
      </c>
      <c r="G1255" t="s">
        <v>13</v>
      </c>
      <c r="H1255" t="s">
        <v>13</v>
      </c>
      <c r="I1255">
        <v>24</v>
      </c>
      <c r="J1255" t="str">
        <f>IF(ABS((C1255-AVERAGE($C:$C))/_xlfn.STDEV.S(moras2[SALARIO]))&gt;1.96,"Atípico","No")</f>
        <v>No</v>
      </c>
      <c r="K1255" t="str">
        <f>IF(ABS((moras2[[#This Row],[EDAD]]-AVERAGE($I:$I))/_xlfn.STDEV.S($I:$I))&gt;1.96,"Atípico","No")</f>
        <v>No</v>
      </c>
      <c r="L1255" t="str">
        <f t="shared" si="38"/>
        <v>26-35</v>
      </c>
      <c r="M1255" t="str">
        <f t="shared" si="39"/>
        <v>500.001-1.000.000</v>
      </c>
    </row>
    <row r="1256" spans="1:13" x14ac:dyDescent="0.35">
      <c r="A1256">
        <v>3139</v>
      </c>
      <c r="B1256" t="s">
        <v>9</v>
      </c>
      <c r="C1256">
        <v>698559.5</v>
      </c>
      <c r="D1256" t="s">
        <v>10</v>
      </c>
      <c r="E1256" t="s">
        <v>11</v>
      </c>
      <c r="F1256" t="s">
        <v>12</v>
      </c>
      <c r="G1256" t="s">
        <v>13</v>
      </c>
      <c r="H1256" t="s">
        <v>13</v>
      </c>
      <c r="I1256">
        <v>31</v>
      </c>
      <c r="J1256" t="str">
        <f>IF(ABS((C1256-AVERAGE($C:$C))/_xlfn.STDEV.S(moras2[SALARIO]))&gt;1.96,"Atípico","No")</f>
        <v>No</v>
      </c>
      <c r="K1256" t="str">
        <f>IF(ABS((moras2[[#This Row],[EDAD]]-AVERAGE($I:$I))/_xlfn.STDEV.S($I:$I))&gt;1.96,"Atípico","No")</f>
        <v>No</v>
      </c>
      <c r="L1256" t="str">
        <f t="shared" si="38"/>
        <v>26-35</v>
      </c>
      <c r="M1256" t="str">
        <f t="shared" si="39"/>
        <v>500.001-1.000.000</v>
      </c>
    </row>
    <row r="1257" spans="1:13" x14ac:dyDescent="0.35">
      <c r="A1257">
        <v>2685</v>
      </c>
      <c r="B1257" t="s">
        <v>15</v>
      </c>
      <c r="C1257">
        <v>698426.7</v>
      </c>
      <c r="D1257" t="s">
        <v>10</v>
      </c>
      <c r="E1257" t="s">
        <v>11</v>
      </c>
      <c r="F1257" t="s">
        <v>12</v>
      </c>
      <c r="G1257" t="s">
        <v>13</v>
      </c>
      <c r="H1257" t="s">
        <v>13</v>
      </c>
      <c r="I1257">
        <v>35</v>
      </c>
      <c r="J1257" t="str">
        <f>IF(ABS((C1257-AVERAGE($C:$C))/_xlfn.STDEV.S(moras2[SALARIO]))&gt;1.96,"Atípico","No")</f>
        <v>No</v>
      </c>
      <c r="K1257" t="str">
        <f>IF(ABS((moras2[[#This Row],[EDAD]]-AVERAGE($I:$I))/_xlfn.STDEV.S($I:$I))&gt;1.96,"Atípico","No")</f>
        <v>No</v>
      </c>
      <c r="L1257" t="str">
        <f t="shared" si="38"/>
        <v>26-35</v>
      </c>
      <c r="M1257" t="str">
        <f t="shared" si="39"/>
        <v>500.001-1.000.000</v>
      </c>
    </row>
    <row r="1258" spans="1:13" x14ac:dyDescent="0.35">
      <c r="A1258">
        <v>4784</v>
      </c>
      <c r="B1258" t="s">
        <v>9</v>
      </c>
      <c r="C1258">
        <v>697743.71</v>
      </c>
      <c r="D1258" t="s">
        <v>10</v>
      </c>
      <c r="E1258" t="s">
        <v>16</v>
      </c>
      <c r="F1258" t="s">
        <v>12</v>
      </c>
      <c r="G1258" t="s">
        <v>12</v>
      </c>
      <c r="H1258" t="s">
        <v>13</v>
      </c>
      <c r="I1258">
        <v>29</v>
      </c>
      <c r="J1258" t="str">
        <f>IF(ABS((C1258-AVERAGE($C:$C))/_xlfn.STDEV.S(moras2[SALARIO]))&gt;1.96,"Atípico","No")</f>
        <v>No</v>
      </c>
      <c r="K1258" t="str">
        <f>IF(ABS((moras2[[#This Row],[EDAD]]-AVERAGE($I:$I))/_xlfn.STDEV.S($I:$I))&gt;1.96,"Atípico","No")</f>
        <v>No</v>
      </c>
      <c r="L1258" t="str">
        <f t="shared" si="38"/>
        <v>26-35</v>
      </c>
      <c r="M1258" t="str">
        <f t="shared" si="39"/>
        <v>500.001-1.000.000</v>
      </c>
    </row>
    <row r="1259" spans="1:13" x14ac:dyDescent="0.35">
      <c r="A1259">
        <v>641</v>
      </c>
      <c r="B1259" t="s">
        <v>15</v>
      </c>
      <c r="C1259">
        <v>697711</v>
      </c>
      <c r="D1259" t="s">
        <v>14</v>
      </c>
      <c r="E1259" t="s">
        <v>11</v>
      </c>
      <c r="F1259" t="s">
        <v>12</v>
      </c>
      <c r="G1259" t="s">
        <v>13</v>
      </c>
      <c r="H1259" t="s">
        <v>13</v>
      </c>
      <c r="I1259">
        <v>76</v>
      </c>
      <c r="J1259" t="str">
        <f>IF(ABS((C1259-AVERAGE($C:$C))/_xlfn.STDEV.S(moras2[SALARIO]))&gt;1.96,"Atípico","No")</f>
        <v>No</v>
      </c>
      <c r="K1259" t="str">
        <f>IF(ABS((moras2[[#This Row],[EDAD]]-AVERAGE($I:$I))/_xlfn.STDEV.S($I:$I))&gt;1.96,"Atípico","No")</f>
        <v>Atípico</v>
      </c>
      <c r="L1259" t="str">
        <f t="shared" si="38"/>
        <v>56+</v>
      </c>
      <c r="M1259" t="str">
        <f t="shared" si="39"/>
        <v>500.001-1.000.000</v>
      </c>
    </row>
    <row r="1260" spans="1:13" x14ac:dyDescent="0.35">
      <c r="A1260">
        <v>2261</v>
      </c>
      <c r="B1260" t="s">
        <v>9</v>
      </c>
      <c r="C1260">
        <v>697648</v>
      </c>
      <c r="D1260" t="s">
        <v>10</v>
      </c>
      <c r="E1260" t="s">
        <v>16</v>
      </c>
      <c r="F1260" t="s">
        <v>12</v>
      </c>
      <c r="G1260" t="s">
        <v>13</v>
      </c>
      <c r="H1260" t="s">
        <v>13</v>
      </c>
      <c r="I1260">
        <v>61</v>
      </c>
      <c r="J1260" t="str">
        <f>IF(ABS((C1260-AVERAGE($C:$C))/_xlfn.STDEV.S(moras2[SALARIO]))&gt;1.96,"Atípico","No")</f>
        <v>No</v>
      </c>
      <c r="K1260" t="str">
        <f>IF(ABS((moras2[[#This Row],[EDAD]]-AVERAGE($I:$I))/_xlfn.STDEV.S($I:$I))&gt;1.96,"Atípico","No")</f>
        <v>No</v>
      </c>
      <c r="L1260" t="str">
        <f t="shared" si="38"/>
        <v>56+</v>
      </c>
      <c r="M1260" t="str">
        <f t="shared" si="39"/>
        <v>500.001-1.000.000</v>
      </c>
    </row>
    <row r="1261" spans="1:13" x14ac:dyDescent="0.35">
      <c r="A1261">
        <v>2458</v>
      </c>
      <c r="B1261" t="s">
        <v>15</v>
      </c>
      <c r="C1261">
        <v>697616.29</v>
      </c>
      <c r="D1261" t="s">
        <v>10</v>
      </c>
      <c r="E1261" t="s">
        <v>16</v>
      </c>
      <c r="F1261" t="s">
        <v>12</v>
      </c>
      <c r="G1261" t="s">
        <v>13</v>
      </c>
      <c r="H1261" t="s">
        <v>13</v>
      </c>
      <c r="I1261">
        <v>34</v>
      </c>
      <c r="J1261" t="str">
        <f>IF(ABS((C1261-AVERAGE($C:$C))/_xlfn.STDEV.S(moras2[SALARIO]))&gt;1.96,"Atípico","No")</f>
        <v>No</v>
      </c>
      <c r="K1261" t="str">
        <f>IF(ABS((moras2[[#This Row],[EDAD]]-AVERAGE($I:$I))/_xlfn.STDEV.S($I:$I))&gt;1.96,"Atípico","No")</f>
        <v>No</v>
      </c>
      <c r="L1261" t="str">
        <f t="shared" si="38"/>
        <v>26-35</v>
      </c>
      <c r="M1261" t="str">
        <f t="shared" si="39"/>
        <v>500.001-1.000.000</v>
      </c>
    </row>
    <row r="1262" spans="1:13" x14ac:dyDescent="0.35">
      <c r="A1262">
        <v>2467</v>
      </c>
      <c r="B1262" t="s">
        <v>15</v>
      </c>
      <c r="C1262">
        <v>697309.5</v>
      </c>
      <c r="D1262" t="s">
        <v>10</v>
      </c>
      <c r="E1262" t="s">
        <v>11</v>
      </c>
      <c r="F1262" t="s">
        <v>12</v>
      </c>
      <c r="G1262" t="s">
        <v>13</v>
      </c>
      <c r="H1262" t="s">
        <v>13</v>
      </c>
      <c r="I1262">
        <v>55</v>
      </c>
      <c r="J1262" t="str">
        <f>IF(ABS((C1262-AVERAGE($C:$C))/_xlfn.STDEV.S(moras2[SALARIO]))&gt;1.96,"Atípico","No")</f>
        <v>No</v>
      </c>
      <c r="K1262" t="str">
        <f>IF(ABS((moras2[[#This Row],[EDAD]]-AVERAGE($I:$I))/_xlfn.STDEV.S($I:$I))&gt;1.96,"Atípico","No")</f>
        <v>No</v>
      </c>
      <c r="L1262" t="str">
        <f t="shared" si="38"/>
        <v>46-55</v>
      </c>
      <c r="M1262" t="str">
        <f t="shared" si="39"/>
        <v>500.001-1.000.000</v>
      </c>
    </row>
    <row r="1263" spans="1:13" x14ac:dyDescent="0.35">
      <c r="A1263">
        <v>4642</v>
      </c>
      <c r="B1263" t="s">
        <v>15</v>
      </c>
      <c r="C1263">
        <v>696716</v>
      </c>
      <c r="D1263" t="s">
        <v>10</v>
      </c>
      <c r="E1263" t="s">
        <v>11</v>
      </c>
      <c r="F1263" t="s">
        <v>12</v>
      </c>
      <c r="G1263" t="s">
        <v>13</v>
      </c>
      <c r="H1263" t="s">
        <v>12</v>
      </c>
      <c r="I1263">
        <v>35</v>
      </c>
      <c r="J1263" t="str">
        <f>IF(ABS((C1263-AVERAGE($C:$C))/_xlfn.STDEV.S(moras2[SALARIO]))&gt;1.96,"Atípico","No")</f>
        <v>No</v>
      </c>
      <c r="K1263" t="str">
        <f>IF(ABS((moras2[[#This Row],[EDAD]]-AVERAGE($I:$I))/_xlfn.STDEV.S($I:$I))&gt;1.96,"Atípico","No")</f>
        <v>No</v>
      </c>
      <c r="L1263" t="str">
        <f t="shared" si="38"/>
        <v>26-35</v>
      </c>
      <c r="M1263" t="str">
        <f t="shared" si="39"/>
        <v>500.001-1.000.000</v>
      </c>
    </row>
    <row r="1264" spans="1:13" x14ac:dyDescent="0.35">
      <c r="A1264">
        <v>4811</v>
      </c>
      <c r="B1264" t="s">
        <v>15</v>
      </c>
      <c r="C1264">
        <v>696716</v>
      </c>
      <c r="D1264" t="s">
        <v>10</v>
      </c>
      <c r="E1264" t="s">
        <v>11</v>
      </c>
      <c r="F1264" t="s">
        <v>12</v>
      </c>
      <c r="G1264" t="s">
        <v>13</v>
      </c>
      <c r="H1264" t="s">
        <v>12</v>
      </c>
      <c r="I1264">
        <v>42</v>
      </c>
      <c r="J1264" t="str">
        <f>IF(ABS((C1264-AVERAGE($C:$C))/_xlfn.STDEV.S(moras2[SALARIO]))&gt;1.96,"Atípico","No")</f>
        <v>No</v>
      </c>
      <c r="K1264" t="str">
        <f>IF(ABS((moras2[[#This Row],[EDAD]]-AVERAGE($I:$I))/_xlfn.STDEV.S($I:$I))&gt;1.96,"Atípico","No")</f>
        <v>No</v>
      </c>
      <c r="L1264" t="str">
        <f t="shared" si="38"/>
        <v>36-45</v>
      </c>
      <c r="M1264" t="str">
        <f t="shared" si="39"/>
        <v>500.001-1.000.000</v>
      </c>
    </row>
    <row r="1265" spans="1:13" x14ac:dyDescent="0.35">
      <c r="A1265">
        <v>1611</v>
      </c>
      <c r="B1265" t="s">
        <v>15</v>
      </c>
      <c r="C1265">
        <v>695944.8</v>
      </c>
      <c r="D1265" t="s">
        <v>10</v>
      </c>
      <c r="E1265" t="s">
        <v>11</v>
      </c>
      <c r="F1265" t="s">
        <v>12</v>
      </c>
      <c r="G1265" t="s">
        <v>13</v>
      </c>
      <c r="H1265" t="s">
        <v>13</v>
      </c>
      <c r="I1265">
        <v>54</v>
      </c>
      <c r="J1265" t="str">
        <f>IF(ABS((C1265-AVERAGE($C:$C))/_xlfn.STDEV.S(moras2[SALARIO]))&gt;1.96,"Atípico","No")</f>
        <v>No</v>
      </c>
      <c r="K1265" t="str">
        <f>IF(ABS((moras2[[#This Row],[EDAD]]-AVERAGE($I:$I))/_xlfn.STDEV.S($I:$I))&gt;1.96,"Atípico","No")</f>
        <v>No</v>
      </c>
      <c r="L1265" t="str">
        <f t="shared" si="38"/>
        <v>46-55</v>
      </c>
      <c r="M1265" t="str">
        <f t="shared" si="39"/>
        <v>500.001-1.000.000</v>
      </c>
    </row>
    <row r="1266" spans="1:13" x14ac:dyDescent="0.35">
      <c r="A1266">
        <v>4563</v>
      </c>
      <c r="B1266" t="s">
        <v>9</v>
      </c>
      <c r="C1266">
        <v>695574.7</v>
      </c>
      <c r="D1266" t="s">
        <v>10</v>
      </c>
      <c r="E1266" t="s">
        <v>16</v>
      </c>
      <c r="F1266" t="s">
        <v>12</v>
      </c>
      <c r="G1266" t="s">
        <v>13</v>
      </c>
      <c r="H1266" t="s">
        <v>13</v>
      </c>
      <c r="I1266">
        <v>55</v>
      </c>
      <c r="J1266" t="str">
        <f>IF(ABS((C1266-AVERAGE($C:$C))/_xlfn.STDEV.S(moras2[SALARIO]))&gt;1.96,"Atípico","No")</f>
        <v>No</v>
      </c>
      <c r="K1266" t="str">
        <f>IF(ABS((moras2[[#This Row],[EDAD]]-AVERAGE($I:$I))/_xlfn.STDEV.S($I:$I))&gt;1.96,"Atípico","No")</f>
        <v>No</v>
      </c>
      <c r="L1266" t="str">
        <f t="shared" si="38"/>
        <v>46-55</v>
      </c>
      <c r="M1266" t="str">
        <f t="shared" si="39"/>
        <v>500.001-1.000.000</v>
      </c>
    </row>
    <row r="1267" spans="1:13" x14ac:dyDescent="0.35">
      <c r="A1267">
        <v>383</v>
      </c>
      <c r="B1267" t="s">
        <v>9</v>
      </c>
      <c r="C1267">
        <v>695508.19</v>
      </c>
      <c r="D1267" t="s">
        <v>10</v>
      </c>
      <c r="E1267" t="s">
        <v>16</v>
      </c>
      <c r="F1267" t="s">
        <v>12</v>
      </c>
      <c r="G1267" t="s">
        <v>13</v>
      </c>
      <c r="H1267" t="s">
        <v>13</v>
      </c>
      <c r="I1267">
        <v>36</v>
      </c>
      <c r="J1267" t="str">
        <f>IF(ABS((C1267-AVERAGE($C:$C))/_xlfn.STDEV.S(moras2[SALARIO]))&gt;1.96,"Atípico","No")</f>
        <v>No</v>
      </c>
      <c r="K1267" t="str">
        <f>IF(ABS((moras2[[#This Row],[EDAD]]-AVERAGE($I:$I))/_xlfn.STDEV.S($I:$I))&gt;1.96,"Atípico","No")</f>
        <v>No</v>
      </c>
      <c r="L1267" t="str">
        <f t="shared" si="38"/>
        <v>36-45</v>
      </c>
      <c r="M1267" t="str">
        <f t="shared" si="39"/>
        <v>500.001-1.000.000</v>
      </c>
    </row>
    <row r="1268" spans="1:13" x14ac:dyDescent="0.35">
      <c r="A1268">
        <v>1237</v>
      </c>
      <c r="B1268" t="s">
        <v>15</v>
      </c>
      <c r="C1268">
        <v>694194</v>
      </c>
      <c r="D1268" t="s">
        <v>10</v>
      </c>
      <c r="E1268" t="s">
        <v>11</v>
      </c>
      <c r="F1268" t="s">
        <v>12</v>
      </c>
      <c r="G1268" t="s">
        <v>13</v>
      </c>
      <c r="H1268" t="s">
        <v>13</v>
      </c>
      <c r="I1268">
        <v>33</v>
      </c>
      <c r="J1268" t="str">
        <f>IF(ABS((C1268-AVERAGE($C:$C))/_xlfn.STDEV.S(moras2[SALARIO]))&gt;1.96,"Atípico","No")</f>
        <v>No</v>
      </c>
      <c r="K1268" t="str">
        <f>IF(ABS((moras2[[#This Row],[EDAD]]-AVERAGE($I:$I))/_xlfn.STDEV.S($I:$I))&gt;1.96,"Atípico","No")</f>
        <v>No</v>
      </c>
      <c r="L1268" t="str">
        <f t="shared" si="38"/>
        <v>26-35</v>
      </c>
      <c r="M1268" t="str">
        <f t="shared" si="39"/>
        <v>500.001-1.000.000</v>
      </c>
    </row>
    <row r="1269" spans="1:13" x14ac:dyDescent="0.35">
      <c r="A1269">
        <v>4884</v>
      </c>
      <c r="B1269" t="s">
        <v>9</v>
      </c>
      <c r="C1269">
        <v>693332.47999999998</v>
      </c>
      <c r="D1269" t="s">
        <v>10</v>
      </c>
      <c r="E1269" t="s">
        <v>16</v>
      </c>
      <c r="F1269" t="s">
        <v>12</v>
      </c>
      <c r="G1269" t="s">
        <v>13</v>
      </c>
      <c r="H1269" t="s">
        <v>13</v>
      </c>
      <c r="I1269">
        <v>20</v>
      </c>
      <c r="J1269" t="str">
        <f>IF(ABS((C1269-AVERAGE($C:$C))/_xlfn.STDEV.S(moras2[SALARIO]))&gt;1.96,"Atípico","No")</f>
        <v>No</v>
      </c>
      <c r="K1269" t="str">
        <f>IF(ABS((moras2[[#This Row],[EDAD]]-AVERAGE($I:$I))/_xlfn.STDEV.S($I:$I))&gt;1.96,"Atípico","No")</f>
        <v>No</v>
      </c>
      <c r="L1269" t="str">
        <f t="shared" si="38"/>
        <v>26-35</v>
      </c>
      <c r="M1269" t="str">
        <f t="shared" si="39"/>
        <v>500.001-1.000.000</v>
      </c>
    </row>
    <row r="1270" spans="1:13" x14ac:dyDescent="0.35">
      <c r="A1270">
        <v>4551</v>
      </c>
      <c r="B1270" t="s">
        <v>9</v>
      </c>
      <c r="C1270">
        <v>693063.36</v>
      </c>
      <c r="D1270" t="s">
        <v>10</v>
      </c>
      <c r="E1270" t="s">
        <v>16</v>
      </c>
      <c r="F1270" t="s">
        <v>12</v>
      </c>
      <c r="G1270" t="s">
        <v>13</v>
      </c>
      <c r="H1270" t="s">
        <v>13</v>
      </c>
      <c r="I1270">
        <v>45</v>
      </c>
      <c r="J1270" t="str">
        <f>IF(ABS((C1270-AVERAGE($C:$C))/_xlfn.STDEV.S(moras2[SALARIO]))&gt;1.96,"Atípico","No")</f>
        <v>No</v>
      </c>
      <c r="K1270" t="str">
        <f>IF(ABS((moras2[[#This Row],[EDAD]]-AVERAGE($I:$I))/_xlfn.STDEV.S($I:$I))&gt;1.96,"Atípico","No")</f>
        <v>No</v>
      </c>
      <c r="L1270" t="str">
        <f t="shared" si="38"/>
        <v>36-45</v>
      </c>
      <c r="M1270" t="str">
        <f t="shared" si="39"/>
        <v>500.001-1.000.000</v>
      </c>
    </row>
    <row r="1271" spans="1:13" x14ac:dyDescent="0.35">
      <c r="A1271">
        <v>944</v>
      </c>
      <c r="B1271" t="s">
        <v>15</v>
      </c>
      <c r="C1271">
        <v>691550</v>
      </c>
      <c r="D1271" t="s">
        <v>10</v>
      </c>
      <c r="E1271" t="s">
        <v>16</v>
      </c>
      <c r="F1271" t="s">
        <v>12</v>
      </c>
      <c r="G1271" t="s">
        <v>13</v>
      </c>
      <c r="H1271" t="s">
        <v>12</v>
      </c>
      <c r="I1271">
        <v>43</v>
      </c>
      <c r="J1271" t="str">
        <f>IF(ABS((C1271-AVERAGE($C:$C))/_xlfn.STDEV.S(moras2[SALARIO]))&gt;1.96,"Atípico","No")</f>
        <v>No</v>
      </c>
      <c r="K1271" t="str">
        <f>IF(ABS((moras2[[#This Row],[EDAD]]-AVERAGE($I:$I))/_xlfn.STDEV.S($I:$I))&gt;1.96,"Atípico","No")</f>
        <v>No</v>
      </c>
      <c r="L1271" t="str">
        <f t="shared" si="38"/>
        <v>36-45</v>
      </c>
      <c r="M1271" t="str">
        <f t="shared" si="39"/>
        <v>500.001-1.000.000</v>
      </c>
    </row>
    <row r="1272" spans="1:13" x14ac:dyDescent="0.35">
      <c r="A1272">
        <v>2313</v>
      </c>
      <c r="B1272" t="s">
        <v>9</v>
      </c>
      <c r="C1272">
        <v>690952.85</v>
      </c>
      <c r="D1272" t="s">
        <v>10</v>
      </c>
      <c r="E1272" t="s">
        <v>16</v>
      </c>
      <c r="F1272" t="s">
        <v>12</v>
      </c>
      <c r="G1272" t="s">
        <v>13</v>
      </c>
      <c r="H1272" t="s">
        <v>13</v>
      </c>
      <c r="I1272">
        <v>38</v>
      </c>
      <c r="J1272" t="str">
        <f>IF(ABS((C1272-AVERAGE($C:$C))/_xlfn.STDEV.S(moras2[SALARIO]))&gt;1.96,"Atípico","No")</f>
        <v>No</v>
      </c>
      <c r="K1272" t="str">
        <f>IF(ABS((moras2[[#This Row],[EDAD]]-AVERAGE($I:$I))/_xlfn.STDEV.S($I:$I))&gt;1.96,"Atípico","No")</f>
        <v>No</v>
      </c>
      <c r="L1272" t="str">
        <f t="shared" si="38"/>
        <v>36-45</v>
      </c>
      <c r="M1272" t="str">
        <f t="shared" si="39"/>
        <v>500.001-1.000.000</v>
      </c>
    </row>
    <row r="1273" spans="1:13" x14ac:dyDescent="0.35">
      <c r="A1273">
        <v>4324</v>
      </c>
      <c r="B1273" t="s">
        <v>9</v>
      </c>
      <c r="C1273">
        <v>690000</v>
      </c>
      <c r="D1273" t="s">
        <v>10</v>
      </c>
      <c r="E1273" t="s">
        <v>16</v>
      </c>
      <c r="F1273" t="s">
        <v>12</v>
      </c>
      <c r="G1273" t="s">
        <v>13</v>
      </c>
      <c r="H1273" t="s">
        <v>13</v>
      </c>
      <c r="I1273">
        <v>24</v>
      </c>
      <c r="J1273" t="str">
        <f>IF(ABS((C1273-AVERAGE($C:$C))/_xlfn.STDEV.S(moras2[SALARIO]))&gt;1.96,"Atípico","No")</f>
        <v>No</v>
      </c>
      <c r="K1273" t="str">
        <f>IF(ABS((moras2[[#This Row],[EDAD]]-AVERAGE($I:$I))/_xlfn.STDEV.S($I:$I))&gt;1.96,"Atípico","No")</f>
        <v>No</v>
      </c>
      <c r="L1273" t="str">
        <f t="shared" si="38"/>
        <v>26-35</v>
      </c>
      <c r="M1273" t="str">
        <f t="shared" si="39"/>
        <v>500.001-1.000.000</v>
      </c>
    </row>
    <row r="1274" spans="1:13" x14ac:dyDescent="0.35">
      <c r="A1274">
        <v>3432</v>
      </c>
      <c r="B1274" t="s">
        <v>15</v>
      </c>
      <c r="C1274">
        <v>690000</v>
      </c>
      <c r="D1274" t="s">
        <v>10</v>
      </c>
      <c r="E1274" t="s">
        <v>16</v>
      </c>
      <c r="F1274" t="s">
        <v>12</v>
      </c>
      <c r="G1274" t="s">
        <v>13</v>
      </c>
      <c r="H1274" t="s">
        <v>13</v>
      </c>
      <c r="I1274">
        <v>40</v>
      </c>
      <c r="J1274" t="str">
        <f>IF(ABS((C1274-AVERAGE($C:$C))/_xlfn.STDEV.S(moras2[SALARIO]))&gt;1.96,"Atípico","No")</f>
        <v>No</v>
      </c>
      <c r="K1274" t="str">
        <f>IF(ABS((moras2[[#This Row],[EDAD]]-AVERAGE($I:$I))/_xlfn.STDEV.S($I:$I))&gt;1.96,"Atípico","No")</f>
        <v>No</v>
      </c>
      <c r="L1274" t="str">
        <f t="shared" si="38"/>
        <v>36-45</v>
      </c>
      <c r="M1274" t="str">
        <f t="shared" si="39"/>
        <v>500.001-1.000.000</v>
      </c>
    </row>
    <row r="1275" spans="1:13" x14ac:dyDescent="0.35">
      <c r="A1275">
        <v>3320</v>
      </c>
      <c r="B1275" t="s">
        <v>9</v>
      </c>
      <c r="C1275">
        <v>689245.69</v>
      </c>
      <c r="D1275" t="s">
        <v>10</v>
      </c>
      <c r="E1275" t="s">
        <v>16</v>
      </c>
      <c r="F1275" t="s">
        <v>12</v>
      </c>
      <c r="G1275" t="s">
        <v>13</v>
      </c>
      <c r="H1275" t="s">
        <v>13</v>
      </c>
      <c r="I1275">
        <v>38</v>
      </c>
      <c r="J1275" t="str">
        <f>IF(ABS((C1275-AVERAGE($C:$C))/_xlfn.STDEV.S(moras2[SALARIO]))&gt;1.96,"Atípico","No")</f>
        <v>No</v>
      </c>
      <c r="K1275" t="str">
        <f>IF(ABS((moras2[[#This Row],[EDAD]]-AVERAGE($I:$I))/_xlfn.STDEV.S($I:$I))&gt;1.96,"Atípico","No")</f>
        <v>No</v>
      </c>
      <c r="L1275" t="str">
        <f t="shared" si="38"/>
        <v>36-45</v>
      </c>
      <c r="M1275" t="str">
        <f t="shared" si="39"/>
        <v>500.001-1.000.000</v>
      </c>
    </row>
    <row r="1276" spans="1:13" x14ac:dyDescent="0.35">
      <c r="A1276">
        <v>3497</v>
      </c>
      <c r="B1276" t="s">
        <v>15</v>
      </c>
      <c r="C1276">
        <v>689218.5</v>
      </c>
      <c r="D1276" t="s">
        <v>10</v>
      </c>
      <c r="E1276" t="s">
        <v>11</v>
      </c>
      <c r="F1276" t="s">
        <v>12</v>
      </c>
      <c r="G1276" t="s">
        <v>13</v>
      </c>
      <c r="H1276" t="s">
        <v>13</v>
      </c>
      <c r="I1276">
        <v>37</v>
      </c>
      <c r="J1276" t="str">
        <f>IF(ABS((C1276-AVERAGE($C:$C))/_xlfn.STDEV.S(moras2[SALARIO]))&gt;1.96,"Atípico","No")</f>
        <v>No</v>
      </c>
      <c r="K1276" t="str">
        <f>IF(ABS((moras2[[#This Row],[EDAD]]-AVERAGE($I:$I))/_xlfn.STDEV.S($I:$I))&gt;1.96,"Atípico","No")</f>
        <v>No</v>
      </c>
      <c r="L1276" t="str">
        <f t="shared" si="38"/>
        <v>36-45</v>
      </c>
      <c r="M1276" t="str">
        <f t="shared" si="39"/>
        <v>500.001-1.000.000</v>
      </c>
    </row>
    <row r="1277" spans="1:13" x14ac:dyDescent="0.35">
      <c r="A1277">
        <v>3316</v>
      </c>
      <c r="B1277" t="s">
        <v>15</v>
      </c>
      <c r="C1277">
        <v>688499</v>
      </c>
      <c r="D1277" t="s">
        <v>10</v>
      </c>
      <c r="E1277" t="s">
        <v>16</v>
      </c>
      <c r="F1277" t="s">
        <v>12</v>
      </c>
      <c r="G1277" t="s">
        <v>13</v>
      </c>
      <c r="H1277" t="s">
        <v>13</v>
      </c>
      <c r="I1277">
        <v>32</v>
      </c>
      <c r="J1277" t="str">
        <f>IF(ABS((C1277-AVERAGE($C:$C))/_xlfn.STDEV.S(moras2[SALARIO]))&gt;1.96,"Atípico","No")</f>
        <v>No</v>
      </c>
      <c r="K1277" t="str">
        <f>IF(ABS((moras2[[#This Row],[EDAD]]-AVERAGE($I:$I))/_xlfn.STDEV.S($I:$I))&gt;1.96,"Atípico","No")</f>
        <v>No</v>
      </c>
      <c r="L1277" t="str">
        <f t="shared" si="38"/>
        <v>26-35</v>
      </c>
      <c r="M1277" t="str">
        <f t="shared" si="39"/>
        <v>500.001-1.000.000</v>
      </c>
    </row>
    <row r="1278" spans="1:13" x14ac:dyDescent="0.35">
      <c r="A1278">
        <v>2544</v>
      </c>
      <c r="B1278" t="s">
        <v>15</v>
      </c>
      <c r="C1278">
        <v>688085.2</v>
      </c>
      <c r="D1278" t="s">
        <v>10</v>
      </c>
      <c r="E1278" t="s">
        <v>11</v>
      </c>
      <c r="F1278" t="s">
        <v>12</v>
      </c>
      <c r="G1278" t="s">
        <v>13</v>
      </c>
      <c r="H1278" t="s">
        <v>13</v>
      </c>
      <c r="I1278">
        <v>36</v>
      </c>
      <c r="J1278" t="str">
        <f>IF(ABS((C1278-AVERAGE($C:$C))/_xlfn.STDEV.S(moras2[SALARIO]))&gt;1.96,"Atípico","No")</f>
        <v>No</v>
      </c>
      <c r="K1278" t="str">
        <f>IF(ABS((moras2[[#This Row],[EDAD]]-AVERAGE($I:$I))/_xlfn.STDEV.S($I:$I))&gt;1.96,"Atípico","No")</f>
        <v>No</v>
      </c>
      <c r="L1278" t="str">
        <f t="shared" si="38"/>
        <v>36-45</v>
      </c>
      <c r="M1278" t="str">
        <f t="shared" si="39"/>
        <v>500.001-1.000.000</v>
      </c>
    </row>
    <row r="1279" spans="1:13" x14ac:dyDescent="0.35">
      <c r="A1279">
        <v>1506</v>
      </c>
      <c r="B1279" t="s">
        <v>15</v>
      </c>
      <c r="C1279">
        <v>688069.8</v>
      </c>
      <c r="D1279" t="s">
        <v>10</v>
      </c>
      <c r="E1279" t="s">
        <v>16</v>
      </c>
      <c r="F1279" t="s">
        <v>12</v>
      </c>
      <c r="G1279" t="s">
        <v>12</v>
      </c>
      <c r="H1279" t="s">
        <v>13</v>
      </c>
      <c r="I1279">
        <v>25</v>
      </c>
      <c r="J1279" t="str">
        <f>IF(ABS((C1279-AVERAGE($C:$C))/_xlfn.STDEV.S(moras2[SALARIO]))&gt;1.96,"Atípico","No")</f>
        <v>No</v>
      </c>
      <c r="K1279" t="str">
        <f>IF(ABS((moras2[[#This Row],[EDAD]]-AVERAGE($I:$I))/_xlfn.STDEV.S($I:$I))&gt;1.96,"Atípico","No")</f>
        <v>No</v>
      </c>
      <c r="L1279" t="str">
        <f t="shared" si="38"/>
        <v>26-35</v>
      </c>
      <c r="M1279" t="str">
        <f t="shared" si="39"/>
        <v>500.001-1.000.000</v>
      </c>
    </row>
    <row r="1280" spans="1:13" x14ac:dyDescent="0.35">
      <c r="A1280">
        <v>2730</v>
      </c>
      <c r="B1280" t="s">
        <v>9</v>
      </c>
      <c r="C1280">
        <v>687802.61</v>
      </c>
      <c r="D1280" t="s">
        <v>10</v>
      </c>
      <c r="E1280" t="s">
        <v>16</v>
      </c>
      <c r="F1280" t="s">
        <v>12</v>
      </c>
      <c r="G1280" t="s">
        <v>12</v>
      </c>
      <c r="H1280" t="s">
        <v>13</v>
      </c>
      <c r="I1280">
        <v>47</v>
      </c>
      <c r="J1280" t="str">
        <f>IF(ABS((C1280-AVERAGE($C:$C))/_xlfn.STDEV.S(moras2[SALARIO]))&gt;1.96,"Atípico","No")</f>
        <v>No</v>
      </c>
      <c r="K1280" t="str">
        <f>IF(ABS((moras2[[#This Row],[EDAD]]-AVERAGE($I:$I))/_xlfn.STDEV.S($I:$I))&gt;1.96,"Atípico","No")</f>
        <v>No</v>
      </c>
      <c r="L1280" t="str">
        <f t="shared" si="38"/>
        <v>46-55</v>
      </c>
      <c r="M1280" t="str">
        <f t="shared" si="39"/>
        <v>500.001-1.000.000</v>
      </c>
    </row>
    <row r="1281" spans="1:13" x14ac:dyDescent="0.35">
      <c r="A1281">
        <v>4350</v>
      </c>
      <c r="B1281" t="s">
        <v>9</v>
      </c>
      <c r="C1281">
        <v>687800</v>
      </c>
      <c r="D1281" t="s">
        <v>10</v>
      </c>
      <c r="E1281" t="s">
        <v>16</v>
      </c>
      <c r="F1281" t="s">
        <v>12</v>
      </c>
      <c r="G1281" t="s">
        <v>13</v>
      </c>
      <c r="H1281" t="s">
        <v>13</v>
      </c>
      <c r="I1281">
        <v>57</v>
      </c>
      <c r="J1281" t="str">
        <f>IF(ABS((C1281-AVERAGE($C:$C))/_xlfn.STDEV.S(moras2[SALARIO]))&gt;1.96,"Atípico","No")</f>
        <v>No</v>
      </c>
      <c r="K1281" t="str">
        <f>IF(ABS((moras2[[#This Row],[EDAD]]-AVERAGE($I:$I))/_xlfn.STDEV.S($I:$I))&gt;1.96,"Atípico","No")</f>
        <v>No</v>
      </c>
      <c r="L1281" t="str">
        <f t="shared" si="38"/>
        <v>56+</v>
      </c>
      <c r="M1281" t="str">
        <f t="shared" si="39"/>
        <v>500.001-1.000.000</v>
      </c>
    </row>
    <row r="1282" spans="1:13" x14ac:dyDescent="0.35">
      <c r="A1282">
        <v>4831</v>
      </c>
      <c r="B1282" t="s">
        <v>15</v>
      </c>
      <c r="C1282">
        <v>686170</v>
      </c>
      <c r="D1282" t="s">
        <v>18</v>
      </c>
      <c r="E1282" t="s">
        <v>16</v>
      </c>
      <c r="F1282" t="s">
        <v>12</v>
      </c>
      <c r="G1282" t="s">
        <v>13</v>
      </c>
      <c r="H1282" t="s">
        <v>12</v>
      </c>
      <c r="I1282">
        <v>38</v>
      </c>
      <c r="J1282" t="str">
        <f>IF(ABS((C1282-AVERAGE($C:$C))/_xlfn.STDEV.S(moras2[SALARIO]))&gt;1.96,"Atípico","No")</f>
        <v>No</v>
      </c>
      <c r="K1282" t="str">
        <f>IF(ABS((moras2[[#This Row],[EDAD]]-AVERAGE($I:$I))/_xlfn.STDEV.S($I:$I))&gt;1.96,"Atípico","No")</f>
        <v>No</v>
      </c>
      <c r="L1282" t="str">
        <f t="shared" ref="L1282:L1345" si="40">IF(I1282&lt;=35,"26-35",IF(I1282&lt;=45,"36-45",IF(I1282&lt;=55,"46-55","56+")))</f>
        <v>36-45</v>
      </c>
      <c r="M1282" t="str">
        <f t="shared" ref="M1282:M1345" si="41">IF(C1282&lt;=500000,"0-500.000",
IF(C1282&lt;=1000000,"500.001-1.000.000",
IF(C1282&lt;=5000000,"1.000.001-5.000.000",
"5.000.001-16.858.742")))</f>
        <v>500.001-1.000.000</v>
      </c>
    </row>
    <row r="1283" spans="1:13" x14ac:dyDescent="0.35">
      <c r="A1283">
        <v>2077</v>
      </c>
      <c r="B1283" t="s">
        <v>15</v>
      </c>
      <c r="C1283">
        <v>686170</v>
      </c>
      <c r="D1283" t="s">
        <v>18</v>
      </c>
      <c r="E1283" t="s">
        <v>16</v>
      </c>
      <c r="F1283" t="s">
        <v>12</v>
      </c>
      <c r="G1283" t="s">
        <v>13</v>
      </c>
      <c r="H1283" t="s">
        <v>12</v>
      </c>
      <c r="I1283">
        <v>43</v>
      </c>
      <c r="J1283" t="str">
        <f>IF(ABS((C1283-AVERAGE($C:$C))/_xlfn.STDEV.S(moras2[SALARIO]))&gt;1.96,"Atípico","No")</f>
        <v>No</v>
      </c>
      <c r="K1283" t="str">
        <f>IF(ABS((moras2[[#This Row],[EDAD]]-AVERAGE($I:$I))/_xlfn.STDEV.S($I:$I))&gt;1.96,"Atípico","No")</f>
        <v>No</v>
      </c>
      <c r="L1283" t="str">
        <f t="shared" si="40"/>
        <v>36-45</v>
      </c>
      <c r="M1283" t="str">
        <f t="shared" si="41"/>
        <v>500.001-1.000.000</v>
      </c>
    </row>
    <row r="1284" spans="1:13" x14ac:dyDescent="0.35">
      <c r="A1284">
        <v>4749</v>
      </c>
      <c r="B1284" t="s">
        <v>15</v>
      </c>
      <c r="C1284">
        <v>686166</v>
      </c>
      <c r="D1284" t="s">
        <v>18</v>
      </c>
      <c r="E1284" t="s">
        <v>16</v>
      </c>
      <c r="F1284" t="s">
        <v>12</v>
      </c>
      <c r="G1284" t="s">
        <v>13</v>
      </c>
      <c r="H1284" t="s">
        <v>13</v>
      </c>
      <c r="I1284">
        <v>37</v>
      </c>
      <c r="J1284" t="str">
        <f>IF(ABS((C1284-AVERAGE($C:$C))/_xlfn.STDEV.S(moras2[SALARIO]))&gt;1.96,"Atípico","No")</f>
        <v>No</v>
      </c>
      <c r="K1284" t="str">
        <f>IF(ABS((moras2[[#This Row],[EDAD]]-AVERAGE($I:$I))/_xlfn.STDEV.S($I:$I))&gt;1.96,"Atípico","No")</f>
        <v>No</v>
      </c>
      <c r="L1284" t="str">
        <f t="shared" si="40"/>
        <v>36-45</v>
      </c>
      <c r="M1284" t="str">
        <f t="shared" si="41"/>
        <v>500.001-1.000.000</v>
      </c>
    </row>
    <row r="1285" spans="1:13" x14ac:dyDescent="0.35">
      <c r="A1285">
        <v>2080</v>
      </c>
      <c r="B1285" t="s">
        <v>9</v>
      </c>
      <c r="C1285">
        <v>685653.34</v>
      </c>
      <c r="D1285" t="s">
        <v>10</v>
      </c>
      <c r="E1285" t="s">
        <v>16</v>
      </c>
      <c r="F1285" t="s">
        <v>12</v>
      </c>
      <c r="G1285" t="s">
        <v>13</v>
      </c>
      <c r="H1285" t="s">
        <v>13</v>
      </c>
      <c r="I1285">
        <v>44</v>
      </c>
      <c r="J1285" t="str">
        <f>IF(ABS((C1285-AVERAGE($C:$C))/_xlfn.STDEV.S(moras2[SALARIO]))&gt;1.96,"Atípico","No")</f>
        <v>No</v>
      </c>
      <c r="K1285" t="str">
        <f>IF(ABS((moras2[[#This Row],[EDAD]]-AVERAGE($I:$I))/_xlfn.STDEV.S($I:$I))&gt;1.96,"Atípico","No")</f>
        <v>No</v>
      </c>
      <c r="L1285" t="str">
        <f t="shared" si="40"/>
        <v>36-45</v>
      </c>
      <c r="M1285" t="str">
        <f t="shared" si="41"/>
        <v>500.001-1.000.000</v>
      </c>
    </row>
    <row r="1286" spans="1:13" x14ac:dyDescent="0.35">
      <c r="A1286">
        <v>3420</v>
      </c>
      <c r="B1286" t="s">
        <v>9</v>
      </c>
      <c r="C1286">
        <v>685502.53</v>
      </c>
      <c r="D1286" t="s">
        <v>10</v>
      </c>
      <c r="E1286" t="s">
        <v>16</v>
      </c>
      <c r="F1286" t="s">
        <v>12</v>
      </c>
      <c r="G1286" t="s">
        <v>13</v>
      </c>
      <c r="H1286" t="s">
        <v>12</v>
      </c>
      <c r="I1286">
        <v>58</v>
      </c>
      <c r="J1286" t="str">
        <f>IF(ABS((C1286-AVERAGE($C:$C))/_xlfn.STDEV.S(moras2[SALARIO]))&gt;1.96,"Atípico","No")</f>
        <v>No</v>
      </c>
      <c r="K1286" t="str">
        <f>IF(ABS((moras2[[#This Row],[EDAD]]-AVERAGE($I:$I))/_xlfn.STDEV.S($I:$I))&gt;1.96,"Atípico","No")</f>
        <v>No</v>
      </c>
      <c r="L1286" t="str">
        <f t="shared" si="40"/>
        <v>56+</v>
      </c>
      <c r="M1286" t="str">
        <f t="shared" si="41"/>
        <v>500.001-1.000.000</v>
      </c>
    </row>
    <row r="1287" spans="1:13" x14ac:dyDescent="0.35">
      <c r="A1287">
        <v>4804</v>
      </c>
      <c r="B1287" t="s">
        <v>9</v>
      </c>
      <c r="C1287">
        <v>685483.06</v>
      </c>
      <c r="D1287" t="s">
        <v>10</v>
      </c>
      <c r="E1287" t="s">
        <v>11</v>
      </c>
      <c r="F1287" t="s">
        <v>12</v>
      </c>
      <c r="G1287" t="s">
        <v>13</v>
      </c>
      <c r="H1287" t="s">
        <v>13</v>
      </c>
      <c r="I1287">
        <v>41</v>
      </c>
      <c r="J1287" t="str">
        <f>IF(ABS((C1287-AVERAGE($C:$C))/_xlfn.STDEV.S(moras2[SALARIO]))&gt;1.96,"Atípico","No")</f>
        <v>No</v>
      </c>
      <c r="K1287" t="str">
        <f>IF(ABS((moras2[[#This Row],[EDAD]]-AVERAGE($I:$I))/_xlfn.STDEV.S($I:$I))&gt;1.96,"Atípico","No")</f>
        <v>No</v>
      </c>
      <c r="L1287" t="str">
        <f t="shared" si="40"/>
        <v>36-45</v>
      </c>
      <c r="M1287" t="str">
        <f t="shared" si="41"/>
        <v>500.001-1.000.000</v>
      </c>
    </row>
    <row r="1288" spans="1:13" x14ac:dyDescent="0.35">
      <c r="A1288">
        <v>439</v>
      </c>
      <c r="B1288" t="s">
        <v>9</v>
      </c>
      <c r="C1288">
        <v>685221</v>
      </c>
      <c r="D1288" t="s">
        <v>14</v>
      </c>
      <c r="E1288" t="s">
        <v>11</v>
      </c>
      <c r="F1288" t="s">
        <v>12</v>
      </c>
      <c r="G1288" t="s">
        <v>13</v>
      </c>
      <c r="H1288" t="s">
        <v>13</v>
      </c>
      <c r="I1288">
        <v>81</v>
      </c>
      <c r="J1288" t="str">
        <f>IF(ABS((C1288-AVERAGE($C:$C))/_xlfn.STDEV.S(moras2[SALARIO]))&gt;1.96,"Atípico","No")</f>
        <v>No</v>
      </c>
      <c r="K1288" t="str">
        <f>IF(ABS((moras2[[#This Row],[EDAD]]-AVERAGE($I:$I))/_xlfn.STDEV.S($I:$I))&gt;1.96,"Atípico","No")</f>
        <v>Atípico</v>
      </c>
      <c r="L1288" t="str">
        <f t="shared" si="40"/>
        <v>56+</v>
      </c>
      <c r="M1288" t="str">
        <f t="shared" si="41"/>
        <v>500.001-1.000.000</v>
      </c>
    </row>
    <row r="1289" spans="1:13" x14ac:dyDescent="0.35">
      <c r="A1289">
        <v>3484</v>
      </c>
      <c r="B1289" t="s">
        <v>9</v>
      </c>
      <c r="C1289">
        <v>684986</v>
      </c>
      <c r="D1289" t="s">
        <v>10</v>
      </c>
      <c r="E1289" t="s">
        <v>16</v>
      </c>
      <c r="F1289" t="s">
        <v>12</v>
      </c>
      <c r="G1289" t="s">
        <v>13</v>
      </c>
      <c r="H1289" t="s">
        <v>13</v>
      </c>
      <c r="I1289">
        <v>44</v>
      </c>
      <c r="J1289" t="str">
        <f>IF(ABS((C1289-AVERAGE($C:$C))/_xlfn.STDEV.S(moras2[SALARIO]))&gt;1.96,"Atípico","No")</f>
        <v>No</v>
      </c>
      <c r="K1289" t="str">
        <f>IF(ABS((moras2[[#This Row],[EDAD]]-AVERAGE($I:$I))/_xlfn.STDEV.S($I:$I))&gt;1.96,"Atípico","No")</f>
        <v>No</v>
      </c>
      <c r="L1289" t="str">
        <f t="shared" si="40"/>
        <v>36-45</v>
      </c>
      <c r="M1289" t="str">
        <f t="shared" si="41"/>
        <v>500.001-1.000.000</v>
      </c>
    </row>
    <row r="1290" spans="1:13" x14ac:dyDescent="0.35">
      <c r="A1290">
        <v>180</v>
      </c>
      <c r="B1290" t="s">
        <v>9</v>
      </c>
      <c r="C1290">
        <v>683560</v>
      </c>
      <c r="D1290" t="s">
        <v>10</v>
      </c>
      <c r="E1290" t="s">
        <v>11</v>
      </c>
      <c r="F1290" t="s">
        <v>12</v>
      </c>
      <c r="G1290" t="s">
        <v>13</v>
      </c>
      <c r="H1290" t="s">
        <v>13</v>
      </c>
      <c r="I1290">
        <v>61</v>
      </c>
      <c r="J1290" t="str">
        <f>IF(ABS((C1290-AVERAGE($C:$C))/_xlfn.STDEV.S(moras2[SALARIO]))&gt;1.96,"Atípico","No")</f>
        <v>No</v>
      </c>
      <c r="K1290" t="str">
        <f>IF(ABS((moras2[[#This Row],[EDAD]]-AVERAGE($I:$I))/_xlfn.STDEV.S($I:$I))&gt;1.96,"Atípico","No")</f>
        <v>No</v>
      </c>
      <c r="L1290" t="str">
        <f t="shared" si="40"/>
        <v>56+</v>
      </c>
      <c r="M1290" t="str">
        <f t="shared" si="41"/>
        <v>500.001-1.000.000</v>
      </c>
    </row>
    <row r="1291" spans="1:13" x14ac:dyDescent="0.35">
      <c r="A1291">
        <v>1370</v>
      </c>
      <c r="B1291" t="s">
        <v>9</v>
      </c>
      <c r="C1291">
        <v>683000</v>
      </c>
      <c r="D1291" t="s">
        <v>10</v>
      </c>
      <c r="E1291" t="s">
        <v>16</v>
      </c>
      <c r="F1291" t="s">
        <v>12</v>
      </c>
      <c r="G1291" t="s">
        <v>13</v>
      </c>
      <c r="H1291" t="s">
        <v>13</v>
      </c>
      <c r="I1291">
        <v>38</v>
      </c>
      <c r="J1291" t="str">
        <f>IF(ABS((C1291-AVERAGE($C:$C))/_xlfn.STDEV.S(moras2[SALARIO]))&gt;1.96,"Atípico","No")</f>
        <v>No</v>
      </c>
      <c r="K1291" t="str">
        <f>IF(ABS((moras2[[#This Row],[EDAD]]-AVERAGE($I:$I))/_xlfn.STDEV.S($I:$I))&gt;1.96,"Atípico","No")</f>
        <v>No</v>
      </c>
      <c r="L1291" t="str">
        <f t="shared" si="40"/>
        <v>36-45</v>
      </c>
      <c r="M1291" t="str">
        <f t="shared" si="41"/>
        <v>500.001-1.000.000</v>
      </c>
    </row>
    <row r="1292" spans="1:13" x14ac:dyDescent="0.35">
      <c r="A1292">
        <v>949</v>
      </c>
      <c r="B1292" t="s">
        <v>9</v>
      </c>
      <c r="C1292">
        <v>682612</v>
      </c>
      <c r="D1292" t="s">
        <v>10</v>
      </c>
      <c r="E1292" t="s">
        <v>16</v>
      </c>
      <c r="F1292" t="s">
        <v>12</v>
      </c>
      <c r="G1292" t="s">
        <v>13</v>
      </c>
      <c r="H1292" t="s">
        <v>13</v>
      </c>
      <c r="I1292">
        <v>31</v>
      </c>
      <c r="J1292" t="str">
        <f>IF(ABS((C1292-AVERAGE($C:$C))/_xlfn.STDEV.S(moras2[SALARIO]))&gt;1.96,"Atípico","No")</f>
        <v>No</v>
      </c>
      <c r="K1292" t="str">
        <f>IF(ABS((moras2[[#This Row],[EDAD]]-AVERAGE($I:$I))/_xlfn.STDEV.S($I:$I))&gt;1.96,"Atípico","No")</f>
        <v>No</v>
      </c>
      <c r="L1292" t="str">
        <f t="shared" si="40"/>
        <v>26-35</v>
      </c>
      <c r="M1292" t="str">
        <f t="shared" si="41"/>
        <v>500.001-1.000.000</v>
      </c>
    </row>
    <row r="1293" spans="1:13" x14ac:dyDescent="0.35">
      <c r="A1293">
        <v>2815</v>
      </c>
      <c r="B1293" t="s">
        <v>15</v>
      </c>
      <c r="C1293">
        <v>682608</v>
      </c>
      <c r="D1293" t="s">
        <v>10</v>
      </c>
      <c r="E1293" t="s">
        <v>16</v>
      </c>
      <c r="F1293" t="s">
        <v>12</v>
      </c>
      <c r="G1293" t="s">
        <v>13</v>
      </c>
      <c r="H1293" t="s">
        <v>13</v>
      </c>
      <c r="I1293">
        <v>29</v>
      </c>
      <c r="J1293" t="str">
        <f>IF(ABS((C1293-AVERAGE($C:$C))/_xlfn.STDEV.S(moras2[SALARIO]))&gt;1.96,"Atípico","No")</f>
        <v>No</v>
      </c>
      <c r="K1293" t="str">
        <f>IF(ABS((moras2[[#This Row],[EDAD]]-AVERAGE($I:$I))/_xlfn.STDEV.S($I:$I))&gt;1.96,"Atípico","No")</f>
        <v>No</v>
      </c>
      <c r="L1293" t="str">
        <f t="shared" si="40"/>
        <v>26-35</v>
      </c>
      <c r="M1293" t="str">
        <f t="shared" si="41"/>
        <v>500.001-1.000.000</v>
      </c>
    </row>
    <row r="1294" spans="1:13" x14ac:dyDescent="0.35">
      <c r="A1294">
        <v>3737</v>
      </c>
      <c r="B1294" t="s">
        <v>15</v>
      </c>
      <c r="C1294">
        <v>682607.23</v>
      </c>
      <c r="D1294" t="s">
        <v>10</v>
      </c>
      <c r="E1294" t="s">
        <v>16</v>
      </c>
      <c r="F1294" t="s">
        <v>12</v>
      </c>
      <c r="G1294" t="s">
        <v>13</v>
      </c>
      <c r="H1294" t="s">
        <v>12</v>
      </c>
      <c r="I1294">
        <v>28</v>
      </c>
      <c r="J1294" t="str">
        <f>IF(ABS((C1294-AVERAGE($C:$C))/_xlfn.STDEV.S(moras2[SALARIO]))&gt;1.96,"Atípico","No")</f>
        <v>No</v>
      </c>
      <c r="K1294" t="str">
        <f>IF(ABS((moras2[[#This Row],[EDAD]]-AVERAGE($I:$I))/_xlfn.STDEV.S($I:$I))&gt;1.96,"Atípico","No")</f>
        <v>No</v>
      </c>
      <c r="L1294" t="str">
        <f t="shared" si="40"/>
        <v>26-35</v>
      </c>
      <c r="M1294" t="str">
        <f t="shared" si="41"/>
        <v>500.001-1.000.000</v>
      </c>
    </row>
    <row r="1295" spans="1:13" x14ac:dyDescent="0.35">
      <c r="A1295">
        <v>2734</v>
      </c>
      <c r="B1295" t="s">
        <v>15</v>
      </c>
      <c r="C1295">
        <v>681958.86</v>
      </c>
      <c r="D1295" t="s">
        <v>10</v>
      </c>
      <c r="E1295" t="s">
        <v>16</v>
      </c>
      <c r="F1295" t="s">
        <v>12</v>
      </c>
      <c r="G1295" t="s">
        <v>13</v>
      </c>
      <c r="H1295" t="s">
        <v>13</v>
      </c>
      <c r="I1295">
        <v>28</v>
      </c>
      <c r="J1295" t="str">
        <f>IF(ABS((C1295-AVERAGE($C:$C))/_xlfn.STDEV.S(moras2[SALARIO]))&gt;1.96,"Atípico","No")</f>
        <v>No</v>
      </c>
      <c r="K1295" t="str">
        <f>IF(ABS((moras2[[#This Row],[EDAD]]-AVERAGE($I:$I))/_xlfn.STDEV.S($I:$I))&gt;1.96,"Atípico","No")</f>
        <v>No</v>
      </c>
      <c r="L1295" t="str">
        <f t="shared" si="40"/>
        <v>26-35</v>
      </c>
      <c r="M1295" t="str">
        <f t="shared" si="41"/>
        <v>500.001-1.000.000</v>
      </c>
    </row>
    <row r="1296" spans="1:13" x14ac:dyDescent="0.35">
      <c r="A1296">
        <v>2787</v>
      </c>
      <c r="B1296" t="s">
        <v>15</v>
      </c>
      <c r="C1296">
        <v>681931.83</v>
      </c>
      <c r="D1296" t="s">
        <v>10</v>
      </c>
      <c r="E1296" t="s">
        <v>16</v>
      </c>
      <c r="F1296" t="s">
        <v>12</v>
      </c>
      <c r="G1296" t="s">
        <v>13</v>
      </c>
      <c r="H1296" t="s">
        <v>13</v>
      </c>
      <c r="I1296">
        <v>34</v>
      </c>
      <c r="J1296" t="str">
        <f>IF(ABS((C1296-AVERAGE($C:$C))/_xlfn.STDEV.S(moras2[SALARIO]))&gt;1.96,"Atípico","No")</f>
        <v>No</v>
      </c>
      <c r="K1296" t="str">
        <f>IF(ABS((moras2[[#This Row],[EDAD]]-AVERAGE($I:$I))/_xlfn.STDEV.S($I:$I))&gt;1.96,"Atípico","No")</f>
        <v>No</v>
      </c>
      <c r="L1296" t="str">
        <f t="shared" si="40"/>
        <v>26-35</v>
      </c>
      <c r="M1296" t="str">
        <f t="shared" si="41"/>
        <v>500.001-1.000.000</v>
      </c>
    </row>
    <row r="1297" spans="1:13" x14ac:dyDescent="0.35">
      <c r="A1297">
        <v>2564</v>
      </c>
      <c r="B1297" t="s">
        <v>15</v>
      </c>
      <c r="C1297">
        <v>681819</v>
      </c>
      <c r="D1297" t="s">
        <v>10</v>
      </c>
      <c r="E1297" t="s">
        <v>11</v>
      </c>
      <c r="F1297" t="s">
        <v>12</v>
      </c>
      <c r="G1297" t="s">
        <v>13</v>
      </c>
      <c r="H1297" t="s">
        <v>13</v>
      </c>
      <c r="I1297">
        <v>40</v>
      </c>
      <c r="J1297" t="str">
        <f>IF(ABS((C1297-AVERAGE($C:$C))/_xlfn.STDEV.S(moras2[SALARIO]))&gt;1.96,"Atípico","No")</f>
        <v>No</v>
      </c>
      <c r="K1297" t="str">
        <f>IF(ABS((moras2[[#This Row],[EDAD]]-AVERAGE($I:$I))/_xlfn.STDEV.S($I:$I))&gt;1.96,"Atípico","No")</f>
        <v>No</v>
      </c>
      <c r="L1297" t="str">
        <f t="shared" si="40"/>
        <v>36-45</v>
      </c>
      <c r="M1297" t="str">
        <f t="shared" si="41"/>
        <v>500.001-1.000.000</v>
      </c>
    </row>
    <row r="1298" spans="1:13" x14ac:dyDescent="0.35">
      <c r="A1298">
        <v>119</v>
      </c>
      <c r="B1298" t="s">
        <v>9</v>
      </c>
      <c r="C1298">
        <v>681758.7</v>
      </c>
      <c r="D1298" t="s">
        <v>10</v>
      </c>
      <c r="E1298" t="s">
        <v>16</v>
      </c>
      <c r="F1298" t="s">
        <v>12</v>
      </c>
      <c r="G1298" t="s">
        <v>13</v>
      </c>
      <c r="H1298" t="s">
        <v>13</v>
      </c>
      <c r="I1298">
        <v>30</v>
      </c>
      <c r="J1298" t="str">
        <f>IF(ABS((C1298-AVERAGE($C:$C))/_xlfn.STDEV.S(moras2[SALARIO]))&gt;1.96,"Atípico","No")</f>
        <v>No</v>
      </c>
      <c r="K1298" t="str">
        <f>IF(ABS((moras2[[#This Row],[EDAD]]-AVERAGE($I:$I))/_xlfn.STDEV.S($I:$I))&gt;1.96,"Atípico","No")</f>
        <v>No</v>
      </c>
      <c r="L1298" t="str">
        <f t="shared" si="40"/>
        <v>26-35</v>
      </c>
      <c r="M1298" t="str">
        <f t="shared" si="41"/>
        <v>500.001-1.000.000</v>
      </c>
    </row>
    <row r="1299" spans="1:13" x14ac:dyDescent="0.35">
      <c r="A1299">
        <v>212</v>
      </c>
      <c r="B1299" t="s">
        <v>9</v>
      </c>
      <c r="C1299">
        <v>681656.18</v>
      </c>
      <c r="D1299" t="s">
        <v>10</v>
      </c>
      <c r="E1299" t="s">
        <v>16</v>
      </c>
      <c r="F1299" t="s">
        <v>12</v>
      </c>
      <c r="G1299" t="s">
        <v>13</v>
      </c>
      <c r="H1299" t="s">
        <v>13</v>
      </c>
      <c r="I1299">
        <v>42</v>
      </c>
      <c r="J1299" t="str">
        <f>IF(ABS((C1299-AVERAGE($C:$C))/_xlfn.STDEV.S(moras2[SALARIO]))&gt;1.96,"Atípico","No")</f>
        <v>No</v>
      </c>
      <c r="K1299" t="str">
        <f>IF(ABS((moras2[[#This Row],[EDAD]]-AVERAGE($I:$I))/_xlfn.STDEV.S($I:$I))&gt;1.96,"Atípico","No")</f>
        <v>No</v>
      </c>
      <c r="L1299" t="str">
        <f t="shared" si="40"/>
        <v>36-45</v>
      </c>
      <c r="M1299" t="str">
        <f t="shared" si="41"/>
        <v>500.001-1.000.000</v>
      </c>
    </row>
    <row r="1300" spans="1:13" x14ac:dyDescent="0.35">
      <c r="A1300">
        <v>2121</v>
      </c>
      <c r="B1300" t="s">
        <v>9</v>
      </c>
      <c r="C1300">
        <v>681308.01</v>
      </c>
      <c r="D1300" t="s">
        <v>10</v>
      </c>
      <c r="E1300" t="s">
        <v>16</v>
      </c>
      <c r="F1300" t="s">
        <v>12</v>
      </c>
      <c r="G1300" t="s">
        <v>13</v>
      </c>
      <c r="H1300" t="s">
        <v>13</v>
      </c>
      <c r="I1300">
        <v>31</v>
      </c>
      <c r="J1300" t="str">
        <f>IF(ABS((C1300-AVERAGE($C:$C))/_xlfn.STDEV.S(moras2[SALARIO]))&gt;1.96,"Atípico","No")</f>
        <v>No</v>
      </c>
      <c r="K1300" t="str">
        <f>IF(ABS((moras2[[#This Row],[EDAD]]-AVERAGE($I:$I))/_xlfn.STDEV.S($I:$I))&gt;1.96,"Atípico","No")</f>
        <v>No</v>
      </c>
      <c r="L1300" t="str">
        <f t="shared" si="40"/>
        <v>26-35</v>
      </c>
      <c r="M1300" t="str">
        <f t="shared" si="41"/>
        <v>500.001-1.000.000</v>
      </c>
    </row>
    <row r="1301" spans="1:13" x14ac:dyDescent="0.35">
      <c r="A1301">
        <v>3188</v>
      </c>
      <c r="B1301" t="s">
        <v>9</v>
      </c>
      <c r="C1301">
        <v>680960</v>
      </c>
      <c r="D1301" t="s">
        <v>10</v>
      </c>
      <c r="E1301" t="s">
        <v>11</v>
      </c>
      <c r="F1301" t="s">
        <v>12</v>
      </c>
      <c r="G1301" t="s">
        <v>13</v>
      </c>
      <c r="H1301" t="s">
        <v>13</v>
      </c>
      <c r="I1301">
        <v>32</v>
      </c>
      <c r="J1301" t="str">
        <f>IF(ABS((C1301-AVERAGE($C:$C))/_xlfn.STDEV.S(moras2[SALARIO]))&gt;1.96,"Atípico","No")</f>
        <v>No</v>
      </c>
      <c r="K1301" t="str">
        <f>IF(ABS((moras2[[#This Row],[EDAD]]-AVERAGE($I:$I))/_xlfn.STDEV.S($I:$I))&gt;1.96,"Atípico","No")</f>
        <v>No</v>
      </c>
      <c r="L1301" t="str">
        <f t="shared" si="40"/>
        <v>26-35</v>
      </c>
      <c r="M1301" t="str">
        <f t="shared" si="41"/>
        <v>500.001-1.000.000</v>
      </c>
    </row>
    <row r="1302" spans="1:13" x14ac:dyDescent="0.35">
      <c r="A1302">
        <v>145</v>
      </c>
      <c r="B1302" t="s">
        <v>9</v>
      </c>
      <c r="C1302">
        <v>680668.64</v>
      </c>
      <c r="D1302" t="s">
        <v>10</v>
      </c>
      <c r="E1302" t="s">
        <v>16</v>
      </c>
      <c r="F1302" t="s">
        <v>12</v>
      </c>
      <c r="G1302" t="s">
        <v>13</v>
      </c>
      <c r="H1302" t="s">
        <v>13</v>
      </c>
      <c r="I1302">
        <v>37</v>
      </c>
      <c r="J1302" t="str">
        <f>IF(ABS((C1302-AVERAGE($C:$C))/_xlfn.STDEV.S(moras2[SALARIO]))&gt;1.96,"Atípico","No")</f>
        <v>No</v>
      </c>
      <c r="K1302" t="str">
        <f>IF(ABS((moras2[[#This Row],[EDAD]]-AVERAGE($I:$I))/_xlfn.STDEV.S($I:$I))&gt;1.96,"Atípico","No")</f>
        <v>No</v>
      </c>
      <c r="L1302" t="str">
        <f t="shared" si="40"/>
        <v>36-45</v>
      </c>
      <c r="M1302" t="str">
        <f t="shared" si="41"/>
        <v>500.001-1.000.000</v>
      </c>
    </row>
    <row r="1303" spans="1:13" x14ac:dyDescent="0.35">
      <c r="A1303">
        <v>4450</v>
      </c>
      <c r="B1303" t="s">
        <v>9</v>
      </c>
      <c r="C1303">
        <v>680463.53</v>
      </c>
      <c r="D1303" t="s">
        <v>10</v>
      </c>
      <c r="E1303" t="s">
        <v>16</v>
      </c>
      <c r="F1303" t="s">
        <v>12</v>
      </c>
      <c r="G1303" t="s">
        <v>13</v>
      </c>
      <c r="H1303" t="s">
        <v>13</v>
      </c>
      <c r="I1303">
        <v>21</v>
      </c>
      <c r="J1303" t="str">
        <f>IF(ABS((C1303-AVERAGE($C:$C))/_xlfn.STDEV.S(moras2[SALARIO]))&gt;1.96,"Atípico","No")</f>
        <v>No</v>
      </c>
      <c r="K1303" t="str">
        <f>IF(ABS((moras2[[#This Row],[EDAD]]-AVERAGE($I:$I))/_xlfn.STDEV.S($I:$I))&gt;1.96,"Atípico","No")</f>
        <v>No</v>
      </c>
      <c r="L1303" t="str">
        <f t="shared" si="40"/>
        <v>26-35</v>
      </c>
      <c r="M1303" t="str">
        <f t="shared" si="41"/>
        <v>500.001-1.000.000</v>
      </c>
    </row>
    <row r="1304" spans="1:13" x14ac:dyDescent="0.35">
      <c r="A1304">
        <v>646</v>
      </c>
      <c r="B1304" t="s">
        <v>9</v>
      </c>
      <c r="C1304">
        <v>680400</v>
      </c>
      <c r="D1304" t="s">
        <v>10</v>
      </c>
      <c r="E1304" t="s">
        <v>16</v>
      </c>
      <c r="F1304" t="s">
        <v>12</v>
      </c>
      <c r="G1304" t="s">
        <v>13</v>
      </c>
      <c r="H1304" t="s">
        <v>13</v>
      </c>
      <c r="I1304">
        <v>63</v>
      </c>
      <c r="J1304" t="str">
        <f>IF(ABS((C1304-AVERAGE($C:$C))/_xlfn.STDEV.S(moras2[SALARIO]))&gt;1.96,"Atípico","No")</f>
        <v>No</v>
      </c>
      <c r="K1304" t="str">
        <f>IF(ABS((moras2[[#This Row],[EDAD]]-AVERAGE($I:$I))/_xlfn.STDEV.S($I:$I))&gt;1.96,"Atípico","No")</f>
        <v>No</v>
      </c>
      <c r="L1304" t="str">
        <f t="shared" si="40"/>
        <v>56+</v>
      </c>
      <c r="M1304" t="str">
        <f t="shared" si="41"/>
        <v>500.001-1.000.000</v>
      </c>
    </row>
    <row r="1305" spans="1:13" x14ac:dyDescent="0.35">
      <c r="A1305">
        <v>2762</v>
      </c>
      <c r="B1305" t="s">
        <v>9</v>
      </c>
      <c r="C1305">
        <v>680000</v>
      </c>
      <c r="D1305" t="s">
        <v>10</v>
      </c>
      <c r="E1305" t="s">
        <v>16</v>
      </c>
      <c r="F1305" t="s">
        <v>12</v>
      </c>
      <c r="G1305" t="s">
        <v>13</v>
      </c>
      <c r="H1305" t="s">
        <v>13</v>
      </c>
      <c r="I1305">
        <v>33</v>
      </c>
      <c r="J1305" t="str">
        <f>IF(ABS((C1305-AVERAGE($C:$C))/_xlfn.STDEV.S(moras2[SALARIO]))&gt;1.96,"Atípico","No")</f>
        <v>No</v>
      </c>
      <c r="K1305" t="str">
        <f>IF(ABS((moras2[[#This Row],[EDAD]]-AVERAGE($I:$I))/_xlfn.STDEV.S($I:$I))&gt;1.96,"Atípico","No")</f>
        <v>No</v>
      </c>
      <c r="L1305" t="str">
        <f t="shared" si="40"/>
        <v>26-35</v>
      </c>
      <c r="M1305" t="str">
        <f t="shared" si="41"/>
        <v>500.001-1.000.000</v>
      </c>
    </row>
    <row r="1306" spans="1:13" x14ac:dyDescent="0.35">
      <c r="A1306">
        <v>626</v>
      </c>
      <c r="B1306" t="s">
        <v>9</v>
      </c>
      <c r="C1306">
        <v>679660.62</v>
      </c>
      <c r="D1306" t="s">
        <v>10</v>
      </c>
      <c r="E1306" t="s">
        <v>16</v>
      </c>
      <c r="F1306" t="s">
        <v>12</v>
      </c>
      <c r="G1306" t="s">
        <v>13</v>
      </c>
      <c r="H1306" t="s">
        <v>13</v>
      </c>
      <c r="I1306">
        <v>21</v>
      </c>
      <c r="J1306" t="str">
        <f>IF(ABS((C1306-AVERAGE($C:$C))/_xlfn.STDEV.S(moras2[SALARIO]))&gt;1.96,"Atípico","No")</f>
        <v>No</v>
      </c>
      <c r="K1306" t="str">
        <f>IF(ABS((moras2[[#This Row],[EDAD]]-AVERAGE($I:$I))/_xlfn.STDEV.S($I:$I))&gt;1.96,"Atípico","No")</f>
        <v>No</v>
      </c>
      <c r="L1306" t="str">
        <f t="shared" si="40"/>
        <v>26-35</v>
      </c>
      <c r="M1306" t="str">
        <f t="shared" si="41"/>
        <v>500.001-1.000.000</v>
      </c>
    </row>
    <row r="1307" spans="1:13" x14ac:dyDescent="0.35">
      <c r="A1307">
        <v>3270</v>
      </c>
      <c r="B1307" t="s">
        <v>9</v>
      </c>
      <c r="C1307">
        <v>678863</v>
      </c>
      <c r="D1307" t="s">
        <v>14</v>
      </c>
      <c r="E1307" t="s">
        <v>11</v>
      </c>
      <c r="F1307" t="s">
        <v>12</v>
      </c>
      <c r="G1307" t="s">
        <v>13</v>
      </c>
      <c r="H1307" t="s">
        <v>13</v>
      </c>
      <c r="I1307">
        <v>79</v>
      </c>
      <c r="J1307" t="str">
        <f>IF(ABS((C1307-AVERAGE($C:$C))/_xlfn.STDEV.S(moras2[SALARIO]))&gt;1.96,"Atípico","No")</f>
        <v>No</v>
      </c>
      <c r="K1307" t="str">
        <f>IF(ABS((moras2[[#This Row],[EDAD]]-AVERAGE($I:$I))/_xlfn.STDEV.S($I:$I))&gt;1.96,"Atípico","No")</f>
        <v>Atípico</v>
      </c>
      <c r="L1307" t="str">
        <f t="shared" si="40"/>
        <v>56+</v>
      </c>
      <c r="M1307" t="str">
        <f t="shared" si="41"/>
        <v>500.001-1.000.000</v>
      </c>
    </row>
    <row r="1308" spans="1:13" x14ac:dyDescent="0.35">
      <c r="A1308">
        <v>877</v>
      </c>
      <c r="B1308" t="s">
        <v>9</v>
      </c>
      <c r="C1308">
        <v>678734.05</v>
      </c>
      <c r="D1308" t="s">
        <v>10</v>
      </c>
      <c r="E1308" t="s">
        <v>16</v>
      </c>
      <c r="F1308" t="s">
        <v>12</v>
      </c>
      <c r="G1308" t="s">
        <v>13</v>
      </c>
      <c r="H1308" t="s">
        <v>13</v>
      </c>
      <c r="I1308">
        <v>33</v>
      </c>
      <c r="J1308" t="str">
        <f>IF(ABS((C1308-AVERAGE($C:$C))/_xlfn.STDEV.S(moras2[SALARIO]))&gt;1.96,"Atípico","No")</f>
        <v>No</v>
      </c>
      <c r="K1308" t="str">
        <f>IF(ABS((moras2[[#This Row],[EDAD]]-AVERAGE($I:$I))/_xlfn.STDEV.S($I:$I))&gt;1.96,"Atípico","No")</f>
        <v>No</v>
      </c>
      <c r="L1308" t="str">
        <f t="shared" si="40"/>
        <v>26-35</v>
      </c>
      <c r="M1308" t="str">
        <f t="shared" si="41"/>
        <v>500.001-1.000.000</v>
      </c>
    </row>
    <row r="1309" spans="1:13" x14ac:dyDescent="0.35">
      <c r="A1309">
        <v>2659</v>
      </c>
      <c r="B1309" t="s">
        <v>9</v>
      </c>
      <c r="C1309">
        <v>678531.4</v>
      </c>
      <c r="D1309" t="s">
        <v>10</v>
      </c>
      <c r="E1309" t="s">
        <v>11</v>
      </c>
      <c r="F1309" t="s">
        <v>12</v>
      </c>
      <c r="G1309" t="s">
        <v>13</v>
      </c>
      <c r="H1309" t="s">
        <v>13</v>
      </c>
      <c r="I1309">
        <v>48</v>
      </c>
      <c r="J1309" t="str">
        <f>IF(ABS((C1309-AVERAGE($C:$C))/_xlfn.STDEV.S(moras2[SALARIO]))&gt;1.96,"Atípico","No")</f>
        <v>No</v>
      </c>
      <c r="K1309" t="str">
        <f>IF(ABS((moras2[[#This Row],[EDAD]]-AVERAGE($I:$I))/_xlfn.STDEV.S($I:$I))&gt;1.96,"Atípico","No")</f>
        <v>No</v>
      </c>
      <c r="L1309" t="str">
        <f t="shared" si="40"/>
        <v>46-55</v>
      </c>
      <c r="M1309" t="str">
        <f t="shared" si="41"/>
        <v>500.001-1.000.000</v>
      </c>
    </row>
    <row r="1310" spans="1:13" x14ac:dyDescent="0.35">
      <c r="A1310">
        <v>3465</v>
      </c>
      <c r="B1310" t="s">
        <v>9</v>
      </c>
      <c r="C1310">
        <v>677945.4</v>
      </c>
      <c r="D1310" t="s">
        <v>10</v>
      </c>
      <c r="E1310" t="s">
        <v>16</v>
      </c>
      <c r="F1310" t="s">
        <v>12</v>
      </c>
      <c r="G1310" t="s">
        <v>13</v>
      </c>
      <c r="H1310" t="s">
        <v>13</v>
      </c>
      <c r="I1310">
        <v>61</v>
      </c>
      <c r="J1310" t="str">
        <f>IF(ABS((C1310-AVERAGE($C:$C))/_xlfn.STDEV.S(moras2[SALARIO]))&gt;1.96,"Atípico","No")</f>
        <v>No</v>
      </c>
      <c r="K1310" t="str">
        <f>IF(ABS((moras2[[#This Row],[EDAD]]-AVERAGE($I:$I))/_xlfn.STDEV.S($I:$I))&gt;1.96,"Atípico","No")</f>
        <v>No</v>
      </c>
      <c r="L1310" t="str">
        <f t="shared" si="40"/>
        <v>56+</v>
      </c>
      <c r="M1310" t="str">
        <f t="shared" si="41"/>
        <v>500.001-1.000.000</v>
      </c>
    </row>
    <row r="1311" spans="1:13" x14ac:dyDescent="0.35">
      <c r="A1311">
        <v>133</v>
      </c>
      <c r="B1311" t="s">
        <v>9</v>
      </c>
      <c r="C1311">
        <v>677626.04</v>
      </c>
      <c r="D1311" t="s">
        <v>10</v>
      </c>
      <c r="E1311" t="s">
        <v>16</v>
      </c>
      <c r="F1311" t="s">
        <v>12</v>
      </c>
      <c r="G1311" t="s">
        <v>13</v>
      </c>
      <c r="H1311" t="s">
        <v>13</v>
      </c>
      <c r="I1311">
        <v>57</v>
      </c>
      <c r="J1311" t="str">
        <f>IF(ABS((C1311-AVERAGE($C:$C))/_xlfn.STDEV.S(moras2[SALARIO]))&gt;1.96,"Atípico","No")</f>
        <v>No</v>
      </c>
      <c r="K1311" t="str">
        <f>IF(ABS((moras2[[#This Row],[EDAD]]-AVERAGE($I:$I))/_xlfn.STDEV.S($I:$I))&gt;1.96,"Atípico","No")</f>
        <v>No</v>
      </c>
      <c r="L1311" t="str">
        <f t="shared" si="40"/>
        <v>56+</v>
      </c>
      <c r="M1311" t="str">
        <f t="shared" si="41"/>
        <v>500.001-1.000.000</v>
      </c>
    </row>
    <row r="1312" spans="1:13" x14ac:dyDescent="0.35">
      <c r="A1312">
        <v>1636</v>
      </c>
      <c r="B1312" t="s">
        <v>9</v>
      </c>
      <c r="C1312">
        <v>676443.1</v>
      </c>
      <c r="D1312" t="s">
        <v>10</v>
      </c>
      <c r="E1312" t="s">
        <v>16</v>
      </c>
      <c r="F1312" t="s">
        <v>12</v>
      </c>
      <c r="G1312" t="s">
        <v>13</v>
      </c>
      <c r="H1312" t="s">
        <v>13</v>
      </c>
      <c r="I1312">
        <v>38</v>
      </c>
      <c r="J1312" t="str">
        <f>IF(ABS((C1312-AVERAGE($C:$C))/_xlfn.STDEV.S(moras2[SALARIO]))&gt;1.96,"Atípico","No")</f>
        <v>No</v>
      </c>
      <c r="K1312" t="str">
        <f>IF(ABS((moras2[[#This Row],[EDAD]]-AVERAGE($I:$I))/_xlfn.STDEV.S($I:$I))&gt;1.96,"Atípico","No")</f>
        <v>No</v>
      </c>
      <c r="L1312" t="str">
        <f t="shared" si="40"/>
        <v>36-45</v>
      </c>
      <c r="M1312" t="str">
        <f t="shared" si="41"/>
        <v>500.001-1.000.000</v>
      </c>
    </row>
    <row r="1313" spans="1:13" x14ac:dyDescent="0.35">
      <c r="A1313">
        <v>787</v>
      </c>
      <c r="B1313" t="s">
        <v>15</v>
      </c>
      <c r="C1313">
        <v>675918.4</v>
      </c>
      <c r="D1313" t="s">
        <v>10</v>
      </c>
      <c r="E1313" t="s">
        <v>16</v>
      </c>
      <c r="F1313" t="s">
        <v>12</v>
      </c>
      <c r="G1313" t="s">
        <v>13</v>
      </c>
      <c r="H1313" t="s">
        <v>13</v>
      </c>
      <c r="I1313">
        <v>32</v>
      </c>
      <c r="J1313" t="str">
        <f>IF(ABS((C1313-AVERAGE($C:$C))/_xlfn.STDEV.S(moras2[SALARIO]))&gt;1.96,"Atípico","No")</f>
        <v>No</v>
      </c>
      <c r="K1313" t="str">
        <f>IF(ABS((moras2[[#This Row],[EDAD]]-AVERAGE($I:$I))/_xlfn.STDEV.S($I:$I))&gt;1.96,"Atípico","No")</f>
        <v>No</v>
      </c>
      <c r="L1313" t="str">
        <f t="shared" si="40"/>
        <v>26-35</v>
      </c>
      <c r="M1313" t="str">
        <f t="shared" si="41"/>
        <v>500.001-1.000.000</v>
      </c>
    </row>
    <row r="1314" spans="1:13" x14ac:dyDescent="0.35">
      <c r="A1314">
        <v>98</v>
      </c>
      <c r="B1314" t="s">
        <v>15</v>
      </c>
      <c r="C1314">
        <v>675720</v>
      </c>
      <c r="D1314" t="s">
        <v>10</v>
      </c>
      <c r="E1314" t="s">
        <v>11</v>
      </c>
      <c r="F1314" t="s">
        <v>12</v>
      </c>
      <c r="G1314" t="s">
        <v>13</v>
      </c>
      <c r="H1314" t="s">
        <v>13</v>
      </c>
      <c r="I1314">
        <v>36</v>
      </c>
      <c r="J1314" t="str">
        <f>IF(ABS((C1314-AVERAGE($C:$C))/_xlfn.STDEV.S(moras2[SALARIO]))&gt;1.96,"Atípico","No")</f>
        <v>No</v>
      </c>
      <c r="K1314" t="str">
        <f>IF(ABS((moras2[[#This Row],[EDAD]]-AVERAGE($I:$I))/_xlfn.STDEV.S($I:$I))&gt;1.96,"Atípico","No")</f>
        <v>No</v>
      </c>
      <c r="L1314" t="str">
        <f t="shared" si="40"/>
        <v>36-45</v>
      </c>
      <c r="M1314" t="str">
        <f t="shared" si="41"/>
        <v>500.001-1.000.000</v>
      </c>
    </row>
    <row r="1315" spans="1:13" x14ac:dyDescent="0.35">
      <c r="A1315">
        <v>49</v>
      </c>
      <c r="B1315" t="s">
        <v>9</v>
      </c>
      <c r="C1315">
        <v>675069.69</v>
      </c>
      <c r="D1315" t="s">
        <v>10</v>
      </c>
      <c r="E1315" t="s">
        <v>16</v>
      </c>
      <c r="F1315" t="s">
        <v>12</v>
      </c>
      <c r="G1315" t="s">
        <v>13</v>
      </c>
      <c r="H1315" t="s">
        <v>13</v>
      </c>
      <c r="I1315">
        <v>39</v>
      </c>
      <c r="J1315" t="str">
        <f>IF(ABS((C1315-AVERAGE($C:$C))/_xlfn.STDEV.S(moras2[SALARIO]))&gt;1.96,"Atípico","No")</f>
        <v>No</v>
      </c>
      <c r="K1315" t="str">
        <f>IF(ABS((moras2[[#This Row],[EDAD]]-AVERAGE($I:$I))/_xlfn.STDEV.S($I:$I))&gt;1.96,"Atípico","No")</f>
        <v>No</v>
      </c>
      <c r="L1315" t="str">
        <f t="shared" si="40"/>
        <v>36-45</v>
      </c>
      <c r="M1315" t="str">
        <f t="shared" si="41"/>
        <v>500.001-1.000.000</v>
      </c>
    </row>
    <row r="1316" spans="1:13" x14ac:dyDescent="0.35">
      <c r="A1316">
        <v>3424</v>
      </c>
      <c r="B1316" t="s">
        <v>15</v>
      </c>
      <c r="C1316">
        <v>675000</v>
      </c>
      <c r="D1316" t="s">
        <v>10</v>
      </c>
      <c r="E1316" t="s">
        <v>16</v>
      </c>
      <c r="F1316" t="s">
        <v>12</v>
      </c>
      <c r="G1316" t="s">
        <v>13</v>
      </c>
      <c r="H1316" t="s">
        <v>13</v>
      </c>
      <c r="I1316">
        <v>27</v>
      </c>
      <c r="J1316" t="str">
        <f>IF(ABS((C1316-AVERAGE($C:$C))/_xlfn.STDEV.S(moras2[SALARIO]))&gt;1.96,"Atípico","No")</f>
        <v>No</v>
      </c>
      <c r="K1316" t="str">
        <f>IF(ABS((moras2[[#This Row],[EDAD]]-AVERAGE($I:$I))/_xlfn.STDEV.S($I:$I))&gt;1.96,"Atípico","No")</f>
        <v>No</v>
      </c>
      <c r="L1316" t="str">
        <f t="shared" si="40"/>
        <v>26-35</v>
      </c>
      <c r="M1316" t="str">
        <f t="shared" si="41"/>
        <v>500.001-1.000.000</v>
      </c>
    </row>
    <row r="1317" spans="1:13" x14ac:dyDescent="0.35">
      <c r="A1317">
        <v>4186</v>
      </c>
      <c r="B1317" t="s">
        <v>9</v>
      </c>
      <c r="C1317">
        <v>674614</v>
      </c>
      <c r="D1317" t="s">
        <v>10</v>
      </c>
      <c r="E1317" t="s">
        <v>11</v>
      </c>
      <c r="F1317" t="s">
        <v>12</v>
      </c>
      <c r="G1317" t="s">
        <v>13</v>
      </c>
      <c r="H1317" t="s">
        <v>13</v>
      </c>
      <c r="I1317">
        <v>61</v>
      </c>
      <c r="J1317" t="str">
        <f>IF(ABS((C1317-AVERAGE($C:$C))/_xlfn.STDEV.S(moras2[SALARIO]))&gt;1.96,"Atípico","No")</f>
        <v>No</v>
      </c>
      <c r="K1317" t="str">
        <f>IF(ABS((moras2[[#This Row],[EDAD]]-AVERAGE($I:$I))/_xlfn.STDEV.S($I:$I))&gt;1.96,"Atípico","No")</f>
        <v>No</v>
      </c>
      <c r="L1317" t="str">
        <f t="shared" si="40"/>
        <v>56+</v>
      </c>
      <c r="M1317" t="str">
        <f t="shared" si="41"/>
        <v>500.001-1.000.000</v>
      </c>
    </row>
    <row r="1318" spans="1:13" x14ac:dyDescent="0.35">
      <c r="A1318">
        <v>4072</v>
      </c>
      <c r="B1318" t="s">
        <v>9</v>
      </c>
      <c r="C1318">
        <v>674607.4</v>
      </c>
      <c r="D1318" t="s">
        <v>10</v>
      </c>
      <c r="E1318" t="s">
        <v>11</v>
      </c>
      <c r="F1318" t="s">
        <v>12</v>
      </c>
      <c r="G1318" t="s">
        <v>13</v>
      </c>
      <c r="H1318" t="s">
        <v>13</v>
      </c>
      <c r="I1318">
        <v>64</v>
      </c>
      <c r="J1318" t="str">
        <f>IF(ABS((C1318-AVERAGE($C:$C))/_xlfn.STDEV.S(moras2[SALARIO]))&gt;1.96,"Atípico","No")</f>
        <v>No</v>
      </c>
      <c r="K1318" t="str">
        <f>IF(ABS((moras2[[#This Row],[EDAD]]-AVERAGE($I:$I))/_xlfn.STDEV.S($I:$I))&gt;1.96,"Atípico","No")</f>
        <v>No</v>
      </c>
      <c r="L1318" t="str">
        <f t="shared" si="40"/>
        <v>56+</v>
      </c>
      <c r="M1318" t="str">
        <f t="shared" si="41"/>
        <v>500.001-1.000.000</v>
      </c>
    </row>
    <row r="1319" spans="1:13" x14ac:dyDescent="0.35">
      <c r="A1319">
        <v>4618</v>
      </c>
      <c r="B1319" t="s">
        <v>15</v>
      </c>
      <c r="C1319">
        <v>674375</v>
      </c>
      <c r="D1319" t="s">
        <v>10</v>
      </c>
      <c r="E1319" t="s">
        <v>16</v>
      </c>
      <c r="F1319" t="s">
        <v>12</v>
      </c>
      <c r="G1319" t="s">
        <v>13</v>
      </c>
      <c r="H1319" t="s">
        <v>13</v>
      </c>
      <c r="I1319">
        <v>37</v>
      </c>
      <c r="J1319" t="str">
        <f>IF(ABS((C1319-AVERAGE($C:$C))/_xlfn.STDEV.S(moras2[SALARIO]))&gt;1.96,"Atípico","No")</f>
        <v>No</v>
      </c>
      <c r="K1319" t="str">
        <f>IF(ABS((moras2[[#This Row],[EDAD]]-AVERAGE($I:$I))/_xlfn.STDEV.S($I:$I))&gt;1.96,"Atípico","No")</f>
        <v>No</v>
      </c>
      <c r="L1319" t="str">
        <f t="shared" si="40"/>
        <v>36-45</v>
      </c>
      <c r="M1319" t="str">
        <f t="shared" si="41"/>
        <v>500.001-1.000.000</v>
      </c>
    </row>
    <row r="1320" spans="1:13" x14ac:dyDescent="0.35">
      <c r="A1320">
        <v>116</v>
      </c>
      <c r="B1320" t="s">
        <v>9</v>
      </c>
      <c r="C1320">
        <v>672873.47</v>
      </c>
      <c r="D1320" t="s">
        <v>10</v>
      </c>
      <c r="E1320" t="s">
        <v>16</v>
      </c>
      <c r="F1320" t="s">
        <v>12</v>
      </c>
      <c r="G1320" t="s">
        <v>12</v>
      </c>
      <c r="H1320" t="s">
        <v>13</v>
      </c>
      <c r="I1320">
        <v>32</v>
      </c>
      <c r="J1320" t="str">
        <f>IF(ABS((C1320-AVERAGE($C:$C))/_xlfn.STDEV.S(moras2[SALARIO]))&gt;1.96,"Atípico","No")</f>
        <v>No</v>
      </c>
      <c r="K1320" t="str">
        <f>IF(ABS((moras2[[#This Row],[EDAD]]-AVERAGE($I:$I))/_xlfn.STDEV.S($I:$I))&gt;1.96,"Atípico","No")</f>
        <v>No</v>
      </c>
      <c r="L1320" t="str">
        <f t="shared" si="40"/>
        <v>26-35</v>
      </c>
      <c r="M1320" t="str">
        <f t="shared" si="41"/>
        <v>500.001-1.000.000</v>
      </c>
    </row>
    <row r="1321" spans="1:13" x14ac:dyDescent="0.35">
      <c r="A1321">
        <v>169</v>
      </c>
      <c r="B1321" t="s">
        <v>15</v>
      </c>
      <c r="C1321">
        <v>672365.54</v>
      </c>
      <c r="D1321" t="s">
        <v>10</v>
      </c>
      <c r="E1321" t="s">
        <v>16</v>
      </c>
      <c r="F1321" t="s">
        <v>12</v>
      </c>
      <c r="G1321" t="s">
        <v>13</v>
      </c>
      <c r="H1321" t="s">
        <v>13</v>
      </c>
      <c r="I1321">
        <v>38</v>
      </c>
      <c r="J1321" t="str">
        <f>IF(ABS((C1321-AVERAGE($C:$C))/_xlfn.STDEV.S(moras2[SALARIO]))&gt;1.96,"Atípico","No")</f>
        <v>No</v>
      </c>
      <c r="K1321" t="str">
        <f>IF(ABS((moras2[[#This Row],[EDAD]]-AVERAGE($I:$I))/_xlfn.STDEV.S($I:$I))&gt;1.96,"Atípico","No")</f>
        <v>No</v>
      </c>
      <c r="L1321" t="str">
        <f t="shared" si="40"/>
        <v>36-45</v>
      </c>
      <c r="M1321" t="str">
        <f t="shared" si="41"/>
        <v>500.001-1.000.000</v>
      </c>
    </row>
    <row r="1322" spans="1:13" x14ac:dyDescent="0.35">
      <c r="A1322">
        <v>3417</v>
      </c>
      <c r="B1322" t="s">
        <v>9</v>
      </c>
      <c r="C1322">
        <v>672285.72</v>
      </c>
      <c r="D1322" t="s">
        <v>10</v>
      </c>
      <c r="E1322" t="s">
        <v>16</v>
      </c>
      <c r="F1322" t="s">
        <v>12</v>
      </c>
      <c r="G1322" t="s">
        <v>13</v>
      </c>
      <c r="H1322" t="s">
        <v>13</v>
      </c>
      <c r="I1322">
        <v>40</v>
      </c>
      <c r="J1322" t="str">
        <f>IF(ABS((C1322-AVERAGE($C:$C))/_xlfn.STDEV.S(moras2[SALARIO]))&gt;1.96,"Atípico","No")</f>
        <v>No</v>
      </c>
      <c r="K1322" t="str">
        <f>IF(ABS((moras2[[#This Row],[EDAD]]-AVERAGE($I:$I))/_xlfn.STDEV.S($I:$I))&gt;1.96,"Atípico","No")</f>
        <v>No</v>
      </c>
      <c r="L1322" t="str">
        <f t="shared" si="40"/>
        <v>36-45</v>
      </c>
      <c r="M1322" t="str">
        <f t="shared" si="41"/>
        <v>500.001-1.000.000</v>
      </c>
    </row>
    <row r="1323" spans="1:13" x14ac:dyDescent="0.35">
      <c r="A1323">
        <v>4317</v>
      </c>
      <c r="B1323" t="s">
        <v>15</v>
      </c>
      <c r="C1323">
        <v>672276</v>
      </c>
      <c r="D1323" t="s">
        <v>10</v>
      </c>
      <c r="E1323" t="s">
        <v>16</v>
      </c>
      <c r="F1323" t="s">
        <v>12</v>
      </c>
      <c r="G1323" t="s">
        <v>13</v>
      </c>
      <c r="H1323" t="s">
        <v>13</v>
      </c>
      <c r="I1323">
        <v>25</v>
      </c>
      <c r="J1323" t="str">
        <f>IF(ABS((C1323-AVERAGE($C:$C))/_xlfn.STDEV.S(moras2[SALARIO]))&gt;1.96,"Atípico","No")</f>
        <v>No</v>
      </c>
      <c r="K1323" t="str">
        <f>IF(ABS((moras2[[#This Row],[EDAD]]-AVERAGE($I:$I))/_xlfn.STDEV.S($I:$I))&gt;1.96,"Atípico","No")</f>
        <v>No</v>
      </c>
      <c r="L1323" t="str">
        <f t="shared" si="40"/>
        <v>26-35</v>
      </c>
      <c r="M1323" t="str">
        <f t="shared" si="41"/>
        <v>500.001-1.000.000</v>
      </c>
    </row>
    <row r="1324" spans="1:13" x14ac:dyDescent="0.35">
      <c r="A1324">
        <v>3627</v>
      </c>
      <c r="B1324" t="s">
        <v>9</v>
      </c>
      <c r="C1324">
        <v>671573</v>
      </c>
      <c r="D1324" t="s">
        <v>10</v>
      </c>
      <c r="E1324" t="s">
        <v>11</v>
      </c>
      <c r="F1324" t="s">
        <v>12</v>
      </c>
      <c r="G1324" t="s">
        <v>13</v>
      </c>
      <c r="H1324" t="s">
        <v>13</v>
      </c>
      <c r="I1324">
        <v>41</v>
      </c>
      <c r="J1324" t="str">
        <f>IF(ABS((C1324-AVERAGE($C:$C))/_xlfn.STDEV.S(moras2[SALARIO]))&gt;1.96,"Atípico","No")</f>
        <v>No</v>
      </c>
      <c r="K1324" t="str">
        <f>IF(ABS((moras2[[#This Row],[EDAD]]-AVERAGE($I:$I))/_xlfn.STDEV.S($I:$I))&gt;1.96,"Atípico","No")</f>
        <v>No</v>
      </c>
      <c r="L1324" t="str">
        <f t="shared" si="40"/>
        <v>36-45</v>
      </c>
      <c r="M1324" t="str">
        <f t="shared" si="41"/>
        <v>500.001-1.000.000</v>
      </c>
    </row>
    <row r="1325" spans="1:13" x14ac:dyDescent="0.35">
      <c r="A1325">
        <v>3588</v>
      </c>
      <c r="B1325" t="s">
        <v>15</v>
      </c>
      <c r="C1325">
        <v>671005</v>
      </c>
      <c r="D1325" t="s">
        <v>10</v>
      </c>
      <c r="E1325" t="s">
        <v>16</v>
      </c>
      <c r="F1325" t="s">
        <v>12</v>
      </c>
      <c r="G1325" t="s">
        <v>13</v>
      </c>
      <c r="H1325" t="s">
        <v>12</v>
      </c>
      <c r="I1325">
        <v>30</v>
      </c>
      <c r="J1325" t="str">
        <f>IF(ABS((C1325-AVERAGE($C:$C))/_xlfn.STDEV.S(moras2[SALARIO]))&gt;1.96,"Atípico","No")</f>
        <v>No</v>
      </c>
      <c r="K1325" t="str">
        <f>IF(ABS((moras2[[#This Row],[EDAD]]-AVERAGE($I:$I))/_xlfn.STDEV.S($I:$I))&gt;1.96,"Atípico","No")</f>
        <v>No</v>
      </c>
      <c r="L1325" t="str">
        <f t="shared" si="40"/>
        <v>26-35</v>
      </c>
      <c r="M1325" t="str">
        <f t="shared" si="41"/>
        <v>500.001-1.000.000</v>
      </c>
    </row>
    <row r="1326" spans="1:13" x14ac:dyDescent="0.35">
      <c r="A1326">
        <v>4560</v>
      </c>
      <c r="B1326" t="s">
        <v>9</v>
      </c>
      <c r="C1326">
        <v>670740</v>
      </c>
      <c r="D1326" t="s">
        <v>10</v>
      </c>
      <c r="E1326" t="s">
        <v>16</v>
      </c>
      <c r="F1326" t="s">
        <v>12</v>
      </c>
      <c r="G1326" t="s">
        <v>13</v>
      </c>
      <c r="H1326" t="s">
        <v>13</v>
      </c>
      <c r="I1326">
        <v>27</v>
      </c>
      <c r="J1326" t="str">
        <f>IF(ABS((C1326-AVERAGE($C:$C))/_xlfn.STDEV.S(moras2[SALARIO]))&gt;1.96,"Atípico","No")</f>
        <v>No</v>
      </c>
      <c r="K1326" t="str">
        <f>IF(ABS((moras2[[#This Row],[EDAD]]-AVERAGE($I:$I))/_xlfn.STDEV.S($I:$I))&gt;1.96,"Atípico","No")</f>
        <v>No</v>
      </c>
      <c r="L1326" t="str">
        <f t="shared" si="40"/>
        <v>26-35</v>
      </c>
      <c r="M1326" t="str">
        <f t="shared" si="41"/>
        <v>500.001-1.000.000</v>
      </c>
    </row>
    <row r="1327" spans="1:13" x14ac:dyDescent="0.35">
      <c r="A1327">
        <v>3775</v>
      </c>
      <c r="B1327" t="s">
        <v>9</v>
      </c>
      <c r="C1327">
        <v>670455.76</v>
      </c>
      <c r="D1327" t="s">
        <v>10</v>
      </c>
      <c r="E1327" t="s">
        <v>16</v>
      </c>
      <c r="F1327" t="s">
        <v>12</v>
      </c>
      <c r="G1327" t="s">
        <v>13</v>
      </c>
      <c r="H1327" t="s">
        <v>13</v>
      </c>
      <c r="I1327">
        <v>33</v>
      </c>
      <c r="J1327" t="str">
        <f>IF(ABS((C1327-AVERAGE($C:$C))/_xlfn.STDEV.S(moras2[SALARIO]))&gt;1.96,"Atípico","No")</f>
        <v>No</v>
      </c>
      <c r="K1327" t="str">
        <f>IF(ABS((moras2[[#This Row],[EDAD]]-AVERAGE($I:$I))/_xlfn.STDEV.S($I:$I))&gt;1.96,"Atípico","No")</f>
        <v>No</v>
      </c>
      <c r="L1327" t="str">
        <f t="shared" si="40"/>
        <v>26-35</v>
      </c>
      <c r="M1327" t="str">
        <f t="shared" si="41"/>
        <v>500.001-1.000.000</v>
      </c>
    </row>
    <row r="1328" spans="1:13" x14ac:dyDescent="0.35">
      <c r="A1328">
        <v>3637</v>
      </c>
      <c r="B1328" t="s">
        <v>9</v>
      </c>
      <c r="C1328">
        <v>668500</v>
      </c>
      <c r="D1328" t="s">
        <v>10</v>
      </c>
      <c r="E1328" t="s">
        <v>16</v>
      </c>
      <c r="F1328" t="s">
        <v>12</v>
      </c>
      <c r="G1328" t="s">
        <v>13</v>
      </c>
      <c r="H1328" t="s">
        <v>13</v>
      </c>
      <c r="I1328">
        <v>34</v>
      </c>
      <c r="J1328" t="str">
        <f>IF(ABS((C1328-AVERAGE($C:$C))/_xlfn.STDEV.S(moras2[SALARIO]))&gt;1.96,"Atípico","No")</f>
        <v>No</v>
      </c>
      <c r="K1328" t="str">
        <f>IF(ABS((moras2[[#This Row],[EDAD]]-AVERAGE($I:$I))/_xlfn.STDEV.S($I:$I))&gt;1.96,"Atípico","No")</f>
        <v>No</v>
      </c>
      <c r="L1328" t="str">
        <f t="shared" si="40"/>
        <v>26-35</v>
      </c>
      <c r="M1328" t="str">
        <f t="shared" si="41"/>
        <v>500.001-1.000.000</v>
      </c>
    </row>
    <row r="1329" spans="1:13" x14ac:dyDescent="0.35">
      <c r="A1329">
        <v>2226</v>
      </c>
      <c r="B1329" t="s">
        <v>15</v>
      </c>
      <c r="C1329">
        <v>668166.67000000004</v>
      </c>
      <c r="D1329" t="s">
        <v>10</v>
      </c>
      <c r="E1329" t="s">
        <v>11</v>
      </c>
      <c r="F1329" t="s">
        <v>12</v>
      </c>
      <c r="G1329" t="s">
        <v>13</v>
      </c>
      <c r="H1329" t="s">
        <v>13</v>
      </c>
      <c r="I1329">
        <v>34</v>
      </c>
      <c r="J1329" t="str">
        <f>IF(ABS((C1329-AVERAGE($C:$C))/_xlfn.STDEV.S(moras2[SALARIO]))&gt;1.96,"Atípico","No")</f>
        <v>No</v>
      </c>
      <c r="K1329" t="str">
        <f>IF(ABS((moras2[[#This Row],[EDAD]]-AVERAGE($I:$I))/_xlfn.STDEV.S($I:$I))&gt;1.96,"Atípico","No")</f>
        <v>No</v>
      </c>
      <c r="L1329" t="str">
        <f t="shared" si="40"/>
        <v>26-35</v>
      </c>
      <c r="M1329" t="str">
        <f t="shared" si="41"/>
        <v>500.001-1.000.000</v>
      </c>
    </row>
    <row r="1330" spans="1:13" x14ac:dyDescent="0.35">
      <c r="A1330">
        <v>484</v>
      </c>
      <c r="B1330" t="s">
        <v>9</v>
      </c>
      <c r="C1330">
        <v>667314</v>
      </c>
      <c r="D1330" t="s">
        <v>10</v>
      </c>
      <c r="E1330" t="s">
        <v>11</v>
      </c>
      <c r="F1330" t="s">
        <v>12</v>
      </c>
      <c r="G1330" t="s">
        <v>13</v>
      </c>
      <c r="H1330" t="s">
        <v>13</v>
      </c>
      <c r="I1330">
        <v>40</v>
      </c>
      <c r="J1330" t="str">
        <f>IF(ABS((C1330-AVERAGE($C:$C))/_xlfn.STDEV.S(moras2[SALARIO]))&gt;1.96,"Atípico","No")</f>
        <v>No</v>
      </c>
      <c r="K1330" t="str">
        <f>IF(ABS((moras2[[#This Row],[EDAD]]-AVERAGE($I:$I))/_xlfn.STDEV.S($I:$I))&gt;1.96,"Atípico","No")</f>
        <v>No</v>
      </c>
      <c r="L1330" t="str">
        <f t="shared" si="40"/>
        <v>36-45</v>
      </c>
      <c r="M1330" t="str">
        <f t="shared" si="41"/>
        <v>500.001-1.000.000</v>
      </c>
    </row>
    <row r="1331" spans="1:13" x14ac:dyDescent="0.35">
      <c r="A1331">
        <v>4736</v>
      </c>
      <c r="B1331" t="s">
        <v>9</v>
      </c>
      <c r="C1331">
        <v>666888.57999999996</v>
      </c>
      <c r="D1331" t="s">
        <v>10</v>
      </c>
      <c r="E1331" t="s">
        <v>16</v>
      </c>
      <c r="F1331" t="s">
        <v>12</v>
      </c>
      <c r="G1331" t="s">
        <v>13</v>
      </c>
      <c r="H1331" t="s">
        <v>13</v>
      </c>
      <c r="I1331">
        <v>57</v>
      </c>
      <c r="J1331" t="str">
        <f>IF(ABS((C1331-AVERAGE($C:$C))/_xlfn.STDEV.S(moras2[SALARIO]))&gt;1.96,"Atípico","No")</f>
        <v>No</v>
      </c>
      <c r="K1331" t="str">
        <f>IF(ABS((moras2[[#This Row],[EDAD]]-AVERAGE($I:$I))/_xlfn.STDEV.S($I:$I))&gt;1.96,"Atípico","No")</f>
        <v>No</v>
      </c>
      <c r="L1331" t="str">
        <f t="shared" si="40"/>
        <v>56+</v>
      </c>
      <c r="M1331" t="str">
        <f t="shared" si="41"/>
        <v>500.001-1.000.000</v>
      </c>
    </row>
    <row r="1332" spans="1:13" x14ac:dyDescent="0.35">
      <c r="A1332">
        <v>1319</v>
      </c>
      <c r="B1332" t="s">
        <v>9</v>
      </c>
      <c r="C1332">
        <v>666854.69999999995</v>
      </c>
      <c r="D1332" t="s">
        <v>10</v>
      </c>
      <c r="E1332" t="s">
        <v>16</v>
      </c>
      <c r="F1332" t="s">
        <v>12</v>
      </c>
      <c r="G1332" t="s">
        <v>13</v>
      </c>
      <c r="H1332" t="s">
        <v>13</v>
      </c>
      <c r="I1332">
        <v>23</v>
      </c>
      <c r="J1332" t="str">
        <f>IF(ABS((C1332-AVERAGE($C:$C))/_xlfn.STDEV.S(moras2[SALARIO]))&gt;1.96,"Atípico","No")</f>
        <v>No</v>
      </c>
      <c r="K1332" t="str">
        <f>IF(ABS((moras2[[#This Row],[EDAD]]-AVERAGE($I:$I))/_xlfn.STDEV.S($I:$I))&gt;1.96,"Atípico","No")</f>
        <v>No</v>
      </c>
      <c r="L1332" t="str">
        <f t="shared" si="40"/>
        <v>26-35</v>
      </c>
      <c r="M1332" t="str">
        <f t="shared" si="41"/>
        <v>500.001-1.000.000</v>
      </c>
    </row>
    <row r="1333" spans="1:13" x14ac:dyDescent="0.35">
      <c r="A1333">
        <v>4788</v>
      </c>
      <c r="B1333" t="s">
        <v>9</v>
      </c>
      <c r="C1333">
        <v>666625.48</v>
      </c>
      <c r="D1333" t="s">
        <v>10</v>
      </c>
      <c r="E1333" t="s">
        <v>11</v>
      </c>
      <c r="F1333" t="s">
        <v>12</v>
      </c>
      <c r="G1333" t="s">
        <v>13</v>
      </c>
      <c r="H1333" t="s">
        <v>13</v>
      </c>
      <c r="I1333">
        <v>37</v>
      </c>
      <c r="J1333" t="str">
        <f>IF(ABS((C1333-AVERAGE($C:$C))/_xlfn.STDEV.S(moras2[SALARIO]))&gt;1.96,"Atípico","No")</f>
        <v>No</v>
      </c>
      <c r="K1333" t="str">
        <f>IF(ABS((moras2[[#This Row],[EDAD]]-AVERAGE($I:$I))/_xlfn.STDEV.S($I:$I))&gt;1.96,"Atípico","No")</f>
        <v>No</v>
      </c>
      <c r="L1333" t="str">
        <f t="shared" si="40"/>
        <v>36-45</v>
      </c>
      <c r="M1333" t="str">
        <f t="shared" si="41"/>
        <v>500.001-1.000.000</v>
      </c>
    </row>
    <row r="1334" spans="1:13" x14ac:dyDescent="0.35">
      <c r="A1334">
        <v>3137</v>
      </c>
      <c r="B1334" t="s">
        <v>15</v>
      </c>
      <c r="C1334">
        <v>666437.5</v>
      </c>
      <c r="D1334" t="s">
        <v>10</v>
      </c>
      <c r="E1334" t="s">
        <v>11</v>
      </c>
      <c r="F1334" t="s">
        <v>12</v>
      </c>
      <c r="G1334" t="s">
        <v>13</v>
      </c>
      <c r="H1334" t="s">
        <v>13</v>
      </c>
      <c r="I1334">
        <v>26</v>
      </c>
      <c r="J1334" t="str">
        <f>IF(ABS((C1334-AVERAGE($C:$C))/_xlfn.STDEV.S(moras2[SALARIO]))&gt;1.96,"Atípico","No")</f>
        <v>No</v>
      </c>
      <c r="K1334" t="str">
        <f>IF(ABS((moras2[[#This Row],[EDAD]]-AVERAGE($I:$I))/_xlfn.STDEV.S($I:$I))&gt;1.96,"Atípico","No")</f>
        <v>No</v>
      </c>
      <c r="L1334" t="str">
        <f t="shared" si="40"/>
        <v>26-35</v>
      </c>
      <c r="M1334" t="str">
        <f t="shared" si="41"/>
        <v>500.001-1.000.000</v>
      </c>
    </row>
    <row r="1335" spans="1:13" x14ac:dyDescent="0.35">
      <c r="A1335">
        <v>4833</v>
      </c>
      <c r="B1335" t="s">
        <v>9</v>
      </c>
      <c r="C1335">
        <v>665586.97</v>
      </c>
      <c r="D1335" t="s">
        <v>10</v>
      </c>
      <c r="E1335" t="s">
        <v>16</v>
      </c>
      <c r="F1335" t="s">
        <v>12</v>
      </c>
      <c r="G1335" t="s">
        <v>13</v>
      </c>
      <c r="H1335" t="s">
        <v>13</v>
      </c>
      <c r="I1335">
        <v>27</v>
      </c>
      <c r="J1335" t="str">
        <f>IF(ABS((C1335-AVERAGE($C:$C))/_xlfn.STDEV.S(moras2[SALARIO]))&gt;1.96,"Atípico","No")</f>
        <v>No</v>
      </c>
      <c r="K1335" t="str">
        <f>IF(ABS((moras2[[#This Row],[EDAD]]-AVERAGE($I:$I))/_xlfn.STDEV.S($I:$I))&gt;1.96,"Atípico","No")</f>
        <v>No</v>
      </c>
      <c r="L1335" t="str">
        <f t="shared" si="40"/>
        <v>26-35</v>
      </c>
      <c r="M1335" t="str">
        <f t="shared" si="41"/>
        <v>500.001-1.000.000</v>
      </c>
    </row>
    <row r="1336" spans="1:13" x14ac:dyDescent="0.35">
      <c r="A1336">
        <v>3345</v>
      </c>
      <c r="B1336" t="s">
        <v>9</v>
      </c>
      <c r="C1336">
        <v>664950.56000000006</v>
      </c>
      <c r="D1336" t="s">
        <v>10</v>
      </c>
      <c r="E1336" t="s">
        <v>16</v>
      </c>
      <c r="F1336" t="s">
        <v>12</v>
      </c>
      <c r="G1336" t="s">
        <v>12</v>
      </c>
      <c r="H1336" t="s">
        <v>13</v>
      </c>
      <c r="I1336">
        <v>38</v>
      </c>
      <c r="J1336" t="str">
        <f>IF(ABS((C1336-AVERAGE($C:$C))/_xlfn.STDEV.S(moras2[SALARIO]))&gt;1.96,"Atípico","No")</f>
        <v>No</v>
      </c>
      <c r="K1336" t="str">
        <f>IF(ABS((moras2[[#This Row],[EDAD]]-AVERAGE($I:$I))/_xlfn.STDEV.S($I:$I))&gt;1.96,"Atípico","No")</f>
        <v>No</v>
      </c>
      <c r="L1336" t="str">
        <f t="shared" si="40"/>
        <v>36-45</v>
      </c>
      <c r="M1336" t="str">
        <f t="shared" si="41"/>
        <v>500.001-1.000.000</v>
      </c>
    </row>
    <row r="1337" spans="1:13" x14ac:dyDescent="0.35">
      <c r="A1337">
        <v>4605</v>
      </c>
      <c r="B1337" t="s">
        <v>9</v>
      </c>
      <c r="C1337">
        <v>664852.56000000006</v>
      </c>
      <c r="D1337" t="s">
        <v>10</v>
      </c>
      <c r="E1337" t="s">
        <v>11</v>
      </c>
      <c r="F1337" t="s">
        <v>12</v>
      </c>
      <c r="G1337" t="s">
        <v>13</v>
      </c>
      <c r="H1337" t="s">
        <v>13</v>
      </c>
      <c r="I1337">
        <v>57</v>
      </c>
      <c r="J1337" t="str">
        <f>IF(ABS((C1337-AVERAGE($C:$C))/_xlfn.STDEV.S(moras2[SALARIO]))&gt;1.96,"Atípico","No")</f>
        <v>No</v>
      </c>
      <c r="K1337" t="str">
        <f>IF(ABS((moras2[[#This Row],[EDAD]]-AVERAGE($I:$I))/_xlfn.STDEV.S($I:$I))&gt;1.96,"Atípico","No")</f>
        <v>No</v>
      </c>
      <c r="L1337" t="str">
        <f t="shared" si="40"/>
        <v>56+</v>
      </c>
      <c r="M1337" t="str">
        <f t="shared" si="41"/>
        <v>500.001-1.000.000</v>
      </c>
    </row>
    <row r="1338" spans="1:13" x14ac:dyDescent="0.35">
      <c r="A1338">
        <v>2581</v>
      </c>
      <c r="B1338" t="s">
        <v>15</v>
      </c>
      <c r="C1338">
        <v>661866.11</v>
      </c>
      <c r="D1338" t="s">
        <v>10</v>
      </c>
      <c r="E1338" t="s">
        <v>16</v>
      </c>
      <c r="F1338" t="s">
        <v>12</v>
      </c>
      <c r="G1338" t="s">
        <v>13</v>
      </c>
      <c r="H1338" t="s">
        <v>13</v>
      </c>
      <c r="I1338">
        <v>28</v>
      </c>
      <c r="J1338" t="str">
        <f>IF(ABS((C1338-AVERAGE($C:$C))/_xlfn.STDEV.S(moras2[SALARIO]))&gt;1.96,"Atípico","No")</f>
        <v>No</v>
      </c>
      <c r="K1338" t="str">
        <f>IF(ABS((moras2[[#This Row],[EDAD]]-AVERAGE($I:$I))/_xlfn.STDEV.S($I:$I))&gt;1.96,"Atípico","No")</f>
        <v>No</v>
      </c>
      <c r="L1338" t="str">
        <f t="shared" si="40"/>
        <v>26-35</v>
      </c>
      <c r="M1338" t="str">
        <f t="shared" si="41"/>
        <v>500.001-1.000.000</v>
      </c>
    </row>
    <row r="1339" spans="1:13" x14ac:dyDescent="0.35">
      <c r="A1339">
        <v>3196</v>
      </c>
      <c r="B1339" t="s">
        <v>9</v>
      </c>
      <c r="C1339">
        <v>660746</v>
      </c>
      <c r="D1339" t="s">
        <v>10</v>
      </c>
      <c r="E1339" t="s">
        <v>11</v>
      </c>
      <c r="F1339" t="s">
        <v>12</v>
      </c>
      <c r="G1339" t="s">
        <v>13</v>
      </c>
      <c r="H1339" t="s">
        <v>13</v>
      </c>
      <c r="I1339">
        <v>35</v>
      </c>
      <c r="J1339" t="str">
        <f>IF(ABS((C1339-AVERAGE($C:$C))/_xlfn.STDEV.S(moras2[SALARIO]))&gt;1.96,"Atípico","No")</f>
        <v>No</v>
      </c>
      <c r="K1339" t="str">
        <f>IF(ABS((moras2[[#This Row],[EDAD]]-AVERAGE($I:$I))/_xlfn.STDEV.S($I:$I))&gt;1.96,"Atípico","No")</f>
        <v>No</v>
      </c>
      <c r="L1339" t="str">
        <f t="shared" si="40"/>
        <v>26-35</v>
      </c>
      <c r="M1339" t="str">
        <f t="shared" si="41"/>
        <v>500.001-1.000.000</v>
      </c>
    </row>
    <row r="1340" spans="1:13" x14ac:dyDescent="0.35">
      <c r="A1340">
        <v>4786</v>
      </c>
      <c r="B1340" t="s">
        <v>15</v>
      </c>
      <c r="C1340">
        <v>660555.53</v>
      </c>
      <c r="D1340" t="s">
        <v>10</v>
      </c>
      <c r="E1340" t="s">
        <v>16</v>
      </c>
      <c r="F1340" t="s">
        <v>12</v>
      </c>
      <c r="G1340" t="s">
        <v>13</v>
      </c>
      <c r="H1340" t="s">
        <v>13</v>
      </c>
      <c r="I1340">
        <v>20</v>
      </c>
      <c r="J1340" t="str">
        <f>IF(ABS((C1340-AVERAGE($C:$C))/_xlfn.STDEV.S(moras2[SALARIO]))&gt;1.96,"Atípico","No")</f>
        <v>No</v>
      </c>
      <c r="K1340" t="str">
        <f>IF(ABS((moras2[[#This Row],[EDAD]]-AVERAGE($I:$I))/_xlfn.STDEV.S($I:$I))&gt;1.96,"Atípico","No")</f>
        <v>No</v>
      </c>
      <c r="L1340" t="str">
        <f t="shared" si="40"/>
        <v>26-35</v>
      </c>
      <c r="M1340" t="str">
        <f t="shared" si="41"/>
        <v>500.001-1.000.000</v>
      </c>
    </row>
    <row r="1341" spans="1:13" x14ac:dyDescent="0.35">
      <c r="A1341">
        <v>4857</v>
      </c>
      <c r="B1341" t="s">
        <v>9</v>
      </c>
      <c r="C1341">
        <v>660392</v>
      </c>
      <c r="D1341" t="s">
        <v>17</v>
      </c>
      <c r="E1341" t="s">
        <v>16</v>
      </c>
      <c r="F1341" t="s">
        <v>12</v>
      </c>
      <c r="G1341" t="s">
        <v>12</v>
      </c>
      <c r="H1341" t="s">
        <v>13</v>
      </c>
      <c r="I1341">
        <v>53</v>
      </c>
      <c r="J1341" t="str">
        <f>IF(ABS((C1341-AVERAGE($C:$C))/_xlfn.STDEV.S(moras2[SALARIO]))&gt;1.96,"Atípico","No")</f>
        <v>No</v>
      </c>
      <c r="K1341" t="str">
        <f>IF(ABS((moras2[[#This Row],[EDAD]]-AVERAGE($I:$I))/_xlfn.STDEV.S($I:$I))&gt;1.96,"Atípico","No")</f>
        <v>No</v>
      </c>
      <c r="L1341" t="str">
        <f t="shared" si="40"/>
        <v>46-55</v>
      </c>
      <c r="M1341" t="str">
        <f t="shared" si="41"/>
        <v>500.001-1.000.000</v>
      </c>
    </row>
    <row r="1342" spans="1:13" x14ac:dyDescent="0.35">
      <c r="A1342">
        <v>2966</v>
      </c>
      <c r="B1342" t="s">
        <v>15</v>
      </c>
      <c r="C1342">
        <v>660259.69999999995</v>
      </c>
      <c r="D1342" t="s">
        <v>10</v>
      </c>
      <c r="E1342" t="s">
        <v>11</v>
      </c>
      <c r="F1342" t="s">
        <v>12</v>
      </c>
      <c r="G1342" t="s">
        <v>13</v>
      </c>
      <c r="H1342" t="s">
        <v>13</v>
      </c>
      <c r="I1342">
        <v>24</v>
      </c>
      <c r="J1342" t="str">
        <f>IF(ABS((C1342-AVERAGE($C:$C))/_xlfn.STDEV.S(moras2[SALARIO]))&gt;1.96,"Atípico","No")</f>
        <v>No</v>
      </c>
      <c r="K1342" t="str">
        <f>IF(ABS((moras2[[#This Row],[EDAD]]-AVERAGE($I:$I))/_xlfn.STDEV.S($I:$I))&gt;1.96,"Atípico","No")</f>
        <v>No</v>
      </c>
      <c r="L1342" t="str">
        <f t="shared" si="40"/>
        <v>26-35</v>
      </c>
      <c r="M1342" t="str">
        <f t="shared" si="41"/>
        <v>500.001-1.000.000</v>
      </c>
    </row>
    <row r="1343" spans="1:13" x14ac:dyDescent="0.35">
      <c r="A1343">
        <v>4160</v>
      </c>
      <c r="B1343" t="s">
        <v>9</v>
      </c>
      <c r="C1343">
        <v>660110</v>
      </c>
      <c r="D1343" t="s">
        <v>10</v>
      </c>
      <c r="E1343" t="s">
        <v>16</v>
      </c>
      <c r="F1343" t="s">
        <v>12</v>
      </c>
      <c r="G1343" t="s">
        <v>13</v>
      </c>
      <c r="H1343" t="s">
        <v>13</v>
      </c>
      <c r="I1343">
        <v>54</v>
      </c>
      <c r="J1343" t="str">
        <f>IF(ABS((C1343-AVERAGE($C:$C))/_xlfn.STDEV.S(moras2[SALARIO]))&gt;1.96,"Atípico","No")</f>
        <v>No</v>
      </c>
      <c r="K1343" t="str">
        <f>IF(ABS((moras2[[#This Row],[EDAD]]-AVERAGE($I:$I))/_xlfn.STDEV.S($I:$I))&gt;1.96,"Atípico","No")</f>
        <v>No</v>
      </c>
      <c r="L1343" t="str">
        <f t="shared" si="40"/>
        <v>46-55</v>
      </c>
      <c r="M1343" t="str">
        <f t="shared" si="41"/>
        <v>500.001-1.000.000</v>
      </c>
    </row>
    <row r="1344" spans="1:13" x14ac:dyDescent="0.35">
      <c r="A1344">
        <v>118</v>
      </c>
      <c r="B1344" t="s">
        <v>9</v>
      </c>
      <c r="C1344">
        <v>659864.57999999996</v>
      </c>
      <c r="D1344" t="s">
        <v>10</v>
      </c>
      <c r="E1344" t="s">
        <v>16</v>
      </c>
      <c r="F1344" t="s">
        <v>12</v>
      </c>
      <c r="G1344" t="s">
        <v>13</v>
      </c>
      <c r="H1344" t="s">
        <v>13</v>
      </c>
      <c r="I1344">
        <v>27</v>
      </c>
      <c r="J1344" t="str">
        <f>IF(ABS((C1344-AVERAGE($C:$C))/_xlfn.STDEV.S(moras2[SALARIO]))&gt;1.96,"Atípico","No")</f>
        <v>No</v>
      </c>
      <c r="K1344" t="str">
        <f>IF(ABS((moras2[[#This Row],[EDAD]]-AVERAGE($I:$I))/_xlfn.STDEV.S($I:$I))&gt;1.96,"Atípico","No")</f>
        <v>No</v>
      </c>
      <c r="L1344" t="str">
        <f t="shared" si="40"/>
        <v>26-35</v>
      </c>
      <c r="M1344" t="str">
        <f t="shared" si="41"/>
        <v>500.001-1.000.000</v>
      </c>
    </row>
    <row r="1345" spans="1:13" x14ac:dyDescent="0.35">
      <c r="A1345">
        <v>2914</v>
      </c>
      <c r="B1345" t="s">
        <v>15</v>
      </c>
      <c r="C1345">
        <v>659819.65</v>
      </c>
      <c r="D1345" t="s">
        <v>10</v>
      </c>
      <c r="E1345" t="s">
        <v>11</v>
      </c>
      <c r="F1345" t="s">
        <v>12</v>
      </c>
      <c r="G1345" t="s">
        <v>13</v>
      </c>
      <c r="H1345" t="s">
        <v>13</v>
      </c>
      <c r="I1345">
        <v>26</v>
      </c>
      <c r="J1345" t="str">
        <f>IF(ABS((C1345-AVERAGE($C:$C))/_xlfn.STDEV.S(moras2[SALARIO]))&gt;1.96,"Atípico","No")</f>
        <v>No</v>
      </c>
      <c r="K1345" t="str">
        <f>IF(ABS((moras2[[#This Row],[EDAD]]-AVERAGE($I:$I))/_xlfn.STDEV.S($I:$I))&gt;1.96,"Atípico","No")</f>
        <v>No</v>
      </c>
      <c r="L1345" t="str">
        <f t="shared" si="40"/>
        <v>26-35</v>
      </c>
      <c r="M1345" t="str">
        <f t="shared" si="41"/>
        <v>500.001-1.000.000</v>
      </c>
    </row>
    <row r="1346" spans="1:13" x14ac:dyDescent="0.35">
      <c r="A1346">
        <v>157</v>
      </c>
      <c r="B1346" t="s">
        <v>9</v>
      </c>
      <c r="C1346">
        <v>659491.07999999996</v>
      </c>
      <c r="D1346" t="s">
        <v>10</v>
      </c>
      <c r="E1346" t="s">
        <v>16</v>
      </c>
      <c r="F1346" t="s">
        <v>12</v>
      </c>
      <c r="G1346" t="s">
        <v>13</v>
      </c>
      <c r="H1346" t="s">
        <v>13</v>
      </c>
      <c r="I1346">
        <v>27</v>
      </c>
      <c r="J1346" t="str">
        <f>IF(ABS((C1346-AVERAGE($C:$C))/_xlfn.STDEV.S(moras2[SALARIO]))&gt;1.96,"Atípico","No")</f>
        <v>No</v>
      </c>
      <c r="K1346" t="str">
        <f>IF(ABS((moras2[[#This Row],[EDAD]]-AVERAGE($I:$I))/_xlfn.STDEV.S($I:$I))&gt;1.96,"Atípico","No")</f>
        <v>No</v>
      </c>
      <c r="L1346" t="str">
        <f t="shared" ref="L1346:L1409" si="42">IF(I1346&lt;=35,"26-35",IF(I1346&lt;=45,"36-45",IF(I1346&lt;=55,"46-55","56+")))</f>
        <v>26-35</v>
      </c>
      <c r="M1346" t="str">
        <f t="shared" ref="M1346:M1409" si="43">IF(C1346&lt;=500000,"0-500.000",
IF(C1346&lt;=1000000,"500.001-1.000.000",
IF(C1346&lt;=5000000,"1.000.001-5.000.000",
"5.000.001-16.858.742")))</f>
        <v>500.001-1.000.000</v>
      </c>
    </row>
    <row r="1347" spans="1:13" x14ac:dyDescent="0.35">
      <c r="A1347">
        <v>1340</v>
      </c>
      <c r="B1347" t="s">
        <v>15</v>
      </c>
      <c r="C1347">
        <v>659264</v>
      </c>
      <c r="D1347" t="s">
        <v>10</v>
      </c>
      <c r="E1347" t="s">
        <v>11</v>
      </c>
      <c r="F1347" t="s">
        <v>12</v>
      </c>
      <c r="G1347" t="s">
        <v>13</v>
      </c>
      <c r="H1347" t="s">
        <v>13</v>
      </c>
      <c r="I1347">
        <v>40</v>
      </c>
      <c r="J1347" t="str">
        <f>IF(ABS((C1347-AVERAGE($C:$C))/_xlfn.STDEV.S(moras2[SALARIO]))&gt;1.96,"Atípico","No")</f>
        <v>No</v>
      </c>
      <c r="K1347" t="str">
        <f>IF(ABS((moras2[[#This Row],[EDAD]]-AVERAGE($I:$I))/_xlfn.STDEV.S($I:$I))&gt;1.96,"Atípico","No")</f>
        <v>No</v>
      </c>
      <c r="L1347" t="str">
        <f t="shared" si="42"/>
        <v>36-45</v>
      </c>
      <c r="M1347" t="str">
        <f t="shared" si="43"/>
        <v>500.001-1.000.000</v>
      </c>
    </row>
    <row r="1348" spans="1:13" x14ac:dyDescent="0.35">
      <c r="A1348">
        <v>1606</v>
      </c>
      <c r="B1348" t="s">
        <v>15</v>
      </c>
      <c r="C1348">
        <v>659230</v>
      </c>
      <c r="D1348" t="s">
        <v>10</v>
      </c>
      <c r="E1348" t="s">
        <v>16</v>
      </c>
      <c r="F1348" t="s">
        <v>12</v>
      </c>
      <c r="G1348" t="s">
        <v>13</v>
      </c>
      <c r="H1348" t="s">
        <v>13</v>
      </c>
      <c r="I1348">
        <v>21</v>
      </c>
      <c r="J1348" t="str">
        <f>IF(ABS((C1348-AVERAGE($C:$C))/_xlfn.STDEV.S(moras2[SALARIO]))&gt;1.96,"Atípico","No")</f>
        <v>No</v>
      </c>
      <c r="K1348" t="str">
        <f>IF(ABS((moras2[[#This Row],[EDAD]]-AVERAGE($I:$I))/_xlfn.STDEV.S($I:$I))&gt;1.96,"Atípico","No")</f>
        <v>No</v>
      </c>
      <c r="L1348" t="str">
        <f t="shared" si="42"/>
        <v>26-35</v>
      </c>
      <c r="M1348" t="str">
        <f t="shared" si="43"/>
        <v>500.001-1.000.000</v>
      </c>
    </row>
    <row r="1349" spans="1:13" x14ac:dyDescent="0.35">
      <c r="A1349">
        <v>3898</v>
      </c>
      <c r="B1349" t="s">
        <v>15</v>
      </c>
      <c r="C1349">
        <v>658917</v>
      </c>
      <c r="D1349" t="s">
        <v>10</v>
      </c>
      <c r="E1349" t="s">
        <v>11</v>
      </c>
      <c r="F1349" t="s">
        <v>12</v>
      </c>
      <c r="G1349" t="s">
        <v>13</v>
      </c>
      <c r="H1349" t="s">
        <v>12</v>
      </c>
      <c r="I1349">
        <v>36</v>
      </c>
      <c r="J1349" t="str">
        <f>IF(ABS((C1349-AVERAGE($C:$C))/_xlfn.STDEV.S(moras2[SALARIO]))&gt;1.96,"Atípico","No")</f>
        <v>No</v>
      </c>
      <c r="K1349" t="str">
        <f>IF(ABS((moras2[[#This Row],[EDAD]]-AVERAGE($I:$I))/_xlfn.STDEV.S($I:$I))&gt;1.96,"Atípico","No")</f>
        <v>No</v>
      </c>
      <c r="L1349" t="str">
        <f t="shared" si="42"/>
        <v>36-45</v>
      </c>
      <c r="M1349" t="str">
        <f t="shared" si="43"/>
        <v>500.001-1.000.000</v>
      </c>
    </row>
    <row r="1350" spans="1:13" x14ac:dyDescent="0.35">
      <c r="A1350">
        <v>40</v>
      </c>
      <c r="B1350" t="s">
        <v>9</v>
      </c>
      <c r="C1350">
        <v>658917</v>
      </c>
      <c r="D1350" t="s">
        <v>10</v>
      </c>
      <c r="E1350" t="s">
        <v>11</v>
      </c>
      <c r="F1350" t="s">
        <v>12</v>
      </c>
      <c r="G1350" t="s">
        <v>13</v>
      </c>
      <c r="H1350" t="s">
        <v>12</v>
      </c>
      <c r="I1350">
        <v>56</v>
      </c>
      <c r="J1350" t="str">
        <f>IF(ABS((C1350-AVERAGE($C:$C))/_xlfn.STDEV.S(moras2[SALARIO]))&gt;1.96,"Atípico","No")</f>
        <v>No</v>
      </c>
      <c r="K1350" t="str">
        <f>IF(ABS((moras2[[#This Row],[EDAD]]-AVERAGE($I:$I))/_xlfn.STDEV.S($I:$I))&gt;1.96,"Atípico","No")</f>
        <v>No</v>
      </c>
      <c r="L1350" t="str">
        <f t="shared" si="42"/>
        <v>56+</v>
      </c>
      <c r="M1350" t="str">
        <f t="shared" si="43"/>
        <v>500.001-1.000.000</v>
      </c>
    </row>
    <row r="1351" spans="1:13" x14ac:dyDescent="0.35">
      <c r="A1351">
        <v>4275</v>
      </c>
      <c r="B1351" t="s">
        <v>15</v>
      </c>
      <c r="C1351">
        <v>657814.80000000005</v>
      </c>
      <c r="D1351" t="s">
        <v>10</v>
      </c>
      <c r="E1351" t="s">
        <v>16</v>
      </c>
      <c r="F1351" t="s">
        <v>12</v>
      </c>
      <c r="G1351" t="s">
        <v>13</v>
      </c>
      <c r="H1351" t="s">
        <v>13</v>
      </c>
      <c r="I1351">
        <v>38</v>
      </c>
      <c r="J1351" t="str">
        <f>IF(ABS((C1351-AVERAGE($C:$C))/_xlfn.STDEV.S(moras2[SALARIO]))&gt;1.96,"Atípico","No")</f>
        <v>No</v>
      </c>
      <c r="K1351" t="str">
        <f>IF(ABS((moras2[[#This Row],[EDAD]]-AVERAGE($I:$I))/_xlfn.STDEV.S($I:$I))&gt;1.96,"Atípico","No")</f>
        <v>No</v>
      </c>
      <c r="L1351" t="str">
        <f t="shared" si="42"/>
        <v>36-45</v>
      </c>
      <c r="M1351" t="str">
        <f t="shared" si="43"/>
        <v>500.001-1.000.000</v>
      </c>
    </row>
    <row r="1352" spans="1:13" x14ac:dyDescent="0.35">
      <c r="A1352">
        <v>3242</v>
      </c>
      <c r="B1352" t="s">
        <v>15</v>
      </c>
      <c r="C1352">
        <v>657562.5</v>
      </c>
      <c r="D1352" t="s">
        <v>10</v>
      </c>
      <c r="E1352" t="s">
        <v>11</v>
      </c>
      <c r="F1352" t="s">
        <v>12</v>
      </c>
      <c r="G1352" t="s">
        <v>13</v>
      </c>
      <c r="H1352" t="s">
        <v>13</v>
      </c>
      <c r="I1352">
        <v>27</v>
      </c>
      <c r="J1352" t="str">
        <f>IF(ABS((C1352-AVERAGE($C:$C))/_xlfn.STDEV.S(moras2[SALARIO]))&gt;1.96,"Atípico","No")</f>
        <v>No</v>
      </c>
      <c r="K1352" t="str">
        <f>IF(ABS((moras2[[#This Row],[EDAD]]-AVERAGE($I:$I))/_xlfn.STDEV.S($I:$I))&gt;1.96,"Atípico","No")</f>
        <v>No</v>
      </c>
      <c r="L1352" t="str">
        <f t="shared" si="42"/>
        <v>26-35</v>
      </c>
      <c r="M1352" t="str">
        <f t="shared" si="43"/>
        <v>500.001-1.000.000</v>
      </c>
    </row>
    <row r="1353" spans="1:13" x14ac:dyDescent="0.35">
      <c r="A1353">
        <v>1590</v>
      </c>
      <c r="B1353" t="s">
        <v>15</v>
      </c>
      <c r="C1353">
        <v>657366.39</v>
      </c>
      <c r="D1353" t="s">
        <v>10</v>
      </c>
      <c r="E1353" t="s">
        <v>11</v>
      </c>
      <c r="F1353" t="s">
        <v>12</v>
      </c>
      <c r="G1353" t="s">
        <v>13</v>
      </c>
      <c r="H1353" t="s">
        <v>13</v>
      </c>
      <c r="I1353">
        <v>40</v>
      </c>
      <c r="J1353" t="str">
        <f>IF(ABS((C1353-AVERAGE($C:$C))/_xlfn.STDEV.S(moras2[SALARIO]))&gt;1.96,"Atípico","No")</f>
        <v>No</v>
      </c>
      <c r="K1353" t="str">
        <f>IF(ABS((moras2[[#This Row],[EDAD]]-AVERAGE($I:$I))/_xlfn.STDEV.S($I:$I))&gt;1.96,"Atípico","No")</f>
        <v>No</v>
      </c>
      <c r="L1353" t="str">
        <f t="shared" si="42"/>
        <v>36-45</v>
      </c>
      <c r="M1353" t="str">
        <f t="shared" si="43"/>
        <v>500.001-1.000.000</v>
      </c>
    </row>
    <row r="1354" spans="1:13" x14ac:dyDescent="0.35">
      <c r="A1354">
        <v>1924</v>
      </c>
      <c r="B1354" t="s">
        <v>9</v>
      </c>
      <c r="C1354">
        <v>655672</v>
      </c>
      <c r="D1354" t="s">
        <v>17</v>
      </c>
      <c r="E1354" t="s">
        <v>16</v>
      </c>
      <c r="F1354" t="s">
        <v>12</v>
      </c>
      <c r="G1354" t="s">
        <v>13</v>
      </c>
      <c r="H1354" t="s">
        <v>13</v>
      </c>
      <c r="I1354">
        <v>58</v>
      </c>
      <c r="J1354" t="str">
        <f>IF(ABS((C1354-AVERAGE($C:$C))/_xlfn.STDEV.S(moras2[SALARIO]))&gt;1.96,"Atípico","No")</f>
        <v>No</v>
      </c>
      <c r="K1354" t="str">
        <f>IF(ABS((moras2[[#This Row],[EDAD]]-AVERAGE($I:$I))/_xlfn.STDEV.S($I:$I))&gt;1.96,"Atípico","No")</f>
        <v>No</v>
      </c>
      <c r="L1354" t="str">
        <f t="shared" si="42"/>
        <v>56+</v>
      </c>
      <c r="M1354" t="str">
        <f t="shared" si="43"/>
        <v>500.001-1.000.000</v>
      </c>
    </row>
    <row r="1355" spans="1:13" x14ac:dyDescent="0.35">
      <c r="A1355">
        <v>3442</v>
      </c>
      <c r="B1355" t="s">
        <v>15</v>
      </c>
      <c r="C1355">
        <v>655560</v>
      </c>
      <c r="D1355" t="s">
        <v>10</v>
      </c>
      <c r="E1355" t="s">
        <v>11</v>
      </c>
      <c r="F1355" t="s">
        <v>12</v>
      </c>
      <c r="G1355" t="s">
        <v>13</v>
      </c>
      <c r="H1355" t="s">
        <v>13</v>
      </c>
      <c r="I1355">
        <v>39</v>
      </c>
      <c r="J1355" t="str">
        <f>IF(ABS((C1355-AVERAGE($C:$C))/_xlfn.STDEV.S(moras2[SALARIO]))&gt;1.96,"Atípico","No")</f>
        <v>No</v>
      </c>
      <c r="K1355" t="str">
        <f>IF(ABS((moras2[[#This Row],[EDAD]]-AVERAGE($I:$I))/_xlfn.STDEV.S($I:$I))&gt;1.96,"Atípico","No")</f>
        <v>No</v>
      </c>
      <c r="L1355" t="str">
        <f t="shared" si="42"/>
        <v>36-45</v>
      </c>
      <c r="M1355" t="str">
        <f t="shared" si="43"/>
        <v>500.001-1.000.000</v>
      </c>
    </row>
    <row r="1356" spans="1:13" x14ac:dyDescent="0.35">
      <c r="A1356">
        <v>857</v>
      </c>
      <c r="B1356" t="s">
        <v>9</v>
      </c>
      <c r="C1356">
        <v>653810.62</v>
      </c>
      <c r="D1356" t="s">
        <v>10</v>
      </c>
      <c r="E1356" t="s">
        <v>16</v>
      </c>
      <c r="F1356" t="s">
        <v>12</v>
      </c>
      <c r="G1356" t="s">
        <v>13</v>
      </c>
      <c r="H1356" t="s">
        <v>13</v>
      </c>
      <c r="I1356">
        <v>59</v>
      </c>
      <c r="J1356" t="str">
        <f>IF(ABS((C1356-AVERAGE($C:$C))/_xlfn.STDEV.S(moras2[SALARIO]))&gt;1.96,"Atípico","No")</f>
        <v>No</v>
      </c>
      <c r="K1356" t="str">
        <f>IF(ABS((moras2[[#This Row],[EDAD]]-AVERAGE($I:$I))/_xlfn.STDEV.S($I:$I))&gt;1.96,"Atípico","No")</f>
        <v>No</v>
      </c>
      <c r="L1356" t="str">
        <f t="shared" si="42"/>
        <v>56+</v>
      </c>
      <c r="M1356" t="str">
        <f t="shared" si="43"/>
        <v>500.001-1.000.000</v>
      </c>
    </row>
    <row r="1357" spans="1:13" x14ac:dyDescent="0.35">
      <c r="A1357">
        <v>3694</v>
      </c>
      <c r="B1357" t="s">
        <v>9</v>
      </c>
      <c r="C1357">
        <v>653778.43000000005</v>
      </c>
      <c r="D1357" t="s">
        <v>10</v>
      </c>
      <c r="E1357" t="s">
        <v>16</v>
      </c>
      <c r="F1357" t="s">
        <v>12</v>
      </c>
      <c r="G1357" t="s">
        <v>13</v>
      </c>
      <c r="H1357" t="s">
        <v>13</v>
      </c>
      <c r="I1357">
        <v>40</v>
      </c>
      <c r="J1357" t="str">
        <f>IF(ABS((C1357-AVERAGE($C:$C))/_xlfn.STDEV.S(moras2[SALARIO]))&gt;1.96,"Atípico","No")</f>
        <v>No</v>
      </c>
      <c r="K1357" t="str">
        <f>IF(ABS((moras2[[#This Row],[EDAD]]-AVERAGE($I:$I))/_xlfn.STDEV.S($I:$I))&gt;1.96,"Atípico","No")</f>
        <v>No</v>
      </c>
      <c r="L1357" t="str">
        <f t="shared" si="42"/>
        <v>36-45</v>
      </c>
      <c r="M1357" t="str">
        <f t="shared" si="43"/>
        <v>500.001-1.000.000</v>
      </c>
    </row>
    <row r="1358" spans="1:13" x14ac:dyDescent="0.35">
      <c r="A1358">
        <v>1906</v>
      </c>
      <c r="B1358" t="s">
        <v>15</v>
      </c>
      <c r="C1358">
        <v>653122.46</v>
      </c>
      <c r="D1358" t="s">
        <v>10</v>
      </c>
      <c r="E1358" t="s">
        <v>16</v>
      </c>
      <c r="F1358" t="s">
        <v>12</v>
      </c>
      <c r="G1358" t="s">
        <v>13</v>
      </c>
      <c r="H1358" t="s">
        <v>13</v>
      </c>
      <c r="I1358">
        <v>29</v>
      </c>
      <c r="J1358" t="str">
        <f>IF(ABS((C1358-AVERAGE($C:$C))/_xlfn.STDEV.S(moras2[SALARIO]))&gt;1.96,"Atípico","No")</f>
        <v>No</v>
      </c>
      <c r="K1358" t="str">
        <f>IF(ABS((moras2[[#This Row],[EDAD]]-AVERAGE($I:$I))/_xlfn.STDEV.S($I:$I))&gt;1.96,"Atípico","No")</f>
        <v>No</v>
      </c>
      <c r="L1358" t="str">
        <f t="shared" si="42"/>
        <v>26-35</v>
      </c>
      <c r="M1358" t="str">
        <f t="shared" si="43"/>
        <v>500.001-1.000.000</v>
      </c>
    </row>
    <row r="1359" spans="1:13" x14ac:dyDescent="0.35">
      <c r="A1359">
        <v>387</v>
      </c>
      <c r="B1359" t="s">
        <v>9</v>
      </c>
      <c r="C1359">
        <v>652872.57999999996</v>
      </c>
      <c r="D1359" t="s">
        <v>10</v>
      </c>
      <c r="E1359" t="s">
        <v>16</v>
      </c>
      <c r="F1359" t="s">
        <v>12</v>
      </c>
      <c r="G1359" t="s">
        <v>12</v>
      </c>
      <c r="H1359" t="s">
        <v>13</v>
      </c>
      <c r="I1359">
        <v>54</v>
      </c>
      <c r="J1359" t="str">
        <f>IF(ABS((C1359-AVERAGE($C:$C))/_xlfn.STDEV.S(moras2[SALARIO]))&gt;1.96,"Atípico","No")</f>
        <v>No</v>
      </c>
      <c r="K1359" t="str">
        <f>IF(ABS((moras2[[#This Row],[EDAD]]-AVERAGE($I:$I))/_xlfn.STDEV.S($I:$I))&gt;1.96,"Atípico","No")</f>
        <v>No</v>
      </c>
      <c r="L1359" t="str">
        <f t="shared" si="42"/>
        <v>46-55</v>
      </c>
      <c r="M1359" t="str">
        <f t="shared" si="43"/>
        <v>500.001-1.000.000</v>
      </c>
    </row>
    <row r="1360" spans="1:13" x14ac:dyDescent="0.35">
      <c r="A1360">
        <v>2782</v>
      </c>
      <c r="B1360" t="s">
        <v>9</v>
      </c>
      <c r="C1360">
        <v>651569.96</v>
      </c>
      <c r="D1360" t="s">
        <v>10</v>
      </c>
      <c r="E1360" t="s">
        <v>16</v>
      </c>
      <c r="F1360" t="s">
        <v>12</v>
      </c>
      <c r="G1360" t="s">
        <v>13</v>
      </c>
      <c r="H1360" t="s">
        <v>13</v>
      </c>
      <c r="I1360">
        <v>33</v>
      </c>
      <c r="J1360" t="str">
        <f>IF(ABS((C1360-AVERAGE($C:$C))/_xlfn.STDEV.S(moras2[SALARIO]))&gt;1.96,"Atípico","No")</f>
        <v>No</v>
      </c>
      <c r="K1360" t="str">
        <f>IF(ABS((moras2[[#This Row],[EDAD]]-AVERAGE($I:$I))/_xlfn.STDEV.S($I:$I))&gt;1.96,"Atípico","No")</f>
        <v>No</v>
      </c>
      <c r="L1360" t="str">
        <f t="shared" si="42"/>
        <v>26-35</v>
      </c>
      <c r="M1360" t="str">
        <f t="shared" si="43"/>
        <v>500.001-1.000.000</v>
      </c>
    </row>
    <row r="1361" spans="1:13" x14ac:dyDescent="0.35">
      <c r="A1361">
        <v>429</v>
      </c>
      <c r="B1361" t="s">
        <v>15</v>
      </c>
      <c r="C1361">
        <v>651555</v>
      </c>
      <c r="D1361" t="s">
        <v>10</v>
      </c>
      <c r="E1361" t="s">
        <v>16</v>
      </c>
      <c r="F1361" t="s">
        <v>12</v>
      </c>
      <c r="G1361" t="s">
        <v>13</v>
      </c>
      <c r="H1361" t="s">
        <v>13</v>
      </c>
      <c r="I1361">
        <v>39</v>
      </c>
      <c r="J1361" t="str">
        <f>IF(ABS((C1361-AVERAGE($C:$C))/_xlfn.STDEV.S(moras2[SALARIO]))&gt;1.96,"Atípico","No")</f>
        <v>No</v>
      </c>
      <c r="K1361" t="str">
        <f>IF(ABS((moras2[[#This Row],[EDAD]]-AVERAGE($I:$I))/_xlfn.STDEV.S($I:$I))&gt;1.96,"Atípico","No")</f>
        <v>No</v>
      </c>
      <c r="L1361" t="str">
        <f t="shared" si="42"/>
        <v>36-45</v>
      </c>
      <c r="M1361" t="str">
        <f t="shared" si="43"/>
        <v>500.001-1.000.000</v>
      </c>
    </row>
    <row r="1362" spans="1:13" x14ac:dyDescent="0.35">
      <c r="A1362">
        <v>1071</v>
      </c>
      <c r="B1362" t="s">
        <v>9</v>
      </c>
      <c r="C1362">
        <v>651535</v>
      </c>
      <c r="D1362" t="s">
        <v>10</v>
      </c>
      <c r="E1362" t="s">
        <v>16</v>
      </c>
      <c r="F1362" t="s">
        <v>12</v>
      </c>
      <c r="G1362" t="s">
        <v>13</v>
      </c>
      <c r="H1362" t="s">
        <v>13</v>
      </c>
      <c r="I1362">
        <v>34</v>
      </c>
      <c r="J1362" t="str">
        <f>IF(ABS((C1362-AVERAGE($C:$C))/_xlfn.STDEV.S(moras2[SALARIO]))&gt;1.96,"Atípico","No")</f>
        <v>No</v>
      </c>
      <c r="K1362" t="str">
        <f>IF(ABS((moras2[[#This Row],[EDAD]]-AVERAGE($I:$I))/_xlfn.STDEV.S($I:$I))&gt;1.96,"Atípico","No")</f>
        <v>No</v>
      </c>
      <c r="L1362" t="str">
        <f t="shared" si="42"/>
        <v>26-35</v>
      </c>
      <c r="M1362" t="str">
        <f t="shared" si="43"/>
        <v>500.001-1.000.000</v>
      </c>
    </row>
    <row r="1363" spans="1:13" x14ac:dyDescent="0.35">
      <c r="A1363">
        <v>3025</v>
      </c>
      <c r="B1363" t="s">
        <v>15</v>
      </c>
      <c r="C1363">
        <v>651333.19999999995</v>
      </c>
      <c r="D1363" t="s">
        <v>10</v>
      </c>
      <c r="E1363" t="s">
        <v>11</v>
      </c>
      <c r="F1363" t="s">
        <v>12</v>
      </c>
      <c r="G1363" t="s">
        <v>13</v>
      </c>
      <c r="H1363" t="s">
        <v>13</v>
      </c>
      <c r="I1363">
        <v>36</v>
      </c>
      <c r="J1363" t="str">
        <f>IF(ABS((C1363-AVERAGE($C:$C))/_xlfn.STDEV.S(moras2[SALARIO]))&gt;1.96,"Atípico","No")</f>
        <v>No</v>
      </c>
      <c r="K1363" t="str">
        <f>IF(ABS((moras2[[#This Row],[EDAD]]-AVERAGE($I:$I))/_xlfn.STDEV.S($I:$I))&gt;1.96,"Atípico","No")</f>
        <v>No</v>
      </c>
      <c r="L1363" t="str">
        <f t="shared" si="42"/>
        <v>36-45</v>
      </c>
      <c r="M1363" t="str">
        <f t="shared" si="43"/>
        <v>500.001-1.000.000</v>
      </c>
    </row>
    <row r="1364" spans="1:13" x14ac:dyDescent="0.35">
      <c r="A1364">
        <v>1410</v>
      </c>
      <c r="B1364" t="s">
        <v>9</v>
      </c>
      <c r="C1364">
        <v>650897.42000000004</v>
      </c>
      <c r="D1364" t="s">
        <v>10</v>
      </c>
      <c r="E1364" t="s">
        <v>16</v>
      </c>
      <c r="F1364" t="s">
        <v>12</v>
      </c>
      <c r="G1364" t="s">
        <v>13</v>
      </c>
      <c r="H1364" t="s">
        <v>13</v>
      </c>
      <c r="I1364">
        <v>38</v>
      </c>
      <c r="J1364" t="str">
        <f>IF(ABS((C1364-AVERAGE($C:$C))/_xlfn.STDEV.S(moras2[SALARIO]))&gt;1.96,"Atípico","No")</f>
        <v>No</v>
      </c>
      <c r="K1364" t="str">
        <f>IF(ABS((moras2[[#This Row],[EDAD]]-AVERAGE($I:$I))/_xlfn.STDEV.S($I:$I))&gt;1.96,"Atípico","No")</f>
        <v>No</v>
      </c>
      <c r="L1364" t="str">
        <f t="shared" si="42"/>
        <v>36-45</v>
      </c>
      <c r="M1364" t="str">
        <f t="shared" si="43"/>
        <v>500.001-1.000.000</v>
      </c>
    </row>
    <row r="1365" spans="1:13" x14ac:dyDescent="0.35">
      <c r="A1365">
        <v>2530</v>
      </c>
      <c r="B1365" t="s">
        <v>9</v>
      </c>
      <c r="C1365">
        <v>650779.6</v>
      </c>
      <c r="D1365" t="s">
        <v>10</v>
      </c>
      <c r="E1365" t="s">
        <v>16</v>
      </c>
      <c r="F1365" t="s">
        <v>12</v>
      </c>
      <c r="G1365" t="s">
        <v>13</v>
      </c>
      <c r="H1365" t="s">
        <v>13</v>
      </c>
      <c r="I1365">
        <v>38</v>
      </c>
      <c r="J1365" t="str">
        <f>IF(ABS((C1365-AVERAGE($C:$C))/_xlfn.STDEV.S(moras2[SALARIO]))&gt;1.96,"Atípico","No")</f>
        <v>No</v>
      </c>
      <c r="K1365" t="str">
        <f>IF(ABS((moras2[[#This Row],[EDAD]]-AVERAGE($I:$I))/_xlfn.STDEV.S($I:$I))&gt;1.96,"Atípico","No")</f>
        <v>No</v>
      </c>
      <c r="L1365" t="str">
        <f t="shared" si="42"/>
        <v>36-45</v>
      </c>
      <c r="M1365" t="str">
        <f t="shared" si="43"/>
        <v>500.001-1.000.000</v>
      </c>
    </row>
    <row r="1366" spans="1:13" x14ac:dyDescent="0.35">
      <c r="A1366">
        <v>770</v>
      </c>
      <c r="B1366" t="s">
        <v>9</v>
      </c>
      <c r="C1366">
        <v>650078.5</v>
      </c>
      <c r="D1366" t="s">
        <v>10</v>
      </c>
      <c r="E1366" t="s">
        <v>11</v>
      </c>
      <c r="F1366" t="s">
        <v>12</v>
      </c>
      <c r="G1366" t="s">
        <v>13</v>
      </c>
      <c r="H1366" t="s">
        <v>13</v>
      </c>
      <c r="I1366">
        <v>34</v>
      </c>
      <c r="J1366" t="str">
        <f>IF(ABS((C1366-AVERAGE($C:$C))/_xlfn.STDEV.S(moras2[SALARIO]))&gt;1.96,"Atípico","No")</f>
        <v>No</v>
      </c>
      <c r="K1366" t="str">
        <f>IF(ABS((moras2[[#This Row],[EDAD]]-AVERAGE($I:$I))/_xlfn.STDEV.S($I:$I))&gt;1.96,"Atípico","No")</f>
        <v>No</v>
      </c>
      <c r="L1366" t="str">
        <f t="shared" si="42"/>
        <v>26-35</v>
      </c>
      <c r="M1366" t="str">
        <f t="shared" si="43"/>
        <v>500.001-1.000.000</v>
      </c>
    </row>
    <row r="1367" spans="1:13" x14ac:dyDescent="0.35">
      <c r="A1367">
        <v>4246</v>
      </c>
      <c r="B1367" t="s">
        <v>9</v>
      </c>
      <c r="C1367">
        <v>650000.12</v>
      </c>
      <c r="D1367" t="s">
        <v>10</v>
      </c>
      <c r="E1367" t="s">
        <v>16</v>
      </c>
      <c r="F1367" t="s">
        <v>12</v>
      </c>
      <c r="G1367" t="s">
        <v>13</v>
      </c>
      <c r="H1367" t="s">
        <v>13</v>
      </c>
      <c r="I1367">
        <v>27</v>
      </c>
      <c r="J1367" t="str">
        <f>IF(ABS((C1367-AVERAGE($C:$C))/_xlfn.STDEV.S(moras2[SALARIO]))&gt;1.96,"Atípico","No")</f>
        <v>No</v>
      </c>
      <c r="K1367" t="str">
        <f>IF(ABS((moras2[[#This Row],[EDAD]]-AVERAGE($I:$I))/_xlfn.STDEV.S($I:$I))&gt;1.96,"Atípico","No")</f>
        <v>No</v>
      </c>
      <c r="L1367" t="str">
        <f t="shared" si="42"/>
        <v>26-35</v>
      </c>
      <c r="M1367" t="str">
        <f t="shared" si="43"/>
        <v>500.001-1.000.000</v>
      </c>
    </row>
    <row r="1368" spans="1:13" x14ac:dyDescent="0.35">
      <c r="A1368">
        <v>3652</v>
      </c>
      <c r="B1368" t="s">
        <v>15</v>
      </c>
      <c r="C1368">
        <v>650000</v>
      </c>
      <c r="D1368" t="s">
        <v>10</v>
      </c>
      <c r="E1368" t="s">
        <v>16</v>
      </c>
      <c r="F1368" t="s">
        <v>12</v>
      </c>
      <c r="G1368" t="s">
        <v>13</v>
      </c>
      <c r="H1368" t="s">
        <v>13</v>
      </c>
      <c r="I1368">
        <v>27</v>
      </c>
      <c r="J1368" t="str">
        <f>IF(ABS((C1368-AVERAGE($C:$C))/_xlfn.STDEV.S(moras2[SALARIO]))&gt;1.96,"Atípico","No")</f>
        <v>No</v>
      </c>
      <c r="K1368" t="str">
        <f>IF(ABS((moras2[[#This Row],[EDAD]]-AVERAGE($I:$I))/_xlfn.STDEV.S($I:$I))&gt;1.96,"Atípico","No")</f>
        <v>No</v>
      </c>
      <c r="L1368" t="str">
        <f t="shared" si="42"/>
        <v>26-35</v>
      </c>
      <c r="M1368" t="str">
        <f t="shared" si="43"/>
        <v>500.001-1.000.000</v>
      </c>
    </row>
    <row r="1369" spans="1:13" x14ac:dyDescent="0.35">
      <c r="A1369">
        <v>1476</v>
      </c>
      <c r="B1369" t="s">
        <v>9</v>
      </c>
      <c r="C1369">
        <v>650000</v>
      </c>
      <c r="D1369" t="s">
        <v>10</v>
      </c>
      <c r="E1369" t="s">
        <v>16</v>
      </c>
      <c r="F1369" t="s">
        <v>12</v>
      </c>
      <c r="G1369" t="s">
        <v>13</v>
      </c>
      <c r="H1369" t="s">
        <v>12</v>
      </c>
      <c r="I1369">
        <v>31</v>
      </c>
      <c r="J1369" t="str">
        <f>IF(ABS((C1369-AVERAGE($C:$C))/_xlfn.STDEV.S(moras2[SALARIO]))&gt;1.96,"Atípico","No")</f>
        <v>No</v>
      </c>
      <c r="K1369" t="str">
        <f>IF(ABS((moras2[[#This Row],[EDAD]]-AVERAGE($I:$I))/_xlfn.STDEV.S($I:$I))&gt;1.96,"Atípico","No")</f>
        <v>No</v>
      </c>
      <c r="L1369" t="str">
        <f t="shared" si="42"/>
        <v>26-35</v>
      </c>
      <c r="M1369" t="str">
        <f t="shared" si="43"/>
        <v>500.001-1.000.000</v>
      </c>
    </row>
    <row r="1370" spans="1:13" x14ac:dyDescent="0.35">
      <c r="A1370">
        <v>730</v>
      </c>
      <c r="B1370" t="s">
        <v>15</v>
      </c>
      <c r="C1370">
        <v>650000</v>
      </c>
      <c r="D1370" t="s">
        <v>10</v>
      </c>
      <c r="E1370" t="s">
        <v>16</v>
      </c>
      <c r="F1370" t="s">
        <v>12</v>
      </c>
      <c r="G1370" t="s">
        <v>13</v>
      </c>
      <c r="H1370" t="s">
        <v>13</v>
      </c>
      <c r="I1370">
        <v>39</v>
      </c>
      <c r="J1370" t="str">
        <f>IF(ABS((C1370-AVERAGE($C:$C))/_xlfn.STDEV.S(moras2[SALARIO]))&gt;1.96,"Atípico","No")</f>
        <v>No</v>
      </c>
      <c r="K1370" t="str">
        <f>IF(ABS((moras2[[#This Row],[EDAD]]-AVERAGE($I:$I))/_xlfn.STDEV.S($I:$I))&gt;1.96,"Atípico","No")</f>
        <v>No</v>
      </c>
      <c r="L1370" t="str">
        <f t="shared" si="42"/>
        <v>36-45</v>
      </c>
      <c r="M1370" t="str">
        <f t="shared" si="43"/>
        <v>500.001-1.000.000</v>
      </c>
    </row>
    <row r="1371" spans="1:13" x14ac:dyDescent="0.35">
      <c r="A1371">
        <v>1235</v>
      </c>
      <c r="B1371" t="s">
        <v>15</v>
      </c>
      <c r="C1371">
        <v>650000</v>
      </c>
      <c r="D1371" t="s">
        <v>10</v>
      </c>
      <c r="E1371" t="s">
        <v>16</v>
      </c>
      <c r="F1371" t="s">
        <v>12</v>
      </c>
      <c r="G1371" t="s">
        <v>13</v>
      </c>
      <c r="H1371" t="s">
        <v>13</v>
      </c>
      <c r="I1371">
        <v>39</v>
      </c>
      <c r="J1371" t="str">
        <f>IF(ABS((C1371-AVERAGE($C:$C))/_xlfn.STDEV.S(moras2[SALARIO]))&gt;1.96,"Atípico","No")</f>
        <v>No</v>
      </c>
      <c r="K1371" t="str">
        <f>IF(ABS((moras2[[#This Row],[EDAD]]-AVERAGE($I:$I))/_xlfn.STDEV.S($I:$I))&gt;1.96,"Atípico","No")</f>
        <v>No</v>
      </c>
      <c r="L1371" t="str">
        <f t="shared" si="42"/>
        <v>36-45</v>
      </c>
      <c r="M1371" t="str">
        <f t="shared" si="43"/>
        <v>500.001-1.000.000</v>
      </c>
    </row>
    <row r="1372" spans="1:13" x14ac:dyDescent="0.35">
      <c r="A1372">
        <v>4597</v>
      </c>
      <c r="B1372" t="s">
        <v>9</v>
      </c>
      <c r="C1372">
        <v>650000</v>
      </c>
      <c r="D1372" t="s">
        <v>10</v>
      </c>
      <c r="E1372" t="s">
        <v>16</v>
      </c>
      <c r="F1372" t="s">
        <v>12</v>
      </c>
      <c r="G1372" t="s">
        <v>13</v>
      </c>
      <c r="H1372" t="s">
        <v>13</v>
      </c>
      <c r="I1372">
        <v>45</v>
      </c>
      <c r="J1372" t="str">
        <f>IF(ABS((C1372-AVERAGE($C:$C))/_xlfn.STDEV.S(moras2[SALARIO]))&gt;1.96,"Atípico","No")</f>
        <v>No</v>
      </c>
      <c r="K1372" t="str">
        <f>IF(ABS((moras2[[#This Row],[EDAD]]-AVERAGE($I:$I))/_xlfn.STDEV.S($I:$I))&gt;1.96,"Atípico","No")</f>
        <v>No</v>
      </c>
      <c r="L1372" t="str">
        <f t="shared" si="42"/>
        <v>36-45</v>
      </c>
      <c r="M1372" t="str">
        <f t="shared" si="43"/>
        <v>500.001-1.000.000</v>
      </c>
    </row>
    <row r="1373" spans="1:13" x14ac:dyDescent="0.35">
      <c r="A1373">
        <v>3910</v>
      </c>
      <c r="B1373" t="s">
        <v>15</v>
      </c>
      <c r="C1373">
        <v>649238.17000000004</v>
      </c>
      <c r="D1373" t="s">
        <v>10</v>
      </c>
      <c r="E1373" t="s">
        <v>16</v>
      </c>
      <c r="F1373" t="s">
        <v>12</v>
      </c>
      <c r="G1373" t="s">
        <v>13</v>
      </c>
      <c r="H1373" t="s">
        <v>13</v>
      </c>
      <c r="I1373">
        <v>27</v>
      </c>
      <c r="J1373" t="str">
        <f>IF(ABS((C1373-AVERAGE($C:$C))/_xlfn.STDEV.S(moras2[SALARIO]))&gt;1.96,"Atípico","No")</f>
        <v>No</v>
      </c>
      <c r="K1373" t="str">
        <f>IF(ABS((moras2[[#This Row],[EDAD]]-AVERAGE($I:$I))/_xlfn.STDEV.S($I:$I))&gt;1.96,"Atípico","No")</f>
        <v>No</v>
      </c>
      <c r="L1373" t="str">
        <f t="shared" si="42"/>
        <v>26-35</v>
      </c>
      <c r="M1373" t="str">
        <f t="shared" si="43"/>
        <v>500.001-1.000.000</v>
      </c>
    </row>
    <row r="1374" spans="1:13" x14ac:dyDescent="0.35">
      <c r="A1374">
        <v>1847</v>
      </c>
      <c r="B1374" t="s">
        <v>9</v>
      </c>
      <c r="C1374">
        <v>648421</v>
      </c>
      <c r="D1374" t="s">
        <v>10</v>
      </c>
      <c r="E1374" t="s">
        <v>16</v>
      </c>
      <c r="F1374" t="s">
        <v>12</v>
      </c>
      <c r="G1374" t="s">
        <v>13</v>
      </c>
      <c r="H1374" t="s">
        <v>13</v>
      </c>
      <c r="I1374">
        <v>53</v>
      </c>
      <c r="J1374" t="str">
        <f>IF(ABS((C1374-AVERAGE($C:$C))/_xlfn.STDEV.S(moras2[SALARIO]))&gt;1.96,"Atípico","No")</f>
        <v>No</v>
      </c>
      <c r="K1374" t="str">
        <f>IF(ABS((moras2[[#This Row],[EDAD]]-AVERAGE($I:$I))/_xlfn.STDEV.S($I:$I))&gt;1.96,"Atípico","No")</f>
        <v>No</v>
      </c>
      <c r="L1374" t="str">
        <f t="shared" si="42"/>
        <v>46-55</v>
      </c>
      <c r="M1374" t="str">
        <f t="shared" si="43"/>
        <v>500.001-1.000.000</v>
      </c>
    </row>
    <row r="1375" spans="1:13" x14ac:dyDescent="0.35">
      <c r="A1375">
        <v>4760</v>
      </c>
      <c r="B1375" t="s">
        <v>9</v>
      </c>
      <c r="C1375">
        <v>648302.5</v>
      </c>
      <c r="D1375" t="s">
        <v>10</v>
      </c>
      <c r="E1375" t="s">
        <v>11</v>
      </c>
      <c r="F1375" t="s">
        <v>12</v>
      </c>
      <c r="G1375" t="s">
        <v>13</v>
      </c>
      <c r="H1375" t="s">
        <v>13</v>
      </c>
      <c r="I1375">
        <v>59</v>
      </c>
      <c r="J1375" t="str">
        <f>IF(ABS((C1375-AVERAGE($C:$C))/_xlfn.STDEV.S(moras2[SALARIO]))&gt;1.96,"Atípico","No")</f>
        <v>No</v>
      </c>
      <c r="K1375" t="str">
        <f>IF(ABS((moras2[[#This Row],[EDAD]]-AVERAGE($I:$I))/_xlfn.STDEV.S($I:$I))&gt;1.96,"Atípico","No")</f>
        <v>No</v>
      </c>
      <c r="L1375" t="str">
        <f t="shared" si="42"/>
        <v>56+</v>
      </c>
      <c r="M1375" t="str">
        <f t="shared" si="43"/>
        <v>500.001-1.000.000</v>
      </c>
    </row>
    <row r="1376" spans="1:13" x14ac:dyDescent="0.35">
      <c r="A1376">
        <v>4458</v>
      </c>
      <c r="B1376" t="s">
        <v>9</v>
      </c>
      <c r="C1376">
        <v>647500</v>
      </c>
      <c r="D1376" t="s">
        <v>10</v>
      </c>
      <c r="E1376" t="s">
        <v>16</v>
      </c>
      <c r="F1376" t="s">
        <v>12</v>
      </c>
      <c r="G1376" t="s">
        <v>13</v>
      </c>
      <c r="H1376" t="s">
        <v>13</v>
      </c>
      <c r="I1376">
        <v>25</v>
      </c>
      <c r="J1376" t="str">
        <f>IF(ABS((C1376-AVERAGE($C:$C))/_xlfn.STDEV.S(moras2[SALARIO]))&gt;1.96,"Atípico","No")</f>
        <v>No</v>
      </c>
      <c r="K1376" t="str">
        <f>IF(ABS((moras2[[#This Row],[EDAD]]-AVERAGE($I:$I))/_xlfn.STDEV.S($I:$I))&gt;1.96,"Atípico","No")</f>
        <v>No</v>
      </c>
      <c r="L1376" t="str">
        <f t="shared" si="42"/>
        <v>26-35</v>
      </c>
      <c r="M1376" t="str">
        <f t="shared" si="43"/>
        <v>500.001-1.000.000</v>
      </c>
    </row>
    <row r="1377" spans="1:13" x14ac:dyDescent="0.35">
      <c r="A1377">
        <v>3458</v>
      </c>
      <c r="B1377" t="s">
        <v>15</v>
      </c>
      <c r="C1377">
        <v>647099</v>
      </c>
      <c r="D1377" t="s">
        <v>10</v>
      </c>
      <c r="E1377" t="s">
        <v>11</v>
      </c>
      <c r="F1377" t="s">
        <v>12</v>
      </c>
      <c r="G1377" t="s">
        <v>13</v>
      </c>
      <c r="H1377" t="s">
        <v>13</v>
      </c>
      <c r="I1377">
        <v>35</v>
      </c>
      <c r="J1377" t="str">
        <f>IF(ABS((C1377-AVERAGE($C:$C))/_xlfn.STDEV.S(moras2[SALARIO]))&gt;1.96,"Atípico","No")</f>
        <v>No</v>
      </c>
      <c r="K1377" t="str">
        <f>IF(ABS((moras2[[#This Row],[EDAD]]-AVERAGE($I:$I))/_xlfn.STDEV.S($I:$I))&gt;1.96,"Atípico","No")</f>
        <v>No</v>
      </c>
      <c r="L1377" t="str">
        <f t="shared" si="42"/>
        <v>26-35</v>
      </c>
      <c r="M1377" t="str">
        <f t="shared" si="43"/>
        <v>500.001-1.000.000</v>
      </c>
    </row>
    <row r="1378" spans="1:13" x14ac:dyDescent="0.35">
      <c r="A1378">
        <v>2900</v>
      </c>
      <c r="B1378" t="s">
        <v>9</v>
      </c>
      <c r="C1378">
        <v>646251.66</v>
      </c>
      <c r="D1378" t="s">
        <v>10</v>
      </c>
      <c r="E1378" t="s">
        <v>16</v>
      </c>
      <c r="F1378" t="s">
        <v>12</v>
      </c>
      <c r="G1378" t="s">
        <v>13</v>
      </c>
      <c r="H1378" t="s">
        <v>13</v>
      </c>
      <c r="I1378">
        <v>27</v>
      </c>
      <c r="J1378" t="str">
        <f>IF(ABS((C1378-AVERAGE($C:$C))/_xlfn.STDEV.S(moras2[SALARIO]))&gt;1.96,"Atípico","No")</f>
        <v>No</v>
      </c>
      <c r="K1378" t="str">
        <f>IF(ABS((moras2[[#This Row],[EDAD]]-AVERAGE($I:$I))/_xlfn.STDEV.S($I:$I))&gt;1.96,"Atípico","No")</f>
        <v>No</v>
      </c>
      <c r="L1378" t="str">
        <f t="shared" si="42"/>
        <v>26-35</v>
      </c>
      <c r="M1378" t="str">
        <f t="shared" si="43"/>
        <v>500.001-1.000.000</v>
      </c>
    </row>
    <row r="1379" spans="1:13" x14ac:dyDescent="0.35">
      <c r="A1379">
        <v>4435</v>
      </c>
      <c r="B1379" t="s">
        <v>9</v>
      </c>
      <c r="C1379">
        <v>644894.4</v>
      </c>
      <c r="D1379" t="s">
        <v>10</v>
      </c>
      <c r="E1379" t="s">
        <v>16</v>
      </c>
      <c r="F1379" t="s">
        <v>12</v>
      </c>
      <c r="G1379" t="s">
        <v>13</v>
      </c>
      <c r="H1379" t="s">
        <v>13</v>
      </c>
      <c r="I1379">
        <v>37</v>
      </c>
      <c r="J1379" t="str">
        <f>IF(ABS((C1379-AVERAGE($C:$C))/_xlfn.STDEV.S(moras2[SALARIO]))&gt;1.96,"Atípico","No")</f>
        <v>No</v>
      </c>
      <c r="K1379" t="str">
        <f>IF(ABS((moras2[[#This Row],[EDAD]]-AVERAGE($I:$I))/_xlfn.STDEV.S($I:$I))&gt;1.96,"Atípico","No")</f>
        <v>No</v>
      </c>
      <c r="L1379" t="str">
        <f t="shared" si="42"/>
        <v>36-45</v>
      </c>
      <c r="M1379" t="str">
        <f t="shared" si="43"/>
        <v>500.001-1.000.000</v>
      </c>
    </row>
    <row r="1380" spans="1:13" x14ac:dyDescent="0.35">
      <c r="A1380">
        <v>1441</v>
      </c>
      <c r="B1380" t="s">
        <v>15</v>
      </c>
      <c r="C1380">
        <v>644244</v>
      </c>
      <c r="D1380" t="s">
        <v>10</v>
      </c>
      <c r="E1380" t="s">
        <v>16</v>
      </c>
      <c r="F1380" t="s">
        <v>12</v>
      </c>
      <c r="G1380" t="s">
        <v>13</v>
      </c>
      <c r="H1380" t="s">
        <v>13</v>
      </c>
      <c r="I1380">
        <v>25</v>
      </c>
      <c r="J1380" t="str">
        <f>IF(ABS((C1380-AVERAGE($C:$C))/_xlfn.STDEV.S(moras2[SALARIO]))&gt;1.96,"Atípico","No")</f>
        <v>No</v>
      </c>
      <c r="K1380" t="str">
        <f>IF(ABS((moras2[[#This Row],[EDAD]]-AVERAGE($I:$I))/_xlfn.STDEV.S($I:$I))&gt;1.96,"Atípico","No")</f>
        <v>No</v>
      </c>
      <c r="L1380" t="str">
        <f t="shared" si="42"/>
        <v>26-35</v>
      </c>
      <c r="M1380" t="str">
        <f t="shared" si="43"/>
        <v>500.001-1.000.000</v>
      </c>
    </row>
    <row r="1381" spans="1:13" x14ac:dyDescent="0.35">
      <c r="A1381">
        <v>78</v>
      </c>
      <c r="B1381" t="s">
        <v>15</v>
      </c>
      <c r="C1381">
        <v>643859.19999999995</v>
      </c>
      <c r="D1381" t="s">
        <v>10</v>
      </c>
      <c r="E1381" t="s">
        <v>11</v>
      </c>
      <c r="F1381" t="s">
        <v>12</v>
      </c>
      <c r="G1381" t="s">
        <v>13</v>
      </c>
      <c r="H1381" t="s">
        <v>13</v>
      </c>
      <c r="I1381">
        <v>35</v>
      </c>
      <c r="J1381" t="str">
        <f>IF(ABS((C1381-AVERAGE($C:$C))/_xlfn.STDEV.S(moras2[SALARIO]))&gt;1.96,"Atípico","No")</f>
        <v>No</v>
      </c>
      <c r="K1381" t="str">
        <f>IF(ABS((moras2[[#This Row],[EDAD]]-AVERAGE($I:$I))/_xlfn.STDEV.S($I:$I))&gt;1.96,"Atípico","No")</f>
        <v>No</v>
      </c>
      <c r="L1381" t="str">
        <f t="shared" si="42"/>
        <v>26-35</v>
      </c>
      <c r="M1381" t="str">
        <f t="shared" si="43"/>
        <v>500.001-1.000.000</v>
      </c>
    </row>
    <row r="1382" spans="1:13" x14ac:dyDescent="0.35">
      <c r="A1382">
        <v>695</v>
      </c>
      <c r="B1382" t="s">
        <v>9</v>
      </c>
      <c r="C1382">
        <v>643426.84</v>
      </c>
      <c r="D1382" t="s">
        <v>10</v>
      </c>
      <c r="E1382" t="s">
        <v>11</v>
      </c>
      <c r="F1382" t="s">
        <v>12</v>
      </c>
      <c r="G1382" t="s">
        <v>13</v>
      </c>
      <c r="H1382" t="s">
        <v>13</v>
      </c>
      <c r="I1382">
        <v>34</v>
      </c>
      <c r="J1382" t="str">
        <f>IF(ABS((C1382-AVERAGE($C:$C))/_xlfn.STDEV.S(moras2[SALARIO]))&gt;1.96,"Atípico","No")</f>
        <v>No</v>
      </c>
      <c r="K1382" t="str">
        <f>IF(ABS((moras2[[#This Row],[EDAD]]-AVERAGE($I:$I))/_xlfn.STDEV.S($I:$I))&gt;1.96,"Atípico","No")</f>
        <v>No</v>
      </c>
      <c r="L1382" t="str">
        <f t="shared" si="42"/>
        <v>26-35</v>
      </c>
      <c r="M1382" t="str">
        <f t="shared" si="43"/>
        <v>500.001-1.000.000</v>
      </c>
    </row>
    <row r="1383" spans="1:13" x14ac:dyDescent="0.35">
      <c r="A1383">
        <v>3313</v>
      </c>
      <c r="B1383" t="s">
        <v>15</v>
      </c>
      <c r="C1383">
        <v>643308</v>
      </c>
      <c r="D1383" t="s">
        <v>14</v>
      </c>
      <c r="E1383" t="s">
        <v>11</v>
      </c>
      <c r="F1383" t="s">
        <v>12</v>
      </c>
      <c r="G1383" t="s">
        <v>13</v>
      </c>
      <c r="H1383" t="s">
        <v>13</v>
      </c>
      <c r="I1383">
        <v>74</v>
      </c>
      <c r="J1383" t="str">
        <f>IF(ABS((C1383-AVERAGE($C:$C))/_xlfn.STDEV.S(moras2[SALARIO]))&gt;1.96,"Atípico","No")</f>
        <v>No</v>
      </c>
      <c r="K1383" t="str">
        <f>IF(ABS((moras2[[#This Row],[EDAD]]-AVERAGE($I:$I))/_xlfn.STDEV.S($I:$I))&gt;1.96,"Atípico","No")</f>
        <v>Atípico</v>
      </c>
      <c r="L1383" t="str">
        <f t="shared" si="42"/>
        <v>56+</v>
      </c>
      <c r="M1383" t="str">
        <f t="shared" si="43"/>
        <v>500.001-1.000.000</v>
      </c>
    </row>
    <row r="1384" spans="1:13" x14ac:dyDescent="0.35">
      <c r="A1384">
        <v>1568</v>
      </c>
      <c r="B1384" t="s">
        <v>9</v>
      </c>
      <c r="C1384">
        <v>642418.54</v>
      </c>
      <c r="D1384" t="s">
        <v>10</v>
      </c>
      <c r="E1384" t="s">
        <v>16</v>
      </c>
      <c r="F1384" t="s">
        <v>12</v>
      </c>
      <c r="G1384" t="s">
        <v>13</v>
      </c>
      <c r="H1384" t="s">
        <v>13</v>
      </c>
      <c r="I1384">
        <v>53</v>
      </c>
      <c r="J1384" t="str">
        <f>IF(ABS((C1384-AVERAGE($C:$C))/_xlfn.STDEV.S(moras2[SALARIO]))&gt;1.96,"Atípico","No")</f>
        <v>No</v>
      </c>
      <c r="K1384" t="str">
        <f>IF(ABS((moras2[[#This Row],[EDAD]]-AVERAGE($I:$I))/_xlfn.STDEV.S($I:$I))&gt;1.96,"Atípico","No")</f>
        <v>No</v>
      </c>
      <c r="L1384" t="str">
        <f t="shared" si="42"/>
        <v>46-55</v>
      </c>
      <c r="M1384" t="str">
        <f t="shared" si="43"/>
        <v>500.001-1.000.000</v>
      </c>
    </row>
    <row r="1385" spans="1:13" x14ac:dyDescent="0.35">
      <c r="A1385">
        <v>4244</v>
      </c>
      <c r="B1385" t="s">
        <v>9</v>
      </c>
      <c r="C1385">
        <v>642383</v>
      </c>
      <c r="D1385" t="s">
        <v>10</v>
      </c>
      <c r="E1385" t="s">
        <v>11</v>
      </c>
      <c r="F1385" t="s">
        <v>12</v>
      </c>
      <c r="G1385" t="s">
        <v>13</v>
      </c>
      <c r="H1385" t="s">
        <v>13</v>
      </c>
      <c r="I1385">
        <v>27</v>
      </c>
      <c r="J1385" t="str">
        <f>IF(ABS((C1385-AVERAGE($C:$C))/_xlfn.STDEV.S(moras2[SALARIO]))&gt;1.96,"Atípico","No")</f>
        <v>No</v>
      </c>
      <c r="K1385" t="str">
        <f>IF(ABS((moras2[[#This Row],[EDAD]]-AVERAGE($I:$I))/_xlfn.STDEV.S($I:$I))&gt;1.96,"Atípico","No")</f>
        <v>No</v>
      </c>
      <c r="L1385" t="str">
        <f t="shared" si="42"/>
        <v>26-35</v>
      </c>
      <c r="M1385" t="str">
        <f t="shared" si="43"/>
        <v>500.001-1.000.000</v>
      </c>
    </row>
    <row r="1386" spans="1:13" x14ac:dyDescent="0.35">
      <c r="A1386">
        <v>3389</v>
      </c>
      <c r="B1386" t="s">
        <v>9</v>
      </c>
      <c r="C1386">
        <v>641830</v>
      </c>
      <c r="D1386" t="s">
        <v>10</v>
      </c>
      <c r="E1386" t="s">
        <v>16</v>
      </c>
      <c r="F1386" t="s">
        <v>12</v>
      </c>
      <c r="G1386" t="s">
        <v>13</v>
      </c>
      <c r="H1386" t="s">
        <v>13</v>
      </c>
      <c r="I1386">
        <v>50</v>
      </c>
      <c r="J1386" t="str">
        <f>IF(ABS((C1386-AVERAGE($C:$C))/_xlfn.STDEV.S(moras2[SALARIO]))&gt;1.96,"Atípico","No")</f>
        <v>No</v>
      </c>
      <c r="K1386" t="str">
        <f>IF(ABS((moras2[[#This Row],[EDAD]]-AVERAGE($I:$I))/_xlfn.STDEV.S($I:$I))&gt;1.96,"Atípico","No")</f>
        <v>No</v>
      </c>
      <c r="L1386" t="str">
        <f t="shared" si="42"/>
        <v>46-55</v>
      </c>
      <c r="M1386" t="str">
        <f t="shared" si="43"/>
        <v>500.001-1.000.000</v>
      </c>
    </row>
    <row r="1387" spans="1:13" x14ac:dyDescent="0.35">
      <c r="A1387">
        <v>3199</v>
      </c>
      <c r="B1387" t="s">
        <v>15</v>
      </c>
      <c r="C1387">
        <v>641782.9</v>
      </c>
      <c r="D1387" t="s">
        <v>10</v>
      </c>
      <c r="E1387" t="s">
        <v>11</v>
      </c>
      <c r="F1387" t="s">
        <v>12</v>
      </c>
      <c r="G1387" t="s">
        <v>12</v>
      </c>
      <c r="H1387" t="s">
        <v>13</v>
      </c>
      <c r="I1387">
        <v>55</v>
      </c>
      <c r="J1387" t="str">
        <f>IF(ABS((C1387-AVERAGE($C:$C))/_xlfn.STDEV.S(moras2[SALARIO]))&gt;1.96,"Atípico","No")</f>
        <v>No</v>
      </c>
      <c r="K1387" t="str">
        <f>IF(ABS((moras2[[#This Row],[EDAD]]-AVERAGE($I:$I))/_xlfn.STDEV.S($I:$I))&gt;1.96,"Atípico","No")</f>
        <v>No</v>
      </c>
      <c r="L1387" t="str">
        <f t="shared" si="42"/>
        <v>46-55</v>
      </c>
      <c r="M1387" t="str">
        <f t="shared" si="43"/>
        <v>500.001-1.000.000</v>
      </c>
    </row>
    <row r="1388" spans="1:13" x14ac:dyDescent="0.35">
      <c r="A1388">
        <v>3846</v>
      </c>
      <c r="B1388" t="s">
        <v>9</v>
      </c>
      <c r="C1388">
        <v>641216.5</v>
      </c>
      <c r="D1388" t="s">
        <v>10</v>
      </c>
      <c r="E1388" t="s">
        <v>16</v>
      </c>
      <c r="F1388" t="s">
        <v>12</v>
      </c>
      <c r="G1388" t="s">
        <v>13</v>
      </c>
      <c r="H1388" t="s">
        <v>13</v>
      </c>
      <c r="I1388">
        <v>28</v>
      </c>
      <c r="J1388" t="str">
        <f>IF(ABS((C1388-AVERAGE($C:$C))/_xlfn.STDEV.S(moras2[SALARIO]))&gt;1.96,"Atípico","No")</f>
        <v>No</v>
      </c>
      <c r="K1388" t="str">
        <f>IF(ABS((moras2[[#This Row],[EDAD]]-AVERAGE($I:$I))/_xlfn.STDEV.S($I:$I))&gt;1.96,"Atípico","No")</f>
        <v>No</v>
      </c>
      <c r="L1388" t="str">
        <f t="shared" si="42"/>
        <v>26-35</v>
      </c>
      <c r="M1388" t="str">
        <f t="shared" si="43"/>
        <v>500.001-1.000.000</v>
      </c>
    </row>
    <row r="1389" spans="1:13" x14ac:dyDescent="0.35">
      <c r="A1389">
        <v>3409</v>
      </c>
      <c r="B1389" t="s">
        <v>9</v>
      </c>
      <c r="C1389">
        <v>640789.43999999994</v>
      </c>
      <c r="D1389" t="s">
        <v>10</v>
      </c>
      <c r="E1389" t="s">
        <v>16</v>
      </c>
      <c r="F1389" t="s">
        <v>12</v>
      </c>
      <c r="G1389" t="s">
        <v>13</v>
      </c>
      <c r="H1389" t="s">
        <v>13</v>
      </c>
      <c r="I1389">
        <v>23</v>
      </c>
      <c r="J1389" t="str">
        <f>IF(ABS((C1389-AVERAGE($C:$C))/_xlfn.STDEV.S(moras2[SALARIO]))&gt;1.96,"Atípico","No")</f>
        <v>No</v>
      </c>
      <c r="K1389" t="str">
        <f>IF(ABS((moras2[[#This Row],[EDAD]]-AVERAGE($I:$I))/_xlfn.STDEV.S($I:$I))&gt;1.96,"Atípico","No")</f>
        <v>No</v>
      </c>
      <c r="L1389" t="str">
        <f t="shared" si="42"/>
        <v>26-35</v>
      </c>
      <c r="M1389" t="str">
        <f t="shared" si="43"/>
        <v>500.001-1.000.000</v>
      </c>
    </row>
    <row r="1390" spans="1:13" x14ac:dyDescent="0.35">
      <c r="A1390">
        <v>3761</v>
      </c>
      <c r="B1390" t="s">
        <v>15</v>
      </c>
      <c r="C1390">
        <v>640745.43999999994</v>
      </c>
      <c r="D1390" t="s">
        <v>10</v>
      </c>
      <c r="E1390" t="s">
        <v>16</v>
      </c>
      <c r="F1390" t="s">
        <v>12</v>
      </c>
      <c r="G1390" t="s">
        <v>13</v>
      </c>
      <c r="H1390" t="s">
        <v>13</v>
      </c>
      <c r="I1390">
        <v>43</v>
      </c>
      <c r="J1390" t="str">
        <f>IF(ABS((C1390-AVERAGE($C:$C))/_xlfn.STDEV.S(moras2[SALARIO]))&gt;1.96,"Atípico","No")</f>
        <v>No</v>
      </c>
      <c r="K1390" t="str">
        <f>IF(ABS((moras2[[#This Row],[EDAD]]-AVERAGE($I:$I))/_xlfn.STDEV.S($I:$I))&gt;1.96,"Atípico","No")</f>
        <v>No</v>
      </c>
      <c r="L1390" t="str">
        <f t="shared" si="42"/>
        <v>36-45</v>
      </c>
      <c r="M1390" t="str">
        <f t="shared" si="43"/>
        <v>500.001-1.000.000</v>
      </c>
    </row>
    <row r="1391" spans="1:13" x14ac:dyDescent="0.35">
      <c r="A1391">
        <v>1217</v>
      </c>
      <c r="B1391" t="s">
        <v>9</v>
      </c>
      <c r="C1391">
        <v>640705.61</v>
      </c>
      <c r="D1391" t="s">
        <v>10</v>
      </c>
      <c r="E1391" t="s">
        <v>16</v>
      </c>
      <c r="F1391" t="s">
        <v>12</v>
      </c>
      <c r="G1391" t="s">
        <v>12</v>
      </c>
      <c r="H1391" t="s">
        <v>13</v>
      </c>
      <c r="I1391">
        <v>25</v>
      </c>
      <c r="J1391" t="str">
        <f>IF(ABS((C1391-AVERAGE($C:$C))/_xlfn.STDEV.S(moras2[SALARIO]))&gt;1.96,"Atípico","No")</f>
        <v>No</v>
      </c>
      <c r="K1391" t="str">
        <f>IF(ABS((moras2[[#This Row],[EDAD]]-AVERAGE($I:$I))/_xlfn.STDEV.S($I:$I))&gt;1.96,"Atípico","No")</f>
        <v>No</v>
      </c>
      <c r="L1391" t="str">
        <f t="shared" si="42"/>
        <v>26-35</v>
      </c>
      <c r="M1391" t="str">
        <f t="shared" si="43"/>
        <v>500.001-1.000.000</v>
      </c>
    </row>
    <row r="1392" spans="1:13" x14ac:dyDescent="0.35">
      <c r="A1392">
        <v>4651</v>
      </c>
      <c r="B1392" t="s">
        <v>9</v>
      </c>
      <c r="C1392">
        <v>640424.22</v>
      </c>
      <c r="D1392" t="s">
        <v>10</v>
      </c>
      <c r="E1392" t="s">
        <v>16</v>
      </c>
      <c r="F1392" t="s">
        <v>12</v>
      </c>
      <c r="G1392" t="s">
        <v>13</v>
      </c>
      <c r="H1392" t="s">
        <v>13</v>
      </c>
      <c r="I1392">
        <v>37</v>
      </c>
      <c r="J1392" t="str">
        <f>IF(ABS((C1392-AVERAGE($C:$C))/_xlfn.STDEV.S(moras2[SALARIO]))&gt;1.96,"Atípico","No")</f>
        <v>No</v>
      </c>
      <c r="K1392" t="str">
        <f>IF(ABS((moras2[[#This Row],[EDAD]]-AVERAGE($I:$I))/_xlfn.STDEV.S($I:$I))&gt;1.96,"Atípico","No")</f>
        <v>No</v>
      </c>
      <c r="L1392" t="str">
        <f t="shared" si="42"/>
        <v>36-45</v>
      </c>
      <c r="M1392" t="str">
        <f t="shared" si="43"/>
        <v>500.001-1.000.000</v>
      </c>
    </row>
    <row r="1393" spans="1:13" x14ac:dyDescent="0.35">
      <c r="A1393">
        <v>4601</v>
      </c>
      <c r="B1393" t="s">
        <v>9</v>
      </c>
      <c r="C1393">
        <v>640000</v>
      </c>
      <c r="D1393" t="s">
        <v>10</v>
      </c>
      <c r="E1393" t="s">
        <v>16</v>
      </c>
      <c r="F1393" t="s">
        <v>12</v>
      </c>
      <c r="G1393" t="s">
        <v>12</v>
      </c>
      <c r="H1393" t="s">
        <v>13</v>
      </c>
      <c r="I1393">
        <v>44</v>
      </c>
      <c r="J1393" t="str">
        <f>IF(ABS((C1393-AVERAGE($C:$C))/_xlfn.STDEV.S(moras2[SALARIO]))&gt;1.96,"Atípico","No")</f>
        <v>No</v>
      </c>
      <c r="K1393" t="str">
        <f>IF(ABS((moras2[[#This Row],[EDAD]]-AVERAGE($I:$I))/_xlfn.STDEV.S($I:$I))&gt;1.96,"Atípico","No")</f>
        <v>No</v>
      </c>
      <c r="L1393" t="str">
        <f t="shared" si="42"/>
        <v>36-45</v>
      </c>
      <c r="M1393" t="str">
        <f t="shared" si="43"/>
        <v>500.001-1.000.000</v>
      </c>
    </row>
    <row r="1394" spans="1:13" x14ac:dyDescent="0.35">
      <c r="A1394">
        <v>2656</v>
      </c>
      <c r="B1394" t="s">
        <v>9</v>
      </c>
      <c r="C1394">
        <v>639605</v>
      </c>
      <c r="D1394" t="s">
        <v>10</v>
      </c>
      <c r="E1394" t="s">
        <v>11</v>
      </c>
      <c r="F1394" t="s">
        <v>12</v>
      </c>
      <c r="G1394" t="s">
        <v>13</v>
      </c>
      <c r="H1394" t="s">
        <v>13</v>
      </c>
      <c r="I1394">
        <v>45</v>
      </c>
      <c r="J1394" t="str">
        <f>IF(ABS((C1394-AVERAGE($C:$C))/_xlfn.STDEV.S(moras2[SALARIO]))&gt;1.96,"Atípico","No")</f>
        <v>No</v>
      </c>
      <c r="K1394" t="str">
        <f>IF(ABS((moras2[[#This Row],[EDAD]]-AVERAGE($I:$I))/_xlfn.STDEV.S($I:$I))&gt;1.96,"Atípico","No")</f>
        <v>No</v>
      </c>
      <c r="L1394" t="str">
        <f t="shared" si="42"/>
        <v>36-45</v>
      </c>
      <c r="M1394" t="str">
        <f t="shared" si="43"/>
        <v>500.001-1.000.000</v>
      </c>
    </row>
    <row r="1395" spans="1:13" x14ac:dyDescent="0.35">
      <c r="A1395">
        <v>4402</v>
      </c>
      <c r="B1395" t="s">
        <v>15</v>
      </c>
      <c r="C1395">
        <v>639148</v>
      </c>
      <c r="D1395" t="s">
        <v>17</v>
      </c>
      <c r="E1395" t="s">
        <v>16</v>
      </c>
      <c r="F1395" t="s">
        <v>12</v>
      </c>
      <c r="G1395" t="s">
        <v>12</v>
      </c>
      <c r="H1395" t="s">
        <v>13</v>
      </c>
      <c r="I1395">
        <v>66</v>
      </c>
      <c r="J1395" t="str">
        <f>IF(ABS((C1395-AVERAGE($C:$C))/_xlfn.STDEV.S(moras2[SALARIO]))&gt;1.96,"Atípico","No")</f>
        <v>No</v>
      </c>
      <c r="K1395" t="str">
        <f>IF(ABS((moras2[[#This Row],[EDAD]]-AVERAGE($I:$I))/_xlfn.STDEV.S($I:$I))&gt;1.96,"Atípico","No")</f>
        <v>No</v>
      </c>
      <c r="L1395" t="str">
        <f t="shared" si="42"/>
        <v>56+</v>
      </c>
      <c r="M1395" t="str">
        <f t="shared" si="43"/>
        <v>500.001-1.000.000</v>
      </c>
    </row>
    <row r="1396" spans="1:13" x14ac:dyDescent="0.35">
      <c r="A1396">
        <v>2898</v>
      </c>
      <c r="B1396" t="s">
        <v>15</v>
      </c>
      <c r="C1396">
        <v>639148</v>
      </c>
      <c r="D1396" t="s">
        <v>17</v>
      </c>
      <c r="E1396" t="s">
        <v>16</v>
      </c>
      <c r="F1396" t="s">
        <v>12</v>
      </c>
      <c r="G1396" t="s">
        <v>13</v>
      </c>
      <c r="H1396" t="s">
        <v>13</v>
      </c>
      <c r="I1396">
        <v>75</v>
      </c>
      <c r="J1396" t="str">
        <f>IF(ABS((C1396-AVERAGE($C:$C))/_xlfn.STDEV.S(moras2[SALARIO]))&gt;1.96,"Atípico","No")</f>
        <v>No</v>
      </c>
      <c r="K1396" t="str">
        <f>IF(ABS((moras2[[#This Row],[EDAD]]-AVERAGE($I:$I))/_xlfn.STDEV.S($I:$I))&gt;1.96,"Atípico","No")</f>
        <v>Atípico</v>
      </c>
      <c r="L1396" t="str">
        <f t="shared" si="42"/>
        <v>56+</v>
      </c>
      <c r="M1396" t="str">
        <f t="shared" si="43"/>
        <v>500.001-1.000.000</v>
      </c>
    </row>
    <row r="1397" spans="1:13" x14ac:dyDescent="0.35">
      <c r="A1397">
        <v>3126</v>
      </c>
      <c r="B1397" t="s">
        <v>9</v>
      </c>
      <c r="C1397">
        <v>639148</v>
      </c>
      <c r="D1397" t="s">
        <v>17</v>
      </c>
      <c r="E1397" t="s">
        <v>16</v>
      </c>
      <c r="F1397" t="s">
        <v>12</v>
      </c>
      <c r="G1397" t="s">
        <v>12</v>
      </c>
      <c r="H1397" t="s">
        <v>13</v>
      </c>
      <c r="I1397">
        <v>76</v>
      </c>
      <c r="J1397" t="str">
        <f>IF(ABS((C1397-AVERAGE($C:$C))/_xlfn.STDEV.S(moras2[SALARIO]))&gt;1.96,"Atípico","No")</f>
        <v>No</v>
      </c>
      <c r="K1397" t="str">
        <f>IF(ABS((moras2[[#This Row],[EDAD]]-AVERAGE($I:$I))/_xlfn.STDEV.S($I:$I))&gt;1.96,"Atípico","No")</f>
        <v>Atípico</v>
      </c>
      <c r="L1397" t="str">
        <f t="shared" si="42"/>
        <v>56+</v>
      </c>
      <c r="M1397" t="str">
        <f t="shared" si="43"/>
        <v>500.001-1.000.000</v>
      </c>
    </row>
    <row r="1398" spans="1:13" x14ac:dyDescent="0.35">
      <c r="A1398">
        <v>1391</v>
      </c>
      <c r="B1398" t="s">
        <v>9</v>
      </c>
      <c r="C1398">
        <v>639148</v>
      </c>
      <c r="D1398" t="s">
        <v>17</v>
      </c>
      <c r="E1398" t="s">
        <v>16</v>
      </c>
      <c r="F1398" t="s">
        <v>12</v>
      </c>
      <c r="G1398" t="s">
        <v>13</v>
      </c>
      <c r="H1398" t="s">
        <v>13</v>
      </c>
      <c r="I1398">
        <v>79</v>
      </c>
      <c r="J1398" t="str">
        <f>IF(ABS((C1398-AVERAGE($C:$C))/_xlfn.STDEV.S(moras2[SALARIO]))&gt;1.96,"Atípico","No")</f>
        <v>No</v>
      </c>
      <c r="K1398" t="str">
        <f>IF(ABS((moras2[[#This Row],[EDAD]]-AVERAGE($I:$I))/_xlfn.STDEV.S($I:$I))&gt;1.96,"Atípico","No")</f>
        <v>Atípico</v>
      </c>
      <c r="L1398" t="str">
        <f t="shared" si="42"/>
        <v>56+</v>
      </c>
      <c r="M1398" t="str">
        <f t="shared" si="43"/>
        <v>500.001-1.000.000</v>
      </c>
    </row>
    <row r="1399" spans="1:13" x14ac:dyDescent="0.35">
      <c r="A1399">
        <v>3021</v>
      </c>
      <c r="B1399" t="s">
        <v>9</v>
      </c>
      <c r="C1399">
        <v>639148</v>
      </c>
      <c r="D1399" t="s">
        <v>17</v>
      </c>
      <c r="E1399" t="s">
        <v>16</v>
      </c>
      <c r="F1399" t="s">
        <v>12</v>
      </c>
      <c r="G1399" t="s">
        <v>12</v>
      </c>
      <c r="H1399" t="s">
        <v>13</v>
      </c>
      <c r="I1399">
        <v>79</v>
      </c>
      <c r="J1399" t="str">
        <f>IF(ABS((C1399-AVERAGE($C:$C))/_xlfn.STDEV.S(moras2[SALARIO]))&gt;1.96,"Atípico","No")</f>
        <v>No</v>
      </c>
      <c r="K1399" t="str">
        <f>IF(ABS((moras2[[#This Row],[EDAD]]-AVERAGE($I:$I))/_xlfn.STDEV.S($I:$I))&gt;1.96,"Atípico","No")</f>
        <v>Atípico</v>
      </c>
      <c r="L1399" t="str">
        <f t="shared" si="42"/>
        <v>56+</v>
      </c>
      <c r="M1399" t="str">
        <f t="shared" si="43"/>
        <v>500.001-1.000.000</v>
      </c>
    </row>
    <row r="1400" spans="1:13" x14ac:dyDescent="0.35">
      <c r="A1400">
        <v>1815</v>
      </c>
      <c r="B1400" t="s">
        <v>15</v>
      </c>
      <c r="C1400">
        <v>639148</v>
      </c>
      <c r="D1400" t="s">
        <v>18</v>
      </c>
      <c r="E1400" t="s">
        <v>16</v>
      </c>
      <c r="F1400" t="s">
        <v>12</v>
      </c>
      <c r="G1400" t="s">
        <v>13</v>
      </c>
      <c r="H1400" t="s">
        <v>13</v>
      </c>
      <c r="I1400">
        <v>34</v>
      </c>
      <c r="J1400" t="str">
        <f>IF(ABS((C1400-AVERAGE($C:$C))/_xlfn.STDEV.S(moras2[SALARIO]))&gt;1.96,"Atípico","No")</f>
        <v>No</v>
      </c>
      <c r="K1400" t="str">
        <f>IF(ABS((moras2[[#This Row],[EDAD]]-AVERAGE($I:$I))/_xlfn.STDEV.S($I:$I))&gt;1.96,"Atípico","No")</f>
        <v>No</v>
      </c>
      <c r="L1400" t="str">
        <f t="shared" si="42"/>
        <v>26-35</v>
      </c>
      <c r="M1400" t="str">
        <f t="shared" si="43"/>
        <v>500.001-1.000.000</v>
      </c>
    </row>
    <row r="1401" spans="1:13" x14ac:dyDescent="0.35">
      <c r="A1401">
        <v>2514</v>
      </c>
      <c r="B1401" t="s">
        <v>9</v>
      </c>
      <c r="C1401">
        <v>639148</v>
      </c>
      <c r="D1401" t="s">
        <v>18</v>
      </c>
      <c r="E1401" t="s">
        <v>16</v>
      </c>
      <c r="F1401" t="s">
        <v>12</v>
      </c>
      <c r="G1401" t="s">
        <v>13</v>
      </c>
      <c r="H1401" t="s">
        <v>12</v>
      </c>
      <c r="I1401">
        <v>38</v>
      </c>
      <c r="J1401" t="str">
        <f>IF(ABS((C1401-AVERAGE($C:$C))/_xlfn.STDEV.S(moras2[SALARIO]))&gt;1.96,"Atípico","No")</f>
        <v>No</v>
      </c>
      <c r="K1401" t="str">
        <f>IF(ABS((moras2[[#This Row],[EDAD]]-AVERAGE($I:$I))/_xlfn.STDEV.S($I:$I))&gt;1.96,"Atípico","No")</f>
        <v>No</v>
      </c>
      <c r="L1401" t="str">
        <f t="shared" si="42"/>
        <v>36-45</v>
      </c>
      <c r="M1401" t="str">
        <f t="shared" si="43"/>
        <v>500.001-1.000.000</v>
      </c>
    </row>
    <row r="1402" spans="1:13" x14ac:dyDescent="0.35">
      <c r="A1402">
        <v>743</v>
      </c>
      <c r="B1402" t="s">
        <v>9</v>
      </c>
      <c r="C1402">
        <v>639148</v>
      </c>
      <c r="D1402" t="s">
        <v>18</v>
      </c>
      <c r="E1402" t="s">
        <v>16</v>
      </c>
      <c r="F1402" t="s">
        <v>12</v>
      </c>
      <c r="G1402" t="s">
        <v>13</v>
      </c>
      <c r="H1402" t="s">
        <v>12</v>
      </c>
      <c r="I1402">
        <v>39</v>
      </c>
      <c r="J1402" t="str">
        <f>IF(ABS((C1402-AVERAGE($C:$C))/_xlfn.STDEV.S(moras2[SALARIO]))&gt;1.96,"Atípico","No")</f>
        <v>No</v>
      </c>
      <c r="K1402" t="str">
        <f>IF(ABS((moras2[[#This Row],[EDAD]]-AVERAGE($I:$I))/_xlfn.STDEV.S($I:$I))&gt;1.96,"Atípico","No")</f>
        <v>No</v>
      </c>
      <c r="L1402" t="str">
        <f t="shared" si="42"/>
        <v>36-45</v>
      </c>
      <c r="M1402" t="str">
        <f t="shared" si="43"/>
        <v>500.001-1.000.000</v>
      </c>
    </row>
    <row r="1403" spans="1:13" x14ac:dyDescent="0.35">
      <c r="A1403">
        <v>4453</v>
      </c>
      <c r="B1403" t="s">
        <v>9</v>
      </c>
      <c r="C1403">
        <v>639148</v>
      </c>
      <c r="D1403" t="s">
        <v>18</v>
      </c>
      <c r="E1403" t="s">
        <v>16</v>
      </c>
      <c r="F1403" t="s">
        <v>12</v>
      </c>
      <c r="G1403" t="s">
        <v>13</v>
      </c>
      <c r="H1403" t="s">
        <v>12</v>
      </c>
      <c r="I1403">
        <v>40</v>
      </c>
      <c r="J1403" t="str">
        <f>IF(ABS((C1403-AVERAGE($C:$C))/_xlfn.STDEV.S(moras2[SALARIO]))&gt;1.96,"Atípico","No")</f>
        <v>No</v>
      </c>
      <c r="K1403" t="str">
        <f>IF(ABS((moras2[[#This Row],[EDAD]]-AVERAGE($I:$I))/_xlfn.STDEV.S($I:$I))&gt;1.96,"Atípico","No")</f>
        <v>No</v>
      </c>
      <c r="L1403" t="str">
        <f t="shared" si="42"/>
        <v>36-45</v>
      </c>
      <c r="M1403" t="str">
        <f t="shared" si="43"/>
        <v>500.001-1.000.000</v>
      </c>
    </row>
    <row r="1404" spans="1:13" x14ac:dyDescent="0.35">
      <c r="A1404">
        <v>217</v>
      </c>
      <c r="B1404" t="s">
        <v>9</v>
      </c>
      <c r="C1404">
        <v>639148</v>
      </c>
      <c r="D1404" t="s">
        <v>18</v>
      </c>
      <c r="E1404" t="s">
        <v>16</v>
      </c>
      <c r="F1404" t="s">
        <v>12</v>
      </c>
      <c r="G1404" t="s">
        <v>13</v>
      </c>
      <c r="H1404" t="s">
        <v>12</v>
      </c>
      <c r="I1404">
        <v>41</v>
      </c>
      <c r="J1404" t="str">
        <f>IF(ABS((C1404-AVERAGE($C:$C))/_xlfn.STDEV.S(moras2[SALARIO]))&gt;1.96,"Atípico","No")</f>
        <v>No</v>
      </c>
      <c r="K1404" t="str">
        <f>IF(ABS((moras2[[#This Row],[EDAD]]-AVERAGE($I:$I))/_xlfn.STDEV.S($I:$I))&gt;1.96,"Atípico","No")</f>
        <v>No</v>
      </c>
      <c r="L1404" t="str">
        <f t="shared" si="42"/>
        <v>36-45</v>
      </c>
      <c r="M1404" t="str">
        <f t="shared" si="43"/>
        <v>500.001-1.000.000</v>
      </c>
    </row>
    <row r="1405" spans="1:13" x14ac:dyDescent="0.35">
      <c r="A1405">
        <v>2312</v>
      </c>
      <c r="B1405" t="s">
        <v>9</v>
      </c>
      <c r="C1405">
        <v>639148</v>
      </c>
      <c r="D1405" t="s">
        <v>18</v>
      </c>
      <c r="E1405" t="s">
        <v>16</v>
      </c>
      <c r="F1405" t="s">
        <v>12</v>
      </c>
      <c r="G1405" t="s">
        <v>13</v>
      </c>
      <c r="H1405" t="s">
        <v>12</v>
      </c>
      <c r="I1405">
        <v>41</v>
      </c>
      <c r="J1405" t="str">
        <f>IF(ABS((C1405-AVERAGE($C:$C))/_xlfn.STDEV.S(moras2[SALARIO]))&gt;1.96,"Atípico","No")</f>
        <v>No</v>
      </c>
      <c r="K1405" t="str">
        <f>IF(ABS((moras2[[#This Row],[EDAD]]-AVERAGE($I:$I))/_xlfn.STDEV.S($I:$I))&gt;1.96,"Atípico","No")</f>
        <v>No</v>
      </c>
      <c r="L1405" t="str">
        <f t="shared" si="42"/>
        <v>36-45</v>
      </c>
      <c r="M1405" t="str">
        <f t="shared" si="43"/>
        <v>500.001-1.000.000</v>
      </c>
    </row>
    <row r="1406" spans="1:13" x14ac:dyDescent="0.35">
      <c r="A1406">
        <v>3905</v>
      </c>
      <c r="B1406" t="s">
        <v>9</v>
      </c>
      <c r="C1406">
        <v>639148</v>
      </c>
      <c r="D1406" t="s">
        <v>18</v>
      </c>
      <c r="E1406" t="s">
        <v>16</v>
      </c>
      <c r="F1406" t="s">
        <v>12</v>
      </c>
      <c r="G1406" t="s">
        <v>13</v>
      </c>
      <c r="H1406" t="s">
        <v>12</v>
      </c>
      <c r="I1406">
        <v>41</v>
      </c>
      <c r="J1406" t="str">
        <f>IF(ABS((C1406-AVERAGE($C:$C))/_xlfn.STDEV.S(moras2[SALARIO]))&gt;1.96,"Atípico","No")</f>
        <v>No</v>
      </c>
      <c r="K1406" t="str">
        <f>IF(ABS((moras2[[#This Row],[EDAD]]-AVERAGE($I:$I))/_xlfn.STDEV.S($I:$I))&gt;1.96,"Atípico","No")</f>
        <v>No</v>
      </c>
      <c r="L1406" t="str">
        <f t="shared" si="42"/>
        <v>36-45</v>
      </c>
      <c r="M1406" t="str">
        <f t="shared" si="43"/>
        <v>500.001-1.000.000</v>
      </c>
    </row>
    <row r="1407" spans="1:13" x14ac:dyDescent="0.35">
      <c r="A1407">
        <v>2464</v>
      </c>
      <c r="B1407" t="s">
        <v>9</v>
      </c>
      <c r="C1407">
        <v>639148</v>
      </c>
      <c r="D1407" t="s">
        <v>18</v>
      </c>
      <c r="E1407" t="s">
        <v>16</v>
      </c>
      <c r="F1407" t="s">
        <v>12</v>
      </c>
      <c r="G1407" t="s">
        <v>13</v>
      </c>
      <c r="H1407" t="s">
        <v>13</v>
      </c>
      <c r="I1407">
        <v>42</v>
      </c>
      <c r="J1407" t="str">
        <f>IF(ABS((C1407-AVERAGE($C:$C))/_xlfn.STDEV.S(moras2[SALARIO]))&gt;1.96,"Atípico","No")</f>
        <v>No</v>
      </c>
      <c r="K1407" t="str">
        <f>IF(ABS((moras2[[#This Row],[EDAD]]-AVERAGE($I:$I))/_xlfn.STDEV.S($I:$I))&gt;1.96,"Atípico","No")</f>
        <v>No</v>
      </c>
      <c r="L1407" t="str">
        <f t="shared" si="42"/>
        <v>36-45</v>
      </c>
      <c r="M1407" t="str">
        <f t="shared" si="43"/>
        <v>500.001-1.000.000</v>
      </c>
    </row>
    <row r="1408" spans="1:13" x14ac:dyDescent="0.35">
      <c r="A1408">
        <v>4579</v>
      </c>
      <c r="B1408" t="s">
        <v>9</v>
      </c>
      <c r="C1408">
        <v>639148</v>
      </c>
      <c r="D1408" t="s">
        <v>18</v>
      </c>
      <c r="E1408" t="s">
        <v>16</v>
      </c>
      <c r="F1408" t="s">
        <v>12</v>
      </c>
      <c r="G1408" t="s">
        <v>13</v>
      </c>
      <c r="H1408" t="s">
        <v>12</v>
      </c>
      <c r="I1408">
        <v>42</v>
      </c>
      <c r="J1408" t="str">
        <f>IF(ABS((C1408-AVERAGE($C:$C))/_xlfn.STDEV.S(moras2[SALARIO]))&gt;1.96,"Atípico","No")</f>
        <v>No</v>
      </c>
      <c r="K1408" t="str">
        <f>IF(ABS((moras2[[#This Row],[EDAD]]-AVERAGE($I:$I))/_xlfn.STDEV.S($I:$I))&gt;1.96,"Atípico","No")</f>
        <v>No</v>
      </c>
      <c r="L1408" t="str">
        <f t="shared" si="42"/>
        <v>36-45</v>
      </c>
      <c r="M1408" t="str">
        <f t="shared" si="43"/>
        <v>500.001-1.000.000</v>
      </c>
    </row>
    <row r="1409" spans="1:13" x14ac:dyDescent="0.35">
      <c r="A1409">
        <v>3272</v>
      </c>
      <c r="B1409" t="s">
        <v>9</v>
      </c>
      <c r="C1409">
        <v>639148</v>
      </c>
      <c r="D1409" t="s">
        <v>18</v>
      </c>
      <c r="E1409" t="s">
        <v>16</v>
      </c>
      <c r="F1409" t="s">
        <v>12</v>
      </c>
      <c r="G1409" t="s">
        <v>13</v>
      </c>
      <c r="H1409" t="s">
        <v>12</v>
      </c>
      <c r="I1409">
        <v>43</v>
      </c>
      <c r="J1409" t="str">
        <f>IF(ABS((C1409-AVERAGE($C:$C))/_xlfn.STDEV.S(moras2[SALARIO]))&gt;1.96,"Atípico","No")</f>
        <v>No</v>
      </c>
      <c r="K1409" t="str">
        <f>IF(ABS((moras2[[#This Row],[EDAD]]-AVERAGE($I:$I))/_xlfn.STDEV.S($I:$I))&gt;1.96,"Atípico","No")</f>
        <v>No</v>
      </c>
      <c r="L1409" t="str">
        <f t="shared" si="42"/>
        <v>36-45</v>
      </c>
      <c r="M1409" t="str">
        <f t="shared" si="43"/>
        <v>500.001-1.000.000</v>
      </c>
    </row>
    <row r="1410" spans="1:13" x14ac:dyDescent="0.35">
      <c r="A1410">
        <v>461</v>
      </c>
      <c r="B1410" t="s">
        <v>15</v>
      </c>
      <c r="C1410">
        <v>639148</v>
      </c>
      <c r="D1410" t="s">
        <v>18</v>
      </c>
      <c r="E1410" t="s">
        <v>16</v>
      </c>
      <c r="F1410" t="s">
        <v>12</v>
      </c>
      <c r="G1410" t="s">
        <v>12</v>
      </c>
      <c r="H1410" t="s">
        <v>13</v>
      </c>
      <c r="I1410">
        <v>44</v>
      </c>
      <c r="J1410" t="str">
        <f>IF(ABS((C1410-AVERAGE($C:$C))/_xlfn.STDEV.S(moras2[SALARIO]))&gt;1.96,"Atípico","No")</f>
        <v>No</v>
      </c>
      <c r="K1410" t="str">
        <f>IF(ABS((moras2[[#This Row],[EDAD]]-AVERAGE($I:$I))/_xlfn.STDEV.S($I:$I))&gt;1.96,"Atípico","No")</f>
        <v>No</v>
      </c>
      <c r="L1410" t="str">
        <f t="shared" ref="L1410:L1473" si="44">IF(I1410&lt;=35,"26-35",IF(I1410&lt;=45,"36-45",IF(I1410&lt;=55,"46-55","56+")))</f>
        <v>36-45</v>
      </c>
      <c r="M1410" t="str">
        <f t="shared" ref="M1410:M1473" si="45">IF(C1410&lt;=500000,"0-500.000",
IF(C1410&lt;=1000000,"500.001-1.000.000",
IF(C1410&lt;=5000000,"1.000.001-5.000.000",
"5.000.001-16.858.742")))</f>
        <v>500.001-1.000.000</v>
      </c>
    </row>
    <row r="1411" spans="1:13" x14ac:dyDescent="0.35">
      <c r="A1411">
        <v>2443</v>
      </c>
      <c r="B1411" t="s">
        <v>9</v>
      </c>
      <c r="C1411">
        <v>639148</v>
      </c>
      <c r="D1411" t="s">
        <v>18</v>
      </c>
      <c r="E1411" t="s">
        <v>16</v>
      </c>
      <c r="F1411" t="s">
        <v>12</v>
      </c>
      <c r="G1411" t="s">
        <v>13</v>
      </c>
      <c r="H1411" t="s">
        <v>12</v>
      </c>
      <c r="I1411">
        <v>44</v>
      </c>
      <c r="J1411" t="str">
        <f>IF(ABS((C1411-AVERAGE($C:$C))/_xlfn.STDEV.S(moras2[SALARIO]))&gt;1.96,"Atípico","No")</f>
        <v>No</v>
      </c>
      <c r="K1411" t="str">
        <f>IF(ABS((moras2[[#This Row],[EDAD]]-AVERAGE($I:$I))/_xlfn.STDEV.S($I:$I))&gt;1.96,"Atípico","No")</f>
        <v>No</v>
      </c>
      <c r="L1411" t="str">
        <f t="shared" si="44"/>
        <v>36-45</v>
      </c>
      <c r="M1411" t="str">
        <f t="shared" si="45"/>
        <v>500.001-1.000.000</v>
      </c>
    </row>
    <row r="1412" spans="1:13" x14ac:dyDescent="0.35">
      <c r="A1412">
        <v>1843</v>
      </c>
      <c r="B1412" t="s">
        <v>9</v>
      </c>
      <c r="C1412">
        <v>639148</v>
      </c>
      <c r="D1412" t="s">
        <v>18</v>
      </c>
      <c r="E1412" t="s">
        <v>16</v>
      </c>
      <c r="F1412" t="s">
        <v>12</v>
      </c>
      <c r="G1412" t="s">
        <v>13</v>
      </c>
      <c r="H1412" t="s">
        <v>13</v>
      </c>
      <c r="I1412">
        <v>45</v>
      </c>
      <c r="J1412" t="str">
        <f>IF(ABS((C1412-AVERAGE($C:$C))/_xlfn.STDEV.S(moras2[SALARIO]))&gt;1.96,"Atípico","No")</f>
        <v>No</v>
      </c>
      <c r="K1412" t="str">
        <f>IF(ABS((moras2[[#This Row],[EDAD]]-AVERAGE($I:$I))/_xlfn.STDEV.S($I:$I))&gt;1.96,"Atípico","No")</f>
        <v>No</v>
      </c>
      <c r="L1412" t="str">
        <f t="shared" si="44"/>
        <v>36-45</v>
      </c>
      <c r="M1412" t="str">
        <f t="shared" si="45"/>
        <v>500.001-1.000.000</v>
      </c>
    </row>
    <row r="1413" spans="1:13" x14ac:dyDescent="0.35">
      <c r="A1413">
        <v>2325</v>
      </c>
      <c r="B1413" t="s">
        <v>9</v>
      </c>
      <c r="C1413">
        <v>639148</v>
      </c>
      <c r="D1413" t="s">
        <v>18</v>
      </c>
      <c r="E1413" t="s">
        <v>16</v>
      </c>
      <c r="F1413" t="s">
        <v>12</v>
      </c>
      <c r="G1413" t="s">
        <v>13</v>
      </c>
      <c r="H1413" t="s">
        <v>12</v>
      </c>
      <c r="I1413">
        <v>46</v>
      </c>
      <c r="J1413" t="str">
        <f>IF(ABS((C1413-AVERAGE($C:$C))/_xlfn.STDEV.S(moras2[SALARIO]))&gt;1.96,"Atípico","No")</f>
        <v>No</v>
      </c>
      <c r="K1413" t="str">
        <f>IF(ABS((moras2[[#This Row],[EDAD]]-AVERAGE($I:$I))/_xlfn.STDEV.S($I:$I))&gt;1.96,"Atípico","No")</f>
        <v>No</v>
      </c>
      <c r="L1413" t="str">
        <f t="shared" si="44"/>
        <v>46-55</v>
      </c>
      <c r="M1413" t="str">
        <f t="shared" si="45"/>
        <v>500.001-1.000.000</v>
      </c>
    </row>
    <row r="1414" spans="1:13" x14ac:dyDescent="0.35">
      <c r="A1414">
        <v>1559</v>
      </c>
      <c r="B1414" t="s">
        <v>9</v>
      </c>
      <c r="C1414">
        <v>639148</v>
      </c>
      <c r="D1414" t="s">
        <v>18</v>
      </c>
      <c r="E1414" t="s">
        <v>16</v>
      </c>
      <c r="F1414" t="s">
        <v>12</v>
      </c>
      <c r="G1414" t="s">
        <v>12</v>
      </c>
      <c r="H1414" t="s">
        <v>12</v>
      </c>
      <c r="I1414">
        <v>47</v>
      </c>
      <c r="J1414" t="str">
        <f>IF(ABS((C1414-AVERAGE($C:$C))/_xlfn.STDEV.S(moras2[SALARIO]))&gt;1.96,"Atípico","No")</f>
        <v>No</v>
      </c>
      <c r="K1414" t="str">
        <f>IF(ABS((moras2[[#This Row],[EDAD]]-AVERAGE($I:$I))/_xlfn.STDEV.S($I:$I))&gt;1.96,"Atípico","No")</f>
        <v>No</v>
      </c>
      <c r="L1414" t="str">
        <f t="shared" si="44"/>
        <v>46-55</v>
      </c>
      <c r="M1414" t="str">
        <f t="shared" si="45"/>
        <v>500.001-1.000.000</v>
      </c>
    </row>
    <row r="1415" spans="1:13" x14ac:dyDescent="0.35">
      <c r="A1415">
        <v>2392</v>
      </c>
      <c r="B1415" t="s">
        <v>9</v>
      </c>
      <c r="C1415">
        <v>639148</v>
      </c>
      <c r="D1415" t="s">
        <v>18</v>
      </c>
      <c r="E1415" t="s">
        <v>16</v>
      </c>
      <c r="F1415" t="s">
        <v>12</v>
      </c>
      <c r="G1415" t="s">
        <v>13</v>
      </c>
      <c r="H1415" t="s">
        <v>13</v>
      </c>
      <c r="I1415">
        <v>48</v>
      </c>
      <c r="J1415" t="str">
        <f>IF(ABS((C1415-AVERAGE($C:$C))/_xlfn.STDEV.S(moras2[SALARIO]))&gt;1.96,"Atípico","No")</f>
        <v>No</v>
      </c>
      <c r="K1415" t="str">
        <f>IF(ABS((moras2[[#This Row],[EDAD]]-AVERAGE($I:$I))/_xlfn.STDEV.S($I:$I))&gt;1.96,"Atípico","No")</f>
        <v>No</v>
      </c>
      <c r="L1415" t="str">
        <f t="shared" si="44"/>
        <v>46-55</v>
      </c>
      <c r="M1415" t="str">
        <f t="shared" si="45"/>
        <v>500.001-1.000.000</v>
      </c>
    </row>
    <row r="1416" spans="1:13" x14ac:dyDescent="0.35">
      <c r="A1416">
        <v>412</v>
      </c>
      <c r="B1416" t="s">
        <v>9</v>
      </c>
      <c r="C1416">
        <v>639148</v>
      </c>
      <c r="D1416" t="s">
        <v>18</v>
      </c>
      <c r="E1416" t="s">
        <v>16</v>
      </c>
      <c r="F1416" t="s">
        <v>12</v>
      </c>
      <c r="G1416" t="s">
        <v>12</v>
      </c>
      <c r="H1416" t="s">
        <v>12</v>
      </c>
      <c r="I1416">
        <v>49</v>
      </c>
      <c r="J1416" t="str">
        <f>IF(ABS((C1416-AVERAGE($C:$C))/_xlfn.STDEV.S(moras2[SALARIO]))&gt;1.96,"Atípico","No")</f>
        <v>No</v>
      </c>
      <c r="K1416" t="str">
        <f>IF(ABS((moras2[[#This Row],[EDAD]]-AVERAGE($I:$I))/_xlfn.STDEV.S($I:$I))&gt;1.96,"Atípico","No")</f>
        <v>No</v>
      </c>
      <c r="L1416" t="str">
        <f t="shared" si="44"/>
        <v>46-55</v>
      </c>
      <c r="M1416" t="str">
        <f t="shared" si="45"/>
        <v>500.001-1.000.000</v>
      </c>
    </row>
    <row r="1417" spans="1:13" x14ac:dyDescent="0.35">
      <c r="A1417">
        <v>732</v>
      </c>
      <c r="B1417" t="s">
        <v>15</v>
      </c>
      <c r="C1417">
        <v>639148</v>
      </c>
      <c r="D1417" t="s">
        <v>18</v>
      </c>
      <c r="E1417" t="s">
        <v>16</v>
      </c>
      <c r="F1417" t="s">
        <v>12</v>
      </c>
      <c r="G1417" t="s">
        <v>12</v>
      </c>
      <c r="H1417" t="s">
        <v>12</v>
      </c>
      <c r="I1417">
        <v>49</v>
      </c>
      <c r="J1417" t="str">
        <f>IF(ABS((C1417-AVERAGE($C:$C))/_xlfn.STDEV.S(moras2[SALARIO]))&gt;1.96,"Atípico","No")</f>
        <v>No</v>
      </c>
      <c r="K1417" t="str">
        <f>IF(ABS((moras2[[#This Row],[EDAD]]-AVERAGE($I:$I))/_xlfn.STDEV.S($I:$I))&gt;1.96,"Atípico","No")</f>
        <v>No</v>
      </c>
      <c r="L1417" t="str">
        <f t="shared" si="44"/>
        <v>46-55</v>
      </c>
      <c r="M1417" t="str">
        <f t="shared" si="45"/>
        <v>500.001-1.000.000</v>
      </c>
    </row>
    <row r="1418" spans="1:13" x14ac:dyDescent="0.35">
      <c r="A1418">
        <v>925</v>
      </c>
      <c r="B1418" t="s">
        <v>9</v>
      </c>
      <c r="C1418">
        <v>639148</v>
      </c>
      <c r="D1418" t="s">
        <v>18</v>
      </c>
      <c r="E1418" t="s">
        <v>16</v>
      </c>
      <c r="F1418" t="s">
        <v>12</v>
      </c>
      <c r="G1418" t="s">
        <v>13</v>
      </c>
      <c r="H1418" t="s">
        <v>12</v>
      </c>
      <c r="I1418">
        <v>50</v>
      </c>
      <c r="J1418" t="str">
        <f>IF(ABS((C1418-AVERAGE($C:$C))/_xlfn.STDEV.S(moras2[SALARIO]))&gt;1.96,"Atípico","No")</f>
        <v>No</v>
      </c>
      <c r="K1418" t="str">
        <f>IF(ABS((moras2[[#This Row],[EDAD]]-AVERAGE($I:$I))/_xlfn.STDEV.S($I:$I))&gt;1.96,"Atípico","No")</f>
        <v>No</v>
      </c>
      <c r="L1418" t="str">
        <f t="shared" si="44"/>
        <v>46-55</v>
      </c>
      <c r="M1418" t="str">
        <f t="shared" si="45"/>
        <v>500.001-1.000.000</v>
      </c>
    </row>
    <row r="1419" spans="1:13" x14ac:dyDescent="0.35">
      <c r="A1419">
        <v>1960</v>
      </c>
      <c r="B1419" t="s">
        <v>9</v>
      </c>
      <c r="C1419">
        <v>639148</v>
      </c>
      <c r="D1419" t="s">
        <v>18</v>
      </c>
      <c r="E1419" t="s">
        <v>16</v>
      </c>
      <c r="F1419" t="s">
        <v>12</v>
      </c>
      <c r="G1419" t="s">
        <v>13</v>
      </c>
      <c r="H1419" t="s">
        <v>12</v>
      </c>
      <c r="I1419">
        <v>50</v>
      </c>
      <c r="J1419" t="str">
        <f>IF(ABS((C1419-AVERAGE($C:$C))/_xlfn.STDEV.S(moras2[SALARIO]))&gt;1.96,"Atípico","No")</f>
        <v>No</v>
      </c>
      <c r="K1419" t="str">
        <f>IF(ABS((moras2[[#This Row],[EDAD]]-AVERAGE($I:$I))/_xlfn.STDEV.S($I:$I))&gt;1.96,"Atípico","No")</f>
        <v>No</v>
      </c>
      <c r="L1419" t="str">
        <f t="shared" si="44"/>
        <v>46-55</v>
      </c>
      <c r="M1419" t="str">
        <f t="shared" si="45"/>
        <v>500.001-1.000.000</v>
      </c>
    </row>
    <row r="1420" spans="1:13" x14ac:dyDescent="0.35">
      <c r="A1420">
        <v>3055</v>
      </c>
      <c r="B1420" t="s">
        <v>9</v>
      </c>
      <c r="C1420">
        <v>639148</v>
      </c>
      <c r="D1420" t="s">
        <v>18</v>
      </c>
      <c r="E1420" t="s">
        <v>16</v>
      </c>
      <c r="F1420" t="s">
        <v>12</v>
      </c>
      <c r="G1420" t="s">
        <v>13</v>
      </c>
      <c r="H1420" t="s">
        <v>13</v>
      </c>
      <c r="I1420">
        <v>53</v>
      </c>
      <c r="J1420" t="str">
        <f>IF(ABS((C1420-AVERAGE($C:$C))/_xlfn.STDEV.S(moras2[SALARIO]))&gt;1.96,"Atípico","No")</f>
        <v>No</v>
      </c>
      <c r="K1420" t="str">
        <f>IF(ABS((moras2[[#This Row],[EDAD]]-AVERAGE($I:$I))/_xlfn.STDEV.S($I:$I))&gt;1.96,"Atípico","No")</f>
        <v>No</v>
      </c>
      <c r="L1420" t="str">
        <f t="shared" si="44"/>
        <v>46-55</v>
      </c>
      <c r="M1420" t="str">
        <f t="shared" si="45"/>
        <v>500.001-1.000.000</v>
      </c>
    </row>
    <row r="1421" spans="1:13" x14ac:dyDescent="0.35">
      <c r="A1421">
        <v>2040</v>
      </c>
      <c r="B1421" t="s">
        <v>9</v>
      </c>
      <c r="C1421">
        <v>639148</v>
      </c>
      <c r="D1421" t="s">
        <v>18</v>
      </c>
      <c r="E1421" t="s">
        <v>16</v>
      </c>
      <c r="F1421" t="s">
        <v>12</v>
      </c>
      <c r="G1421" t="s">
        <v>13</v>
      </c>
      <c r="H1421" t="s">
        <v>13</v>
      </c>
      <c r="I1421">
        <v>54</v>
      </c>
      <c r="J1421" t="str">
        <f>IF(ABS((C1421-AVERAGE($C:$C))/_xlfn.STDEV.S(moras2[SALARIO]))&gt;1.96,"Atípico","No")</f>
        <v>No</v>
      </c>
      <c r="K1421" t="str">
        <f>IF(ABS((moras2[[#This Row],[EDAD]]-AVERAGE($I:$I))/_xlfn.STDEV.S($I:$I))&gt;1.96,"Atípico","No")</f>
        <v>No</v>
      </c>
      <c r="L1421" t="str">
        <f t="shared" si="44"/>
        <v>46-55</v>
      </c>
      <c r="M1421" t="str">
        <f t="shared" si="45"/>
        <v>500.001-1.000.000</v>
      </c>
    </row>
    <row r="1422" spans="1:13" x14ac:dyDescent="0.35">
      <c r="A1422">
        <v>3280</v>
      </c>
      <c r="B1422" t="s">
        <v>9</v>
      </c>
      <c r="C1422">
        <v>639148</v>
      </c>
      <c r="D1422" t="s">
        <v>18</v>
      </c>
      <c r="E1422" t="s">
        <v>16</v>
      </c>
      <c r="F1422" t="s">
        <v>12</v>
      </c>
      <c r="G1422" t="s">
        <v>13</v>
      </c>
      <c r="H1422" t="s">
        <v>13</v>
      </c>
      <c r="I1422">
        <v>54</v>
      </c>
      <c r="J1422" t="str">
        <f>IF(ABS((C1422-AVERAGE($C:$C))/_xlfn.STDEV.S(moras2[SALARIO]))&gt;1.96,"Atípico","No")</f>
        <v>No</v>
      </c>
      <c r="K1422" t="str">
        <f>IF(ABS((moras2[[#This Row],[EDAD]]-AVERAGE($I:$I))/_xlfn.STDEV.S($I:$I))&gt;1.96,"Atípico","No")</f>
        <v>No</v>
      </c>
      <c r="L1422" t="str">
        <f t="shared" si="44"/>
        <v>46-55</v>
      </c>
      <c r="M1422" t="str">
        <f t="shared" si="45"/>
        <v>500.001-1.000.000</v>
      </c>
    </row>
    <row r="1423" spans="1:13" x14ac:dyDescent="0.35">
      <c r="A1423">
        <v>3824</v>
      </c>
      <c r="B1423" t="s">
        <v>15</v>
      </c>
      <c r="C1423">
        <v>639148</v>
      </c>
      <c r="D1423" t="s">
        <v>18</v>
      </c>
      <c r="E1423" t="s">
        <v>16</v>
      </c>
      <c r="F1423" t="s">
        <v>12</v>
      </c>
      <c r="G1423" t="s">
        <v>12</v>
      </c>
      <c r="H1423" t="s">
        <v>12</v>
      </c>
      <c r="I1423">
        <v>56</v>
      </c>
      <c r="J1423" t="str">
        <f>IF(ABS((C1423-AVERAGE($C:$C))/_xlfn.STDEV.S(moras2[SALARIO]))&gt;1.96,"Atípico","No")</f>
        <v>No</v>
      </c>
      <c r="K1423" t="str">
        <f>IF(ABS((moras2[[#This Row],[EDAD]]-AVERAGE($I:$I))/_xlfn.STDEV.S($I:$I))&gt;1.96,"Atípico","No")</f>
        <v>No</v>
      </c>
      <c r="L1423" t="str">
        <f t="shared" si="44"/>
        <v>56+</v>
      </c>
      <c r="M1423" t="str">
        <f t="shared" si="45"/>
        <v>500.001-1.000.000</v>
      </c>
    </row>
    <row r="1424" spans="1:13" x14ac:dyDescent="0.35">
      <c r="A1424">
        <v>4500</v>
      </c>
      <c r="B1424" t="s">
        <v>15</v>
      </c>
      <c r="C1424">
        <v>639148</v>
      </c>
      <c r="D1424" t="s">
        <v>18</v>
      </c>
      <c r="E1424" t="s">
        <v>16</v>
      </c>
      <c r="F1424" t="s">
        <v>12</v>
      </c>
      <c r="G1424" t="s">
        <v>13</v>
      </c>
      <c r="H1424" t="s">
        <v>13</v>
      </c>
      <c r="I1424">
        <v>56</v>
      </c>
      <c r="J1424" t="str">
        <f>IF(ABS((C1424-AVERAGE($C:$C))/_xlfn.STDEV.S(moras2[SALARIO]))&gt;1.96,"Atípico","No")</f>
        <v>No</v>
      </c>
      <c r="K1424" t="str">
        <f>IF(ABS((moras2[[#This Row],[EDAD]]-AVERAGE($I:$I))/_xlfn.STDEV.S($I:$I))&gt;1.96,"Atípico","No")</f>
        <v>No</v>
      </c>
      <c r="L1424" t="str">
        <f t="shared" si="44"/>
        <v>56+</v>
      </c>
      <c r="M1424" t="str">
        <f t="shared" si="45"/>
        <v>500.001-1.000.000</v>
      </c>
    </row>
    <row r="1425" spans="1:13" x14ac:dyDescent="0.35">
      <c r="A1425">
        <v>1868</v>
      </c>
      <c r="B1425" t="s">
        <v>9</v>
      </c>
      <c r="C1425">
        <v>639148</v>
      </c>
      <c r="D1425" t="s">
        <v>18</v>
      </c>
      <c r="E1425" t="s">
        <v>16</v>
      </c>
      <c r="F1425" t="s">
        <v>12</v>
      </c>
      <c r="G1425" t="s">
        <v>13</v>
      </c>
      <c r="H1425" t="s">
        <v>12</v>
      </c>
      <c r="I1425">
        <v>57</v>
      </c>
      <c r="J1425" t="str">
        <f>IF(ABS((C1425-AVERAGE($C:$C))/_xlfn.STDEV.S(moras2[SALARIO]))&gt;1.96,"Atípico","No")</f>
        <v>No</v>
      </c>
      <c r="K1425" t="str">
        <f>IF(ABS((moras2[[#This Row],[EDAD]]-AVERAGE($I:$I))/_xlfn.STDEV.S($I:$I))&gt;1.96,"Atípico","No")</f>
        <v>No</v>
      </c>
      <c r="L1425" t="str">
        <f t="shared" si="44"/>
        <v>56+</v>
      </c>
      <c r="M1425" t="str">
        <f t="shared" si="45"/>
        <v>500.001-1.000.000</v>
      </c>
    </row>
    <row r="1426" spans="1:13" x14ac:dyDescent="0.35">
      <c r="A1426">
        <v>3886</v>
      </c>
      <c r="B1426" t="s">
        <v>9</v>
      </c>
      <c r="C1426">
        <v>639148</v>
      </c>
      <c r="D1426" t="s">
        <v>18</v>
      </c>
      <c r="E1426" t="s">
        <v>16</v>
      </c>
      <c r="F1426" t="s">
        <v>12</v>
      </c>
      <c r="G1426" t="s">
        <v>13</v>
      </c>
      <c r="H1426" t="s">
        <v>13</v>
      </c>
      <c r="I1426">
        <v>58</v>
      </c>
      <c r="J1426" t="str">
        <f>IF(ABS((C1426-AVERAGE($C:$C))/_xlfn.STDEV.S(moras2[SALARIO]))&gt;1.96,"Atípico","No")</f>
        <v>No</v>
      </c>
      <c r="K1426" t="str">
        <f>IF(ABS((moras2[[#This Row],[EDAD]]-AVERAGE($I:$I))/_xlfn.STDEV.S($I:$I))&gt;1.96,"Atípico","No")</f>
        <v>No</v>
      </c>
      <c r="L1426" t="str">
        <f t="shared" si="44"/>
        <v>56+</v>
      </c>
      <c r="M1426" t="str">
        <f t="shared" si="45"/>
        <v>500.001-1.000.000</v>
      </c>
    </row>
    <row r="1427" spans="1:13" x14ac:dyDescent="0.35">
      <c r="A1427">
        <v>4134</v>
      </c>
      <c r="B1427" t="s">
        <v>15</v>
      </c>
      <c r="C1427">
        <v>639148</v>
      </c>
      <c r="D1427" t="s">
        <v>18</v>
      </c>
      <c r="E1427" t="s">
        <v>16</v>
      </c>
      <c r="F1427" t="s">
        <v>12</v>
      </c>
      <c r="G1427" t="s">
        <v>13</v>
      </c>
      <c r="H1427" t="s">
        <v>13</v>
      </c>
      <c r="I1427">
        <v>60</v>
      </c>
      <c r="J1427" t="str">
        <f>IF(ABS((C1427-AVERAGE($C:$C))/_xlfn.STDEV.S(moras2[SALARIO]))&gt;1.96,"Atípico","No")</f>
        <v>No</v>
      </c>
      <c r="K1427" t="str">
        <f>IF(ABS((moras2[[#This Row],[EDAD]]-AVERAGE($I:$I))/_xlfn.STDEV.S($I:$I))&gt;1.96,"Atípico","No")</f>
        <v>No</v>
      </c>
      <c r="L1427" t="str">
        <f t="shared" si="44"/>
        <v>56+</v>
      </c>
      <c r="M1427" t="str">
        <f t="shared" si="45"/>
        <v>500.001-1.000.000</v>
      </c>
    </row>
    <row r="1428" spans="1:13" x14ac:dyDescent="0.35">
      <c r="A1428">
        <v>4900</v>
      </c>
      <c r="B1428" t="s">
        <v>9</v>
      </c>
      <c r="C1428">
        <v>639148</v>
      </c>
      <c r="D1428" t="s">
        <v>18</v>
      </c>
      <c r="E1428" t="s">
        <v>16</v>
      </c>
      <c r="F1428" t="s">
        <v>12</v>
      </c>
      <c r="G1428" t="s">
        <v>13</v>
      </c>
      <c r="H1428" t="s">
        <v>12</v>
      </c>
      <c r="I1428">
        <v>60</v>
      </c>
      <c r="J1428" t="str">
        <f>IF(ABS((C1428-AVERAGE($C:$C))/_xlfn.STDEV.S(moras2[SALARIO]))&gt;1.96,"Atípico","No")</f>
        <v>No</v>
      </c>
      <c r="K1428" t="str">
        <f>IF(ABS((moras2[[#This Row],[EDAD]]-AVERAGE($I:$I))/_xlfn.STDEV.S($I:$I))&gt;1.96,"Atípico","No")</f>
        <v>No</v>
      </c>
      <c r="L1428" t="str">
        <f t="shared" si="44"/>
        <v>56+</v>
      </c>
      <c r="M1428" t="str">
        <f t="shared" si="45"/>
        <v>500.001-1.000.000</v>
      </c>
    </row>
    <row r="1429" spans="1:13" x14ac:dyDescent="0.35">
      <c r="A1429">
        <v>2234</v>
      </c>
      <c r="B1429" t="s">
        <v>9</v>
      </c>
      <c r="C1429">
        <v>639148</v>
      </c>
      <c r="D1429" t="s">
        <v>18</v>
      </c>
      <c r="E1429" t="s">
        <v>16</v>
      </c>
      <c r="F1429" t="s">
        <v>12</v>
      </c>
      <c r="G1429" t="s">
        <v>13</v>
      </c>
      <c r="H1429" t="s">
        <v>12</v>
      </c>
      <c r="I1429">
        <v>61</v>
      </c>
      <c r="J1429" t="str">
        <f>IF(ABS((C1429-AVERAGE($C:$C))/_xlfn.STDEV.S(moras2[SALARIO]))&gt;1.96,"Atípico","No")</f>
        <v>No</v>
      </c>
      <c r="K1429" t="str">
        <f>IF(ABS((moras2[[#This Row],[EDAD]]-AVERAGE($I:$I))/_xlfn.STDEV.S($I:$I))&gt;1.96,"Atípico","No")</f>
        <v>No</v>
      </c>
      <c r="L1429" t="str">
        <f t="shared" si="44"/>
        <v>56+</v>
      </c>
      <c r="M1429" t="str">
        <f t="shared" si="45"/>
        <v>500.001-1.000.000</v>
      </c>
    </row>
    <row r="1430" spans="1:13" x14ac:dyDescent="0.35">
      <c r="A1430">
        <v>3868</v>
      </c>
      <c r="B1430" t="s">
        <v>9</v>
      </c>
      <c r="C1430">
        <v>639148</v>
      </c>
      <c r="D1430" t="s">
        <v>18</v>
      </c>
      <c r="E1430" t="s">
        <v>16</v>
      </c>
      <c r="F1430" t="s">
        <v>12</v>
      </c>
      <c r="G1430" t="s">
        <v>13</v>
      </c>
      <c r="H1430" t="s">
        <v>13</v>
      </c>
      <c r="I1430">
        <v>61</v>
      </c>
      <c r="J1430" t="str">
        <f>IF(ABS((C1430-AVERAGE($C:$C))/_xlfn.STDEV.S(moras2[SALARIO]))&gt;1.96,"Atípico","No")</f>
        <v>No</v>
      </c>
      <c r="K1430" t="str">
        <f>IF(ABS((moras2[[#This Row],[EDAD]]-AVERAGE($I:$I))/_xlfn.STDEV.S($I:$I))&gt;1.96,"Atípico","No")</f>
        <v>No</v>
      </c>
      <c r="L1430" t="str">
        <f t="shared" si="44"/>
        <v>56+</v>
      </c>
      <c r="M1430" t="str">
        <f t="shared" si="45"/>
        <v>500.001-1.000.000</v>
      </c>
    </row>
    <row r="1431" spans="1:13" x14ac:dyDescent="0.35">
      <c r="A1431">
        <v>1492</v>
      </c>
      <c r="B1431" t="s">
        <v>9</v>
      </c>
      <c r="C1431">
        <v>639148</v>
      </c>
      <c r="D1431" t="s">
        <v>18</v>
      </c>
      <c r="E1431" t="s">
        <v>16</v>
      </c>
      <c r="F1431" t="s">
        <v>12</v>
      </c>
      <c r="G1431" t="s">
        <v>13</v>
      </c>
      <c r="H1431" t="s">
        <v>13</v>
      </c>
      <c r="I1431">
        <v>63</v>
      </c>
      <c r="J1431" t="str">
        <f>IF(ABS((C1431-AVERAGE($C:$C))/_xlfn.STDEV.S(moras2[SALARIO]))&gt;1.96,"Atípico","No")</f>
        <v>No</v>
      </c>
      <c r="K1431" t="str">
        <f>IF(ABS((moras2[[#This Row],[EDAD]]-AVERAGE($I:$I))/_xlfn.STDEV.S($I:$I))&gt;1.96,"Atípico","No")</f>
        <v>No</v>
      </c>
      <c r="L1431" t="str">
        <f t="shared" si="44"/>
        <v>56+</v>
      </c>
      <c r="M1431" t="str">
        <f t="shared" si="45"/>
        <v>500.001-1.000.000</v>
      </c>
    </row>
    <row r="1432" spans="1:13" x14ac:dyDescent="0.35">
      <c r="A1432">
        <v>4853</v>
      </c>
      <c r="B1432" t="s">
        <v>9</v>
      </c>
      <c r="C1432">
        <v>639148</v>
      </c>
      <c r="D1432" t="s">
        <v>18</v>
      </c>
      <c r="E1432" t="s">
        <v>16</v>
      </c>
      <c r="F1432" t="s">
        <v>12</v>
      </c>
      <c r="G1432" t="s">
        <v>13</v>
      </c>
      <c r="H1432" t="s">
        <v>13</v>
      </c>
      <c r="I1432">
        <v>63</v>
      </c>
      <c r="J1432" t="str">
        <f>IF(ABS((C1432-AVERAGE($C:$C))/_xlfn.STDEV.S(moras2[SALARIO]))&gt;1.96,"Atípico","No")</f>
        <v>No</v>
      </c>
      <c r="K1432" t="str">
        <f>IF(ABS((moras2[[#This Row],[EDAD]]-AVERAGE($I:$I))/_xlfn.STDEV.S($I:$I))&gt;1.96,"Atípico","No")</f>
        <v>No</v>
      </c>
      <c r="L1432" t="str">
        <f t="shared" si="44"/>
        <v>56+</v>
      </c>
      <c r="M1432" t="str">
        <f t="shared" si="45"/>
        <v>500.001-1.000.000</v>
      </c>
    </row>
    <row r="1433" spans="1:13" x14ac:dyDescent="0.35">
      <c r="A1433">
        <v>4806</v>
      </c>
      <c r="B1433" t="s">
        <v>9</v>
      </c>
      <c r="C1433">
        <v>639148</v>
      </c>
      <c r="D1433" t="s">
        <v>18</v>
      </c>
      <c r="E1433" t="s">
        <v>16</v>
      </c>
      <c r="F1433" t="s">
        <v>12</v>
      </c>
      <c r="G1433" t="s">
        <v>13</v>
      </c>
      <c r="H1433" t="s">
        <v>13</v>
      </c>
      <c r="I1433">
        <v>64</v>
      </c>
      <c r="J1433" t="str">
        <f>IF(ABS((C1433-AVERAGE($C:$C))/_xlfn.STDEV.S(moras2[SALARIO]))&gt;1.96,"Atípico","No")</f>
        <v>No</v>
      </c>
      <c r="K1433" t="str">
        <f>IF(ABS((moras2[[#This Row],[EDAD]]-AVERAGE($I:$I))/_xlfn.STDEV.S($I:$I))&gt;1.96,"Atípico","No")</f>
        <v>No</v>
      </c>
      <c r="L1433" t="str">
        <f t="shared" si="44"/>
        <v>56+</v>
      </c>
      <c r="M1433" t="str">
        <f t="shared" si="45"/>
        <v>500.001-1.000.000</v>
      </c>
    </row>
    <row r="1434" spans="1:13" x14ac:dyDescent="0.35">
      <c r="A1434">
        <v>4418</v>
      </c>
      <c r="B1434" t="s">
        <v>9</v>
      </c>
      <c r="C1434">
        <v>639148</v>
      </c>
      <c r="D1434" t="s">
        <v>18</v>
      </c>
      <c r="E1434" t="s">
        <v>16</v>
      </c>
      <c r="F1434" t="s">
        <v>12</v>
      </c>
      <c r="G1434" t="s">
        <v>13</v>
      </c>
      <c r="H1434" t="s">
        <v>12</v>
      </c>
      <c r="I1434">
        <v>65</v>
      </c>
      <c r="J1434" t="str">
        <f>IF(ABS((C1434-AVERAGE($C:$C))/_xlfn.STDEV.S(moras2[SALARIO]))&gt;1.96,"Atípico","No")</f>
        <v>No</v>
      </c>
      <c r="K1434" t="str">
        <f>IF(ABS((moras2[[#This Row],[EDAD]]-AVERAGE($I:$I))/_xlfn.STDEV.S($I:$I))&gt;1.96,"Atípico","No")</f>
        <v>No</v>
      </c>
      <c r="L1434" t="str">
        <f t="shared" si="44"/>
        <v>56+</v>
      </c>
      <c r="M1434" t="str">
        <f t="shared" si="45"/>
        <v>500.001-1.000.000</v>
      </c>
    </row>
    <row r="1435" spans="1:13" x14ac:dyDescent="0.35">
      <c r="A1435">
        <v>916</v>
      </c>
      <c r="B1435" t="s">
        <v>15</v>
      </c>
      <c r="C1435">
        <v>639148</v>
      </c>
      <c r="D1435" t="s">
        <v>18</v>
      </c>
      <c r="E1435" t="s">
        <v>16</v>
      </c>
      <c r="F1435" t="s">
        <v>12</v>
      </c>
      <c r="G1435" t="s">
        <v>12</v>
      </c>
      <c r="H1435" t="s">
        <v>13</v>
      </c>
      <c r="I1435">
        <v>66</v>
      </c>
      <c r="J1435" t="str">
        <f>IF(ABS((C1435-AVERAGE($C:$C))/_xlfn.STDEV.S(moras2[SALARIO]))&gt;1.96,"Atípico","No")</f>
        <v>No</v>
      </c>
      <c r="K1435" t="str">
        <f>IF(ABS((moras2[[#This Row],[EDAD]]-AVERAGE($I:$I))/_xlfn.STDEV.S($I:$I))&gt;1.96,"Atípico","No")</f>
        <v>No</v>
      </c>
      <c r="L1435" t="str">
        <f t="shared" si="44"/>
        <v>56+</v>
      </c>
      <c r="M1435" t="str">
        <f t="shared" si="45"/>
        <v>500.001-1.000.000</v>
      </c>
    </row>
    <row r="1436" spans="1:13" x14ac:dyDescent="0.35">
      <c r="A1436">
        <v>3543</v>
      </c>
      <c r="B1436" t="s">
        <v>9</v>
      </c>
      <c r="C1436">
        <v>639148</v>
      </c>
      <c r="D1436" t="s">
        <v>18</v>
      </c>
      <c r="E1436" t="s">
        <v>16</v>
      </c>
      <c r="F1436" t="s">
        <v>12</v>
      </c>
      <c r="G1436" t="s">
        <v>13</v>
      </c>
      <c r="H1436" t="s">
        <v>12</v>
      </c>
      <c r="I1436">
        <v>66</v>
      </c>
      <c r="J1436" t="str">
        <f>IF(ABS((C1436-AVERAGE($C:$C))/_xlfn.STDEV.S(moras2[SALARIO]))&gt;1.96,"Atípico","No")</f>
        <v>No</v>
      </c>
      <c r="K1436" t="str">
        <f>IF(ABS((moras2[[#This Row],[EDAD]]-AVERAGE($I:$I))/_xlfn.STDEV.S($I:$I))&gt;1.96,"Atípico","No")</f>
        <v>No</v>
      </c>
      <c r="L1436" t="str">
        <f t="shared" si="44"/>
        <v>56+</v>
      </c>
      <c r="M1436" t="str">
        <f t="shared" si="45"/>
        <v>500.001-1.000.000</v>
      </c>
    </row>
    <row r="1437" spans="1:13" x14ac:dyDescent="0.35">
      <c r="A1437">
        <v>2821</v>
      </c>
      <c r="B1437" t="s">
        <v>9</v>
      </c>
      <c r="C1437">
        <v>639148</v>
      </c>
      <c r="D1437" t="s">
        <v>18</v>
      </c>
      <c r="E1437" t="s">
        <v>16</v>
      </c>
      <c r="F1437" t="s">
        <v>12</v>
      </c>
      <c r="G1437" t="s">
        <v>13</v>
      </c>
      <c r="H1437" t="s">
        <v>12</v>
      </c>
      <c r="I1437">
        <v>67</v>
      </c>
      <c r="J1437" t="str">
        <f>IF(ABS((C1437-AVERAGE($C:$C))/_xlfn.STDEV.S(moras2[SALARIO]))&gt;1.96,"Atípico","No")</f>
        <v>No</v>
      </c>
      <c r="K1437" t="str">
        <f>IF(ABS((moras2[[#This Row],[EDAD]]-AVERAGE($I:$I))/_xlfn.STDEV.S($I:$I))&gt;1.96,"Atípico","No")</f>
        <v>No</v>
      </c>
      <c r="L1437" t="str">
        <f t="shared" si="44"/>
        <v>56+</v>
      </c>
      <c r="M1437" t="str">
        <f t="shared" si="45"/>
        <v>500.001-1.000.000</v>
      </c>
    </row>
    <row r="1438" spans="1:13" x14ac:dyDescent="0.35">
      <c r="A1438">
        <v>1546</v>
      </c>
      <c r="B1438" t="s">
        <v>15</v>
      </c>
      <c r="C1438">
        <v>639148</v>
      </c>
      <c r="D1438" t="s">
        <v>18</v>
      </c>
      <c r="E1438" t="s">
        <v>16</v>
      </c>
      <c r="F1438" t="s">
        <v>12</v>
      </c>
      <c r="G1438" t="s">
        <v>13</v>
      </c>
      <c r="H1438" t="s">
        <v>13</v>
      </c>
      <c r="I1438">
        <v>68</v>
      </c>
      <c r="J1438" t="str">
        <f>IF(ABS((C1438-AVERAGE($C:$C))/_xlfn.STDEV.S(moras2[SALARIO]))&gt;1.96,"Atípico","No")</f>
        <v>No</v>
      </c>
      <c r="K1438" t="str">
        <f>IF(ABS((moras2[[#This Row],[EDAD]]-AVERAGE($I:$I))/_xlfn.STDEV.S($I:$I))&gt;1.96,"Atípico","No")</f>
        <v>No</v>
      </c>
      <c r="L1438" t="str">
        <f t="shared" si="44"/>
        <v>56+</v>
      </c>
      <c r="M1438" t="str">
        <f t="shared" si="45"/>
        <v>500.001-1.000.000</v>
      </c>
    </row>
    <row r="1439" spans="1:13" x14ac:dyDescent="0.35">
      <c r="A1439">
        <v>2913</v>
      </c>
      <c r="B1439" t="s">
        <v>9</v>
      </c>
      <c r="C1439">
        <v>639148</v>
      </c>
      <c r="D1439" t="s">
        <v>18</v>
      </c>
      <c r="E1439" t="s">
        <v>16</v>
      </c>
      <c r="F1439" t="s">
        <v>12</v>
      </c>
      <c r="G1439" t="s">
        <v>13</v>
      </c>
      <c r="H1439" t="s">
        <v>12</v>
      </c>
      <c r="I1439">
        <v>69</v>
      </c>
      <c r="J1439" t="str">
        <f>IF(ABS((C1439-AVERAGE($C:$C))/_xlfn.STDEV.S(moras2[SALARIO]))&gt;1.96,"Atípico","No")</f>
        <v>No</v>
      </c>
      <c r="K1439" t="str">
        <f>IF(ABS((moras2[[#This Row],[EDAD]]-AVERAGE($I:$I))/_xlfn.STDEV.S($I:$I))&gt;1.96,"Atípico","No")</f>
        <v>No</v>
      </c>
      <c r="L1439" t="str">
        <f t="shared" si="44"/>
        <v>56+</v>
      </c>
      <c r="M1439" t="str">
        <f t="shared" si="45"/>
        <v>500.001-1.000.000</v>
      </c>
    </row>
    <row r="1440" spans="1:13" x14ac:dyDescent="0.35">
      <c r="A1440">
        <v>896</v>
      </c>
      <c r="B1440" t="s">
        <v>9</v>
      </c>
      <c r="C1440">
        <v>639148</v>
      </c>
      <c r="D1440" t="s">
        <v>18</v>
      </c>
      <c r="E1440" t="s">
        <v>16</v>
      </c>
      <c r="F1440" t="s">
        <v>12</v>
      </c>
      <c r="G1440" t="s">
        <v>12</v>
      </c>
      <c r="H1440" t="s">
        <v>13</v>
      </c>
      <c r="I1440">
        <v>70</v>
      </c>
      <c r="J1440" t="str">
        <f>IF(ABS((C1440-AVERAGE($C:$C))/_xlfn.STDEV.S(moras2[SALARIO]))&gt;1.96,"Atípico","No")</f>
        <v>No</v>
      </c>
      <c r="K1440" t="str">
        <f>IF(ABS((moras2[[#This Row],[EDAD]]-AVERAGE($I:$I))/_xlfn.STDEV.S($I:$I))&gt;1.96,"Atípico","No")</f>
        <v>Atípico</v>
      </c>
      <c r="L1440" t="str">
        <f t="shared" si="44"/>
        <v>56+</v>
      </c>
      <c r="M1440" t="str">
        <f t="shared" si="45"/>
        <v>500.001-1.000.000</v>
      </c>
    </row>
    <row r="1441" spans="1:13" x14ac:dyDescent="0.35">
      <c r="A1441">
        <v>1033</v>
      </c>
      <c r="B1441" t="s">
        <v>9</v>
      </c>
      <c r="C1441">
        <v>639148</v>
      </c>
      <c r="D1441" t="s">
        <v>18</v>
      </c>
      <c r="E1441" t="s">
        <v>16</v>
      </c>
      <c r="F1441" t="s">
        <v>12</v>
      </c>
      <c r="G1441" t="s">
        <v>13</v>
      </c>
      <c r="H1441" t="s">
        <v>12</v>
      </c>
      <c r="I1441">
        <v>73</v>
      </c>
      <c r="J1441" t="str">
        <f>IF(ABS((C1441-AVERAGE($C:$C))/_xlfn.STDEV.S(moras2[SALARIO]))&gt;1.96,"Atípico","No")</f>
        <v>No</v>
      </c>
      <c r="K1441" t="str">
        <f>IF(ABS((moras2[[#This Row],[EDAD]]-AVERAGE($I:$I))/_xlfn.STDEV.S($I:$I))&gt;1.96,"Atípico","No")</f>
        <v>Atípico</v>
      </c>
      <c r="L1441" t="str">
        <f t="shared" si="44"/>
        <v>56+</v>
      </c>
      <c r="M1441" t="str">
        <f t="shared" si="45"/>
        <v>500.001-1.000.000</v>
      </c>
    </row>
    <row r="1442" spans="1:13" x14ac:dyDescent="0.35">
      <c r="A1442">
        <v>3535</v>
      </c>
      <c r="B1442" t="s">
        <v>9</v>
      </c>
      <c r="C1442">
        <v>639148</v>
      </c>
      <c r="D1442" t="s">
        <v>18</v>
      </c>
      <c r="E1442" t="s">
        <v>16</v>
      </c>
      <c r="F1442" t="s">
        <v>12</v>
      </c>
      <c r="G1442" t="s">
        <v>13</v>
      </c>
      <c r="H1442" t="s">
        <v>13</v>
      </c>
      <c r="I1442">
        <v>73</v>
      </c>
      <c r="J1442" t="str">
        <f>IF(ABS((C1442-AVERAGE($C:$C))/_xlfn.STDEV.S(moras2[SALARIO]))&gt;1.96,"Atípico","No")</f>
        <v>No</v>
      </c>
      <c r="K1442" t="str">
        <f>IF(ABS((moras2[[#This Row],[EDAD]]-AVERAGE($I:$I))/_xlfn.STDEV.S($I:$I))&gt;1.96,"Atípico","No")</f>
        <v>Atípico</v>
      </c>
      <c r="L1442" t="str">
        <f t="shared" si="44"/>
        <v>56+</v>
      </c>
      <c r="M1442" t="str">
        <f t="shared" si="45"/>
        <v>500.001-1.000.000</v>
      </c>
    </row>
    <row r="1443" spans="1:13" x14ac:dyDescent="0.35">
      <c r="A1443">
        <v>4762</v>
      </c>
      <c r="B1443" t="s">
        <v>15</v>
      </c>
      <c r="C1443">
        <v>639148</v>
      </c>
      <c r="D1443" t="s">
        <v>18</v>
      </c>
      <c r="E1443" t="s">
        <v>16</v>
      </c>
      <c r="F1443" t="s">
        <v>12</v>
      </c>
      <c r="G1443" t="s">
        <v>13</v>
      </c>
      <c r="H1443" t="s">
        <v>12</v>
      </c>
      <c r="I1443">
        <v>73</v>
      </c>
      <c r="J1443" t="str">
        <f>IF(ABS((C1443-AVERAGE($C:$C))/_xlfn.STDEV.S(moras2[SALARIO]))&gt;1.96,"Atípico","No")</f>
        <v>No</v>
      </c>
      <c r="K1443" t="str">
        <f>IF(ABS((moras2[[#This Row],[EDAD]]-AVERAGE($I:$I))/_xlfn.STDEV.S($I:$I))&gt;1.96,"Atípico","No")</f>
        <v>Atípico</v>
      </c>
      <c r="L1443" t="str">
        <f t="shared" si="44"/>
        <v>56+</v>
      </c>
      <c r="M1443" t="str">
        <f t="shared" si="45"/>
        <v>500.001-1.000.000</v>
      </c>
    </row>
    <row r="1444" spans="1:13" x14ac:dyDescent="0.35">
      <c r="A1444">
        <v>3193</v>
      </c>
      <c r="B1444" t="s">
        <v>15</v>
      </c>
      <c r="C1444">
        <v>639148</v>
      </c>
      <c r="D1444" t="s">
        <v>18</v>
      </c>
      <c r="E1444" t="s">
        <v>16</v>
      </c>
      <c r="F1444" t="s">
        <v>12</v>
      </c>
      <c r="G1444" t="s">
        <v>13</v>
      </c>
      <c r="H1444" t="s">
        <v>12</v>
      </c>
      <c r="I1444">
        <v>74</v>
      </c>
      <c r="J1444" t="str">
        <f>IF(ABS((C1444-AVERAGE($C:$C))/_xlfn.STDEV.S(moras2[SALARIO]))&gt;1.96,"Atípico","No")</f>
        <v>No</v>
      </c>
      <c r="K1444" t="str">
        <f>IF(ABS((moras2[[#This Row],[EDAD]]-AVERAGE($I:$I))/_xlfn.STDEV.S($I:$I))&gt;1.96,"Atípico","No")</f>
        <v>Atípico</v>
      </c>
      <c r="L1444" t="str">
        <f t="shared" si="44"/>
        <v>56+</v>
      </c>
      <c r="M1444" t="str">
        <f t="shared" si="45"/>
        <v>500.001-1.000.000</v>
      </c>
    </row>
    <row r="1445" spans="1:13" x14ac:dyDescent="0.35">
      <c r="A1445">
        <v>3708</v>
      </c>
      <c r="B1445" t="s">
        <v>15</v>
      </c>
      <c r="C1445">
        <v>639148</v>
      </c>
      <c r="D1445" t="s">
        <v>18</v>
      </c>
      <c r="E1445" t="s">
        <v>16</v>
      </c>
      <c r="F1445" t="s">
        <v>12</v>
      </c>
      <c r="G1445" t="s">
        <v>13</v>
      </c>
      <c r="H1445" t="s">
        <v>12</v>
      </c>
      <c r="I1445">
        <v>84</v>
      </c>
      <c r="J1445" t="str">
        <f>IF(ABS((C1445-AVERAGE($C:$C))/_xlfn.STDEV.S(moras2[SALARIO]))&gt;1.96,"Atípico","No")</f>
        <v>No</v>
      </c>
      <c r="K1445" t="str">
        <f>IF(ABS((moras2[[#This Row],[EDAD]]-AVERAGE($I:$I))/_xlfn.STDEV.S($I:$I))&gt;1.96,"Atípico","No")</f>
        <v>Atípico</v>
      </c>
      <c r="L1445" t="str">
        <f t="shared" si="44"/>
        <v>56+</v>
      </c>
      <c r="M1445" t="str">
        <f t="shared" si="45"/>
        <v>500.001-1.000.000</v>
      </c>
    </row>
    <row r="1446" spans="1:13" x14ac:dyDescent="0.35">
      <c r="A1446">
        <v>3038</v>
      </c>
      <c r="B1446" t="s">
        <v>9</v>
      </c>
      <c r="C1446">
        <v>639143</v>
      </c>
      <c r="D1446" t="s">
        <v>21</v>
      </c>
      <c r="E1446" t="s">
        <v>16</v>
      </c>
      <c r="F1446" t="s">
        <v>12</v>
      </c>
      <c r="G1446" t="s">
        <v>12</v>
      </c>
      <c r="H1446" t="s">
        <v>13</v>
      </c>
      <c r="I1446">
        <v>75</v>
      </c>
      <c r="J1446" t="str">
        <f>IF(ABS((C1446-AVERAGE($C:$C))/_xlfn.STDEV.S(moras2[SALARIO]))&gt;1.96,"Atípico","No")</f>
        <v>No</v>
      </c>
      <c r="K1446" t="str">
        <f>IF(ABS((moras2[[#This Row],[EDAD]]-AVERAGE($I:$I))/_xlfn.STDEV.S($I:$I))&gt;1.96,"Atípico","No")</f>
        <v>Atípico</v>
      </c>
      <c r="L1446" t="str">
        <f t="shared" si="44"/>
        <v>56+</v>
      </c>
      <c r="M1446" t="str">
        <f t="shared" si="45"/>
        <v>500.001-1.000.000</v>
      </c>
    </row>
    <row r="1447" spans="1:13" x14ac:dyDescent="0.35">
      <c r="A1447">
        <v>3866</v>
      </c>
      <c r="B1447" t="s">
        <v>9</v>
      </c>
      <c r="C1447">
        <v>639121.35</v>
      </c>
      <c r="D1447" t="s">
        <v>10</v>
      </c>
      <c r="E1447" t="s">
        <v>16</v>
      </c>
      <c r="F1447" t="s">
        <v>12</v>
      </c>
      <c r="G1447" t="s">
        <v>13</v>
      </c>
      <c r="H1447" t="s">
        <v>13</v>
      </c>
      <c r="I1447">
        <v>36</v>
      </c>
      <c r="J1447" t="str">
        <f>IF(ABS((C1447-AVERAGE($C:$C))/_xlfn.STDEV.S(moras2[SALARIO]))&gt;1.96,"Atípico","No")</f>
        <v>No</v>
      </c>
      <c r="K1447" t="str">
        <f>IF(ABS((moras2[[#This Row],[EDAD]]-AVERAGE($I:$I))/_xlfn.STDEV.S($I:$I))&gt;1.96,"Atípico","No")</f>
        <v>No</v>
      </c>
      <c r="L1447" t="str">
        <f t="shared" si="44"/>
        <v>36-45</v>
      </c>
      <c r="M1447" t="str">
        <f t="shared" si="45"/>
        <v>500.001-1.000.000</v>
      </c>
    </row>
    <row r="1448" spans="1:13" x14ac:dyDescent="0.35">
      <c r="A1448">
        <v>2374</v>
      </c>
      <c r="B1448" t="s">
        <v>15</v>
      </c>
      <c r="C1448">
        <v>638675</v>
      </c>
      <c r="D1448" t="s">
        <v>10</v>
      </c>
      <c r="E1448" t="s">
        <v>16</v>
      </c>
      <c r="F1448" t="s">
        <v>12</v>
      </c>
      <c r="G1448" t="s">
        <v>13</v>
      </c>
      <c r="H1448" t="s">
        <v>13</v>
      </c>
      <c r="I1448">
        <v>18</v>
      </c>
      <c r="J1448" t="str">
        <f>IF(ABS((C1448-AVERAGE($C:$C))/_xlfn.STDEV.S(moras2[SALARIO]))&gt;1.96,"Atípico","No")</f>
        <v>No</v>
      </c>
      <c r="K1448" t="str">
        <f>IF(ABS((moras2[[#This Row],[EDAD]]-AVERAGE($I:$I))/_xlfn.STDEV.S($I:$I))&gt;1.96,"Atípico","No")</f>
        <v>No</v>
      </c>
      <c r="L1448" t="str">
        <f t="shared" si="44"/>
        <v>26-35</v>
      </c>
      <c r="M1448" t="str">
        <f t="shared" si="45"/>
        <v>500.001-1.000.000</v>
      </c>
    </row>
    <row r="1449" spans="1:13" x14ac:dyDescent="0.35">
      <c r="A1449">
        <v>1134</v>
      </c>
      <c r="B1449" t="s">
        <v>9</v>
      </c>
      <c r="C1449">
        <v>636889</v>
      </c>
      <c r="D1449" t="s">
        <v>18</v>
      </c>
      <c r="E1449" t="s">
        <v>16</v>
      </c>
      <c r="F1449" t="s">
        <v>12</v>
      </c>
      <c r="G1449" t="s">
        <v>13</v>
      </c>
      <c r="H1449" t="s">
        <v>12</v>
      </c>
      <c r="I1449">
        <v>49</v>
      </c>
      <c r="J1449" t="str">
        <f>IF(ABS((C1449-AVERAGE($C:$C))/_xlfn.STDEV.S(moras2[SALARIO]))&gt;1.96,"Atípico","No")</f>
        <v>No</v>
      </c>
      <c r="K1449" t="str">
        <f>IF(ABS((moras2[[#This Row],[EDAD]]-AVERAGE($I:$I))/_xlfn.STDEV.S($I:$I))&gt;1.96,"Atípico","No")</f>
        <v>No</v>
      </c>
      <c r="L1449" t="str">
        <f t="shared" si="44"/>
        <v>46-55</v>
      </c>
      <c r="M1449" t="str">
        <f t="shared" si="45"/>
        <v>500.001-1.000.000</v>
      </c>
    </row>
    <row r="1450" spans="1:13" x14ac:dyDescent="0.35">
      <c r="A1450">
        <v>2654</v>
      </c>
      <c r="B1450" t="s">
        <v>15</v>
      </c>
      <c r="C1450">
        <v>636889</v>
      </c>
      <c r="D1450" t="s">
        <v>18</v>
      </c>
      <c r="E1450" t="s">
        <v>16</v>
      </c>
      <c r="F1450" t="s">
        <v>12</v>
      </c>
      <c r="G1450" t="s">
        <v>13</v>
      </c>
      <c r="H1450" t="s">
        <v>13</v>
      </c>
      <c r="I1450">
        <v>50</v>
      </c>
      <c r="J1450" t="str">
        <f>IF(ABS((C1450-AVERAGE($C:$C))/_xlfn.STDEV.S(moras2[SALARIO]))&gt;1.96,"Atípico","No")</f>
        <v>No</v>
      </c>
      <c r="K1450" t="str">
        <f>IF(ABS((moras2[[#This Row],[EDAD]]-AVERAGE($I:$I))/_xlfn.STDEV.S($I:$I))&gt;1.96,"Atípico","No")</f>
        <v>No</v>
      </c>
      <c r="L1450" t="str">
        <f t="shared" si="44"/>
        <v>46-55</v>
      </c>
      <c r="M1450" t="str">
        <f t="shared" si="45"/>
        <v>500.001-1.000.000</v>
      </c>
    </row>
    <row r="1451" spans="1:13" x14ac:dyDescent="0.35">
      <c r="A1451">
        <v>1612</v>
      </c>
      <c r="B1451" t="s">
        <v>9</v>
      </c>
      <c r="C1451">
        <v>636889</v>
      </c>
      <c r="D1451" t="s">
        <v>18</v>
      </c>
      <c r="E1451" t="s">
        <v>16</v>
      </c>
      <c r="F1451" t="s">
        <v>12</v>
      </c>
      <c r="G1451" t="s">
        <v>12</v>
      </c>
      <c r="H1451" t="s">
        <v>12</v>
      </c>
      <c r="I1451">
        <v>59</v>
      </c>
      <c r="J1451" t="str">
        <f>IF(ABS((C1451-AVERAGE($C:$C))/_xlfn.STDEV.S(moras2[SALARIO]))&gt;1.96,"Atípico","No")</f>
        <v>No</v>
      </c>
      <c r="K1451" t="str">
        <f>IF(ABS((moras2[[#This Row],[EDAD]]-AVERAGE($I:$I))/_xlfn.STDEV.S($I:$I))&gt;1.96,"Atípico","No")</f>
        <v>No</v>
      </c>
      <c r="L1451" t="str">
        <f t="shared" si="44"/>
        <v>56+</v>
      </c>
      <c r="M1451" t="str">
        <f t="shared" si="45"/>
        <v>500.001-1.000.000</v>
      </c>
    </row>
    <row r="1452" spans="1:13" x14ac:dyDescent="0.35">
      <c r="A1452">
        <v>244</v>
      </c>
      <c r="B1452" t="s">
        <v>9</v>
      </c>
      <c r="C1452">
        <v>636770</v>
      </c>
      <c r="D1452" t="s">
        <v>10</v>
      </c>
      <c r="E1452" t="s">
        <v>16</v>
      </c>
      <c r="F1452" t="s">
        <v>12</v>
      </c>
      <c r="G1452" t="s">
        <v>13</v>
      </c>
      <c r="H1452" t="s">
        <v>13</v>
      </c>
      <c r="I1452">
        <v>37</v>
      </c>
      <c r="J1452" t="str">
        <f>IF(ABS((C1452-AVERAGE($C:$C))/_xlfn.STDEV.S(moras2[SALARIO]))&gt;1.96,"Atípico","No")</f>
        <v>No</v>
      </c>
      <c r="K1452" t="str">
        <f>IF(ABS((moras2[[#This Row],[EDAD]]-AVERAGE($I:$I))/_xlfn.STDEV.S($I:$I))&gt;1.96,"Atípico","No")</f>
        <v>No</v>
      </c>
      <c r="L1452" t="str">
        <f t="shared" si="44"/>
        <v>36-45</v>
      </c>
      <c r="M1452" t="str">
        <f t="shared" si="45"/>
        <v>500.001-1.000.000</v>
      </c>
    </row>
    <row r="1453" spans="1:13" x14ac:dyDescent="0.35">
      <c r="A1453">
        <v>778</v>
      </c>
      <c r="B1453" t="s">
        <v>9</v>
      </c>
      <c r="C1453">
        <v>636512.32999999996</v>
      </c>
      <c r="D1453" t="s">
        <v>10</v>
      </c>
      <c r="E1453" t="s">
        <v>16</v>
      </c>
      <c r="F1453" t="s">
        <v>12</v>
      </c>
      <c r="G1453" t="s">
        <v>13</v>
      </c>
      <c r="H1453" t="s">
        <v>13</v>
      </c>
      <c r="I1453">
        <v>22</v>
      </c>
      <c r="J1453" t="str">
        <f>IF(ABS((C1453-AVERAGE($C:$C))/_xlfn.STDEV.S(moras2[SALARIO]))&gt;1.96,"Atípico","No")</f>
        <v>No</v>
      </c>
      <c r="K1453" t="str">
        <f>IF(ABS((moras2[[#This Row],[EDAD]]-AVERAGE($I:$I))/_xlfn.STDEV.S($I:$I))&gt;1.96,"Atípico","No")</f>
        <v>No</v>
      </c>
      <c r="L1453" t="str">
        <f t="shared" si="44"/>
        <v>26-35</v>
      </c>
      <c r="M1453" t="str">
        <f t="shared" si="45"/>
        <v>500.001-1.000.000</v>
      </c>
    </row>
    <row r="1454" spans="1:13" x14ac:dyDescent="0.35">
      <c r="A1454">
        <v>2237</v>
      </c>
      <c r="B1454" t="s">
        <v>15</v>
      </c>
      <c r="C1454">
        <v>635827.4</v>
      </c>
      <c r="D1454" t="s">
        <v>14</v>
      </c>
      <c r="E1454" t="s">
        <v>11</v>
      </c>
      <c r="F1454" t="s">
        <v>12</v>
      </c>
      <c r="G1454" t="s">
        <v>13</v>
      </c>
      <c r="H1454" t="s">
        <v>13</v>
      </c>
      <c r="I1454">
        <v>64</v>
      </c>
      <c r="J1454" t="str">
        <f>IF(ABS((C1454-AVERAGE($C:$C))/_xlfn.STDEV.S(moras2[SALARIO]))&gt;1.96,"Atípico","No")</f>
        <v>No</v>
      </c>
      <c r="K1454" t="str">
        <f>IF(ABS((moras2[[#This Row],[EDAD]]-AVERAGE($I:$I))/_xlfn.STDEV.S($I:$I))&gt;1.96,"Atípico","No")</f>
        <v>No</v>
      </c>
      <c r="L1454" t="str">
        <f t="shared" si="44"/>
        <v>56+</v>
      </c>
      <c r="M1454" t="str">
        <f t="shared" si="45"/>
        <v>500.001-1.000.000</v>
      </c>
    </row>
    <row r="1455" spans="1:13" x14ac:dyDescent="0.35">
      <c r="A1455">
        <v>4878</v>
      </c>
      <c r="B1455" t="s">
        <v>15</v>
      </c>
      <c r="C1455">
        <v>635080.35</v>
      </c>
      <c r="D1455" t="s">
        <v>14</v>
      </c>
      <c r="E1455" t="s">
        <v>11</v>
      </c>
      <c r="F1455" t="s">
        <v>12</v>
      </c>
      <c r="G1455" t="s">
        <v>13</v>
      </c>
      <c r="H1455" t="s">
        <v>13</v>
      </c>
      <c r="I1455">
        <v>65</v>
      </c>
      <c r="J1455" t="str">
        <f>IF(ABS((C1455-AVERAGE($C:$C))/_xlfn.STDEV.S(moras2[SALARIO]))&gt;1.96,"Atípico","No")</f>
        <v>No</v>
      </c>
      <c r="K1455" t="str">
        <f>IF(ABS((moras2[[#This Row],[EDAD]]-AVERAGE($I:$I))/_xlfn.STDEV.S($I:$I))&gt;1.96,"Atípico","No")</f>
        <v>No</v>
      </c>
      <c r="L1455" t="str">
        <f t="shared" si="44"/>
        <v>56+</v>
      </c>
      <c r="M1455" t="str">
        <f t="shared" si="45"/>
        <v>500.001-1.000.000</v>
      </c>
    </row>
    <row r="1456" spans="1:13" x14ac:dyDescent="0.35">
      <c r="A1456">
        <v>1138</v>
      </c>
      <c r="B1456" t="s">
        <v>9</v>
      </c>
      <c r="C1456">
        <v>635014</v>
      </c>
      <c r="D1456" t="s">
        <v>18</v>
      </c>
      <c r="E1456" t="s">
        <v>16</v>
      </c>
      <c r="F1456" t="s">
        <v>12</v>
      </c>
      <c r="G1456" t="s">
        <v>13</v>
      </c>
      <c r="H1456" t="s">
        <v>13</v>
      </c>
      <c r="I1456">
        <v>51</v>
      </c>
      <c r="J1456" t="str">
        <f>IF(ABS((C1456-AVERAGE($C:$C))/_xlfn.STDEV.S(moras2[SALARIO]))&gt;1.96,"Atípico","No")</f>
        <v>No</v>
      </c>
      <c r="K1456" t="str">
        <f>IF(ABS((moras2[[#This Row],[EDAD]]-AVERAGE($I:$I))/_xlfn.STDEV.S($I:$I))&gt;1.96,"Atípico","No")</f>
        <v>No</v>
      </c>
      <c r="L1456" t="str">
        <f t="shared" si="44"/>
        <v>46-55</v>
      </c>
      <c r="M1456" t="str">
        <f t="shared" si="45"/>
        <v>500.001-1.000.000</v>
      </c>
    </row>
    <row r="1457" spans="1:13" x14ac:dyDescent="0.35">
      <c r="A1457">
        <v>4638</v>
      </c>
      <c r="B1457" t="s">
        <v>15</v>
      </c>
      <c r="C1457">
        <v>634886.40000000002</v>
      </c>
      <c r="D1457" t="s">
        <v>10</v>
      </c>
      <c r="E1457" t="s">
        <v>11</v>
      </c>
      <c r="F1457" t="s">
        <v>12</v>
      </c>
      <c r="G1457" t="s">
        <v>13</v>
      </c>
      <c r="H1457" t="s">
        <v>13</v>
      </c>
      <c r="I1457">
        <v>39</v>
      </c>
      <c r="J1457" t="str">
        <f>IF(ABS((C1457-AVERAGE($C:$C))/_xlfn.STDEV.S(moras2[SALARIO]))&gt;1.96,"Atípico","No")</f>
        <v>No</v>
      </c>
      <c r="K1457" t="str">
        <f>IF(ABS((moras2[[#This Row],[EDAD]]-AVERAGE($I:$I))/_xlfn.STDEV.S($I:$I))&gt;1.96,"Atípico","No")</f>
        <v>No</v>
      </c>
      <c r="L1457" t="str">
        <f t="shared" si="44"/>
        <v>36-45</v>
      </c>
      <c r="M1457" t="str">
        <f t="shared" si="45"/>
        <v>500.001-1.000.000</v>
      </c>
    </row>
    <row r="1458" spans="1:13" x14ac:dyDescent="0.35">
      <c r="A1458">
        <v>1192</v>
      </c>
      <c r="B1458" t="s">
        <v>15</v>
      </c>
      <c r="C1458">
        <v>634764</v>
      </c>
      <c r="D1458" t="s">
        <v>14</v>
      </c>
      <c r="E1458" t="s">
        <v>11</v>
      </c>
      <c r="F1458" t="s">
        <v>12</v>
      </c>
      <c r="G1458" t="s">
        <v>13</v>
      </c>
      <c r="H1458" t="s">
        <v>13</v>
      </c>
      <c r="I1458">
        <v>69</v>
      </c>
      <c r="J1458" t="str">
        <f>IF(ABS((C1458-AVERAGE($C:$C))/_xlfn.STDEV.S(moras2[SALARIO]))&gt;1.96,"Atípico","No")</f>
        <v>No</v>
      </c>
      <c r="K1458" t="str">
        <f>IF(ABS((moras2[[#This Row],[EDAD]]-AVERAGE($I:$I))/_xlfn.STDEV.S($I:$I))&gt;1.96,"Atípico","No")</f>
        <v>No</v>
      </c>
      <c r="L1458" t="str">
        <f t="shared" si="44"/>
        <v>56+</v>
      </c>
      <c r="M1458" t="str">
        <f t="shared" si="45"/>
        <v>500.001-1.000.000</v>
      </c>
    </row>
    <row r="1459" spans="1:13" x14ac:dyDescent="0.35">
      <c r="A1459">
        <v>2629</v>
      </c>
      <c r="B1459" t="s">
        <v>9</v>
      </c>
      <c r="C1459">
        <v>634725</v>
      </c>
      <c r="D1459" t="s">
        <v>10</v>
      </c>
      <c r="E1459" t="s">
        <v>16</v>
      </c>
      <c r="F1459" t="s">
        <v>12</v>
      </c>
      <c r="G1459" t="s">
        <v>13</v>
      </c>
      <c r="H1459" t="s">
        <v>13</v>
      </c>
      <c r="I1459">
        <v>34</v>
      </c>
      <c r="J1459" t="str">
        <f>IF(ABS((C1459-AVERAGE($C:$C))/_xlfn.STDEV.S(moras2[SALARIO]))&gt;1.96,"Atípico","No")</f>
        <v>No</v>
      </c>
      <c r="K1459" t="str">
        <f>IF(ABS((moras2[[#This Row],[EDAD]]-AVERAGE($I:$I))/_xlfn.STDEV.S($I:$I))&gt;1.96,"Atípico","No")</f>
        <v>No</v>
      </c>
      <c r="L1459" t="str">
        <f t="shared" si="44"/>
        <v>26-35</v>
      </c>
      <c r="M1459" t="str">
        <f t="shared" si="45"/>
        <v>500.001-1.000.000</v>
      </c>
    </row>
    <row r="1460" spans="1:13" x14ac:dyDescent="0.35">
      <c r="A1460">
        <v>2570</v>
      </c>
      <c r="B1460" t="s">
        <v>9</v>
      </c>
      <c r="C1460">
        <v>634623</v>
      </c>
      <c r="D1460" t="s">
        <v>14</v>
      </c>
      <c r="E1460" t="s">
        <v>11</v>
      </c>
      <c r="F1460" t="s">
        <v>12</v>
      </c>
      <c r="G1460" t="s">
        <v>13</v>
      </c>
      <c r="H1460" t="s">
        <v>13</v>
      </c>
      <c r="I1460">
        <v>56</v>
      </c>
      <c r="J1460" t="str">
        <f>IF(ABS((C1460-AVERAGE($C:$C))/_xlfn.STDEV.S(moras2[SALARIO]))&gt;1.96,"Atípico","No")</f>
        <v>No</v>
      </c>
      <c r="K1460" t="str">
        <f>IF(ABS((moras2[[#This Row],[EDAD]]-AVERAGE($I:$I))/_xlfn.STDEV.S($I:$I))&gt;1.96,"Atípico","No")</f>
        <v>No</v>
      </c>
      <c r="L1460" t="str">
        <f t="shared" si="44"/>
        <v>56+</v>
      </c>
      <c r="M1460" t="str">
        <f t="shared" si="45"/>
        <v>500.001-1.000.000</v>
      </c>
    </row>
    <row r="1461" spans="1:13" x14ac:dyDescent="0.35">
      <c r="A1461">
        <v>1531</v>
      </c>
      <c r="B1461" t="s">
        <v>9</v>
      </c>
      <c r="C1461">
        <v>634576.92000000004</v>
      </c>
      <c r="D1461" t="s">
        <v>10</v>
      </c>
      <c r="E1461" t="s">
        <v>16</v>
      </c>
      <c r="F1461" t="s">
        <v>12</v>
      </c>
      <c r="G1461" t="s">
        <v>13</v>
      </c>
      <c r="H1461" t="s">
        <v>13</v>
      </c>
      <c r="I1461">
        <v>44</v>
      </c>
      <c r="J1461" t="str">
        <f>IF(ABS((C1461-AVERAGE($C:$C))/_xlfn.STDEV.S(moras2[SALARIO]))&gt;1.96,"Atípico","No")</f>
        <v>No</v>
      </c>
      <c r="K1461" t="str">
        <f>IF(ABS((moras2[[#This Row],[EDAD]]-AVERAGE($I:$I))/_xlfn.STDEV.S($I:$I))&gt;1.96,"Atípico","No")</f>
        <v>No</v>
      </c>
      <c r="L1461" t="str">
        <f t="shared" si="44"/>
        <v>36-45</v>
      </c>
      <c r="M1461" t="str">
        <f t="shared" si="45"/>
        <v>500.001-1.000.000</v>
      </c>
    </row>
    <row r="1462" spans="1:13" x14ac:dyDescent="0.35">
      <c r="A1462">
        <v>4290</v>
      </c>
      <c r="B1462" t="s">
        <v>9</v>
      </c>
      <c r="C1462">
        <v>634480</v>
      </c>
      <c r="D1462" t="s">
        <v>10</v>
      </c>
      <c r="E1462" t="s">
        <v>16</v>
      </c>
      <c r="F1462" t="s">
        <v>12</v>
      </c>
      <c r="G1462" t="s">
        <v>13</v>
      </c>
      <c r="H1462" t="s">
        <v>13</v>
      </c>
      <c r="I1462">
        <v>38</v>
      </c>
      <c r="J1462" t="str">
        <f>IF(ABS((C1462-AVERAGE($C:$C))/_xlfn.STDEV.S(moras2[SALARIO]))&gt;1.96,"Atípico","No")</f>
        <v>No</v>
      </c>
      <c r="K1462" t="str">
        <f>IF(ABS((moras2[[#This Row],[EDAD]]-AVERAGE($I:$I))/_xlfn.STDEV.S($I:$I))&gt;1.96,"Atípico","No")</f>
        <v>No</v>
      </c>
      <c r="L1462" t="str">
        <f t="shared" si="44"/>
        <v>36-45</v>
      </c>
      <c r="M1462" t="str">
        <f t="shared" si="45"/>
        <v>500.001-1.000.000</v>
      </c>
    </row>
    <row r="1463" spans="1:13" x14ac:dyDescent="0.35">
      <c r="A1463">
        <v>3907</v>
      </c>
      <c r="B1463" t="s">
        <v>15</v>
      </c>
      <c r="C1463">
        <v>634458.85</v>
      </c>
      <c r="D1463" t="s">
        <v>10</v>
      </c>
      <c r="E1463" t="s">
        <v>11</v>
      </c>
      <c r="F1463" t="s">
        <v>12</v>
      </c>
      <c r="G1463" t="s">
        <v>13</v>
      </c>
      <c r="H1463" t="s">
        <v>13</v>
      </c>
      <c r="I1463">
        <v>37</v>
      </c>
      <c r="J1463" t="str">
        <f>IF(ABS((C1463-AVERAGE($C:$C))/_xlfn.STDEV.S(moras2[SALARIO]))&gt;1.96,"Atípico","No")</f>
        <v>No</v>
      </c>
      <c r="K1463" t="str">
        <f>IF(ABS((moras2[[#This Row],[EDAD]]-AVERAGE($I:$I))/_xlfn.STDEV.S($I:$I))&gt;1.96,"Atípico","No")</f>
        <v>No</v>
      </c>
      <c r="L1463" t="str">
        <f t="shared" si="44"/>
        <v>36-45</v>
      </c>
      <c r="M1463" t="str">
        <f t="shared" si="45"/>
        <v>500.001-1.000.000</v>
      </c>
    </row>
    <row r="1464" spans="1:13" x14ac:dyDescent="0.35">
      <c r="A1464">
        <v>44</v>
      </c>
      <c r="B1464" t="s">
        <v>9</v>
      </c>
      <c r="C1464">
        <v>633750</v>
      </c>
      <c r="D1464" t="s">
        <v>10</v>
      </c>
      <c r="E1464" t="s">
        <v>16</v>
      </c>
      <c r="F1464" t="s">
        <v>12</v>
      </c>
      <c r="G1464" t="s">
        <v>13</v>
      </c>
      <c r="H1464" t="s">
        <v>13</v>
      </c>
      <c r="I1464">
        <v>43</v>
      </c>
      <c r="J1464" t="str">
        <f>IF(ABS((C1464-AVERAGE($C:$C))/_xlfn.STDEV.S(moras2[SALARIO]))&gt;1.96,"Atípico","No")</f>
        <v>No</v>
      </c>
      <c r="K1464" t="str">
        <f>IF(ABS((moras2[[#This Row],[EDAD]]-AVERAGE($I:$I))/_xlfn.STDEV.S($I:$I))&gt;1.96,"Atípico","No")</f>
        <v>No</v>
      </c>
      <c r="L1464" t="str">
        <f t="shared" si="44"/>
        <v>36-45</v>
      </c>
      <c r="M1464" t="str">
        <f t="shared" si="45"/>
        <v>500.001-1.000.000</v>
      </c>
    </row>
    <row r="1465" spans="1:13" x14ac:dyDescent="0.35">
      <c r="A1465">
        <v>4894</v>
      </c>
      <c r="B1465" t="s">
        <v>9</v>
      </c>
      <c r="C1465">
        <v>633542.55000000005</v>
      </c>
      <c r="D1465" t="s">
        <v>10</v>
      </c>
      <c r="E1465" t="s">
        <v>16</v>
      </c>
      <c r="F1465" t="s">
        <v>12</v>
      </c>
      <c r="G1465" t="s">
        <v>13</v>
      </c>
      <c r="H1465" t="s">
        <v>13</v>
      </c>
      <c r="I1465">
        <v>37</v>
      </c>
      <c r="J1465" t="str">
        <f>IF(ABS((C1465-AVERAGE($C:$C))/_xlfn.STDEV.S(moras2[SALARIO]))&gt;1.96,"Atípico","No")</f>
        <v>No</v>
      </c>
      <c r="K1465" t="str">
        <f>IF(ABS((moras2[[#This Row],[EDAD]]-AVERAGE($I:$I))/_xlfn.STDEV.S($I:$I))&gt;1.96,"Atípico","No")</f>
        <v>No</v>
      </c>
      <c r="L1465" t="str">
        <f t="shared" si="44"/>
        <v>36-45</v>
      </c>
      <c r="M1465" t="str">
        <f t="shared" si="45"/>
        <v>500.001-1.000.000</v>
      </c>
    </row>
    <row r="1466" spans="1:13" x14ac:dyDescent="0.35">
      <c r="A1466">
        <v>4423</v>
      </c>
      <c r="B1466" t="s">
        <v>9</v>
      </c>
      <c r="C1466">
        <v>633433</v>
      </c>
      <c r="D1466" t="s">
        <v>18</v>
      </c>
      <c r="E1466" t="s">
        <v>16</v>
      </c>
      <c r="F1466" t="s">
        <v>12</v>
      </c>
      <c r="G1466" t="s">
        <v>13</v>
      </c>
      <c r="H1466" t="s">
        <v>13</v>
      </c>
      <c r="I1466">
        <v>27</v>
      </c>
      <c r="J1466" t="str">
        <f>IF(ABS((C1466-AVERAGE($C:$C))/_xlfn.STDEV.S(moras2[SALARIO]))&gt;1.96,"Atípico","No")</f>
        <v>No</v>
      </c>
      <c r="K1466" t="str">
        <f>IF(ABS((moras2[[#This Row],[EDAD]]-AVERAGE($I:$I))/_xlfn.STDEV.S($I:$I))&gt;1.96,"Atípico","No")</f>
        <v>No</v>
      </c>
      <c r="L1466" t="str">
        <f t="shared" si="44"/>
        <v>26-35</v>
      </c>
      <c r="M1466" t="str">
        <f t="shared" si="45"/>
        <v>500.001-1.000.000</v>
      </c>
    </row>
    <row r="1467" spans="1:13" x14ac:dyDescent="0.35">
      <c r="A1467">
        <v>3809</v>
      </c>
      <c r="B1467" t="s">
        <v>9</v>
      </c>
      <c r="C1467">
        <v>632709.64</v>
      </c>
      <c r="D1467" t="s">
        <v>10</v>
      </c>
      <c r="E1467" t="s">
        <v>16</v>
      </c>
      <c r="F1467" t="s">
        <v>12</v>
      </c>
      <c r="G1467" t="s">
        <v>13</v>
      </c>
      <c r="H1467" t="s">
        <v>13</v>
      </c>
      <c r="I1467">
        <v>20</v>
      </c>
      <c r="J1467" t="str">
        <f>IF(ABS((C1467-AVERAGE($C:$C))/_xlfn.STDEV.S(moras2[SALARIO]))&gt;1.96,"Atípico","No")</f>
        <v>No</v>
      </c>
      <c r="K1467" t="str">
        <f>IF(ABS((moras2[[#This Row],[EDAD]]-AVERAGE($I:$I))/_xlfn.STDEV.S($I:$I))&gt;1.96,"Atípico","No")</f>
        <v>No</v>
      </c>
      <c r="L1467" t="str">
        <f t="shared" si="44"/>
        <v>26-35</v>
      </c>
      <c r="M1467" t="str">
        <f t="shared" si="45"/>
        <v>500.001-1.000.000</v>
      </c>
    </row>
    <row r="1468" spans="1:13" x14ac:dyDescent="0.35">
      <c r="A1468">
        <v>1040</v>
      </c>
      <c r="B1468" t="s">
        <v>15</v>
      </c>
      <c r="C1468">
        <v>632704.4</v>
      </c>
      <c r="D1468" t="s">
        <v>10</v>
      </c>
      <c r="E1468" t="s">
        <v>11</v>
      </c>
      <c r="F1468" t="s">
        <v>12</v>
      </c>
      <c r="G1468" t="s">
        <v>13</v>
      </c>
      <c r="H1468" t="s">
        <v>13</v>
      </c>
      <c r="I1468">
        <v>35</v>
      </c>
      <c r="J1468" t="str">
        <f>IF(ABS((C1468-AVERAGE($C:$C))/_xlfn.STDEV.S(moras2[SALARIO]))&gt;1.96,"Atípico","No")</f>
        <v>No</v>
      </c>
      <c r="K1468" t="str">
        <f>IF(ABS((moras2[[#This Row],[EDAD]]-AVERAGE($I:$I))/_xlfn.STDEV.S($I:$I))&gt;1.96,"Atípico","No")</f>
        <v>No</v>
      </c>
      <c r="L1468" t="str">
        <f t="shared" si="44"/>
        <v>26-35</v>
      </c>
      <c r="M1468" t="str">
        <f t="shared" si="45"/>
        <v>500.001-1.000.000</v>
      </c>
    </row>
    <row r="1469" spans="1:13" x14ac:dyDescent="0.35">
      <c r="A1469">
        <v>41</v>
      </c>
      <c r="B1469" t="s">
        <v>9</v>
      </c>
      <c r="C1469">
        <v>631707.6</v>
      </c>
      <c r="D1469" t="s">
        <v>10</v>
      </c>
      <c r="E1469" t="s">
        <v>16</v>
      </c>
      <c r="F1469" t="s">
        <v>12</v>
      </c>
      <c r="G1469" t="s">
        <v>13</v>
      </c>
      <c r="H1469" t="s">
        <v>13</v>
      </c>
      <c r="I1469">
        <v>25</v>
      </c>
      <c r="J1469" t="str">
        <f>IF(ABS((C1469-AVERAGE($C:$C))/_xlfn.STDEV.S(moras2[SALARIO]))&gt;1.96,"Atípico","No")</f>
        <v>No</v>
      </c>
      <c r="K1469" t="str">
        <f>IF(ABS((moras2[[#This Row],[EDAD]]-AVERAGE($I:$I))/_xlfn.STDEV.S($I:$I))&gt;1.96,"Atípico","No")</f>
        <v>No</v>
      </c>
      <c r="L1469" t="str">
        <f t="shared" si="44"/>
        <v>26-35</v>
      </c>
      <c r="M1469" t="str">
        <f t="shared" si="45"/>
        <v>500.001-1.000.000</v>
      </c>
    </row>
    <row r="1470" spans="1:13" x14ac:dyDescent="0.35">
      <c r="A1470">
        <v>4937</v>
      </c>
      <c r="B1470" t="s">
        <v>9</v>
      </c>
      <c r="C1470">
        <v>631606.25</v>
      </c>
      <c r="D1470" t="s">
        <v>10</v>
      </c>
      <c r="E1470" t="s">
        <v>16</v>
      </c>
      <c r="F1470" t="s">
        <v>12</v>
      </c>
      <c r="G1470" t="s">
        <v>12</v>
      </c>
      <c r="H1470" t="s">
        <v>13</v>
      </c>
      <c r="I1470">
        <v>20</v>
      </c>
      <c r="J1470" t="str">
        <f>IF(ABS((C1470-AVERAGE($C:$C))/_xlfn.STDEV.S(moras2[SALARIO]))&gt;1.96,"Atípico","No")</f>
        <v>No</v>
      </c>
      <c r="K1470" t="str">
        <f>IF(ABS((moras2[[#This Row],[EDAD]]-AVERAGE($I:$I))/_xlfn.STDEV.S($I:$I))&gt;1.96,"Atípico","No")</f>
        <v>No</v>
      </c>
      <c r="L1470" t="str">
        <f t="shared" si="44"/>
        <v>26-35</v>
      </c>
      <c r="M1470" t="str">
        <f t="shared" si="45"/>
        <v>500.001-1.000.000</v>
      </c>
    </row>
    <row r="1471" spans="1:13" x14ac:dyDescent="0.35">
      <c r="A1471">
        <v>1078</v>
      </c>
      <c r="B1471" t="s">
        <v>9</v>
      </c>
      <c r="C1471">
        <v>631550.63</v>
      </c>
      <c r="D1471" t="s">
        <v>10</v>
      </c>
      <c r="E1471" t="s">
        <v>16</v>
      </c>
      <c r="F1471" t="s">
        <v>12</v>
      </c>
      <c r="G1471" t="s">
        <v>13</v>
      </c>
      <c r="H1471" t="s">
        <v>13</v>
      </c>
      <c r="I1471">
        <v>38</v>
      </c>
      <c r="J1471" t="str">
        <f>IF(ABS((C1471-AVERAGE($C:$C))/_xlfn.STDEV.S(moras2[SALARIO]))&gt;1.96,"Atípico","No")</f>
        <v>No</v>
      </c>
      <c r="K1471" t="str">
        <f>IF(ABS((moras2[[#This Row],[EDAD]]-AVERAGE($I:$I))/_xlfn.STDEV.S($I:$I))&gt;1.96,"Atípico","No")</f>
        <v>No</v>
      </c>
      <c r="L1471" t="str">
        <f t="shared" si="44"/>
        <v>36-45</v>
      </c>
      <c r="M1471" t="str">
        <f t="shared" si="45"/>
        <v>500.001-1.000.000</v>
      </c>
    </row>
    <row r="1472" spans="1:13" x14ac:dyDescent="0.35">
      <c r="A1472">
        <v>4231</v>
      </c>
      <c r="B1472" t="s">
        <v>15</v>
      </c>
      <c r="C1472">
        <v>631000</v>
      </c>
      <c r="D1472" t="s">
        <v>10</v>
      </c>
      <c r="E1472" t="s">
        <v>16</v>
      </c>
      <c r="F1472" t="s">
        <v>12</v>
      </c>
      <c r="G1472" t="s">
        <v>13</v>
      </c>
      <c r="H1472" t="s">
        <v>13</v>
      </c>
      <c r="I1472">
        <v>32</v>
      </c>
      <c r="J1472" t="str">
        <f>IF(ABS((C1472-AVERAGE($C:$C))/_xlfn.STDEV.S(moras2[SALARIO]))&gt;1.96,"Atípico","No")</f>
        <v>No</v>
      </c>
      <c r="K1472" t="str">
        <f>IF(ABS((moras2[[#This Row],[EDAD]]-AVERAGE($I:$I))/_xlfn.STDEV.S($I:$I))&gt;1.96,"Atípico","No")</f>
        <v>No</v>
      </c>
      <c r="L1472" t="str">
        <f t="shared" si="44"/>
        <v>26-35</v>
      </c>
      <c r="M1472" t="str">
        <f t="shared" si="45"/>
        <v>500.001-1.000.000</v>
      </c>
    </row>
    <row r="1473" spans="1:13" x14ac:dyDescent="0.35">
      <c r="A1473">
        <v>728</v>
      </c>
      <c r="B1473" t="s">
        <v>9</v>
      </c>
      <c r="C1473">
        <v>630761.15</v>
      </c>
      <c r="D1473" t="s">
        <v>10</v>
      </c>
      <c r="E1473" t="s">
        <v>16</v>
      </c>
      <c r="F1473" t="s">
        <v>12</v>
      </c>
      <c r="G1473" t="s">
        <v>13</v>
      </c>
      <c r="H1473" t="s">
        <v>13</v>
      </c>
      <c r="I1473">
        <v>20</v>
      </c>
      <c r="J1473" t="str">
        <f>IF(ABS((C1473-AVERAGE($C:$C))/_xlfn.STDEV.S(moras2[SALARIO]))&gt;1.96,"Atípico","No")</f>
        <v>No</v>
      </c>
      <c r="K1473" t="str">
        <f>IF(ABS((moras2[[#This Row],[EDAD]]-AVERAGE($I:$I))/_xlfn.STDEV.S($I:$I))&gt;1.96,"Atípico","No")</f>
        <v>No</v>
      </c>
      <c r="L1473" t="str">
        <f t="shared" si="44"/>
        <v>26-35</v>
      </c>
      <c r="M1473" t="str">
        <f t="shared" si="45"/>
        <v>500.001-1.000.000</v>
      </c>
    </row>
    <row r="1474" spans="1:13" x14ac:dyDescent="0.35">
      <c r="A1474">
        <v>3673</v>
      </c>
      <c r="B1474" t="s">
        <v>15</v>
      </c>
      <c r="C1474">
        <v>630173</v>
      </c>
      <c r="D1474" t="s">
        <v>14</v>
      </c>
      <c r="E1474" t="s">
        <v>11</v>
      </c>
      <c r="F1474" t="s">
        <v>12</v>
      </c>
      <c r="G1474" t="s">
        <v>13</v>
      </c>
      <c r="H1474" t="s">
        <v>13</v>
      </c>
      <c r="I1474">
        <v>75</v>
      </c>
      <c r="J1474" t="str">
        <f>IF(ABS((C1474-AVERAGE($C:$C))/_xlfn.STDEV.S(moras2[SALARIO]))&gt;1.96,"Atípico","No")</f>
        <v>No</v>
      </c>
      <c r="K1474" t="str">
        <f>IF(ABS((moras2[[#This Row],[EDAD]]-AVERAGE($I:$I))/_xlfn.STDEV.S($I:$I))&gt;1.96,"Atípico","No")</f>
        <v>Atípico</v>
      </c>
      <c r="L1474" t="str">
        <f t="shared" ref="L1474:L1537" si="46">IF(I1474&lt;=35,"26-35",IF(I1474&lt;=45,"36-45",IF(I1474&lt;=55,"46-55","56+")))</f>
        <v>56+</v>
      </c>
      <c r="M1474" t="str">
        <f t="shared" ref="M1474:M1537" si="47">IF(C1474&lt;=500000,"0-500.000",
IF(C1474&lt;=1000000,"500.001-1.000.000",
IF(C1474&lt;=5000000,"1.000.001-5.000.000",
"5.000.001-16.858.742")))</f>
        <v>500.001-1.000.000</v>
      </c>
    </row>
    <row r="1475" spans="1:13" x14ac:dyDescent="0.35">
      <c r="A1475">
        <v>1266</v>
      </c>
      <c r="B1475" t="s">
        <v>15</v>
      </c>
      <c r="C1475">
        <v>630000</v>
      </c>
      <c r="D1475" t="s">
        <v>10</v>
      </c>
      <c r="E1475" t="s">
        <v>16</v>
      </c>
      <c r="F1475" t="s">
        <v>12</v>
      </c>
      <c r="G1475" t="s">
        <v>13</v>
      </c>
      <c r="H1475" t="s">
        <v>13</v>
      </c>
      <c r="I1475">
        <v>64</v>
      </c>
      <c r="J1475" t="str">
        <f>IF(ABS((C1475-AVERAGE($C:$C))/_xlfn.STDEV.S(moras2[SALARIO]))&gt;1.96,"Atípico","No")</f>
        <v>No</v>
      </c>
      <c r="K1475" t="str">
        <f>IF(ABS((moras2[[#This Row],[EDAD]]-AVERAGE($I:$I))/_xlfn.STDEV.S($I:$I))&gt;1.96,"Atípico","No")</f>
        <v>No</v>
      </c>
      <c r="L1475" t="str">
        <f t="shared" si="46"/>
        <v>56+</v>
      </c>
      <c r="M1475" t="str">
        <f t="shared" si="47"/>
        <v>500.001-1.000.000</v>
      </c>
    </row>
    <row r="1476" spans="1:13" x14ac:dyDescent="0.35">
      <c r="A1476">
        <v>534</v>
      </c>
      <c r="B1476" t="s">
        <v>15</v>
      </c>
      <c r="C1476">
        <v>629752</v>
      </c>
      <c r="D1476" t="s">
        <v>10</v>
      </c>
      <c r="E1476" t="s">
        <v>11</v>
      </c>
      <c r="F1476" t="s">
        <v>12</v>
      </c>
      <c r="G1476" t="s">
        <v>13</v>
      </c>
      <c r="H1476" t="s">
        <v>13</v>
      </c>
      <c r="I1476">
        <v>35</v>
      </c>
      <c r="J1476" t="str">
        <f>IF(ABS((C1476-AVERAGE($C:$C))/_xlfn.STDEV.S(moras2[SALARIO]))&gt;1.96,"Atípico","No")</f>
        <v>No</v>
      </c>
      <c r="K1476" t="str">
        <f>IF(ABS((moras2[[#This Row],[EDAD]]-AVERAGE($I:$I))/_xlfn.STDEV.S($I:$I))&gt;1.96,"Atípico","No")</f>
        <v>No</v>
      </c>
      <c r="L1476" t="str">
        <f t="shared" si="46"/>
        <v>26-35</v>
      </c>
      <c r="M1476" t="str">
        <f t="shared" si="47"/>
        <v>500.001-1.000.000</v>
      </c>
    </row>
    <row r="1477" spans="1:13" x14ac:dyDescent="0.35">
      <c r="A1477">
        <v>1241</v>
      </c>
      <c r="B1477" t="s">
        <v>9</v>
      </c>
      <c r="C1477">
        <v>629602.69999999995</v>
      </c>
      <c r="D1477" t="s">
        <v>10</v>
      </c>
      <c r="E1477" t="s">
        <v>16</v>
      </c>
      <c r="F1477" t="s">
        <v>12</v>
      </c>
      <c r="G1477" t="s">
        <v>13</v>
      </c>
      <c r="H1477" t="s">
        <v>13</v>
      </c>
      <c r="I1477">
        <v>36</v>
      </c>
      <c r="J1477" t="str">
        <f>IF(ABS((C1477-AVERAGE($C:$C))/_xlfn.STDEV.S(moras2[SALARIO]))&gt;1.96,"Atípico","No")</f>
        <v>No</v>
      </c>
      <c r="K1477" t="str">
        <f>IF(ABS((moras2[[#This Row],[EDAD]]-AVERAGE($I:$I))/_xlfn.STDEV.S($I:$I))&gt;1.96,"Atípico","No")</f>
        <v>No</v>
      </c>
      <c r="L1477" t="str">
        <f t="shared" si="46"/>
        <v>36-45</v>
      </c>
      <c r="M1477" t="str">
        <f t="shared" si="47"/>
        <v>500.001-1.000.000</v>
      </c>
    </row>
    <row r="1478" spans="1:13" x14ac:dyDescent="0.35">
      <c r="A1478">
        <v>783</v>
      </c>
      <c r="B1478" t="s">
        <v>15</v>
      </c>
      <c r="C1478">
        <v>629382</v>
      </c>
      <c r="D1478" t="s">
        <v>10</v>
      </c>
      <c r="E1478" t="s">
        <v>16</v>
      </c>
      <c r="F1478" t="s">
        <v>12</v>
      </c>
      <c r="G1478" t="s">
        <v>13</v>
      </c>
      <c r="H1478" t="s">
        <v>13</v>
      </c>
      <c r="I1478">
        <v>29</v>
      </c>
      <c r="J1478" t="str">
        <f>IF(ABS((C1478-AVERAGE($C:$C))/_xlfn.STDEV.S(moras2[SALARIO]))&gt;1.96,"Atípico","No")</f>
        <v>No</v>
      </c>
      <c r="K1478" t="str">
        <f>IF(ABS((moras2[[#This Row],[EDAD]]-AVERAGE($I:$I))/_xlfn.STDEV.S($I:$I))&gt;1.96,"Atípico","No")</f>
        <v>No</v>
      </c>
      <c r="L1478" t="str">
        <f t="shared" si="46"/>
        <v>26-35</v>
      </c>
      <c r="M1478" t="str">
        <f t="shared" si="47"/>
        <v>500.001-1.000.000</v>
      </c>
    </row>
    <row r="1479" spans="1:13" x14ac:dyDescent="0.35">
      <c r="A1479">
        <v>1343</v>
      </c>
      <c r="B1479" t="s">
        <v>9</v>
      </c>
      <c r="C1479">
        <v>629292.61</v>
      </c>
      <c r="D1479" t="s">
        <v>10</v>
      </c>
      <c r="E1479" t="s">
        <v>16</v>
      </c>
      <c r="F1479" t="s">
        <v>12</v>
      </c>
      <c r="G1479" t="s">
        <v>13</v>
      </c>
      <c r="H1479" t="s">
        <v>13</v>
      </c>
      <c r="I1479">
        <v>42</v>
      </c>
      <c r="J1479" t="str">
        <f>IF(ABS((C1479-AVERAGE($C:$C))/_xlfn.STDEV.S(moras2[SALARIO]))&gt;1.96,"Atípico","No")</f>
        <v>No</v>
      </c>
      <c r="K1479" t="str">
        <f>IF(ABS((moras2[[#This Row],[EDAD]]-AVERAGE($I:$I))/_xlfn.STDEV.S($I:$I))&gt;1.96,"Atípico","No")</f>
        <v>No</v>
      </c>
      <c r="L1479" t="str">
        <f t="shared" si="46"/>
        <v>36-45</v>
      </c>
      <c r="M1479" t="str">
        <f t="shared" si="47"/>
        <v>500.001-1.000.000</v>
      </c>
    </row>
    <row r="1480" spans="1:13" x14ac:dyDescent="0.35">
      <c r="A1480">
        <v>3837</v>
      </c>
      <c r="B1480" t="s">
        <v>9</v>
      </c>
      <c r="C1480">
        <v>628752.38</v>
      </c>
      <c r="D1480" t="s">
        <v>10</v>
      </c>
      <c r="E1480" t="s">
        <v>16</v>
      </c>
      <c r="F1480" t="s">
        <v>12</v>
      </c>
      <c r="G1480" t="s">
        <v>13</v>
      </c>
      <c r="H1480" t="s">
        <v>13</v>
      </c>
      <c r="I1480">
        <v>29</v>
      </c>
      <c r="J1480" t="str">
        <f>IF(ABS((C1480-AVERAGE($C:$C))/_xlfn.STDEV.S(moras2[SALARIO]))&gt;1.96,"Atípico","No")</f>
        <v>No</v>
      </c>
      <c r="K1480" t="str">
        <f>IF(ABS((moras2[[#This Row],[EDAD]]-AVERAGE($I:$I))/_xlfn.STDEV.S($I:$I))&gt;1.96,"Atípico","No")</f>
        <v>No</v>
      </c>
      <c r="L1480" t="str">
        <f t="shared" si="46"/>
        <v>26-35</v>
      </c>
      <c r="M1480" t="str">
        <f t="shared" si="47"/>
        <v>500.001-1.000.000</v>
      </c>
    </row>
    <row r="1481" spans="1:13" x14ac:dyDescent="0.35">
      <c r="A1481">
        <v>4140</v>
      </c>
      <c r="B1481" t="s">
        <v>15</v>
      </c>
      <c r="C1481">
        <v>628333</v>
      </c>
      <c r="D1481" t="s">
        <v>10</v>
      </c>
      <c r="E1481" t="s">
        <v>16</v>
      </c>
      <c r="F1481" t="s">
        <v>12</v>
      </c>
      <c r="G1481" t="s">
        <v>13</v>
      </c>
      <c r="H1481" t="s">
        <v>13</v>
      </c>
      <c r="I1481">
        <v>32</v>
      </c>
      <c r="J1481" t="str">
        <f>IF(ABS((C1481-AVERAGE($C:$C))/_xlfn.STDEV.S(moras2[SALARIO]))&gt;1.96,"Atípico","No")</f>
        <v>No</v>
      </c>
      <c r="K1481" t="str">
        <f>IF(ABS((moras2[[#This Row],[EDAD]]-AVERAGE($I:$I))/_xlfn.STDEV.S($I:$I))&gt;1.96,"Atípico","No")</f>
        <v>No</v>
      </c>
      <c r="L1481" t="str">
        <f t="shared" si="46"/>
        <v>26-35</v>
      </c>
      <c r="M1481" t="str">
        <f t="shared" si="47"/>
        <v>500.001-1.000.000</v>
      </c>
    </row>
    <row r="1482" spans="1:13" x14ac:dyDescent="0.35">
      <c r="A1482">
        <v>2239</v>
      </c>
      <c r="B1482" t="s">
        <v>15</v>
      </c>
      <c r="C1482">
        <v>627774.12</v>
      </c>
      <c r="D1482" t="s">
        <v>10</v>
      </c>
      <c r="E1482" t="s">
        <v>16</v>
      </c>
      <c r="F1482" t="s">
        <v>12</v>
      </c>
      <c r="G1482" t="s">
        <v>13</v>
      </c>
      <c r="H1482" t="s">
        <v>13</v>
      </c>
      <c r="I1482">
        <v>35</v>
      </c>
      <c r="J1482" t="str">
        <f>IF(ABS((C1482-AVERAGE($C:$C))/_xlfn.STDEV.S(moras2[SALARIO]))&gt;1.96,"Atípico","No")</f>
        <v>No</v>
      </c>
      <c r="K1482" t="str">
        <f>IF(ABS((moras2[[#This Row],[EDAD]]-AVERAGE($I:$I))/_xlfn.STDEV.S($I:$I))&gt;1.96,"Atípico","No")</f>
        <v>No</v>
      </c>
      <c r="L1482" t="str">
        <f t="shared" si="46"/>
        <v>26-35</v>
      </c>
      <c r="M1482" t="str">
        <f t="shared" si="47"/>
        <v>500.001-1.000.000</v>
      </c>
    </row>
    <row r="1483" spans="1:13" x14ac:dyDescent="0.35">
      <c r="A1483">
        <v>1163</v>
      </c>
      <c r="B1483" t="s">
        <v>15</v>
      </c>
      <c r="C1483">
        <v>627720.31000000006</v>
      </c>
      <c r="D1483" t="s">
        <v>10</v>
      </c>
      <c r="E1483" t="s">
        <v>16</v>
      </c>
      <c r="F1483" t="s">
        <v>12</v>
      </c>
      <c r="G1483" t="s">
        <v>13</v>
      </c>
      <c r="H1483" t="s">
        <v>13</v>
      </c>
      <c r="I1483">
        <v>20</v>
      </c>
      <c r="J1483" t="str">
        <f>IF(ABS((C1483-AVERAGE($C:$C))/_xlfn.STDEV.S(moras2[SALARIO]))&gt;1.96,"Atípico","No")</f>
        <v>No</v>
      </c>
      <c r="K1483" t="str">
        <f>IF(ABS((moras2[[#This Row],[EDAD]]-AVERAGE($I:$I))/_xlfn.STDEV.S($I:$I))&gt;1.96,"Atípico","No")</f>
        <v>No</v>
      </c>
      <c r="L1483" t="str">
        <f t="shared" si="46"/>
        <v>26-35</v>
      </c>
      <c r="M1483" t="str">
        <f t="shared" si="47"/>
        <v>500.001-1.000.000</v>
      </c>
    </row>
    <row r="1484" spans="1:13" x14ac:dyDescent="0.35">
      <c r="A1484">
        <v>3006</v>
      </c>
      <c r="B1484" t="s">
        <v>15</v>
      </c>
      <c r="C1484">
        <v>627691</v>
      </c>
      <c r="D1484" t="s">
        <v>10</v>
      </c>
      <c r="E1484" t="s">
        <v>11</v>
      </c>
      <c r="F1484" t="s">
        <v>12</v>
      </c>
      <c r="G1484" t="s">
        <v>13</v>
      </c>
      <c r="H1484" t="s">
        <v>13</v>
      </c>
      <c r="I1484">
        <v>41</v>
      </c>
      <c r="J1484" t="str">
        <f>IF(ABS((C1484-AVERAGE($C:$C))/_xlfn.STDEV.S(moras2[SALARIO]))&gt;1.96,"Atípico","No")</f>
        <v>No</v>
      </c>
      <c r="K1484" t="str">
        <f>IF(ABS((moras2[[#This Row],[EDAD]]-AVERAGE($I:$I))/_xlfn.STDEV.S($I:$I))&gt;1.96,"Atípico","No")</f>
        <v>No</v>
      </c>
      <c r="L1484" t="str">
        <f t="shared" si="46"/>
        <v>36-45</v>
      </c>
      <c r="M1484" t="str">
        <f t="shared" si="47"/>
        <v>500.001-1.000.000</v>
      </c>
    </row>
    <row r="1485" spans="1:13" x14ac:dyDescent="0.35">
      <c r="A1485">
        <v>1243</v>
      </c>
      <c r="B1485" t="s">
        <v>15</v>
      </c>
      <c r="C1485">
        <v>627456</v>
      </c>
      <c r="D1485" t="s">
        <v>10</v>
      </c>
      <c r="E1485" t="s">
        <v>16</v>
      </c>
      <c r="F1485" t="s">
        <v>12</v>
      </c>
      <c r="G1485" t="s">
        <v>13</v>
      </c>
      <c r="H1485" t="s">
        <v>13</v>
      </c>
      <c r="I1485">
        <v>50</v>
      </c>
      <c r="J1485" t="str">
        <f>IF(ABS((C1485-AVERAGE($C:$C))/_xlfn.STDEV.S(moras2[SALARIO]))&gt;1.96,"Atípico","No")</f>
        <v>No</v>
      </c>
      <c r="K1485" t="str">
        <f>IF(ABS((moras2[[#This Row],[EDAD]]-AVERAGE($I:$I))/_xlfn.STDEV.S($I:$I))&gt;1.96,"Atípico","No")</f>
        <v>No</v>
      </c>
      <c r="L1485" t="str">
        <f t="shared" si="46"/>
        <v>46-55</v>
      </c>
      <c r="M1485" t="str">
        <f t="shared" si="47"/>
        <v>500.001-1.000.000</v>
      </c>
    </row>
    <row r="1486" spans="1:13" x14ac:dyDescent="0.35">
      <c r="A1486">
        <v>1574</v>
      </c>
      <c r="B1486" t="s">
        <v>9</v>
      </c>
      <c r="C1486">
        <v>625396</v>
      </c>
      <c r="D1486" t="s">
        <v>18</v>
      </c>
      <c r="E1486" t="s">
        <v>16</v>
      </c>
      <c r="F1486" t="s">
        <v>12</v>
      </c>
      <c r="G1486" t="s">
        <v>13</v>
      </c>
      <c r="H1486" t="s">
        <v>13</v>
      </c>
      <c r="I1486">
        <v>44</v>
      </c>
      <c r="J1486" t="str">
        <f>IF(ABS((C1486-AVERAGE($C:$C))/_xlfn.STDEV.S(moras2[SALARIO]))&gt;1.96,"Atípico","No")</f>
        <v>No</v>
      </c>
      <c r="K1486" t="str">
        <f>IF(ABS((moras2[[#This Row],[EDAD]]-AVERAGE($I:$I))/_xlfn.STDEV.S($I:$I))&gt;1.96,"Atípico","No")</f>
        <v>No</v>
      </c>
      <c r="L1486" t="str">
        <f t="shared" si="46"/>
        <v>36-45</v>
      </c>
      <c r="M1486" t="str">
        <f t="shared" si="47"/>
        <v>500.001-1.000.000</v>
      </c>
    </row>
    <row r="1487" spans="1:13" x14ac:dyDescent="0.35">
      <c r="A1487">
        <v>1695</v>
      </c>
      <c r="B1487" t="s">
        <v>9</v>
      </c>
      <c r="C1487">
        <v>625322.5</v>
      </c>
      <c r="D1487" t="s">
        <v>10</v>
      </c>
      <c r="E1487" t="s">
        <v>16</v>
      </c>
      <c r="F1487" t="s">
        <v>12</v>
      </c>
      <c r="G1487" t="s">
        <v>13</v>
      </c>
      <c r="H1487" t="s">
        <v>13</v>
      </c>
      <c r="I1487">
        <v>54</v>
      </c>
      <c r="J1487" t="str">
        <f>IF(ABS((C1487-AVERAGE($C:$C))/_xlfn.STDEV.S(moras2[SALARIO]))&gt;1.96,"Atípico","No")</f>
        <v>No</v>
      </c>
      <c r="K1487" t="str">
        <f>IF(ABS((moras2[[#This Row],[EDAD]]-AVERAGE($I:$I))/_xlfn.STDEV.S($I:$I))&gt;1.96,"Atípico","No")</f>
        <v>No</v>
      </c>
      <c r="L1487" t="str">
        <f t="shared" si="46"/>
        <v>46-55</v>
      </c>
      <c r="M1487" t="str">
        <f t="shared" si="47"/>
        <v>500.001-1.000.000</v>
      </c>
    </row>
    <row r="1488" spans="1:13" x14ac:dyDescent="0.35">
      <c r="A1488">
        <v>1829</v>
      </c>
      <c r="B1488" t="s">
        <v>15</v>
      </c>
      <c r="C1488">
        <v>625201.97</v>
      </c>
      <c r="D1488" t="s">
        <v>10</v>
      </c>
      <c r="E1488" t="s">
        <v>16</v>
      </c>
      <c r="F1488" t="s">
        <v>12</v>
      </c>
      <c r="G1488" t="s">
        <v>13</v>
      </c>
      <c r="H1488" t="s">
        <v>13</v>
      </c>
      <c r="I1488">
        <v>24</v>
      </c>
      <c r="J1488" t="str">
        <f>IF(ABS((C1488-AVERAGE($C:$C))/_xlfn.STDEV.S(moras2[SALARIO]))&gt;1.96,"Atípico","No")</f>
        <v>No</v>
      </c>
      <c r="K1488" t="str">
        <f>IF(ABS((moras2[[#This Row],[EDAD]]-AVERAGE($I:$I))/_xlfn.STDEV.S($I:$I))&gt;1.96,"Atípico","No")</f>
        <v>No</v>
      </c>
      <c r="L1488" t="str">
        <f t="shared" si="46"/>
        <v>26-35</v>
      </c>
      <c r="M1488" t="str">
        <f t="shared" si="47"/>
        <v>500.001-1.000.000</v>
      </c>
    </row>
    <row r="1489" spans="1:13" x14ac:dyDescent="0.35">
      <c r="A1489">
        <v>3405</v>
      </c>
      <c r="B1489" t="s">
        <v>9</v>
      </c>
      <c r="C1489">
        <v>623902.14</v>
      </c>
      <c r="D1489" t="s">
        <v>10</v>
      </c>
      <c r="E1489" t="s">
        <v>16</v>
      </c>
      <c r="F1489" t="s">
        <v>12</v>
      </c>
      <c r="G1489" t="s">
        <v>13</v>
      </c>
      <c r="H1489" t="s">
        <v>13</v>
      </c>
      <c r="I1489">
        <v>44</v>
      </c>
      <c r="J1489" t="str">
        <f>IF(ABS((C1489-AVERAGE($C:$C))/_xlfn.STDEV.S(moras2[SALARIO]))&gt;1.96,"Atípico","No")</f>
        <v>No</v>
      </c>
      <c r="K1489" t="str">
        <f>IF(ABS((moras2[[#This Row],[EDAD]]-AVERAGE($I:$I))/_xlfn.STDEV.S($I:$I))&gt;1.96,"Atípico","No")</f>
        <v>No</v>
      </c>
      <c r="L1489" t="str">
        <f t="shared" si="46"/>
        <v>36-45</v>
      </c>
      <c r="M1489" t="str">
        <f t="shared" si="47"/>
        <v>500.001-1.000.000</v>
      </c>
    </row>
    <row r="1490" spans="1:13" x14ac:dyDescent="0.35">
      <c r="A1490">
        <v>3562</v>
      </c>
      <c r="B1490" t="s">
        <v>9</v>
      </c>
      <c r="C1490">
        <v>623822</v>
      </c>
      <c r="D1490" t="s">
        <v>10</v>
      </c>
      <c r="E1490" t="s">
        <v>16</v>
      </c>
      <c r="F1490" t="s">
        <v>12</v>
      </c>
      <c r="G1490" t="s">
        <v>13</v>
      </c>
      <c r="H1490" t="s">
        <v>13</v>
      </c>
      <c r="I1490">
        <v>27</v>
      </c>
      <c r="J1490" t="str">
        <f>IF(ABS((C1490-AVERAGE($C:$C))/_xlfn.STDEV.S(moras2[SALARIO]))&gt;1.96,"Atípico","No")</f>
        <v>No</v>
      </c>
      <c r="K1490" t="str">
        <f>IF(ABS((moras2[[#This Row],[EDAD]]-AVERAGE($I:$I))/_xlfn.STDEV.S($I:$I))&gt;1.96,"Atípico","No")</f>
        <v>No</v>
      </c>
      <c r="L1490" t="str">
        <f t="shared" si="46"/>
        <v>26-35</v>
      </c>
      <c r="M1490" t="str">
        <f t="shared" si="47"/>
        <v>500.001-1.000.000</v>
      </c>
    </row>
    <row r="1491" spans="1:13" x14ac:dyDescent="0.35">
      <c r="A1491">
        <v>838</v>
      </c>
      <c r="B1491" t="s">
        <v>15</v>
      </c>
      <c r="C1491">
        <v>623738</v>
      </c>
      <c r="D1491" t="s">
        <v>10</v>
      </c>
      <c r="E1491" t="s">
        <v>16</v>
      </c>
      <c r="F1491" t="s">
        <v>12</v>
      </c>
      <c r="G1491" t="s">
        <v>13</v>
      </c>
      <c r="H1491" t="s">
        <v>13</v>
      </c>
      <c r="I1491">
        <v>26</v>
      </c>
      <c r="J1491" t="str">
        <f>IF(ABS((C1491-AVERAGE($C:$C))/_xlfn.STDEV.S(moras2[SALARIO]))&gt;1.96,"Atípico","No")</f>
        <v>No</v>
      </c>
      <c r="K1491" t="str">
        <f>IF(ABS((moras2[[#This Row],[EDAD]]-AVERAGE($I:$I))/_xlfn.STDEV.S($I:$I))&gt;1.96,"Atípico","No")</f>
        <v>No</v>
      </c>
      <c r="L1491" t="str">
        <f t="shared" si="46"/>
        <v>26-35</v>
      </c>
      <c r="M1491" t="str">
        <f t="shared" si="47"/>
        <v>500.001-1.000.000</v>
      </c>
    </row>
    <row r="1492" spans="1:13" x14ac:dyDescent="0.35">
      <c r="A1492">
        <v>2637</v>
      </c>
      <c r="B1492" t="s">
        <v>9</v>
      </c>
      <c r="C1492">
        <v>623700</v>
      </c>
      <c r="D1492" t="s">
        <v>10</v>
      </c>
      <c r="E1492" t="s">
        <v>16</v>
      </c>
      <c r="F1492" t="s">
        <v>12</v>
      </c>
      <c r="G1492" t="s">
        <v>13</v>
      </c>
      <c r="H1492" t="s">
        <v>13</v>
      </c>
      <c r="I1492">
        <v>35</v>
      </c>
      <c r="J1492" t="str">
        <f>IF(ABS((C1492-AVERAGE($C:$C))/_xlfn.STDEV.S(moras2[SALARIO]))&gt;1.96,"Atípico","No")</f>
        <v>No</v>
      </c>
      <c r="K1492" t="str">
        <f>IF(ABS((moras2[[#This Row],[EDAD]]-AVERAGE($I:$I))/_xlfn.STDEV.S($I:$I))&gt;1.96,"Atípico","No")</f>
        <v>No</v>
      </c>
      <c r="L1492" t="str">
        <f t="shared" si="46"/>
        <v>26-35</v>
      </c>
      <c r="M1492" t="str">
        <f t="shared" si="47"/>
        <v>500.001-1.000.000</v>
      </c>
    </row>
    <row r="1493" spans="1:13" x14ac:dyDescent="0.35">
      <c r="A1493">
        <v>4100</v>
      </c>
      <c r="B1493" t="s">
        <v>9</v>
      </c>
      <c r="C1493">
        <v>623672</v>
      </c>
      <c r="D1493" t="s">
        <v>10</v>
      </c>
      <c r="E1493" t="s">
        <v>16</v>
      </c>
      <c r="F1493" t="s">
        <v>12</v>
      </c>
      <c r="G1493" t="s">
        <v>13</v>
      </c>
      <c r="H1493" t="s">
        <v>13</v>
      </c>
      <c r="I1493">
        <v>51</v>
      </c>
      <c r="J1493" t="str">
        <f>IF(ABS((C1493-AVERAGE($C:$C))/_xlfn.STDEV.S(moras2[SALARIO]))&gt;1.96,"Atípico","No")</f>
        <v>No</v>
      </c>
      <c r="K1493" t="str">
        <f>IF(ABS((moras2[[#This Row],[EDAD]]-AVERAGE($I:$I))/_xlfn.STDEV.S($I:$I))&gt;1.96,"Atípico","No")</f>
        <v>No</v>
      </c>
      <c r="L1493" t="str">
        <f t="shared" si="46"/>
        <v>46-55</v>
      </c>
      <c r="M1493" t="str">
        <f t="shared" si="47"/>
        <v>500.001-1.000.000</v>
      </c>
    </row>
    <row r="1494" spans="1:13" x14ac:dyDescent="0.35">
      <c r="A1494">
        <v>4030</v>
      </c>
      <c r="B1494" t="s">
        <v>15</v>
      </c>
      <c r="C1494">
        <v>622677.26</v>
      </c>
      <c r="D1494" t="s">
        <v>10</v>
      </c>
      <c r="E1494" t="s">
        <v>11</v>
      </c>
      <c r="F1494" t="s">
        <v>12</v>
      </c>
      <c r="G1494" t="s">
        <v>13</v>
      </c>
      <c r="H1494" t="s">
        <v>13</v>
      </c>
      <c r="I1494">
        <v>31</v>
      </c>
      <c r="J1494" t="str">
        <f>IF(ABS((C1494-AVERAGE($C:$C))/_xlfn.STDEV.S(moras2[SALARIO]))&gt;1.96,"Atípico","No")</f>
        <v>No</v>
      </c>
      <c r="K1494" t="str">
        <f>IF(ABS((moras2[[#This Row],[EDAD]]-AVERAGE($I:$I))/_xlfn.STDEV.S($I:$I))&gt;1.96,"Atípico","No")</f>
        <v>No</v>
      </c>
      <c r="L1494" t="str">
        <f t="shared" si="46"/>
        <v>26-35</v>
      </c>
      <c r="M1494" t="str">
        <f t="shared" si="47"/>
        <v>500.001-1.000.000</v>
      </c>
    </row>
    <row r="1495" spans="1:13" x14ac:dyDescent="0.35">
      <c r="A1495">
        <v>2903</v>
      </c>
      <c r="B1495" t="s">
        <v>15</v>
      </c>
      <c r="C1495">
        <v>622394.65</v>
      </c>
      <c r="D1495" t="s">
        <v>10</v>
      </c>
      <c r="E1495" t="s">
        <v>16</v>
      </c>
      <c r="F1495" t="s">
        <v>12</v>
      </c>
      <c r="G1495" t="s">
        <v>13</v>
      </c>
      <c r="H1495" t="s">
        <v>12</v>
      </c>
      <c r="I1495">
        <v>23</v>
      </c>
      <c r="J1495" t="str">
        <f>IF(ABS((C1495-AVERAGE($C:$C))/_xlfn.STDEV.S(moras2[SALARIO]))&gt;1.96,"Atípico","No")</f>
        <v>No</v>
      </c>
      <c r="K1495" t="str">
        <f>IF(ABS((moras2[[#This Row],[EDAD]]-AVERAGE($I:$I))/_xlfn.STDEV.S($I:$I))&gt;1.96,"Atípico","No")</f>
        <v>No</v>
      </c>
      <c r="L1495" t="str">
        <f t="shared" si="46"/>
        <v>26-35</v>
      </c>
      <c r="M1495" t="str">
        <f t="shared" si="47"/>
        <v>500.001-1.000.000</v>
      </c>
    </row>
    <row r="1496" spans="1:13" x14ac:dyDescent="0.35">
      <c r="A1496">
        <v>400</v>
      </c>
      <c r="B1496" t="s">
        <v>9</v>
      </c>
      <c r="C1496">
        <v>622335.6</v>
      </c>
      <c r="D1496" t="s">
        <v>10</v>
      </c>
      <c r="E1496" t="s">
        <v>16</v>
      </c>
      <c r="F1496" t="s">
        <v>12</v>
      </c>
      <c r="G1496" t="s">
        <v>13</v>
      </c>
      <c r="H1496" t="s">
        <v>13</v>
      </c>
      <c r="I1496">
        <v>50</v>
      </c>
      <c r="J1496" t="str">
        <f>IF(ABS((C1496-AVERAGE($C:$C))/_xlfn.STDEV.S(moras2[SALARIO]))&gt;1.96,"Atípico","No")</f>
        <v>No</v>
      </c>
      <c r="K1496" t="str">
        <f>IF(ABS((moras2[[#This Row],[EDAD]]-AVERAGE($I:$I))/_xlfn.STDEV.S($I:$I))&gt;1.96,"Atípico","No")</f>
        <v>No</v>
      </c>
      <c r="L1496" t="str">
        <f t="shared" si="46"/>
        <v>46-55</v>
      </c>
      <c r="M1496" t="str">
        <f t="shared" si="47"/>
        <v>500.001-1.000.000</v>
      </c>
    </row>
    <row r="1497" spans="1:13" x14ac:dyDescent="0.35">
      <c r="A1497">
        <v>427</v>
      </c>
      <c r="B1497" t="s">
        <v>15</v>
      </c>
      <c r="C1497">
        <v>622188</v>
      </c>
      <c r="D1497" t="s">
        <v>10</v>
      </c>
      <c r="E1497" t="s">
        <v>16</v>
      </c>
      <c r="F1497" t="s">
        <v>12</v>
      </c>
      <c r="G1497" t="s">
        <v>13</v>
      </c>
      <c r="H1497" t="s">
        <v>13</v>
      </c>
      <c r="I1497">
        <v>31</v>
      </c>
      <c r="J1497" t="str">
        <f>IF(ABS((C1497-AVERAGE($C:$C))/_xlfn.STDEV.S(moras2[SALARIO]))&gt;1.96,"Atípico","No")</f>
        <v>No</v>
      </c>
      <c r="K1497" t="str">
        <f>IF(ABS((moras2[[#This Row],[EDAD]]-AVERAGE($I:$I))/_xlfn.STDEV.S($I:$I))&gt;1.96,"Atípico","No")</f>
        <v>No</v>
      </c>
      <c r="L1497" t="str">
        <f t="shared" si="46"/>
        <v>26-35</v>
      </c>
      <c r="M1497" t="str">
        <f t="shared" si="47"/>
        <v>500.001-1.000.000</v>
      </c>
    </row>
    <row r="1498" spans="1:13" x14ac:dyDescent="0.35">
      <c r="A1498">
        <v>834</v>
      </c>
      <c r="B1498" t="s">
        <v>15</v>
      </c>
      <c r="C1498">
        <v>622035.84</v>
      </c>
      <c r="D1498" t="s">
        <v>10</v>
      </c>
      <c r="E1498" t="s">
        <v>11</v>
      </c>
      <c r="F1498" t="s">
        <v>12</v>
      </c>
      <c r="G1498" t="s">
        <v>13</v>
      </c>
      <c r="H1498" t="s">
        <v>13</v>
      </c>
      <c r="I1498">
        <v>26</v>
      </c>
      <c r="J1498" t="str">
        <f>IF(ABS((C1498-AVERAGE($C:$C))/_xlfn.STDEV.S(moras2[SALARIO]))&gt;1.96,"Atípico","No")</f>
        <v>No</v>
      </c>
      <c r="K1498" t="str">
        <f>IF(ABS((moras2[[#This Row],[EDAD]]-AVERAGE($I:$I))/_xlfn.STDEV.S($I:$I))&gt;1.96,"Atípico","No")</f>
        <v>No</v>
      </c>
      <c r="L1498" t="str">
        <f t="shared" si="46"/>
        <v>26-35</v>
      </c>
      <c r="M1498" t="str">
        <f t="shared" si="47"/>
        <v>500.001-1.000.000</v>
      </c>
    </row>
    <row r="1499" spans="1:13" x14ac:dyDescent="0.35">
      <c r="A1499">
        <v>200</v>
      </c>
      <c r="B1499" t="s">
        <v>9</v>
      </c>
      <c r="C1499">
        <v>622035.84</v>
      </c>
      <c r="D1499" t="s">
        <v>10</v>
      </c>
      <c r="E1499" t="s">
        <v>11</v>
      </c>
      <c r="F1499" t="s">
        <v>12</v>
      </c>
      <c r="G1499" t="s">
        <v>13</v>
      </c>
      <c r="H1499" t="s">
        <v>13</v>
      </c>
      <c r="I1499">
        <v>27</v>
      </c>
      <c r="J1499" t="str">
        <f>IF(ABS((C1499-AVERAGE($C:$C))/_xlfn.STDEV.S(moras2[SALARIO]))&gt;1.96,"Atípico","No")</f>
        <v>No</v>
      </c>
      <c r="K1499" t="str">
        <f>IF(ABS((moras2[[#This Row],[EDAD]]-AVERAGE($I:$I))/_xlfn.STDEV.S($I:$I))&gt;1.96,"Atípico","No")</f>
        <v>No</v>
      </c>
      <c r="L1499" t="str">
        <f t="shared" si="46"/>
        <v>26-35</v>
      </c>
      <c r="M1499" t="str">
        <f t="shared" si="47"/>
        <v>500.001-1.000.000</v>
      </c>
    </row>
    <row r="1500" spans="1:13" x14ac:dyDescent="0.35">
      <c r="A1500">
        <v>3454</v>
      </c>
      <c r="B1500" t="s">
        <v>15</v>
      </c>
      <c r="C1500">
        <v>622035.84</v>
      </c>
      <c r="D1500" t="s">
        <v>10</v>
      </c>
      <c r="E1500" t="s">
        <v>11</v>
      </c>
      <c r="F1500" t="s">
        <v>12</v>
      </c>
      <c r="G1500" t="s">
        <v>13</v>
      </c>
      <c r="H1500" t="s">
        <v>13</v>
      </c>
      <c r="I1500">
        <v>27</v>
      </c>
      <c r="J1500" t="str">
        <f>IF(ABS((C1500-AVERAGE($C:$C))/_xlfn.STDEV.S(moras2[SALARIO]))&gt;1.96,"Atípico","No")</f>
        <v>No</v>
      </c>
      <c r="K1500" t="str">
        <f>IF(ABS((moras2[[#This Row],[EDAD]]-AVERAGE($I:$I))/_xlfn.STDEV.S($I:$I))&gt;1.96,"Atípico","No")</f>
        <v>No</v>
      </c>
      <c r="L1500" t="str">
        <f t="shared" si="46"/>
        <v>26-35</v>
      </c>
      <c r="M1500" t="str">
        <f t="shared" si="47"/>
        <v>500.001-1.000.000</v>
      </c>
    </row>
    <row r="1501" spans="1:13" x14ac:dyDescent="0.35">
      <c r="A1501">
        <v>90</v>
      </c>
      <c r="B1501" t="s">
        <v>15</v>
      </c>
      <c r="C1501">
        <v>622035.81999999995</v>
      </c>
      <c r="D1501" t="s">
        <v>10</v>
      </c>
      <c r="E1501" t="s">
        <v>11</v>
      </c>
      <c r="F1501" t="s">
        <v>12</v>
      </c>
      <c r="G1501" t="s">
        <v>13</v>
      </c>
      <c r="H1501" t="s">
        <v>13</v>
      </c>
      <c r="I1501">
        <v>30</v>
      </c>
      <c r="J1501" t="str">
        <f>IF(ABS((C1501-AVERAGE($C:$C))/_xlfn.STDEV.S(moras2[SALARIO]))&gt;1.96,"Atípico","No")</f>
        <v>No</v>
      </c>
      <c r="K1501" t="str">
        <f>IF(ABS((moras2[[#This Row],[EDAD]]-AVERAGE($I:$I))/_xlfn.STDEV.S($I:$I))&gt;1.96,"Atípico","No")</f>
        <v>No</v>
      </c>
      <c r="L1501" t="str">
        <f t="shared" si="46"/>
        <v>26-35</v>
      </c>
      <c r="M1501" t="str">
        <f t="shared" si="47"/>
        <v>500.001-1.000.000</v>
      </c>
    </row>
    <row r="1502" spans="1:13" x14ac:dyDescent="0.35">
      <c r="A1502">
        <v>276</v>
      </c>
      <c r="B1502" t="s">
        <v>9</v>
      </c>
      <c r="C1502">
        <v>621333.79</v>
      </c>
      <c r="D1502" t="s">
        <v>10</v>
      </c>
      <c r="E1502" t="s">
        <v>16</v>
      </c>
      <c r="F1502" t="s">
        <v>12</v>
      </c>
      <c r="G1502" t="s">
        <v>13</v>
      </c>
      <c r="H1502" t="s">
        <v>13</v>
      </c>
      <c r="I1502">
        <v>47</v>
      </c>
      <c r="J1502" t="str">
        <f>IF(ABS((C1502-AVERAGE($C:$C))/_xlfn.STDEV.S(moras2[SALARIO]))&gt;1.96,"Atípico","No")</f>
        <v>No</v>
      </c>
      <c r="K1502" t="str">
        <f>IF(ABS((moras2[[#This Row],[EDAD]]-AVERAGE($I:$I))/_xlfn.STDEV.S($I:$I))&gt;1.96,"Atípico","No")</f>
        <v>No</v>
      </c>
      <c r="L1502" t="str">
        <f t="shared" si="46"/>
        <v>46-55</v>
      </c>
      <c r="M1502" t="str">
        <f t="shared" si="47"/>
        <v>500.001-1.000.000</v>
      </c>
    </row>
    <row r="1503" spans="1:13" x14ac:dyDescent="0.35">
      <c r="A1503">
        <v>1707</v>
      </c>
      <c r="B1503" t="s">
        <v>9</v>
      </c>
      <c r="C1503">
        <v>620713</v>
      </c>
      <c r="D1503" t="s">
        <v>18</v>
      </c>
      <c r="E1503" t="s">
        <v>16</v>
      </c>
      <c r="F1503" t="s">
        <v>12</v>
      </c>
      <c r="G1503" t="s">
        <v>13</v>
      </c>
      <c r="H1503" t="s">
        <v>12</v>
      </c>
      <c r="I1503">
        <v>43</v>
      </c>
      <c r="J1503" t="str">
        <f>IF(ABS((C1503-AVERAGE($C:$C))/_xlfn.STDEV.S(moras2[SALARIO]))&gt;1.96,"Atípico","No")</f>
        <v>No</v>
      </c>
      <c r="K1503" t="str">
        <f>IF(ABS((moras2[[#This Row],[EDAD]]-AVERAGE($I:$I))/_xlfn.STDEV.S($I:$I))&gt;1.96,"Atípico","No")</f>
        <v>No</v>
      </c>
      <c r="L1503" t="str">
        <f t="shared" si="46"/>
        <v>36-45</v>
      </c>
      <c r="M1503" t="str">
        <f t="shared" si="47"/>
        <v>500.001-1.000.000</v>
      </c>
    </row>
    <row r="1504" spans="1:13" x14ac:dyDescent="0.35">
      <c r="A1504">
        <v>2459</v>
      </c>
      <c r="B1504" t="s">
        <v>9</v>
      </c>
      <c r="C1504">
        <v>620581</v>
      </c>
      <c r="D1504" t="s">
        <v>10</v>
      </c>
      <c r="E1504" t="s">
        <v>11</v>
      </c>
      <c r="F1504" t="s">
        <v>12</v>
      </c>
      <c r="G1504" t="s">
        <v>13</v>
      </c>
      <c r="H1504" t="s">
        <v>13</v>
      </c>
      <c r="I1504">
        <v>24</v>
      </c>
      <c r="J1504" t="str">
        <f>IF(ABS((C1504-AVERAGE($C:$C))/_xlfn.STDEV.S(moras2[SALARIO]))&gt;1.96,"Atípico","No")</f>
        <v>No</v>
      </c>
      <c r="K1504" t="str">
        <f>IF(ABS((moras2[[#This Row],[EDAD]]-AVERAGE($I:$I))/_xlfn.STDEV.S($I:$I))&gt;1.96,"Atípico","No")</f>
        <v>No</v>
      </c>
      <c r="L1504" t="str">
        <f t="shared" si="46"/>
        <v>26-35</v>
      </c>
      <c r="M1504" t="str">
        <f t="shared" si="47"/>
        <v>500.001-1.000.000</v>
      </c>
    </row>
    <row r="1505" spans="1:13" x14ac:dyDescent="0.35">
      <c r="A1505">
        <v>3616</v>
      </c>
      <c r="B1505" t="s">
        <v>9</v>
      </c>
      <c r="C1505">
        <v>620412.30000000005</v>
      </c>
      <c r="D1505" t="s">
        <v>10</v>
      </c>
      <c r="E1505" t="s">
        <v>11</v>
      </c>
      <c r="F1505" t="s">
        <v>12</v>
      </c>
      <c r="G1505" t="s">
        <v>13</v>
      </c>
      <c r="H1505" t="s">
        <v>13</v>
      </c>
      <c r="I1505">
        <v>54</v>
      </c>
      <c r="J1505" t="str">
        <f>IF(ABS((C1505-AVERAGE($C:$C))/_xlfn.STDEV.S(moras2[SALARIO]))&gt;1.96,"Atípico","No")</f>
        <v>No</v>
      </c>
      <c r="K1505" t="str">
        <f>IF(ABS((moras2[[#This Row],[EDAD]]-AVERAGE($I:$I))/_xlfn.STDEV.S($I:$I))&gt;1.96,"Atípico","No")</f>
        <v>No</v>
      </c>
      <c r="L1505" t="str">
        <f t="shared" si="46"/>
        <v>46-55</v>
      </c>
      <c r="M1505" t="str">
        <f t="shared" si="47"/>
        <v>500.001-1.000.000</v>
      </c>
    </row>
    <row r="1506" spans="1:13" x14ac:dyDescent="0.35">
      <c r="A1506">
        <v>2106</v>
      </c>
      <c r="B1506" t="s">
        <v>9</v>
      </c>
      <c r="C1506">
        <v>620373.67000000004</v>
      </c>
      <c r="D1506" t="s">
        <v>10</v>
      </c>
      <c r="E1506" t="s">
        <v>16</v>
      </c>
      <c r="F1506" t="s">
        <v>12</v>
      </c>
      <c r="G1506" t="s">
        <v>13</v>
      </c>
      <c r="H1506" t="s">
        <v>13</v>
      </c>
      <c r="I1506">
        <v>46</v>
      </c>
      <c r="J1506" t="str">
        <f>IF(ABS((C1506-AVERAGE($C:$C))/_xlfn.STDEV.S(moras2[SALARIO]))&gt;1.96,"Atípico","No")</f>
        <v>No</v>
      </c>
      <c r="K1506" t="str">
        <f>IF(ABS((moras2[[#This Row],[EDAD]]-AVERAGE($I:$I))/_xlfn.STDEV.S($I:$I))&gt;1.96,"Atípico","No")</f>
        <v>No</v>
      </c>
      <c r="L1506" t="str">
        <f t="shared" si="46"/>
        <v>46-55</v>
      </c>
      <c r="M1506" t="str">
        <f t="shared" si="47"/>
        <v>500.001-1.000.000</v>
      </c>
    </row>
    <row r="1507" spans="1:13" x14ac:dyDescent="0.35">
      <c r="A1507">
        <v>919</v>
      </c>
      <c r="B1507" t="s">
        <v>9</v>
      </c>
      <c r="C1507">
        <v>620245</v>
      </c>
      <c r="D1507" t="s">
        <v>18</v>
      </c>
      <c r="E1507" t="s">
        <v>16</v>
      </c>
      <c r="F1507" t="s">
        <v>12</v>
      </c>
      <c r="G1507" t="s">
        <v>13</v>
      </c>
      <c r="H1507" t="s">
        <v>12</v>
      </c>
      <c r="I1507">
        <v>37</v>
      </c>
      <c r="J1507" t="str">
        <f>IF(ABS((C1507-AVERAGE($C:$C))/_xlfn.STDEV.S(moras2[SALARIO]))&gt;1.96,"Atípico","No")</f>
        <v>No</v>
      </c>
      <c r="K1507" t="str">
        <f>IF(ABS((moras2[[#This Row],[EDAD]]-AVERAGE($I:$I))/_xlfn.STDEV.S($I:$I))&gt;1.96,"Atípico","No")</f>
        <v>No</v>
      </c>
      <c r="L1507" t="str">
        <f t="shared" si="46"/>
        <v>36-45</v>
      </c>
      <c r="M1507" t="str">
        <f t="shared" si="47"/>
        <v>500.001-1.000.000</v>
      </c>
    </row>
    <row r="1508" spans="1:13" x14ac:dyDescent="0.35">
      <c r="A1508">
        <v>4215</v>
      </c>
      <c r="B1508" t="s">
        <v>9</v>
      </c>
      <c r="C1508">
        <v>620245</v>
      </c>
      <c r="D1508" t="s">
        <v>18</v>
      </c>
      <c r="E1508" t="s">
        <v>16</v>
      </c>
      <c r="F1508" t="s">
        <v>12</v>
      </c>
      <c r="G1508" t="s">
        <v>13</v>
      </c>
      <c r="H1508" t="s">
        <v>13</v>
      </c>
      <c r="I1508">
        <v>45</v>
      </c>
      <c r="J1508" t="str">
        <f>IF(ABS((C1508-AVERAGE($C:$C))/_xlfn.STDEV.S(moras2[SALARIO]))&gt;1.96,"Atípico","No")</f>
        <v>No</v>
      </c>
      <c r="K1508" t="str">
        <f>IF(ABS((moras2[[#This Row],[EDAD]]-AVERAGE($I:$I))/_xlfn.STDEV.S($I:$I))&gt;1.96,"Atípico","No")</f>
        <v>No</v>
      </c>
      <c r="L1508" t="str">
        <f t="shared" si="46"/>
        <v>36-45</v>
      </c>
      <c r="M1508" t="str">
        <f t="shared" si="47"/>
        <v>500.001-1.000.000</v>
      </c>
    </row>
    <row r="1509" spans="1:13" x14ac:dyDescent="0.35">
      <c r="A1509">
        <v>2213</v>
      </c>
      <c r="B1509" t="s">
        <v>15</v>
      </c>
      <c r="C1509">
        <v>619970</v>
      </c>
      <c r="D1509" t="s">
        <v>18</v>
      </c>
      <c r="E1509" t="s">
        <v>16</v>
      </c>
      <c r="F1509" t="s">
        <v>12</v>
      </c>
      <c r="G1509" t="s">
        <v>13</v>
      </c>
      <c r="H1509" t="s">
        <v>13</v>
      </c>
      <c r="I1509">
        <v>53</v>
      </c>
      <c r="J1509" t="str">
        <f>IF(ABS((C1509-AVERAGE($C:$C))/_xlfn.STDEV.S(moras2[SALARIO]))&gt;1.96,"Atípico","No")</f>
        <v>No</v>
      </c>
      <c r="K1509" t="str">
        <f>IF(ABS((moras2[[#This Row],[EDAD]]-AVERAGE($I:$I))/_xlfn.STDEV.S($I:$I))&gt;1.96,"Atípico","No")</f>
        <v>No</v>
      </c>
      <c r="L1509" t="str">
        <f t="shared" si="46"/>
        <v>46-55</v>
      </c>
      <c r="M1509" t="str">
        <f t="shared" si="47"/>
        <v>500.001-1.000.000</v>
      </c>
    </row>
    <row r="1510" spans="1:13" x14ac:dyDescent="0.35">
      <c r="A1510">
        <v>1878</v>
      </c>
      <c r="B1510" t="s">
        <v>15</v>
      </c>
      <c r="C1510">
        <v>619612</v>
      </c>
      <c r="D1510" t="s">
        <v>18</v>
      </c>
      <c r="E1510" t="s">
        <v>16</v>
      </c>
      <c r="F1510" t="s">
        <v>12</v>
      </c>
      <c r="G1510" t="s">
        <v>13</v>
      </c>
      <c r="H1510" t="s">
        <v>13</v>
      </c>
      <c r="I1510">
        <v>40</v>
      </c>
      <c r="J1510" t="str">
        <f>IF(ABS((C1510-AVERAGE($C:$C))/_xlfn.STDEV.S(moras2[SALARIO]))&gt;1.96,"Atípico","No")</f>
        <v>No</v>
      </c>
      <c r="K1510" t="str">
        <f>IF(ABS((moras2[[#This Row],[EDAD]]-AVERAGE($I:$I))/_xlfn.STDEV.S($I:$I))&gt;1.96,"Atípico","No")</f>
        <v>No</v>
      </c>
      <c r="L1510" t="str">
        <f t="shared" si="46"/>
        <v>36-45</v>
      </c>
      <c r="M1510" t="str">
        <f t="shared" si="47"/>
        <v>500.001-1.000.000</v>
      </c>
    </row>
    <row r="1511" spans="1:13" x14ac:dyDescent="0.35">
      <c r="A1511">
        <v>2255</v>
      </c>
      <c r="B1511" t="s">
        <v>15</v>
      </c>
      <c r="C1511">
        <v>619506.39</v>
      </c>
      <c r="D1511" t="s">
        <v>10</v>
      </c>
      <c r="E1511" t="s">
        <v>11</v>
      </c>
      <c r="F1511" t="s">
        <v>12</v>
      </c>
      <c r="G1511" t="s">
        <v>13</v>
      </c>
      <c r="H1511" t="s">
        <v>13</v>
      </c>
      <c r="I1511">
        <v>34</v>
      </c>
      <c r="J1511" t="str">
        <f>IF(ABS((C1511-AVERAGE($C:$C))/_xlfn.STDEV.S(moras2[SALARIO]))&gt;1.96,"Atípico","No")</f>
        <v>No</v>
      </c>
      <c r="K1511" t="str">
        <f>IF(ABS((moras2[[#This Row],[EDAD]]-AVERAGE($I:$I))/_xlfn.STDEV.S($I:$I))&gt;1.96,"Atípico","No")</f>
        <v>No</v>
      </c>
      <c r="L1511" t="str">
        <f t="shared" si="46"/>
        <v>26-35</v>
      </c>
      <c r="M1511" t="str">
        <f t="shared" si="47"/>
        <v>500.001-1.000.000</v>
      </c>
    </row>
    <row r="1512" spans="1:13" x14ac:dyDescent="0.35">
      <c r="A1512">
        <v>1662</v>
      </c>
      <c r="B1512" t="s">
        <v>15</v>
      </c>
      <c r="C1512">
        <v>619489</v>
      </c>
      <c r="D1512" t="s">
        <v>10</v>
      </c>
      <c r="E1512" t="s">
        <v>11</v>
      </c>
      <c r="F1512" t="s">
        <v>12</v>
      </c>
      <c r="G1512" t="s">
        <v>13</v>
      </c>
      <c r="H1512" t="s">
        <v>13</v>
      </c>
      <c r="I1512">
        <v>37</v>
      </c>
      <c r="J1512" t="str">
        <f>IF(ABS((C1512-AVERAGE($C:$C))/_xlfn.STDEV.S(moras2[SALARIO]))&gt;1.96,"Atípico","No")</f>
        <v>No</v>
      </c>
      <c r="K1512" t="str">
        <f>IF(ABS((moras2[[#This Row],[EDAD]]-AVERAGE($I:$I))/_xlfn.STDEV.S($I:$I))&gt;1.96,"Atípico","No")</f>
        <v>No</v>
      </c>
      <c r="L1512" t="str">
        <f t="shared" si="46"/>
        <v>36-45</v>
      </c>
      <c r="M1512" t="str">
        <f t="shared" si="47"/>
        <v>500.001-1.000.000</v>
      </c>
    </row>
    <row r="1513" spans="1:13" x14ac:dyDescent="0.35">
      <c r="A1513">
        <v>3393</v>
      </c>
      <c r="B1513" t="s">
        <v>9</v>
      </c>
      <c r="C1513">
        <v>618962.9</v>
      </c>
      <c r="D1513" t="s">
        <v>10</v>
      </c>
      <c r="E1513" t="s">
        <v>16</v>
      </c>
      <c r="F1513" t="s">
        <v>12</v>
      </c>
      <c r="G1513" t="s">
        <v>13</v>
      </c>
      <c r="H1513" t="s">
        <v>13</v>
      </c>
      <c r="I1513">
        <v>51</v>
      </c>
      <c r="J1513" t="str">
        <f>IF(ABS((C1513-AVERAGE($C:$C))/_xlfn.STDEV.S(moras2[SALARIO]))&gt;1.96,"Atípico","No")</f>
        <v>No</v>
      </c>
      <c r="K1513" t="str">
        <f>IF(ABS((moras2[[#This Row],[EDAD]]-AVERAGE($I:$I))/_xlfn.STDEV.S($I:$I))&gt;1.96,"Atípico","No")</f>
        <v>No</v>
      </c>
      <c r="L1513" t="str">
        <f t="shared" si="46"/>
        <v>46-55</v>
      </c>
      <c r="M1513" t="str">
        <f t="shared" si="47"/>
        <v>500.001-1.000.000</v>
      </c>
    </row>
    <row r="1514" spans="1:13" x14ac:dyDescent="0.35">
      <c r="A1514">
        <v>4479</v>
      </c>
      <c r="B1514" t="s">
        <v>9</v>
      </c>
      <c r="C1514">
        <v>618762.76</v>
      </c>
      <c r="D1514" t="s">
        <v>10</v>
      </c>
      <c r="E1514" t="s">
        <v>16</v>
      </c>
      <c r="F1514" t="s">
        <v>12</v>
      </c>
      <c r="G1514" t="s">
        <v>12</v>
      </c>
      <c r="H1514" t="s">
        <v>13</v>
      </c>
      <c r="I1514">
        <v>47</v>
      </c>
      <c r="J1514" t="str">
        <f>IF(ABS((C1514-AVERAGE($C:$C))/_xlfn.STDEV.S(moras2[SALARIO]))&gt;1.96,"Atípico","No")</f>
        <v>No</v>
      </c>
      <c r="K1514" t="str">
        <f>IF(ABS((moras2[[#This Row],[EDAD]]-AVERAGE($I:$I))/_xlfn.STDEV.S($I:$I))&gt;1.96,"Atípico","No")</f>
        <v>No</v>
      </c>
      <c r="L1514" t="str">
        <f t="shared" si="46"/>
        <v>46-55</v>
      </c>
      <c r="M1514" t="str">
        <f t="shared" si="47"/>
        <v>500.001-1.000.000</v>
      </c>
    </row>
    <row r="1515" spans="1:13" x14ac:dyDescent="0.35">
      <c r="A1515">
        <v>2851</v>
      </c>
      <c r="B1515" t="s">
        <v>9</v>
      </c>
      <c r="C1515">
        <v>617586</v>
      </c>
      <c r="D1515" t="s">
        <v>10</v>
      </c>
      <c r="E1515" t="s">
        <v>16</v>
      </c>
      <c r="F1515" t="s">
        <v>12</v>
      </c>
      <c r="G1515" t="s">
        <v>13</v>
      </c>
      <c r="H1515" t="s">
        <v>12</v>
      </c>
      <c r="I1515">
        <v>36</v>
      </c>
      <c r="J1515" t="str">
        <f>IF(ABS((C1515-AVERAGE($C:$C))/_xlfn.STDEV.S(moras2[SALARIO]))&gt;1.96,"Atípico","No")</f>
        <v>No</v>
      </c>
      <c r="K1515" t="str">
        <f>IF(ABS((moras2[[#This Row],[EDAD]]-AVERAGE($I:$I))/_xlfn.STDEV.S($I:$I))&gt;1.96,"Atípico","No")</f>
        <v>No</v>
      </c>
      <c r="L1515" t="str">
        <f t="shared" si="46"/>
        <v>36-45</v>
      </c>
      <c r="M1515" t="str">
        <f t="shared" si="47"/>
        <v>500.001-1.000.000</v>
      </c>
    </row>
    <row r="1516" spans="1:13" x14ac:dyDescent="0.35">
      <c r="A1516">
        <v>4514</v>
      </c>
      <c r="B1516" t="s">
        <v>9</v>
      </c>
      <c r="C1516">
        <v>617575</v>
      </c>
      <c r="D1516" t="s">
        <v>18</v>
      </c>
      <c r="E1516" t="s">
        <v>16</v>
      </c>
      <c r="F1516" t="s">
        <v>12</v>
      </c>
      <c r="G1516" t="s">
        <v>13</v>
      </c>
      <c r="H1516" t="s">
        <v>12</v>
      </c>
      <c r="I1516">
        <v>45</v>
      </c>
      <c r="J1516" t="str">
        <f>IF(ABS((C1516-AVERAGE($C:$C))/_xlfn.STDEV.S(moras2[SALARIO]))&gt;1.96,"Atípico","No")</f>
        <v>No</v>
      </c>
      <c r="K1516" t="str">
        <f>IF(ABS((moras2[[#This Row],[EDAD]]-AVERAGE($I:$I))/_xlfn.STDEV.S($I:$I))&gt;1.96,"Atípico","No")</f>
        <v>No</v>
      </c>
      <c r="L1516" t="str">
        <f t="shared" si="46"/>
        <v>36-45</v>
      </c>
      <c r="M1516" t="str">
        <f t="shared" si="47"/>
        <v>500.001-1.000.000</v>
      </c>
    </row>
    <row r="1517" spans="1:13" x14ac:dyDescent="0.35">
      <c r="A1517">
        <v>4777</v>
      </c>
      <c r="B1517" t="s">
        <v>9</v>
      </c>
      <c r="C1517">
        <v>617386</v>
      </c>
      <c r="D1517" t="s">
        <v>18</v>
      </c>
      <c r="E1517" t="s">
        <v>16</v>
      </c>
      <c r="F1517" t="s">
        <v>12</v>
      </c>
      <c r="G1517" t="s">
        <v>13</v>
      </c>
      <c r="H1517" t="s">
        <v>13</v>
      </c>
      <c r="I1517">
        <v>40</v>
      </c>
      <c r="J1517" t="str">
        <f>IF(ABS((C1517-AVERAGE($C:$C))/_xlfn.STDEV.S(moras2[SALARIO]))&gt;1.96,"Atípico","No")</f>
        <v>No</v>
      </c>
      <c r="K1517" t="str">
        <f>IF(ABS((moras2[[#This Row],[EDAD]]-AVERAGE($I:$I))/_xlfn.STDEV.S($I:$I))&gt;1.96,"Atípico","No")</f>
        <v>No</v>
      </c>
      <c r="L1517" t="str">
        <f t="shared" si="46"/>
        <v>36-45</v>
      </c>
      <c r="M1517" t="str">
        <f t="shared" si="47"/>
        <v>500.001-1.000.000</v>
      </c>
    </row>
    <row r="1518" spans="1:13" x14ac:dyDescent="0.35">
      <c r="A1518">
        <v>3651</v>
      </c>
      <c r="B1518" t="s">
        <v>9</v>
      </c>
      <c r="C1518">
        <v>617046.87</v>
      </c>
      <c r="D1518" t="s">
        <v>10</v>
      </c>
      <c r="E1518" t="s">
        <v>16</v>
      </c>
      <c r="F1518" t="s">
        <v>12</v>
      </c>
      <c r="G1518" t="s">
        <v>12</v>
      </c>
      <c r="H1518" t="s">
        <v>13</v>
      </c>
      <c r="I1518">
        <v>23</v>
      </c>
      <c r="J1518" t="str">
        <f>IF(ABS((C1518-AVERAGE($C:$C))/_xlfn.STDEV.S(moras2[SALARIO]))&gt;1.96,"Atípico","No")</f>
        <v>No</v>
      </c>
      <c r="K1518" t="str">
        <f>IF(ABS((moras2[[#This Row],[EDAD]]-AVERAGE($I:$I))/_xlfn.STDEV.S($I:$I))&gt;1.96,"Atípico","No")</f>
        <v>No</v>
      </c>
      <c r="L1518" t="str">
        <f t="shared" si="46"/>
        <v>26-35</v>
      </c>
      <c r="M1518" t="str">
        <f t="shared" si="47"/>
        <v>500.001-1.000.000</v>
      </c>
    </row>
    <row r="1519" spans="1:13" x14ac:dyDescent="0.35">
      <c r="A1519">
        <v>3127</v>
      </c>
      <c r="B1519" t="s">
        <v>9</v>
      </c>
      <c r="C1519">
        <v>616500</v>
      </c>
      <c r="D1519" t="s">
        <v>10</v>
      </c>
      <c r="E1519" t="s">
        <v>16</v>
      </c>
      <c r="F1519" t="s">
        <v>12</v>
      </c>
      <c r="G1519" t="s">
        <v>13</v>
      </c>
      <c r="H1519" t="s">
        <v>13</v>
      </c>
      <c r="I1519">
        <v>21</v>
      </c>
      <c r="J1519" t="str">
        <f>IF(ABS((C1519-AVERAGE($C:$C))/_xlfn.STDEV.S(moras2[SALARIO]))&gt;1.96,"Atípico","No")</f>
        <v>No</v>
      </c>
      <c r="K1519" t="str">
        <f>IF(ABS((moras2[[#This Row],[EDAD]]-AVERAGE($I:$I))/_xlfn.STDEV.S($I:$I))&gt;1.96,"Atípico","No")</f>
        <v>No</v>
      </c>
      <c r="L1519" t="str">
        <f t="shared" si="46"/>
        <v>26-35</v>
      </c>
      <c r="M1519" t="str">
        <f t="shared" si="47"/>
        <v>500.001-1.000.000</v>
      </c>
    </row>
    <row r="1520" spans="1:13" x14ac:dyDescent="0.35">
      <c r="A1520">
        <v>3087</v>
      </c>
      <c r="B1520" t="s">
        <v>15</v>
      </c>
      <c r="C1520">
        <v>615850.17000000004</v>
      </c>
      <c r="D1520" t="s">
        <v>10</v>
      </c>
      <c r="E1520" t="s">
        <v>16</v>
      </c>
      <c r="F1520" t="s">
        <v>12</v>
      </c>
      <c r="G1520" t="s">
        <v>13</v>
      </c>
      <c r="H1520" t="s">
        <v>13</v>
      </c>
      <c r="I1520">
        <v>53</v>
      </c>
      <c r="J1520" t="str">
        <f>IF(ABS((C1520-AVERAGE($C:$C))/_xlfn.STDEV.S(moras2[SALARIO]))&gt;1.96,"Atípico","No")</f>
        <v>No</v>
      </c>
      <c r="K1520" t="str">
        <f>IF(ABS((moras2[[#This Row],[EDAD]]-AVERAGE($I:$I))/_xlfn.STDEV.S($I:$I))&gt;1.96,"Atípico","No")</f>
        <v>No</v>
      </c>
      <c r="L1520" t="str">
        <f t="shared" si="46"/>
        <v>46-55</v>
      </c>
      <c r="M1520" t="str">
        <f t="shared" si="47"/>
        <v>500.001-1.000.000</v>
      </c>
    </row>
    <row r="1521" spans="1:13" x14ac:dyDescent="0.35">
      <c r="A1521">
        <v>1694</v>
      </c>
      <c r="B1521" t="s">
        <v>15</v>
      </c>
      <c r="C1521">
        <v>615805.6</v>
      </c>
      <c r="D1521" t="s">
        <v>10</v>
      </c>
      <c r="E1521" t="s">
        <v>16</v>
      </c>
      <c r="F1521" t="s">
        <v>12</v>
      </c>
      <c r="G1521" t="s">
        <v>13</v>
      </c>
      <c r="H1521" t="s">
        <v>13</v>
      </c>
      <c r="I1521">
        <v>29</v>
      </c>
      <c r="J1521" t="str">
        <f>IF(ABS((C1521-AVERAGE($C:$C))/_xlfn.STDEV.S(moras2[SALARIO]))&gt;1.96,"Atípico","No")</f>
        <v>No</v>
      </c>
      <c r="K1521" t="str">
        <f>IF(ABS((moras2[[#This Row],[EDAD]]-AVERAGE($I:$I))/_xlfn.STDEV.S($I:$I))&gt;1.96,"Atípico","No")</f>
        <v>No</v>
      </c>
      <c r="L1521" t="str">
        <f t="shared" si="46"/>
        <v>26-35</v>
      </c>
      <c r="M1521" t="str">
        <f t="shared" si="47"/>
        <v>500.001-1.000.000</v>
      </c>
    </row>
    <row r="1522" spans="1:13" x14ac:dyDescent="0.35">
      <c r="A1522">
        <v>4472</v>
      </c>
      <c r="B1522" t="s">
        <v>9</v>
      </c>
      <c r="C1522">
        <v>615550</v>
      </c>
      <c r="D1522" t="s">
        <v>18</v>
      </c>
      <c r="E1522" t="s">
        <v>16</v>
      </c>
      <c r="F1522" t="s">
        <v>12</v>
      </c>
      <c r="G1522" t="s">
        <v>13</v>
      </c>
      <c r="H1522" t="s">
        <v>12</v>
      </c>
      <c r="I1522">
        <v>42</v>
      </c>
      <c r="J1522" t="str">
        <f>IF(ABS((C1522-AVERAGE($C:$C))/_xlfn.STDEV.S(moras2[SALARIO]))&gt;1.96,"Atípico","No")</f>
        <v>No</v>
      </c>
      <c r="K1522" t="str">
        <f>IF(ABS((moras2[[#This Row],[EDAD]]-AVERAGE($I:$I))/_xlfn.STDEV.S($I:$I))&gt;1.96,"Atípico","No")</f>
        <v>No</v>
      </c>
      <c r="L1522" t="str">
        <f t="shared" si="46"/>
        <v>36-45</v>
      </c>
      <c r="M1522" t="str">
        <f t="shared" si="47"/>
        <v>500.001-1.000.000</v>
      </c>
    </row>
    <row r="1523" spans="1:13" x14ac:dyDescent="0.35">
      <c r="A1523">
        <v>4401</v>
      </c>
      <c r="B1523" t="s">
        <v>9</v>
      </c>
      <c r="C1523">
        <v>615017.5</v>
      </c>
      <c r="D1523" t="s">
        <v>10</v>
      </c>
      <c r="E1523" t="s">
        <v>11</v>
      </c>
      <c r="F1523" t="s">
        <v>12</v>
      </c>
      <c r="G1523" t="s">
        <v>13</v>
      </c>
      <c r="H1523" t="s">
        <v>13</v>
      </c>
      <c r="I1523">
        <v>44</v>
      </c>
      <c r="J1523" t="str">
        <f>IF(ABS((C1523-AVERAGE($C:$C))/_xlfn.STDEV.S(moras2[SALARIO]))&gt;1.96,"Atípico","No")</f>
        <v>No</v>
      </c>
      <c r="K1523" t="str">
        <f>IF(ABS((moras2[[#This Row],[EDAD]]-AVERAGE($I:$I))/_xlfn.STDEV.S($I:$I))&gt;1.96,"Atípico","No")</f>
        <v>No</v>
      </c>
      <c r="L1523" t="str">
        <f t="shared" si="46"/>
        <v>36-45</v>
      </c>
      <c r="M1523" t="str">
        <f t="shared" si="47"/>
        <v>500.001-1.000.000</v>
      </c>
    </row>
    <row r="1524" spans="1:13" x14ac:dyDescent="0.35">
      <c r="A1524">
        <v>406</v>
      </c>
      <c r="B1524" t="s">
        <v>9</v>
      </c>
      <c r="C1524">
        <v>614527</v>
      </c>
      <c r="D1524" t="s">
        <v>10</v>
      </c>
      <c r="E1524" t="s">
        <v>16</v>
      </c>
      <c r="F1524" t="s">
        <v>12</v>
      </c>
      <c r="G1524" t="s">
        <v>13</v>
      </c>
      <c r="H1524" t="s">
        <v>13</v>
      </c>
      <c r="I1524">
        <v>38</v>
      </c>
      <c r="J1524" t="str">
        <f>IF(ABS((C1524-AVERAGE($C:$C))/_xlfn.STDEV.S(moras2[SALARIO]))&gt;1.96,"Atípico","No")</f>
        <v>No</v>
      </c>
      <c r="K1524" t="str">
        <f>IF(ABS((moras2[[#This Row],[EDAD]]-AVERAGE($I:$I))/_xlfn.STDEV.S($I:$I))&gt;1.96,"Atípico","No")</f>
        <v>No</v>
      </c>
      <c r="L1524" t="str">
        <f t="shared" si="46"/>
        <v>36-45</v>
      </c>
      <c r="M1524" t="str">
        <f t="shared" si="47"/>
        <v>500.001-1.000.000</v>
      </c>
    </row>
    <row r="1525" spans="1:13" x14ac:dyDescent="0.35">
      <c r="A1525">
        <v>3848</v>
      </c>
      <c r="B1525" t="s">
        <v>9</v>
      </c>
      <c r="C1525">
        <v>613320</v>
      </c>
      <c r="D1525" t="s">
        <v>21</v>
      </c>
      <c r="E1525" t="s">
        <v>16</v>
      </c>
      <c r="F1525" t="s">
        <v>12</v>
      </c>
      <c r="G1525" t="s">
        <v>12</v>
      </c>
      <c r="H1525" t="s">
        <v>13</v>
      </c>
      <c r="I1525">
        <v>72</v>
      </c>
      <c r="J1525" t="str">
        <f>IF(ABS((C1525-AVERAGE($C:$C))/_xlfn.STDEV.S(moras2[SALARIO]))&gt;1.96,"Atípico","No")</f>
        <v>No</v>
      </c>
      <c r="K1525" t="str">
        <f>IF(ABS((moras2[[#This Row],[EDAD]]-AVERAGE($I:$I))/_xlfn.STDEV.S($I:$I))&gt;1.96,"Atípico","No")</f>
        <v>Atípico</v>
      </c>
      <c r="L1525" t="str">
        <f t="shared" si="46"/>
        <v>56+</v>
      </c>
      <c r="M1525" t="str">
        <f t="shared" si="47"/>
        <v>500.001-1.000.000</v>
      </c>
    </row>
    <row r="1526" spans="1:13" x14ac:dyDescent="0.35">
      <c r="A1526">
        <v>3962</v>
      </c>
      <c r="B1526" t="s">
        <v>9</v>
      </c>
      <c r="C1526">
        <v>612532.43999999994</v>
      </c>
      <c r="D1526" t="s">
        <v>14</v>
      </c>
      <c r="E1526" t="s">
        <v>11</v>
      </c>
      <c r="F1526" t="s">
        <v>12</v>
      </c>
      <c r="G1526" t="s">
        <v>13</v>
      </c>
      <c r="H1526" t="s">
        <v>13</v>
      </c>
      <c r="I1526">
        <v>67</v>
      </c>
      <c r="J1526" t="str">
        <f>IF(ABS((C1526-AVERAGE($C:$C))/_xlfn.STDEV.S(moras2[SALARIO]))&gt;1.96,"Atípico","No")</f>
        <v>No</v>
      </c>
      <c r="K1526" t="str">
        <f>IF(ABS((moras2[[#This Row],[EDAD]]-AVERAGE($I:$I))/_xlfn.STDEV.S($I:$I))&gt;1.96,"Atípico","No")</f>
        <v>No</v>
      </c>
      <c r="L1526" t="str">
        <f t="shared" si="46"/>
        <v>56+</v>
      </c>
      <c r="M1526" t="str">
        <f t="shared" si="47"/>
        <v>500.001-1.000.000</v>
      </c>
    </row>
    <row r="1527" spans="1:13" x14ac:dyDescent="0.35">
      <c r="A1527">
        <v>1718</v>
      </c>
      <c r="B1527" t="s">
        <v>9</v>
      </c>
      <c r="C1527">
        <v>611625</v>
      </c>
      <c r="D1527" t="s">
        <v>10</v>
      </c>
      <c r="E1527" t="s">
        <v>16</v>
      </c>
      <c r="F1527" t="s">
        <v>12</v>
      </c>
      <c r="G1527" t="s">
        <v>13</v>
      </c>
      <c r="H1527" t="s">
        <v>13</v>
      </c>
      <c r="I1527">
        <v>41</v>
      </c>
      <c r="J1527" t="str">
        <f>IF(ABS((C1527-AVERAGE($C:$C))/_xlfn.STDEV.S(moras2[SALARIO]))&gt;1.96,"Atípico","No")</f>
        <v>No</v>
      </c>
      <c r="K1527" t="str">
        <f>IF(ABS((moras2[[#This Row],[EDAD]]-AVERAGE($I:$I))/_xlfn.STDEV.S($I:$I))&gt;1.96,"Atípico","No")</f>
        <v>No</v>
      </c>
      <c r="L1527" t="str">
        <f t="shared" si="46"/>
        <v>36-45</v>
      </c>
      <c r="M1527" t="str">
        <f t="shared" si="47"/>
        <v>500.001-1.000.000</v>
      </c>
    </row>
    <row r="1528" spans="1:13" x14ac:dyDescent="0.35">
      <c r="A1528">
        <v>3068</v>
      </c>
      <c r="B1528" t="s">
        <v>9</v>
      </c>
      <c r="C1528">
        <v>611409</v>
      </c>
      <c r="D1528" t="s">
        <v>18</v>
      </c>
      <c r="E1528" t="s">
        <v>16</v>
      </c>
      <c r="F1528" t="s">
        <v>12</v>
      </c>
      <c r="G1528" t="s">
        <v>13</v>
      </c>
      <c r="H1528" t="s">
        <v>13</v>
      </c>
      <c r="I1528">
        <v>45</v>
      </c>
      <c r="J1528" t="str">
        <f>IF(ABS((C1528-AVERAGE($C:$C))/_xlfn.STDEV.S(moras2[SALARIO]))&gt;1.96,"Atípico","No")</f>
        <v>No</v>
      </c>
      <c r="K1528" t="str">
        <f>IF(ABS((moras2[[#This Row],[EDAD]]-AVERAGE($I:$I))/_xlfn.STDEV.S($I:$I))&gt;1.96,"Atípico","No")</f>
        <v>No</v>
      </c>
      <c r="L1528" t="str">
        <f t="shared" si="46"/>
        <v>36-45</v>
      </c>
      <c r="M1528" t="str">
        <f t="shared" si="47"/>
        <v>500.001-1.000.000</v>
      </c>
    </row>
    <row r="1529" spans="1:13" x14ac:dyDescent="0.35">
      <c r="A1529">
        <v>2016</v>
      </c>
      <c r="B1529" t="s">
        <v>9</v>
      </c>
      <c r="C1529">
        <v>611409</v>
      </c>
      <c r="D1529" t="s">
        <v>18</v>
      </c>
      <c r="E1529" t="s">
        <v>16</v>
      </c>
      <c r="F1529" t="s">
        <v>12</v>
      </c>
      <c r="G1529" t="s">
        <v>13</v>
      </c>
      <c r="H1529" t="s">
        <v>12</v>
      </c>
      <c r="I1529">
        <v>68</v>
      </c>
      <c r="J1529" t="str">
        <f>IF(ABS((C1529-AVERAGE($C:$C))/_xlfn.STDEV.S(moras2[SALARIO]))&gt;1.96,"Atípico","No")</f>
        <v>No</v>
      </c>
      <c r="K1529" t="str">
        <f>IF(ABS((moras2[[#This Row],[EDAD]]-AVERAGE($I:$I))/_xlfn.STDEV.S($I:$I))&gt;1.96,"Atípico","No")</f>
        <v>No</v>
      </c>
      <c r="L1529" t="str">
        <f t="shared" si="46"/>
        <v>56+</v>
      </c>
      <c r="M1529" t="str">
        <f t="shared" si="47"/>
        <v>500.001-1.000.000</v>
      </c>
    </row>
    <row r="1530" spans="1:13" x14ac:dyDescent="0.35">
      <c r="A1530">
        <v>1525</v>
      </c>
      <c r="B1530" t="s">
        <v>9</v>
      </c>
      <c r="C1530">
        <v>611036.43999999994</v>
      </c>
      <c r="D1530" t="s">
        <v>14</v>
      </c>
      <c r="E1530" t="s">
        <v>11</v>
      </c>
      <c r="F1530" t="s">
        <v>12</v>
      </c>
      <c r="G1530" t="s">
        <v>13</v>
      </c>
      <c r="H1530" t="s">
        <v>13</v>
      </c>
      <c r="I1530">
        <v>93</v>
      </c>
      <c r="J1530" t="str">
        <f>IF(ABS((C1530-AVERAGE($C:$C))/_xlfn.STDEV.S(moras2[SALARIO]))&gt;1.96,"Atípico","No")</f>
        <v>No</v>
      </c>
      <c r="K1530" t="str">
        <f>IF(ABS((moras2[[#This Row],[EDAD]]-AVERAGE($I:$I))/_xlfn.STDEV.S($I:$I))&gt;1.96,"Atípico","No")</f>
        <v>Atípico</v>
      </c>
      <c r="L1530" t="str">
        <f t="shared" si="46"/>
        <v>56+</v>
      </c>
      <c r="M1530" t="str">
        <f t="shared" si="47"/>
        <v>500.001-1.000.000</v>
      </c>
    </row>
    <row r="1531" spans="1:13" x14ac:dyDescent="0.35">
      <c r="A1531">
        <v>391</v>
      </c>
      <c r="B1531" t="s">
        <v>9</v>
      </c>
      <c r="C1531">
        <v>610513</v>
      </c>
      <c r="D1531" t="s">
        <v>18</v>
      </c>
      <c r="E1531" t="s">
        <v>16</v>
      </c>
      <c r="F1531" t="s">
        <v>12</v>
      </c>
      <c r="G1531" t="s">
        <v>13</v>
      </c>
      <c r="H1531" t="s">
        <v>12</v>
      </c>
      <c r="I1531">
        <v>34</v>
      </c>
      <c r="J1531" t="str">
        <f>IF(ABS((C1531-AVERAGE($C:$C))/_xlfn.STDEV.S(moras2[SALARIO]))&gt;1.96,"Atípico","No")</f>
        <v>No</v>
      </c>
      <c r="K1531" t="str">
        <f>IF(ABS((moras2[[#This Row],[EDAD]]-AVERAGE($I:$I))/_xlfn.STDEV.S($I:$I))&gt;1.96,"Atípico","No")</f>
        <v>No</v>
      </c>
      <c r="L1531" t="str">
        <f t="shared" si="46"/>
        <v>26-35</v>
      </c>
      <c r="M1531" t="str">
        <f t="shared" si="47"/>
        <v>500.001-1.000.000</v>
      </c>
    </row>
    <row r="1532" spans="1:13" x14ac:dyDescent="0.35">
      <c r="A1532">
        <v>2688</v>
      </c>
      <c r="B1532" t="s">
        <v>9</v>
      </c>
      <c r="C1532">
        <v>610312</v>
      </c>
      <c r="D1532" t="s">
        <v>10</v>
      </c>
      <c r="E1532" t="s">
        <v>16</v>
      </c>
      <c r="F1532" t="s">
        <v>12</v>
      </c>
      <c r="G1532" t="s">
        <v>13</v>
      </c>
      <c r="H1532" t="s">
        <v>13</v>
      </c>
      <c r="I1532">
        <v>33</v>
      </c>
      <c r="J1532" t="str">
        <f>IF(ABS((C1532-AVERAGE($C:$C))/_xlfn.STDEV.S(moras2[SALARIO]))&gt;1.96,"Atípico","No")</f>
        <v>No</v>
      </c>
      <c r="K1532" t="str">
        <f>IF(ABS((moras2[[#This Row],[EDAD]]-AVERAGE($I:$I))/_xlfn.STDEV.S($I:$I))&gt;1.96,"Atípico","No")</f>
        <v>No</v>
      </c>
      <c r="L1532" t="str">
        <f t="shared" si="46"/>
        <v>26-35</v>
      </c>
      <c r="M1532" t="str">
        <f t="shared" si="47"/>
        <v>500.001-1.000.000</v>
      </c>
    </row>
    <row r="1533" spans="1:13" x14ac:dyDescent="0.35">
      <c r="A1533">
        <v>2755</v>
      </c>
      <c r="B1533" t="s">
        <v>9</v>
      </c>
      <c r="C1533">
        <v>610243.4</v>
      </c>
      <c r="D1533" t="s">
        <v>10</v>
      </c>
      <c r="E1533" t="s">
        <v>16</v>
      </c>
      <c r="F1533" t="s">
        <v>12</v>
      </c>
      <c r="G1533" t="s">
        <v>13</v>
      </c>
      <c r="H1533" t="s">
        <v>13</v>
      </c>
      <c r="I1533">
        <v>52</v>
      </c>
      <c r="J1533" t="str">
        <f>IF(ABS((C1533-AVERAGE($C:$C))/_xlfn.STDEV.S(moras2[SALARIO]))&gt;1.96,"Atípico","No")</f>
        <v>No</v>
      </c>
      <c r="K1533" t="str">
        <f>IF(ABS((moras2[[#This Row],[EDAD]]-AVERAGE($I:$I))/_xlfn.STDEV.S($I:$I))&gt;1.96,"Atípico","No")</f>
        <v>No</v>
      </c>
      <c r="L1533" t="str">
        <f t="shared" si="46"/>
        <v>46-55</v>
      </c>
      <c r="M1533" t="str">
        <f t="shared" si="47"/>
        <v>500.001-1.000.000</v>
      </c>
    </row>
    <row r="1534" spans="1:13" x14ac:dyDescent="0.35">
      <c r="A1534">
        <v>1951</v>
      </c>
      <c r="B1534" t="s">
        <v>9</v>
      </c>
      <c r="C1534">
        <v>610146</v>
      </c>
      <c r="D1534" t="s">
        <v>17</v>
      </c>
      <c r="E1534" t="s">
        <v>16</v>
      </c>
      <c r="F1534" t="s">
        <v>12</v>
      </c>
      <c r="G1534" t="s">
        <v>13</v>
      </c>
      <c r="H1534" t="s">
        <v>13</v>
      </c>
      <c r="I1534">
        <v>49</v>
      </c>
      <c r="J1534" t="str">
        <f>IF(ABS((C1534-AVERAGE($C:$C))/_xlfn.STDEV.S(moras2[SALARIO]))&gt;1.96,"Atípico","No")</f>
        <v>No</v>
      </c>
      <c r="K1534" t="str">
        <f>IF(ABS((moras2[[#This Row],[EDAD]]-AVERAGE($I:$I))/_xlfn.STDEV.S($I:$I))&gt;1.96,"Atípico","No")</f>
        <v>No</v>
      </c>
      <c r="L1534" t="str">
        <f t="shared" si="46"/>
        <v>46-55</v>
      </c>
      <c r="M1534" t="str">
        <f t="shared" si="47"/>
        <v>500.001-1.000.000</v>
      </c>
    </row>
    <row r="1535" spans="1:13" x14ac:dyDescent="0.35">
      <c r="A1535">
        <v>3016</v>
      </c>
      <c r="B1535" t="s">
        <v>15</v>
      </c>
      <c r="C1535">
        <v>610142</v>
      </c>
      <c r="D1535" t="s">
        <v>18</v>
      </c>
      <c r="E1535" t="s">
        <v>16</v>
      </c>
      <c r="F1535" t="s">
        <v>12</v>
      </c>
      <c r="G1535" t="s">
        <v>13</v>
      </c>
      <c r="H1535" t="s">
        <v>13</v>
      </c>
      <c r="I1535">
        <v>46</v>
      </c>
      <c r="J1535" t="str">
        <f>IF(ABS((C1535-AVERAGE($C:$C))/_xlfn.STDEV.S(moras2[SALARIO]))&gt;1.96,"Atípico","No")</f>
        <v>No</v>
      </c>
      <c r="K1535" t="str">
        <f>IF(ABS((moras2[[#This Row],[EDAD]]-AVERAGE($I:$I))/_xlfn.STDEV.S($I:$I))&gt;1.96,"Atípico","No")</f>
        <v>No</v>
      </c>
      <c r="L1535" t="str">
        <f t="shared" si="46"/>
        <v>46-55</v>
      </c>
      <c r="M1535" t="str">
        <f t="shared" si="47"/>
        <v>500.001-1.000.000</v>
      </c>
    </row>
    <row r="1536" spans="1:13" x14ac:dyDescent="0.35">
      <c r="A1536">
        <v>1120</v>
      </c>
      <c r="B1536" t="s">
        <v>9</v>
      </c>
      <c r="C1536">
        <v>610142</v>
      </c>
      <c r="D1536" t="s">
        <v>18</v>
      </c>
      <c r="E1536" t="s">
        <v>16</v>
      </c>
      <c r="F1536" t="s">
        <v>12</v>
      </c>
      <c r="G1536" t="s">
        <v>13</v>
      </c>
      <c r="H1536" t="s">
        <v>13</v>
      </c>
      <c r="I1536">
        <v>61</v>
      </c>
      <c r="J1536" t="str">
        <f>IF(ABS((C1536-AVERAGE($C:$C))/_xlfn.STDEV.S(moras2[SALARIO]))&gt;1.96,"Atípico","No")</f>
        <v>No</v>
      </c>
      <c r="K1536" t="str">
        <f>IF(ABS((moras2[[#This Row],[EDAD]]-AVERAGE($I:$I))/_xlfn.STDEV.S($I:$I))&gt;1.96,"Atípico","No")</f>
        <v>No</v>
      </c>
      <c r="L1536" t="str">
        <f t="shared" si="46"/>
        <v>56+</v>
      </c>
      <c r="M1536" t="str">
        <f t="shared" si="47"/>
        <v>500.001-1.000.000</v>
      </c>
    </row>
    <row r="1537" spans="1:13" x14ac:dyDescent="0.35">
      <c r="A1537">
        <v>2763</v>
      </c>
      <c r="B1537" t="s">
        <v>15</v>
      </c>
      <c r="C1537">
        <v>610000</v>
      </c>
      <c r="D1537" t="s">
        <v>10</v>
      </c>
      <c r="E1537" t="s">
        <v>16</v>
      </c>
      <c r="F1537" t="s">
        <v>12</v>
      </c>
      <c r="G1537" t="s">
        <v>13</v>
      </c>
      <c r="H1537" t="s">
        <v>13</v>
      </c>
      <c r="I1537">
        <v>30</v>
      </c>
      <c r="J1537" t="str">
        <f>IF(ABS((C1537-AVERAGE($C:$C))/_xlfn.STDEV.S(moras2[SALARIO]))&gt;1.96,"Atípico","No")</f>
        <v>No</v>
      </c>
      <c r="K1537" t="str">
        <f>IF(ABS((moras2[[#This Row],[EDAD]]-AVERAGE($I:$I))/_xlfn.STDEV.S($I:$I))&gt;1.96,"Atípico","No")</f>
        <v>No</v>
      </c>
      <c r="L1537" t="str">
        <f t="shared" si="46"/>
        <v>26-35</v>
      </c>
      <c r="M1537" t="str">
        <f t="shared" si="47"/>
        <v>500.001-1.000.000</v>
      </c>
    </row>
    <row r="1538" spans="1:13" x14ac:dyDescent="0.35">
      <c r="A1538">
        <v>4625</v>
      </c>
      <c r="B1538" t="s">
        <v>9</v>
      </c>
      <c r="C1538">
        <v>609986</v>
      </c>
      <c r="D1538" t="s">
        <v>10</v>
      </c>
      <c r="E1538" t="s">
        <v>16</v>
      </c>
      <c r="F1538" t="s">
        <v>12</v>
      </c>
      <c r="G1538" t="s">
        <v>13</v>
      </c>
      <c r="H1538" t="s">
        <v>13</v>
      </c>
      <c r="I1538">
        <v>26</v>
      </c>
      <c r="J1538" t="str">
        <f>IF(ABS((C1538-AVERAGE($C:$C))/_xlfn.STDEV.S(moras2[SALARIO]))&gt;1.96,"Atípico","No")</f>
        <v>No</v>
      </c>
      <c r="K1538" t="str">
        <f>IF(ABS((moras2[[#This Row],[EDAD]]-AVERAGE($I:$I))/_xlfn.STDEV.S($I:$I))&gt;1.96,"Atípico","No")</f>
        <v>No</v>
      </c>
      <c r="L1538" t="str">
        <f t="shared" ref="L1538:L1601" si="48">IF(I1538&lt;=35,"26-35",IF(I1538&lt;=45,"36-45",IF(I1538&lt;=55,"46-55","56+")))</f>
        <v>26-35</v>
      </c>
      <c r="M1538" t="str">
        <f t="shared" ref="M1538:M1601" si="49">IF(C1538&lt;=500000,"0-500.000",
IF(C1538&lt;=1000000,"500.001-1.000.000",
IF(C1538&lt;=5000000,"1.000.001-5.000.000",
"5.000.001-16.858.742")))</f>
        <v>500.001-1.000.000</v>
      </c>
    </row>
    <row r="1539" spans="1:13" x14ac:dyDescent="0.35">
      <c r="A1539">
        <v>3323</v>
      </c>
      <c r="B1539" t="s">
        <v>9</v>
      </c>
      <c r="C1539">
        <v>609663</v>
      </c>
      <c r="D1539" t="s">
        <v>10</v>
      </c>
      <c r="E1539" t="s">
        <v>16</v>
      </c>
      <c r="F1539" t="s">
        <v>12</v>
      </c>
      <c r="G1539" t="s">
        <v>13</v>
      </c>
      <c r="H1539" t="s">
        <v>12</v>
      </c>
      <c r="I1539">
        <v>41</v>
      </c>
      <c r="J1539" t="str">
        <f>IF(ABS((C1539-AVERAGE($C:$C))/_xlfn.STDEV.S(moras2[SALARIO]))&gt;1.96,"Atípico","No")</f>
        <v>No</v>
      </c>
      <c r="K1539" t="str">
        <f>IF(ABS((moras2[[#This Row],[EDAD]]-AVERAGE($I:$I))/_xlfn.STDEV.S($I:$I))&gt;1.96,"Atípico","No")</f>
        <v>No</v>
      </c>
      <c r="L1539" t="str">
        <f t="shared" si="48"/>
        <v>36-45</v>
      </c>
      <c r="M1539" t="str">
        <f t="shared" si="49"/>
        <v>500.001-1.000.000</v>
      </c>
    </row>
    <row r="1540" spans="1:13" x14ac:dyDescent="0.35">
      <c r="A1540">
        <v>92</v>
      </c>
      <c r="B1540" t="s">
        <v>9</v>
      </c>
      <c r="C1540">
        <v>609320.69999999995</v>
      </c>
      <c r="D1540" t="s">
        <v>10</v>
      </c>
      <c r="E1540" t="s">
        <v>11</v>
      </c>
      <c r="F1540" t="s">
        <v>12</v>
      </c>
      <c r="G1540" t="s">
        <v>13</v>
      </c>
      <c r="H1540" t="s">
        <v>13</v>
      </c>
      <c r="I1540">
        <v>39</v>
      </c>
      <c r="J1540" t="str">
        <f>IF(ABS((C1540-AVERAGE($C:$C))/_xlfn.STDEV.S(moras2[SALARIO]))&gt;1.96,"Atípico","No")</f>
        <v>No</v>
      </c>
      <c r="K1540" t="str">
        <f>IF(ABS((moras2[[#This Row],[EDAD]]-AVERAGE($I:$I))/_xlfn.STDEV.S($I:$I))&gt;1.96,"Atípico","No")</f>
        <v>No</v>
      </c>
      <c r="L1540" t="str">
        <f t="shared" si="48"/>
        <v>36-45</v>
      </c>
      <c r="M1540" t="str">
        <f t="shared" si="49"/>
        <v>500.001-1.000.000</v>
      </c>
    </row>
    <row r="1541" spans="1:13" x14ac:dyDescent="0.35">
      <c r="A1541">
        <v>1291</v>
      </c>
      <c r="B1541" t="s">
        <v>9</v>
      </c>
      <c r="C1541">
        <v>609030</v>
      </c>
      <c r="D1541" t="s">
        <v>18</v>
      </c>
      <c r="E1541" t="s">
        <v>16</v>
      </c>
      <c r="F1541" t="s">
        <v>12</v>
      </c>
      <c r="G1541" t="s">
        <v>13</v>
      </c>
      <c r="H1541" t="s">
        <v>12</v>
      </c>
      <c r="I1541">
        <v>57</v>
      </c>
      <c r="J1541" t="str">
        <f>IF(ABS((C1541-AVERAGE($C:$C))/_xlfn.STDEV.S(moras2[SALARIO]))&gt;1.96,"Atípico","No")</f>
        <v>No</v>
      </c>
      <c r="K1541" t="str">
        <f>IF(ABS((moras2[[#This Row],[EDAD]]-AVERAGE($I:$I))/_xlfn.STDEV.S($I:$I))&gt;1.96,"Atípico","No")</f>
        <v>No</v>
      </c>
      <c r="L1541" t="str">
        <f t="shared" si="48"/>
        <v>56+</v>
      </c>
      <c r="M1541" t="str">
        <f t="shared" si="49"/>
        <v>500.001-1.000.000</v>
      </c>
    </row>
    <row r="1542" spans="1:13" x14ac:dyDescent="0.35">
      <c r="A1542">
        <v>4688</v>
      </c>
      <c r="B1542" t="s">
        <v>15</v>
      </c>
      <c r="C1542">
        <v>608956</v>
      </c>
      <c r="D1542" t="s">
        <v>10</v>
      </c>
      <c r="E1542" t="s">
        <v>16</v>
      </c>
      <c r="F1542" t="s">
        <v>12</v>
      </c>
      <c r="G1542" t="s">
        <v>13</v>
      </c>
      <c r="H1542" t="s">
        <v>13</v>
      </c>
      <c r="I1542">
        <v>35</v>
      </c>
      <c r="J1542" t="str">
        <f>IF(ABS((C1542-AVERAGE($C:$C))/_xlfn.STDEV.S(moras2[SALARIO]))&gt;1.96,"Atípico","No")</f>
        <v>No</v>
      </c>
      <c r="K1542" t="str">
        <f>IF(ABS((moras2[[#This Row],[EDAD]]-AVERAGE($I:$I))/_xlfn.STDEV.S($I:$I))&gt;1.96,"Atípico","No")</f>
        <v>No</v>
      </c>
      <c r="L1542" t="str">
        <f t="shared" si="48"/>
        <v>26-35</v>
      </c>
      <c r="M1542" t="str">
        <f t="shared" si="49"/>
        <v>500.001-1.000.000</v>
      </c>
    </row>
    <row r="1543" spans="1:13" x14ac:dyDescent="0.35">
      <c r="A1543">
        <v>679</v>
      </c>
      <c r="B1543" t="s">
        <v>9</v>
      </c>
      <c r="C1543">
        <v>608941</v>
      </c>
      <c r="D1543" t="s">
        <v>18</v>
      </c>
      <c r="E1543" t="s">
        <v>16</v>
      </c>
      <c r="F1543" t="s">
        <v>12</v>
      </c>
      <c r="G1543" t="s">
        <v>13</v>
      </c>
      <c r="H1543" t="s">
        <v>12</v>
      </c>
      <c r="I1543">
        <v>45</v>
      </c>
      <c r="J1543" t="str">
        <f>IF(ABS((C1543-AVERAGE($C:$C))/_xlfn.STDEV.S(moras2[SALARIO]))&gt;1.96,"Atípico","No")</f>
        <v>No</v>
      </c>
      <c r="K1543" t="str">
        <f>IF(ABS((moras2[[#This Row],[EDAD]]-AVERAGE($I:$I))/_xlfn.STDEV.S($I:$I))&gt;1.96,"Atípico","No")</f>
        <v>No</v>
      </c>
      <c r="L1543" t="str">
        <f t="shared" si="48"/>
        <v>36-45</v>
      </c>
      <c r="M1543" t="str">
        <f t="shared" si="49"/>
        <v>500.001-1.000.000</v>
      </c>
    </row>
    <row r="1544" spans="1:13" x14ac:dyDescent="0.35">
      <c r="A1544">
        <v>1570</v>
      </c>
      <c r="B1544" t="s">
        <v>9</v>
      </c>
      <c r="C1544">
        <v>608941</v>
      </c>
      <c r="D1544" t="s">
        <v>18</v>
      </c>
      <c r="E1544" t="s">
        <v>16</v>
      </c>
      <c r="F1544" t="s">
        <v>12</v>
      </c>
      <c r="G1544" t="s">
        <v>13</v>
      </c>
      <c r="H1544" t="s">
        <v>12</v>
      </c>
      <c r="I1544">
        <v>57</v>
      </c>
      <c r="J1544" t="str">
        <f>IF(ABS((C1544-AVERAGE($C:$C))/_xlfn.STDEV.S(moras2[SALARIO]))&gt;1.96,"Atípico","No")</f>
        <v>No</v>
      </c>
      <c r="K1544" t="str">
        <f>IF(ABS((moras2[[#This Row],[EDAD]]-AVERAGE($I:$I))/_xlfn.STDEV.S($I:$I))&gt;1.96,"Atípico","No")</f>
        <v>No</v>
      </c>
      <c r="L1544" t="str">
        <f t="shared" si="48"/>
        <v>56+</v>
      </c>
      <c r="M1544" t="str">
        <f t="shared" si="49"/>
        <v>500.001-1.000.000</v>
      </c>
    </row>
    <row r="1545" spans="1:13" x14ac:dyDescent="0.35">
      <c r="A1545">
        <v>2620</v>
      </c>
      <c r="B1545" t="s">
        <v>9</v>
      </c>
      <c r="C1545">
        <v>608414.30000000005</v>
      </c>
      <c r="D1545" t="s">
        <v>10</v>
      </c>
      <c r="E1545" t="s">
        <v>11</v>
      </c>
      <c r="F1545" t="s">
        <v>12</v>
      </c>
      <c r="G1545" t="s">
        <v>13</v>
      </c>
      <c r="H1545" t="s">
        <v>13</v>
      </c>
      <c r="I1545">
        <v>38</v>
      </c>
      <c r="J1545" t="str">
        <f>IF(ABS((C1545-AVERAGE($C:$C))/_xlfn.STDEV.S(moras2[SALARIO]))&gt;1.96,"Atípico","No")</f>
        <v>No</v>
      </c>
      <c r="K1545" t="str">
        <f>IF(ABS((moras2[[#This Row],[EDAD]]-AVERAGE($I:$I))/_xlfn.STDEV.S($I:$I))&gt;1.96,"Atípico","No")</f>
        <v>No</v>
      </c>
      <c r="L1545" t="str">
        <f t="shared" si="48"/>
        <v>36-45</v>
      </c>
      <c r="M1545" t="str">
        <f t="shared" si="49"/>
        <v>500.001-1.000.000</v>
      </c>
    </row>
    <row r="1546" spans="1:13" x14ac:dyDescent="0.35">
      <c r="A1546">
        <v>2100</v>
      </c>
      <c r="B1546" t="s">
        <v>9</v>
      </c>
      <c r="C1546">
        <v>607142.85</v>
      </c>
      <c r="D1546" t="s">
        <v>10</v>
      </c>
      <c r="E1546" t="s">
        <v>16</v>
      </c>
      <c r="F1546" t="s">
        <v>12</v>
      </c>
      <c r="G1546" t="s">
        <v>13</v>
      </c>
      <c r="H1546" t="s">
        <v>13</v>
      </c>
      <c r="I1546">
        <v>31</v>
      </c>
      <c r="J1546" t="str">
        <f>IF(ABS((C1546-AVERAGE($C:$C))/_xlfn.STDEV.S(moras2[SALARIO]))&gt;1.96,"Atípico","No")</f>
        <v>No</v>
      </c>
      <c r="K1546" t="str">
        <f>IF(ABS((moras2[[#This Row],[EDAD]]-AVERAGE($I:$I))/_xlfn.STDEV.S($I:$I))&gt;1.96,"Atípico","No")</f>
        <v>No</v>
      </c>
      <c r="L1546" t="str">
        <f t="shared" si="48"/>
        <v>26-35</v>
      </c>
      <c r="M1546" t="str">
        <f t="shared" si="49"/>
        <v>500.001-1.000.000</v>
      </c>
    </row>
    <row r="1547" spans="1:13" x14ac:dyDescent="0.35">
      <c r="A1547">
        <v>1086</v>
      </c>
      <c r="B1547" t="s">
        <v>15</v>
      </c>
      <c r="C1547">
        <v>607000</v>
      </c>
      <c r="D1547" t="s">
        <v>10</v>
      </c>
      <c r="E1547" t="s">
        <v>16</v>
      </c>
      <c r="F1547" t="s">
        <v>12</v>
      </c>
      <c r="G1547" t="s">
        <v>13</v>
      </c>
      <c r="H1547" t="s">
        <v>13</v>
      </c>
      <c r="I1547">
        <v>41</v>
      </c>
      <c r="J1547" t="str">
        <f>IF(ABS((C1547-AVERAGE($C:$C))/_xlfn.STDEV.S(moras2[SALARIO]))&gt;1.96,"Atípico","No")</f>
        <v>No</v>
      </c>
      <c r="K1547" t="str">
        <f>IF(ABS((moras2[[#This Row],[EDAD]]-AVERAGE($I:$I))/_xlfn.STDEV.S($I:$I))&gt;1.96,"Atípico","No")</f>
        <v>No</v>
      </c>
      <c r="L1547" t="str">
        <f t="shared" si="48"/>
        <v>36-45</v>
      </c>
      <c r="M1547" t="str">
        <f t="shared" si="49"/>
        <v>500.001-1.000.000</v>
      </c>
    </row>
    <row r="1548" spans="1:13" x14ac:dyDescent="0.35">
      <c r="A1548">
        <v>31</v>
      </c>
      <c r="B1548" t="s">
        <v>9</v>
      </c>
      <c r="C1548">
        <v>606763.96</v>
      </c>
      <c r="D1548" t="s">
        <v>10</v>
      </c>
      <c r="E1548" t="s">
        <v>16</v>
      </c>
      <c r="F1548" t="s">
        <v>12</v>
      </c>
      <c r="G1548" t="s">
        <v>13</v>
      </c>
      <c r="H1548" t="s">
        <v>13</v>
      </c>
      <c r="I1548">
        <v>39</v>
      </c>
      <c r="J1548" t="str">
        <f>IF(ABS((C1548-AVERAGE($C:$C))/_xlfn.STDEV.S(moras2[SALARIO]))&gt;1.96,"Atípico","No")</f>
        <v>No</v>
      </c>
      <c r="K1548" t="str">
        <f>IF(ABS((moras2[[#This Row],[EDAD]]-AVERAGE($I:$I))/_xlfn.STDEV.S($I:$I))&gt;1.96,"Atípico","No")</f>
        <v>No</v>
      </c>
      <c r="L1548" t="str">
        <f t="shared" si="48"/>
        <v>36-45</v>
      </c>
      <c r="M1548" t="str">
        <f t="shared" si="49"/>
        <v>500.001-1.000.000</v>
      </c>
    </row>
    <row r="1549" spans="1:13" x14ac:dyDescent="0.35">
      <c r="A1549">
        <v>310</v>
      </c>
      <c r="B1549" t="s">
        <v>9</v>
      </c>
      <c r="C1549">
        <v>606620</v>
      </c>
      <c r="D1549" t="s">
        <v>10</v>
      </c>
      <c r="E1549" t="s">
        <v>16</v>
      </c>
      <c r="F1549" t="s">
        <v>12</v>
      </c>
      <c r="G1549" t="s">
        <v>13</v>
      </c>
      <c r="H1549" t="s">
        <v>13</v>
      </c>
      <c r="I1549">
        <v>20</v>
      </c>
      <c r="J1549" t="str">
        <f>IF(ABS((C1549-AVERAGE($C:$C))/_xlfn.STDEV.S(moras2[SALARIO]))&gt;1.96,"Atípico","No")</f>
        <v>No</v>
      </c>
      <c r="K1549" t="str">
        <f>IF(ABS((moras2[[#This Row],[EDAD]]-AVERAGE($I:$I))/_xlfn.STDEV.S($I:$I))&gt;1.96,"Atípico","No")</f>
        <v>No</v>
      </c>
      <c r="L1549" t="str">
        <f t="shared" si="48"/>
        <v>26-35</v>
      </c>
      <c r="M1549" t="str">
        <f t="shared" si="49"/>
        <v>500.001-1.000.000</v>
      </c>
    </row>
    <row r="1550" spans="1:13" x14ac:dyDescent="0.35">
      <c r="A1550">
        <v>242</v>
      </c>
      <c r="B1550" t="s">
        <v>9</v>
      </c>
      <c r="C1550">
        <v>606345.6</v>
      </c>
      <c r="D1550" t="s">
        <v>10</v>
      </c>
      <c r="E1550" t="s">
        <v>16</v>
      </c>
      <c r="F1550" t="s">
        <v>12</v>
      </c>
      <c r="G1550" t="s">
        <v>13</v>
      </c>
      <c r="H1550" t="s">
        <v>13</v>
      </c>
      <c r="I1550">
        <v>21</v>
      </c>
      <c r="J1550" t="str">
        <f>IF(ABS((C1550-AVERAGE($C:$C))/_xlfn.STDEV.S(moras2[SALARIO]))&gt;1.96,"Atípico","No")</f>
        <v>No</v>
      </c>
      <c r="K1550" t="str">
        <f>IF(ABS((moras2[[#This Row],[EDAD]]-AVERAGE($I:$I))/_xlfn.STDEV.S($I:$I))&gt;1.96,"Atípico","No")</f>
        <v>No</v>
      </c>
      <c r="L1550" t="str">
        <f t="shared" si="48"/>
        <v>26-35</v>
      </c>
      <c r="M1550" t="str">
        <f t="shared" si="49"/>
        <v>500.001-1.000.000</v>
      </c>
    </row>
    <row r="1551" spans="1:13" x14ac:dyDescent="0.35">
      <c r="A1551">
        <v>3249</v>
      </c>
      <c r="B1551" t="s">
        <v>9</v>
      </c>
      <c r="C1551">
        <v>606313.31000000006</v>
      </c>
      <c r="D1551" t="s">
        <v>14</v>
      </c>
      <c r="E1551" t="s">
        <v>11</v>
      </c>
      <c r="F1551" t="s">
        <v>12</v>
      </c>
      <c r="G1551" t="s">
        <v>13</v>
      </c>
      <c r="H1551" t="s">
        <v>13</v>
      </c>
      <c r="I1551">
        <v>62</v>
      </c>
      <c r="J1551" t="str">
        <f>IF(ABS((C1551-AVERAGE($C:$C))/_xlfn.STDEV.S(moras2[SALARIO]))&gt;1.96,"Atípico","No")</f>
        <v>No</v>
      </c>
      <c r="K1551" t="str">
        <f>IF(ABS((moras2[[#This Row],[EDAD]]-AVERAGE($I:$I))/_xlfn.STDEV.S($I:$I))&gt;1.96,"Atípico","No")</f>
        <v>No</v>
      </c>
      <c r="L1551" t="str">
        <f t="shared" si="48"/>
        <v>56+</v>
      </c>
      <c r="M1551" t="str">
        <f t="shared" si="49"/>
        <v>500.001-1.000.000</v>
      </c>
    </row>
    <row r="1552" spans="1:13" x14ac:dyDescent="0.35">
      <c r="A1552">
        <v>4621</v>
      </c>
      <c r="B1552" t="s">
        <v>15</v>
      </c>
      <c r="C1552">
        <v>605498</v>
      </c>
      <c r="D1552" t="s">
        <v>10</v>
      </c>
      <c r="E1552" t="s">
        <v>16</v>
      </c>
      <c r="F1552" t="s">
        <v>12</v>
      </c>
      <c r="G1552" t="s">
        <v>13</v>
      </c>
      <c r="H1552" t="s">
        <v>13</v>
      </c>
      <c r="I1552">
        <v>26</v>
      </c>
      <c r="J1552" t="str">
        <f>IF(ABS((C1552-AVERAGE($C:$C))/_xlfn.STDEV.S(moras2[SALARIO]))&gt;1.96,"Atípico","No")</f>
        <v>No</v>
      </c>
      <c r="K1552" t="str">
        <f>IF(ABS((moras2[[#This Row],[EDAD]]-AVERAGE($I:$I))/_xlfn.STDEV.S($I:$I))&gt;1.96,"Atípico","No")</f>
        <v>No</v>
      </c>
      <c r="L1552" t="str">
        <f t="shared" si="48"/>
        <v>26-35</v>
      </c>
      <c r="M1552" t="str">
        <f t="shared" si="49"/>
        <v>500.001-1.000.000</v>
      </c>
    </row>
    <row r="1553" spans="1:13" x14ac:dyDescent="0.35">
      <c r="A1553">
        <v>3621</v>
      </c>
      <c r="B1553" t="s">
        <v>15</v>
      </c>
      <c r="C1553">
        <v>604940</v>
      </c>
      <c r="D1553" t="s">
        <v>18</v>
      </c>
      <c r="E1553" t="s">
        <v>16</v>
      </c>
      <c r="F1553" t="s">
        <v>12</v>
      </c>
      <c r="G1553" t="s">
        <v>13</v>
      </c>
      <c r="H1553" t="s">
        <v>13</v>
      </c>
      <c r="I1553">
        <v>30</v>
      </c>
      <c r="J1553" t="str">
        <f>IF(ABS((C1553-AVERAGE($C:$C))/_xlfn.STDEV.S(moras2[SALARIO]))&gt;1.96,"Atípico","No")</f>
        <v>No</v>
      </c>
      <c r="K1553" t="str">
        <f>IF(ABS((moras2[[#This Row],[EDAD]]-AVERAGE($I:$I))/_xlfn.STDEV.S($I:$I))&gt;1.96,"Atípico","No")</f>
        <v>No</v>
      </c>
      <c r="L1553" t="str">
        <f t="shared" si="48"/>
        <v>26-35</v>
      </c>
      <c r="M1553" t="str">
        <f t="shared" si="49"/>
        <v>500.001-1.000.000</v>
      </c>
    </row>
    <row r="1554" spans="1:13" x14ac:dyDescent="0.35">
      <c r="A1554">
        <v>3099</v>
      </c>
      <c r="B1554" t="s">
        <v>9</v>
      </c>
      <c r="C1554">
        <v>604899.99</v>
      </c>
      <c r="D1554" t="s">
        <v>10</v>
      </c>
      <c r="E1554" t="s">
        <v>16</v>
      </c>
      <c r="F1554" t="s">
        <v>12</v>
      </c>
      <c r="G1554" t="s">
        <v>13</v>
      </c>
      <c r="H1554" t="s">
        <v>13</v>
      </c>
      <c r="I1554">
        <v>22</v>
      </c>
      <c r="J1554" t="str">
        <f>IF(ABS((C1554-AVERAGE($C:$C))/_xlfn.STDEV.S(moras2[SALARIO]))&gt;1.96,"Atípico","No")</f>
        <v>No</v>
      </c>
      <c r="K1554" t="str">
        <f>IF(ABS((moras2[[#This Row],[EDAD]]-AVERAGE($I:$I))/_xlfn.STDEV.S($I:$I))&gt;1.96,"Atípico","No")</f>
        <v>No</v>
      </c>
      <c r="L1554" t="str">
        <f t="shared" si="48"/>
        <v>26-35</v>
      </c>
      <c r="M1554" t="str">
        <f t="shared" si="49"/>
        <v>500.001-1.000.000</v>
      </c>
    </row>
    <row r="1555" spans="1:13" x14ac:dyDescent="0.35">
      <c r="A1555">
        <v>4690</v>
      </c>
      <c r="B1555" t="s">
        <v>9</v>
      </c>
      <c r="C1555">
        <v>603283.5</v>
      </c>
      <c r="D1555" t="s">
        <v>10</v>
      </c>
      <c r="E1555" t="s">
        <v>11</v>
      </c>
      <c r="F1555" t="s">
        <v>12</v>
      </c>
      <c r="G1555" t="s">
        <v>13</v>
      </c>
      <c r="H1555" t="s">
        <v>13</v>
      </c>
      <c r="I1555">
        <v>30</v>
      </c>
      <c r="J1555" t="str">
        <f>IF(ABS((C1555-AVERAGE($C:$C))/_xlfn.STDEV.S(moras2[SALARIO]))&gt;1.96,"Atípico","No")</f>
        <v>No</v>
      </c>
      <c r="K1555" t="str">
        <f>IF(ABS((moras2[[#This Row],[EDAD]]-AVERAGE($I:$I))/_xlfn.STDEV.S($I:$I))&gt;1.96,"Atípico","No")</f>
        <v>No</v>
      </c>
      <c r="L1555" t="str">
        <f t="shared" si="48"/>
        <v>26-35</v>
      </c>
      <c r="M1555" t="str">
        <f t="shared" si="49"/>
        <v>500.001-1.000.000</v>
      </c>
    </row>
    <row r="1556" spans="1:13" x14ac:dyDescent="0.35">
      <c r="A1556">
        <v>2795</v>
      </c>
      <c r="B1556" t="s">
        <v>15</v>
      </c>
      <c r="C1556">
        <v>602634</v>
      </c>
      <c r="D1556" t="s">
        <v>10</v>
      </c>
      <c r="E1556" t="s">
        <v>11</v>
      </c>
      <c r="F1556" t="s">
        <v>12</v>
      </c>
      <c r="G1556" t="s">
        <v>13</v>
      </c>
      <c r="H1556" t="s">
        <v>13</v>
      </c>
      <c r="I1556">
        <v>35</v>
      </c>
      <c r="J1556" t="str">
        <f>IF(ABS((C1556-AVERAGE($C:$C))/_xlfn.STDEV.S(moras2[SALARIO]))&gt;1.96,"Atípico","No")</f>
        <v>No</v>
      </c>
      <c r="K1556" t="str">
        <f>IF(ABS((moras2[[#This Row],[EDAD]]-AVERAGE($I:$I))/_xlfn.STDEV.S($I:$I))&gt;1.96,"Atípico","No")</f>
        <v>No</v>
      </c>
      <c r="L1556" t="str">
        <f t="shared" si="48"/>
        <v>26-35</v>
      </c>
      <c r="M1556" t="str">
        <f t="shared" si="49"/>
        <v>500.001-1.000.000</v>
      </c>
    </row>
    <row r="1557" spans="1:13" x14ac:dyDescent="0.35">
      <c r="A1557">
        <v>4000</v>
      </c>
      <c r="B1557" t="s">
        <v>15</v>
      </c>
      <c r="C1557">
        <v>602132.81000000006</v>
      </c>
      <c r="D1557" t="s">
        <v>10</v>
      </c>
      <c r="E1557" t="s">
        <v>16</v>
      </c>
      <c r="F1557" t="s">
        <v>12</v>
      </c>
      <c r="G1557" t="s">
        <v>13</v>
      </c>
      <c r="H1557" t="s">
        <v>13</v>
      </c>
      <c r="I1557">
        <v>23</v>
      </c>
      <c r="J1557" t="str">
        <f>IF(ABS((C1557-AVERAGE($C:$C))/_xlfn.STDEV.S(moras2[SALARIO]))&gt;1.96,"Atípico","No")</f>
        <v>No</v>
      </c>
      <c r="K1557" t="str">
        <f>IF(ABS((moras2[[#This Row],[EDAD]]-AVERAGE($I:$I))/_xlfn.STDEV.S($I:$I))&gt;1.96,"Atípico","No")</f>
        <v>No</v>
      </c>
      <c r="L1557" t="str">
        <f t="shared" si="48"/>
        <v>26-35</v>
      </c>
      <c r="M1557" t="str">
        <f t="shared" si="49"/>
        <v>500.001-1.000.000</v>
      </c>
    </row>
    <row r="1558" spans="1:13" x14ac:dyDescent="0.35">
      <c r="A1558">
        <v>251</v>
      </c>
      <c r="B1558" t="s">
        <v>15</v>
      </c>
      <c r="C1558">
        <v>601898.22</v>
      </c>
      <c r="D1558" t="s">
        <v>10</v>
      </c>
      <c r="E1558" t="s">
        <v>11</v>
      </c>
      <c r="F1558" t="s">
        <v>12</v>
      </c>
      <c r="G1558" t="s">
        <v>13</v>
      </c>
      <c r="H1558" t="s">
        <v>13</v>
      </c>
      <c r="I1558">
        <v>21</v>
      </c>
      <c r="J1558" t="str">
        <f>IF(ABS((C1558-AVERAGE($C:$C))/_xlfn.STDEV.S(moras2[SALARIO]))&gt;1.96,"Atípico","No")</f>
        <v>No</v>
      </c>
      <c r="K1558" t="str">
        <f>IF(ABS((moras2[[#This Row],[EDAD]]-AVERAGE($I:$I))/_xlfn.STDEV.S($I:$I))&gt;1.96,"Atípico","No")</f>
        <v>No</v>
      </c>
      <c r="L1558" t="str">
        <f t="shared" si="48"/>
        <v>26-35</v>
      </c>
      <c r="M1558" t="str">
        <f t="shared" si="49"/>
        <v>500.001-1.000.000</v>
      </c>
    </row>
    <row r="1559" spans="1:13" x14ac:dyDescent="0.35">
      <c r="A1559">
        <v>2064</v>
      </c>
      <c r="B1559" t="s">
        <v>9</v>
      </c>
      <c r="C1559">
        <v>601793</v>
      </c>
      <c r="D1559" t="s">
        <v>10</v>
      </c>
      <c r="E1559" t="s">
        <v>11</v>
      </c>
      <c r="F1559" t="s">
        <v>12</v>
      </c>
      <c r="G1559" t="s">
        <v>13</v>
      </c>
      <c r="H1559" t="s">
        <v>13</v>
      </c>
      <c r="I1559">
        <v>58</v>
      </c>
      <c r="J1559" t="str">
        <f>IF(ABS((C1559-AVERAGE($C:$C))/_xlfn.STDEV.S(moras2[SALARIO]))&gt;1.96,"Atípico","No")</f>
        <v>No</v>
      </c>
      <c r="K1559" t="str">
        <f>IF(ABS((moras2[[#This Row],[EDAD]]-AVERAGE($I:$I))/_xlfn.STDEV.S($I:$I))&gt;1.96,"Atípico","No")</f>
        <v>No</v>
      </c>
      <c r="L1559" t="str">
        <f t="shared" si="48"/>
        <v>56+</v>
      </c>
      <c r="M1559" t="str">
        <f t="shared" si="49"/>
        <v>500.001-1.000.000</v>
      </c>
    </row>
    <row r="1560" spans="1:13" x14ac:dyDescent="0.35">
      <c r="A1560">
        <v>673</v>
      </c>
      <c r="B1560" t="s">
        <v>9</v>
      </c>
      <c r="C1560">
        <v>600538.5</v>
      </c>
      <c r="D1560" t="s">
        <v>10</v>
      </c>
      <c r="E1560" t="s">
        <v>16</v>
      </c>
      <c r="F1560" t="s">
        <v>12</v>
      </c>
      <c r="G1560" t="s">
        <v>13</v>
      </c>
      <c r="H1560" t="s">
        <v>13</v>
      </c>
      <c r="I1560">
        <v>27</v>
      </c>
      <c r="J1560" t="str">
        <f>IF(ABS((C1560-AVERAGE($C:$C))/_xlfn.STDEV.S(moras2[SALARIO]))&gt;1.96,"Atípico","No")</f>
        <v>No</v>
      </c>
      <c r="K1560" t="str">
        <f>IF(ABS((moras2[[#This Row],[EDAD]]-AVERAGE($I:$I))/_xlfn.STDEV.S($I:$I))&gt;1.96,"Atípico","No")</f>
        <v>No</v>
      </c>
      <c r="L1560" t="str">
        <f t="shared" si="48"/>
        <v>26-35</v>
      </c>
      <c r="M1560" t="str">
        <f t="shared" si="49"/>
        <v>500.001-1.000.000</v>
      </c>
    </row>
    <row r="1561" spans="1:13" x14ac:dyDescent="0.35">
      <c r="A1561">
        <v>1010</v>
      </c>
      <c r="B1561" t="s">
        <v>9</v>
      </c>
      <c r="C1561">
        <v>600473</v>
      </c>
      <c r="D1561" t="s">
        <v>10</v>
      </c>
      <c r="E1561" t="s">
        <v>11</v>
      </c>
      <c r="F1561" t="s">
        <v>12</v>
      </c>
      <c r="G1561" t="s">
        <v>13</v>
      </c>
      <c r="H1561" t="s">
        <v>13</v>
      </c>
      <c r="I1561">
        <v>32</v>
      </c>
      <c r="J1561" t="str">
        <f>IF(ABS((C1561-AVERAGE($C:$C))/_xlfn.STDEV.S(moras2[SALARIO]))&gt;1.96,"Atípico","No")</f>
        <v>No</v>
      </c>
      <c r="K1561" t="str">
        <f>IF(ABS((moras2[[#This Row],[EDAD]]-AVERAGE($I:$I))/_xlfn.STDEV.S($I:$I))&gt;1.96,"Atípico","No")</f>
        <v>No</v>
      </c>
      <c r="L1561" t="str">
        <f t="shared" si="48"/>
        <v>26-35</v>
      </c>
      <c r="M1561" t="str">
        <f t="shared" si="49"/>
        <v>500.001-1.000.000</v>
      </c>
    </row>
    <row r="1562" spans="1:13" x14ac:dyDescent="0.35">
      <c r="A1562">
        <v>1657</v>
      </c>
      <c r="B1562" t="s">
        <v>15</v>
      </c>
      <c r="C1562">
        <v>600414.9</v>
      </c>
      <c r="D1562" t="s">
        <v>10</v>
      </c>
      <c r="E1562" t="s">
        <v>16</v>
      </c>
      <c r="F1562" t="s">
        <v>12</v>
      </c>
      <c r="G1562" t="s">
        <v>13</v>
      </c>
      <c r="H1562" t="s">
        <v>12</v>
      </c>
      <c r="I1562">
        <v>21</v>
      </c>
      <c r="J1562" t="str">
        <f>IF(ABS((C1562-AVERAGE($C:$C))/_xlfn.STDEV.S(moras2[SALARIO]))&gt;1.96,"Atípico","No")</f>
        <v>No</v>
      </c>
      <c r="K1562" t="str">
        <f>IF(ABS((moras2[[#This Row],[EDAD]]-AVERAGE($I:$I))/_xlfn.STDEV.S($I:$I))&gt;1.96,"Atípico","No")</f>
        <v>No</v>
      </c>
      <c r="L1562" t="str">
        <f t="shared" si="48"/>
        <v>26-35</v>
      </c>
      <c r="M1562" t="str">
        <f t="shared" si="49"/>
        <v>500.001-1.000.000</v>
      </c>
    </row>
    <row r="1563" spans="1:13" x14ac:dyDescent="0.35">
      <c r="A1563">
        <v>2908</v>
      </c>
      <c r="B1563" t="s">
        <v>9</v>
      </c>
      <c r="C1563">
        <v>600000</v>
      </c>
      <c r="D1563" t="s">
        <v>10</v>
      </c>
      <c r="E1563" t="s">
        <v>16</v>
      </c>
      <c r="F1563" t="s">
        <v>12</v>
      </c>
      <c r="G1563" t="s">
        <v>13</v>
      </c>
      <c r="H1563" t="s">
        <v>13</v>
      </c>
      <c r="I1563">
        <v>24</v>
      </c>
      <c r="J1563" t="str">
        <f>IF(ABS((C1563-AVERAGE($C:$C))/_xlfn.STDEV.S(moras2[SALARIO]))&gt;1.96,"Atípico","No")</f>
        <v>No</v>
      </c>
      <c r="K1563" t="str">
        <f>IF(ABS((moras2[[#This Row],[EDAD]]-AVERAGE($I:$I))/_xlfn.STDEV.S($I:$I))&gt;1.96,"Atípico","No")</f>
        <v>No</v>
      </c>
      <c r="L1563" t="str">
        <f t="shared" si="48"/>
        <v>26-35</v>
      </c>
      <c r="M1563" t="str">
        <f t="shared" si="49"/>
        <v>500.001-1.000.000</v>
      </c>
    </row>
    <row r="1564" spans="1:13" x14ac:dyDescent="0.35">
      <c r="A1564">
        <v>4230</v>
      </c>
      <c r="B1564" t="s">
        <v>9</v>
      </c>
      <c r="C1564">
        <v>600000</v>
      </c>
      <c r="D1564" t="s">
        <v>10</v>
      </c>
      <c r="E1564" t="s">
        <v>16</v>
      </c>
      <c r="F1564" t="s">
        <v>12</v>
      </c>
      <c r="G1564" t="s">
        <v>13</v>
      </c>
      <c r="H1564" t="s">
        <v>12</v>
      </c>
      <c r="I1564">
        <v>28</v>
      </c>
      <c r="J1564" t="str">
        <f>IF(ABS((C1564-AVERAGE($C:$C))/_xlfn.STDEV.S(moras2[SALARIO]))&gt;1.96,"Atípico","No")</f>
        <v>No</v>
      </c>
      <c r="K1564" t="str">
        <f>IF(ABS((moras2[[#This Row],[EDAD]]-AVERAGE($I:$I))/_xlfn.STDEV.S($I:$I))&gt;1.96,"Atípico","No")</f>
        <v>No</v>
      </c>
      <c r="L1564" t="str">
        <f t="shared" si="48"/>
        <v>26-35</v>
      </c>
      <c r="M1564" t="str">
        <f t="shared" si="49"/>
        <v>500.001-1.000.000</v>
      </c>
    </row>
    <row r="1565" spans="1:13" x14ac:dyDescent="0.35">
      <c r="A1565">
        <v>4531</v>
      </c>
      <c r="B1565" t="s">
        <v>9</v>
      </c>
      <c r="C1565">
        <v>600000</v>
      </c>
      <c r="D1565" t="s">
        <v>10</v>
      </c>
      <c r="E1565" t="s">
        <v>16</v>
      </c>
      <c r="F1565" t="s">
        <v>12</v>
      </c>
      <c r="G1565" t="s">
        <v>13</v>
      </c>
      <c r="H1565" t="s">
        <v>13</v>
      </c>
      <c r="I1565">
        <v>32</v>
      </c>
      <c r="J1565" t="str">
        <f>IF(ABS((C1565-AVERAGE($C:$C))/_xlfn.STDEV.S(moras2[SALARIO]))&gt;1.96,"Atípico","No")</f>
        <v>No</v>
      </c>
      <c r="K1565" t="str">
        <f>IF(ABS((moras2[[#This Row],[EDAD]]-AVERAGE($I:$I))/_xlfn.STDEV.S($I:$I))&gt;1.96,"Atípico","No")</f>
        <v>No</v>
      </c>
      <c r="L1565" t="str">
        <f t="shared" si="48"/>
        <v>26-35</v>
      </c>
      <c r="M1565" t="str">
        <f t="shared" si="49"/>
        <v>500.001-1.000.000</v>
      </c>
    </row>
    <row r="1566" spans="1:13" x14ac:dyDescent="0.35">
      <c r="A1566">
        <v>3494</v>
      </c>
      <c r="B1566" t="s">
        <v>15</v>
      </c>
      <c r="C1566">
        <v>600000</v>
      </c>
      <c r="D1566" t="s">
        <v>10</v>
      </c>
      <c r="E1566" t="s">
        <v>16</v>
      </c>
      <c r="F1566" t="s">
        <v>12</v>
      </c>
      <c r="G1566" t="s">
        <v>13</v>
      </c>
      <c r="H1566" t="s">
        <v>13</v>
      </c>
      <c r="I1566">
        <v>36</v>
      </c>
      <c r="J1566" t="str">
        <f>IF(ABS((C1566-AVERAGE($C:$C))/_xlfn.STDEV.S(moras2[SALARIO]))&gt;1.96,"Atípico","No")</f>
        <v>No</v>
      </c>
      <c r="K1566" t="str">
        <f>IF(ABS((moras2[[#This Row],[EDAD]]-AVERAGE($I:$I))/_xlfn.STDEV.S($I:$I))&gt;1.96,"Atípico","No")</f>
        <v>No</v>
      </c>
      <c r="L1566" t="str">
        <f t="shared" si="48"/>
        <v>36-45</v>
      </c>
      <c r="M1566" t="str">
        <f t="shared" si="49"/>
        <v>500.001-1.000.000</v>
      </c>
    </row>
    <row r="1567" spans="1:13" x14ac:dyDescent="0.35">
      <c r="A1567">
        <v>500</v>
      </c>
      <c r="B1567" t="s">
        <v>15</v>
      </c>
      <c r="C1567">
        <v>600000</v>
      </c>
      <c r="D1567" t="s">
        <v>10</v>
      </c>
      <c r="E1567" t="s">
        <v>16</v>
      </c>
      <c r="F1567" t="s">
        <v>12</v>
      </c>
      <c r="G1567" t="s">
        <v>13</v>
      </c>
      <c r="H1567" t="s">
        <v>13</v>
      </c>
      <c r="I1567">
        <v>37</v>
      </c>
      <c r="J1567" t="str">
        <f>IF(ABS((C1567-AVERAGE($C:$C))/_xlfn.STDEV.S(moras2[SALARIO]))&gt;1.96,"Atípico","No")</f>
        <v>No</v>
      </c>
      <c r="K1567" t="str">
        <f>IF(ABS((moras2[[#This Row],[EDAD]]-AVERAGE($I:$I))/_xlfn.STDEV.S($I:$I))&gt;1.96,"Atípico","No")</f>
        <v>No</v>
      </c>
      <c r="L1567" t="str">
        <f t="shared" si="48"/>
        <v>36-45</v>
      </c>
      <c r="M1567" t="str">
        <f t="shared" si="49"/>
        <v>500.001-1.000.000</v>
      </c>
    </row>
    <row r="1568" spans="1:13" x14ac:dyDescent="0.35">
      <c r="A1568">
        <v>4272</v>
      </c>
      <c r="B1568" t="s">
        <v>15</v>
      </c>
      <c r="C1568">
        <v>600000</v>
      </c>
      <c r="D1568" t="s">
        <v>10</v>
      </c>
      <c r="E1568" t="s">
        <v>16</v>
      </c>
      <c r="F1568" t="s">
        <v>12</v>
      </c>
      <c r="G1568" t="s">
        <v>13</v>
      </c>
      <c r="H1568" t="s">
        <v>13</v>
      </c>
      <c r="I1568">
        <v>40</v>
      </c>
      <c r="J1568" t="str">
        <f>IF(ABS((C1568-AVERAGE($C:$C))/_xlfn.STDEV.S(moras2[SALARIO]))&gt;1.96,"Atípico","No")</f>
        <v>No</v>
      </c>
      <c r="K1568" t="str">
        <f>IF(ABS((moras2[[#This Row],[EDAD]]-AVERAGE($I:$I))/_xlfn.STDEV.S($I:$I))&gt;1.96,"Atípico","No")</f>
        <v>No</v>
      </c>
      <c r="L1568" t="str">
        <f t="shared" si="48"/>
        <v>36-45</v>
      </c>
      <c r="M1568" t="str">
        <f t="shared" si="49"/>
        <v>500.001-1.000.000</v>
      </c>
    </row>
    <row r="1569" spans="1:13" x14ac:dyDescent="0.35">
      <c r="A1569">
        <v>4726</v>
      </c>
      <c r="B1569" t="s">
        <v>9</v>
      </c>
      <c r="C1569">
        <v>600000</v>
      </c>
      <c r="D1569" t="s">
        <v>10</v>
      </c>
      <c r="E1569" t="s">
        <v>16</v>
      </c>
      <c r="F1569" t="s">
        <v>12</v>
      </c>
      <c r="G1569" t="s">
        <v>12</v>
      </c>
      <c r="H1569" t="s">
        <v>13</v>
      </c>
      <c r="I1569">
        <v>46</v>
      </c>
      <c r="J1569" t="str">
        <f>IF(ABS((C1569-AVERAGE($C:$C))/_xlfn.STDEV.S(moras2[SALARIO]))&gt;1.96,"Atípico","No")</f>
        <v>No</v>
      </c>
      <c r="K1569" t="str">
        <f>IF(ABS((moras2[[#This Row],[EDAD]]-AVERAGE($I:$I))/_xlfn.STDEV.S($I:$I))&gt;1.96,"Atípico","No")</f>
        <v>No</v>
      </c>
      <c r="L1569" t="str">
        <f t="shared" si="48"/>
        <v>46-55</v>
      </c>
      <c r="M1569" t="str">
        <f t="shared" si="49"/>
        <v>500.001-1.000.000</v>
      </c>
    </row>
    <row r="1570" spans="1:13" x14ac:dyDescent="0.35">
      <c r="A1570">
        <v>3286</v>
      </c>
      <c r="B1570" t="s">
        <v>9</v>
      </c>
      <c r="C1570">
        <v>600000</v>
      </c>
      <c r="D1570" t="s">
        <v>10</v>
      </c>
      <c r="E1570" t="s">
        <v>16</v>
      </c>
      <c r="F1570" t="s">
        <v>12</v>
      </c>
      <c r="G1570" t="s">
        <v>13</v>
      </c>
      <c r="H1570" t="s">
        <v>13</v>
      </c>
      <c r="I1570">
        <v>48</v>
      </c>
      <c r="J1570" t="str">
        <f>IF(ABS((C1570-AVERAGE($C:$C))/_xlfn.STDEV.S(moras2[SALARIO]))&gt;1.96,"Atípico","No")</f>
        <v>No</v>
      </c>
      <c r="K1570" t="str">
        <f>IF(ABS((moras2[[#This Row],[EDAD]]-AVERAGE($I:$I))/_xlfn.STDEV.S($I:$I))&gt;1.96,"Atípico","No")</f>
        <v>No</v>
      </c>
      <c r="L1570" t="str">
        <f t="shared" si="48"/>
        <v>46-55</v>
      </c>
      <c r="M1570" t="str">
        <f t="shared" si="49"/>
        <v>500.001-1.000.000</v>
      </c>
    </row>
    <row r="1571" spans="1:13" x14ac:dyDescent="0.35">
      <c r="A1571">
        <v>2549</v>
      </c>
      <c r="B1571" t="s">
        <v>9</v>
      </c>
      <c r="C1571">
        <v>600000</v>
      </c>
      <c r="D1571" t="s">
        <v>10</v>
      </c>
      <c r="E1571" t="s">
        <v>16</v>
      </c>
      <c r="F1571" t="s">
        <v>12</v>
      </c>
      <c r="G1571" t="s">
        <v>13</v>
      </c>
      <c r="H1571" t="s">
        <v>12</v>
      </c>
      <c r="I1571">
        <v>50</v>
      </c>
      <c r="J1571" t="str">
        <f>IF(ABS((C1571-AVERAGE($C:$C))/_xlfn.STDEV.S(moras2[SALARIO]))&gt;1.96,"Atípico","No")</f>
        <v>No</v>
      </c>
      <c r="K1571" t="str">
        <f>IF(ABS((moras2[[#This Row],[EDAD]]-AVERAGE($I:$I))/_xlfn.STDEV.S($I:$I))&gt;1.96,"Atípico","No")</f>
        <v>No</v>
      </c>
      <c r="L1571" t="str">
        <f t="shared" si="48"/>
        <v>46-55</v>
      </c>
      <c r="M1571" t="str">
        <f t="shared" si="49"/>
        <v>500.001-1.000.000</v>
      </c>
    </row>
    <row r="1572" spans="1:13" x14ac:dyDescent="0.35">
      <c r="A1572">
        <v>1885</v>
      </c>
      <c r="B1572" t="s">
        <v>9</v>
      </c>
      <c r="C1572">
        <v>600000</v>
      </c>
      <c r="D1572" t="s">
        <v>10</v>
      </c>
      <c r="E1572" t="s">
        <v>16</v>
      </c>
      <c r="F1572" t="s">
        <v>12</v>
      </c>
      <c r="G1572" t="s">
        <v>13</v>
      </c>
      <c r="H1572" t="s">
        <v>12</v>
      </c>
      <c r="I1572">
        <v>53</v>
      </c>
      <c r="J1572" t="str">
        <f>IF(ABS((C1572-AVERAGE($C:$C))/_xlfn.STDEV.S(moras2[SALARIO]))&gt;1.96,"Atípico","No")</f>
        <v>No</v>
      </c>
      <c r="K1572" t="str">
        <f>IF(ABS((moras2[[#This Row],[EDAD]]-AVERAGE($I:$I))/_xlfn.STDEV.S($I:$I))&gt;1.96,"Atípico","No")</f>
        <v>No</v>
      </c>
      <c r="L1572" t="str">
        <f t="shared" si="48"/>
        <v>46-55</v>
      </c>
      <c r="M1572" t="str">
        <f t="shared" si="49"/>
        <v>500.001-1.000.000</v>
      </c>
    </row>
    <row r="1573" spans="1:13" x14ac:dyDescent="0.35">
      <c r="A1573">
        <v>3743</v>
      </c>
      <c r="B1573" t="s">
        <v>9</v>
      </c>
      <c r="C1573">
        <v>600000</v>
      </c>
      <c r="D1573" t="s">
        <v>10</v>
      </c>
      <c r="E1573" t="s">
        <v>16</v>
      </c>
      <c r="F1573" t="s">
        <v>12</v>
      </c>
      <c r="G1573" t="s">
        <v>13</v>
      </c>
      <c r="H1573" t="s">
        <v>13</v>
      </c>
      <c r="I1573">
        <v>53</v>
      </c>
      <c r="J1573" t="str">
        <f>IF(ABS((C1573-AVERAGE($C:$C))/_xlfn.STDEV.S(moras2[SALARIO]))&gt;1.96,"Atípico","No")</f>
        <v>No</v>
      </c>
      <c r="K1573" t="str">
        <f>IF(ABS((moras2[[#This Row],[EDAD]]-AVERAGE($I:$I))/_xlfn.STDEV.S($I:$I))&gt;1.96,"Atípico","No")</f>
        <v>No</v>
      </c>
      <c r="L1573" t="str">
        <f t="shared" si="48"/>
        <v>46-55</v>
      </c>
      <c r="M1573" t="str">
        <f t="shared" si="49"/>
        <v>500.001-1.000.000</v>
      </c>
    </row>
    <row r="1574" spans="1:13" x14ac:dyDescent="0.35">
      <c r="A1574">
        <v>1135</v>
      </c>
      <c r="B1574" t="s">
        <v>9</v>
      </c>
      <c r="C1574">
        <v>600000</v>
      </c>
      <c r="D1574" t="s">
        <v>10</v>
      </c>
      <c r="E1574" t="s">
        <v>16</v>
      </c>
      <c r="F1574" t="s">
        <v>12</v>
      </c>
      <c r="G1574" t="s">
        <v>12</v>
      </c>
      <c r="H1574" t="s">
        <v>12</v>
      </c>
      <c r="I1574">
        <v>58</v>
      </c>
      <c r="J1574" t="str">
        <f>IF(ABS((C1574-AVERAGE($C:$C))/_xlfn.STDEV.S(moras2[SALARIO]))&gt;1.96,"Atípico","No")</f>
        <v>No</v>
      </c>
      <c r="K1574" t="str">
        <f>IF(ABS((moras2[[#This Row],[EDAD]]-AVERAGE($I:$I))/_xlfn.STDEV.S($I:$I))&gt;1.96,"Atípico","No")</f>
        <v>No</v>
      </c>
      <c r="L1574" t="str">
        <f t="shared" si="48"/>
        <v>56+</v>
      </c>
      <c r="M1574" t="str">
        <f t="shared" si="49"/>
        <v>500.001-1.000.000</v>
      </c>
    </row>
    <row r="1575" spans="1:13" x14ac:dyDescent="0.35">
      <c r="A1575">
        <v>839</v>
      </c>
      <c r="B1575" t="s">
        <v>9</v>
      </c>
      <c r="C1575">
        <v>599294</v>
      </c>
      <c r="D1575" t="s">
        <v>17</v>
      </c>
      <c r="E1575" t="s">
        <v>16</v>
      </c>
      <c r="F1575" t="s">
        <v>12</v>
      </c>
      <c r="G1575" t="s">
        <v>13</v>
      </c>
      <c r="H1575" t="s">
        <v>13</v>
      </c>
      <c r="I1575">
        <v>54</v>
      </c>
      <c r="J1575" t="str">
        <f>IF(ABS((C1575-AVERAGE($C:$C))/_xlfn.STDEV.S(moras2[SALARIO]))&gt;1.96,"Atípico","No")</f>
        <v>No</v>
      </c>
      <c r="K1575" t="str">
        <f>IF(ABS((moras2[[#This Row],[EDAD]]-AVERAGE($I:$I))/_xlfn.STDEV.S($I:$I))&gt;1.96,"Atípico","No")</f>
        <v>No</v>
      </c>
      <c r="L1575" t="str">
        <f t="shared" si="48"/>
        <v>46-55</v>
      </c>
      <c r="M1575" t="str">
        <f t="shared" si="49"/>
        <v>500.001-1.000.000</v>
      </c>
    </row>
    <row r="1576" spans="1:13" x14ac:dyDescent="0.35">
      <c r="A1576">
        <v>2503</v>
      </c>
      <c r="B1576" t="s">
        <v>15</v>
      </c>
      <c r="C1576">
        <v>599078</v>
      </c>
      <c r="D1576" t="s">
        <v>10</v>
      </c>
      <c r="E1576" t="s">
        <v>11</v>
      </c>
      <c r="F1576" t="s">
        <v>12</v>
      </c>
      <c r="G1576" t="s">
        <v>13</v>
      </c>
      <c r="H1576" t="s">
        <v>13</v>
      </c>
      <c r="I1576">
        <v>63</v>
      </c>
      <c r="J1576" t="str">
        <f>IF(ABS((C1576-AVERAGE($C:$C))/_xlfn.STDEV.S(moras2[SALARIO]))&gt;1.96,"Atípico","No")</f>
        <v>No</v>
      </c>
      <c r="K1576" t="str">
        <f>IF(ABS((moras2[[#This Row],[EDAD]]-AVERAGE($I:$I))/_xlfn.STDEV.S($I:$I))&gt;1.96,"Atípico","No")</f>
        <v>No</v>
      </c>
      <c r="L1576" t="str">
        <f t="shared" si="48"/>
        <v>56+</v>
      </c>
      <c r="M1576" t="str">
        <f t="shared" si="49"/>
        <v>500.001-1.000.000</v>
      </c>
    </row>
    <row r="1577" spans="1:13" x14ac:dyDescent="0.35">
      <c r="A1577">
        <v>3453</v>
      </c>
      <c r="B1577" t="s">
        <v>9</v>
      </c>
      <c r="C1577">
        <v>598673</v>
      </c>
      <c r="D1577" t="s">
        <v>18</v>
      </c>
      <c r="E1577" t="s">
        <v>16</v>
      </c>
      <c r="F1577" t="s">
        <v>13</v>
      </c>
      <c r="G1577" t="s">
        <v>13</v>
      </c>
      <c r="H1577" t="s">
        <v>12</v>
      </c>
      <c r="I1577">
        <v>45</v>
      </c>
      <c r="J1577" t="str">
        <f>IF(ABS((C1577-AVERAGE($C:$C))/_xlfn.STDEV.S(moras2[SALARIO]))&gt;1.96,"Atípico","No")</f>
        <v>No</v>
      </c>
      <c r="K1577" t="str">
        <f>IF(ABS((moras2[[#This Row],[EDAD]]-AVERAGE($I:$I))/_xlfn.STDEV.S($I:$I))&gt;1.96,"Atípico","No")</f>
        <v>No</v>
      </c>
      <c r="L1577" t="str">
        <f t="shared" si="48"/>
        <v>36-45</v>
      </c>
      <c r="M1577" t="str">
        <f t="shared" si="49"/>
        <v>500.001-1.000.000</v>
      </c>
    </row>
    <row r="1578" spans="1:13" x14ac:dyDescent="0.35">
      <c r="A1578">
        <v>4448</v>
      </c>
      <c r="B1578" t="s">
        <v>9</v>
      </c>
      <c r="C1578">
        <v>597978</v>
      </c>
      <c r="D1578" t="s">
        <v>10</v>
      </c>
      <c r="E1578" t="s">
        <v>16</v>
      </c>
      <c r="F1578" t="s">
        <v>12</v>
      </c>
      <c r="G1578" t="s">
        <v>13</v>
      </c>
      <c r="H1578" t="s">
        <v>13</v>
      </c>
      <c r="I1578">
        <v>41</v>
      </c>
      <c r="J1578" t="str">
        <f>IF(ABS((C1578-AVERAGE($C:$C))/_xlfn.STDEV.S(moras2[SALARIO]))&gt;1.96,"Atípico","No")</f>
        <v>No</v>
      </c>
      <c r="K1578" t="str">
        <f>IF(ABS((moras2[[#This Row],[EDAD]]-AVERAGE($I:$I))/_xlfn.STDEV.S($I:$I))&gt;1.96,"Atípico","No")</f>
        <v>No</v>
      </c>
      <c r="L1578" t="str">
        <f t="shared" si="48"/>
        <v>36-45</v>
      </c>
      <c r="M1578" t="str">
        <f t="shared" si="49"/>
        <v>500.001-1.000.000</v>
      </c>
    </row>
    <row r="1579" spans="1:13" x14ac:dyDescent="0.35">
      <c r="A1579">
        <v>4737</v>
      </c>
      <c r="B1579" t="s">
        <v>15</v>
      </c>
      <c r="C1579">
        <v>597692</v>
      </c>
      <c r="D1579" t="s">
        <v>10</v>
      </c>
      <c r="E1579" t="s">
        <v>16</v>
      </c>
      <c r="F1579" t="s">
        <v>12</v>
      </c>
      <c r="G1579" t="s">
        <v>13</v>
      </c>
      <c r="H1579" t="s">
        <v>13</v>
      </c>
      <c r="I1579">
        <v>40</v>
      </c>
      <c r="J1579" t="str">
        <f>IF(ABS((C1579-AVERAGE($C:$C))/_xlfn.STDEV.S(moras2[SALARIO]))&gt;1.96,"Atípico","No")</f>
        <v>No</v>
      </c>
      <c r="K1579" t="str">
        <f>IF(ABS((moras2[[#This Row],[EDAD]]-AVERAGE($I:$I))/_xlfn.STDEV.S($I:$I))&gt;1.96,"Atípico","No")</f>
        <v>No</v>
      </c>
      <c r="L1579" t="str">
        <f t="shared" si="48"/>
        <v>36-45</v>
      </c>
      <c r="M1579" t="str">
        <f t="shared" si="49"/>
        <v>500.001-1.000.000</v>
      </c>
    </row>
    <row r="1580" spans="1:13" x14ac:dyDescent="0.35">
      <c r="A1580">
        <v>3312</v>
      </c>
      <c r="B1580" t="s">
        <v>9</v>
      </c>
      <c r="C1580">
        <v>597549.97</v>
      </c>
      <c r="D1580" t="s">
        <v>10</v>
      </c>
      <c r="E1580" t="s">
        <v>16</v>
      </c>
      <c r="F1580" t="s">
        <v>12</v>
      </c>
      <c r="G1580" t="s">
        <v>13</v>
      </c>
      <c r="H1580" t="s">
        <v>13</v>
      </c>
      <c r="I1580">
        <v>25</v>
      </c>
      <c r="J1580" t="str">
        <f>IF(ABS((C1580-AVERAGE($C:$C))/_xlfn.STDEV.S(moras2[SALARIO]))&gt;1.96,"Atípico","No")</f>
        <v>No</v>
      </c>
      <c r="K1580" t="str">
        <f>IF(ABS((moras2[[#This Row],[EDAD]]-AVERAGE($I:$I))/_xlfn.STDEV.S($I:$I))&gt;1.96,"Atípico","No")</f>
        <v>No</v>
      </c>
      <c r="L1580" t="str">
        <f t="shared" si="48"/>
        <v>26-35</v>
      </c>
      <c r="M1580" t="str">
        <f t="shared" si="49"/>
        <v>500.001-1.000.000</v>
      </c>
    </row>
    <row r="1581" spans="1:13" x14ac:dyDescent="0.35">
      <c r="A1581">
        <v>1661</v>
      </c>
      <c r="B1581" t="s">
        <v>9</v>
      </c>
      <c r="C1581">
        <v>597533.32999999996</v>
      </c>
      <c r="D1581" t="s">
        <v>10</v>
      </c>
      <c r="E1581" t="s">
        <v>16</v>
      </c>
      <c r="F1581" t="s">
        <v>12</v>
      </c>
      <c r="G1581" t="s">
        <v>12</v>
      </c>
      <c r="H1581" t="s">
        <v>13</v>
      </c>
      <c r="I1581">
        <v>30</v>
      </c>
      <c r="J1581" t="str">
        <f>IF(ABS((C1581-AVERAGE($C:$C))/_xlfn.STDEV.S(moras2[SALARIO]))&gt;1.96,"Atípico","No")</f>
        <v>No</v>
      </c>
      <c r="K1581" t="str">
        <f>IF(ABS((moras2[[#This Row],[EDAD]]-AVERAGE($I:$I))/_xlfn.STDEV.S($I:$I))&gt;1.96,"Atípico","No")</f>
        <v>No</v>
      </c>
      <c r="L1581" t="str">
        <f t="shared" si="48"/>
        <v>26-35</v>
      </c>
      <c r="M1581" t="str">
        <f t="shared" si="49"/>
        <v>500.001-1.000.000</v>
      </c>
    </row>
    <row r="1582" spans="1:13" x14ac:dyDescent="0.35">
      <c r="A1582">
        <v>367</v>
      </c>
      <c r="B1582" t="s">
        <v>9</v>
      </c>
      <c r="C1582">
        <v>597379.25</v>
      </c>
      <c r="D1582" t="s">
        <v>10</v>
      </c>
      <c r="E1582" t="s">
        <v>16</v>
      </c>
      <c r="F1582" t="s">
        <v>12</v>
      </c>
      <c r="G1582" t="s">
        <v>13</v>
      </c>
      <c r="H1582" t="s">
        <v>13</v>
      </c>
      <c r="I1582">
        <v>36</v>
      </c>
      <c r="J1582" t="str">
        <f>IF(ABS((C1582-AVERAGE($C:$C))/_xlfn.STDEV.S(moras2[SALARIO]))&gt;1.96,"Atípico","No")</f>
        <v>No</v>
      </c>
      <c r="K1582" t="str">
        <f>IF(ABS((moras2[[#This Row],[EDAD]]-AVERAGE($I:$I))/_xlfn.STDEV.S($I:$I))&gt;1.96,"Atípico","No")</f>
        <v>No</v>
      </c>
      <c r="L1582" t="str">
        <f t="shared" si="48"/>
        <v>36-45</v>
      </c>
      <c r="M1582" t="str">
        <f t="shared" si="49"/>
        <v>500.001-1.000.000</v>
      </c>
    </row>
    <row r="1583" spans="1:13" x14ac:dyDescent="0.35">
      <c r="A1583">
        <v>3982</v>
      </c>
      <c r="B1583" t="s">
        <v>15</v>
      </c>
      <c r="C1583">
        <v>595614.09</v>
      </c>
      <c r="D1583" t="s">
        <v>10</v>
      </c>
      <c r="E1583" t="s">
        <v>16</v>
      </c>
      <c r="F1583" t="s">
        <v>12</v>
      </c>
      <c r="G1583" t="s">
        <v>13</v>
      </c>
      <c r="H1583" t="s">
        <v>13</v>
      </c>
      <c r="I1583">
        <v>21</v>
      </c>
      <c r="J1583" t="str">
        <f>IF(ABS((C1583-AVERAGE($C:$C))/_xlfn.STDEV.S(moras2[SALARIO]))&gt;1.96,"Atípico","No")</f>
        <v>No</v>
      </c>
      <c r="K1583" t="str">
        <f>IF(ABS((moras2[[#This Row],[EDAD]]-AVERAGE($I:$I))/_xlfn.STDEV.S($I:$I))&gt;1.96,"Atípico","No")</f>
        <v>No</v>
      </c>
      <c r="L1583" t="str">
        <f t="shared" si="48"/>
        <v>26-35</v>
      </c>
      <c r="M1583" t="str">
        <f t="shared" si="49"/>
        <v>500.001-1.000.000</v>
      </c>
    </row>
    <row r="1584" spans="1:13" x14ac:dyDescent="0.35">
      <c r="A1584">
        <v>1075</v>
      </c>
      <c r="B1584" t="s">
        <v>9</v>
      </c>
      <c r="C1584">
        <v>594640</v>
      </c>
      <c r="D1584" t="s">
        <v>10</v>
      </c>
      <c r="E1584" t="s">
        <v>16</v>
      </c>
      <c r="F1584" t="s">
        <v>12</v>
      </c>
      <c r="G1584" t="s">
        <v>13</v>
      </c>
      <c r="H1584" t="s">
        <v>13</v>
      </c>
      <c r="I1584">
        <v>36</v>
      </c>
      <c r="J1584" t="str">
        <f>IF(ABS((C1584-AVERAGE($C:$C))/_xlfn.STDEV.S(moras2[SALARIO]))&gt;1.96,"Atípico","No")</f>
        <v>No</v>
      </c>
      <c r="K1584" t="str">
        <f>IF(ABS((moras2[[#This Row],[EDAD]]-AVERAGE($I:$I))/_xlfn.STDEV.S($I:$I))&gt;1.96,"Atípico","No")</f>
        <v>No</v>
      </c>
      <c r="L1584" t="str">
        <f t="shared" si="48"/>
        <v>36-45</v>
      </c>
      <c r="M1584" t="str">
        <f t="shared" si="49"/>
        <v>500.001-1.000.000</v>
      </c>
    </row>
    <row r="1585" spans="1:13" x14ac:dyDescent="0.35">
      <c r="A1585">
        <v>687</v>
      </c>
      <c r="B1585" t="s">
        <v>9</v>
      </c>
      <c r="C1585">
        <v>594527</v>
      </c>
      <c r="D1585" t="s">
        <v>18</v>
      </c>
      <c r="E1585" t="s">
        <v>16</v>
      </c>
      <c r="F1585" t="s">
        <v>12</v>
      </c>
      <c r="G1585" t="s">
        <v>13</v>
      </c>
      <c r="H1585" t="s">
        <v>12</v>
      </c>
      <c r="I1585">
        <v>53</v>
      </c>
      <c r="J1585" t="str">
        <f>IF(ABS((C1585-AVERAGE($C:$C))/_xlfn.STDEV.S(moras2[SALARIO]))&gt;1.96,"Atípico","No")</f>
        <v>No</v>
      </c>
      <c r="K1585" t="str">
        <f>IF(ABS((moras2[[#This Row],[EDAD]]-AVERAGE($I:$I))/_xlfn.STDEV.S($I:$I))&gt;1.96,"Atípico","No")</f>
        <v>No</v>
      </c>
      <c r="L1585" t="str">
        <f t="shared" si="48"/>
        <v>46-55</v>
      </c>
      <c r="M1585" t="str">
        <f t="shared" si="49"/>
        <v>500.001-1.000.000</v>
      </c>
    </row>
    <row r="1586" spans="1:13" x14ac:dyDescent="0.35">
      <c r="A1586">
        <v>2006</v>
      </c>
      <c r="B1586" t="s">
        <v>9</v>
      </c>
      <c r="C1586">
        <v>594388.81000000006</v>
      </c>
      <c r="D1586" t="s">
        <v>10</v>
      </c>
      <c r="E1586" t="s">
        <v>16</v>
      </c>
      <c r="F1586" t="s">
        <v>12</v>
      </c>
      <c r="G1586" t="s">
        <v>13</v>
      </c>
      <c r="H1586" t="s">
        <v>13</v>
      </c>
      <c r="I1586">
        <v>24</v>
      </c>
      <c r="J1586" t="str">
        <f>IF(ABS((C1586-AVERAGE($C:$C))/_xlfn.STDEV.S(moras2[SALARIO]))&gt;1.96,"Atípico","No")</f>
        <v>No</v>
      </c>
      <c r="K1586" t="str">
        <f>IF(ABS((moras2[[#This Row],[EDAD]]-AVERAGE($I:$I))/_xlfn.STDEV.S($I:$I))&gt;1.96,"Atípico","No")</f>
        <v>No</v>
      </c>
      <c r="L1586" t="str">
        <f t="shared" si="48"/>
        <v>26-35</v>
      </c>
      <c r="M1586" t="str">
        <f t="shared" si="49"/>
        <v>500.001-1.000.000</v>
      </c>
    </row>
    <row r="1587" spans="1:13" x14ac:dyDescent="0.35">
      <c r="A1587">
        <v>3129</v>
      </c>
      <c r="B1587" t="s">
        <v>9</v>
      </c>
      <c r="C1587">
        <v>594267.31999999995</v>
      </c>
      <c r="D1587" t="s">
        <v>10</v>
      </c>
      <c r="E1587" t="s">
        <v>16</v>
      </c>
      <c r="F1587" t="s">
        <v>12</v>
      </c>
      <c r="G1587" t="s">
        <v>13</v>
      </c>
      <c r="H1587" t="s">
        <v>13</v>
      </c>
      <c r="I1587">
        <v>34</v>
      </c>
      <c r="J1587" t="str">
        <f>IF(ABS((C1587-AVERAGE($C:$C))/_xlfn.STDEV.S(moras2[SALARIO]))&gt;1.96,"Atípico","No")</f>
        <v>No</v>
      </c>
      <c r="K1587" t="str">
        <f>IF(ABS((moras2[[#This Row],[EDAD]]-AVERAGE($I:$I))/_xlfn.STDEV.S($I:$I))&gt;1.96,"Atípico","No")</f>
        <v>No</v>
      </c>
      <c r="L1587" t="str">
        <f t="shared" si="48"/>
        <v>26-35</v>
      </c>
      <c r="M1587" t="str">
        <f t="shared" si="49"/>
        <v>500.001-1.000.000</v>
      </c>
    </row>
    <row r="1588" spans="1:13" x14ac:dyDescent="0.35">
      <c r="A1588">
        <v>3239</v>
      </c>
      <c r="B1588" t="s">
        <v>9</v>
      </c>
      <c r="C1588">
        <v>594092</v>
      </c>
      <c r="D1588" t="s">
        <v>18</v>
      </c>
      <c r="E1588" t="s">
        <v>16</v>
      </c>
      <c r="F1588" t="s">
        <v>12</v>
      </c>
      <c r="G1588" t="s">
        <v>13</v>
      </c>
      <c r="H1588" t="s">
        <v>12</v>
      </c>
      <c r="I1588">
        <v>39</v>
      </c>
      <c r="J1588" t="str">
        <f>IF(ABS((C1588-AVERAGE($C:$C))/_xlfn.STDEV.S(moras2[SALARIO]))&gt;1.96,"Atípico","No")</f>
        <v>No</v>
      </c>
      <c r="K1588" t="str">
        <f>IF(ABS((moras2[[#This Row],[EDAD]]-AVERAGE($I:$I))/_xlfn.STDEV.S($I:$I))&gt;1.96,"Atípico","No")</f>
        <v>No</v>
      </c>
      <c r="L1588" t="str">
        <f t="shared" si="48"/>
        <v>36-45</v>
      </c>
      <c r="M1588" t="str">
        <f t="shared" si="49"/>
        <v>500.001-1.000.000</v>
      </c>
    </row>
    <row r="1589" spans="1:13" x14ac:dyDescent="0.35">
      <c r="A1589">
        <v>4075</v>
      </c>
      <c r="B1589" t="s">
        <v>9</v>
      </c>
      <c r="C1589">
        <v>594092</v>
      </c>
      <c r="D1589" t="s">
        <v>18</v>
      </c>
      <c r="E1589" t="s">
        <v>16</v>
      </c>
      <c r="F1589" t="s">
        <v>12</v>
      </c>
      <c r="G1589" t="s">
        <v>13</v>
      </c>
      <c r="H1589" t="s">
        <v>13</v>
      </c>
      <c r="I1589">
        <v>41</v>
      </c>
      <c r="J1589" t="str">
        <f>IF(ABS((C1589-AVERAGE($C:$C))/_xlfn.STDEV.S(moras2[SALARIO]))&gt;1.96,"Atípico","No")</f>
        <v>No</v>
      </c>
      <c r="K1589" t="str">
        <f>IF(ABS((moras2[[#This Row],[EDAD]]-AVERAGE($I:$I))/_xlfn.STDEV.S($I:$I))&gt;1.96,"Atípico","No")</f>
        <v>No</v>
      </c>
      <c r="L1589" t="str">
        <f t="shared" si="48"/>
        <v>36-45</v>
      </c>
      <c r="M1589" t="str">
        <f t="shared" si="49"/>
        <v>500.001-1.000.000</v>
      </c>
    </row>
    <row r="1590" spans="1:13" x14ac:dyDescent="0.35">
      <c r="A1590">
        <v>2522</v>
      </c>
      <c r="B1590" t="s">
        <v>9</v>
      </c>
      <c r="C1590">
        <v>594092</v>
      </c>
      <c r="D1590" t="s">
        <v>18</v>
      </c>
      <c r="E1590" t="s">
        <v>16</v>
      </c>
      <c r="F1590" t="s">
        <v>12</v>
      </c>
      <c r="G1590" t="s">
        <v>13</v>
      </c>
      <c r="H1590" t="s">
        <v>12</v>
      </c>
      <c r="I1590">
        <v>42</v>
      </c>
      <c r="J1590" t="str">
        <f>IF(ABS((C1590-AVERAGE($C:$C))/_xlfn.STDEV.S(moras2[SALARIO]))&gt;1.96,"Atípico","No")</f>
        <v>No</v>
      </c>
      <c r="K1590" t="str">
        <f>IF(ABS((moras2[[#This Row],[EDAD]]-AVERAGE($I:$I))/_xlfn.STDEV.S($I:$I))&gt;1.96,"Atípico","No")</f>
        <v>No</v>
      </c>
      <c r="L1590" t="str">
        <f t="shared" si="48"/>
        <v>36-45</v>
      </c>
      <c r="M1590" t="str">
        <f t="shared" si="49"/>
        <v>500.001-1.000.000</v>
      </c>
    </row>
    <row r="1591" spans="1:13" x14ac:dyDescent="0.35">
      <c r="A1591">
        <v>2156</v>
      </c>
      <c r="B1591" t="s">
        <v>9</v>
      </c>
      <c r="C1591">
        <v>594092</v>
      </c>
      <c r="D1591" t="s">
        <v>18</v>
      </c>
      <c r="E1591" t="s">
        <v>16</v>
      </c>
      <c r="F1591" t="s">
        <v>12</v>
      </c>
      <c r="G1591" t="s">
        <v>12</v>
      </c>
      <c r="H1591" t="s">
        <v>12</v>
      </c>
      <c r="I1591">
        <v>48</v>
      </c>
      <c r="J1591" t="str">
        <f>IF(ABS((C1591-AVERAGE($C:$C))/_xlfn.STDEV.S(moras2[SALARIO]))&gt;1.96,"Atípico","No")</f>
        <v>No</v>
      </c>
      <c r="K1591" t="str">
        <f>IF(ABS((moras2[[#This Row],[EDAD]]-AVERAGE($I:$I))/_xlfn.STDEV.S($I:$I))&gt;1.96,"Atípico","No")</f>
        <v>No</v>
      </c>
      <c r="L1591" t="str">
        <f t="shared" si="48"/>
        <v>46-55</v>
      </c>
      <c r="M1591" t="str">
        <f t="shared" si="49"/>
        <v>500.001-1.000.000</v>
      </c>
    </row>
    <row r="1592" spans="1:13" x14ac:dyDescent="0.35">
      <c r="A1592">
        <v>378</v>
      </c>
      <c r="B1592" t="s">
        <v>9</v>
      </c>
      <c r="C1592">
        <v>594092</v>
      </c>
      <c r="D1592" t="s">
        <v>18</v>
      </c>
      <c r="E1592" t="s">
        <v>16</v>
      </c>
      <c r="F1592" t="s">
        <v>12</v>
      </c>
      <c r="G1592" t="s">
        <v>13</v>
      </c>
      <c r="H1592" t="s">
        <v>12</v>
      </c>
      <c r="I1592">
        <v>53</v>
      </c>
      <c r="J1592" t="str">
        <f>IF(ABS((C1592-AVERAGE($C:$C))/_xlfn.STDEV.S(moras2[SALARIO]))&gt;1.96,"Atípico","No")</f>
        <v>No</v>
      </c>
      <c r="K1592" t="str">
        <f>IF(ABS((moras2[[#This Row],[EDAD]]-AVERAGE($I:$I))/_xlfn.STDEV.S($I:$I))&gt;1.96,"Atípico","No")</f>
        <v>No</v>
      </c>
      <c r="L1592" t="str">
        <f t="shared" si="48"/>
        <v>46-55</v>
      </c>
      <c r="M1592" t="str">
        <f t="shared" si="49"/>
        <v>500.001-1.000.000</v>
      </c>
    </row>
    <row r="1593" spans="1:13" x14ac:dyDescent="0.35">
      <c r="A1593">
        <v>1949</v>
      </c>
      <c r="B1593" t="s">
        <v>15</v>
      </c>
      <c r="C1593">
        <v>594092</v>
      </c>
      <c r="D1593" t="s">
        <v>18</v>
      </c>
      <c r="E1593" t="s">
        <v>16</v>
      </c>
      <c r="F1593" t="s">
        <v>12</v>
      </c>
      <c r="G1593" t="s">
        <v>13</v>
      </c>
      <c r="H1593" t="s">
        <v>12</v>
      </c>
      <c r="I1593">
        <v>54</v>
      </c>
      <c r="J1593" t="str">
        <f>IF(ABS((C1593-AVERAGE($C:$C))/_xlfn.STDEV.S(moras2[SALARIO]))&gt;1.96,"Atípico","No")</f>
        <v>No</v>
      </c>
      <c r="K1593" t="str">
        <f>IF(ABS((moras2[[#This Row],[EDAD]]-AVERAGE($I:$I))/_xlfn.STDEV.S($I:$I))&gt;1.96,"Atípico","No")</f>
        <v>No</v>
      </c>
      <c r="L1593" t="str">
        <f t="shared" si="48"/>
        <v>46-55</v>
      </c>
      <c r="M1593" t="str">
        <f t="shared" si="49"/>
        <v>500.001-1.000.000</v>
      </c>
    </row>
    <row r="1594" spans="1:13" x14ac:dyDescent="0.35">
      <c r="A1594">
        <v>411</v>
      </c>
      <c r="B1594" t="s">
        <v>15</v>
      </c>
      <c r="C1594">
        <v>594092</v>
      </c>
      <c r="D1594" t="s">
        <v>18</v>
      </c>
      <c r="E1594" t="s">
        <v>16</v>
      </c>
      <c r="F1594" t="s">
        <v>12</v>
      </c>
      <c r="G1594" t="s">
        <v>13</v>
      </c>
      <c r="H1594" t="s">
        <v>13</v>
      </c>
      <c r="I1594">
        <v>55</v>
      </c>
      <c r="J1594" t="str">
        <f>IF(ABS((C1594-AVERAGE($C:$C))/_xlfn.STDEV.S(moras2[SALARIO]))&gt;1.96,"Atípico","No")</f>
        <v>No</v>
      </c>
      <c r="K1594" t="str">
        <f>IF(ABS((moras2[[#This Row],[EDAD]]-AVERAGE($I:$I))/_xlfn.STDEV.S($I:$I))&gt;1.96,"Atípico","No")</f>
        <v>No</v>
      </c>
      <c r="L1594" t="str">
        <f t="shared" si="48"/>
        <v>46-55</v>
      </c>
      <c r="M1594" t="str">
        <f t="shared" si="49"/>
        <v>500.001-1.000.000</v>
      </c>
    </row>
    <row r="1595" spans="1:13" x14ac:dyDescent="0.35">
      <c r="A1595">
        <v>2081</v>
      </c>
      <c r="B1595" t="s">
        <v>9</v>
      </c>
      <c r="C1595">
        <v>594092</v>
      </c>
      <c r="D1595" t="s">
        <v>18</v>
      </c>
      <c r="E1595" t="s">
        <v>16</v>
      </c>
      <c r="F1595" t="s">
        <v>12</v>
      </c>
      <c r="G1595" t="s">
        <v>12</v>
      </c>
      <c r="H1595" t="s">
        <v>13</v>
      </c>
      <c r="I1595">
        <v>55</v>
      </c>
      <c r="J1595" t="str">
        <f>IF(ABS((C1595-AVERAGE($C:$C))/_xlfn.STDEV.S(moras2[SALARIO]))&gt;1.96,"Atípico","No")</f>
        <v>No</v>
      </c>
      <c r="K1595" t="str">
        <f>IF(ABS((moras2[[#This Row],[EDAD]]-AVERAGE($I:$I))/_xlfn.STDEV.S($I:$I))&gt;1.96,"Atípico","No")</f>
        <v>No</v>
      </c>
      <c r="L1595" t="str">
        <f t="shared" si="48"/>
        <v>46-55</v>
      </c>
      <c r="M1595" t="str">
        <f t="shared" si="49"/>
        <v>500.001-1.000.000</v>
      </c>
    </row>
    <row r="1596" spans="1:13" x14ac:dyDescent="0.35">
      <c r="A1596">
        <v>1900</v>
      </c>
      <c r="B1596" t="s">
        <v>15</v>
      </c>
      <c r="C1596">
        <v>594092</v>
      </c>
      <c r="D1596" t="s">
        <v>18</v>
      </c>
      <c r="E1596" t="s">
        <v>16</v>
      </c>
      <c r="F1596" t="s">
        <v>12</v>
      </c>
      <c r="G1596" t="s">
        <v>13</v>
      </c>
      <c r="H1596" t="s">
        <v>13</v>
      </c>
      <c r="I1596">
        <v>57</v>
      </c>
      <c r="J1596" t="str">
        <f>IF(ABS((C1596-AVERAGE($C:$C))/_xlfn.STDEV.S(moras2[SALARIO]))&gt;1.96,"Atípico","No")</f>
        <v>No</v>
      </c>
      <c r="K1596" t="str">
        <f>IF(ABS((moras2[[#This Row],[EDAD]]-AVERAGE($I:$I))/_xlfn.STDEV.S($I:$I))&gt;1.96,"Atípico","No")</f>
        <v>No</v>
      </c>
      <c r="L1596" t="str">
        <f t="shared" si="48"/>
        <v>56+</v>
      </c>
      <c r="M1596" t="str">
        <f t="shared" si="49"/>
        <v>500.001-1.000.000</v>
      </c>
    </row>
    <row r="1597" spans="1:13" x14ac:dyDescent="0.35">
      <c r="A1597">
        <v>1817</v>
      </c>
      <c r="B1597" t="s">
        <v>9</v>
      </c>
      <c r="C1597">
        <v>594092</v>
      </c>
      <c r="D1597" t="s">
        <v>18</v>
      </c>
      <c r="E1597" t="s">
        <v>16</v>
      </c>
      <c r="F1597" t="s">
        <v>12</v>
      </c>
      <c r="G1597" t="s">
        <v>13</v>
      </c>
      <c r="H1597" t="s">
        <v>12</v>
      </c>
      <c r="I1597">
        <v>61</v>
      </c>
      <c r="J1597" t="str">
        <f>IF(ABS((C1597-AVERAGE($C:$C))/_xlfn.STDEV.S(moras2[SALARIO]))&gt;1.96,"Atípico","No")</f>
        <v>No</v>
      </c>
      <c r="K1597" t="str">
        <f>IF(ABS((moras2[[#This Row],[EDAD]]-AVERAGE($I:$I))/_xlfn.STDEV.S($I:$I))&gt;1.96,"Atípico","No")</f>
        <v>No</v>
      </c>
      <c r="L1597" t="str">
        <f t="shared" si="48"/>
        <v>56+</v>
      </c>
      <c r="M1597" t="str">
        <f t="shared" si="49"/>
        <v>500.001-1.000.000</v>
      </c>
    </row>
    <row r="1598" spans="1:13" x14ac:dyDescent="0.35">
      <c r="A1598">
        <v>1108</v>
      </c>
      <c r="B1598" t="s">
        <v>9</v>
      </c>
      <c r="C1598">
        <v>594092</v>
      </c>
      <c r="D1598" t="s">
        <v>18</v>
      </c>
      <c r="E1598" t="s">
        <v>16</v>
      </c>
      <c r="F1598" t="s">
        <v>12</v>
      </c>
      <c r="G1598" t="s">
        <v>13</v>
      </c>
      <c r="H1598" t="s">
        <v>13</v>
      </c>
      <c r="I1598">
        <v>62</v>
      </c>
      <c r="J1598" t="str">
        <f>IF(ABS((C1598-AVERAGE($C:$C))/_xlfn.STDEV.S(moras2[SALARIO]))&gt;1.96,"Atípico","No")</f>
        <v>No</v>
      </c>
      <c r="K1598" t="str">
        <f>IF(ABS((moras2[[#This Row],[EDAD]]-AVERAGE($I:$I))/_xlfn.STDEV.S($I:$I))&gt;1.96,"Atípico","No")</f>
        <v>No</v>
      </c>
      <c r="L1598" t="str">
        <f t="shared" si="48"/>
        <v>56+</v>
      </c>
      <c r="M1598" t="str">
        <f t="shared" si="49"/>
        <v>500.001-1.000.000</v>
      </c>
    </row>
    <row r="1599" spans="1:13" x14ac:dyDescent="0.35">
      <c r="A1599">
        <v>3117</v>
      </c>
      <c r="B1599" t="s">
        <v>9</v>
      </c>
      <c r="C1599">
        <v>594092</v>
      </c>
      <c r="D1599" t="s">
        <v>18</v>
      </c>
      <c r="E1599" t="s">
        <v>16</v>
      </c>
      <c r="F1599" t="s">
        <v>12</v>
      </c>
      <c r="G1599" t="s">
        <v>13</v>
      </c>
      <c r="H1599" t="s">
        <v>12</v>
      </c>
      <c r="I1599">
        <v>62</v>
      </c>
      <c r="J1599" t="str">
        <f>IF(ABS((C1599-AVERAGE($C:$C))/_xlfn.STDEV.S(moras2[SALARIO]))&gt;1.96,"Atípico","No")</f>
        <v>No</v>
      </c>
      <c r="K1599" t="str">
        <f>IF(ABS((moras2[[#This Row],[EDAD]]-AVERAGE($I:$I))/_xlfn.STDEV.S($I:$I))&gt;1.96,"Atípico","No")</f>
        <v>No</v>
      </c>
      <c r="L1599" t="str">
        <f t="shared" si="48"/>
        <v>56+</v>
      </c>
      <c r="M1599" t="str">
        <f t="shared" si="49"/>
        <v>500.001-1.000.000</v>
      </c>
    </row>
    <row r="1600" spans="1:13" x14ac:dyDescent="0.35">
      <c r="A1600">
        <v>2725</v>
      </c>
      <c r="B1600" t="s">
        <v>9</v>
      </c>
      <c r="C1600">
        <v>594092</v>
      </c>
      <c r="D1600" t="s">
        <v>18</v>
      </c>
      <c r="E1600" t="s">
        <v>16</v>
      </c>
      <c r="F1600" t="s">
        <v>12</v>
      </c>
      <c r="G1600" t="s">
        <v>13</v>
      </c>
      <c r="H1600" t="s">
        <v>12</v>
      </c>
      <c r="I1600">
        <v>67</v>
      </c>
      <c r="J1600" t="str">
        <f>IF(ABS((C1600-AVERAGE($C:$C))/_xlfn.STDEV.S(moras2[SALARIO]))&gt;1.96,"Atípico","No")</f>
        <v>No</v>
      </c>
      <c r="K1600" t="str">
        <f>IF(ABS((moras2[[#This Row],[EDAD]]-AVERAGE($I:$I))/_xlfn.STDEV.S($I:$I))&gt;1.96,"Atípico","No")</f>
        <v>No</v>
      </c>
      <c r="L1600" t="str">
        <f t="shared" si="48"/>
        <v>56+</v>
      </c>
      <c r="M1600" t="str">
        <f t="shared" si="49"/>
        <v>500.001-1.000.000</v>
      </c>
    </row>
    <row r="1601" spans="1:13" x14ac:dyDescent="0.35">
      <c r="A1601">
        <v>1693</v>
      </c>
      <c r="B1601" t="s">
        <v>9</v>
      </c>
      <c r="C1601">
        <v>594092</v>
      </c>
      <c r="D1601" t="s">
        <v>18</v>
      </c>
      <c r="E1601" t="s">
        <v>16</v>
      </c>
      <c r="F1601" t="s">
        <v>12</v>
      </c>
      <c r="G1601" t="s">
        <v>13</v>
      </c>
      <c r="H1601" t="s">
        <v>13</v>
      </c>
      <c r="I1601">
        <v>68</v>
      </c>
      <c r="J1601" t="str">
        <f>IF(ABS((C1601-AVERAGE($C:$C))/_xlfn.STDEV.S(moras2[SALARIO]))&gt;1.96,"Atípico","No")</f>
        <v>No</v>
      </c>
      <c r="K1601" t="str">
        <f>IF(ABS((moras2[[#This Row],[EDAD]]-AVERAGE($I:$I))/_xlfn.STDEV.S($I:$I))&gt;1.96,"Atípico","No")</f>
        <v>No</v>
      </c>
      <c r="L1601" t="str">
        <f t="shared" si="48"/>
        <v>56+</v>
      </c>
      <c r="M1601" t="str">
        <f t="shared" si="49"/>
        <v>500.001-1.000.000</v>
      </c>
    </row>
    <row r="1602" spans="1:13" x14ac:dyDescent="0.35">
      <c r="A1602">
        <v>717</v>
      </c>
      <c r="B1602" t="s">
        <v>15</v>
      </c>
      <c r="C1602">
        <v>593749.30000000005</v>
      </c>
      <c r="D1602" t="s">
        <v>10</v>
      </c>
      <c r="E1602" t="s">
        <v>16</v>
      </c>
      <c r="F1602" t="s">
        <v>12</v>
      </c>
      <c r="G1602" t="s">
        <v>13</v>
      </c>
      <c r="H1602" t="s">
        <v>13</v>
      </c>
      <c r="I1602">
        <v>27</v>
      </c>
      <c r="J1602" t="str">
        <f>IF(ABS((C1602-AVERAGE($C:$C))/_xlfn.STDEV.S(moras2[SALARIO]))&gt;1.96,"Atípico","No")</f>
        <v>No</v>
      </c>
      <c r="K1602" t="str">
        <f>IF(ABS((moras2[[#This Row],[EDAD]]-AVERAGE($I:$I))/_xlfn.STDEV.S($I:$I))&gt;1.96,"Atípico","No")</f>
        <v>No</v>
      </c>
      <c r="L1602" t="str">
        <f t="shared" ref="L1602:L1665" si="50">IF(I1602&lt;=35,"26-35",IF(I1602&lt;=45,"36-45",IF(I1602&lt;=55,"46-55","56+")))</f>
        <v>26-35</v>
      </c>
      <c r="M1602" t="str">
        <f t="shared" ref="M1602:M1665" si="51">IF(C1602&lt;=500000,"0-500.000",
IF(C1602&lt;=1000000,"500.001-1.000.000",
IF(C1602&lt;=5000000,"1.000.001-5.000.000",
"5.000.001-16.858.742")))</f>
        <v>500.001-1.000.000</v>
      </c>
    </row>
    <row r="1603" spans="1:13" x14ac:dyDescent="0.35">
      <c r="A1603">
        <v>1254</v>
      </c>
      <c r="B1603" t="s">
        <v>9</v>
      </c>
      <c r="C1603">
        <v>593740.05000000005</v>
      </c>
      <c r="D1603" t="s">
        <v>10</v>
      </c>
      <c r="E1603" t="s">
        <v>16</v>
      </c>
      <c r="F1603" t="s">
        <v>12</v>
      </c>
      <c r="G1603" t="s">
        <v>13</v>
      </c>
      <c r="H1603" t="s">
        <v>13</v>
      </c>
      <c r="I1603">
        <v>26</v>
      </c>
      <c r="J1603" t="str">
        <f>IF(ABS((C1603-AVERAGE($C:$C))/_xlfn.STDEV.S(moras2[SALARIO]))&gt;1.96,"Atípico","No")</f>
        <v>No</v>
      </c>
      <c r="K1603" t="str">
        <f>IF(ABS((moras2[[#This Row],[EDAD]]-AVERAGE($I:$I))/_xlfn.STDEV.S($I:$I))&gt;1.96,"Atípico","No")</f>
        <v>No</v>
      </c>
      <c r="L1603" t="str">
        <f t="shared" si="50"/>
        <v>26-35</v>
      </c>
      <c r="M1603" t="str">
        <f t="shared" si="51"/>
        <v>500.001-1.000.000</v>
      </c>
    </row>
    <row r="1604" spans="1:13" x14ac:dyDescent="0.35">
      <c r="A1604">
        <v>1016</v>
      </c>
      <c r="B1604" t="s">
        <v>15</v>
      </c>
      <c r="C1604">
        <v>592970</v>
      </c>
      <c r="D1604" t="s">
        <v>10</v>
      </c>
      <c r="E1604" t="s">
        <v>11</v>
      </c>
      <c r="F1604" t="s">
        <v>12</v>
      </c>
      <c r="G1604" t="s">
        <v>13</v>
      </c>
      <c r="H1604" t="s">
        <v>12</v>
      </c>
      <c r="I1604">
        <v>37</v>
      </c>
      <c r="J1604" t="str">
        <f>IF(ABS((C1604-AVERAGE($C:$C))/_xlfn.STDEV.S(moras2[SALARIO]))&gt;1.96,"Atípico","No")</f>
        <v>No</v>
      </c>
      <c r="K1604" t="str">
        <f>IF(ABS((moras2[[#This Row],[EDAD]]-AVERAGE($I:$I))/_xlfn.STDEV.S($I:$I))&gt;1.96,"Atípico","No")</f>
        <v>No</v>
      </c>
      <c r="L1604" t="str">
        <f t="shared" si="50"/>
        <v>36-45</v>
      </c>
      <c r="M1604" t="str">
        <f t="shared" si="51"/>
        <v>500.001-1.000.000</v>
      </c>
    </row>
    <row r="1605" spans="1:13" x14ac:dyDescent="0.35">
      <c r="A1605">
        <v>1489</v>
      </c>
      <c r="B1605" t="s">
        <v>9</v>
      </c>
      <c r="C1605">
        <v>592772.23</v>
      </c>
      <c r="D1605" t="s">
        <v>10</v>
      </c>
      <c r="E1605" t="s">
        <v>11</v>
      </c>
      <c r="F1605" t="s">
        <v>12</v>
      </c>
      <c r="G1605" t="s">
        <v>13</v>
      </c>
      <c r="H1605" t="s">
        <v>13</v>
      </c>
      <c r="I1605">
        <v>25</v>
      </c>
      <c r="J1605" t="str">
        <f>IF(ABS((C1605-AVERAGE($C:$C))/_xlfn.STDEV.S(moras2[SALARIO]))&gt;1.96,"Atípico","No")</f>
        <v>No</v>
      </c>
      <c r="K1605" t="str">
        <f>IF(ABS((moras2[[#This Row],[EDAD]]-AVERAGE($I:$I))/_xlfn.STDEV.S($I:$I))&gt;1.96,"Atípico","No")</f>
        <v>No</v>
      </c>
      <c r="L1605" t="str">
        <f t="shared" si="50"/>
        <v>26-35</v>
      </c>
      <c r="M1605" t="str">
        <f t="shared" si="51"/>
        <v>500.001-1.000.000</v>
      </c>
    </row>
    <row r="1606" spans="1:13" x14ac:dyDescent="0.35">
      <c r="A1606">
        <v>3623</v>
      </c>
      <c r="B1606" t="s">
        <v>15</v>
      </c>
      <c r="C1606">
        <v>592421.67000000004</v>
      </c>
      <c r="D1606" t="s">
        <v>10</v>
      </c>
      <c r="E1606" t="s">
        <v>16</v>
      </c>
      <c r="F1606" t="s">
        <v>12</v>
      </c>
      <c r="G1606" t="s">
        <v>13</v>
      </c>
      <c r="H1606" t="s">
        <v>13</v>
      </c>
      <c r="I1606">
        <v>29</v>
      </c>
      <c r="J1606" t="str">
        <f>IF(ABS((C1606-AVERAGE($C:$C))/_xlfn.STDEV.S(moras2[SALARIO]))&gt;1.96,"Atípico","No")</f>
        <v>No</v>
      </c>
      <c r="K1606" t="str">
        <f>IF(ABS((moras2[[#This Row],[EDAD]]-AVERAGE($I:$I))/_xlfn.STDEV.S($I:$I))&gt;1.96,"Atípico","No")</f>
        <v>No</v>
      </c>
      <c r="L1606" t="str">
        <f t="shared" si="50"/>
        <v>26-35</v>
      </c>
      <c r="M1606" t="str">
        <f t="shared" si="51"/>
        <v>500.001-1.000.000</v>
      </c>
    </row>
    <row r="1607" spans="1:13" x14ac:dyDescent="0.35">
      <c r="A1607">
        <v>1066</v>
      </c>
      <c r="B1607" t="s">
        <v>9</v>
      </c>
      <c r="C1607">
        <v>592200</v>
      </c>
      <c r="D1607" t="s">
        <v>10</v>
      </c>
      <c r="E1607" t="s">
        <v>16</v>
      </c>
      <c r="F1607" t="s">
        <v>12</v>
      </c>
      <c r="G1607" t="s">
        <v>12</v>
      </c>
      <c r="H1607" t="s">
        <v>13</v>
      </c>
      <c r="I1607">
        <v>53</v>
      </c>
      <c r="J1607" t="str">
        <f>IF(ABS((C1607-AVERAGE($C:$C))/_xlfn.STDEV.S(moras2[SALARIO]))&gt;1.96,"Atípico","No")</f>
        <v>No</v>
      </c>
      <c r="K1607" t="str">
        <f>IF(ABS((moras2[[#This Row],[EDAD]]-AVERAGE($I:$I))/_xlfn.STDEV.S($I:$I))&gt;1.96,"Atípico","No")</f>
        <v>No</v>
      </c>
      <c r="L1607" t="str">
        <f t="shared" si="50"/>
        <v>46-55</v>
      </c>
      <c r="M1607" t="str">
        <f t="shared" si="51"/>
        <v>500.001-1.000.000</v>
      </c>
    </row>
    <row r="1608" spans="1:13" x14ac:dyDescent="0.35">
      <c r="A1608">
        <v>1216</v>
      </c>
      <c r="B1608" t="s">
        <v>9</v>
      </c>
      <c r="C1608">
        <v>592110</v>
      </c>
      <c r="D1608" t="s">
        <v>10</v>
      </c>
      <c r="E1608" t="s">
        <v>16</v>
      </c>
      <c r="F1608" t="s">
        <v>12</v>
      </c>
      <c r="G1608" t="s">
        <v>13</v>
      </c>
      <c r="H1608" t="s">
        <v>13</v>
      </c>
      <c r="I1608">
        <v>21</v>
      </c>
      <c r="J1608" t="str">
        <f>IF(ABS((C1608-AVERAGE($C:$C))/_xlfn.STDEV.S(moras2[SALARIO]))&gt;1.96,"Atípico","No")</f>
        <v>No</v>
      </c>
      <c r="K1608" t="str">
        <f>IF(ABS((moras2[[#This Row],[EDAD]]-AVERAGE($I:$I))/_xlfn.STDEV.S($I:$I))&gt;1.96,"Atípico","No")</f>
        <v>No</v>
      </c>
      <c r="L1608" t="str">
        <f t="shared" si="50"/>
        <v>26-35</v>
      </c>
      <c r="M1608" t="str">
        <f t="shared" si="51"/>
        <v>500.001-1.000.000</v>
      </c>
    </row>
    <row r="1609" spans="1:13" x14ac:dyDescent="0.35">
      <c r="A1609">
        <v>336</v>
      </c>
      <c r="B1609" t="s">
        <v>9</v>
      </c>
      <c r="C1609">
        <v>591445.27</v>
      </c>
      <c r="D1609" t="s">
        <v>10</v>
      </c>
      <c r="E1609" t="s">
        <v>16</v>
      </c>
      <c r="F1609" t="s">
        <v>12</v>
      </c>
      <c r="G1609" t="s">
        <v>13</v>
      </c>
      <c r="H1609" t="s">
        <v>13</v>
      </c>
      <c r="I1609">
        <v>30</v>
      </c>
      <c r="J1609" t="str">
        <f>IF(ABS((C1609-AVERAGE($C:$C))/_xlfn.STDEV.S(moras2[SALARIO]))&gt;1.96,"Atípico","No")</f>
        <v>No</v>
      </c>
      <c r="K1609" t="str">
        <f>IF(ABS((moras2[[#This Row],[EDAD]]-AVERAGE($I:$I))/_xlfn.STDEV.S($I:$I))&gt;1.96,"Atípico","No")</f>
        <v>No</v>
      </c>
      <c r="L1609" t="str">
        <f t="shared" si="50"/>
        <v>26-35</v>
      </c>
      <c r="M1609" t="str">
        <f t="shared" si="51"/>
        <v>500.001-1.000.000</v>
      </c>
    </row>
    <row r="1610" spans="1:13" x14ac:dyDescent="0.35">
      <c r="A1610">
        <v>3348</v>
      </c>
      <c r="B1610" t="s">
        <v>15</v>
      </c>
      <c r="C1610">
        <v>591000</v>
      </c>
      <c r="D1610" t="s">
        <v>10</v>
      </c>
      <c r="E1610" t="s">
        <v>16</v>
      </c>
      <c r="F1610" t="s">
        <v>12</v>
      </c>
      <c r="G1610" t="s">
        <v>13</v>
      </c>
      <c r="H1610" t="s">
        <v>13</v>
      </c>
      <c r="I1610">
        <v>45</v>
      </c>
      <c r="J1610" t="str">
        <f>IF(ABS((C1610-AVERAGE($C:$C))/_xlfn.STDEV.S(moras2[SALARIO]))&gt;1.96,"Atípico","No")</f>
        <v>No</v>
      </c>
      <c r="K1610" t="str">
        <f>IF(ABS((moras2[[#This Row],[EDAD]]-AVERAGE($I:$I))/_xlfn.STDEV.S($I:$I))&gt;1.96,"Atípico","No")</f>
        <v>No</v>
      </c>
      <c r="L1610" t="str">
        <f t="shared" si="50"/>
        <v>36-45</v>
      </c>
      <c r="M1610" t="str">
        <f t="shared" si="51"/>
        <v>500.001-1.000.000</v>
      </c>
    </row>
    <row r="1611" spans="1:13" x14ac:dyDescent="0.35">
      <c r="A1611">
        <v>1349</v>
      </c>
      <c r="B1611" t="s">
        <v>15</v>
      </c>
      <c r="C1611">
        <v>590706.5</v>
      </c>
      <c r="D1611" t="s">
        <v>10</v>
      </c>
      <c r="E1611" t="s">
        <v>11</v>
      </c>
      <c r="F1611" t="s">
        <v>12</v>
      </c>
      <c r="G1611" t="s">
        <v>13</v>
      </c>
      <c r="H1611" t="s">
        <v>13</v>
      </c>
      <c r="I1611">
        <v>32</v>
      </c>
      <c r="J1611" t="str">
        <f>IF(ABS((C1611-AVERAGE($C:$C))/_xlfn.STDEV.S(moras2[SALARIO]))&gt;1.96,"Atípico","No")</f>
        <v>No</v>
      </c>
      <c r="K1611" t="str">
        <f>IF(ABS((moras2[[#This Row],[EDAD]]-AVERAGE($I:$I))/_xlfn.STDEV.S($I:$I))&gt;1.96,"Atípico","No")</f>
        <v>No</v>
      </c>
      <c r="L1611" t="str">
        <f t="shared" si="50"/>
        <v>26-35</v>
      </c>
      <c r="M1611" t="str">
        <f t="shared" si="51"/>
        <v>500.001-1.000.000</v>
      </c>
    </row>
    <row r="1612" spans="1:13" x14ac:dyDescent="0.35">
      <c r="A1612">
        <v>2958</v>
      </c>
      <c r="B1612" t="s">
        <v>9</v>
      </c>
      <c r="C1612">
        <v>590421.69999999995</v>
      </c>
      <c r="D1612" t="s">
        <v>10</v>
      </c>
      <c r="E1612" t="s">
        <v>11</v>
      </c>
      <c r="F1612" t="s">
        <v>12</v>
      </c>
      <c r="G1612" t="s">
        <v>13</v>
      </c>
      <c r="H1612" t="s">
        <v>13</v>
      </c>
      <c r="I1612">
        <v>34</v>
      </c>
      <c r="J1612" t="str">
        <f>IF(ABS((C1612-AVERAGE($C:$C))/_xlfn.STDEV.S(moras2[SALARIO]))&gt;1.96,"Atípico","No")</f>
        <v>No</v>
      </c>
      <c r="K1612" t="str">
        <f>IF(ABS((moras2[[#This Row],[EDAD]]-AVERAGE($I:$I))/_xlfn.STDEV.S($I:$I))&gt;1.96,"Atípico","No")</f>
        <v>No</v>
      </c>
      <c r="L1612" t="str">
        <f t="shared" si="50"/>
        <v>26-35</v>
      </c>
      <c r="M1612" t="str">
        <f t="shared" si="51"/>
        <v>500.001-1.000.000</v>
      </c>
    </row>
    <row r="1613" spans="1:13" x14ac:dyDescent="0.35">
      <c r="A1613">
        <v>3656</v>
      </c>
      <c r="B1613" t="s">
        <v>15</v>
      </c>
      <c r="C1613">
        <v>590320</v>
      </c>
      <c r="D1613" t="s">
        <v>10</v>
      </c>
      <c r="E1613" t="s">
        <v>16</v>
      </c>
      <c r="F1613" t="s">
        <v>12</v>
      </c>
      <c r="G1613" t="s">
        <v>13</v>
      </c>
      <c r="H1613" t="s">
        <v>13</v>
      </c>
      <c r="I1613">
        <v>30</v>
      </c>
      <c r="J1613" t="str">
        <f>IF(ABS((C1613-AVERAGE($C:$C))/_xlfn.STDEV.S(moras2[SALARIO]))&gt;1.96,"Atípico","No")</f>
        <v>No</v>
      </c>
      <c r="K1613" t="str">
        <f>IF(ABS((moras2[[#This Row],[EDAD]]-AVERAGE($I:$I))/_xlfn.STDEV.S($I:$I))&gt;1.96,"Atípico","No")</f>
        <v>No</v>
      </c>
      <c r="L1613" t="str">
        <f t="shared" si="50"/>
        <v>26-35</v>
      </c>
      <c r="M1613" t="str">
        <f t="shared" si="51"/>
        <v>500.001-1.000.000</v>
      </c>
    </row>
    <row r="1614" spans="1:13" x14ac:dyDescent="0.35">
      <c r="A1614">
        <v>1186</v>
      </c>
      <c r="B1614" t="s">
        <v>15</v>
      </c>
      <c r="C1614">
        <v>590156.81999999995</v>
      </c>
      <c r="D1614" t="s">
        <v>10</v>
      </c>
      <c r="E1614" t="s">
        <v>16</v>
      </c>
      <c r="F1614" t="s">
        <v>12</v>
      </c>
      <c r="G1614" t="s">
        <v>13</v>
      </c>
      <c r="H1614" t="s">
        <v>13</v>
      </c>
      <c r="I1614">
        <v>27</v>
      </c>
      <c r="J1614" t="str">
        <f>IF(ABS((C1614-AVERAGE($C:$C))/_xlfn.STDEV.S(moras2[SALARIO]))&gt;1.96,"Atípico","No")</f>
        <v>No</v>
      </c>
      <c r="K1614" t="str">
        <f>IF(ABS((moras2[[#This Row],[EDAD]]-AVERAGE($I:$I))/_xlfn.STDEV.S($I:$I))&gt;1.96,"Atípico","No")</f>
        <v>No</v>
      </c>
      <c r="L1614" t="str">
        <f t="shared" si="50"/>
        <v>26-35</v>
      </c>
      <c r="M1614" t="str">
        <f t="shared" si="51"/>
        <v>500.001-1.000.000</v>
      </c>
    </row>
    <row r="1615" spans="1:13" x14ac:dyDescent="0.35">
      <c r="A1615">
        <v>4065</v>
      </c>
      <c r="B1615" t="s">
        <v>9</v>
      </c>
      <c r="C1615">
        <v>589997</v>
      </c>
      <c r="D1615" t="s">
        <v>10</v>
      </c>
      <c r="E1615" t="s">
        <v>11</v>
      </c>
      <c r="F1615" t="s">
        <v>12</v>
      </c>
      <c r="G1615" t="s">
        <v>13</v>
      </c>
      <c r="H1615" t="s">
        <v>13</v>
      </c>
      <c r="I1615">
        <v>48</v>
      </c>
      <c r="J1615" t="str">
        <f>IF(ABS((C1615-AVERAGE($C:$C))/_xlfn.STDEV.S(moras2[SALARIO]))&gt;1.96,"Atípico","No")</f>
        <v>No</v>
      </c>
      <c r="K1615" t="str">
        <f>IF(ABS((moras2[[#This Row],[EDAD]]-AVERAGE($I:$I))/_xlfn.STDEV.S($I:$I))&gt;1.96,"Atípico","No")</f>
        <v>No</v>
      </c>
      <c r="L1615" t="str">
        <f t="shared" si="50"/>
        <v>46-55</v>
      </c>
      <c r="M1615" t="str">
        <f t="shared" si="51"/>
        <v>500.001-1.000.000</v>
      </c>
    </row>
    <row r="1616" spans="1:13" x14ac:dyDescent="0.35">
      <c r="A1616">
        <v>3281</v>
      </c>
      <c r="B1616" t="s">
        <v>9</v>
      </c>
      <c r="C1616">
        <v>589824.6</v>
      </c>
      <c r="D1616" t="s">
        <v>10</v>
      </c>
      <c r="E1616" t="s">
        <v>16</v>
      </c>
      <c r="F1616" t="s">
        <v>12</v>
      </c>
      <c r="G1616" t="s">
        <v>13</v>
      </c>
      <c r="H1616" t="s">
        <v>13</v>
      </c>
      <c r="I1616">
        <v>33</v>
      </c>
      <c r="J1616" t="str">
        <f>IF(ABS((C1616-AVERAGE($C:$C))/_xlfn.STDEV.S(moras2[SALARIO]))&gt;1.96,"Atípico","No")</f>
        <v>No</v>
      </c>
      <c r="K1616" t="str">
        <f>IF(ABS((moras2[[#This Row],[EDAD]]-AVERAGE($I:$I))/_xlfn.STDEV.S($I:$I))&gt;1.96,"Atípico","No")</f>
        <v>No</v>
      </c>
      <c r="L1616" t="str">
        <f t="shared" si="50"/>
        <v>26-35</v>
      </c>
      <c r="M1616" t="str">
        <f t="shared" si="51"/>
        <v>500.001-1.000.000</v>
      </c>
    </row>
    <row r="1617" spans="1:13" x14ac:dyDescent="0.35">
      <c r="A1617">
        <v>4649</v>
      </c>
      <c r="B1617" t="s">
        <v>9</v>
      </c>
      <c r="C1617">
        <v>589772.12</v>
      </c>
      <c r="D1617" t="s">
        <v>10</v>
      </c>
      <c r="E1617" t="s">
        <v>16</v>
      </c>
      <c r="F1617" t="s">
        <v>12</v>
      </c>
      <c r="G1617" t="s">
        <v>13</v>
      </c>
      <c r="H1617" t="s">
        <v>13</v>
      </c>
      <c r="I1617">
        <v>23</v>
      </c>
      <c r="J1617" t="str">
        <f>IF(ABS((C1617-AVERAGE($C:$C))/_xlfn.STDEV.S(moras2[SALARIO]))&gt;1.96,"Atípico","No")</f>
        <v>No</v>
      </c>
      <c r="K1617" t="str">
        <f>IF(ABS((moras2[[#This Row],[EDAD]]-AVERAGE($I:$I))/_xlfn.STDEV.S($I:$I))&gt;1.96,"Atípico","No")</f>
        <v>No</v>
      </c>
      <c r="L1617" t="str">
        <f t="shared" si="50"/>
        <v>26-35</v>
      </c>
      <c r="M1617" t="str">
        <f t="shared" si="51"/>
        <v>500.001-1.000.000</v>
      </c>
    </row>
    <row r="1618" spans="1:13" x14ac:dyDescent="0.35">
      <c r="A1618">
        <v>1358</v>
      </c>
      <c r="B1618" t="s">
        <v>9</v>
      </c>
      <c r="C1618">
        <v>589282.56000000006</v>
      </c>
      <c r="D1618" t="s">
        <v>10</v>
      </c>
      <c r="E1618" t="s">
        <v>11</v>
      </c>
      <c r="F1618" t="s">
        <v>12</v>
      </c>
      <c r="G1618" t="s">
        <v>13</v>
      </c>
      <c r="H1618" t="s">
        <v>13</v>
      </c>
      <c r="I1618">
        <v>30</v>
      </c>
      <c r="J1618" t="str">
        <f>IF(ABS((C1618-AVERAGE($C:$C))/_xlfn.STDEV.S(moras2[SALARIO]))&gt;1.96,"Atípico","No")</f>
        <v>No</v>
      </c>
      <c r="K1618" t="str">
        <f>IF(ABS((moras2[[#This Row],[EDAD]]-AVERAGE($I:$I))/_xlfn.STDEV.S($I:$I))&gt;1.96,"Atípico","No")</f>
        <v>No</v>
      </c>
      <c r="L1618" t="str">
        <f t="shared" si="50"/>
        <v>26-35</v>
      </c>
      <c r="M1618" t="str">
        <f t="shared" si="51"/>
        <v>500.001-1.000.000</v>
      </c>
    </row>
    <row r="1619" spans="1:13" x14ac:dyDescent="0.35">
      <c r="A1619">
        <v>2562</v>
      </c>
      <c r="B1619" t="s">
        <v>9</v>
      </c>
      <c r="C1619">
        <v>589097</v>
      </c>
      <c r="D1619" t="s">
        <v>10</v>
      </c>
      <c r="E1619" t="s">
        <v>16</v>
      </c>
      <c r="F1619" t="s">
        <v>12</v>
      </c>
      <c r="G1619" t="s">
        <v>13</v>
      </c>
      <c r="H1619" t="s">
        <v>13</v>
      </c>
      <c r="I1619">
        <v>54</v>
      </c>
      <c r="J1619" t="str">
        <f>IF(ABS((C1619-AVERAGE($C:$C))/_xlfn.STDEV.S(moras2[SALARIO]))&gt;1.96,"Atípico","No")</f>
        <v>No</v>
      </c>
      <c r="K1619" t="str">
        <f>IF(ABS((moras2[[#This Row],[EDAD]]-AVERAGE($I:$I))/_xlfn.STDEV.S($I:$I))&gt;1.96,"Atípico","No")</f>
        <v>No</v>
      </c>
      <c r="L1619" t="str">
        <f t="shared" si="50"/>
        <v>46-55</v>
      </c>
      <c r="M1619" t="str">
        <f t="shared" si="51"/>
        <v>500.001-1.000.000</v>
      </c>
    </row>
    <row r="1620" spans="1:13" x14ac:dyDescent="0.35">
      <c r="A1620">
        <v>571</v>
      </c>
      <c r="B1620" t="s">
        <v>9</v>
      </c>
      <c r="C1620">
        <v>588210</v>
      </c>
      <c r="D1620" t="s">
        <v>10</v>
      </c>
      <c r="E1620" t="s">
        <v>11</v>
      </c>
      <c r="F1620" t="s">
        <v>12</v>
      </c>
      <c r="G1620" t="s">
        <v>13</v>
      </c>
      <c r="H1620" t="s">
        <v>12</v>
      </c>
      <c r="I1620">
        <v>35</v>
      </c>
      <c r="J1620" t="str">
        <f>IF(ABS((C1620-AVERAGE($C:$C))/_xlfn.STDEV.S(moras2[SALARIO]))&gt;1.96,"Atípico","No")</f>
        <v>No</v>
      </c>
      <c r="K1620" t="str">
        <f>IF(ABS((moras2[[#This Row],[EDAD]]-AVERAGE($I:$I))/_xlfn.STDEV.S($I:$I))&gt;1.96,"Atípico","No")</f>
        <v>No</v>
      </c>
      <c r="L1620" t="str">
        <f t="shared" si="50"/>
        <v>26-35</v>
      </c>
      <c r="M1620" t="str">
        <f t="shared" si="51"/>
        <v>500.001-1.000.000</v>
      </c>
    </row>
    <row r="1621" spans="1:13" x14ac:dyDescent="0.35">
      <c r="A1621">
        <v>2375</v>
      </c>
      <c r="B1621" t="s">
        <v>9</v>
      </c>
      <c r="C1621">
        <v>587574</v>
      </c>
      <c r="D1621" t="s">
        <v>18</v>
      </c>
      <c r="E1621" t="s">
        <v>16</v>
      </c>
      <c r="F1621" t="s">
        <v>12</v>
      </c>
      <c r="G1621" t="s">
        <v>12</v>
      </c>
      <c r="H1621" t="s">
        <v>13</v>
      </c>
      <c r="I1621">
        <v>53</v>
      </c>
      <c r="J1621" t="str">
        <f>IF(ABS((C1621-AVERAGE($C:$C))/_xlfn.STDEV.S(moras2[SALARIO]))&gt;1.96,"Atípico","No")</f>
        <v>No</v>
      </c>
      <c r="K1621" t="str">
        <f>IF(ABS((moras2[[#This Row],[EDAD]]-AVERAGE($I:$I))/_xlfn.STDEV.S($I:$I))&gt;1.96,"Atípico","No")</f>
        <v>No</v>
      </c>
      <c r="L1621" t="str">
        <f t="shared" si="50"/>
        <v>46-55</v>
      </c>
      <c r="M1621" t="str">
        <f t="shared" si="51"/>
        <v>500.001-1.000.000</v>
      </c>
    </row>
    <row r="1622" spans="1:13" x14ac:dyDescent="0.35">
      <c r="A1622">
        <v>607</v>
      </c>
      <c r="B1622" t="s">
        <v>9</v>
      </c>
      <c r="C1622">
        <v>587551.63</v>
      </c>
      <c r="D1622" t="s">
        <v>14</v>
      </c>
      <c r="E1622" t="s">
        <v>11</v>
      </c>
      <c r="F1622" t="s">
        <v>12</v>
      </c>
      <c r="G1622" t="s">
        <v>13</v>
      </c>
      <c r="H1622" t="s">
        <v>13</v>
      </c>
      <c r="I1622">
        <v>68</v>
      </c>
      <c r="J1622" t="str">
        <f>IF(ABS((C1622-AVERAGE($C:$C))/_xlfn.STDEV.S(moras2[SALARIO]))&gt;1.96,"Atípico","No")</f>
        <v>No</v>
      </c>
      <c r="K1622" t="str">
        <f>IF(ABS((moras2[[#This Row],[EDAD]]-AVERAGE($I:$I))/_xlfn.STDEV.S($I:$I))&gt;1.96,"Atípico","No")</f>
        <v>No</v>
      </c>
      <c r="L1622" t="str">
        <f t="shared" si="50"/>
        <v>56+</v>
      </c>
      <c r="M1622" t="str">
        <f t="shared" si="51"/>
        <v>500.001-1.000.000</v>
      </c>
    </row>
    <row r="1623" spans="1:13" x14ac:dyDescent="0.35">
      <c r="A1623">
        <v>4724</v>
      </c>
      <c r="B1623" t="s">
        <v>15</v>
      </c>
      <c r="C1623">
        <v>587429</v>
      </c>
      <c r="D1623" t="s">
        <v>10</v>
      </c>
      <c r="E1623" t="s">
        <v>16</v>
      </c>
      <c r="F1623" t="s">
        <v>12</v>
      </c>
      <c r="G1623" t="s">
        <v>13</v>
      </c>
      <c r="H1623" t="s">
        <v>13</v>
      </c>
      <c r="I1623">
        <v>43</v>
      </c>
      <c r="J1623" t="str">
        <f>IF(ABS((C1623-AVERAGE($C:$C))/_xlfn.STDEV.S(moras2[SALARIO]))&gt;1.96,"Atípico","No")</f>
        <v>No</v>
      </c>
      <c r="K1623" t="str">
        <f>IF(ABS((moras2[[#This Row],[EDAD]]-AVERAGE($I:$I))/_xlfn.STDEV.S($I:$I))&gt;1.96,"Atípico","No")</f>
        <v>No</v>
      </c>
      <c r="L1623" t="str">
        <f t="shared" si="50"/>
        <v>36-45</v>
      </c>
      <c r="M1623" t="str">
        <f t="shared" si="51"/>
        <v>500.001-1.000.000</v>
      </c>
    </row>
    <row r="1624" spans="1:13" x14ac:dyDescent="0.35">
      <c r="A1624">
        <v>4356</v>
      </c>
      <c r="B1624" t="s">
        <v>15</v>
      </c>
      <c r="C1624">
        <v>587278</v>
      </c>
      <c r="D1624" t="s">
        <v>14</v>
      </c>
      <c r="E1624" t="s">
        <v>11</v>
      </c>
      <c r="F1624" t="s">
        <v>12</v>
      </c>
      <c r="G1624" t="s">
        <v>13</v>
      </c>
      <c r="H1624" t="s">
        <v>13</v>
      </c>
      <c r="I1624">
        <v>68</v>
      </c>
      <c r="J1624" t="str">
        <f>IF(ABS((C1624-AVERAGE($C:$C))/_xlfn.STDEV.S(moras2[SALARIO]))&gt;1.96,"Atípico","No")</f>
        <v>No</v>
      </c>
      <c r="K1624" t="str">
        <f>IF(ABS((moras2[[#This Row],[EDAD]]-AVERAGE($I:$I))/_xlfn.STDEV.S($I:$I))&gt;1.96,"Atípico","No")</f>
        <v>No</v>
      </c>
      <c r="L1624" t="str">
        <f t="shared" si="50"/>
        <v>56+</v>
      </c>
      <c r="M1624" t="str">
        <f t="shared" si="51"/>
        <v>500.001-1.000.000</v>
      </c>
    </row>
    <row r="1625" spans="1:13" x14ac:dyDescent="0.35">
      <c r="A1625">
        <v>207</v>
      </c>
      <c r="B1625" t="s">
        <v>9</v>
      </c>
      <c r="C1625">
        <v>586511.31000000006</v>
      </c>
      <c r="D1625" t="s">
        <v>10</v>
      </c>
      <c r="E1625" t="s">
        <v>16</v>
      </c>
      <c r="F1625" t="s">
        <v>12</v>
      </c>
      <c r="G1625" t="s">
        <v>13</v>
      </c>
      <c r="H1625" t="s">
        <v>13</v>
      </c>
      <c r="I1625">
        <v>24</v>
      </c>
      <c r="J1625" t="str">
        <f>IF(ABS((C1625-AVERAGE($C:$C))/_xlfn.STDEV.S(moras2[SALARIO]))&gt;1.96,"Atípico","No")</f>
        <v>No</v>
      </c>
      <c r="K1625" t="str">
        <f>IF(ABS((moras2[[#This Row],[EDAD]]-AVERAGE($I:$I))/_xlfn.STDEV.S($I:$I))&gt;1.96,"Atípico","No")</f>
        <v>No</v>
      </c>
      <c r="L1625" t="str">
        <f t="shared" si="50"/>
        <v>26-35</v>
      </c>
      <c r="M1625" t="str">
        <f t="shared" si="51"/>
        <v>500.001-1.000.000</v>
      </c>
    </row>
    <row r="1626" spans="1:13" x14ac:dyDescent="0.35">
      <c r="A1626">
        <v>4085</v>
      </c>
      <c r="B1626" t="s">
        <v>15</v>
      </c>
      <c r="C1626">
        <v>586357</v>
      </c>
      <c r="D1626" t="s">
        <v>14</v>
      </c>
      <c r="E1626" t="s">
        <v>11</v>
      </c>
      <c r="F1626" t="s">
        <v>12</v>
      </c>
      <c r="G1626" t="s">
        <v>13</v>
      </c>
      <c r="H1626" t="s">
        <v>13</v>
      </c>
      <c r="I1626">
        <v>87</v>
      </c>
      <c r="J1626" t="str">
        <f>IF(ABS((C1626-AVERAGE($C:$C))/_xlfn.STDEV.S(moras2[SALARIO]))&gt;1.96,"Atípico","No")</f>
        <v>No</v>
      </c>
      <c r="K1626" t="str">
        <f>IF(ABS((moras2[[#This Row],[EDAD]]-AVERAGE($I:$I))/_xlfn.STDEV.S($I:$I))&gt;1.96,"Atípico","No")</f>
        <v>Atípico</v>
      </c>
      <c r="L1626" t="str">
        <f t="shared" si="50"/>
        <v>56+</v>
      </c>
      <c r="M1626" t="str">
        <f t="shared" si="51"/>
        <v>500.001-1.000.000</v>
      </c>
    </row>
    <row r="1627" spans="1:13" x14ac:dyDescent="0.35">
      <c r="A1627">
        <v>4893</v>
      </c>
      <c r="B1627" t="s">
        <v>9</v>
      </c>
      <c r="C1627">
        <v>586357</v>
      </c>
      <c r="D1627" t="s">
        <v>14</v>
      </c>
      <c r="E1627" t="s">
        <v>11</v>
      </c>
      <c r="F1627" t="s">
        <v>12</v>
      </c>
      <c r="G1627" t="s">
        <v>13</v>
      </c>
      <c r="H1627" t="s">
        <v>13</v>
      </c>
      <c r="I1627">
        <v>91</v>
      </c>
      <c r="J1627" t="str">
        <f>IF(ABS((C1627-AVERAGE($C:$C))/_xlfn.STDEV.S(moras2[SALARIO]))&gt;1.96,"Atípico","No")</f>
        <v>No</v>
      </c>
      <c r="K1627" t="str">
        <f>IF(ABS((moras2[[#This Row],[EDAD]]-AVERAGE($I:$I))/_xlfn.STDEV.S($I:$I))&gt;1.96,"Atípico","No")</f>
        <v>Atípico</v>
      </c>
      <c r="L1627" t="str">
        <f t="shared" si="50"/>
        <v>56+</v>
      </c>
      <c r="M1627" t="str">
        <f t="shared" si="51"/>
        <v>500.001-1.000.000</v>
      </c>
    </row>
    <row r="1628" spans="1:13" x14ac:dyDescent="0.35">
      <c r="A1628">
        <v>3384</v>
      </c>
      <c r="B1628" t="s">
        <v>9</v>
      </c>
      <c r="C1628">
        <v>586234.97</v>
      </c>
      <c r="D1628" t="s">
        <v>10</v>
      </c>
      <c r="E1628" t="s">
        <v>16</v>
      </c>
      <c r="F1628" t="s">
        <v>12</v>
      </c>
      <c r="G1628" t="s">
        <v>13</v>
      </c>
      <c r="H1628" t="s">
        <v>13</v>
      </c>
      <c r="I1628">
        <v>57</v>
      </c>
      <c r="J1628" t="str">
        <f>IF(ABS((C1628-AVERAGE($C:$C))/_xlfn.STDEV.S(moras2[SALARIO]))&gt;1.96,"Atípico","No")</f>
        <v>No</v>
      </c>
      <c r="K1628" t="str">
        <f>IF(ABS((moras2[[#This Row],[EDAD]]-AVERAGE($I:$I))/_xlfn.STDEV.S($I:$I))&gt;1.96,"Atípico","No")</f>
        <v>No</v>
      </c>
      <c r="L1628" t="str">
        <f t="shared" si="50"/>
        <v>56+</v>
      </c>
      <c r="M1628" t="str">
        <f t="shared" si="51"/>
        <v>500.001-1.000.000</v>
      </c>
    </row>
    <row r="1629" spans="1:13" x14ac:dyDescent="0.35">
      <c r="A1629">
        <v>1397</v>
      </c>
      <c r="B1629" t="s">
        <v>9</v>
      </c>
      <c r="C1629">
        <v>585937</v>
      </c>
      <c r="D1629" t="s">
        <v>18</v>
      </c>
      <c r="E1629" t="s">
        <v>16</v>
      </c>
      <c r="F1629" t="s">
        <v>12</v>
      </c>
      <c r="G1629" t="s">
        <v>13</v>
      </c>
      <c r="H1629" t="s">
        <v>12</v>
      </c>
      <c r="I1629">
        <v>57</v>
      </c>
      <c r="J1629" t="str">
        <f>IF(ABS((C1629-AVERAGE($C:$C))/_xlfn.STDEV.S(moras2[SALARIO]))&gt;1.96,"Atípico","No")</f>
        <v>No</v>
      </c>
      <c r="K1629" t="str">
        <f>IF(ABS((moras2[[#This Row],[EDAD]]-AVERAGE($I:$I))/_xlfn.STDEV.S($I:$I))&gt;1.96,"Atípico","No")</f>
        <v>No</v>
      </c>
      <c r="L1629" t="str">
        <f t="shared" si="50"/>
        <v>56+</v>
      </c>
      <c r="M1629" t="str">
        <f t="shared" si="51"/>
        <v>500.001-1.000.000</v>
      </c>
    </row>
    <row r="1630" spans="1:13" x14ac:dyDescent="0.35">
      <c r="A1630">
        <v>2154</v>
      </c>
      <c r="B1630" t="s">
        <v>15</v>
      </c>
      <c r="C1630">
        <v>585854</v>
      </c>
      <c r="D1630" t="s">
        <v>14</v>
      </c>
      <c r="E1630" t="s">
        <v>11</v>
      </c>
      <c r="F1630" t="s">
        <v>12</v>
      </c>
      <c r="G1630" t="s">
        <v>13</v>
      </c>
      <c r="H1630" t="s">
        <v>13</v>
      </c>
      <c r="I1630">
        <v>76</v>
      </c>
      <c r="J1630" t="str">
        <f>IF(ABS((C1630-AVERAGE($C:$C))/_xlfn.STDEV.S(moras2[SALARIO]))&gt;1.96,"Atípico","No")</f>
        <v>No</v>
      </c>
      <c r="K1630" t="str">
        <f>IF(ABS((moras2[[#This Row],[EDAD]]-AVERAGE($I:$I))/_xlfn.STDEV.S($I:$I))&gt;1.96,"Atípico","No")</f>
        <v>Atípico</v>
      </c>
      <c r="L1630" t="str">
        <f t="shared" si="50"/>
        <v>56+</v>
      </c>
      <c r="M1630" t="str">
        <f t="shared" si="51"/>
        <v>500.001-1.000.000</v>
      </c>
    </row>
    <row r="1631" spans="1:13" x14ac:dyDescent="0.35">
      <c r="A1631">
        <v>3366</v>
      </c>
      <c r="B1631" t="s">
        <v>15</v>
      </c>
      <c r="C1631">
        <v>585519.47</v>
      </c>
      <c r="D1631" t="s">
        <v>10</v>
      </c>
      <c r="E1631" t="s">
        <v>11</v>
      </c>
      <c r="F1631" t="s">
        <v>12</v>
      </c>
      <c r="G1631" t="s">
        <v>13</v>
      </c>
      <c r="H1631" t="s">
        <v>13</v>
      </c>
      <c r="I1631">
        <v>54</v>
      </c>
      <c r="J1631" t="str">
        <f>IF(ABS((C1631-AVERAGE($C:$C))/_xlfn.STDEV.S(moras2[SALARIO]))&gt;1.96,"Atípico","No")</f>
        <v>No</v>
      </c>
      <c r="K1631" t="str">
        <f>IF(ABS((moras2[[#This Row],[EDAD]]-AVERAGE($I:$I))/_xlfn.STDEV.S($I:$I))&gt;1.96,"Atípico","No")</f>
        <v>No</v>
      </c>
      <c r="L1631" t="str">
        <f t="shared" si="50"/>
        <v>46-55</v>
      </c>
      <c r="M1631" t="str">
        <f t="shared" si="51"/>
        <v>500.001-1.000.000</v>
      </c>
    </row>
    <row r="1632" spans="1:13" x14ac:dyDescent="0.35">
      <c r="A1632">
        <v>4357</v>
      </c>
      <c r="B1632" t="s">
        <v>9</v>
      </c>
      <c r="C1632">
        <v>585255</v>
      </c>
      <c r="D1632" t="s">
        <v>10</v>
      </c>
      <c r="E1632" t="s">
        <v>16</v>
      </c>
      <c r="F1632" t="s">
        <v>12</v>
      </c>
      <c r="G1632" t="s">
        <v>13</v>
      </c>
      <c r="H1632" t="s">
        <v>13</v>
      </c>
      <c r="I1632">
        <v>27</v>
      </c>
      <c r="J1632" t="str">
        <f>IF(ABS((C1632-AVERAGE($C:$C))/_xlfn.STDEV.S(moras2[SALARIO]))&gt;1.96,"Atípico","No")</f>
        <v>No</v>
      </c>
      <c r="K1632" t="str">
        <f>IF(ABS((moras2[[#This Row],[EDAD]]-AVERAGE($I:$I))/_xlfn.STDEV.S($I:$I))&gt;1.96,"Atípico","No")</f>
        <v>No</v>
      </c>
      <c r="L1632" t="str">
        <f t="shared" si="50"/>
        <v>26-35</v>
      </c>
      <c r="M1632" t="str">
        <f t="shared" si="51"/>
        <v>500.001-1.000.000</v>
      </c>
    </row>
    <row r="1633" spans="1:13" x14ac:dyDescent="0.35">
      <c r="A1633">
        <v>3540</v>
      </c>
      <c r="B1633" t="s">
        <v>9</v>
      </c>
      <c r="C1633">
        <v>585136.5</v>
      </c>
      <c r="D1633" t="s">
        <v>10</v>
      </c>
      <c r="E1633" t="s">
        <v>11</v>
      </c>
      <c r="F1633" t="s">
        <v>12</v>
      </c>
      <c r="G1633" t="s">
        <v>13</v>
      </c>
      <c r="H1633" t="s">
        <v>13</v>
      </c>
      <c r="I1633">
        <v>30</v>
      </c>
      <c r="J1633" t="str">
        <f>IF(ABS((C1633-AVERAGE($C:$C))/_xlfn.STDEV.S(moras2[SALARIO]))&gt;1.96,"Atípico","No")</f>
        <v>No</v>
      </c>
      <c r="K1633" t="str">
        <f>IF(ABS((moras2[[#This Row],[EDAD]]-AVERAGE($I:$I))/_xlfn.STDEV.S($I:$I))&gt;1.96,"Atípico","No")</f>
        <v>No</v>
      </c>
      <c r="L1633" t="str">
        <f t="shared" si="50"/>
        <v>26-35</v>
      </c>
      <c r="M1633" t="str">
        <f t="shared" si="51"/>
        <v>500.001-1.000.000</v>
      </c>
    </row>
    <row r="1634" spans="1:13" x14ac:dyDescent="0.35">
      <c r="A1634">
        <v>4518</v>
      </c>
      <c r="B1634" t="s">
        <v>15</v>
      </c>
      <c r="C1634">
        <v>585136.5</v>
      </c>
      <c r="D1634" t="s">
        <v>10</v>
      </c>
      <c r="E1634" t="s">
        <v>11</v>
      </c>
      <c r="F1634" t="s">
        <v>12</v>
      </c>
      <c r="G1634" t="s">
        <v>13</v>
      </c>
      <c r="H1634" t="s">
        <v>13</v>
      </c>
      <c r="I1634">
        <v>43</v>
      </c>
      <c r="J1634" t="str">
        <f>IF(ABS((C1634-AVERAGE($C:$C))/_xlfn.STDEV.S(moras2[SALARIO]))&gt;1.96,"Atípico","No")</f>
        <v>No</v>
      </c>
      <c r="K1634" t="str">
        <f>IF(ABS((moras2[[#This Row],[EDAD]]-AVERAGE($I:$I))/_xlfn.STDEV.S($I:$I))&gt;1.96,"Atípico","No")</f>
        <v>No</v>
      </c>
      <c r="L1634" t="str">
        <f t="shared" si="50"/>
        <v>36-45</v>
      </c>
      <c r="M1634" t="str">
        <f t="shared" si="51"/>
        <v>500.001-1.000.000</v>
      </c>
    </row>
    <row r="1635" spans="1:13" x14ac:dyDescent="0.35">
      <c r="A1635">
        <v>4061</v>
      </c>
      <c r="B1635" t="s">
        <v>9</v>
      </c>
      <c r="C1635">
        <v>585035.6</v>
      </c>
      <c r="D1635" t="s">
        <v>10</v>
      </c>
      <c r="E1635" t="s">
        <v>11</v>
      </c>
      <c r="F1635" t="s">
        <v>12</v>
      </c>
      <c r="G1635" t="s">
        <v>13</v>
      </c>
      <c r="H1635" t="s">
        <v>13</v>
      </c>
      <c r="I1635">
        <v>31</v>
      </c>
      <c r="J1635" t="str">
        <f>IF(ABS((C1635-AVERAGE($C:$C))/_xlfn.STDEV.S(moras2[SALARIO]))&gt;1.96,"Atípico","No")</f>
        <v>No</v>
      </c>
      <c r="K1635" t="str">
        <f>IF(ABS((moras2[[#This Row],[EDAD]]-AVERAGE($I:$I))/_xlfn.STDEV.S($I:$I))&gt;1.96,"Atípico","No")</f>
        <v>No</v>
      </c>
      <c r="L1635" t="str">
        <f t="shared" si="50"/>
        <v>26-35</v>
      </c>
      <c r="M1635" t="str">
        <f t="shared" si="51"/>
        <v>500.001-1.000.000</v>
      </c>
    </row>
    <row r="1636" spans="1:13" x14ac:dyDescent="0.35">
      <c r="A1636">
        <v>830</v>
      </c>
      <c r="B1636" t="s">
        <v>9</v>
      </c>
      <c r="C1636">
        <v>584267</v>
      </c>
      <c r="D1636" t="s">
        <v>10</v>
      </c>
      <c r="E1636" t="s">
        <v>11</v>
      </c>
      <c r="F1636" t="s">
        <v>12</v>
      </c>
      <c r="G1636" t="s">
        <v>13</v>
      </c>
      <c r="H1636" t="s">
        <v>13</v>
      </c>
      <c r="I1636">
        <v>29</v>
      </c>
      <c r="J1636" t="str">
        <f>IF(ABS((C1636-AVERAGE($C:$C))/_xlfn.STDEV.S(moras2[SALARIO]))&gt;1.96,"Atípico","No")</f>
        <v>No</v>
      </c>
      <c r="K1636" t="str">
        <f>IF(ABS((moras2[[#This Row],[EDAD]]-AVERAGE($I:$I))/_xlfn.STDEV.S($I:$I))&gt;1.96,"Atípico","No")</f>
        <v>No</v>
      </c>
      <c r="L1636" t="str">
        <f t="shared" si="50"/>
        <v>26-35</v>
      </c>
      <c r="M1636" t="str">
        <f t="shared" si="51"/>
        <v>500.001-1.000.000</v>
      </c>
    </row>
    <row r="1637" spans="1:13" x14ac:dyDescent="0.35">
      <c r="A1637">
        <v>4728</v>
      </c>
      <c r="B1637" t="s">
        <v>9</v>
      </c>
      <c r="C1637">
        <v>584267</v>
      </c>
      <c r="D1637" t="s">
        <v>10</v>
      </c>
      <c r="E1637" t="s">
        <v>16</v>
      </c>
      <c r="F1637" t="s">
        <v>12</v>
      </c>
      <c r="G1637" t="s">
        <v>13</v>
      </c>
      <c r="H1637" t="s">
        <v>13</v>
      </c>
      <c r="I1637">
        <v>34</v>
      </c>
      <c r="J1637" t="str">
        <f>IF(ABS((C1637-AVERAGE($C:$C))/_xlfn.STDEV.S(moras2[SALARIO]))&gt;1.96,"Atípico","No")</f>
        <v>No</v>
      </c>
      <c r="K1637" t="str">
        <f>IF(ABS((moras2[[#This Row],[EDAD]]-AVERAGE($I:$I))/_xlfn.STDEV.S($I:$I))&gt;1.96,"Atípico","No")</f>
        <v>No</v>
      </c>
      <c r="L1637" t="str">
        <f t="shared" si="50"/>
        <v>26-35</v>
      </c>
      <c r="M1637" t="str">
        <f t="shared" si="51"/>
        <v>500.001-1.000.000</v>
      </c>
    </row>
    <row r="1638" spans="1:13" x14ac:dyDescent="0.35">
      <c r="A1638">
        <v>2409</v>
      </c>
      <c r="B1638" t="s">
        <v>9</v>
      </c>
      <c r="C1638">
        <v>584115.32999999996</v>
      </c>
      <c r="D1638" t="s">
        <v>10</v>
      </c>
      <c r="E1638" t="s">
        <v>16</v>
      </c>
      <c r="F1638" t="s">
        <v>12</v>
      </c>
      <c r="G1638" t="s">
        <v>13</v>
      </c>
      <c r="H1638" t="s">
        <v>13</v>
      </c>
      <c r="I1638">
        <v>46</v>
      </c>
      <c r="J1638" t="str">
        <f>IF(ABS((C1638-AVERAGE($C:$C))/_xlfn.STDEV.S(moras2[SALARIO]))&gt;1.96,"Atípico","No")</f>
        <v>No</v>
      </c>
      <c r="K1638" t="str">
        <f>IF(ABS((moras2[[#This Row],[EDAD]]-AVERAGE($I:$I))/_xlfn.STDEV.S($I:$I))&gt;1.96,"Atípico","No")</f>
        <v>No</v>
      </c>
      <c r="L1638" t="str">
        <f t="shared" si="50"/>
        <v>46-55</v>
      </c>
      <c r="M1638" t="str">
        <f t="shared" si="51"/>
        <v>500.001-1.000.000</v>
      </c>
    </row>
    <row r="1639" spans="1:13" x14ac:dyDescent="0.35">
      <c r="A1639">
        <v>3909</v>
      </c>
      <c r="B1639" t="s">
        <v>9</v>
      </c>
      <c r="C1639">
        <v>583859.75</v>
      </c>
      <c r="D1639" t="s">
        <v>10</v>
      </c>
      <c r="E1639" t="s">
        <v>16</v>
      </c>
      <c r="F1639" t="s">
        <v>12</v>
      </c>
      <c r="G1639" t="s">
        <v>13</v>
      </c>
      <c r="H1639" t="s">
        <v>13</v>
      </c>
      <c r="I1639">
        <v>62</v>
      </c>
      <c r="J1639" t="str">
        <f>IF(ABS((C1639-AVERAGE($C:$C))/_xlfn.STDEV.S(moras2[SALARIO]))&gt;1.96,"Atípico","No")</f>
        <v>No</v>
      </c>
      <c r="K1639" t="str">
        <f>IF(ABS((moras2[[#This Row],[EDAD]]-AVERAGE($I:$I))/_xlfn.STDEV.S($I:$I))&gt;1.96,"Atípico","No")</f>
        <v>No</v>
      </c>
      <c r="L1639" t="str">
        <f t="shared" si="50"/>
        <v>56+</v>
      </c>
      <c r="M1639" t="str">
        <f t="shared" si="51"/>
        <v>500.001-1.000.000</v>
      </c>
    </row>
    <row r="1640" spans="1:13" x14ac:dyDescent="0.35">
      <c r="A1640">
        <v>3900</v>
      </c>
      <c r="B1640" t="s">
        <v>9</v>
      </c>
      <c r="C1640">
        <v>583221.81999999995</v>
      </c>
      <c r="D1640" t="s">
        <v>10</v>
      </c>
      <c r="E1640" t="s">
        <v>16</v>
      </c>
      <c r="F1640" t="s">
        <v>12</v>
      </c>
      <c r="G1640" t="s">
        <v>12</v>
      </c>
      <c r="H1640" t="s">
        <v>13</v>
      </c>
      <c r="I1640">
        <v>53</v>
      </c>
      <c r="J1640" t="str">
        <f>IF(ABS((C1640-AVERAGE($C:$C))/_xlfn.STDEV.S(moras2[SALARIO]))&gt;1.96,"Atípico","No")</f>
        <v>No</v>
      </c>
      <c r="K1640" t="str">
        <f>IF(ABS((moras2[[#This Row],[EDAD]]-AVERAGE($I:$I))/_xlfn.STDEV.S($I:$I))&gt;1.96,"Atípico","No")</f>
        <v>No</v>
      </c>
      <c r="L1640" t="str">
        <f t="shared" si="50"/>
        <v>46-55</v>
      </c>
      <c r="M1640" t="str">
        <f t="shared" si="51"/>
        <v>500.001-1.000.000</v>
      </c>
    </row>
    <row r="1641" spans="1:13" x14ac:dyDescent="0.35">
      <c r="A1641">
        <v>1671</v>
      </c>
      <c r="B1641" t="s">
        <v>15</v>
      </c>
      <c r="C1641">
        <v>582921.03</v>
      </c>
      <c r="D1641" t="s">
        <v>10</v>
      </c>
      <c r="E1641" t="s">
        <v>16</v>
      </c>
      <c r="F1641" t="s">
        <v>12</v>
      </c>
      <c r="G1641" t="s">
        <v>13</v>
      </c>
      <c r="H1641" t="s">
        <v>13</v>
      </c>
      <c r="I1641">
        <v>31</v>
      </c>
      <c r="J1641" t="str">
        <f>IF(ABS((C1641-AVERAGE($C:$C))/_xlfn.STDEV.S(moras2[SALARIO]))&gt;1.96,"Atípico","No")</f>
        <v>No</v>
      </c>
      <c r="K1641" t="str">
        <f>IF(ABS((moras2[[#This Row],[EDAD]]-AVERAGE($I:$I))/_xlfn.STDEV.S($I:$I))&gt;1.96,"Atípico","No")</f>
        <v>No</v>
      </c>
      <c r="L1641" t="str">
        <f t="shared" si="50"/>
        <v>26-35</v>
      </c>
      <c r="M1641" t="str">
        <f t="shared" si="51"/>
        <v>500.001-1.000.000</v>
      </c>
    </row>
    <row r="1642" spans="1:13" x14ac:dyDescent="0.35">
      <c r="A1642">
        <v>1578</v>
      </c>
      <c r="B1642" t="s">
        <v>15</v>
      </c>
      <c r="C1642">
        <v>582705.18000000005</v>
      </c>
      <c r="D1642" t="s">
        <v>10</v>
      </c>
      <c r="E1642" t="s">
        <v>16</v>
      </c>
      <c r="F1642" t="s">
        <v>12</v>
      </c>
      <c r="G1642" t="s">
        <v>13</v>
      </c>
      <c r="H1642" t="s">
        <v>13</v>
      </c>
      <c r="I1642">
        <v>30</v>
      </c>
      <c r="J1642" t="str">
        <f>IF(ABS((C1642-AVERAGE($C:$C))/_xlfn.STDEV.S(moras2[SALARIO]))&gt;1.96,"Atípico","No")</f>
        <v>No</v>
      </c>
      <c r="K1642" t="str">
        <f>IF(ABS((moras2[[#This Row],[EDAD]]-AVERAGE($I:$I))/_xlfn.STDEV.S($I:$I))&gt;1.96,"Atípico","No")</f>
        <v>No</v>
      </c>
      <c r="L1642" t="str">
        <f t="shared" si="50"/>
        <v>26-35</v>
      </c>
      <c r="M1642" t="str">
        <f t="shared" si="51"/>
        <v>500.001-1.000.000</v>
      </c>
    </row>
    <row r="1643" spans="1:13" x14ac:dyDescent="0.35">
      <c r="A1643">
        <v>1082</v>
      </c>
      <c r="B1643" t="s">
        <v>15</v>
      </c>
      <c r="C1643">
        <v>582638</v>
      </c>
      <c r="D1643" t="s">
        <v>18</v>
      </c>
      <c r="E1643" t="s">
        <v>16</v>
      </c>
      <c r="F1643" t="s">
        <v>12</v>
      </c>
      <c r="G1643" t="s">
        <v>12</v>
      </c>
      <c r="H1643" t="s">
        <v>12</v>
      </c>
      <c r="I1643">
        <v>60</v>
      </c>
      <c r="J1643" t="str">
        <f>IF(ABS((C1643-AVERAGE($C:$C))/_xlfn.STDEV.S(moras2[SALARIO]))&gt;1.96,"Atípico","No")</f>
        <v>No</v>
      </c>
      <c r="K1643" t="str">
        <f>IF(ABS((moras2[[#This Row],[EDAD]]-AVERAGE($I:$I))/_xlfn.STDEV.S($I:$I))&gt;1.96,"Atípico","No")</f>
        <v>No</v>
      </c>
      <c r="L1643" t="str">
        <f t="shared" si="50"/>
        <v>56+</v>
      </c>
      <c r="M1643" t="str">
        <f t="shared" si="51"/>
        <v>500.001-1.000.000</v>
      </c>
    </row>
    <row r="1644" spans="1:13" x14ac:dyDescent="0.35">
      <c r="A1644">
        <v>3005</v>
      </c>
      <c r="B1644" t="s">
        <v>15</v>
      </c>
      <c r="C1644">
        <v>582000</v>
      </c>
      <c r="D1644" t="s">
        <v>10</v>
      </c>
      <c r="E1644" t="s">
        <v>16</v>
      </c>
      <c r="F1644" t="s">
        <v>12</v>
      </c>
      <c r="G1644" t="s">
        <v>13</v>
      </c>
      <c r="H1644" t="s">
        <v>13</v>
      </c>
      <c r="I1644">
        <v>23</v>
      </c>
      <c r="J1644" t="str">
        <f>IF(ABS((C1644-AVERAGE($C:$C))/_xlfn.STDEV.S(moras2[SALARIO]))&gt;1.96,"Atípico","No")</f>
        <v>No</v>
      </c>
      <c r="K1644" t="str">
        <f>IF(ABS((moras2[[#This Row],[EDAD]]-AVERAGE($I:$I))/_xlfn.STDEV.S($I:$I))&gt;1.96,"Atípico","No")</f>
        <v>No</v>
      </c>
      <c r="L1644" t="str">
        <f t="shared" si="50"/>
        <v>26-35</v>
      </c>
      <c r="M1644" t="str">
        <f t="shared" si="51"/>
        <v>500.001-1.000.000</v>
      </c>
    </row>
    <row r="1645" spans="1:13" x14ac:dyDescent="0.35">
      <c r="A1645">
        <v>425</v>
      </c>
      <c r="B1645" t="s">
        <v>9</v>
      </c>
      <c r="C1645">
        <v>581850</v>
      </c>
      <c r="D1645" t="s">
        <v>10</v>
      </c>
      <c r="E1645" t="s">
        <v>16</v>
      </c>
      <c r="F1645" t="s">
        <v>12</v>
      </c>
      <c r="G1645" t="s">
        <v>13</v>
      </c>
      <c r="H1645" t="s">
        <v>13</v>
      </c>
      <c r="I1645">
        <v>32</v>
      </c>
      <c r="J1645" t="str">
        <f>IF(ABS((C1645-AVERAGE($C:$C))/_xlfn.STDEV.S(moras2[SALARIO]))&gt;1.96,"Atípico","No")</f>
        <v>No</v>
      </c>
      <c r="K1645" t="str">
        <f>IF(ABS((moras2[[#This Row],[EDAD]]-AVERAGE($I:$I))/_xlfn.STDEV.S($I:$I))&gt;1.96,"Atípico","No")</f>
        <v>No</v>
      </c>
      <c r="L1645" t="str">
        <f t="shared" si="50"/>
        <v>26-35</v>
      </c>
      <c r="M1645" t="str">
        <f t="shared" si="51"/>
        <v>500.001-1.000.000</v>
      </c>
    </row>
    <row r="1646" spans="1:13" x14ac:dyDescent="0.35">
      <c r="A1646">
        <v>1631</v>
      </c>
      <c r="B1646" t="s">
        <v>15</v>
      </c>
      <c r="C1646">
        <v>581394</v>
      </c>
      <c r="D1646" t="s">
        <v>10</v>
      </c>
      <c r="E1646" t="s">
        <v>11</v>
      </c>
      <c r="F1646" t="s">
        <v>12</v>
      </c>
      <c r="G1646" t="s">
        <v>13</v>
      </c>
      <c r="H1646" t="s">
        <v>12</v>
      </c>
      <c r="I1646">
        <v>30</v>
      </c>
      <c r="J1646" t="str">
        <f>IF(ABS((C1646-AVERAGE($C:$C))/_xlfn.STDEV.S(moras2[SALARIO]))&gt;1.96,"Atípico","No")</f>
        <v>No</v>
      </c>
      <c r="K1646" t="str">
        <f>IF(ABS((moras2[[#This Row],[EDAD]]-AVERAGE($I:$I))/_xlfn.STDEV.S($I:$I))&gt;1.96,"Atípico","No")</f>
        <v>No</v>
      </c>
      <c r="L1646" t="str">
        <f t="shared" si="50"/>
        <v>26-35</v>
      </c>
      <c r="M1646" t="str">
        <f t="shared" si="51"/>
        <v>500.001-1.000.000</v>
      </c>
    </row>
    <row r="1647" spans="1:13" x14ac:dyDescent="0.35">
      <c r="A1647">
        <v>4921</v>
      </c>
      <c r="B1647" t="s">
        <v>9</v>
      </c>
      <c r="C1647">
        <v>581349.26</v>
      </c>
      <c r="D1647" t="s">
        <v>10</v>
      </c>
      <c r="E1647" t="s">
        <v>16</v>
      </c>
      <c r="F1647" t="s">
        <v>12</v>
      </c>
      <c r="G1647" t="s">
        <v>13</v>
      </c>
      <c r="H1647" t="s">
        <v>13</v>
      </c>
      <c r="I1647">
        <v>46</v>
      </c>
      <c r="J1647" t="str">
        <f>IF(ABS((C1647-AVERAGE($C:$C))/_xlfn.STDEV.S(moras2[SALARIO]))&gt;1.96,"Atípico","No")</f>
        <v>No</v>
      </c>
      <c r="K1647" t="str">
        <f>IF(ABS((moras2[[#This Row],[EDAD]]-AVERAGE($I:$I))/_xlfn.STDEV.S($I:$I))&gt;1.96,"Atípico","No")</f>
        <v>No</v>
      </c>
      <c r="L1647" t="str">
        <f t="shared" si="50"/>
        <v>46-55</v>
      </c>
      <c r="M1647" t="str">
        <f t="shared" si="51"/>
        <v>500.001-1.000.000</v>
      </c>
    </row>
    <row r="1648" spans="1:13" x14ac:dyDescent="0.35">
      <c r="A1648">
        <v>3777</v>
      </c>
      <c r="B1648" t="s">
        <v>9</v>
      </c>
      <c r="C1648">
        <v>581009</v>
      </c>
      <c r="D1648" t="s">
        <v>10</v>
      </c>
      <c r="E1648" t="s">
        <v>16</v>
      </c>
      <c r="F1648" t="s">
        <v>12</v>
      </c>
      <c r="G1648" t="s">
        <v>13</v>
      </c>
      <c r="H1648" t="s">
        <v>13</v>
      </c>
      <c r="I1648">
        <v>49</v>
      </c>
      <c r="J1648" t="str">
        <f>IF(ABS((C1648-AVERAGE($C:$C))/_xlfn.STDEV.S(moras2[SALARIO]))&gt;1.96,"Atípico","No")</f>
        <v>No</v>
      </c>
      <c r="K1648" t="str">
        <f>IF(ABS((moras2[[#This Row],[EDAD]]-AVERAGE($I:$I))/_xlfn.STDEV.S($I:$I))&gt;1.96,"Atípico","No")</f>
        <v>No</v>
      </c>
      <c r="L1648" t="str">
        <f t="shared" si="50"/>
        <v>46-55</v>
      </c>
      <c r="M1648" t="str">
        <f t="shared" si="51"/>
        <v>500.001-1.000.000</v>
      </c>
    </row>
    <row r="1649" spans="1:13" x14ac:dyDescent="0.35">
      <c r="A1649">
        <v>1105</v>
      </c>
      <c r="B1649" t="s">
        <v>9</v>
      </c>
      <c r="C1649">
        <v>580840.93999999994</v>
      </c>
      <c r="D1649" t="s">
        <v>10</v>
      </c>
      <c r="E1649" t="s">
        <v>16</v>
      </c>
      <c r="F1649" t="s">
        <v>12</v>
      </c>
      <c r="G1649" t="s">
        <v>13</v>
      </c>
      <c r="H1649" t="s">
        <v>13</v>
      </c>
      <c r="I1649">
        <v>37</v>
      </c>
      <c r="J1649" t="str">
        <f>IF(ABS((C1649-AVERAGE($C:$C))/_xlfn.STDEV.S(moras2[SALARIO]))&gt;1.96,"Atípico","No")</f>
        <v>No</v>
      </c>
      <c r="K1649" t="str">
        <f>IF(ABS((moras2[[#This Row],[EDAD]]-AVERAGE($I:$I))/_xlfn.STDEV.S($I:$I))&gt;1.96,"Atípico","No")</f>
        <v>No</v>
      </c>
      <c r="L1649" t="str">
        <f t="shared" si="50"/>
        <v>36-45</v>
      </c>
      <c r="M1649" t="str">
        <f t="shared" si="51"/>
        <v>500.001-1.000.000</v>
      </c>
    </row>
    <row r="1650" spans="1:13" x14ac:dyDescent="0.35">
      <c r="A1650">
        <v>1310</v>
      </c>
      <c r="B1650" t="s">
        <v>9</v>
      </c>
      <c r="C1650">
        <v>580021.27</v>
      </c>
      <c r="D1650" t="s">
        <v>10</v>
      </c>
      <c r="E1650" t="s">
        <v>11</v>
      </c>
      <c r="F1650" t="s">
        <v>12</v>
      </c>
      <c r="G1650" t="s">
        <v>13</v>
      </c>
      <c r="H1650" t="s">
        <v>13</v>
      </c>
      <c r="I1650">
        <v>29</v>
      </c>
      <c r="J1650" t="str">
        <f>IF(ABS((C1650-AVERAGE($C:$C))/_xlfn.STDEV.S(moras2[SALARIO]))&gt;1.96,"Atípico","No")</f>
        <v>No</v>
      </c>
      <c r="K1650" t="str">
        <f>IF(ABS((moras2[[#This Row],[EDAD]]-AVERAGE($I:$I))/_xlfn.STDEV.S($I:$I))&gt;1.96,"Atípico","No")</f>
        <v>No</v>
      </c>
      <c r="L1650" t="str">
        <f t="shared" si="50"/>
        <v>26-35</v>
      </c>
      <c r="M1650" t="str">
        <f t="shared" si="51"/>
        <v>500.001-1.000.000</v>
      </c>
    </row>
    <row r="1651" spans="1:13" x14ac:dyDescent="0.35">
      <c r="A1651">
        <v>1783</v>
      </c>
      <c r="B1651" t="s">
        <v>15</v>
      </c>
      <c r="C1651">
        <v>580000</v>
      </c>
      <c r="D1651" t="s">
        <v>10</v>
      </c>
      <c r="E1651" t="s">
        <v>16</v>
      </c>
      <c r="F1651" t="s">
        <v>12</v>
      </c>
      <c r="G1651" t="s">
        <v>13</v>
      </c>
      <c r="H1651" t="s">
        <v>13</v>
      </c>
      <c r="I1651">
        <v>21</v>
      </c>
      <c r="J1651" t="str">
        <f>IF(ABS((C1651-AVERAGE($C:$C))/_xlfn.STDEV.S(moras2[SALARIO]))&gt;1.96,"Atípico","No")</f>
        <v>No</v>
      </c>
      <c r="K1651" t="str">
        <f>IF(ABS((moras2[[#This Row],[EDAD]]-AVERAGE($I:$I))/_xlfn.STDEV.S($I:$I))&gt;1.96,"Atípico","No")</f>
        <v>No</v>
      </c>
      <c r="L1651" t="str">
        <f t="shared" si="50"/>
        <v>26-35</v>
      </c>
      <c r="M1651" t="str">
        <f t="shared" si="51"/>
        <v>500.001-1.000.000</v>
      </c>
    </row>
    <row r="1652" spans="1:13" x14ac:dyDescent="0.35">
      <c r="A1652">
        <v>1388</v>
      </c>
      <c r="B1652" t="s">
        <v>9</v>
      </c>
      <c r="C1652">
        <v>580000</v>
      </c>
      <c r="D1652" t="s">
        <v>10</v>
      </c>
      <c r="E1652" t="s">
        <v>16</v>
      </c>
      <c r="F1652" t="s">
        <v>12</v>
      </c>
      <c r="G1652" t="s">
        <v>13</v>
      </c>
      <c r="H1652" t="s">
        <v>13</v>
      </c>
      <c r="I1652">
        <v>24</v>
      </c>
      <c r="J1652" t="str">
        <f>IF(ABS((C1652-AVERAGE($C:$C))/_xlfn.STDEV.S(moras2[SALARIO]))&gt;1.96,"Atípico","No")</f>
        <v>No</v>
      </c>
      <c r="K1652" t="str">
        <f>IF(ABS((moras2[[#This Row],[EDAD]]-AVERAGE($I:$I))/_xlfn.STDEV.S($I:$I))&gt;1.96,"Atípico","No")</f>
        <v>No</v>
      </c>
      <c r="L1652" t="str">
        <f t="shared" si="50"/>
        <v>26-35</v>
      </c>
      <c r="M1652" t="str">
        <f t="shared" si="51"/>
        <v>500.001-1.000.000</v>
      </c>
    </row>
    <row r="1653" spans="1:13" x14ac:dyDescent="0.35">
      <c r="A1653">
        <v>3346</v>
      </c>
      <c r="B1653" t="s">
        <v>15</v>
      </c>
      <c r="C1653">
        <v>580000</v>
      </c>
      <c r="D1653" t="s">
        <v>10</v>
      </c>
      <c r="E1653" t="s">
        <v>16</v>
      </c>
      <c r="F1653" t="s">
        <v>12</v>
      </c>
      <c r="G1653" t="s">
        <v>13</v>
      </c>
      <c r="H1653" t="s">
        <v>13</v>
      </c>
      <c r="I1653">
        <v>25</v>
      </c>
      <c r="J1653" t="str">
        <f>IF(ABS((C1653-AVERAGE($C:$C))/_xlfn.STDEV.S(moras2[SALARIO]))&gt;1.96,"Atípico","No")</f>
        <v>No</v>
      </c>
      <c r="K1653" t="str">
        <f>IF(ABS((moras2[[#This Row],[EDAD]]-AVERAGE($I:$I))/_xlfn.STDEV.S($I:$I))&gt;1.96,"Atípico","No")</f>
        <v>No</v>
      </c>
      <c r="L1653" t="str">
        <f t="shared" si="50"/>
        <v>26-35</v>
      </c>
      <c r="M1653" t="str">
        <f t="shared" si="51"/>
        <v>500.001-1.000.000</v>
      </c>
    </row>
    <row r="1654" spans="1:13" x14ac:dyDescent="0.35">
      <c r="A1654">
        <v>1185</v>
      </c>
      <c r="B1654" t="s">
        <v>15</v>
      </c>
      <c r="C1654">
        <v>580000</v>
      </c>
      <c r="D1654" t="s">
        <v>10</v>
      </c>
      <c r="E1654" t="s">
        <v>16</v>
      </c>
      <c r="F1654" t="s">
        <v>12</v>
      </c>
      <c r="G1654" t="s">
        <v>13</v>
      </c>
      <c r="H1654" t="s">
        <v>13</v>
      </c>
      <c r="I1654">
        <v>29</v>
      </c>
      <c r="J1654" t="str">
        <f>IF(ABS((C1654-AVERAGE($C:$C))/_xlfn.STDEV.S(moras2[SALARIO]))&gt;1.96,"Atípico","No")</f>
        <v>No</v>
      </c>
      <c r="K1654" t="str">
        <f>IF(ABS((moras2[[#This Row],[EDAD]]-AVERAGE($I:$I))/_xlfn.STDEV.S($I:$I))&gt;1.96,"Atípico","No")</f>
        <v>No</v>
      </c>
      <c r="L1654" t="str">
        <f t="shared" si="50"/>
        <v>26-35</v>
      </c>
      <c r="M1654" t="str">
        <f t="shared" si="51"/>
        <v>500.001-1.000.000</v>
      </c>
    </row>
    <row r="1655" spans="1:13" x14ac:dyDescent="0.35">
      <c r="A1655">
        <v>669</v>
      </c>
      <c r="B1655" t="s">
        <v>9</v>
      </c>
      <c r="C1655">
        <v>580000</v>
      </c>
      <c r="D1655" t="s">
        <v>10</v>
      </c>
      <c r="E1655" t="s">
        <v>16</v>
      </c>
      <c r="F1655" t="s">
        <v>12</v>
      </c>
      <c r="G1655" t="s">
        <v>13</v>
      </c>
      <c r="H1655" t="s">
        <v>13</v>
      </c>
      <c r="I1655">
        <v>36</v>
      </c>
      <c r="J1655" t="str">
        <f>IF(ABS((C1655-AVERAGE($C:$C))/_xlfn.STDEV.S(moras2[SALARIO]))&gt;1.96,"Atípico","No")</f>
        <v>No</v>
      </c>
      <c r="K1655" t="str">
        <f>IF(ABS((moras2[[#This Row],[EDAD]]-AVERAGE($I:$I))/_xlfn.STDEV.S($I:$I))&gt;1.96,"Atípico","No")</f>
        <v>No</v>
      </c>
      <c r="L1655" t="str">
        <f t="shared" si="50"/>
        <v>36-45</v>
      </c>
      <c r="M1655" t="str">
        <f t="shared" si="51"/>
        <v>500.001-1.000.000</v>
      </c>
    </row>
    <row r="1656" spans="1:13" x14ac:dyDescent="0.35">
      <c r="A1656">
        <v>4697</v>
      </c>
      <c r="B1656" t="s">
        <v>9</v>
      </c>
      <c r="C1656">
        <v>578941.44999999995</v>
      </c>
      <c r="D1656" t="s">
        <v>10</v>
      </c>
      <c r="E1656" t="s">
        <v>16</v>
      </c>
      <c r="F1656" t="s">
        <v>12</v>
      </c>
      <c r="G1656" t="s">
        <v>13</v>
      </c>
      <c r="H1656" t="s">
        <v>13</v>
      </c>
      <c r="I1656">
        <v>23</v>
      </c>
      <c r="J1656" t="str">
        <f>IF(ABS((C1656-AVERAGE($C:$C))/_xlfn.STDEV.S(moras2[SALARIO]))&gt;1.96,"Atípico","No")</f>
        <v>No</v>
      </c>
      <c r="K1656" t="str">
        <f>IF(ABS((moras2[[#This Row],[EDAD]]-AVERAGE($I:$I))/_xlfn.STDEV.S($I:$I))&gt;1.96,"Atípico","No")</f>
        <v>No</v>
      </c>
      <c r="L1656" t="str">
        <f t="shared" si="50"/>
        <v>26-35</v>
      </c>
      <c r="M1656" t="str">
        <f t="shared" si="51"/>
        <v>500.001-1.000.000</v>
      </c>
    </row>
    <row r="1657" spans="1:13" x14ac:dyDescent="0.35">
      <c r="A1657">
        <v>4719</v>
      </c>
      <c r="B1657" t="s">
        <v>9</v>
      </c>
      <c r="C1657">
        <v>578500</v>
      </c>
      <c r="D1657" t="s">
        <v>10</v>
      </c>
      <c r="E1657" t="s">
        <v>16</v>
      </c>
      <c r="F1657" t="s">
        <v>12</v>
      </c>
      <c r="G1657" t="s">
        <v>12</v>
      </c>
      <c r="H1657" t="s">
        <v>13</v>
      </c>
      <c r="I1657">
        <v>56</v>
      </c>
      <c r="J1657" t="str">
        <f>IF(ABS((C1657-AVERAGE($C:$C))/_xlfn.STDEV.S(moras2[SALARIO]))&gt;1.96,"Atípico","No")</f>
        <v>No</v>
      </c>
      <c r="K1657" t="str">
        <f>IF(ABS((moras2[[#This Row],[EDAD]]-AVERAGE($I:$I))/_xlfn.STDEV.S($I:$I))&gt;1.96,"Atípico","No")</f>
        <v>No</v>
      </c>
      <c r="L1657" t="str">
        <f t="shared" si="50"/>
        <v>56+</v>
      </c>
      <c r="M1657" t="str">
        <f t="shared" si="51"/>
        <v>500.001-1.000.000</v>
      </c>
    </row>
    <row r="1658" spans="1:13" x14ac:dyDescent="0.35">
      <c r="A1658">
        <v>4031</v>
      </c>
      <c r="B1658" t="s">
        <v>9</v>
      </c>
      <c r="C1658">
        <v>578406.36</v>
      </c>
      <c r="D1658" t="s">
        <v>10</v>
      </c>
      <c r="E1658" t="s">
        <v>11</v>
      </c>
      <c r="F1658" t="s">
        <v>12</v>
      </c>
      <c r="G1658" t="s">
        <v>13</v>
      </c>
      <c r="H1658" t="s">
        <v>13</v>
      </c>
      <c r="I1658">
        <v>28</v>
      </c>
      <c r="J1658" t="str">
        <f>IF(ABS((C1658-AVERAGE($C:$C))/_xlfn.STDEV.S(moras2[SALARIO]))&gt;1.96,"Atípico","No")</f>
        <v>No</v>
      </c>
      <c r="K1658" t="str">
        <f>IF(ABS((moras2[[#This Row],[EDAD]]-AVERAGE($I:$I))/_xlfn.STDEV.S($I:$I))&gt;1.96,"Atípico","No")</f>
        <v>No</v>
      </c>
      <c r="L1658" t="str">
        <f t="shared" si="50"/>
        <v>26-35</v>
      </c>
      <c r="M1658" t="str">
        <f t="shared" si="51"/>
        <v>500.001-1.000.000</v>
      </c>
    </row>
    <row r="1659" spans="1:13" x14ac:dyDescent="0.35">
      <c r="A1659">
        <v>3364</v>
      </c>
      <c r="B1659" t="s">
        <v>15</v>
      </c>
      <c r="C1659">
        <v>578167.4</v>
      </c>
      <c r="D1659" t="s">
        <v>10</v>
      </c>
      <c r="E1659" t="s">
        <v>11</v>
      </c>
      <c r="F1659" t="s">
        <v>12</v>
      </c>
      <c r="G1659" t="s">
        <v>13</v>
      </c>
      <c r="H1659" t="s">
        <v>13</v>
      </c>
      <c r="I1659">
        <v>40</v>
      </c>
      <c r="J1659" t="str">
        <f>IF(ABS((C1659-AVERAGE($C:$C))/_xlfn.STDEV.S(moras2[SALARIO]))&gt;1.96,"Atípico","No")</f>
        <v>No</v>
      </c>
      <c r="K1659" t="str">
        <f>IF(ABS((moras2[[#This Row],[EDAD]]-AVERAGE($I:$I))/_xlfn.STDEV.S($I:$I))&gt;1.96,"Atípico","No")</f>
        <v>No</v>
      </c>
      <c r="L1659" t="str">
        <f t="shared" si="50"/>
        <v>36-45</v>
      </c>
      <c r="M1659" t="str">
        <f t="shared" si="51"/>
        <v>500.001-1.000.000</v>
      </c>
    </row>
    <row r="1660" spans="1:13" x14ac:dyDescent="0.35">
      <c r="A1660">
        <v>3026</v>
      </c>
      <c r="B1660" t="s">
        <v>9</v>
      </c>
      <c r="C1660">
        <v>577384</v>
      </c>
      <c r="D1660" t="s">
        <v>10</v>
      </c>
      <c r="E1660" t="s">
        <v>16</v>
      </c>
      <c r="F1660" t="s">
        <v>12</v>
      </c>
      <c r="G1660" t="s">
        <v>13</v>
      </c>
      <c r="H1660" t="s">
        <v>13</v>
      </c>
      <c r="I1660">
        <v>41</v>
      </c>
      <c r="J1660" t="str">
        <f>IF(ABS((C1660-AVERAGE($C:$C))/_xlfn.STDEV.S(moras2[SALARIO]))&gt;1.96,"Atípico","No")</f>
        <v>No</v>
      </c>
      <c r="K1660" t="str">
        <f>IF(ABS((moras2[[#This Row],[EDAD]]-AVERAGE($I:$I))/_xlfn.STDEV.S($I:$I))&gt;1.96,"Atípico","No")</f>
        <v>No</v>
      </c>
      <c r="L1660" t="str">
        <f t="shared" si="50"/>
        <v>36-45</v>
      </c>
      <c r="M1660" t="str">
        <f t="shared" si="51"/>
        <v>500.001-1.000.000</v>
      </c>
    </row>
    <row r="1661" spans="1:13" x14ac:dyDescent="0.35">
      <c r="A1661">
        <v>1827</v>
      </c>
      <c r="B1661" t="s">
        <v>15</v>
      </c>
      <c r="C1661">
        <v>577181</v>
      </c>
      <c r="D1661" t="s">
        <v>10</v>
      </c>
      <c r="E1661" t="s">
        <v>11</v>
      </c>
      <c r="F1661" t="s">
        <v>12</v>
      </c>
      <c r="G1661" t="s">
        <v>13</v>
      </c>
      <c r="H1661" t="s">
        <v>12</v>
      </c>
      <c r="I1661">
        <v>55</v>
      </c>
      <c r="J1661" t="str">
        <f>IF(ABS((C1661-AVERAGE($C:$C))/_xlfn.STDEV.S(moras2[SALARIO]))&gt;1.96,"Atípico","No")</f>
        <v>No</v>
      </c>
      <c r="K1661" t="str">
        <f>IF(ABS((moras2[[#This Row],[EDAD]]-AVERAGE($I:$I))/_xlfn.STDEV.S($I:$I))&gt;1.96,"Atípico","No")</f>
        <v>No</v>
      </c>
      <c r="L1661" t="str">
        <f t="shared" si="50"/>
        <v>46-55</v>
      </c>
      <c r="M1661" t="str">
        <f t="shared" si="51"/>
        <v>500.001-1.000.000</v>
      </c>
    </row>
    <row r="1662" spans="1:13" x14ac:dyDescent="0.35">
      <c r="A1662">
        <v>399</v>
      </c>
      <c r="B1662" t="s">
        <v>15</v>
      </c>
      <c r="C1662">
        <v>577151</v>
      </c>
      <c r="D1662" t="s">
        <v>10</v>
      </c>
      <c r="E1662" t="s">
        <v>11</v>
      </c>
      <c r="F1662" t="s">
        <v>12</v>
      </c>
      <c r="G1662" t="s">
        <v>13</v>
      </c>
      <c r="H1662" t="s">
        <v>13</v>
      </c>
      <c r="I1662">
        <v>34</v>
      </c>
      <c r="J1662" t="str">
        <f>IF(ABS((C1662-AVERAGE($C:$C))/_xlfn.STDEV.S(moras2[SALARIO]))&gt;1.96,"Atípico","No")</f>
        <v>No</v>
      </c>
      <c r="K1662" t="str">
        <f>IF(ABS((moras2[[#This Row],[EDAD]]-AVERAGE($I:$I))/_xlfn.STDEV.S($I:$I))&gt;1.96,"Atípico","No")</f>
        <v>No</v>
      </c>
      <c r="L1662" t="str">
        <f t="shared" si="50"/>
        <v>26-35</v>
      </c>
      <c r="M1662" t="str">
        <f t="shared" si="51"/>
        <v>500.001-1.000.000</v>
      </c>
    </row>
    <row r="1663" spans="1:13" x14ac:dyDescent="0.35">
      <c r="A1663">
        <v>638</v>
      </c>
      <c r="B1663" t="s">
        <v>9</v>
      </c>
      <c r="C1663">
        <v>577032.5</v>
      </c>
      <c r="D1663" t="s">
        <v>10</v>
      </c>
      <c r="E1663" t="s">
        <v>16</v>
      </c>
      <c r="F1663" t="s">
        <v>12</v>
      </c>
      <c r="G1663" t="s">
        <v>13</v>
      </c>
      <c r="H1663" t="s">
        <v>13</v>
      </c>
      <c r="I1663">
        <v>53</v>
      </c>
      <c r="J1663" t="str">
        <f>IF(ABS((C1663-AVERAGE($C:$C))/_xlfn.STDEV.S(moras2[SALARIO]))&gt;1.96,"Atípico","No")</f>
        <v>No</v>
      </c>
      <c r="K1663" t="str">
        <f>IF(ABS((moras2[[#This Row],[EDAD]]-AVERAGE($I:$I))/_xlfn.STDEV.S($I:$I))&gt;1.96,"Atípico","No")</f>
        <v>No</v>
      </c>
      <c r="L1663" t="str">
        <f t="shared" si="50"/>
        <v>46-55</v>
      </c>
      <c r="M1663" t="str">
        <f t="shared" si="51"/>
        <v>500.001-1.000.000</v>
      </c>
    </row>
    <row r="1664" spans="1:13" x14ac:dyDescent="0.35">
      <c r="A1664">
        <v>480</v>
      </c>
      <c r="B1664" t="s">
        <v>9</v>
      </c>
      <c r="C1664">
        <v>575846</v>
      </c>
      <c r="D1664" t="s">
        <v>18</v>
      </c>
      <c r="E1664" t="s">
        <v>16</v>
      </c>
      <c r="F1664" t="s">
        <v>12</v>
      </c>
      <c r="G1664" t="s">
        <v>12</v>
      </c>
      <c r="H1664" t="s">
        <v>12</v>
      </c>
      <c r="I1664">
        <v>46</v>
      </c>
      <c r="J1664" t="str">
        <f>IF(ABS((C1664-AVERAGE($C:$C))/_xlfn.STDEV.S(moras2[SALARIO]))&gt;1.96,"Atípico","No")</f>
        <v>No</v>
      </c>
      <c r="K1664" t="str">
        <f>IF(ABS((moras2[[#This Row],[EDAD]]-AVERAGE($I:$I))/_xlfn.STDEV.S($I:$I))&gt;1.96,"Atípico","No")</f>
        <v>No</v>
      </c>
      <c r="L1664" t="str">
        <f t="shared" si="50"/>
        <v>46-55</v>
      </c>
      <c r="M1664" t="str">
        <f t="shared" si="51"/>
        <v>500.001-1.000.000</v>
      </c>
    </row>
    <row r="1665" spans="1:13" x14ac:dyDescent="0.35">
      <c r="A1665">
        <v>431</v>
      </c>
      <c r="B1665" t="s">
        <v>15</v>
      </c>
      <c r="C1665">
        <v>575270</v>
      </c>
      <c r="D1665" t="s">
        <v>10</v>
      </c>
      <c r="E1665" t="s">
        <v>16</v>
      </c>
      <c r="F1665" t="s">
        <v>12</v>
      </c>
      <c r="G1665" t="s">
        <v>13</v>
      </c>
      <c r="H1665" t="s">
        <v>13</v>
      </c>
      <c r="I1665">
        <v>54</v>
      </c>
      <c r="J1665" t="str">
        <f>IF(ABS((C1665-AVERAGE($C:$C))/_xlfn.STDEV.S(moras2[SALARIO]))&gt;1.96,"Atípico","No")</f>
        <v>No</v>
      </c>
      <c r="K1665" t="str">
        <f>IF(ABS((moras2[[#This Row],[EDAD]]-AVERAGE($I:$I))/_xlfn.STDEV.S($I:$I))&gt;1.96,"Atípico","No")</f>
        <v>No</v>
      </c>
      <c r="L1665" t="str">
        <f t="shared" si="50"/>
        <v>46-55</v>
      </c>
      <c r="M1665" t="str">
        <f t="shared" si="51"/>
        <v>500.001-1.000.000</v>
      </c>
    </row>
    <row r="1666" spans="1:13" x14ac:dyDescent="0.35">
      <c r="A1666">
        <v>4261</v>
      </c>
      <c r="B1666" t="s">
        <v>9</v>
      </c>
      <c r="C1666">
        <v>575208.32999999996</v>
      </c>
      <c r="D1666" t="s">
        <v>10</v>
      </c>
      <c r="E1666" t="s">
        <v>16</v>
      </c>
      <c r="F1666" t="s">
        <v>12</v>
      </c>
      <c r="G1666" t="s">
        <v>13</v>
      </c>
      <c r="H1666" t="s">
        <v>13</v>
      </c>
      <c r="I1666">
        <v>24</v>
      </c>
      <c r="J1666" t="str">
        <f>IF(ABS((C1666-AVERAGE($C:$C))/_xlfn.STDEV.S(moras2[SALARIO]))&gt;1.96,"Atípico","No")</f>
        <v>No</v>
      </c>
      <c r="K1666" t="str">
        <f>IF(ABS((moras2[[#This Row],[EDAD]]-AVERAGE($I:$I))/_xlfn.STDEV.S($I:$I))&gt;1.96,"Atípico","No")</f>
        <v>No</v>
      </c>
      <c r="L1666" t="str">
        <f t="shared" ref="L1666:L1729" si="52">IF(I1666&lt;=35,"26-35",IF(I1666&lt;=45,"36-45",IF(I1666&lt;=55,"46-55","56+")))</f>
        <v>26-35</v>
      </c>
      <c r="M1666" t="str">
        <f t="shared" ref="M1666:M1729" si="53">IF(C1666&lt;=500000,"0-500.000",
IF(C1666&lt;=1000000,"500.001-1.000.000",
IF(C1666&lt;=5000000,"1.000.001-5.000.000",
"5.000.001-16.858.742")))</f>
        <v>500.001-1.000.000</v>
      </c>
    </row>
    <row r="1667" spans="1:13" x14ac:dyDescent="0.35">
      <c r="A1667">
        <v>4159</v>
      </c>
      <c r="B1667" t="s">
        <v>9</v>
      </c>
      <c r="C1667">
        <v>575195.69999999995</v>
      </c>
      <c r="D1667" t="s">
        <v>10</v>
      </c>
      <c r="E1667" t="s">
        <v>16</v>
      </c>
      <c r="F1667" t="s">
        <v>12</v>
      </c>
      <c r="G1667" t="s">
        <v>13</v>
      </c>
      <c r="H1667" t="s">
        <v>13</v>
      </c>
      <c r="I1667">
        <v>26</v>
      </c>
      <c r="J1667" t="str">
        <f>IF(ABS((C1667-AVERAGE($C:$C))/_xlfn.STDEV.S(moras2[SALARIO]))&gt;1.96,"Atípico","No")</f>
        <v>No</v>
      </c>
      <c r="K1667" t="str">
        <f>IF(ABS((moras2[[#This Row],[EDAD]]-AVERAGE($I:$I))/_xlfn.STDEV.S($I:$I))&gt;1.96,"Atípico","No")</f>
        <v>No</v>
      </c>
      <c r="L1667" t="str">
        <f t="shared" si="52"/>
        <v>26-35</v>
      </c>
      <c r="M1667" t="str">
        <f t="shared" si="53"/>
        <v>500.001-1.000.000</v>
      </c>
    </row>
    <row r="1668" spans="1:13" x14ac:dyDescent="0.35">
      <c r="A1668">
        <v>893</v>
      </c>
      <c r="B1668" t="s">
        <v>9</v>
      </c>
      <c r="C1668">
        <v>575032.5</v>
      </c>
      <c r="D1668" t="s">
        <v>10</v>
      </c>
      <c r="E1668" t="s">
        <v>16</v>
      </c>
      <c r="F1668" t="s">
        <v>12</v>
      </c>
      <c r="G1668" t="s">
        <v>13</v>
      </c>
      <c r="H1668" t="s">
        <v>13</v>
      </c>
      <c r="I1668">
        <v>35</v>
      </c>
      <c r="J1668" t="str">
        <f>IF(ABS((C1668-AVERAGE($C:$C))/_xlfn.STDEV.S(moras2[SALARIO]))&gt;1.96,"Atípico","No")</f>
        <v>No</v>
      </c>
      <c r="K1668" t="str">
        <f>IF(ABS((moras2[[#This Row],[EDAD]]-AVERAGE($I:$I))/_xlfn.STDEV.S($I:$I))&gt;1.96,"Atípico","No")</f>
        <v>No</v>
      </c>
      <c r="L1668" t="str">
        <f t="shared" si="52"/>
        <v>26-35</v>
      </c>
      <c r="M1668" t="str">
        <f t="shared" si="53"/>
        <v>500.001-1.000.000</v>
      </c>
    </row>
    <row r="1669" spans="1:13" x14ac:dyDescent="0.35">
      <c r="A1669">
        <v>3209</v>
      </c>
      <c r="B1669" t="s">
        <v>15</v>
      </c>
      <c r="C1669">
        <v>575000</v>
      </c>
      <c r="D1669" t="s">
        <v>10</v>
      </c>
      <c r="E1669" t="s">
        <v>16</v>
      </c>
      <c r="F1669" t="s">
        <v>12</v>
      </c>
      <c r="G1669" t="s">
        <v>13</v>
      </c>
      <c r="H1669" t="s">
        <v>12</v>
      </c>
      <c r="I1669">
        <v>21</v>
      </c>
      <c r="J1669" t="str">
        <f>IF(ABS((C1669-AVERAGE($C:$C))/_xlfn.STDEV.S(moras2[SALARIO]))&gt;1.96,"Atípico","No")</f>
        <v>No</v>
      </c>
      <c r="K1669" t="str">
        <f>IF(ABS((moras2[[#This Row],[EDAD]]-AVERAGE($I:$I))/_xlfn.STDEV.S($I:$I))&gt;1.96,"Atípico","No")</f>
        <v>No</v>
      </c>
      <c r="L1669" t="str">
        <f t="shared" si="52"/>
        <v>26-35</v>
      </c>
      <c r="M1669" t="str">
        <f t="shared" si="53"/>
        <v>500.001-1.000.000</v>
      </c>
    </row>
    <row r="1670" spans="1:13" x14ac:dyDescent="0.35">
      <c r="A1670">
        <v>1456</v>
      </c>
      <c r="B1670" t="s">
        <v>15</v>
      </c>
      <c r="C1670">
        <v>575000</v>
      </c>
      <c r="D1670" t="s">
        <v>10</v>
      </c>
      <c r="E1670" t="s">
        <v>16</v>
      </c>
      <c r="F1670" t="s">
        <v>12</v>
      </c>
      <c r="G1670" t="s">
        <v>13</v>
      </c>
      <c r="H1670" t="s">
        <v>12</v>
      </c>
      <c r="I1670">
        <v>32</v>
      </c>
      <c r="J1670" t="str">
        <f>IF(ABS((C1670-AVERAGE($C:$C))/_xlfn.STDEV.S(moras2[SALARIO]))&gt;1.96,"Atípico","No")</f>
        <v>No</v>
      </c>
      <c r="K1670" t="str">
        <f>IF(ABS((moras2[[#This Row],[EDAD]]-AVERAGE($I:$I))/_xlfn.STDEV.S($I:$I))&gt;1.96,"Atípico","No")</f>
        <v>No</v>
      </c>
      <c r="L1670" t="str">
        <f t="shared" si="52"/>
        <v>26-35</v>
      </c>
      <c r="M1670" t="str">
        <f t="shared" si="53"/>
        <v>500.001-1.000.000</v>
      </c>
    </row>
    <row r="1671" spans="1:13" x14ac:dyDescent="0.35">
      <c r="A1671">
        <v>2431</v>
      </c>
      <c r="B1671" t="s">
        <v>15</v>
      </c>
      <c r="C1671">
        <v>574611.66</v>
      </c>
      <c r="D1671" t="s">
        <v>10</v>
      </c>
      <c r="E1671" t="s">
        <v>16</v>
      </c>
      <c r="F1671" t="s">
        <v>12</v>
      </c>
      <c r="G1671" t="s">
        <v>13</v>
      </c>
      <c r="H1671" t="s">
        <v>13</v>
      </c>
      <c r="I1671">
        <v>37</v>
      </c>
      <c r="J1671" t="str">
        <f>IF(ABS((C1671-AVERAGE($C:$C))/_xlfn.STDEV.S(moras2[SALARIO]))&gt;1.96,"Atípico","No")</f>
        <v>No</v>
      </c>
      <c r="K1671" t="str">
        <f>IF(ABS((moras2[[#This Row],[EDAD]]-AVERAGE($I:$I))/_xlfn.STDEV.S($I:$I))&gt;1.96,"Atípico","No")</f>
        <v>No</v>
      </c>
      <c r="L1671" t="str">
        <f t="shared" si="52"/>
        <v>36-45</v>
      </c>
      <c r="M1671" t="str">
        <f t="shared" si="53"/>
        <v>500.001-1.000.000</v>
      </c>
    </row>
    <row r="1672" spans="1:13" x14ac:dyDescent="0.35">
      <c r="A1672">
        <v>1872</v>
      </c>
      <c r="B1672" t="s">
        <v>15</v>
      </c>
      <c r="C1672">
        <v>574387.6</v>
      </c>
      <c r="D1672" t="s">
        <v>10</v>
      </c>
      <c r="E1672" t="s">
        <v>11</v>
      </c>
      <c r="F1672" t="s">
        <v>12</v>
      </c>
      <c r="G1672" t="s">
        <v>13</v>
      </c>
      <c r="H1672" t="s">
        <v>13</v>
      </c>
      <c r="I1672">
        <v>54</v>
      </c>
      <c r="J1672" t="str">
        <f>IF(ABS((C1672-AVERAGE($C:$C))/_xlfn.STDEV.S(moras2[SALARIO]))&gt;1.96,"Atípico","No")</f>
        <v>No</v>
      </c>
      <c r="K1672" t="str">
        <f>IF(ABS((moras2[[#This Row],[EDAD]]-AVERAGE($I:$I))/_xlfn.STDEV.S($I:$I))&gt;1.96,"Atípico","No")</f>
        <v>No</v>
      </c>
      <c r="L1672" t="str">
        <f t="shared" si="52"/>
        <v>46-55</v>
      </c>
      <c r="M1672" t="str">
        <f t="shared" si="53"/>
        <v>500.001-1.000.000</v>
      </c>
    </row>
    <row r="1673" spans="1:13" x14ac:dyDescent="0.35">
      <c r="A1673">
        <v>1424</v>
      </c>
      <c r="B1673" t="s">
        <v>9</v>
      </c>
      <c r="C1673">
        <v>574141.48</v>
      </c>
      <c r="D1673" t="s">
        <v>10</v>
      </c>
      <c r="E1673" t="s">
        <v>16</v>
      </c>
      <c r="F1673" t="s">
        <v>12</v>
      </c>
      <c r="G1673" t="s">
        <v>13</v>
      </c>
      <c r="H1673" t="s">
        <v>13</v>
      </c>
      <c r="I1673">
        <v>22</v>
      </c>
      <c r="J1673" t="str">
        <f>IF(ABS((C1673-AVERAGE($C:$C))/_xlfn.STDEV.S(moras2[SALARIO]))&gt;1.96,"Atípico","No")</f>
        <v>No</v>
      </c>
      <c r="K1673" t="str">
        <f>IF(ABS((moras2[[#This Row],[EDAD]]-AVERAGE($I:$I))/_xlfn.STDEV.S($I:$I))&gt;1.96,"Atípico","No")</f>
        <v>No</v>
      </c>
      <c r="L1673" t="str">
        <f t="shared" si="52"/>
        <v>26-35</v>
      </c>
      <c r="M1673" t="str">
        <f t="shared" si="53"/>
        <v>500.001-1.000.000</v>
      </c>
    </row>
    <row r="1674" spans="1:13" x14ac:dyDescent="0.35">
      <c r="A1674">
        <v>347</v>
      </c>
      <c r="B1674" t="s">
        <v>9</v>
      </c>
      <c r="C1674">
        <v>574094.44999999995</v>
      </c>
      <c r="D1674" t="s">
        <v>10</v>
      </c>
      <c r="E1674" t="s">
        <v>16</v>
      </c>
      <c r="F1674" t="s">
        <v>12</v>
      </c>
      <c r="G1674" t="s">
        <v>13</v>
      </c>
      <c r="H1674" t="s">
        <v>13</v>
      </c>
      <c r="I1674">
        <v>57</v>
      </c>
      <c r="J1674" t="str">
        <f>IF(ABS((C1674-AVERAGE($C:$C))/_xlfn.STDEV.S(moras2[SALARIO]))&gt;1.96,"Atípico","No")</f>
        <v>No</v>
      </c>
      <c r="K1674" t="str">
        <f>IF(ABS((moras2[[#This Row],[EDAD]]-AVERAGE($I:$I))/_xlfn.STDEV.S($I:$I))&gt;1.96,"Atípico","No")</f>
        <v>No</v>
      </c>
      <c r="L1674" t="str">
        <f t="shared" si="52"/>
        <v>56+</v>
      </c>
      <c r="M1674" t="str">
        <f t="shared" si="53"/>
        <v>500.001-1.000.000</v>
      </c>
    </row>
    <row r="1675" spans="1:13" x14ac:dyDescent="0.35">
      <c r="A1675">
        <v>3545</v>
      </c>
      <c r="B1675" t="s">
        <v>9</v>
      </c>
      <c r="C1675">
        <v>573826</v>
      </c>
      <c r="D1675" t="s">
        <v>17</v>
      </c>
      <c r="E1675" t="s">
        <v>16</v>
      </c>
      <c r="F1675" t="s">
        <v>12</v>
      </c>
      <c r="G1675" t="s">
        <v>12</v>
      </c>
      <c r="H1675" t="s">
        <v>13</v>
      </c>
      <c r="I1675">
        <v>38</v>
      </c>
      <c r="J1675" t="str">
        <f>IF(ABS((C1675-AVERAGE($C:$C))/_xlfn.STDEV.S(moras2[SALARIO]))&gt;1.96,"Atípico","No")</f>
        <v>No</v>
      </c>
      <c r="K1675" t="str">
        <f>IF(ABS((moras2[[#This Row],[EDAD]]-AVERAGE($I:$I))/_xlfn.STDEV.S($I:$I))&gt;1.96,"Atípico","No")</f>
        <v>No</v>
      </c>
      <c r="L1675" t="str">
        <f t="shared" si="52"/>
        <v>36-45</v>
      </c>
      <c r="M1675" t="str">
        <f t="shared" si="53"/>
        <v>500.001-1.000.000</v>
      </c>
    </row>
    <row r="1676" spans="1:13" x14ac:dyDescent="0.35">
      <c r="A1676">
        <v>1434</v>
      </c>
      <c r="B1676" t="s">
        <v>9</v>
      </c>
      <c r="C1676">
        <v>573826</v>
      </c>
      <c r="D1676" t="s">
        <v>18</v>
      </c>
      <c r="E1676" t="s">
        <v>16</v>
      </c>
      <c r="F1676" t="s">
        <v>12</v>
      </c>
      <c r="G1676" t="s">
        <v>13</v>
      </c>
      <c r="H1676" t="s">
        <v>12</v>
      </c>
      <c r="I1676">
        <v>61</v>
      </c>
      <c r="J1676" t="str">
        <f>IF(ABS((C1676-AVERAGE($C:$C))/_xlfn.STDEV.S(moras2[SALARIO]))&gt;1.96,"Atípico","No")</f>
        <v>No</v>
      </c>
      <c r="K1676" t="str">
        <f>IF(ABS((moras2[[#This Row],[EDAD]]-AVERAGE($I:$I))/_xlfn.STDEV.S($I:$I))&gt;1.96,"Atípico","No")</f>
        <v>No</v>
      </c>
      <c r="L1676" t="str">
        <f t="shared" si="52"/>
        <v>56+</v>
      </c>
      <c r="M1676" t="str">
        <f t="shared" si="53"/>
        <v>500.001-1.000.000</v>
      </c>
    </row>
    <row r="1677" spans="1:13" x14ac:dyDescent="0.35">
      <c r="A1677">
        <v>1401</v>
      </c>
      <c r="B1677" t="s">
        <v>9</v>
      </c>
      <c r="C1677">
        <v>573500</v>
      </c>
      <c r="D1677" t="s">
        <v>10</v>
      </c>
      <c r="E1677" t="s">
        <v>16</v>
      </c>
      <c r="F1677" t="s">
        <v>12</v>
      </c>
      <c r="G1677" t="s">
        <v>13</v>
      </c>
      <c r="H1677" t="s">
        <v>13</v>
      </c>
      <c r="I1677">
        <v>26</v>
      </c>
      <c r="J1677" t="str">
        <f>IF(ABS((C1677-AVERAGE($C:$C))/_xlfn.STDEV.S(moras2[SALARIO]))&gt;1.96,"Atípico","No")</f>
        <v>No</v>
      </c>
      <c r="K1677" t="str">
        <f>IF(ABS((moras2[[#This Row],[EDAD]]-AVERAGE($I:$I))/_xlfn.STDEV.S($I:$I))&gt;1.96,"Atípico","No")</f>
        <v>No</v>
      </c>
      <c r="L1677" t="str">
        <f t="shared" si="52"/>
        <v>26-35</v>
      </c>
      <c r="M1677" t="str">
        <f t="shared" si="53"/>
        <v>500.001-1.000.000</v>
      </c>
    </row>
    <row r="1678" spans="1:13" x14ac:dyDescent="0.35">
      <c r="A1678">
        <v>620</v>
      </c>
      <c r="B1678" t="s">
        <v>9</v>
      </c>
      <c r="C1678">
        <v>573400</v>
      </c>
      <c r="D1678" t="s">
        <v>10</v>
      </c>
      <c r="E1678" t="s">
        <v>16</v>
      </c>
      <c r="F1678" t="s">
        <v>12</v>
      </c>
      <c r="G1678" t="s">
        <v>13</v>
      </c>
      <c r="H1678" t="s">
        <v>13</v>
      </c>
      <c r="I1678">
        <v>23</v>
      </c>
      <c r="J1678" t="str">
        <f>IF(ABS((C1678-AVERAGE($C:$C))/_xlfn.STDEV.S(moras2[SALARIO]))&gt;1.96,"Atípico","No")</f>
        <v>No</v>
      </c>
      <c r="K1678" t="str">
        <f>IF(ABS((moras2[[#This Row],[EDAD]]-AVERAGE($I:$I))/_xlfn.STDEV.S($I:$I))&gt;1.96,"Atípico","No")</f>
        <v>No</v>
      </c>
      <c r="L1678" t="str">
        <f t="shared" si="52"/>
        <v>26-35</v>
      </c>
      <c r="M1678" t="str">
        <f t="shared" si="53"/>
        <v>500.001-1.000.000</v>
      </c>
    </row>
    <row r="1679" spans="1:13" x14ac:dyDescent="0.35">
      <c r="A1679">
        <v>3391</v>
      </c>
      <c r="B1679" t="s">
        <v>9</v>
      </c>
      <c r="C1679">
        <v>572881</v>
      </c>
      <c r="D1679" t="s">
        <v>10</v>
      </c>
      <c r="E1679" t="s">
        <v>16</v>
      </c>
      <c r="F1679" t="s">
        <v>12</v>
      </c>
      <c r="G1679" t="s">
        <v>13</v>
      </c>
      <c r="H1679" t="s">
        <v>13</v>
      </c>
      <c r="I1679">
        <v>27</v>
      </c>
      <c r="J1679" t="str">
        <f>IF(ABS((C1679-AVERAGE($C:$C))/_xlfn.STDEV.S(moras2[SALARIO]))&gt;1.96,"Atípico","No")</f>
        <v>No</v>
      </c>
      <c r="K1679" t="str">
        <f>IF(ABS((moras2[[#This Row],[EDAD]]-AVERAGE($I:$I))/_xlfn.STDEV.S($I:$I))&gt;1.96,"Atípico","No")</f>
        <v>No</v>
      </c>
      <c r="L1679" t="str">
        <f t="shared" si="52"/>
        <v>26-35</v>
      </c>
      <c r="M1679" t="str">
        <f t="shared" si="53"/>
        <v>500.001-1.000.000</v>
      </c>
    </row>
    <row r="1680" spans="1:13" x14ac:dyDescent="0.35">
      <c r="A1680">
        <v>3902</v>
      </c>
      <c r="B1680" t="s">
        <v>15</v>
      </c>
      <c r="C1680">
        <v>572000</v>
      </c>
      <c r="D1680" t="s">
        <v>10</v>
      </c>
      <c r="E1680" t="s">
        <v>16</v>
      </c>
      <c r="F1680" t="s">
        <v>12</v>
      </c>
      <c r="G1680" t="s">
        <v>13</v>
      </c>
      <c r="H1680" t="s">
        <v>13</v>
      </c>
      <c r="I1680">
        <v>50</v>
      </c>
      <c r="J1680" t="str">
        <f>IF(ABS((C1680-AVERAGE($C:$C))/_xlfn.STDEV.S(moras2[SALARIO]))&gt;1.96,"Atípico","No")</f>
        <v>No</v>
      </c>
      <c r="K1680" t="str">
        <f>IF(ABS((moras2[[#This Row],[EDAD]]-AVERAGE($I:$I))/_xlfn.STDEV.S($I:$I))&gt;1.96,"Atípico","No")</f>
        <v>No</v>
      </c>
      <c r="L1680" t="str">
        <f t="shared" si="52"/>
        <v>46-55</v>
      </c>
      <c r="M1680" t="str">
        <f t="shared" si="53"/>
        <v>500.001-1.000.000</v>
      </c>
    </row>
    <row r="1681" spans="1:13" x14ac:dyDescent="0.35">
      <c r="A1681">
        <v>1552</v>
      </c>
      <c r="B1681" t="s">
        <v>15</v>
      </c>
      <c r="C1681">
        <v>571830.07999999996</v>
      </c>
      <c r="D1681" t="s">
        <v>10</v>
      </c>
      <c r="E1681" t="s">
        <v>16</v>
      </c>
      <c r="F1681" t="s">
        <v>12</v>
      </c>
      <c r="G1681" t="s">
        <v>12</v>
      </c>
      <c r="H1681" t="s">
        <v>13</v>
      </c>
      <c r="I1681">
        <v>33</v>
      </c>
      <c r="J1681" t="str">
        <f>IF(ABS((C1681-AVERAGE($C:$C))/_xlfn.STDEV.S(moras2[SALARIO]))&gt;1.96,"Atípico","No")</f>
        <v>No</v>
      </c>
      <c r="K1681" t="str">
        <f>IF(ABS((moras2[[#This Row],[EDAD]]-AVERAGE($I:$I))/_xlfn.STDEV.S($I:$I))&gt;1.96,"Atípico","No")</f>
        <v>No</v>
      </c>
      <c r="L1681" t="str">
        <f t="shared" si="52"/>
        <v>26-35</v>
      </c>
      <c r="M1681" t="str">
        <f t="shared" si="53"/>
        <v>500.001-1.000.000</v>
      </c>
    </row>
    <row r="1682" spans="1:13" x14ac:dyDescent="0.35">
      <c r="A1682">
        <v>510</v>
      </c>
      <c r="B1682" t="s">
        <v>15</v>
      </c>
      <c r="C1682">
        <v>571789</v>
      </c>
      <c r="D1682" t="s">
        <v>18</v>
      </c>
      <c r="E1682" t="s">
        <v>16</v>
      </c>
      <c r="F1682" t="s">
        <v>12</v>
      </c>
      <c r="G1682" t="s">
        <v>13</v>
      </c>
      <c r="H1682" t="s">
        <v>13</v>
      </c>
      <c r="I1682">
        <v>30</v>
      </c>
      <c r="J1682" t="str">
        <f>IF(ABS((C1682-AVERAGE($C:$C))/_xlfn.STDEV.S(moras2[SALARIO]))&gt;1.96,"Atípico","No")</f>
        <v>No</v>
      </c>
      <c r="K1682" t="str">
        <f>IF(ABS((moras2[[#This Row],[EDAD]]-AVERAGE($I:$I))/_xlfn.STDEV.S($I:$I))&gt;1.96,"Atípico","No")</f>
        <v>No</v>
      </c>
      <c r="L1682" t="str">
        <f t="shared" si="52"/>
        <v>26-35</v>
      </c>
      <c r="M1682" t="str">
        <f t="shared" si="53"/>
        <v>500.001-1.000.000</v>
      </c>
    </row>
    <row r="1683" spans="1:13" x14ac:dyDescent="0.35">
      <c r="A1683">
        <v>1499</v>
      </c>
      <c r="B1683" t="s">
        <v>15</v>
      </c>
      <c r="C1683">
        <v>571508</v>
      </c>
      <c r="D1683" t="s">
        <v>10</v>
      </c>
      <c r="E1683" t="s">
        <v>11</v>
      </c>
      <c r="F1683" t="s">
        <v>12</v>
      </c>
      <c r="G1683" t="s">
        <v>13</v>
      </c>
      <c r="H1683" t="s">
        <v>13</v>
      </c>
      <c r="I1683">
        <v>29</v>
      </c>
      <c r="J1683" t="str">
        <f>IF(ABS((C1683-AVERAGE($C:$C))/_xlfn.STDEV.S(moras2[SALARIO]))&gt;1.96,"Atípico","No")</f>
        <v>No</v>
      </c>
      <c r="K1683" t="str">
        <f>IF(ABS((moras2[[#This Row],[EDAD]]-AVERAGE($I:$I))/_xlfn.STDEV.S($I:$I))&gt;1.96,"Atípico","No")</f>
        <v>No</v>
      </c>
      <c r="L1683" t="str">
        <f t="shared" si="52"/>
        <v>26-35</v>
      </c>
      <c r="M1683" t="str">
        <f t="shared" si="53"/>
        <v>500.001-1.000.000</v>
      </c>
    </row>
    <row r="1684" spans="1:13" x14ac:dyDescent="0.35">
      <c r="A1684">
        <v>338</v>
      </c>
      <c r="B1684" t="s">
        <v>15</v>
      </c>
      <c r="C1684">
        <v>570798.64</v>
      </c>
      <c r="D1684" t="s">
        <v>10</v>
      </c>
      <c r="E1684" t="s">
        <v>16</v>
      </c>
      <c r="F1684" t="s">
        <v>12</v>
      </c>
      <c r="G1684" t="s">
        <v>13</v>
      </c>
      <c r="H1684" t="s">
        <v>13</v>
      </c>
      <c r="I1684">
        <v>26</v>
      </c>
      <c r="J1684" t="str">
        <f>IF(ABS((C1684-AVERAGE($C:$C))/_xlfn.STDEV.S(moras2[SALARIO]))&gt;1.96,"Atípico","No")</f>
        <v>No</v>
      </c>
      <c r="K1684" t="str">
        <f>IF(ABS((moras2[[#This Row],[EDAD]]-AVERAGE($I:$I))/_xlfn.STDEV.S($I:$I))&gt;1.96,"Atípico","No")</f>
        <v>No</v>
      </c>
      <c r="L1684" t="str">
        <f t="shared" si="52"/>
        <v>26-35</v>
      </c>
      <c r="M1684" t="str">
        <f t="shared" si="53"/>
        <v>500.001-1.000.000</v>
      </c>
    </row>
    <row r="1685" spans="1:13" x14ac:dyDescent="0.35">
      <c r="A1685">
        <v>4039</v>
      </c>
      <c r="B1685" t="s">
        <v>9</v>
      </c>
      <c r="C1685">
        <v>570368</v>
      </c>
      <c r="D1685" t="s">
        <v>10</v>
      </c>
      <c r="E1685" t="s">
        <v>16</v>
      </c>
      <c r="F1685" t="s">
        <v>12</v>
      </c>
      <c r="G1685" t="s">
        <v>13</v>
      </c>
      <c r="H1685" t="s">
        <v>13</v>
      </c>
      <c r="I1685">
        <v>33</v>
      </c>
      <c r="J1685" t="str">
        <f>IF(ABS((C1685-AVERAGE($C:$C))/_xlfn.STDEV.S(moras2[SALARIO]))&gt;1.96,"Atípico","No")</f>
        <v>No</v>
      </c>
      <c r="K1685" t="str">
        <f>IF(ABS((moras2[[#This Row],[EDAD]]-AVERAGE($I:$I))/_xlfn.STDEV.S($I:$I))&gt;1.96,"Atípico","No")</f>
        <v>No</v>
      </c>
      <c r="L1685" t="str">
        <f t="shared" si="52"/>
        <v>26-35</v>
      </c>
      <c r="M1685" t="str">
        <f t="shared" si="53"/>
        <v>500.001-1.000.000</v>
      </c>
    </row>
    <row r="1686" spans="1:13" x14ac:dyDescent="0.35">
      <c r="A1686">
        <v>495</v>
      </c>
      <c r="B1686" t="s">
        <v>15</v>
      </c>
      <c r="C1686">
        <v>570322.28</v>
      </c>
      <c r="D1686" t="s">
        <v>10</v>
      </c>
      <c r="E1686" t="s">
        <v>16</v>
      </c>
      <c r="F1686" t="s">
        <v>12</v>
      </c>
      <c r="G1686" t="s">
        <v>12</v>
      </c>
      <c r="H1686" t="s">
        <v>13</v>
      </c>
      <c r="I1686">
        <v>43</v>
      </c>
      <c r="J1686" t="str">
        <f>IF(ABS((C1686-AVERAGE($C:$C))/_xlfn.STDEV.S(moras2[SALARIO]))&gt;1.96,"Atípico","No")</f>
        <v>No</v>
      </c>
      <c r="K1686" t="str">
        <f>IF(ABS((moras2[[#This Row],[EDAD]]-AVERAGE($I:$I))/_xlfn.STDEV.S($I:$I))&gt;1.96,"Atípico","No")</f>
        <v>No</v>
      </c>
      <c r="L1686" t="str">
        <f t="shared" si="52"/>
        <v>36-45</v>
      </c>
      <c r="M1686" t="str">
        <f t="shared" si="53"/>
        <v>500.001-1.000.000</v>
      </c>
    </row>
    <row r="1687" spans="1:13" x14ac:dyDescent="0.35">
      <c r="A1687">
        <v>2160</v>
      </c>
      <c r="B1687" t="s">
        <v>9</v>
      </c>
      <c r="C1687">
        <v>569373.16</v>
      </c>
      <c r="D1687" t="s">
        <v>10</v>
      </c>
      <c r="E1687" t="s">
        <v>16</v>
      </c>
      <c r="F1687" t="s">
        <v>12</v>
      </c>
      <c r="G1687" t="s">
        <v>13</v>
      </c>
      <c r="H1687" t="s">
        <v>13</v>
      </c>
      <c r="I1687">
        <v>41</v>
      </c>
      <c r="J1687" t="str">
        <f>IF(ABS((C1687-AVERAGE($C:$C))/_xlfn.STDEV.S(moras2[SALARIO]))&gt;1.96,"Atípico","No")</f>
        <v>No</v>
      </c>
      <c r="K1687" t="str">
        <f>IF(ABS((moras2[[#This Row],[EDAD]]-AVERAGE($I:$I))/_xlfn.STDEV.S($I:$I))&gt;1.96,"Atípico","No")</f>
        <v>No</v>
      </c>
      <c r="L1687" t="str">
        <f t="shared" si="52"/>
        <v>36-45</v>
      </c>
      <c r="M1687" t="str">
        <f t="shared" si="53"/>
        <v>500.001-1.000.000</v>
      </c>
    </row>
    <row r="1688" spans="1:13" x14ac:dyDescent="0.35">
      <c r="A1688">
        <v>3482</v>
      </c>
      <c r="B1688" t="s">
        <v>15</v>
      </c>
      <c r="C1688">
        <v>568820</v>
      </c>
      <c r="D1688" t="s">
        <v>10</v>
      </c>
      <c r="E1688" t="s">
        <v>16</v>
      </c>
      <c r="F1688" t="s">
        <v>12</v>
      </c>
      <c r="G1688" t="s">
        <v>13</v>
      </c>
      <c r="H1688" t="s">
        <v>13</v>
      </c>
      <c r="I1688">
        <v>28</v>
      </c>
      <c r="J1688" t="str">
        <f>IF(ABS((C1688-AVERAGE($C:$C))/_xlfn.STDEV.S(moras2[SALARIO]))&gt;1.96,"Atípico","No")</f>
        <v>No</v>
      </c>
      <c r="K1688" t="str">
        <f>IF(ABS((moras2[[#This Row],[EDAD]]-AVERAGE($I:$I))/_xlfn.STDEV.S($I:$I))&gt;1.96,"Atípico","No")</f>
        <v>No</v>
      </c>
      <c r="L1688" t="str">
        <f t="shared" si="52"/>
        <v>26-35</v>
      </c>
      <c r="M1688" t="str">
        <f t="shared" si="53"/>
        <v>500.001-1.000.000</v>
      </c>
    </row>
    <row r="1689" spans="1:13" x14ac:dyDescent="0.35">
      <c r="A1689">
        <v>4543</v>
      </c>
      <c r="B1689" t="s">
        <v>15</v>
      </c>
      <c r="C1689">
        <v>568492</v>
      </c>
      <c r="D1689" t="s">
        <v>10</v>
      </c>
      <c r="E1689" t="s">
        <v>11</v>
      </c>
      <c r="F1689" t="s">
        <v>12</v>
      </c>
      <c r="G1689" t="s">
        <v>13</v>
      </c>
      <c r="H1689" t="s">
        <v>13</v>
      </c>
      <c r="I1689">
        <v>28</v>
      </c>
      <c r="J1689" t="str">
        <f>IF(ABS((C1689-AVERAGE($C:$C))/_xlfn.STDEV.S(moras2[SALARIO]))&gt;1.96,"Atípico","No")</f>
        <v>No</v>
      </c>
      <c r="K1689" t="str">
        <f>IF(ABS((moras2[[#This Row],[EDAD]]-AVERAGE($I:$I))/_xlfn.STDEV.S($I:$I))&gt;1.96,"Atípico","No")</f>
        <v>No</v>
      </c>
      <c r="L1689" t="str">
        <f t="shared" si="52"/>
        <v>26-35</v>
      </c>
      <c r="M1689" t="str">
        <f t="shared" si="53"/>
        <v>500.001-1.000.000</v>
      </c>
    </row>
    <row r="1690" spans="1:13" x14ac:dyDescent="0.35">
      <c r="A1690">
        <v>2818</v>
      </c>
      <c r="B1690" t="s">
        <v>9</v>
      </c>
      <c r="C1690">
        <v>568333.32999999996</v>
      </c>
      <c r="D1690" t="s">
        <v>10</v>
      </c>
      <c r="E1690" t="s">
        <v>16</v>
      </c>
      <c r="F1690" t="s">
        <v>12</v>
      </c>
      <c r="G1690" t="s">
        <v>13</v>
      </c>
      <c r="H1690" t="s">
        <v>13</v>
      </c>
      <c r="I1690">
        <v>20</v>
      </c>
      <c r="J1690" t="str">
        <f>IF(ABS((C1690-AVERAGE($C:$C))/_xlfn.STDEV.S(moras2[SALARIO]))&gt;1.96,"Atípico","No")</f>
        <v>No</v>
      </c>
      <c r="K1690" t="str">
        <f>IF(ABS((moras2[[#This Row],[EDAD]]-AVERAGE($I:$I))/_xlfn.STDEV.S($I:$I))&gt;1.96,"Atípico","No")</f>
        <v>No</v>
      </c>
      <c r="L1690" t="str">
        <f t="shared" si="52"/>
        <v>26-35</v>
      </c>
      <c r="M1690" t="str">
        <f t="shared" si="53"/>
        <v>500.001-1.000.000</v>
      </c>
    </row>
    <row r="1691" spans="1:13" x14ac:dyDescent="0.35">
      <c r="A1691">
        <v>442</v>
      </c>
      <c r="B1691" t="s">
        <v>15</v>
      </c>
      <c r="C1691">
        <v>567930</v>
      </c>
      <c r="D1691" t="s">
        <v>18</v>
      </c>
      <c r="E1691" t="s">
        <v>16</v>
      </c>
      <c r="F1691" t="s">
        <v>12</v>
      </c>
      <c r="G1691" t="s">
        <v>13</v>
      </c>
      <c r="H1691" t="s">
        <v>12</v>
      </c>
      <c r="I1691">
        <v>74</v>
      </c>
      <c r="J1691" t="str">
        <f>IF(ABS((C1691-AVERAGE($C:$C))/_xlfn.STDEV.S(moras2[SALARIO]))&gt;1.96,"Atípico","No")</f>
        <v>No</v>
      </c>
      <c r="K1691" t="str">
        <f>IF(ABS((moras2[[#This Row],[EDAD]]-AVERAGE($I:$I))/_xlfn.STDEV.S($I:$I))&gt;1.96,"Atípico","No")</f>
        <v>Atípico</v>
      </c>
      <c r="L1691" t="str">
        <f t="shared" si="52"/>
        <v>56+</v>
      </c>
      <c r="M1691" t="str">
        <f t="shared" si="53"/>
        <v>500.001-1.000.000</v>
      </c>
    </row>
    <row r="1692" spans="1:13" x14ac:dyDescent="0.35">
      <c r="A1692">
        <v>3974</v>
      </c>
      <c r="B1692" t="s">
        <v>15</v>
      </c>
      <c r="C1692">
        <v>567792</v>
      </c>
      <c r="D1692" t="s">
        <v>10</v>
      </c>
      <c r="E1692" t="s">
        <v>11</v>
      </c>
      <c r="F1692" t="s">
        <v>12</v>
      </c>
      <c r="G1692" t="s">
        <v>13</v>
      </c>
      <c r="H1692" t="s">
        <v>12</v>
      </c>
      <c r="I1692">
        <v>51</v>
      </c>
      <c r="J1692" t="str">
        <f>IF(ABS((C1692-AVERAGE($C:$C))/_xlfn.STDEV.S(moras2[SALARIO]))&gt;1.96,"Atípico","No")</f>
        <v>No</v>
      </c>
      <c r="K1692" t="str">
        <f>IF(ABS((moras2[[#This Row],[EDAD]]-AVERAGE($I:$I))/_xlfn.STDEV.S($I:$I))&gt;1.96,"Atípico","No")</f>
        <v>No</v>
      </c>
      <c r="L1692" t="str">
        <f t="shared" si="52"/>
        <v>46-55</v>
      </c>
      <c r="M1692" t="str">
        <f t="shared" si="53"/>
        <v>500.001-1.000.000</v>
      </c>
    </row>
    <row r="1693" spans="1:13" x14ac:dyDescent="0.35">
      <c r="A1693">
        <v>3255</v>
      </c>
      <c r="B1693" t="s">
        <v>9</v>
      </c>
      <c r="C1693">
        <v>567425</v>
      </c>
      <c r="D1693" t="s">
        <v>10</v>
      </c>
      <c r="E1693" t="s">
        <v>11</v>
      </c>
      <c r="F1693" t="s">
        <v>12</v>
      </c>
      <c r="G1693" t="s">
        <v>13</v>
      </c>
      <c r="H1693" t="s">
        <v>13</v>
      </c>
      <c r="I1693">
        <v>35</v>
      </c>
      <c r="J1693" t="str">
        <f>IF(ABS((C1693-AVERAGE($C:$C))/_xlfn.STDEV.S(moras2[SALARIO]))&gt;1.96,"Atípico","No")</f>
        <v>No</v>
      </c>
      <c r="K1693" t="str">
        <f>IF(ABS((moras2[[#This Row],[EDAD]]-AVERAGE($I:$I))/_xlfn.STDEV.S($I:$I))&gt;1.96,"Atípico","No")</f>
        <v>No</v>
      </c>
      <c r="L1693" t="str">
        <f t="shared" si="52"/>
        <v>26-35</v>
      </c>
      <c r="M1693" t="str">
        <f t="shared" si="53"/>
        <v>500.001-1.000.000</v>
      </c>
    </row>
    <row r="1694" spans="1:13" x14ac:dyDescent="0.35">
      <c r="A1694">
        <v>2957</v>
      </c>
      <c r="B1694" t="s">
        <v>9</v>
      </c>
      <c r="C1694">
        <v>566795.41</v>
      </c>
      <c r="D1694" t="s">
        <v>10</v>
      </c>
      <c r="E1694" t="s">
        <v>11</v>
      </c>
      <c r="F1694" t="s">
        <v>12</v>
      </c>
      <c r="G1694" t="s">
        <v>13</v>
      </c>
      <c r="H1694" t="s">
        <v>13</v>
      </c>
      <c r="I1694">
        <v>45</v>
      </c>
      <c r="J1694" t="str">
        <f>IF(ABS((C1694-AVERAGE($C:$C))/_xlfn.STDEV.S(moras2[SALARIO]))&gt;1.96,"Atípico","No")</f>
        <v>No</v>
      </c>
      <c r="K1694" t="str">
        <f>IF(ABS((moras2[[#This Row],[EDAD]]-AVERAGE($I:$I))/_xlfn.STDEV.S($I:$I))&gt;1.96,"Atípico","No")</f>
        <v>No</v>
      </c>
      <c r="L1694" t="str">
        <f t="shared" si="52"/>
        <v>36-45</v>
      </c>
      <c r="M1694" t="str">
        <f t="shared" si="53"/>
        <v>500.001-1.000.000</v>
      </c>
    </row>
    <row r="1695" spans="1:13" x14ac:dyDescent="0.35">
      <c r="A1695">
        <v>4547</v>
      </c>
      <c r="B1695" t="s">
        <v>9</v>
      </c>
      <c r="C1695">
        <v>566297</v>
      </c>
      <c r="D1695" t="s">
        <v>17</v>
      </c>
      <c r="E1695" t="s">
        <v>16</v>
      </c>
      <c r="F1695" t="s">
        <v>12</v>
      </c>
      <c r="G1695" t="s">
        <v>13</v>
      </c>
      <c r="H1695" t="s">
        <v>13</v>
      </c>
      <c r="I1695">
        <v>55</v>
      </c>
      <c r="J1695" t="str">
        <f>IF(ABS((C1695-AVERAGE($C:$C))/_xlfn.STDEV.S(moras2[SALARIO]))&gt;1.96,"Atípico","No")</f>
        <v>No</v>
      </c>
      <c r="K1695" t="str">
        <f>IF(ABS((moras2[[#This Row],[EDAD]]-AVERAGE($I:$I))/_xlfn.STDEV.S($I:$I))&gt;1.96,"Atípico","No")</f>
        <v>No</v>
      </c>
      <c r="L1695" t="str">
        <f t="shared" si="52"/>
        <v>46-55</v>
      </c>
      <c r="M1695" t="str">
        <f t="shared" si="53"/>
        <v>500.001-1.000.000</v>
      </c>
    </row>
    <row r="1696" spans="1:13" x14ac:dyDescent="0.35">
      <c r="A1696">
        <v>4055</v>
      </c>
      <c r="B1696" t="s">
        <v>9</v>
      </c>
      <c r="C1696">
        <v>566297</v>
      </c>
      <c r="D1696" t="s">
        <v>18</v>
      </c>
      <c r="E1696" t="s">
        <v>16</v>
      </c>
      <c r="F1696" t="s">
        <v>12</v>
      </c>
      <c r="G1696" t="s">
        <v>13</v>
      </c>
      <c r="H1696" t="s">
        <v>12</v>
      </c>
      <c r="I1696">
        <v>42</v>
      </c>
      <c r="J1696" t="str">
        <f>IF(ABS((C1696-AVERAGE($C:$C))/_xlfn.STDEV.S(moras2[SALARIO]))&gt;1.96,"Atípico","No")</f>
        <v>No</v>
      </c>
      <c r="K1696" t="str">
        <f>IF(ABS((moras2[[#This Row],[EDAD]]-AVERAGE($I:$I))/_xlfn.STDEV.S($I:$I))&gt;1.96,"Atípico","No")</f>
        <v>No</v>
      </c>
      <c r="L1696" t="str">
        <f t="shared" si="52"/>
        <v>36-45</v>
      </c>
      <c r="M1696" t="str">
        <f t="shared" si="53"/>
        <v>500.001-1.000.000</v>
      </c>
    </row>
    <row r="1697" spans="1:13" x14ac:dyDescent="0.35">
      <c r="A1697">
        <v>1937</v>
      </c>
      <c r="B1697" t="s">
        <v>9</v>
      </c>
      <c r="C1697">
        <v>566297</v>
      </c>
      <c r="D1697" t="s">
        <v>18</v>
      </c>
      <c r="E1697" t="s">
        <v>16</v>
      </c>
      <c r="F1697" t="s">
        <v>12</v>
      </c>
      <c r="G1697" t="s">
        <v>13</v>
      </c>
      <c r="H1697" t="s">
        <v>13</v>
      </c>
      <c r="I1697">
        <v>49</v>
      </c>
      <c r="J1697" t="str">
        <f>IF(ABS((C1697-AVERAGE($C:$C))/_xlfn.STDEV.S(moras2[SALARIO]))&gt;1.96,"Atípico","No")</f>
        <v>No</v>
      </c>
      <c r="K1697" t="str">
        <f>IF(ABS((moras2[[#This Row],[EDAD]]-AVERAGE($I:$I))/_xlfn.STDEV.S($I:$I))&gt;1.96,"Atípico","No")</f>
        <v>No</v>
      </c>
      <c r="L1697" t="str">
        <f t="shared" si="52"/>
        <v>46-55</v>
      </c>
      <c r="M1697" t="str">
        <f t="shared" si="53"/>
        <v>500.001-1.000.000</v>
      </c>
    </row>
    <row r="1698" spans="1:13" x14ac:dyDescent="0.35">
      <c r="A1698">
        <v>4734</v>
      </c>
      <c r="B1698" t="s">
        <v>15</v>
      </c>
      <c r="C1698">
        <v>566297</v>
      </c>
      <c r="D1698" t="s">
        <v>18</v>
      </c>
      <c r="E1698" t="s">
        <v>16</v>
      </c>
      <c r="F1698" t="s">
        <v>12</v>
      </c>
      <c r="G1698" t="s">
        <v>12</v>
      </c>
      <c r="H1698" t="s">
        <v>13</v>
      </c>
      <c r="I1698">
        <v>59</v>
      </c>
      <c r="J1698" t="str">
        <f>IF(ABS((C1698-AVERAGE($C:$C))/_xlfn.STDEV.S(moras2[SALARIO]))&gt;1.96,"Atípico","No")</f>
        <v>No</v>
      </c>
      <c r="K1698" t="str">
        <f>IF(ABS((moras2[[#This Row],[EDAD]]-AVERAGE($I:$I))/_xlfn.STDEV.S($I:$I))&gt;1.96,"Atípico","No")</f>
        <v>No</v>
      </c>
      <c r="L1698" t="str">
        <f t="shared" si="52"/>
        <v>56+</v>
      </c>
      <c r="M1698" t="str">
        <f t="shared" si="53"/>
        <v>500.001-1.000.000</v>
      </c>
    </row>
    <row r="1699" spans="1:13" x14ac:dyDescent="0.35">
      <c r="A1699">
        <v>2360</v>
      </c>
      <c r="B1699" t="s">
        <v>9</v>
      </c>
      <c r="C1699">
        <v>564955.81999999995</v>
      </c>
      <c r="D1699" t="s">
        <v>10</v>
      </c>
      <c r="E1699" t="s">
        <v>16</v>
      </c>
      <c r="F1699" t="s">
        <v>12</v>
      </c>
      <c r="G1699" t="s">
        <v>13</v>
      </c>
      <c r="H1699" t="s">
        <v>13</v>
      </c>
      <c r="I1699">
        <v>60</v>
      </c>
      <c r="J1699" t="str">
        <f>IF(ABS((C1699-AVERAGE($C:$C))/_xlfn.STDEV.S(moras2[SALARIO]))&gt;1.96,"Atípico","No")</f>
        <v>No</v>
      </c>
      <c r="K1699" t="str">
        <f>IF(ABS((moras2[[#This Row],[EDAD]]-AVERAGE($I:$I))/_xlfn.STDEV.S($I:$I))&gt;1.96,"Atípico","No")</f>
        <v>No</v>
      </c>
      <c r="L1699" t="str">
        <f t="shared" si="52"/>
        <v>56+</v>
      </c>
      <c r="M1699" t="str">
        <f t="shared" si="53"/>
        <v>500.001-1.000.000</v>
      </c>
    </row>
    <row r="1700" spans="1:13" x14ac:dyDescent="0.35">
      <c r="A1700">
        <v>3826</v>
      </c>
      <c r="B1700" t="s">
        <v>15</v>
      </c>
      <c r="C1700">
        <v>564821.48</v>
      </c>
      <c r="D1700" t="s">
        <v>14</v>
      </c>
      <c r="E1700" t="s">
        <v>11</v>
      </c>
      <c r="F1700" t="s">
        <v>12</v>
      </c>
      <c r="G1700" t="s">
        <v>13</v>
      </c>
      <c r="H1700" t="s">
        <v>13</v>
      </c>
      <c r="I1700">
        <v>58</v>
      </c>
      <c r="J1700" t="str">
        <f>IF(ABS((C1700-AVERAGE($C:$C))/_xlfn.STDEV.S(moras2[SALARIO]))&gt;1.96,"Atípico","No")</f>
        <v>No</v>
      </c>
      <c r="K1700" t="str">
        <f>IF(ABS((moras2[[#This Row],[EDAD]]-AVERAGE($I:$I))/_xlfn.STDEV.S($I:$I))&gt;1.96,"Atípico","No")</f>
        <v>No</v>
      </c>
      <c r="L1700" t="str">
        <f t="shared" si="52"/>
        <v>56+</v>
      </c>
      <c r="M1700" t="str">
        <f t="shared" si="53"/>
        <v>500.001-1.000.000</v>
      </c>
    </row>
    <row r="1701" spans="1:13" x14ac:dyDescent="0.35">
      <c r="A1701">
        <v>539</v>
      </c>
      <c r="B1701" t="s">
        <v>9</v>
      </c>
      <c r="C1701">
        <v>563607</v>
      </c>
      <c r="D1701" t="s">
        <v>18</v>
      </c>
      <c r="E1701" t="s">
        <v>16</v>
      </c>
      <c r="F1701" t="s">
        <v>12</v>
      </c>
      <c r="G1701" t="s">
        <v>12</v>
      </c>
      <c r="H1701" t="s">
        <v>12</v>
      </c>
      <c r="I1701">
        <v>53</v>
      </c>
      <c r="J1701" t="str">
        <f>IF(ABS((C1701-AVERAGE($C:$C))/_xlfn.STDEV.S(moras2[SALARIO]))&gt;1.96,"Atípico","No")</f>
        <v>No</v>
      </c>
      <c r="K1701" t="str">
        <f>IF(ABS((moras2[[#This Row],[EDAD]]-AVERAGE($I:$I))/_xlfn.STDEV.S($I:$I))&gt;1.96,"Atípico","No")</f>
        <v>No</v>
      </c>
      <c r="L1701" t="str">
        <f t="shared" si="52"/>
        <v>46-55</v>
      </c>
      <c r="M1701" t="str">
        <f t="shared" si="53"/>
        <v>500.001-1.000.000</v>
      </c>
    </row>
    <row r="1702" spans="1:13" x14ac:dyDescent="0.35">
      <c r="A1702">
        <v>201</v>
      </c>
      <c r="B1702" t="s">
        <v>9</v>
      </c>
      <c r="C1702">
        <v>563607</v>
      </c>
      <c r="D1702" t="s">
        <v>18</v>
      </c>
      <c r="E1702" t="s">
        <v>16</v>
      </c>
      <c r="F1702" t="s">
        <v>12</v>
      </c>
      <c r="G1702" t="s">
        <v>13</v>
      </c>
      <c r="H1702" t="s">
        <v>12</v>
      </c>
      <c r="I1702">
        <v>72</v>
      </c>
      <c r="J1702" t="str">
        <f>IF(ABS((C1702-AVERAGE($C:$C))/_xlfn.STDEV.S(moras2[SALARIO]))&gt;1.96,"Atípico","No")</f>
        <v>No</v>
      </c>
      <c r="K1702" t="str">
        <f>IF(ABS((moras2[[#This Row],[EDAD]]-AVERAGE($I:$I))/_xlfn.STDEV.S($I:$I))&gt;1.96,"Atípico","No")</f>
        <v>Atípico</v>
      </c>
      <c r="L1702" t="str">
        <f t="shared" si="52"/>
        <v>56+</v>
      </c>
      <c r="M1702" t="str">
        <f t="shared" si="53"/>
        <v>500.001-1.000.000</v>
      </c>
    </row>
    <row r="1703" spans="1:13" x14ac:dyDescent="0.35">
      <c r="A1703">
        <v>3215</v>
      </c>
      <c r="B1703" t="s">
        <v>15</v>
      </c>
      <c r="C1703">
        <v>563332</v>
      </c>
      <c r="D1703" t="s">
        <v>10</v>
      </c>
      <c r="E1703" t="s">
        <v>16</v>
      </c>
      <c r="F1703" t="s">
        <v>12</v>
      </c>
      <c r="G1703" t="s">
        <v>13</v>
      </c>
      <c r="H1703" t="s">
        <v>13</v>
      </c>
      <c r="I1703">
        <v>34</v>
      </c>
      <c r="J1703" t="str">
        <f>IF(ABS((C1703-AVERAGE($C:$C))/_xlfn.STDEV.S(moras2[SALARIO]))&gt;1.96,"Atípico","No")</f>
        <v>No</v>
      </c>
      <c r="K1703" t="str">
        <f>IF(ABS((moras2[[#This Row],[EDAD]]-AVERAGE($I:$I))/_xlfn.STDEV.S($I:$I))&gt;1.96,"Atípico","No")</f>
        <v>No</v>
      </c>
      <c r="L1703" t="str">
        <f t="shared" si="52"/>
        <v>26-35</v>
      </c>
      <c r="M1703" t="str">
        <f t="shared" si="53"/>
        <v>500.001-1.000.000</v>
      </c>
    </row>
    <row r="1704" spans="1:13" x14ac:dyDescent="0.35">
      <c r="A1704">
        <v>2358</v>
      </c>
      <c r="B1704" t="s">
        <v>9</v>
      </c>
      <c r="C1704">
        <v>563202</v>
      </c>
      <c r="D1704" t="s">
        <v>10</v>
      </c>
      <c r="E1704" t="s">
        <v>16</v>
      </c>
      <c r="F1704" t="s">
        <v>12</v>
      </c>
      <c r="G1704" t="s">
        <v>13</v>
      </c>
      <c r="H1704" t="s">
        <v>13</v>
      </c>
      <c r="I1704">
        <v>37</v>
      </c>
      <c r="J1704" t="str">
        <f>IF(ABS((C1704-AVERAGE($C:$C))/_xlfn.STDEV.S(moras2[SALARIO]))&gt;1.96,"Atípico","No")</f>
        <v>No</v>
      </c>
      <c r="K1704" t="str">
        <f>IF(ABS((moras2[[#This Row],[EDAD]]-AVERAGE($I:$I))/_xlfn.STDEV.S($I:$I))&gt;1.96,"Atípico","No")</f>
        <v>No</v>
      </c>
      <c r="L1704" t="str">
        <f t="shared" si="52"/>
        <v>36-45</v>
      </c>
      <c r="M1704" t="str">
        <f t="shared" si="53"/>
        <v>500.001-1.000.000</v>
      </c>
    </row>
    <row r="1705" spans="1:13" x14ac:dyDescent="0.35">
      <c r="A1705">
        <v>509</v>
      </c>
      <c r="B1705" t="s">
        <v>9</v>
      </c>
      <c r="C1705">
        <v>562770.44999999995</v>
      </c>
      <c r="D1705" t="s">
        <v>10</v>
      </c>
      <c r="E1705" t="s">
        <v>16</v>
      </c>
      <c r="F1705" t="s">
        <v>12</v>
      </c>
      <c r="G1705" t="s">
        <v>13</v>
      </c>
      <c r="H1705" t="s">
        <v>13</v>
      </c>
      <c r="I1705">
        <v>36</v>
      </c>
      <c r="J1705" t="str">
        <f>IF(ABS((C1705-AVERAGE($C:$C))/_xlfn.STDEV.S(moras2[SALARIO]))&gt;1.96,"Atípico","No")</f>
        <v>No</v>
      </c>
      <c r="K1705" t="str">
        <f>IF(ABS((moras2[[#This Row],[EDAD]]-AVERAGE($I:$I))/_xlfn.STDEV.S($I:$I))&gt;1.96,"Atípico","No")</f>
        <v>No</v>
      </c>
      <c r="L1705" t="str">
        <f t="shared" si="52"/>
        <v>36-45</v>
      </c>
      <c r="M1705" t="str">
        <f t="shared" si="53"/>
        <v>500.001-1.000.000</v>
      </c>
    </row>
    <row r="1706" spans="1:13" x14ac:dyDescent="0.35">
      <c r="A1706">
        <v>2378</v>
      </c>
      <c r="B1706" t="s">
        <v>9</v>
      </c>
      <c r="C1706">
        <v>562493.75</v>
      </c>
      <c r="D1706" t="s">
        <v>10</v>
      </c>
      <c r="E1706" t="s">
        <v>16</v>
      </c>
      <c r="F1706" t="s">
        <v>12</v>
      </c>
      <c r="G1706" t="s">
        <v>13</v>
      </c>
      <c r="H1706" t="s">
        <v>13</v>
      </c>
      <c r="I1706">
        <v>34</v>
      </c>
      <c r="J1706" t="str">
        <f>IF(ABS((C1706-AVERAGE($C:$C))/_xlfn.STDEV.S(moras2[SALARIO]))&gt;1.96,"Atípico","No")</f>
        <v>No</v>
      </c>
      <c r="K1706" t="str">
        <f>IF(ABS((moras2[[#This Row],[EDAD]]-AVERAGE($I:$I))/_xlfn.STDEV.S($I:$I))&gt;1.96,"Atípico","No")</f>
        <v>No</v>
      </c>
      <c r="L1706" t="str">
        <f t="shared" si="52"/>
        <v>26-35</v>
      </c>
      <c r="M1706" t="str">
        <f t="shared" si="53"/>
        <v>500.001-1.000.000</v>
      </c>
    </row>
    <row r="1707" spans="1:13" x14ac:dyDescent="0.35">
      <c r="A1707">
        <v>4711</v>
      </c>
      <c r="B1707" t="s">
        <v>9</v>
      </c>
      <c r="C1707">
        <v>562232.44999999995</v>
      </c>
      <c r="D1707" t="s">
        <v>10</v>
      </c>
      <c r="E1707" t="s">
        <v>11</v>
      </c>
      <c r="F1707" t="s">
        <v>12</v>
      </c>
      <c r="G1707" t="s">
        <v>13</v>
      </c>
      <c r="H1707" t="s">
        <v>13</v>
      </c>
      <c r="I1707">
        <v>47</v>
      </c>
      <c r="J1707" t="str">
        <f>IF(ABS((C1707-AVERAGE($C:$C))/_xlfn.STDEV.S(moras2[SALARIO]))&gt;1.96,"Atípico","No")</f>
        <v>No</v>
      </c>
      <c r="K1707" t="str">
        <f>IF(ABS((moras2[[#This Row],[EDAD]]-AVERAGE($I:$I))/_xlfn.STDEV.S($I:$I))&gt;1.96,"Atípico","No")</f>
        <v>No</v>
      </c>
      <c r="L1707" t="str">
        <f t="shared" si="52"/>
        <v>46-55</v>
      </c>
      <c r="M1707" t="str">
        <f t="shared" si="53"/>
        <v>500.001-1.000.000</v>
      </c>
    </row>
    <row r="1708" spans="1:13" x14ac:dyDescent="0.35">
      <c r="A1708">
        <v>2257</v>
      </c>
      <c r="B1708" t="s">
        <v>9</v>
      </c>
      <c r="C1708">
        <v>562152.61</v>
      </c>
      <c r="D1708" t="s">
        <v>10</v>
      </c>
      <c r="E1708" t="s">
        <v>11</v>
      </c>
      <c r="F1708" t="s">
        <v>12</v>
      </c>
      <c r="G1708" t="s">
        <v>13</v>
      </c>
      <c r="H1708" t="s">
        <v>13</v>
      </c>
      <c r="I1708">
        <v>38</v>
      </c>
      <c r="J1708" t="str">
        <f>IF(ABS((C1708-AVERAGE($C:$C))/_xlfn.STDEV.S(moras2[SALARIO]))&gt;1.96,"Atípico","No")</f>
        <v>No</v>
      </c>
      <c r="K1708" t="str">
        <f>IF(ABS((moras2[[#This Row],[EDAD]]-AVERAGE($I:$I))/_xlfn.STDEV.S($I:$I))&gt;1.96,"Atípico","No")</f>
        <v>No</v>
      </c>
      <c r="L1708" t="str">
        <f t="shared" si="52"/>
        <v>36-45</v>
      </c>
      <c r="M1708" t="str">
        <f t="shared" si="53"/>
        <v>500.001-1.000.000</v>
      </c>
    </row>
    <row r="1709" spans="1:13" x14ac:dyDescent="0.35">
      <c r="A1709">
        <v>4147</v>
      </c>
      <c r="B1709" t="s">
        <v>15</v>
      </c>
      <c r="C1709">
        <v>561950</v>
      </c>
      <c r="D1709" t="s">
        <v>10</v>
      </c>
      <c r="E1709" t="s">
        <v>11</v>
      </c>
      <c r="F1709" t="s">
        <v>12</v>
      </c>
      <c r="G1709" t="s">
        <v>13</v>
      </c>
      <c r="H1709" t="s">
        <v>12</v>
      </c>
      <c r="I1709">
        <v>32</v>
      </c>
      <c r="J1709" t="str">
        <f>IF(ABS((C1709-AVERAGE($C:$C))/_xlfn.STDEV.S(moras2[SALARIO]))&gt;1.96,"Atípico","No")</f>
        <v>No</v>
      </c>
      <c r="K1709" t="str">
        <f>IF(ABS((moras2[[#This Row],[EDAD]]-AVERAGE($I:$I))/_xlfn.STDEV.S($I:$I))&gt;1.96,"Atípico","No")</f>
        <v>No</v>
      </c>
      <c r="L1709" t="str">
        <f t="shared" si="52"/>
        <v>26-35</v>
      </c>
      <c r="M1709" t="str">
        <f t="shared" si="53"/>
        <v>500.001-1.000.000</v>
      </c>
    </row>
    <row r="1710" spans="1:13" x14ac:dyDescent="0.35">
      <c r="A1710">
        <v>4444</v>
      </c>
      <c r="B1710" t="s">
        <v>9</v>
      </c>
      <c r="C1710">
        <v>561517</v>
      </c>
      <c r="D1710" t="s">
        <v>10</v>
      </c>
      <c r="E1710" t="s">
        <v>11</v>
      </c>
      <c r="F1710" t="s">
        <v>12</v>
      </c>
      <c r="G1710" t="s">
        <v>13</v>
      </c>
      <c r="H1710" t="s">
        <v>13</v>
      </c>
      <c r="I1710">
        <v>42</v>
      </c>
      <c r="J1710" t="str">
        <f>IF(ABS((C1710-AVERAGE($C:$C))/_xlfn.STDEV.S(moras2[SALARIO]))&gt;1.96,"Atípico","No")</f>
        <v>No</v>
      </c>
      <c r="K1710" t="str">
        <f>IF(ABS((moras2[[#This Row],[EDAD]]-AVERAGE($I:$I))/_xlfn.STDEV.S($I:$I))&gt;1.96,"Atípico","No")</f>
        <v>No</v>
      </c>
      <c r="L1710" t="str">
        <f t="shared" si="52"/>
        <v>36-45</v>
      </c>
      <c r="M1710" t="str">
        <f t="shared" si="53"/>
        <v>500.001-1.000.000</v>
      </c>
    </row>
    <row r="1711" spans="1:13" x14ac:dyDescent="0.35">
      <c r="A1711">
        <v>551</v>
      </c>
      <c r="B1711" t="s">
        <v>15</v>
      </c>
      <c r="C1711">
        <v>561272.5</v>
      </c>
      <c r="D1711" t="s">
        <v>10</v>
      </c>
      <c r="E1711" t="s">
        <v>11</v>
      </c>
      <c r="F1711" t="s">
        <v>12</v>
      </c>
      <c r="G1711" t="s">
        <v>13</v>
      </c>
      <c r="H1711" t="s">
        <v>13</v>
      </c>
      <c r="I1711">
        <v>52</v>
      </c>
      <c r="J1711" t="str">
        <f>IF(ABS((C1711-AVERAGE($C:$C))/_xlfn.STDEV.S(moras2[SALARIO]))&gt;1.96,"Atípico","No")</f>
        <v>No</v>
      </c>
      <c r="K1711" t="str">
        <f>IF(ABS((moras2[[#This Row],[EDAD]]-AVERAGE($I:$I))/_xlfn.STDEV.S($I:$I))&gt;1.96,"Atípico","No")</f>
        <v>No</v>
      </c>
      <c r="L1711" t="str">
        <f t="shared" si="52"/>
        <v>46-55</v>
      </c>
      <c r="M1711" t="str">
        <f t="shared" si="53"/>
        <v>500.001-1.000.000</v>
      </c>
    </row>
    <row r="1712" spans="1:13" x14ac:dyDescent="0.35">
      <c r="A1712">
        <v>4595</v>
      </c>
      <c r="B1712" t="s">
        <v>15</v>
      </c>
      <c r="C1712">
        <v>560987.56000000006</v>
      </c>
      <c r="D1712" t="s">
        <v>14</v>
      </c>
      <c r="E1712" t="s">
        <v>11</v>
      </c>
      <c r="F1712" t="s">
        <v>12</v>
      </c>
      <c r="G1712" t="s">
        <v>13</v>
      </c>
      <c r="H1712" t="s">
        <v>13</v>
      </c>
      <c r="I1712">
        <v>69</v>
      </c>
      <c r="J1712" t="str">
        <f>IF(ABS((C1712-AVERAGE($C:$C))/_xlfn.STDEV.S(moras2[SALARIO]))&gt;1.96,"Atípico","No")</f>
        <v>No</v>
      </c>
      <c r="K1712" t="str">
        <f>IF(ABS((moras2[[#This Row],[EDAD]]-AVERAGE($I:$I))/_xlfn.STDEV.S($I:$I))&gt;1.96,"Atípico","No")</f>
        <v>No</v>
      </c>
      <c r="L1712" t="str">
        <f t="shared" si="52"/>
        <v>56+</v>
      </c>
      <c r="M1712" t="str">
        <f t="shared" si="53"/>
        <v>500.001-1.000.000</v>
      </c>
    </row>
    <row r="1713" spans="1:13" x14ac:dyDescent="0.35">
      <c r="A1713">
        <v>4546</v>
      </c>
      <c r="B1713" t="s">
        <v>15</v>
      </c>
      <c r="C1713">
        <v>560498</v>
      </c>
      <c r="D1713" t="s">
        <v>18</v>
      </c>
      <c r="E1713" t="s">
        <v>16</v>
      </c>
      <c r="F1713" t="s">
        <v>12</v>
      </c>
      <c r="G1713" t="s">
        <v>13</v>
      </c>
      <c r="H1713" t="s">
        <v>12</v>
      </c>
      <c r="I1713">
        <v>51</v>
      </c>
      <c r="J1713" t="str">
        <f>IF(ABS((C1713-AVERAGE($C:$C))/_xlfn.STDEV.S(moras2[SALARIO]))&gt;1.96,"Atípico","No")</f>
        <v>No</v>
      </c>
      <c r="K1713" t="str">
        <f>IF(ABS((moras2[[#This Row],[EDAD]]-AVERAGE($I:$I))/_xlfn.STDEV.S($I:$I))&gt;1.96,"Atípico","No")</f>
        <v>No</v>
      </c>
      <c r="L1713" t="str">
        <f t="shared" si="52"/>
        <v>46-55</v>
      </c>
      <c r="M1713" t="str">
        <f t="shared" si="53"/>
        <v>500.001-1.000.000</v>
      </c>
    </row>
    <row r="1714" spans="1:13" x14ac:dyDescent="0.35">
      <c r="A1714">
        <v>4614</v>
      </c>
      <c r="B1714" t="s">
        <v>9</v>
      </c>
      <c r="C1714">
        <v>560465</v>
      </c>
      <c r="D1714" t="s">
        <v>18</v>
      </c>
      <c r="E1714" t="s">
        <v>16</v>
      </c>
      <c r="F1714" t="s">
        <v>12</v>
      </c>
      <c r="G1714" t="s">
        <v>13</v>
      </c>
      <c r="H1714" t="s">
        <v>12</v>
      </c>
      <c r="I1714">
        <v>34</v>
      </c>
      <c r="J1714" t="str">
        <f>IF(ABS((C1714-AVERAGE($C:$C))/_xlfn.STDEV.S(moras2[SALARIO]))&gt;1.96,"Atípico","No")</f>
        <v>No</v>
      </c>
      <c r="K1714" t="str">
        <f>IF(ABS((moras2[[#This Row],[EDAD]]-AVERAGE($I:$I))/_xlfn.STDEV.S($I:$I))&gt;1.96,"Atípico","No")</f>
        <v>No</v>
      </c>
      <c r="L1714" t="str">
        <f t="shared" si="52"/>
        <v>26-35</v>
      </c>
      <c r="M1714" t="str">
        <f t="shared" si="53"/>
        <v>500.001-1.000.000</v>
      </c>
    </row>
    <row r="1715" spans="1:13" x14ac:dyDescent="0.35">
      <c r="A1715">
        <v>2175</v>
      </c>
      <c r="B1715" t="s">
        <v>9</v>
      </c>
      <c r="C1715">
        <v>560000</v>
      </c>
      <c r="D1715" t="s">
        <v>10</v>
      </c>
      <c r="E1715" t="s">
        <v>16</v>
      </c>
      <c r="F1715" t="s">
        <v>12</v>
      </c>
      <c r="G1715" t="s">
        <v>13</v>
      </c>
      <c r="H1715" t="s">
        <v>13</v>
      </c>
      <c r="I1715">
        <v>47</v>
      </c>
      <c r="J1715" t="str">
        <f>IF(ABS((C1715-AVERAGE($C:$C))/_xlfn.STDEV.S(moras2[SALARIO]))&gt;1.96,"Atípico","No")</f>
        <v>No</v>
      </c>
      <c r="K1715" t="str">
        <f>IF(ABS((moras2[[#This Row],[EDAD]]-AVERAGE($I:$I))/_xlfn.STDEV.S($I:$I))&gt;1.96,"Atípico","No")</f>
        <v>No</v>
      </c>
      <c r="L1715" t="str">
        <f t="shared" si="52"/>
        <v>46-55</v>
      </c>
      <c r="M1715" t="str">
        <f t="shared" si="53"/>
        <v>500.001-1.000.000</v>
      </c>
    </row>
    <row r="1716" spans="1:13" x14ac:dyDescent="0.35">
      <c r="A1716">
        <v>4802</v>
      </c>
      <c r="B1716" t="s">
        <v>15</v>
      </c>
      <c r="C1716">
        <v>559270.94999999995</v>
      </c>
      <c r="D1716" t="s">
        <v>10</v>
      </c>
      <c r="E1716" t="s">
        <v>16</v>
      </c>
      <c r="F1716" t="s">
        <v>12</v>
      </c>
      <c r="G1716" t="s">
        <v>13</v>
      </c>
      <c r="H1716" t="s">
        <v>13</v>
      </c>
      <c r="I1716">
        <v>30</v>
      </c>
      <c r="J1716" t="str">
        <f>IF(ABS((C1716-AVERAGE($C:$C))/_xlfn.STDEV.S(moras2[SALARIO]))&gt;1.96,"Atípico","No")</f>
        <v>No</v>
      </c>
      <c r="K1716" t="str">
        <f>IF(ABS((moras2[[#This Row],[EDAD]]-AVERAGE($I:$I))/_xlfn.STDEV.S($I:$I))&gt;1.96,"Atípico","No")</f>
        <v>No</v>
      </c>
      <c r="L1716" t="str">
        <f t="shared" si="52"/>
        <v>26-35</v>
      </c>
      <c r="M1716" t="str">
        <f t="shared" si="53"/>
        <v>500.001-1.000.000</v>
      </c>
    </row>
    <row r="1717" spans="1:13" x14ac:dyDescent="0.35">
      <c r="A1717">
        <v>3776</v>
      </c>
      <c r="B1717" t="s">
        <v>9</v>
      </c>
      <c r="C1717">
        <v>559022.46</v>
      </c>
      <c r="D1717" t="s">
        <v>10</v>
      </c>
      <c r="E1717" t="s">
        <v>16</v>
      </c>
      <c r="F1717" t="s">
        <v>12</v>
      </c>
      <c r="G1717" t="s">
        <v>13</v>
      </c>
      <c r="H1717" t="s">
        <v>13</v>
      </c>
      <c r="I1717">
        <v>38</v>
      </c>
      <c r="J1717" t="str">
        <f>IF(ABS((C1717-AVERAGE($C:$C))/_xlfn.STDEV.S(moras2[SALARIO]))&gt;1.96,"Atípico","No")</f>
        <v>No</v>
      </c>
      <c r="K1717" t="str">
        <f>IF(ABS((moras2[[#This Row],[EDAD]]-AVERAGE($I:$I))/_xlfn.STDEV.S($I:$I))&gt;1.96,"Atípico","No")</f>
        <v>No</v>
      </c>
      <c r="L1717" t="str">
        <f t="shared" si="52"/>
        <v>36-45</v>
      </c>
      <c r="M1717" t="str">
        <f t="shared" si="53"/>
        <v>500.001-1.000.000</v>
      </c>
    </row>
    <row r="1718" spans="1:13" x14ac:dyDescent="0.35">
      <c r="A1718">
        <v>3258</v>
      </c>
      <c r="B1718" t="s">
        <v>9</v>
      </c>
      <c r="C1718">
        <v>559014.66</v>
      </c>
      <c r="D1718" t="s">
        <v>10</v>
      </c>
      <c r="E1718" t="s">
        <v>16</v>
      </c>
      <c r="F1718" t="s">
        <v>12</v>
      </c>
      <c r="G1718" t="s">
        <v>13</v>
      </c>
      <c r="H1718" t="s">
        <v>12</v>
      </c>
      <c r="I1718">
        <v>44</v>
      </c>
      <c r="J1718" t="str">
        <f>IF(ABS((C1718-AVERAGE($C:$C))/_xlfn.STDEV.S(moras2[SALARIO]))&gt;1.96,"Atípico","No")</f>
        <v>No</v>
      </c>
      <c r="K1718" t="str">
        <f>IF(ABS((moras2[[#This Row],[EDAD]]-AVERAGE($I:$I))/_xlfn.STDEV.S($I:$I))&gt;1.96,"Atípico","No")</f>
        <v>No</v>
      </c>
      <c r="L1718" t="str">
        <f t="shared" si="52"/>
        <v>36-45</v>
      </c>
      <c r="M1718" t="str">
        <f t="shared" si="53"/>
        <v>500.001-1.000.000</v>
      </c>
    </row>
    <row r="1719" spans="1:13" x14ac:dyDescent="0.35">
      <c r="A1719">
        <v>3182</v>
      </c>
      <c r="B1719" t="s">
        <v>9</v>
      </c>
      <c r="C1719">
        <v>559000</v>
      </c>
      <c r="D1719" t="s">
        <v>10</v>
      </c>
      <c r="E1719" t="s">
        <v>16</v>
      </c>
      <c r="F1719" t="s">
        <v>12</v>
      </c>
      <c r="G1719" t="s">
        <v>13</v>
      </c>
      <c r="H1719" t="s">
        <v>13</v>
      </c>
      <c r="I1719">
        <v>33</v>
      </c>
      <c r="J1719" t="str">
        <f>IF(ABS((C1719-AVERAGE($C:$C))/_xlfn.STDEV.S(moras2[SALARIO]))&gt;1.96,"Atípico","No")</f>
        <v>No</v>
      </c>
      <c r="K1719" t="str">
        <f>IF(ABS((moras2[[#This Row],[EDAD]]-AVERAGE($I:$I))/_xlfn.STDEV.S($I:$I))&gt;1.96,"Atípico","No")</f>
        <v>No</v>
      </c>
      <c r="L1719" t="str">
        <f t="shared" si="52"/>
        <v>26-35</v>
      </c>
      <c r="M1719" t="str">
        <f t="shared" si="53"/>
        <v>500.001-1.000.000</v>
      </c>
    </row>
    <row r="1720" spans="1:13" x14ac:dyDescent="0.35">
      <c r="A1720">
        <v>1297</v>
      </c>
      <c r="B1720" t="s">
        <v>15</v>
      </c>
      <c r="C1720">
        <v>558849</v>
      </c>
      <c r="D1720" t="s">
        <v>10</v>
      </c>
      <c r="E1720" t="s">
        <v>11</v>
      </c>
      <c r="F1720" t="s">
        <v>12</v>
      </c>
      <c r="G1720" t="s">
        <v>13</v>
      </c>
      <c r="H1720" t="s">
        <v>13</v>
      </c>
      <c r="I1720">
        <v>33</v>
      </c>
      <c r="J1720" t="str">
        <f>IF(ABS((C1720-AVERAGE($C:$C))/_xlfn.STDEV.S(moras2[SALARIO]))&gt;1.96,"Atípico","No")</f>
        <v>No</v>
      </c>
      <c r="K1720" t="str">
        <f>IF(ABS((moras2[[#This Row],[EDAD]]-AVERAGE($I:$I))/_xlfn.STDEV.S($I:$I))&gt;1.96,"Atípico","No")</f>
        <v>No</v>
      </c>
      <c r="L1720" t="str">
        <f t="shared" si="52"/>
        <v>26-35</v>
      </c>
      <c r="M1720" t="str">
        <f t="shared" si="53"/>
        <v>500.001-1.000.000</v>
      </c>
    </row>
    <row r="1721" spans="1:13" x14ac:dyDescent="0.35">
      <c r="A1721">
        <v>761</v>
      </c>
      <c r="B1721" t="s">
        <v>9</v>
      </c>
      <c r="C1721">
        <v>558635.76</v>
      </c>
      <c r="D1721" t="s">
        <v>10</v>
      </c>
      <c r="E1721" t="s">
        <v>16</v>
      </c>
      <c r="F1721" t="s">
        <v>12</v>
      </c>
      <c r="G1721" t="s">
        <v>13</v>
      </c>
      <c r="H1721" t="s">
        <v>13</v>
      </c>
      <c r="I1721">
        <v>34</v>
      </c>
      <c r="J1721" t="str">
        <f>IF(ABS((C1721-AVERAGE($C:$C))/_xlfn.STDEV.S(moras2[SALARIO]))&gt;1.96,"Atípico","No")</f>
        <v>No</v>
      </c>
      <c r="K1721" t="str">
        <f>IF(ABS((moras2[[#This Row],[EDAD]]-AVERAGE($I:$I))/_xlfn.STDEV.S($I:$I))&gt;1.96,"Atípico","No")</f>
        <v>No</v>
      </c>
      <c r="L1721" t="str">
        <f t="shared" si="52"/>
        <v>26-35</v>
      </c>
      <c r="M1721" t="str">
        <f t="shared" si="53"/>
        <v>500.001-1.000.000</v>
      </c>
    </row>
    <row r="1722" spans="1:13" x14ac:dyDescent="0.35">
      <c r="A1722">
        <v>1947</v>
      </c>
      <c r="B1722" t="s">
        <v>9</v>
      </c>
      <c r="C1722">
        <v>558420.11</v>
      </c>
      <c r="D1722" t="s">
        <v>10</v>
      </c>
      <c r="E1722" t="s">
        <v>16</v>
      </c>
      <c r="F1722" t="s">
        <v>12</v>
      </c>
      <c r="G1722" t="s">
        <v>13</v>
      </c>
      <c r="H1722" t="s">
        <v>13</v>
      </c>
      <c r="I1722">
        <v>26</v>
      </c>
      <c r="J1722" t="str">
        <f>IF(ABS((C1722-AVERAGE($C:$C))/_xlfn.STDEV.S(moras2[SALARIO]))&gt;1.96,"Atípico","No")</f>
        <v>No</v>
      </c>
      <c r="K1722" t="str">
        <f>IF(ABS((moras2[[#This Row],[EDAD]]-AVERAGE($I:$I))/_xlfn.STDEV.S($I:$I))&gt;1.96,"Atípico","No")</f>
        <v>No</v>
      </c>
      <c r="L1722" t="str">
        <f t="shared" si="52"/>
        <v>26-35</v>
      </c>
      <c r="M1722" t="str">
        <f t="shared" si="53"/>
        <v>500.001-1.000.000</v>
      </c>
    </row>
    <row r="1723" spans="1:13" x14ac:dyDescent="0.35">
      <c r="A1723">
        <v>315</v>
      </c>
      <c r="B1723" t="s">
        <v>15</v>
      </c>
      <c r="C1723">
        <v>558250</v>
      </c>
      <c r="D1723" t="s">
        <v>10</v>
      </c>
      <c r="E1723" t="s">
        <v>16</v>
      </c>
      <c r="F1723" t="s">
        <v>12</v>
      </c>
      <c r="G1723" t="s">
        <v>13</v>
      </c>
      <c r="H1723" t="s">
        <v>13</v>
      </c>
      <c r="I1723">
        <v>28</v>
      </c>
      <c r="J1723" t="str">
        <f>IF(ABS((C1723-AVERAGE($C:$C))/_xlfn.STDEV.S(moras2[SALARIO]))&gt;1.96,"Atípico","No")</f>
        <v>No</v>
      </c>
      <c r="K1723" t="str">
        <f>IF(ABS((moras2[[#This Row],[EDAD]]-AVERAGE($I:$I))/_xlfn.STDEV.S($I:$I))&gt;1.96,"Atípico","No")</f>
        <v>No</v>
      </c>
      <c r="L1723" t="str">
        <f t="shared" si="52"/>
        <v>26-35</v>
      </c>
      <c r="M1723" t="str">
        <f t="shared" si="53"/>
        <v>500.001-1.000.000</v>
      </c>
    </row>
    <row r="1724" spans="1:13" x14ac:dyDescent="0.35">
      <c r="A1724">
        <v>529</v>
      </c>
      <c r="B1724" t="s">
        <v>9</v>
      </c>
      <c r="C1724">
        <v>558244.5</v>
      </c>
      <c r="D1724" t="s">
        <v>10</v>
      </c>
      <c r="E1724" t="s">
        <v>16</v>
      </c>
      <c r="F1724" t="s">
        <v>12</v>
      </c>
      <c r="G1724" t="s">
        <v>13</v>
      </c>
      <c r="H1724" t="s">
        <v>13</v>
      </c>
      <c r="I1724">
        <v>51</v>
      </c>
      <c r="J1724" t="str">
        <f>IF(ABS((C1724-AVERAGE($C:$C))/_xlfn.STDEV.S(moras2[SALARIO]))&gt;1.96,"Atípico","No")</f>
        <v>No</v>
      </c>
      <c r="K1724" t="str">
        <f>IF(ABS((moras2[[#This Row],[EDAD]]-AVERAGE($I:$I))/_xlfn.STDEV.S($I:$I))&gt;1.96,"Atípico","No")</f>
        <v>No</v>
      </c>
      <c r="L1724" t="str">
        <f t="shared" si="52"/>
        <v>46-55</v>
      </c>
      <c r="M1724" t="str">
        <f t="shared" si="53"/>
        <v>500.001-1.000.000</v>
      </c>
    </row>
    <row r="1725" spans="1:13" x14ac:dyDescent="0.35">
      <c r="A1725">
        <v>34</v>
      </c>
      <c r="B1725" t="s">
        <v>9</v>
      </c>
      <c r="C1725">
        <v>558030</v>
      </c>
      <c r="D1725" t="s">
        <v>10</v>
      </c>
      <c r="E1725" t="s">
        <v>16</v>
      </c>
      <c r="F1725" t="s">
        <v>12</v>
      </c>
      <c r="G1725" t="s">
        <v>13</v>
      </c>
      <c r="H1725" t="s">
        <v>13</v>
      </c>
      <c r="I1725">
        <v>28</v>
      </c>
      <c r="J1725" t="str">
        <f>IF(ABS((C1725-AVERAGE($C:$C))/_xlfn.STDEV.S(moras2[SALARIO]))&gt;1.96,"Atípico","No")</f>
        <v>No</v>
      </c>
      <c r="K1725" t="str">
        <f>IF(ABS((moras2[[#This Row],[EDAD]]-AVERAGE($I:$I))/_xlfn.STDEV.S($I:$I))&gt;1.96,"Atípico","No")</f>
        <v>No</v>
      </c>
      <c r="L1725" t="str">
        <f t="shared" si="52"/>
        <v>26-35</v>
      </c>
      <c r="M1725" t="str">
        <f t="shared" si="53"/>
        <v>500.001-1.000.000</v>
      </c>
    </row>
    <row r="1726" spans="1:13" x14ac:dyDescent="0.35">
      <c r="A1726">
        <v>3128</v>
      </c>
      <c r="B1726" t="s">
        <v>15</v>
      </c>
      <c r="C1726">
        <v>557959.78</v>
      </c>
      <c r="D1726" t="s">
        <v>10</v>
      </c>
      <c r="E1726" t="s">
        <v>11</v>
      </c>
      <c r="F1726" t="s">
        <v>12</v>
      </c>
      <c r="G1726" t="s">
        <v>13</v>
      </c>
      <c r="H1726" t="s">
        <v>13</v>
      </c>
      <c r="I1726">
        <v>30</v>
      </c>
      <c r="J1726" t="str">
        <f>IF(ABS((C1726-AVERAGE($C:$C))/_xlfn.STDEV.S(moras2[SALARIO]))&gt;1.96,"Atípico","No")</f>
        <v>No</v>
      </c>
      <c r="K1726" t="str">
        <f>IF(ABS((moras2[[#This Row],[EDAD]]-AVERAGE($I:$I))/_xlfn.STDEV.S($I:$I))&gt;1.96,"Atípico","No")</f>
        <v>No</v>
      </c>
      <c r="L1726" t="str">
        <f t="shared" si="52"/>
        <v>26-35</v>
      </c>
      <c r="M1726" t="str">
        <f t="shared" si="53"/>
        <v>500.001-1.000.000</v>
      </c>
    </row>
    <row r="1727" spans="1:13" x14ac:dyDescent="0.35">
      <c r="A1727">
        <v>948</v>
      </c>
      <c r="B1727" t="s">
        <v>15</v>
      </c>
      <c r="C1727">
        <v>557449.5</v>
      </c>
      <c r="D1727" t="s">
        <v>10</v>
      </c>
      <c r="E1727" t="s">
        <v>11</v>
      </c>
      <c r="F1727" t="s">
        <v>12</v>
      </c>
      <c r="G1727" t="s">
        <v>13</v>
      </c>
      <c r="H1727" t="s">
        <v>13</v>
      </c>
      <c r="I1727">
        <v>36</v>
      </c>
      <c r="J1727" t="str">
        <f>IF(ABS((C1727-AVERAGE($C:$C))/_xlfn.STDEV.S(moras2[SALARIO]))&gt;1.96,"Atípico","No")</f>
        <v>No</v>
      </c>
      <c r="K1727" t="str">
        <f>IF(ABS((moras2[[#This Row],[EDAD]]-AVERAGE($I:$I))/_xlfn.STDEV.S($I:$I))&gt;1.96,"Atípico","No")</f>
        <v>No</v>
      </c>
      <c r="L1727" t="str">
        <f t="shared" si="52"/>
        <v>36-45</v>
      </c>
      <c r="M1727" t="str">
        <f t="shared" si="53"/>
        <v>500.001-1.000.000</v>
      </c>
    </row>
    <row r="1728" spans="1:13" x14ac:dyDescent="0.35">
      <c r="A1728">
        <v>4495</v>
      </c>
      <c r="B1728" t="s">
        <v>9</v>
      </c>
      <c r="C1728">
        <v>557416</v>
      </c>
      <c r="D1728" t="s">
        <v>18</v>
      </c>
      <c r="E1728" t="s">
        <v>16</v>
      </c>
      <c r="F1728" t="s">
        <v>12</v>
      </c>
      <c r="G1728" t="s">
        <v>13</v>
      </c>
      <c r="H1728" t="s">
        <v>13</v>
      </c>
      <c r="I1728">
        <v>33</v>
      </c>
      <c r="J1728" t="str">
        <f>IF(ABS((C1728-AVERAGE($C:$C))/_xlfn.STDEV.S(moras2[SALARIO]))&gt;1.96,"Atípico","No")</f>
        <v>No</v>
      </c>
      <c r="K1728" t="str">
        <f>IF(ABS((moras2[[#This Row],[EDAD]]-AVERAGE($I:$I))/_xlfn.STDEV.S($I:$I))&gt;1.96,"Atípico","No")</f>
        <v>No</v>
      </c>
      <c r="L1728" t="str">
        <f t="shared" si="52"/>
        <v>26-35</v>
      </c>
      <c r="M1728" t="str">
        <f t="shared" si="53"/>
        <v>500.001-1.000.000</v>
      </c>
    </row>
    <row r="1729" spans="1:13" x14ac:dyDescent="0.35">
      <c r="A1729">
        <v>3375</v>
      </c>
      <c r="B1729" t="s">
        <v>15</v>
      </c>
      <c r="C1729">
        <v>557319</v>
      </c>
      <c r="D1729" t="s">
        <v>18</v>
      </c>
      <c r="E1729" t="s">
        <v>16</v>
      </c>
      <c r="F1729" t="s">
        <v>12</v>
      </c>
      <c r="G1729" t="s">
        <v>13</v>
      </c>
      <c r="H1729" t="s">
        <v>13</v>
      </c>
      <c r="I1729">
        <v>57</v>
      </c>
      <c r="J1729" t="str">
        <f>IF(ABS((C1729-AVERAGE($C:$C))/_xlfn.STDEV.S(moras2[SALARIO]))&gt;1.96,"Atípico","No")</f>
        <v>No</v>
      </c>
      <c r="K1729" t="str">
        <f>IF(ABS((moras2[[#This Row],[EDAD]]-AVERAGE($I:$I))/_xlfn.STDEV.S($I:$I))&gt;1.96,"Atípico","No")</f>
        <v>No</v>
      </c>
      <c r="L1729" t="str">
        <f t="shared" si="52"/>
        <v>56+</v>
      </c>
      <c r="M1729" t="str">
        <f t="shared" si="53"/>
        <v>500.001-1.000.000</v>
      </c>
    </row>
    <row r="1730" spans="1:13" x14ac:dyDescent="0.35">
      <c r="A1730">
        <v>521</v>
      </c>
      <c r="B1730" t="s">
        <v>9</v>
      </c>
      <c r="C1730">
        <v>556296.12</v>
      </c>
      <c r="D1730" t="s">
        <v>14</v>
      </c>
      <c r="E1730" t="s">
        <v>11</v>
      </c>
      <c r="F1730" t="s">
        <v>12</v>
      </c>
      <c r="G1730" t="s">
        <v>13</v>
      </c>
      <c r="H1730" t="s">
        <v>13</v>
      </c>
      <c r="I1730">
        <v>63</v>
      </c>
      <c r="J1730" t="str">
        <f>IF(ABS((C1730-AVERAGE($C:$C))/_xlfn.STDEV.S(moras2[SALARIO]))&gt;1.96,"Atípico","No")</f>
        <v>No</v>
      </c>
      <c r="K1730" t="str">
        <f>IF(ABS((moras2[[#This Row],[EDAD]]-AVERAGE($I:$I))/_xlfn.STDEV.S($I:$I))&gt;1.96,"Atípico","No")</f>
        <v>No</v>
      </c>
      <c r="L1730" t="str">
        <f t="shared" ref="L1730:L1793" si="54">IF(I1730&lt;=35,"26-35",IF(I1730&lt;=45,"36-45",IF(I1730&lt;=55,"46-55","56+")))</f>
        <v>56+</v>
      </c>
      <c r="M1730" t="str">
        <f t="shared" ref="M1730:M1793" si="55">IF(C1730&lt;=500000,"0-500.000",
IF(C1730&lt;=1000000,"500.001-1.000.000",
IF(C1730&lt;=5000000,"1.000.001-5.000.000",
"5.000.001-16.858.742")))</f>
        <v>500.001-1.000.000</v>
      </c>
    </row>
    <row r="1731" spans="1:13" x14ac:dyDescent="0.35">
      <c r="A1731">
        <v>249</v>
      </c>
      <c r="B1731" t="s">
        <v>15</v>
      </c>
      <c r="C1731">
        <v>556132</v>
      </c>
      <c r="D1731" t="s">
        <v>10</v>
      </c>
      <c r="E1731" t="s">
        <v>11</v>
      </c>
      <c r="F1731" t="s">
        <v>12</v>
      </c>
      <c r="G1731" t="s">
        <v>13</v>
      </c>
      <c r="H1731" t="s">
        <v>13</v>
      </c>
      <c r="I1731">
        <v>51</v>
      </c>
      <c r="J1731" t="str">
        <f>IF(ABS((C1731-AVERAGE($C:$C))/_xlfn.STDEV.S(moras2[SALARIO]))&gt;1.96,"Atípico","No")</f>
        <v>No</v>
      </c>
      <c r="K1731" t="str">
        <f>IF(ABS((moras2[[#This Row],[EDAD]]-AVERAGE($I:$I))/_xlfn.STDEV.S($I:$I))&gt;1.96,"Atípico","No")</f>
        <v>No</v>
      </c>
      <c r="L1731" t="str">
        <f t="shared" si="54"/>
        <v>46-55</v>
      </c>
      <c r="M1731" t="str">
        <f t="shared" si="55"/>
        <v>500.001-1.000.000</v>
      </c>
    </row>
    <row r="1732" spans="1:13" x14ac:dyDescent="0.35">
      <c r="A1732">
        <v>3250</v>
      </c>
      <c r="B1732" t="s">
        <v>9</v>
      </c>
      <c r="C1732">
        <v>556116.75</v>
      </c>
      <c r="D1732" t="s">
        <v>10</v>
      </c>
      <c r="E1732" t="s">
        <v>16</v>
      </c>
      <c r="F1732" t="s">
        <v>12</v>
      </c>
      <c r="G1732" t="s">
        <v>13</v>
      </c>
      <c r="H1732" t="s">
        <v>13</v>
      </c>
      <c r="I1732">
        <v>52</v>
      </c>
      <c r="J1732" t="str">
        <f>IF(ABS((C1732-AVERAGE($C:$C))/_xlfn.STDEV.S(moras2[SALARIO]))&gt;1.96,"Atípico","No")</f>
        <v>No</v>
      </c>
      <c r="K1732" t="str">
        <f>IF(ABS((moras2[[#This Row],[EDAD]]-AVERAGE($I:$I))/_xlfn.STDEV.S($I:$I))&gt;1.96,"Atípico","No")</f>
        <v>No</v>
      </c>
      <c r="L1732" t="str">
        <f t="shared" si="54"/>
        <v>46-55</v>
      </c>
      <c r="M1732" t="str">
        <f t="shared" si="55"/>
        <v>500.001-1.000.000</v>
      </c>
    </row>
    <row r="1733" spans="1:13" x14ac:dyDescent="0.35">
      <c r="A1733">
        <v>1861</v>
      </c>
      <c r="B1733" t="s">
        <v>9</v>
      </c>
      <c r="C1733">
        <v>555920.49</v>
      </c>
      <c r="D1733" t="s">
        <v>10</v>
      </c>
      <c r="E1733" t="s">
        <v>16</v>
      </c>
      <c r="F1733" t="s">
        <v>12</v>
      </c>
      <c r="G1733" t="s">
        <v>12</v>
      </c>
      <c r="H1733" t="s">
        <v>13</v>
      </c>
      <c r="I1733">
        <v>47</v>
      </c>
      <c r="J1733" t="str">
        <f>IF(ABS((C1733-AVERAGE($C:$C))/_xlfn.STDEV.S(moras2[SALARIO]))&gt;1.96,"Atípico","No")</f>
        <v>No</v>
      </c>
      <c r="K1733" t="str">
        <f>IF(ABS((moras2[[#This Row],[EDAD]]-AVERAGE($I:$I))/_xlfn.STDEV.S($I:$I))&gt;1.96,"Atípico","No")</f>
        <v>No</v>
      </c>
      <c r="L1733" t="str">
        <f t="shared" si="54"/>
        <v>46-55</v>
      </c>
      <c r="M1733" t="str">
        <f t="shared" si="55"/>
        <v>500.001-1.000.000</v>
      </c>
    </row>
    <row r="1734" spans="1:13" x14ac:dyDescent="0.35">
      <c r="A1734">
        <v>1145</v>
      </c>
      <c r="B1734" t="s">
        <v>9</v>
      </c>
      <c r="C1734">
        <v>555522</v>
      </c>
      <c r="D1734" t="s">
        <v>10</v>
      </c>
      <c r="E1734" t="s">
        <v>16</v>
      </c>
      <c r="F1734" t="s">
        <v>12</v>
      </c>
      <c r="G1734" t="s">
        <v>13</v>
      </c>
      <c r="H1734" t="s">
        <v>13</v>
      </c>
      <c r="I1734">
        <v>53</v>
      </c>
      <c r="J1734" t="str">
        <f>IF(ABS((C1734-AVERAGE($C:$C))/_xlfn.STDEV.S(moras2[SALARIO]))&gt;1.96,"Atípico","No")</f>
        <v>No</v>
      </c>
      <c r="K1734" t="str">
        <f>IF(ABS((moras2[[#This Row],[EDAD]]-AVERAGE($I:$I))/_xlfn.STDEV.S($I:$I))&gt;1.96,"Atípico","No")</f>
        <v>No</v>
      </c>
      <c r="L1734" t="str">
        <f t="shared" si="54"/>
        <v>46-55</v>
      </c>
      <c r="M1734" t="str">
        <f t="shared" si="55"/>
        <v>500.001-1.000.000</v>
      </c>
    </row>
    <row r="1735" spans="1:13" x14ac:dyDescent="0.35">
      <c r="A1735">
        <v>840</v>
      </c>
      <c r="B1735" t="s">
        <v>15</v>
      </c>
      <c r="C1735">
        <v>555095.79</v>
      </c>
      <c r="D1735" t="s">
        <v>10</v>
      </c>
      <c r="E1735" t="s">
        <v>16</v>
      </c>
      <c r="F1735" t="s">
        <v>12</v>
      </c>
      <c r="G1735" t="s">
        <v>13</v>
      </c>
      <c r="H1735" t="s">
        <v>13</v>
      </c>
      <c r="I1735">
        <v>33</v>
      </c>
      <c r="J1735" t="str">
        <f>IF(ABS((C1735-AVERAGE($C:$C))/_xlfn.STDEV.S(moras2[SALARIO]))&gt;1.96,"Atípico","No")</f>
        <v>No</v>
      </c>
      <c r="K1735" t="str">
        <f>IF(ABS((moras2[[#This Row],[EDAD]]-AVERAGE($I:$I))/_xlfn.STDEV.S($I:$I))&gt;1.96,"Atípico","No")</f>
        <v>No</v>
      </c>
      <c r="L1735" t="str">
        <f t="shared" si="54"/>
        <v>26-35</v>
      </c>
      <c r="M1735" t="str">
        <f t="shared" si="55"/>
        <v>500.001-1.000.000</v>
      </c>
    </row>
    <row r="1736" spans="1:13" x14ac:dyDescent="0.35">
      <c r="A1736">
        <v>4748</v>
      </c>
      <c r="B1736" t="s">
        <v>9</v>
      </c>
      <c r="C1736">
        <v>554879.49</v>
      </c>
      <c r="D1736" t="s">
        <v>10</v>
      </c>
      <c r="E1736" t="s">
        <v>16</v>
      </c>
      <c r="F1736" t="s">
        <v>12</v>
      </c>
      <c r="G1736" t="s">
        <v>13</v>
      </c>
      <c r="H1736" t="s">
        <v>13</v>
      </c>
      <c r="I1736">
        <v>30</v>
      </c>
      <c r="J1736" t="str">
        <f>IF(ABS((C1736-AVERAGE($C:$C))/_xlfn.STDEV.S(moras2[SALARIO]))&gt;1.96,"Atípico","No")</f>
        <v>No</v>
      </c>
      <c r="K1736" t="str">
        <f>IF(ABS((moras2[[#This Row],[EDAD]]-AVERAGE($I:$I))/_xlfn.STDEV.S($I:$I))&gt;1.96,"Atípico","No")</f>
        <v>No</v>
      </c>
      <c r="L1736" t="str">
        <f t="shared" si="54"/>
        <v>26-35</v>
      </c>
      <c r="M1736" t="str">
        <f t="shared" si="55"/>
        <v>500.001-1.000.000</v>
      </c>
    </row>
    <row r="1737" spans="1:13" x14ac:dyDescent="0.35">
      <c r="A1737">
        <v>1790</v>
      </c>
      <c r="B1737" t="s">
        <v>9</v>
      </c>
      <c r="C1737">
        <v>554862.32999999996</v>
      </c>
      <c r="D1737" t="s">
        <v>10</v>
      </c>
      <c r="E1737" t="s">
        <v>16</v>
      </c>
      <c r="F1737" t="s">
        <v>12</v>
      </c>
      <c r="G1737" t="s">
        <v>13</v>
      </c>
      <c r="H1737" t="s">
        <v>13</v>
      </c>
      <c r="I1737">
        <v>56</v>
      </c>
      <c r="J1737" t="str">
        <f>IF(ABS((C1737-AVERAGE($C:$C))/_xlfn.STDEV.S(moras2[SALARIO]))&gt;1.96,"Atípico","No")</f>
        <v>No</v>
      </c>
      <c r="K1737" t="str">
        <f>IF(ABS((moras2[[#This Row],[EDAD]]-AVERAGE($I:$I))/_xlfn.STDEV.S($I:$I))&gt;1.96,"Atípico","No")</f>
        <v>No</v>
      </c>
      <c r="L1737" t="str">
        <f t="shared" si="54"/>
        <v>56+</v>
      </c>
      <c r="M1737" t="str">
        <f t="shared" si="55"/>
        <v>500.001-1.000.000</v>
      </c>
    </row>
    <row r="1738" spans="1:13" x14ac:dyDescent="0.35">
      <c r="A1738">
        <v>2784</v>
      </c>
      <c r="B1738" t="s">
        <v>15</v>
      </c>
      <c r="C1738">
        <v>554128</v>
      </c>
      <c r="D1738" t="s">
        <v>10</v>
      </c>
      <c r="E1738" t="s">
        <v>11</v>
      </c>
      <c r="F1738" t="s">
        <v>12</v>
      </c>
      <c r="G1738" t="s">
        <v>13</v>
      </c>
      <c r="H1738" t="s">
        <v>13</v>
      </c>
      <c r="I1738">
        <v>26</v>
      </c>
      <c r="J1738" t="str">
        <f>IF(ABS((C1738-AVERAGE($C:$C))/_xlfn.STDEV.S(moras2[SALARIO]))&gt;1.96,"Atípico","No")</f>
        <v>No</v>
      </c>
      <c r="K1738" t="str">
        <f>IF(ABS((moras2[[#This Row],[EDAD]]-AVERAGE($I:$I))/_xlfn.STDEV.S($I:$I))&gt;1.96,"Atípico","No")</f>
        <v>No</v>
      </c>
      <c r="L1738" t="str">
        <f t="shared" si="54"/>
        <v>26-35</v>
      </c>
      <c r="M1738" t="str">
        <f t="shared" si="55"/>
        <v>500.001-1.000.000</v>
      </c>
    </row>
    <row r="1739" spans="1:13" x14ac:dyDescent="0.35">
      <c r="A1739">
        <v>19</v>
      </c>
      <c r="B1739" t="s">
        <v>9</v>
      </c>
      <c r="C1739">
        <v>553939</v>
      </c>
      <c r="D1739" t="s">
        <v>10</v>
      </c>
      <c r="E1739" t="s">
        <v>16</v>
      </c>
      <c r="F1739" t="s">
        <v>12</v>
      </c>
      <c r="G1739" t="s">
        <v>13</v>
      </c>
      <c r="H1739" t="s">
        <v>13</v>
      </c>
      <c r="I1739">
        <v>45</v>
      </c>
      <c r="J1739" t="str">
        <f>IF(ABS((C1739-AVERAGE($C:$C))/_xlfn.STDEV.S(moras2[SALARIO]))&gt;1.96,"Atípico","No")</f>
        <v>No</v>
      </c>
      <c r="K1739" t="str">
        <f>IF(ABS((moras2[[#This Row],[EDAD]]-AVERAGE($I:$I))/_xlfn.STDEV.S($I:$I))&gt;1.96,"Atípico","No")</f>
        <v>No</v>
      </c>
      <c r="L1739" t="str">
        <f t="shared" si="54"/>
        <v>36-45</v>
      </c>
      <c r="M1739" t="str">
        <f t="shared" si="55"/>
        <v>500.001-1.000.000</v>
      </c>
    </row>
    <row r="1740" spans="1:13" x14ac:dyDescent="0.35">
      <c r="A1740">
        <v>888</v>
      </c>
      <c r="B1740" t="s">
        <v>9</v>
      </c>
      <c r="C1740">
        <v>553642.06000000006</v>
      </c>
      <c r="D1740" t="s">
        <v>10</v>
      </c>
      <c r="E1740" t="s">
        <v>16</v>
      </c>
      <c r="F1740" t="s">
        <v>12</v>
      </c>
      <c r="G1740" t="s">
        <v>13</v>
      </c>
      <c r="H1740" t="s">
        <v>13</v>
      </c>
      <c r="I1740">
        <v>27</v>
      </c>
      <c r="J1740" t="str">
        <f>IF(ABS((C1740-AVERAGE($C:$C))/_xlfn.STDEV.S(moras2[SALARIO]))&gt;1.96,"Atípico","No")</f>
        <v>No</v>
      </c>
      <c r="K1740" t="str">
        <f>IF(ABS((moras2[[#This Row],[EDAD]]-AVERAGE($I:$I))/_xlfn.STDEV.S($I:$I))&gt;1.96,"Atípico","No")</f>
        <v>No</v>
      </c>
      <c r="L1740" t="str">
        <f t="shared" si="54"/>
        <v>26-35</v>
      </c>
      <c r="M1740" t="str">
        <f t="shared" si="55"/>
        <v>500.001-1.000.000</v>
      </c>
    </row>
    <row r="1741" spans="1:13" x14ac:dyDescent="0.35">
      <c r="A1741">
        <v>3759</v>
      </c>
      <c r="B1741" t="s">
        <v>9</v>
      </c>
      <c r="C1741">
        <v>553159.81000000006</v>
      </c>
      <c r="D1741" t="s">
        <v>10</v>
      </c>
      <c r="E1741" t="s">
        <v>16</v>
      </c>
      <c r="F1741" t="s">
        <v>12</v>
      </c>
      <c r="G1741" t="s">
        <v>13</v>
      </c>
      <c r="H1741" t="s">
        <v>13</v>
      </c>
      <c r="I1741">
        <v>21</v>
      </c>
      <c r="J1741" t="str">
        <f>IF(ABS((C1741-AVERAGE($C:$C))/_xlfn.STDEV.S(moras2[SALARIO]))&gt;1.96,"Atípico","No")</f>
        <v>No</v>
      </c>
      <c r="K1741" t="str">
        <f>IF(ABS((moras2[[#This Row],[EDAD]]-AVERAGE($I:$I))/_xlfn.STDEV.S($I:$I))&gt;1.96,"Atípico","No")</f>
        <v>No</v>
      </c>
      <c r="L1741" t="str">
        <f t="shared" si="54"/>
        <v>26-35</v>
      </c>
      <c r="M1741" t="str">
        <f t="shared" si="55"/>
        <v>500.001-1.000.000</v>
      </c>
    </row>
    <row r="1742" spans="1:13" x14ac:dyDescent="0.35">
      <c r="A1742">
        <v>3678</v>
      </c>
      <c r="B1742" t="s">
        <v>15</v>
      </c>
      <c r="C1742">
        <v>552751.04</v>
      </c>
      <c r="D1742" t="s">
        <v>10</v>
      </c>
      <c r="E1742" t="s">
        <v>16</v>
      </c>
      <c r="F1742" t="s">
        <v>12</v>
      </c>
      <c r="G1742" t="s">
        <v>13</v>
      </c>
      <c r="H1742" t="s">
        <v>13</v>
      </c>
      <c r="I1742">
        <v>27</v>
      </c>
      <c r="J1742" t="str">
        <f>IF(ABS((C1742-AVERAGE($C:$C))/_xlfn.STDEV.S(moras2[SALARIO]))&gt;1.96,"Atípico","No")</f>
        <v>No</v>
      </c>
      <c r="K1742" t="str">
        <f>IF(ABS((moras2[[#This Row],[EDAD]]-AVERAGE($I:$I))/_xlfn.STDEV.S($I:$I))&gt;1.96,"Atípico","No")</f>
        <v>No</v>
      </c>
      <c r="L1742" t="str">
        <f t="shared" si="54"/>
        <v>26-35</v>
      </c>
      <c r="M1742" t="str">
        <f t="shared" si="55"/>
        <v>500.001-1.000.000</v>
      </c>
    </row>
    <row r="1743" spans="1:13" x14ac:dyDescent="0.35">
      <c r="A1743">
        <v>663</v>
      </c>
      <c r="B1743" t="s">
        <v>9</v>
      </c>
      <c r="C1743">
        <v>552616.01</v>
      </c>
      <c r="D1743" t="s">
        <v>10</v>
      </c>
      <c r="E1743" t="s">
        <v>16</v>
      </c>
      <c r="F1743" t="s">
        <v>12</v>
      </c>
      <c r="G1743" t="s">
        <v>13</v>
      </c>
      <c r="H1743" t="s">
        <v>13</v>
      </c>
      <c r="I1743">
        <v>30</v>
      </c>
      <c r="J1743" t="str">
        <f>IF(ABS((C1743-AVERAGE($C:$C))/_xlfn.STDEV.S(moras2[SALARIO]))&gt;1.96,"Atípico","No")</f>
        <v>No</v>
      </c>
      <c r="K1743" t="str">
        <f>IF(ABS((moras2[[#This Row],[EDAD]]-AVERAGE($I:$I))/_xlfn.STDEV.S($I:$I))&gt;1.96,"Atípico","No")</f>
        <v>No</v>
      </c>
      <c r="L1743" t="str">
        <f t="shared" si="54"/>
        <v>26-35</v>
      </c>
      <c r="M1743" t="str">
        <f t="shared" si="55"/>
        <v>500.001-1.000.000</v>
      </c>
    </row>
    <row r="1744" spans="1:13" x14ac:dyDescent="0.35">
      <c r="A1744">
        <v>302</v>
      </c>
      <c r="B1744" t="s">
        <v>9</v>
      </c>
      <c r="C1744">
        <v>551500</v>
      </c>
      <c r="D1744" t="s">
        <v>10</v>
      </c>
      <c r="E1744" t="s">
        <v>16</v>
      </c>
      <c r="F1744" t="s">
        <v>12</v>
      </c>
      <c r="G1744" t="s">
        <v>13</v>
      </c>
      <c r="H1744" t="s">
        <v>13</v>
      </c>
      <c r="I1744">
        <v>34</v>
      </c>
      <c r="J1744" t="str">
        <f>IF(ABS((C1744-AVERAGE($C:$C))/_xlfn.STDEV.S(moras2[SALARIO]))&gt;1.96,"Atípico","No")</f>
        <v>No</v>
      </c>
      <c r="K1744" t="str">
        <f>IF(ABS((moras2[[#This Row],[EDAD]]-AVERAGE($I:$I))/_xlfn.STDEV.S($I:$I))&gt;1.96,"Atípico","No")</f>
        <v>No</v>
      </c>
      <c r="L1744" t="str">
        <f t="shared" si="54"/>
        <v>26-35</v>
      </c>
      <c r="M1744" t="str">
        <f t="shared" si="55"/>
        <v>500.001-1.000.000</v>
      </c>
    </row>
    <row r="1745" spans="1:13" x14ac:dyDescent="0.35">
      <c r="A1745">
        <v>3729</v>
      </c>
      <c r="B1745" t="s">
        <v>9</v>
      </c>
      <c r="C1745">
        <v>551468.9</v>
      </c>
      <c r="D1745" t="s">
        <v>10</v>
      </c>
      <c r="E1745" t="s">
        <v>16</v>
      </c>
      <c r="F1745" t="s">
        <v>12</v>
      </c>
      <c r="G1745" t="s">
        <v>13</v>
      </c>
      <c r="H1745" t="s">
        <v>13</v>
      </c>
      <c r="I1745">
        <v>38</v>
      </c>
      <c r="J1745" t="str">
        <f>IF(ABS((C1745-AVERAGE($C:$C))/_xlfn.STDEV.S(moras2[SALARIO]))&gt;1.96,"Atípico","No")</f>
        <v>No</v>
      </c>
      <c r="K1745" t="str">
        <f>IF(ABS((moras2[[#This Row],[EDAD]]-AVERAGE($I:$I))/_xlfn.STDEV.S($I:$I))&gt;1.96,"Atípico","No")</f>
        <v>No</v>
      </c>
      <c r="L1745" t="str">
        <f t="shared" si="54"/>
        <v>36-45</v>
      </c>
      <c r="M1745" t="str">
        <f t="shared" si="55"/>
        <v>500.001-1.000.000</v>
      </c>
    </row>
    <row r="1746" spans="1:13" x14ac:dyDescent="0.35">
      <c r="A1746">
        <v>1873</v>
      </c>
      <c r="B1746" t="s">
        <v>15</v>
      </c>
      <c r="C1746">
        <v>550988.74</v>
      </c>
      <c r="D1746" t="s">
        <v>10</v>
      </c>
      <c r="E1746" t="s">
        <v>11</v>
      </c>
      <c r="F1746" t="s">
        <v>12</v>
      </c>
      <c r="G1746" t="s">
        <v>13</v>
      </c>
      <c r="H1746" t="s">
        <v>13</v>
      </c>
      <c r="I1746">
        <v>47</v>
      </c>
      <c r="J1746" t="str">
        <f>IF(ABS((C1746-AVERAGE($C:$C))/_xlfn.STDEV.S(moras2[SALARIO]))&gt;1.96,"Atípico","No")</f>
        <v>No</v>
      </c>
      <c r="K1746" t="str">
        <f>IF(ABS((moras2[[#This Row],[EDAD]]-AVERAGE($I:$I))/_xlfn.STDEV.S($I:$I))&gt;1.96,"Atípico","No")</f>
        <v>No</v>
      </c>
      <c r="L1746" t="str">
        <f t="shared" si="54"/>
        <v>46-55</v>
      </c>
      <c r="M1746" t="str">
        <f t="shared" si="55"/>
        <v>500.001-1.000.000</v>
      </c>
    </row>
    <row r="1747" spans="1:13" x14ac:dyDescent="0.35">
      <c r="A1747">
        <v>4004</v>
      </c>
      <c r="B1747" t="s">
        <v>15</v>
      </c>
      <c r="C1747">
        <v>550668.84</v>
      </c>
      <c r="D1747" t="s">
        <v>10</v>
      </c>
      <c r="E1747" t="s">
        <v>16</v>
      </c>
      <c r="F1747" t="s">
        <v>12</v>
      </c>
      <c r="G1747" t="s">
        <v>13</v>
      </c>
      <c r="H1747" t="s">
        <v>13</v>
      </c>
      <c r="I1747">
        <v>23</v>
      </c>
      <c r="J1747" t="str">
        <f>IF(ABS((C1747-AVERAGE($C:$C))/_xlfn.STDEV.S(moras2[SALARIO]))&gt;1.96,"Atípico","No")</f>
        <v>No</v>
      </c>
      <c r="K1747" t="str">
        <f>IF(ABS((moras2[[#This Row],[EDAD]]-AVERAGE($I:$I))/_xlfn.STDEV.S($I:$I))&gt;1.96,"Atípico","No")</f>
        <v>No</v>
      </c>
      <c r="L1747" t="str">
        <f t="shared" si="54"/>
        <v>26-35</v>
      </c>
      <c r="M1747" t="str">
        <f t="shared" si="55"/>
        <v>500.001-1.000.000</v>
      </c>
    </row>
    <row r="1748" spans="1:13" x14ac:dyDescent="0.35">
      <c r="A1748">
        <v>2631</v>
      </c>
      <c r="B1748" t="s">
        <v>9</v>
      </c>
      <c r="C1748">
        <v>550590.5</v>
      </c>
      <c r="D1748" t="s">
        <v>10</v>
      </c>
      <c r="E1748" t="s">
        <v>11</v>
      </c>
      <c r="F1748" t="s">
        <v>12</v>
      </c>
      <c r="G1748" t="s">
        <v>13</v>
      </c>
      <c r="H1748" t="s">
        <v>13</v>
      </c>
      <c r="I1748">
        <v>24</v>
      </c>
      <c r="J1748" t="str">
        <f>IF(ABS((C1748-AVERAGE($C:$C))/_xlfn.STDEV.S(moras2[SALARIO]))&gt;1.96,"Atípico","No")</f>
        <v>No</v>
      </c>
      <c r="K1748" t="str">
        <f>IF(ABS((moras2[[#This Row],[EDAD]]-AVERAGE($I:$I))/_xlfn.STDEV.S($I:$I))&gt;1.96,"Atípico","No")</f>
        <v>No</v>
      </c>
      <c r="L1748" t="str">
        <f t="shared" si="54"/>
        <v>26-35</v>
      </c>
      <c r="M1748" t="str">
        <f t="shared" si="55"/>
        <v>500.001-1.000.000</v>
      </c>
    </row>
    <row r="1749" spans="1:13" x14ac:dyDescent="0.35">
      <c r="A1749">
        <v>1147</v>
      </c>
      <c r="B1749" t="s">
        <v>15</v>
      </c>
      <c r="C1749">
        <v>550590.5</v>
      </c>
      <c r="D1749" t="s">
        <v>10</v>
      </c>
      <c r="E1749" t="s">
        <v>11</v>
      </c>
      <c r="F1749" t="s">
        <v>12</v>
      </c>
      <c r="G1749" t="s">
        <v>13</v>
      </c>
      <c r="H1749" t="s">
        <v>13</v>
      </c>
      <c r="I1749">
        <v>26</v>
      </c>
      <c r="J1749" t="str">
        <f>IF(ABS((C1749-AVERAGE($C:$C))/_xlfn.STDEV.S(moras2[SALARIO]))&gt;1.96,"Atípico","No")</f>
        <v>No</v>
      </c>
      <c r="K1749" t="str">
        <f>IF(ABS((moras2[[#This Row],[EDAD]]-AVERAGE($I:$I))/_xlfn.STDEV.S($I:$I))&gt;1.96,"Atípico","No")</f>
        <v>No</v>
      </c>
      <c r="L1749" t="str">
        <f t="shared" si="54"/>
        <v>26-35</v>
      </c>
      <c r="M1749" t="str">
        <f t="shared" si="55"/>
        <v>500.001-1.000.000</v>
      </c>
    </row>
    <row r="1750" spans="1:13" x14ac:dyDescent="0.35">
      <c r="A1750">
        <v>2743</v>
      </c>
      <c r="B1750" t="s">
        <v>9</v>
      </c>
      <c r="C1750">
        <v>550491</v>
      </c>
      <c r="D1750" t="s">
        <v>10</v>
      </c>
      <c r="E1750" t="s">
        <v>16</v>
      </c>
      <c r="F1750" t="s">
        <v>12</v>
      </c>
      <c r="G1750" t="s">
        <v>13</v>
      </c>
      <c r="H1750" t="s">
        <v>13</v>
      </c>
      <c r="I1750">
        <v>45</v>
      </c>
      <c r="J1750" t="str">
        <f>IF(ABS((C1750-AVERAGE($C:$C))/_xlfn.STDEV.S(moras2[SALARIO]))&gt;1.96,"Atípico","No")</f>
        <v>No</v>
      </c>
      <c r="K1750" t="str">
        <f>IF(ABS((moras2[[#This Row],[EDAD]]-AVERAGE($I:$I))/_xlfn.STDEV.S($I:$I))&gt;1.96,"Atípico","No")</f>
        <v>No</v>
      </c>
      <c r="L1750" t="str">
        <f t="shared" si="54"/>
        <v>36-45</v>
      </c>
      <c r="M1750" t="str">
        <f t="shared" si="55"/>
        <v>500.001-1.000.000</v>
      </c>
    </row>
    <row r="1751" spans="1:13" x14ac:dyDescent="0.35">
      <c r="A1751">
        <v>3492</v>
      </c>
      <c r="B1751" t="s">
        <v>15</v>
      </c>
      <c r="C1751">
        <v>550234.51</v>
      </c>
      <c r="D1751" t="s">
        <v>10</v>
      </c>
      <c r="E1751" t="s">
        <v>16</v>
      </c>
      <c r="F1751" t="s">
        <v>12</v>
      </c>
      <c r="G1751" t="s">
        <v>13</v>
      </c>
      <c r="H1751" t="s">
        <v>13</v>
      </c>
      <c r="I1751">
        <v>41</v>
      </c>
      <c r="J1751" t="str">
        <f>IF(ABS((C1751-AVERAGE($C:$C))/_xlfn.STDEV.S(moras2[SALARIO]))&gt;1.96,"Atípico","No")</f>
        <v>No</v>
      </c>
      <c r="K1751" t="str">
        <f>IF(ABS((moras2[[#This Row],[EDAD]]-AVERAGE($I:$I))/_xlfn.STDEV.S($I:$I))&gt;1.96,"Atípico","No")</f>
        <v>No</v>
      </c>
      <c r="L1751" t="str">
        <f t="shared" si="54"/>
        <v>36-45</v>
      </c>
      <c r="M1751" t="str">
        <f t="shared" si="55"/>
        <v>500.001-1.000.000</v>
      </c>
    </row>
    <row r="1752" spans="1:13" x14ac:dyDescent="0.35">
      <c r="A1752">
        <v>2689</v>
      </c>
      <c r="B1752" t="s">
        <v>15</v>
      </c>
      <c r="C1752">
        <v>550022</v>
      </c>
      <c r="D1752" t="s">
        <v>10</v>
      </c>
      <c r="E1752" t="s">
        <v>16</v>
      </c>
      <c r="F1752" t="s">
        <v>12</v>
      </c>
      <c r="G1752" t="s">
        <v>12</v>
      </c>
      <c r="H1752" t="s">
        <v>13</v>
      </c>
      <c r="I1752">
        <v>29</v>
      </c>
      <c r="J1752" t="str">
        <f>IF(ABS((C1752-AVERAGE($C:$C))/_xlfn.STDEV.S(moras2[SALARIO]))&gt;1.96,"Atípico","No")</f>
        <v>No</v>
      </c>
      <c r="K1752" t="str">
        <f>IF(ABS((moras2[[#This Row],[EDAD]]-AVERAGE($I:$I))/_xlfn.STDEV.S($I:$I))&gt;1.96,"Atípico","No")</f>
        <v>No</v>
      </c>
      <c r="L1752" t="str">
        <f t="shared" si="54"/>
        <v>26-35</v>
      </c>
      <c r="M1752" t="str">
        <f t="shared" si="55"/>
        <v>500.001-1.000.000</v>
      </c>
    </row>
    <row r="1753" spans="1:13" x14ac:dyDescent="0.35">
      <c r="A1753">
        <v>3360</v>
      </c>
      <c r="B1753" t="s">
        <v>15</v>
      </c>
      <c r="C1753">
        <v>550000</v>
      </c>
      <c r="D1753" t="s">
        <v>10</v>
      </c>
      <c r="E1753" t="s">
        <v>16</v>
      </c>
      <c r="F1753" t="s">
        <v>12</v>
      </c>
      <c r="G1753" t="s">
        <v>13</v>
      </c>
      <c r="H1753" t="s">
        <v>13</v>
      </c>
      <c r="I1753">
        <v>22</v>
      </c>
      <c r="J1753" t="str">
        <f>IF(ABS((C1753-AVERAGE($C:$C))/_xlfn.STDEV.S(moras2[SALARIO]))&gt;1.96,"Atípico","No")</f>
        <v>No</v>
      </c>
      <c r="K1753" t="str">
        <f>IF(ABS((moras2[[#This Row],[EDAD]]-AVERAGE($I:$I))/_xlfn.STDEV.S($I:$I))&gt;1.96,"Atípico","No")</f>
        <v>No</v>
      </c>
      <c r="L1753" t="str">
        <f t="shared" si="54"/>
        <v>26-35</v>
      </c>
      <c r="M1753" t="str">
        <f t="shared" si="55"/>
        <v>500.001-1.000.000</v>
      </c>
    </row>
    <row r="1754" spans="1:13" x14ac:dyDescent="0.35">
      <c r="A1754">
        <v>899</v>
      </c>
      <c r="B1754" t="s">
        <v>9</v>
      </c>
      <c r="C1754">
        <v>550000</v>
      </c>
      <c r="D1754" t="s">
        <v>10</v>
      </c>
      <c r="E1754" t="s">
        <v>16</v>
      </c>
      <c r="F1754" t="s">
        <v>12</v>
      </c>
      <c r="G1754" t="s">
        <v>13</v>
      </c>
      <c r="H1754" t="s">
        <v>12</v>
      </c>
      <c r="I1754">
        <v>25</v>
      </c>
      <c r="J1754" t="str">
        <f>IF(ABS((C1754-AVERAGE($C:$C))/_xlfn.STDEV.S(moras2[SALARIO]))&gt;1.96,"Atípico","No")</f>
        <v>No</v>
      </c>
      <c r="K1754" t="str">
        <f>IF(ABS((moras2[[#This Row],[EDAD]]-AVERAGE($I:$I))/_xlfn.STDEV.S($I:$I))&gt;1.96,"Atípico","No")</f>
        <v>No</v>
      </c>
      <c r="L1754" t="str">
        <f t="shared" si="54"/>
        <v>26-35</v>
      </c>
      <c r="M1754" t="str">
        <f t="shared" si="55"/>
        <v>500.001-1.000.000</v>
      </c>
    </row>
    <row r="1755" spans="1:13" x14ac:dyDescent="0.35">
      <c r="A1755">
        <v>2076</v>
      </c>
      <c r="B1755" t="s">
        <v>9</v>
      </c>
      <c r="C1755">
        <v>550000</v>
      </c>
      <c r="D1755" t="s">
        <v>10</v>
      </c>
      <c r="E1755" t="s">
        <v>16</v>
      </c>
      <c r="F1755" t="s">
        <v>12</v>
      </c>
      <c r="G1755" t="s">
        <v>13</v>
      </c>
      <c r="H1755" t="s">
        <v>13</v>
      </c>
      <c r="I1755">
        <v>25</v>
      </c>
      <c r="J1755" t="str">
        <f>IF(ABS((C1755-AVERAGE($C:$C))/_xlfn.STDEV.S(moras2[SALARIO]))&gt;1.96,"Atípico","No")</f>
        <v>No</v>
      </c>
      <c r="K1755" t="str">
        <f>IF(ABS((moras2[[#This Row],[EDAD]]-AVERAGE($I:$I))/_xlfn.STDEV.S($I:$I))&gt;1.96,"Atípico","No")</f>
        <v>No</v>
      </c>
      <c r="L1755" t="str">
        <f t="shared" si="54"/>
        <v>26-35</v>
      </c>
      <c r="M1755" t="str">
        <f t="shared" si="55"/>
        <v>500.001-1.000.000</v>
      </c>
    </row>
    <row r="1756" spans="1:13" x14ac:dyDescent="0.35">
      <c r="A1756">
        <v>4382</v>
      </c>
      <c r="B1756" t="s">
        <v>15</v>
      </c>
      <c r="C1756">
        <v>550000</v>
      </c>
      <c r="D1756" t="s">
        <v>10</v>
      </c>
      <c r="E1756" t="s">
        <v>16</v>
      </c>
      <c r="F1756" t="s">
        <v>12</v>
      </c>
      <c r="G1756" t="s">
        <v>13</v>
      </c>
      <c r="H1756" t="s">
        <v>13</v>
      </c>
      <c r="I1756">
        <v>27</v>
      </c>
      <c r="J1756" t="str">
        <f>IF(ABS((C1756-AVERAGE($C:$C))/_xlfn.STDEV.S(moras2[SALARIO]))&gt;1.96,"Atípico","No")</f>
        <v>No</v>
      </c>
      <c r="K1756" t="str">
        <f>IF(ABS((moras2[[#This Row],[EDAD]]-AVERAGE($I:$I))/_xlfn.STDEV.S($I:$I))&gt;1.96,"Atípico","No")</f>
        <v>No</v>
      </c>
      <c r="L1756" t="str">
        <f t="shared" si="54"/>
        <v>26-35</v>
      </c>
      <c r="M1756" t="str">
        <f t="shared" si="55"/>
        <v>500.001-1.000.000</v>
      </c>
    </row>
    <row r="1757" spans="1:13" x14ac:dyDescent="0.35">
      <c r="A1757">
        <v>1822</v>
      </c>
      <c r="B1757" t="s">
        <v>9</v>
      </c>
      <c r="C1757">
        <v>550000</v>
      </c>
      <c r="D1757" t="s">
        <v>10</v>
      </c>
      <c r="E1757" t="s">
        <v>16</v>
      </c>
      <c r="F1757" t="s">
        <v>12</v>
      </c>
      <c r="G1757" t="s">
        <v>13</v>
      </c>
      <c r="H1757" t="s">
        <v>13</v>
      </c>
      <c r="I1757">
        <v>28</v>
      </c>
      <c r="J1757" t="str">
        <f>IF(ABS((C1757-AVERAGE($C:$C))/_xlfn.STDEV.S(moras2[SALARIO]))&gt;1.96,"Atípico","No")</f>
        <v>No</v>
      </c>
      <c r="K1757" t="str">
        <f>IF(ABS((moras2[[#This Row],[EDAD]]-AVERAGE($I:$I))/_xlfn.STDEV.S($I:$I))&gt;1.96,"Atípico","No")</f>
        <v>No</v>
      </c>
      <c r="L1757" t="str">
        <f t="shared" si="54"/>
        <v>26-35</v>
      </c>
      <c r="M1757" t="str">
        <f t="shared" si="55"/>
        <v>500.001-1.000.000</v>
      </c>
    </row>
    <row r="1758" spans="1:13" x14ac:dyDescent="0.35">
      <c r="A1758">
        <v>2209</v>
      </c>
      <c r="B1758" t="s">
        <v>15</v>
      </c>
      <c r="C1758">
        <v>550000</v>
      </c>
      <c r="D1758" t="s">
        <v>10</v>
      </c>
      <c r="E1758" t="s">
        <v>16</v>
      </c>
      <c r="F1758" t="s">
        <v>12</v>
      </c>
      <c r="G1758" t="s">
        <v>13</v>
      </c>
      <c r="H1758" t="s">
        <v>13</v>
      </c>
      <c r="I1758">
        <v>31</v>
      </c>
      <c r="J1758" t="str">
        <f>IF(ABS((C1758-AVERAGE($C:$C))/_xlfn.STDEV.S(moras2[SALARIO]))&gt;1.96,"Atípico","No")</f>
        <v>No</v>
      </c>
      <c r="K1758" t="str">
        <f>IF(ABS((moras2[[#This Row],[EDAD]]-AVERAGE($I:$I))/_xlfn.STDEV.S($I:$I))&gt;1.96,"Atípico","No")</f>
        <v>No</v>
      </c>
      <c r="L1758" t="str">
        <f t="shared" si="54"/>
        <v>26-35</v>
      </c>
      <c r="M1758" t="str">
        <f t="shared" si="55"/>
        <v>500.001-1.000.000</v>
      </c>
    </row>
    <row r="1759" spans="1:13" x14ac:dyDescent="0.35">
      <c r="A1759">
        <v>3520</v>
      </c>
      <c r="B1759" t="s">
        <v>9</v>
      </c>
      <c r="C1759">
        <v>550000</v>
      </c>
      <c r="D1759" t="s">
        <v>10</v>
      </c>
      <c r="E1759" t="s">
        <v>16</v>
      </c>
      <c r="F1759" t="s">
        <v>12</v>
      </c>
      <c r="G1759" t="s">
        <v>12</v>
      </c>
      <c r="H1759" t="s">
        <v>13</v>
      </c>
      <c r="I1759">
        <v>31</v>
      </c>
      <c r="J1759" t="str">
        <f>IF(ABS((C1759-AVERAGE($C:$C))/_xlfn.STDEV.S(moras2[SALARIO]))&gt;1.96,"Atípico","No")</f>
        <v>No</v>
      </c>
      <c r="K1759" t="str">
        <f>IF(ABS((moras2[[#This Row],[EDAD]]-AVERAGE($I:$I))/_xlfn.STDEV.S($I:$I))&gt;1.96,"Atípico","No")</f>
        <v>No</v>
      </c>
      <c r="L1759" t="str">
        <f t="shared" si="54"/>
        <v>26-35</v>
      </c>
      <c r="M1759" t="str">
        <f t="shared" si="55"/>
        <v>500.001-1.000.000</v>
      </c>
    </row>
    <row r="1760" spans="1:13" x14ac:dyDescent="0.35">
      <c r="A1760">
        <v>4657</v>
      </c>
      <c r="B1760" t="s">
        <v>9</v>
      </c>
      <c r="C1760">
        <v>550000</v>
      </c>
      <c r="D1760" t="s">
        <v>10</v>
      </c>
      <c r="E1760" t="s">
        <v>16</v>
      </c>
      <c r="F1760" t="s">
        <v>12</v>
      </c>
      <c r="G1760" t="s">
        <v>13</v>
      </c>
      <c r="H1760" t="s">
        <v>12</v>
      </c>
      <c r="I1760">
        <v>34</v>
      </c>
      <c r="J1760" t="str">
        <f>IF(ABS((C1760-AVERAGE($C:$C))/_xlfn.STDEV.S(moras2[SALARIO]))&gt;1.96,"Atípico","No")</f>
        <v>No</v>
      </c>
      <c r="K1760" t="str">
        <f>IF(ABS((moras2[[#This Row],[EDAD]]-AVERAGE($I:$I))/_xlfn.STDEV.S($I:$I))&gt;1.96,"Atípico","No")</f>
        <v>No</v>
      </c>
      <c r="L1760" t="str">
        <f t="shared" si="54"/>
        <v>26-35</v>
      </c>
      <c r="M1760" t="str">
        <f t="shared" si="55"/>
        <v>500.001-1.000.000</v>
      </c>
    </row>
    <row r="1761" spans="1:13" x14ac:dyDescent="0.35">
      <c r="A1761">
        <v>4709</v>
      </c>
      <c r="B1761" t="s">
        <v>9</v>
      </c>
      <c r="C1761">
        <v>550000</v>
      </c>
      <c r="D1761" t="s">
        <v>10</v>
      </c>
      <c r="E1761" t="s">
        <v>16</v>
      </c>
      <c r="F1761" t="s">
        <v>12</v>
      </c>
      <c r="G1761" t="s">
        <v>13</v>
      </c>
      <c r="H1761" t="s">
        <v>13</v>
      </c>
      <c r="I1761">
        <v>39</v>
      </c>
      <c r="J1761" t="str">
        <f>IF(ABS((C1761-AVERAGE($C:$C))/_xlfn.STDEV.S(moras2[SALARIO]))&gt;1.96,"Atípico","No")</f>
        <v>No</v>
      </c>
      <c r="K1761" t="str">
        <f>IF(ABS((moras2[[#This Row],[EDAD]]-AVERAGE($I:$I))/_xlfn.STDEV.S($I:$I))&gt;1.96,"Atípico","No")</f>
        <v>No</v>
      </c>
      <c r="L1761" t="str">
        <f t="shared" si="54"/>
        <v>36-45</v>
      </c>
      <c r="M1761" t="str">
        <f t="shared" si="55"/>
        <v>500.001-1.000.000</v>
      </c>
    </row>
    <row r="1762" spans="1:13" x14ac:dyDescent="0.35">
      <c r="A1762">
        <v>3730</v>
      </c>
      <c r="B1762" t="s">
        <v>9</v>
      </c>
      <c r="C1762">
        <v>550000</v>
      </c>
      <c r="D1762" t="s">
        <v>10</v>
      </c>
      <c r="E1762" t="s">
        <v>16</v>
      </c>
      <c r="F1762" t="s">
        <v>12</v>
      </c>
      <c r="G1762" t="s">
        <v>13</v>
      </c>
      <c r="H1762" t="s">
        <v>13</v>
      </c>
      <c r="I1762">
        <v>58</v>
      </c>
      <c r="J1762" t="str">
        <f>IF(ABS((C1762-AVERAGE($C:$C))/_xlfn.STDEV.S(moras2[SALARIO]))&gt;1.96,"Atípico","No")</f>
        <v>No</v>
      </c>
      <c r="K1762" t="str">
        <f>IF(ABS((moras2[[#This Row],[EDAD]]-AVERAGE($I:$I))/_xlfn.STDEV.S($I:$I))&gt;1.96,"Atípico","No")</f>
        <v>No</v>
      </c>
      <c r="L1762" t="str">
        <f t="shared" si="54"/>
        <v>56+</v>
      </c>
      <c r="M1762" t="str">
        <f t="shared" si="55"/>
        <v>500.001-1.000.000</v>
      </c>
    </row>
    <row r="1763" spans="1:13" x14ac:dyDescent="0.35">
      <c r="A1763">
        <v>4509</v>
      </c>
      <c r="B1763" t="s">
        <v>9</v>
      </c>
      <c r="C1763">
        <v>549600</v>
      </c>
      <c r="D1763" t="s">
        <v>18</v>
      </c>
      <c r="E1763" t="s">
        <v>16</v>
      </c>
      <c r="F1763" t="s">
        <v>12</v>
      </c>
      <c r="G1763" t="s">
        <v>13</v>
      </c>
      <c r="H1763" t="s">
        <v>13</v>
      </c>
      <c r="I1763">
        <v>57</v>
      </c>
      <c r="J1763" t="str">
        <f>IF(ABS((C1763-AVERAGE($C:$C))/_xlfn.STDEV.S(moras2[SALARIO]))&gt;1.96,"Atípico","No")</f>
        <v>No</v>
      </c>
      <c r="K1763" t="str">
        <f>IF(ABS((moras2[[#This Row],[EDAD]]-AVERAGE($I:$I))/_xlfn.STDEV.S($I:$I))&gt;1.96,"Atípico","No")</f>
        <v>No</v>
      </c>
      <c r="L1763" t="str">
        <f t="shared" si="54"/>
        <v>56+</v>
      </c>
      <c r="M1763" t="str">
        <f t="shared" si="55"/>
        <v>500.001-1.000.000</v>
      </c>
    </row>
    <row r="1764" spans="1:13" x14ac:dyDescent="0.35">
      <c r="A1764">
        <v>2404</v>
      </c>
      <c r="B1764" t="s">
        <v>9</v>
      </c>
      <c r="C1764">
        <v>549445.32999999996</v>
      </c>
      <c r="D1764" t="s">
        <v>10</v>
      </c>
      <c r="E1764" t="s">
        <v>16</v>
      </c>
      <c r="F1764" t="s">
        <v>12</v>
      </c>
      <c r="G1764" t="s">
        <v>13</v>
      </c>
      <c r="H1764" t="s">
        <v>13</v>
      </c>
      <c r="I1764">
        <v>20</v>
      </c>
      <c r="J1764" t="str">
        <f>IF(ABS((C1764-AVERAGE($C:$C))/_xlfn.STDEV.S(moras2[SALARIO]))&gt;1.96,"Atípico","No")</f>
        <v>No</v>
      </c>
      <c r="K1764" t="str">
        <f>IF(ABS((moras2[[#This Row],[EDAD]]-AVERAGE($I:$I))/_xlfn.STDEV.S($I:$I))&gt;1.96,"Atípico","No")</f>
        <v>No</v>
      </c>
      <c r="L1764" t="str">
        <f t="shared" si="54"/>
        <v>26-35</v>
      </c>
      <c r="M1764" t="str">
        <f t="shared" si="55"/>
        <v>500.001-1.000.000</v>
      </c>
    </row>
    <row r="1765" spans="1:13" x14ac:dyDescent="0.35">
      <c r="A1765">
        <v>3264</v>
      </c>
      <c r="B1765" t="s">
        <v>9</v>
      </c>
      <c r="C1765">
        <v>549000</v>
      </c>
      <c r="D1765" t="s">
        <v>10</v>
      </c>
      <c r="E1765" t="s">
        <v>16</v>
      </c>
      <c r="F1765" t="s">
        <v>12</v>
      </c>
      <c r="G1765" t="s">
        <v>13</v>
      </c>
      <c r="H1765" t="s">
        <v>13</v>
      </c>
      <c r="I1765">
        <v>35</v>
      </c>
      <c r="J1765" t="str">
        <f>IF(ABS((C1765-AVERAGE($C:$C))/_xlfn.STDEV.S(moras2[SALARIO]))&gt;1.96,"Atípico","No")</f>
        <v>No</v>
      </c>
      <c r="K1765" t="str">
        <f>IF(ABS((moras2[[#This Row],[EDAD]]-AVERAGE($I:$I))/_xlfn.STDEV.S($I:$I))&gt;1.96,"Atípico","No")</f>
        <v>No</v>
      </c>
      <c r="L1765" t="str">
        <f t="shared" si="54"/>
        <v>26-35</v>
      </c>
      <c r="M1765" t="str">
        <f t="shared" si="55"/>
        <v>500.001-1.000.000</v>
      </c>
    </row>
    <row r="1766" spans="1:13" x14ac:dyDescent="0.35">
      <c r="A1766">
        <v>2926</v>
      </c>
      <c r="B1766" t="s">
        <v>9</v>
      </c>
      <c r="C1766">
        <v>548611.75</v>
      </c>
      <c r="D1766" t="s">
        <v>10</v>
      </c>
      <c r="E1766" t="s">
        <v>16</v>
      </c>
      <c r="F1766" t="s">
        <v>12</v>
      </c>
      <c r="G1766" t="s">
        <v>13</v>
      </c>
      <c r="H1766" t="s">
        <v>13</v>
      </c>
      <c r="I1766">
        <v>27</v>
      </c>
      <c r="J1766" t="str">
        <f>IF(ABS((C1766-AVERAGE($C:$C))/_xlfn.STDEV.S(moras2[SALARIO]))&gt;1.96,"Atípico","No")</f>
        <v>No</v>
      </c>
      <c r="K1766" t="str">
        <f>IF(ABS((moras2[[#This Row],[EDAD]]-AVERAGE($I:$I))/_xlfn.STDEV.S($I:$I))&gt;1.96,"Atípico","No")</f>
        <v>No</v>
      </c>
      <c r="L1766" t="str">
        <f t="shared" si="54"/>
        <v>26-35</v>
      </c>
      <c r="M1766" t="str">
        <f t="shared" si="55"/>
        <v>500.001-1.000.000</v>
      </c>
    </row>
    <row r="1767" spans="1:13" x14ac:dyDescent="0.35">
      <c r="A1767">
        <v>2571</v>
      </c>
      <c r="B1767" t="s">
        <v>15</v>
      </c>
      <c r="C1767">
        <v>547200</v>
      </c>
      <c r="D1767" t="s">
        <v>10</v>
      </c>
      <c r="E1767" t="s">
        <v>16</v>
      </c>
      <c r="F1767" t="s">
        <v>12</v>
      </c>
      <c r="G1767" t="s">
        <v>13</v>
      </c>
      <c r="H1767" t="s">
        <v>13</v>
      </c>
      <c r="I1767">
        <v>48</v>
      </c>
      <c r="J1767" t="str">
        <f>IF(ABS((C1767-AVERAGE($C:$C))/_xlfn.STDEV.S(moras2[SALARIO]))&gt;1.96,"Atípico","No")</f>
        <v>No</v>
      </c>
      <c r="K1767" t="str">
        <f>IF(ABS((moras2[[#This Row],[EDAD]]-AVERAGE($I:$I))/_xlfn.STDEV.S($I:$I))&gt;1.96,"Atípico","No")</f>
        <v>No</v>
      </c>
      <c r="L1767" t="str">
        <f t="shared" si="54"/>
        <v>46-55</v>
      </c>
      <c r="M1767" t="str">
        <f t="shared" si="55"/>
        <v>500.001-1.000.000</v>
      </c>
    </row>
    <row r="1768" spans="1:13" x14ac:dyDescent="0.35">
      <c r="A1768">
        <v>4384</v>
      </c>
      <c r="B1768" t="s">
        <v>9</v>
      </c>
      <c r="C1768">
        <v>547158</v>
      </c>
      <c r="D1768" t="s">
        <v>10</v>
      </c>
      <c r="E1768" t="s">
        <v>11</v>
      </c>
      <c r="F1768" t="s">
        <v>12</v>
      </c>
      <c r="G1768" t="s">
        <v>13</v>
      </c>
      <c r="H1768" t="s">
        <v>12</v>
      </c>
      <c r="I1768">
        <v>22</v>
      </c>
      <c r="J1768" t="str">
        <f>IF(ABS((C1768-AVERAGE($C:$C))/_xlfn.STDEV.S(moras2[SALARIO]))&gt;1.96,"Atípico","No")</f>
        <v>No</v>
      </c>
      <c r="K1768" t="str">
        <f>IF(ABS((moras2[[#This Row],[EDAD]]-AVERAGE($I:$I))/_xlfn.STDEV.S($I:$I))&gt;1.96,"Atípico","No")</f>
        <v>No</v>
      </c>
      <c r="L1768" t="str">
        <f t="shared" si="54"/>
        <v>26-35</v>
      </c>
      <c r="M1768" t="str">
        <f t="shared" si="55"/>
        <v>500.001-1.000.000</v>
      </c>
    </row>
    <row r="1769" spans="1:13" x14ac:dyDescent="0.35">
      <c r="A1769">
        <v>4184</v>
      </c>
      <c r="B1769" t="s">
        <v>9</v>
      </c>
      <c r="C1769">
        <v>546926.74</v>
      </c>
      <c r="D1769" t="s">
        <v>10</v>
      </c>
      <c r="E1769" t="s">
        <v>16</v>
      </c>
      <c r="F1769" t="s">
        <v>12</v>
      </c>
      <c r="G1769" t="s">
        <v>13</v>
      </c>
      <c r="H1769" t="s">
        <v>13</v>
      </c>
      <c r="I1769">
        <v>28</v>
      </c>
      <c r="J1769" t="str">
        <f>IF(ABS((C1769-AVERAGE($C:$C))/_xlfn.STDEV.S(moras2[SALARIO]))&gt;1.96,"Atípico","No")</f>
        <v>No</v>
      </c>
      <c r="K1769" t="str">
        <f>IF(ABS((moras2[[#This Row],[EDAD]]-AVERAGE($I:$I))/_xlfn.STDEV.S($I:$I))&gt;1.96,"Atípico","No")</f>
        <v>No</v>
      </c>
      <c r="L1769" t="str">
        <f t="shared" si="54"/>
        <v>26-35</v>
      </c>
      <c r="M1769" t="str">
        <f t="shared" si="55"/>
        <v>500.001-1.000.000</v>
      </c>
    </row>
    <row r="1770" spans="1:13" x14ac:dyDescent="0.35">
      <c r="A1770">
        <v>1626</v>
      </c>
      <c r="B1770" t="s">
        <v>15</v>
      </c>
      <c r="C1770">
        <v>546794.78</v>
      </c>
      <c r="D1770" t="s">
        <v>10</v>
      </c>
      <c r="E1770" t="s">
        <v>16</v>
      </c>
      <c r="F1770" t="s">
        <v>12</v>
      </c>
      <c r="G1770" t="s">
        <v>13</v>
      </c>
      <c r="H1770" t="s">
        <v>13</v>
      </c>
      <c r="I1770">
        <v>41</v>
      </c>
      <c r="J1770" t="str">
        <f>IF(ABS((C1770-AVERAGE($C:$C))/_xlfn.STDEV.S(moras2[SALARIO]))&gt;1.96,"Atípico","No")</f>
        <v>No</v>
      </c>
      <c r="K1770" t="str">
        <f>IF(ABS((moras2[[#This Row],[EDAD]]-AVERAGE($I:$I))/_xlfn.STDEV.S($I:$I))&gt;1.96,"Atípico","No")</f>
        <v>No</v>
      </c>
      <c r="L1770" t="str">
        <f t="shared" si="54"/>
        <v>36-45</v>
      </c>
      <c r="M1770" t="str">
        <f t="shared" si="55"/>
        <v>500.001-1.000.000</v>
      </c>
    </row>
    <row r="1771" spans="1:13" x14ac:dyDescent="0.35">
      <c r="A1771">
        <v>859</v>
      </c>
      <c r="B1771" t="s">
        <v>9</v>
      </c>
      <c r="C1771">
        <v>546563</v>
      </c>
      <c r="D1771" t="s">
        <v>18</v>
      </c>
      <c r="E1771" t="s">
        <v>16</v>
      </c>
      <c r="F1771" t="s">
        <v>12</v>
      </c>
      <c r="G1771" t="s">
        <v>13</v>
      </c>
      <c r="H1771" t="s">
        <v>12</v>
      </c>
      <c r="I1771">
        <v>51</v>
      </c>
      <c r="J1771" t="str">
        <f>IF(ABS((C1771-AVERAGE($C:$C))/_xlfn.STDEV.S(moras2[SALARIO]))&gt;1.96,"Atípico","No")</f>
        <v>No</v>
      </c>
      <c r="K1771" t="str">
        <f>IF(ABS((moras2[[#This Row],[EDAD]]-AVERAGE($I:$I))/_xlfn.STDEV.S($I:$I))&gt;1.96,"Atípico","No")</f>
        <v>No</v>
      </c>
      <c r="L1771" t="str">
        <f t="shared" si="54"/>
        <v>46-55</v>
      </c>
      <c r="M1771" t="str">
        <f t="shared" si="55"/>
        <v>500.001-1.000.000</v>
      </c>
    </row>
    <row r="1772" spans="1:13" x14ac:dyDescent="0.35">
      <c r="A1772">
        <v>1511</v>
      </c>
      <c r="B1772" t="s">
        <v>9</v>
      </c>
      <c r="C1772">
        <v>546457.48</v>
      </c>
      <c r="D1772" t="s">
        <v>10</v>
      </c>
      <c r="E1772" t="s">
        <v>16</v>
      </c>
      <c r="F1772" t="s">
        <v>12</v>
      </c>
      <c r="G1772" t="s">
        <v>13</v>
      </c>
      <c r="H1772" t="s">
        <v>13</v>
      </c>
      <c r="I1772">
        <v>33</v>
      </c>
      <c r="J1772" t="str">
        <f>IF(ABS((C1772-AVERAGE($C:$C))/_xlfn.STDEV.S(moras2[SALARIO]))&gt;1.96,"Atípico","No")</f>
        <v>No</v>
      </c>
      <c r="K1772" t="str">
        <f>IF(ABS((moras2[[#This Row],[EDAD]]-AVERAGE($I:$I))/_xlfn.STDEV.S($I:$I))&gt;1.96,"Atípico","No")</f>
        <v>No</v>
      </c>
      <c r="L1772" t="str">
        <f t="shared" si="54"/>
        <v>26-35</v>
      </c>
      <c r="M1772" t="str">
        <f t="shared" si="55"/>
        <v>500.001-1.000.000</v>
      </c>
    </row>
    <row r="1773" spans="1:13" x14ac:dyDescent="0.35">
      <c r="A1773">
        <v>3893</v>
      </c>
      <c r="B1773" t="s">
        <v>9</v>
      </c>
      <c r="C1773">
        <v>546354</v>
      </c>
      <c r="D1773" t="s">
        <v>18</v>
      </c>
      <c r="E1773" t="s">
        <v>16</v>
      </c>
      <c r="F1773" t="s">
        <v>12</v>
      </c>
      <c r="G1773" t="s">
        <v>12</v>
      </c>
      <c r="H1773" t="s">
        <v>12</v>
      </c>
      <c r="I1773">
        <v>81</v>
      </c>
      <c r="J1773" t="str">
        <f>IF(ABS((C1773-AVERAGE($C:$C))/_xlfn.STDEV.S(moras2[SALARIO]))&gt;1.96,"Atípico","No")</f>
        <v>No</v>
      </c>
      <c r="K1773" t="str">
        <f>IF(ABS((moras2[[#This Row],[EDAD]]-AVERAGE($I:$I))/_xlfn.STDEV.S($I:$I))&gt;1.96,"Atípico","No")</f>
        <v>Atípico</v>
      </c>
      <c r="L1773" t="str">
        <f t="shared" si="54"/>
        <v>56+</v>
      </c>
      <c r="M1773" t="str">
        <f t="shared" si="55"/>
        <v>500.001-1.000.000</v>
      </c>
    </row>
    <row r="1774" spans="1:13" x14ac:dyDescent="0.35">
      <c r="A1774">
        <v>3119</v>
      </c>
      <c r="B1774" t="s">
        <v>9</v>
      </c>
      <c r="C1774">
        <v>546000</v>
      </c>
      <c r="D1774" t="s">
        <v>10</v>
      </c>
      <c r="E1774" t="s">
        <v>16</v>
      </c>
      <c r="F1774" t="s">
        <v>12</v>
      </c>
      <c r="G1774" t="s">
        <v>13</v>
      </c>
      <c r="H1774" t="s">
        <v>13</v>
      </c>
      <c r="I1774">
        <v>54</v>
      </c>
      <c r="J1774" t="str">
        <f>IF(ABS((C1774-AVERAGE($C:$C))/_xlfn.STDEV.S(moras2[SALARIO]))&gt;1.96,"Atípico","No")</f>
        <v>No</v>
      </c>
      <c r="K1774" t="str">
        <f>IF(ABS((moras2[[#This Row],[EDAD]]-AVERAGE($I:$I))/_xlfn.STDEV.S($I:$I))&gt;1.96,"Atípico","No")</f>
        <v>No</v>
      </c>
      <c r="L1774" t="str">
        <f t="shared" si="54"/>
        <v>46-55</v>
      </c>
      <c r="M1774" t="str">
        <f t="shared" si="55"/>
        <v>500.001-1.000.000</v>
      </c>
    </row>
    <row r="1775" spans="1:13" x14ac:dyDescent="0.35">
      <c r="A1775">
        <v>809</v>
      </c>
      <c r="B1775" t="s">
        <v>15</v>
      </c>
      <c r="C1775">
        <v>545926</v>
      </c>
      <c r="D1775" t="s">
        <v>18</v>
      </c>
      <c r="E1775" t="s">
        <v>16</v>
      </c>
      <c r="F1775" t="s">
        <v>12</v>
      </c>
      <c r="G1775" t="s">
        <v>13</v>
      </c>
      <c r="H1775" t="s">
        <v>13</v>
      </c>
      <c r="I1775">
        <v>40</v>
      </c>
      <c r="J1775" t="str">
        <f>IF(ABS((C1775-AVERAGE($C:$C))/_xlfn.STDEV.S(moras2[SALARIO]))&gt;1.96,"Atípico","No")</f>
        <v>No</v>
      </c>
      <c r="K1775" t="str">
        <f>IF(ABS((moras2[[#This Row],[EDAD]]-AVERAGE($I:$I))/_xlfn.STDEV.S($I:$I))&gt;1.96,"Atípico","No")</f>
        <v>No</v>
      </c>
      <c r="L1775" t="str">
        <f t="shared" si="54"/>
        <v>36-45</v>
      </c>
      <c r="M1775" t="str">
        <f t="shared" si="55"/>
        <v>500.001-1.000.000</v>
      </c>
    </row>
    <row r="1776" spans="1:13" x14ac:dyDescent="0.35">
      <c r="A1776">
        <v>274</v>
      </c>
      <c r="B1776" t="s">
        <v>15</v>
      </c>
      <c r="C1776">
        <v>545646</v>
      </c>
      <c r="D1776" t="s">
        <v>10</v>
      </c>
      <c r="E1776" t="s">
        <v>16</v>
      </c>
      <c r="F1776" t="s">
        <v>12</v>
      </c>
      <c r="G1776" t="s">
        <v>13</v>
      </c>
      <c r="H1776" t="s">
        <v>13</v>
      </c>
      <c r="I1776">
        <v>44</v>
      </c>
      <c r="J1776" t="str">
        <f>IF(ABS((C1776-AVERAGE($C:$C))/_xlfn.STDEV.S(moras2[SALARIO]))&gt;1.96,"Atípico","No")</f>
        <v>No</v>
      </c>
      <c r="K1776" t="str">
        <f>IF(ABS((moras2[[#This Row],[EDAD]]-AVERAGE($I:$I))/_xlfn.STDEV.S($I:$I))&gt;1.96,"Atípico","No")</f>
        <v>No</v>
      </c>
      <c r="L1776" t="str">
        <f t="shared" si="54"/>
        <v>36-45</v>
      </c>
      <c r="M1776" t="str">
        <f t="shared" si="55"/>
        <v>500.001-1.000.000</v>
      </c>
    </row>
    <row r="1777" spans="1:13" x14ac:dyDescent="0.35">
      <c r="A1777">
        <v>2397</v>
      </c>
      <c r="B1777" t="s">
        <v>9</v>
      </c>
      <c r="C1777">
        <v>545579.25</v>
      </c>
      <c r="D1777" t="s">
        <v>10</v>
      </c>
      <c r="E1777" t="s">
        <v>16</v>
      </c>
      <c r="F1777" t="s">
        <v>12</v>
      </c>
      <c r="G1777" t="s">
        <v>13</v>
      </c>
      <c r="H1777" t="s">
        <v>13</v>
      </c>
      <c r="I1777">
        <v>39</v>
      </c>
      <c r="J1777" t="str">
        <f>IF(ABS((C1777-AVERAGE($C:$C))/_xlfn.STDEV.S(moras2[SALARIO]))&gt;1.96,"Atípico","No")</f>
        <v>No</v>
      </c>
      <c r="K1777" t="str">
        <f>IF(ABS((moras2[[#This Row],[EDAD]]-AVERAGE($I:$I))/_xlfn.STDEV.S($I:$I))&gt;1.96,"Atípico","No")</f>
        <v>No</v>
      </c>
      <c r="L1777" t="str">
        <f t="shared" si="54"/>
        <v>36-45</v>
      </c>
      <c r="M1777" t="str">
        <f t="shared" si="55"/>
        <v>500.001-1.000.000</v>
      </c>
    </row>
    <row r="1778" spans="1:13" x14ac:dyDescent="0.35">
      <c r="A1778">
        <v>4951</v>
      </c>
      <c r="B1778" t="s">
        <v>9</v>
      </c>
      <c r="C1778">
        <v>545415</v>
      </c>
      <c r="D1778" t="s">
        <v>10</v>
      </c>
      <c r="E1778" t="s">
        <v>16</v>
      </c>
      <c r="F1778" t="s">
        <v>12</v>
      </c>
      <c r="G1778" t="s">
        <v>13</v>
      </c>
      <c r="H1778" t="s">
        <v>13</v>
      </c>
      <c r="I1778">
        <v>20</v>
      </c>
      <c r="J1778" t="str">
        <f>IF(ABS((C1778-AVERAGE($C:$C))/_xlfn.STDEV.S(moras2[SALARIO]))&gt;1.96,"Atípico","No")</f>
        <v>No</v>
      </c>
      <c r="K1778" t="str">
        <f>IF(ABS((moras2[[#This Row],[EDAD]]-AVERAGE($I:$I))/_xlfn.STDEV.S($I:$I))&gt;1.96,"Atípico","No")</f>
        <v>No</v>
      </c>
      <c r="L1778" t="str">
        <f t="shared" si="54"/>
        <v>26-35</v>
      </c>
      <c r="M1778" t="str">
        <f t="shared" si="55"/>
        <v>500.001-1.000.000</v>
      </c>
    </row>
    <row r="1779" spans="1:13" x14ac:dyDescent="0.35">
      <c r="A1779">
        <v>3039</v>
      </c>
      <c r="B1779" t="s">
        <v>15</v>
      </c>
      <c r="C1779">
        <v>545338.75</v>
      </c>
      <c r="D1779" t="s">
        <v>10</v>
      </c>
      <c r="E1779" t="s">
        <v>11</v>
      </c>
      <c r="F1779" t="s">
        <v>12</v>
      </c>
      <c r="G1779" t="s">
        <v>13</v>
      </c>
      <c r="H1779" t="s">
        <v>13</v>
      </c>
      <c r="I1779">
        <v>27</v>
      </c>
      <c r="J1779" t="str">
        <f>IF(ABS((C1779-AVERAGE($C:$C))/_xlfn.STDEV.S(moras2[SALARIO]))&gt;1.96,"Atípico","No")</f>
        <v>No</v>
      </c>
      <c r="K1779" t="str">
        <f>IF(ABS((moras2[[#This Row],[EDAD]]-AVERAGE($I:$I))/_xlfn.STDEV.S($I:$I))&gt;1.96,"Atípico","No")</f>
        <v>No</v>
      </c>
      <c r="L1779" t="str">
        <f t="shared" si="54"/>
        <v>26-35</v>
      </c>
      <c r="M1779" t="str">
        <f t="shared" si="55"/>
        <v>500.001-1.000.000</v>
      </c>
    </row>
    <row r="1780" spans="1:13" x14ac:dyDescent="0.35">
      <c r="A1780">
        <v>4</v>
      </c>
      <c r="B1780" t="s">
        <v>15</v>
      </c>
      <c r="C1780">
        <v>544949.82999999996</v>
      </c>
      <c r="D1780" t="s">
        <v>10</v>
      </c>
      <c r="E1780" t="s">
        <v>16</v>
      </c>
      <c r="F1780" t="s">
        <v>12</v>
      </c>
      <c r="G1780" t="s">
        <v>13</v>
      </c>
      <c r="H1780" t="s">
        <v>13</v>
      </c>
      <c r="I1780">
        <v>49</v>
      </c>
      <c r="J1780" t="str">
        <f>IF(ABS((C1780-AVERAGE($C:$C))/_xlfn.STDEV.S(moras2[SALARIO]))&gt;1.96,"Atípico","No")</f>
        <v>No</v>
      </c>
      <c r="K1780" t="str">
        <f>IF(ABS((moras2[[#This Row],[EDAD]]-AVERAGE($I:$I))/_xlfn.STDEV.S($I:$I))&gt;1.96,"Atípico","No")</f>
        <v>No</v>
      </c>
      <c r="L1780" t="str">
        <f t="shared" si="54"/>
        <v>46-55</v>
      </c>
      <c r="M1780" t="str">
        <f t="shared" si="55"/>
        <v>500.001-1.000.000</v>
      </c>
    </row>
    <row r="1781" spans="1:13" x14ac:dyDescent="0.35">
      <c r="A1781">
        <v>4685</v>
      </c>
      <c r="B1781" t="s">
        <v>15</v>
      </c>
      <c r="C1781">
        <v>544761.14</v>
      </c>
      <c r="D1781" t="s">
        <v>10</v>
      </c>
      <c r="E1781" t="s">
        <v>16</v>
      </c>
      <c r="F1781" t="s">
        <v>12</v>
      </c>
      <c r="G1781" t="s">
        <v>13</v>
      </c>
      <c r="H1781" t="s">
        <v>13</v>
      </c>
      <c r="I1781">
        <v>35</v>
      </c>
      <c r="J1781" t="str">
        <f>IF(ABS((C1781-AVERAGE($C:$C))/_xlfn.STDEV.S(moras2[SALARIO]))&gt;1.96,"Atípico","No")</f>
        <v>No</v>
      </c>
      <c r="K1781" t="str">
        <f>IF(ABS((moras2[[#This Row],[EDAD]]-AVERAGE($I:$I))/_xlfn.STDEV.S($I:$I))&gt;1.96,"Atípico","No")</f>
        <v>No</v>
      </c>
      <c r="L1781" t="str">
        <f t="shared" si="54"/>
        <v>26-35</v>
      </c>
      <c r="M1781" t="str">
        <f t="shared" si="55"/>
        <v>500.001-1.000.000</v>
      </c>
    </row>
    <row r="1782" spans="1:13" x14ac:dyDescent="0.35">
      <c r="A1782">
        <v>1011</v>
      </c>
      <c r="B1782" t="s">
        <v>9</v>
      </c>
      <c r="C1782">
        <v>544648</v>
      </c>
      <c r="D1782" t="s">
        <v>18</v>
      </c>
      <c r="E1782" t="s">
        <v>16</v>
      </c>
      <c r="F1782" t="s">
        <v>12</v>
      </c>
      <c r="G1782" t="s">
        <v>13</v>
      </c>
      <c r="H1782" t="s">
        <v>13</v>
      </c>
      <c r="I1782">
        <v>39</v>
      </c>
      <c r="J1782" t="str">
        <f>IF(ABS((C1782-AVERAGE($C:$C))/_xlfn.STDEV.S(moras2[SALARIO]))&gt;1.96,"Atípico","No")</f>
        <v>No</v>
      </c>
      <c r="K1782" t="str">
        <f>IF(ABS((moras2[[#This Row],[EDAD]]-AVERAGE($I:$I))/_xlfn.STDEV.S($I:$I))&gt;1.96,"Atípico","No")</f>
        <v>No</v>
      </c>
      <c r="L1782" t="str">
        <f t="shared" si="54"/>
        <v>36-45</v>
      </c>
      <c r="M1782" t="str">
        <f t="shared" si="55"/>
        <v>500.001-1.000.000</v>
      </c>
    </row>
    <row r="1783" spans="1:13" x14ac:dyDescent="0.35">
      <c r="A1783">
        <v>71</v>
      </c>
      <c r="B1783" t="s">
        <v>15</v>
      </c>
      <c r="C1783">
        <v>544163.5</v>
      </c>
      <c r="D1783" t="s">
        <v>10</v>
      </c>
      <c r="E1783" t="s">
        <v>16</v>
      </c>
      <c r="F1783" t="s">
        <v>12</v>
      </c>
      <c r="G1783" t="s">
        <v>13</v>
      </c>
      <c r="H1783" t="s">
        <v>13</v>
      </c>
      <c r="I1783">
        <v>24</v>
      </c>
      <c r="J1783" t="str">
        <f>IF(ABS((C1783-AVERAGE($C:$C))/_xlfn.STDEV.S(moras2[SALARIO]))&gt;1.96,"Atípico","No")</f>
        <v>No</v>
      </c>
      <c r="K1783" t="str">
        <f>IF(ABS((moras2[[#This Row],[EDAD]]-AVERAGE($I:$I))/_xlfn.STDEV.S($I:$I))&gt;1.96,"Atípico","No")</f>
        <v>No</v>
      </c>
      <c r="L1783" t="str">
        <f t="shared" si="54"/>
        <v>26-35</v>
      </c>
      <c r="M1783" t="str">
        <f t="shared" si="55"/>
        <v>500.001-1.000.000</v>
      </c>
    </row>
    <row r="1784" spans="1:13" x14ac:dyDescent="0.35">
      <c r="A1784">
        <v>2487</v>
      </c>
      <c r="B1784" t="s">
        <v>9</v>
      </c>
      <c r="C1784">
        <v>544001.92000000004</v>
      </c>
      <c r="D1784" t="s">
        <v>10</v>
      </c>
      <c r="E1784" t="s">
        <v>16</v>
      </c>
      <c r="F1784" t="s">
        <v>12</v>
      </c>
      <c r="G1784" t="s">
        <v>13</v>
      </c>
      <c r="H1784" t="s">
        <v>13</v>
      </c>
      <c r="I1784">
        <v>22</v>
      </c>
      <c r="J1784" t="str">
        <f>IF(ABS((C1784-AVERAGE($C:$C))/_xlfn.STDEV.S(moras2[SALARIO]))&gt;1.96,"Atípico","No")</f>
        <v>No</v>
      </c>
      <c r="K1784" t="str">
        <f>IF(ABS((moras2[[#This Row],[EDAD]]-AVERAGE($I:$I))/_xlfn.STDEV.S($I:$I))&gt;1.96,"Atípico","No")</f>
        <v>No</v>
      </c>
      <c r="L1784" t="str">
        <f t="shared" si="54"/>
        <v>26-35</v>
      </c>
      <c r="M1784" t="str">
        <f t="shared" si="55"/>
        <v>500.001-1.000.000</v>
      </c>
    </row>
    <row r="1785" spans="1:13" x14ac:dyDescent="0.35">
      <c r="A1785">
        <v>2197</v>
      </c>
      <c r="B1785" t="s">
        <v>9</v>
      </c>
      <c r="C1785">
        <v>543686</v>
      </c>
      <c r="D1785" t="s">
        <v>10</v>
      </c>
      <c r="E1785" t="s">
        <v>11</v>
      </c>
      <c r="F1785" t="s">
        <v>12</v>
      </c>
      <c r="G1785" t="s">
        <v>13</v>
      </c>
      <c r="H1785" t="s">
        <v>12</v>
      </c>
      <c r="I1785">
        <v>49</v>
      </c>
      <c r="J1785" t="str">
        <f>IF(ABS((C1785-AVERAGE($C:$C))/_xlfn.STDEV.S(moras2[SALARIO]))&gt;1.96,"Atípico","No")</f>
        <v>No</v>
      </c>
      <c r="K1785" t="str">
        <f>IF(ABS((moras2[[#This Row],[EDAD]]-AVERAGE($I:$I))/_xlfn.STDEV.S($I:$I))&gt;1.96,"Atípico","No")</f>
        <v>No</v>
      </c>
      <c r="L1785" t="str">
        <f t="shared" si="54"/>
        <v>46-55</v>
      </c>
      <c r="M1785" t="str">
        <f t="shared" si="55"/>
        <v>500.001-1.000.000</v>
      </c>
    </row>
    <row r="1786" spans="1:13" x14ac:dyDescent="0.35">
      <c r="A1786">
        <v>4959</v>
      </c>
      <c r="B1786" t="s">
        <v>9</v>
      </c>
      <c r="C1786">
        <v>543612.26</v>
      </c>
      <c r="D1786" t="s">
        <v>10</v>
      </c>
      <c r="E1786" t="s">
        <v>11</v>
      </c>
      <c r="F1786" t="s">
        <v>12</v>
      </c>
      <c r="G1786" t="s">
        <v>13</v>
      </c>
      <c r="H1786" t="s">
        <v>13</v>
      </c>
      <c r="I1786">
        <v>39</v>
      </c>
      <c r="J1786" t="str">
        <f>IF(ABS((C1786-AVERAGE($C:$C))/_xlfn.STDEV.S(moras2[SALARIO]))&gt;1.96,"Atípico","No")</f>
        <v>No</v>
      </c>
      <c r="K1786" t="str">
        <f>IF(ABS((moras2[[#This Row],[EDAD]]-AVERAGE($I:$I))/_xlfn.STDEV.S($I:$I))&gt;1.96,"Atípico","No")</f>
        <v>No</v>
      </c>
      <c r="L1786" t="str">
        <f t="shared" si="54"/>
        <v>36-45</v>
      </c>
      <c r="M1786" t="str">
        <f t="shared" si="55"/>
        <v>500.001-1.000.000</v>
      </c>
    </row>
    <row r="1787" spans="1:13" x14ac:dyDescent="0.35">
      <c r="A1787">
        <v>4298</v>
      </c>
      <c r="B1787" t="s">
        <v>9</v>
      </c>
      <c r="C1787">
        <v>543582</v>
      </c>
      <c r="D1787" t="s">
        <v>10</v>
      </c>
      <c r="E1787" t="s">
        <v>16</v>
      </c>
      <c r="F1787" t="s">
        <v>12</v>
      </c>
      <c r="G1787" t="s">
        <v>13</v>
      </c>
      <c r="H1787" t="s">
        <v>13</v>
      </c>
      <c r="I1787">
        <v>49</v>
      </c>
      <c r="J1787" t="str">
        <f>IF(ABS((C1787-AVERAGE($C:$C))/_xlfn.STDEV.S(moras2[SALARIO]))&gt;1.96,"Atípico","No")</f>
        <v>No</v>
      </c>
      <c r="K1787" t="str">
        <f>IF(ABS((moras2[[#This Row],[EDAD]]-AVERAGE($I:$I))/_xlfn.STDEV.S($I:$I))&gt;1.96,"Atípico","No")</f>
        <v>No</v>
      </c>
      <c r="L1787" t="str">
        <f t="shared" si="54"/>
        <v>46-55</v>
      </c>
      <c r="M1787" t="str">
        <f t="shared" si="55"/>
        <v>500.001-1.000.000</v>
      </c>
    </row>
    <row r="1788" spans="1:13" x14ac:dyDescent="0.35">
      <c r="A1788">
        <v>4535</v>
      </c>
      <c r="B1788" t="s">
        <v>9</v>
      </c>
      <c r="C1788">
        <v>543427.36</v>
      </c>
      <c r="D1788" t="s">
        <v>10</v>
      </c>
      <c r="E1788" t="s">
        <v>16</v>
      </c>
      <c r="F1788" t="s">
        <v>12</v>
      </c>
      <c r="G1788" t="s">
        <v>13</v>
      </c>
      <c r="H1788" t="s">
        <v>13</v>
      </c>
      <c r="I1788">
        <v>27</v>
      </c>
      <c r="J1788" t="str">
        <f>IF(ABS((C1788-AVERAGE($C:$C))/_xlfn.STDEV.S(moras2[SALARIO]))&gt;1.96,"Atípico","No")</f>
        <v>No</v>
      </c>
      <c r="K1788" t="str">
        <f>IF(ABS((moras2[[#This Row],[EDAD]]-AVERAGE($I:$I))/_xlfn.STDEV.S($I:$I))&gt;1.96,"Atípico","No")</f>
        <v>No</v>
      </c>
      <c r="L1788" t="str">
        <f t="shared" si="54"/>
        <v>26-35</v>
      </c>
      <c r="M1788" t="str">
        <f t="shared" si="55"/>
        <v>500.001-1.000.000</v>
      </c>
    </row>
    <row r="1789" spans="1:13" x14ac:dyDescent="0.35">
      <c r="A1789">
        <v>4515</v>
      </c>
      <c r="B1789" t="s">
        <v>15</v>
      </c>
      <c r="C1789">
        <v>542628</v>
      </c>
      <c r="D1789" t="s">
        <v>18</v>
      </c>
      <c r="E1789" t="s">
        <v>16</v>
      </c>
      <c r="F1789" t="s">
        <v>12</v>
      </c>
      <c r="G1789" t="s">
        <v>13</v>
      </c>
      <c r="H1789" t="s">
        <v>13</v>
      </c>
      <c r="I1789">
        <v>55</v>
      </c>
      <c r="J1789" t="str">
        <f>IF(ABS((C1789-AVERAGE($C:$C))/_xlfn.STDEV.S(moras2[SALARIO]))&gt;1.96,"Atípico","No")</f>
        <v>No</v>
      </c>
      <c r="K1789" t="str">
        <f>IF(ABS((moras2[[#This Row],[EDAD]]-AVERAGE($I:$I))/_xlfn.STDEV.S($I:$I))&gt;1.96,"Atípico","No")</f>
        <v>No</v>
      </c>
      <c r="L1789" t="str">
        <f t="shared" si="54"/>
        <v>46-55</v>
      </c>
      <c r="M1789" t="str">
        <f t="shared" si="55"/>
        <v>500.001-1.000.000</v>
      </c>
    </row>
    <row r="1790" spans="1:13" x14ac:dyDescent="0.35">
      <c r="A1790">
        <v>3549</v>
      </c>
      <c r="B1790" t="s">
        <v>15</v>
      </c>
      <c r="C1790">
        <v>542430</v>
      </c>
      <c r="D1790" t="s">
        <v>10</v>
      </c>
      <c r="E1790" t="s">
        <v>16</v>
      </c>
      <c r="F1790" t="s">
        <v>12</v>
      </c>
      <c r="G1790" t="s">
        <v>13</v>
      </c>
      <c r="H1790" t="s">
        <v>13</v>
      </c>
      <c r="I1790">
        <v>29</v>
      </c>
      <c r="J1790" t="str">
        <f>IF(ABS((C1790-AVERAGE($C:$C))/_xlfn.STDEV.S(moras2[SALARIO]))&gt;1.96,"Atípico","No")</f>
        <v>No</v>
      </c>
      <c r="K1790" t="str">
        <f>IF(ABS((moras2[[#This Row],[EDAD]]-AVERAGE($I:$I))/_xlfn.STDEV.S($I:$I))&gt;1.96,"Atípico","No")</f>
        <v>No</v>
      </c>
      <c r="L1790" t="str">
        <f t="shared" si="54"/>
        <v>26-35</v>
      </c>
      <c r="M1790" t="str">
        <f t="shared" si="55"/>
        <v>500.001-1.000.000</v>
      </c>
    </row>
    <row r="1791" spans="1:13" x14ac:dyDescent="0.35">
      <c r="A1791">
        <v>1275</v>
      </c>
      <c r="B1791" t="s">
        <v>15</v>
      </c>
      <c r="C1791">
        <v>542281.48</v>
      </c>
      <c r="D1791" t="s">
        <v>10</v>
      </c>
      <c r="E1791" t="s">
        <v>16</v>
      </c>
      <c r="F1791" t="s">
        <v>12</v>
      </c>
      <c r="G1791" t="s">
        <v>13</v>
      </c>
      <c r="H1791" t="s">
        <v>13</v>
      </c>
      <c r="I1791">
        <v>36</v>
      </c>
      <c r="J1791" t="str">
        <f>IF(ABS((C1791-AVERAGE($C:$C))/_xlfn.STDEV.S(moras2[SALARIO]))&gt;1.96,"Atípico","No")</f>
        <v>No</v>
      </c>
      <c r="K1791" t="str">
        <f>IF(ABS((moras2[[#This Row],[EDAD]]-AVERAGE($I:$I))/_xlfn.STDEV.S($I:$I))&gt;1.96,"Atípico","No")</f>
        <v>No</v>
      </c>
      <c r="L1791" t="str">
        <f t="shared" si="54"/>
        <v>36-45</v>
      </c>
      <c r="M1791" t="str">
        <f t="shared" si="55"/>
        <v>500.001-1.000.000</v>
      </c>
    </row>
    <row r="1792" spans="1:13" x14ac:dyDescent="0.35">
      <c r="A1792">
        <v>4562</v>
      </c>
      <c r="B1792" t="s">
        <v>9</v>
      </c>
      <c r="C1792">
        <v>542095.31999999995</v>
      </c>
      <c r="D1792" t="s">
        <v>14</v>
      </c>
      <c r="E1792" t="s">
        <v>11</v>
      </c>
      <c r="F1792" t="s">
        <v>12</v>
      </c>
      <c r="G1792" t="s">
        <v>13</v>
      </c>
      <c r="H1792" t="s">
        <v>13</v>
      </c>
      <c r="I1792">
        <v>64</v>
      </c>
      <c r="J1792" t="str">
        <f>IF(ABS((C1792-AVERAGE($C:$C))/_xlfn.STDEV.S(moras2[SALARIO]))&gt;1.96,"Atípico","No")</f>
        <v>No</v>
      </c>
      <c r="K1792" t="str">
        <f>IF(ABS((moras2[[#This Row],[EDAD]]-AVERAGE($I:$I))/_xlfn.STDEV.S($I:$I))&gt;1.96,"Atípico","No")</f>
        <v>No</v>
      </c>
      <c r="L1792" t="str">
        <f t="shared" si="54"/>
        <v>56+</v>
      </c>
      <c r="M1792" t="str">
        <f t="shared" si="55"/>
        <v>500.001-1.000.000</v>
      </c>
    </row>
    <row r="1793" spans="1:13" x14ac:dyDescent="0.35">
      <c r="A1793">
        <v>4627</v>
      </c>
      <c r="B1793" t="s">
        <v>9</v>
      </c>
      <c r="C1793">
        <v>541379.75</v>
      </c>
      <c r="D1793" t="s">
        <v>10</v>
      </c>
      <c r="E1793" t="s">
        <v>16</v>
      </c>
      <c r="F1793" t="s">
        <v>12</v>
      </c>
      <c r="G1793" t="s">
        <v>12</v>
      </c>
      <c r="H1793" t="s">
        <v>13</v>
      </c>
      <c r="I1793">
        <v>77</v>
      </c>
      <c r="J1793" t="str">
        <f>IF(ABS((C1793-AVERAGE($C:$C))/_xlfn.STDEV.S(moras2[SALARIO]))&gt;1.96,"Atípico","No")</f>
        <v>No</v>
      </c>
      <c r="K1793" t="str">
        <f>IF(ABS((moras2[[#This Row],[EDAD]]-AVERAGE($I:$I))/_xlfn.STDEV.S($I:$I))&gt;1.96,"Atípico","No")</f>
        <v>Atípico</v>
      </c>
      <c r="L1793" t="str">
        <f t="shared" si="54"/>
        <v>56+</v>
      </c>
      <c r="M1793" t="str">
        <f t="shared" si="55"/>
        <v>500.001-1.000.000</v>
      </c>
    </row>
    <row r="1794" spans="1:13" x14ac:dyDescent="0.35">
      <c r="A1794">
        <v>3371</v>
      </c>
      <c r="B1794" t="s">
        <v>9</v>
      </c>
      <c r="C1794">
        <v>541286.99</v>
      </c>
      <c r="D1794" t="s">
        <v>10</v>
      </c>
      <c r="E1794" t="s">
        <v>16</v>
      </c>
      <c r="F1794" t="s">
        <v>12</v>
      </c>
      <c r="G1794" t="s">
        <v>13</v>
      </c>
      <c r="H1794" t="s">
        <v>13</v>
      </c>
      <c r="I1794">
        <v>38</v>
      </c>
      <c r="J1794" t="str">
        <f>IF(ABS((C1794-AVERAGE($C:$C))/_xlfn.STDEV.S(moras2[SALARIO]))&gt;1.96,"Atípico","No")</f>
        <v>No</v>
      </c>
      <c r="K1794" t="str">
        <f>IF(ABS((moras2[[#This Row],[EDAD]]-AVERAGE($I:$I))/_xlfn.STDEV.S($I:$I))&gt;1.96,"Atípico","No")</f>
        <v>No</v>
      </c>
      <c r="L1794" t="str">
        <f t="shared" ref="L1794:L1857" si="56">IF(I1794&lt;=35,"26-35",IF(I1794&lt;=45,"36-45",IF(I1794&lt;=55,"46-55","56+")))</f>
        <v>36-45</v>
      </c>
      <c r="M1794" t="str">
        <f t="shared" ref="M1794:M1857" si="57">IF(C1794&lt;=500000,"0-500.000",
IF(C1794&lt;=1000000,"500.001-1.000.000",
IF(C1794&lt;=5000000,"1.000.001-5.000.000",
"5.000.001-16.858.742")))</f>
        <v>500.001-1.000.000</v>
      </c>
    </row>
    <row r="1795" spans="1:13" x14ac:dyDescent="0.35">
      <c r="A1795">
        <v>3561</v>
      </c>
      <c r="B1795" t="s">
        <v>15</v>
      </c>
      <c r="C1795">
        <v>541045</v>
      </c>
      <c r="D1795" t="s">
        <v>10</v>
      </c>
      <c r="E1795" t="s">
        <v>16</v>
      </c>
      <c r="F1795" t="s">
        <v>12</v>
      </c>
      <c r="G1795" t="s">
        <v>13</v>
      </c>
      <c r="H1795" t="s">
        <v>13</v>
      </c>
      <c r="I1795">
        <v>28</v>
      </c>
      <c r="J1795" t="str">
        <f>IF(ABS((C1795-AVERAGE($C:$C))/_xlfn.STDEV.S(moras2[SALARIO]))&gt;1.96,"Atípico","No")</f>
        <v>No</v>
      </c>
      <c r="K1795" t="str">
        <f>IF(ABS((moras2[[#This Row],[EDAD]]-AVERAGE($I:$I))/_xlfn.STDEV.S($I:$I))&gt;1.96,"Atípico","No")</f>
        <v>No</v>
      </c>
      <c r="L1795" t="str">
        <f t="shared" si="56"/>
        <v>26-35</v>
      </c>
      <c r="M1795" t="str">
        <f t="shared" si="57"/>
        <v>500.001-1.000.000</v>
      </c>
    </row>
    <row r="1796" spans="1:13" x14ac:dyDescent="0.35">
      <c r="A1796">
        <v>3512</v>
      </c>
      <c r="B1796" t="s">
        <v>9</v>
      </c>
      <c r="C1796">
        <v>540982.97</v>
      </c>
      <c r="D1796" t="s">
        <v>10</v>
      </c>
      <c r="E1796" t="s">
        <v>11</v>
      </c>
      <c r="F1796" t="s">
        <v>12</v>
      </c>
      <c r="G1796" t="s">
        <v>13</v>
      </c>
      <c r="H1796" t="s">
        <v>13</v>
      </c>
      <c r="I1796">
        <v>29</v>
      </c>
      <c r="J1796" t="str">
        <f>IF(ABS((C1796-AVERAGE($C:$C))/_xlfn.STDEV.S(moras2[SALARIO]))&gt;1.96,"Atípico","No")</f>
        <v>No</v>
      </c>
      <c r="K1796" t="str">
        <f>IF(ABS((moras2[[#This Row],[EDAD]]-AVERAGE($I:$I))/_xlfn.STDEV.S($I:$I))&gt;1.96,"Atípico","No")</f>
        <v>No</v>
      </c>
      <c r="L1796" t="str">
        <f t="shared" si="56"/>
        <v>26-35</v>
      </c>
      <c r="M1796" t="str">
        <f t="shared" si="57"/>
        <v>500.001-1.000.000</v>
      </c>
    </row>
    <row r="1797" spans="1:13" x14ac:dyDescent="0.35">
      <c r="A1797">
        <v>4699</v>
      </c>
      <c r="B1797" t="s">
        <v>15</v>
      </c>
      <c r="C1797">
        <v>540376</v>
      </c>
      <c r="D1797" t="s">
        <v>10</v>
      </c>
      <c r="E1797" t="s">
        <v>16</v>
      </c>
      <c r="F1797" t="s">
        <v>12</v>
      </c>
      <c r="G1797" t="s">
        <v>13</v>
      </c>
      <c r="H1797" t="s">
        <v>13</v>
      </c>
      <c r="I1797">
        <v>35</v>
      </c>
      <c r="J1797" t="str">
        <f>IF(ABS((C1797-AVERAGE($C:$C))/_xlfn.STDEV.S(moras2[SALARIO]))&gt;1.96,"Atípico","No")</f>
        <v>No</v>
      </c>
      <c r="K1797" t="str">
        <f>IF(ABS((moras2[[#This Row],[EDAD]]-AVERAGE($I:$I))/_xlfn.STDEV.S($I:$I))&gt;1.96,"Atípico","No")</f>
        <v>No</v>
      </c>
      <c r="L1797" t="str">
        <f t="shared" si="56"/>
        <v>26-35</v>
      </c>
      <c r="M1797" t="str">
        <f t="shared" si="57"/>
        <v>500.001-1.000.000</v>
      </c>
    </row>
    <row r="1798" spans="1:13" x14ac:dyDescent="0.35">
      <c r="A1798">
        <v>3555</v>
      </c>
      <c r="B1798" t="s">
        <v>9</v>
      </c>
      <c r="C1798">
        <v>540287.05000000005</v>
      </c>
      <c r="D1798" t="s">
        <v>10</v>
      </c>
      <c r="E1798" t="s">
        <v>16</v>
      </c>
      <c r="F1798" t="s">
        <v>12</v>
      </c>
      <c r="G1798" t="s">
        <v>13</v>
      </c>
      <c r="H1798" t="s">
        <v>13</v>
      </c>
      <c r="I1798">
        <v>40</v>
      </c>
      <c r="J1798" t="str">
        <f>IF(ABS((C1798-AVERAGE($C:$C))/_xlfn.STDEV.S(moras2[SALARIO]))&gt;1.96,"Atípico","No")</f>
        <v>No</v>
      </c>
      <c r="K1798" t="str">
        <f>IF(ABS((moras2[[#This Row],[EDAD]]-AVERAGE($I:$I))/_xlfn.STDEV.S($I:$I))&gt;1.96,"Atípico","No")</f>
        <v>No</v>
      </c>
      <c r="L1798" t="str">
        <f t="shared" si="56"/>
        <v>36-45</v>
      </c>
      <c r="M1798" t="str">
        <f t="shared" si="57"/>
        <v>500.001-1.000.000</v>
      </c>
    </row>
    <row r="1799" spans="1:13" x14ac:dyDescent="0.35">
      <c r="A1799">
        <v>3322</v>
      </c>
      <c r="B1799" t="s">
        <v>15</v>
      </c>
      <c r="C1799">
        <v>540083</v>
      </c>
      <c r="D1799" t="s">
        <v>17</v>
      </c>
      <c r="E1799" t="s">
        <v>16</v>
      </c>
      <c r="F1799" t="s">
        <v>13</v>
      </c>
      <c r="G1799" t="s">
        <v>12</v>
      </c>
      <c r="H1799" t="s">
        <v>12</v>
      </c>
      <c r="I1799">
        <v>73</v>
      </c>
      <c r="J1799" t="str">
        <f>IF(ABS((C1799-AVERAGE($C:$C))/_xlfn.STDEV.S(moras2[SALARIO]))&gt;1.96,"Atípico","No")</f>
        <v>No</v>
      </c>
      <c r="K1799" t="str">
        <f>IF(ABS((moras2[[#This Row],[EDAD]]-AVERAGE($I:$I))/_xlfn.STDEV.S($I:$I))&gt;1.96,"Atípico","No")</f>
        <v>Atípico</v>
      </c>
      <c r="L1799" t="str">
        <f t="shared" si="56"/>
        <v>56+</v>
      </c>
      <c r="M1799" t="str">
        <f t="shared" si="57"/>
        <v>500.001-1.000.000</v>
      </c>
    </row>
    <row r="1800" spans="1:13" x14ac:dyDescent="0.35">
      <c r="A1800">
        <v>4121</v>
      </c>
      <c r="B1800" t="s">
        <v>15</v>
      </c>
      <c r="C1800">
        <v>540083</v>
      </c>
      <c r="D1800" t="s">
        <v>18</v>
      </c>
      <c r="E1800" t="s">
        <v>16</v>
      </c>
      <c r="F1800" t="s">
        <v>12</v>
      </c>
      <c r="G1800" t="s">
        <v>13</v>
      </c>
      <c r="H1800" t="s">
        <v>12</v>
      </c>
      <c r="I1800">
        <v>41</v>
      </c>
      <c r="J1800" t="str">
        <f>IF(ABS((C1800-AVERAGE($C:$C))/_xlfn.STDEV.S(moras2[SALARIO]))&gt;1.96,"Atípico","No")</f>
        <v>No</v>
      </c>
      <c r="K1800" t="str">
        <f>IF(ABS((moras2[[#This Row],[EDAD]]-AVERAGE($I:$I))/_xlfn.STDEV.S($I:$I))&gt;1.96,"Atípico","No")</f>
        <v>No</v>
      </c>
      <c r="L1800" t="str">
        <f t="shared" si="56"/>
        <v>36-45</v>
      </c>
      <c r="M1800" t="str">
        <f t="shared" si="57"/>
        <v>500.001-1.000.000</v>
      </c>
    </row>
    <row r="1801" spans="1:13" x14ac:dyDescent="0.35">
      <c r="A1801">
        <v>4189</v>
      </c>
      <c r="B1801" t="s">
        <v>9</v>
      </c>
      <c r="C1801">
        <v>540083</v>
      </c>
      <c r="D1801" t="s">
        <v>18</v>
      </c>
      <c r="E1801" t="s">
        <v>16</v>
      </c>
      <c r="F1801" t="s">
        <v>12</v>
      </c>
      <c r="G1801" t="s">
        <v>12</v>
      </c>
      <c r="H1801" t="s">
        <v>12</v>
      </c>
      <c r="I1801">
        <v>47</v>
      </c>
      <c r="J1801" t="str">
        <f>IF(ABS((C1801-AVERAGE($C:$C))/_xlfn.STDEV.S(moras2[SALARIO]))&gt;1.96,"Atípico","No")</f>
        <v>No</v>
      </c>
      <c r="K1801" t="str">
        <f>IF(ABS((moras2[[#This Row],[EDAD]]-AVERAGE($I:$I))/_xlfn.STDEV.S($I:$I))&gt;1.96,"Atípico","No")</f>
        <v>No</v>
      </c>
      <c r="L1801" t="str">
        <f t="shared" si="56"/>
        <v>46-55</v>
      </c>
      <c r="M1801" t="str">
        <f t="shared" si="57"/>
        <v>500.001-1.000.000</v>
      </c>
    </row>
    <row r="1802" spans="1:13" x14ac:dyDescent="0.35">
      <c r="A1802">
        <v>4158</v>
      </c>
      <c r="B1802" t="s">
        <v>9</v>
      </c>
      <c r="C1802">
        <v>540083</v>
      </c>
      <c r="D1802" t="s">
        <v>18</v>
      </c>
      <c r="E1802" t="s">
        <v>16</v>
      </c>
      <c r="F1802" t="s">
        <v>12</v>
      </c>
      <c r="G1802" t="s">
        <v>13</v>
      </c>
      <c r="H1802" t="s">
        <v>12</v>
      </c>
      <c r="I1802">
        <v>54</v>
      </c>
      <c r="J1802" t="str">
        <f>IF(ABS((C1802-AVERAGE($C:$C))/_xlfn.STDEV.S(moras2[SALARIO]))&gt;1.96,"Atípico","No")</f>
        <v>No</v>
      </c>
      <c r="K1802" t="str">
        <f>IF(ABS((moras2[[#This Row],[EDAD]]-AVERAGE($I:$I))/_xlfn.STDEV.S($I:$I))&gt;1.96,"Atípico","No")</f>
        <v>No</v>
      </c>
      <c r="L1802" t="str">
        <f t="shared" si="56"/>
        <v>46-55</v>
      </c>
      <c r="M1802" t="str">
        <f t="shared" si="57"/>
        <v>500.001-1.000.000</v>
      </c>
    </row>
    <row r="1803" spans="1:13" x14ac:dyDescent="0.35">
      <c r="A1803">
        <v>3862</v>
      </c>
      <c r="B1803" t="s">
        <v>15</v>
      </c>
      <c r="C1803">
        <v>540083</v>
      </c>
      <c r="D1803" t="s">
        <v>18</v>
      </c>
      <c r="E1803" t="s">
        <v>16</v>
      </c>
      <c r="F1803" t="s">
        <v>12</v>
      </c>
      <c r="G1803" t="s">
        <v>12</v>
      </c>
      <c r="H1803" t="s">
        <v>12</v>
      </c>
      <c r="I1803">
        <v>55</v>
      </c>
      <c r="J1803" t="str">
        <f>IF(ABS((C1803-AVERAGE($C:$C))/_xlfn.STDEV.S(moras2[SALARIO]))&gt;1.96,"Atípico","No")</f>
        <v>No</v>
      </c>
      <c r="K1803" t="str">
        <f>IF(ABS((moras2[[#This Row],[EDAD]]-AVERAGE($I:$I))/_xlfn.STDEV.S($I:$I))&gt;1.96,"Atípico","No")</f>
        <v>No</v>
      </c>
      <c r="L1803" t="str">
        <f t="shared" si="56"/>
        <v>46-55</v>
      </c>
      <c r="M1803" t="str">
        <f t="shared" si="57"/>
        <v>500.001-1.000.000</v>
      </c>
    </row>
    <row r="1804" spans="1:13" x14ac:dyDescent="0.35">
      <c r="A1804">
        <v>946</v>
      </c>
      <c r="B1804" t="s">
        <v>9</v>
      </c>
      <c r="C1804">
        <v>540083</v>
      </c>
      <c r="D1804" t="s">
        <v>18</v>
      </c>
      <c r="E1804" t="s">
        <v>16</v>
      </c>
      <c r="F1804" t="s">
        <v>12</v>
      </c>
      <c r="G1804" t="s">
        <v>13</v>
      </c>
      <c r="H1804" t="s">
        <v>12</v>
      </c>
      <c r="I1804">
        <v>60</v>
      </c>
      <c r="J1804" t="str">
        <f>IF(ABS((C1804-AVERAGE($C:$C))/_xlfn.STDEV.S(moras2[SALARIO]))&gt;1.96,"Atípico","No")</f>
        <v>No</v>
      </c>
      <c r="K1804" t="str">
        <f>IF(ABS((moras2[[#This Row],[EDAD]]-AVERAGE($I:$I))/_xlfn.STDEV.S($I:$I))&gt;1.96,"Atípico","No")</f>
        <v>No</v>
      </c>
      <c r="L1804" t="str">
        <f t="shared" si="56"/>
        <v>56+</v>
      </c>
      <c r="M1804" t="str">
        <f t="shared" si="57"/>
        <v>500.001-1.000.000</v>
      </c>
    </row>
    <row r="1805" spans="1:13" x14ac:dyDescent="0.35">
      <c r="A1805">
        <v>1504</v>
      </c>
      <c r="B1805" t="s">
        <v>9</v>
      </c>
      <c r="C1805">
        <v>540083</v>
      </c>
      <c r="D1805" t="s">
        <v>18</v>
      </c>
      <c r="E1805" t="s">
        <v>16</v>
      </c>
      <c r="F1805" t="s">
        <v>12</v>
      </c>
      <c r="G1805" t="s">
        <v>13</v>
      </c>
      <c r="H1805" t="s">
        <v>12</v>
      </c>
      <c r="I1805">
        <v>60</v>
      </c>
      <c r="J1805" t="str">
        <f>IF(ABS((C1805-AVERAGE($C:$C))/_xlfn.STDEV.S(moras2[SALARIO]))&gt;1.96,"Atípico","No")</f>
        <v>No</v>
      </c>
      <c r="K1805" t="str">
        <f>IF(ABS((moras2[[#This Row],[EDAD]]-AVERAGE($I:$I))/_xlfn.STDEV.S($I:$I))&gt;1.96,"Atípico","No")</f>
        <v>No</v>
      </c>
      <c r="L1805" t="str">
        <f t="shared" si="56"/>
        <v>56+</v>
      </c>
      <c r="M1805" t="str">
        <f t="shared" si="57"/>
        <v>500.001-1.000.000</v>
      </c>
    </row>
    <row r="1806" spans="1:13" x14ac:dyDescent="0.35">
      <c r="A1806">
        <v>651</v>
      </c>
      <c r="B1806" t="s">
        <v>15</v>
      </c>
      <c r="C1806">
        <v>540000</v>
      </c>
      <c r="D1806" t="s">
        <v>10</v>
      </c>
      <c r="E1806" t="s">
        <v>16</v>
      </c>
      <c r="F1806" t="s">
        <v>12</v>
      </c>
      <c r="G1806" t="s">
        <v>13</v>
      </c>
      <c r="H1806" t="s">
        <v>13</v>
      </c>
      <c r="I1806">
        <v>26</v>
      </c>
      <c r="J1806" t="str">
        <f>IF(ABS((C1806-AVERAGE($C:$C))/_xlfn.STDEV.S(moras2[SALARIO]))&gt;1.96,"Atípico","No")</f>
        <v>No</v>
      </c>
      <c r="K1806" t="str">
        <f>IF(ABS((moras2[[#This Row],[EDAD]]-AVERAGE($I:$I))/_xlfn.STDEV.S($I:$I))&gt;1.96,"Atípico","No")</f>
        <v>No</v>
      </c>
      <c r="L1806" t="str">
        <f t="shared" si="56"/>
        <v>26-35</v>
      </c>
      <c r="M1806" t="str">
        <f t="shared" si="57"/>
        <v>500.001-1.000.000</v>
      </c>
    </row>
    <row r="1807" spans="1:13" x14ac:dyDescent="0.35">
      <c r="A1807">
        <v>1164</v>
      </c>
      <c r="B1807" t="s">
        <v>9</v>
      </c>
      <c r="C1807">
        <v>540000</v>
      </c>
      <c r="D1807" t="s">
        <v>10</v>
      </c>
      <c r="E1807" t="s">
        <v>16</v>
      </c>
      <c r="F1807" t="s">
        <v>12</v>
      </c>
      <c r="G1807" t="s">
        <v>13</v>
      </c>
      <c r="H1807" t="s">
        <v>13</v>
      </c>
      <c r="I1807">
        <v>28</v>
      </c>
      <c r="J1807" t="str">
        <f>IF(ABS((C1807-AVERAGE($C:$C))/_xlfn.STDEV.S(moras2[SALARIO]))&gt;1.96,"Atípico","No")</f>
        <v>No</v>
      </c>
      <c r="K1807" t="str">
        <f>IF(ABS((moras2[[#This Row],[EDAD]]-AVERAGE($I:$I))/_xlfn.STDEV.S($I:$I))&gt;1.96,"Atípico","No")</f>
        <v>No</v>
      </c>
      <c r="L1807" t="str">
        <f t="shared" si="56"/>
        <v>26-35</v>
      </c>
      <c r="M1807" t="str">
        <f t="shared" si="57"/>
        <v>500.001-1.000.000</v>
      </c>
    </row>
    <row r="1808" spans="1:13" x14ac:dyDescent="0.35">
      <c r="A1808">
        <v>2871</v>
      </c>
      <c r="B1808" t="s">
        <v>9</v>
      </c>
      <c r="C1808">
        <v>539969</v>
      </c>
      <c r="D1808" t="s">
        <v>10</v>
      </c>
      <c r="E1808" t="s">
        <v>16</v>
      </c>
      <c r="F1808" t="s">
        <v>12</v>
      </c>
      <c r="G1808" t="s">
        <v>13</v>
      </c>
      <c r="H1808" t="s">
        <v>13</v>
      </c>
      <c r="I1808">
        <v>47</v>
      </c>
      <c r="J1808" t="str">
        <f>IF(ABS((C1808-AVERAGE($C:$C))/_xlfn.STDEV.S(moras2[SALARIO]))&gt;1.96,"Atípico","No")</f>
        <v>No</v>
      </c>
      <c r="K1808" t="str">
        <f>IF(ABS((moras2[[#This Row],[EDAD]]-AVERAGE($I:$I))/_xlfn.STDEV.S($I:$I))&gt;1.96,"Atípico","No")</f>
        <v>No</v>
      </c>
      <c r="L1808" t="str">
        <f t="shared" si="56"/>
        <v>46-55</v>
      </c>
      <c r="M1808" t="str">
        <f t="shared" si="57"/>
        <v>500.001-1.000.000</v>
      </c>
    </row>
    <row r="1809" spans="1:13" x14ac:dyDescent="0.35">
      <c r="A1809">
        <v>443</v>
      </c>
      <c r="B1809" t="s">
        <v>9</v>
      </c>
      <c r="C1809">
        <v>539324</v>
      </c>
      <c r="D1809" t="s">
        <v>10</v>
      </c>
      <c r="E1809" t="s">
        <v>11</v>
      </c>
      <c r="F1809" t="s">
        <v>12</v>
      </c>
      <c r="G1809" t="s">
        <v>13</v>
      </c>
      <c r="H1809" t="s">
        <v>13</v>
      </c>
      <c r="I1809">
        <v>38</v>
      </c>
      <c r="J1809" t="str">
        <f>IF(ABS((C1809-AVERAGE($C:$C))/_xlfn.STDEV.S(moras2[SALARIO]))&gt;1.96,"Atípico","No")</f>
        <v>No</v>
      </c>
      <c r="K1809" t="str">
        <f>IF(ABS((moras2[[#This Row],[EDAD]]-AVERAGE($I:$I))/_xlfn.STDEV.S($I:$I))&gt;1.96,"Atípico","No")</f>
        <v>No</v>
      </c>
      <c r="L1809" t="str">
        <f t="shared" si="56"/>
        <v>36-45</v>
      </c>
      <c r="M1809" t="str">
        <f t="shared" si="57"/>
        <v>500.001-1.000.000</v>
      </c>
    </row>
    <row r="1810" spans="1:13" x14ac:dyDescent="0.35">
      <c r="A1810">
        <v>339</v>
      </c>
      <c r="B1810" t="s">
        <v>15</v>
      </c>
      <c r="C1810">
        <v>539203</v>
      </c>
      <c r="D1810" t="s">
        <v>10</v>
      </c>
      <c r="E1810" t="s">
        <v>16</v>
      </c>
      <c r="F1810" t="s">
        <v>12</v>
      </c>
      <c r="G1810" t="s">
        <v>13</v>
      </c>
      <c r="H1810" t="s">
        <v>13</v>
      </c>
      <c r="I1810">
        <v>29</v>
      </c>
      <c r="J1810" t="str">
        <f>IF(ABS((C1810-AVERAGE($C:$C))/_xlfn.STDEV.S(moras2[SALARIO]))&gt;1.96,"Atípico","No")</f>
        <v>No</v>
      </c>
      <c r="K1810" t="str">
        <f>IF(ABS((moras2[[#This Row],[EDAD]]-AVERAGE($I:$I))/_xlfn.STDEV.S($I:$I))&gt;1.96,"Atípico","No")</f>
        <v>No</v>
      </c>
      <c r="L1810" t="str">
        <f t="shared" si="56"/>
        <v>26-35</v>
      </c>
      <c r="M1810" t="str">
        <f t="shared" si="57"/>
        <v>500.001-1.000.000</v>
      </c>
    </row>
    <row r="1811" spans="1:13" x14ac:dyDescent="0.35">
      <c r="A1811">
        <v>2636</v>
      </c>
      <c r="B1811" t="s">
        <v>15</v>
      </c>
      <c r="C1811">
        <v>539036</v>
      </c>
      <c r="D1811" t="s">
        <v>10</v>
      </c>
      <c r="E1811" t="s">
        <v>11</v>
      </c>
      <c r="F1811" t="s">
        <v>12</v>
      </c>
      <c r="G1811" t="s">
        <v>13</v>
      </c>
      <c r="H1811" t="s">
        <v>13</v>
      </c>
      <c r="I1811">
        <v>32</v>
      </c>
      <c r="J1811" t="str">
        <f>IF(ABS((C1811-AVERAGE($C:$C))/_xlfn.STDEV.S(moras2[SALARIO]))&gt;1.96,"Atípico","No")</f>
        <v>No</v>
      </c>
      <c r="K1811" t="str">
        <f>IF(ABS((moras2[[#This Row],[EDAD]]-AVERAGE($I:$I))/_xlfn.STDEV.S($I:$I))&gt;1.96,"Atípico","No")</f>
        <v>No</v>
      </c>
      <c r="L1811" t="str">
        <f t="shared" si="56"/>
        <v>26-35</v>
      </c>
      <c r="M1811" t="str">
        <f t="shared" si="57"/>
        <v>500.001-1.000.000</v>
      </c>
    </row>
    <row r="1812" spans="1:13" x14ac:dyDescent="0.35">
      <c r="A1812">
        <v>1903</v>
      </c>
      <c r="B1812" t="s">
        <v>9</v>
      </c>
      <c r="C1812">
        <v>539000</v>
      </c>
      <c r="D1812" t="s">
        <v>10</v>
      </c>
      <c r="E1812" t="s">
        <v>16</v>
      </c>
      <c r="F1812" t="s">
        <v>12</v>
      </c>
      <c r="G1812" t="s">
        <v>12</v>
      </c>
      <c r="H1812" t="s">
        <v>13</v>
      </c>
      <c r="I1812">
        <v>36</v>
      </c>
      <c r="J1812" t="str">
        <f>IF(ABS((C1812-AVERAGE($C:$C))/_xlfn.STDEV.S(moras2[SALARIO]))&gt;1.96,"Atípico","No")</f>
        <v>No</v>
      </c>
      <c r="K1812" t="str">
        <f>IF(ABS((moras2[[#This Row],[EDAD]]-AVERAGE($I:$I))/_xlfn.STDEV.S($I:$I))&gt;1.96,"Atípico","No")</f>
        <v>No</v>
      </c>
      <c r="L1812" t="str">
        <f t="shared" si="56"/>
        <v>36-45</v>
      </c>
      <c r="M1812" t="str">
        <f t="shared" si="57"/>
        <v>500.001-1.000.000</v>
      </c>
    </row>
    <row r="1813" spans="1:13" x14ac:dyDescent="0.35">
      <c r="A1813">
        <v>3695</v>
      </c>
      <c r="B1813" t="s">
        <v>9</v>
      </c>
      <c r="C1813">
        <v>538863.51</v>
      </c>
      <c r="D1813" t="s">
        <v>10</v>
      </c>
      <c r="E1813" t="s">
        <v>16</v>
      </c>
      <c r="F1813" t="s">
        <v>12</v>
      </c>
      <c r="G1813" t="s">
        <v>13</v>
      </c>
      <c r="H1813" t="s">
        <v>13</v>
      </c>
      <c r="I1813">
        <v>21</v>
      </c>
      <c r="J1813" t="str">
        <f>IF(ABS((C1813-AVERAGE($C:$C))/_xlfn.STDEV.S(moras2[SALARIO]))&gt;1.96,"Atípico","No")</f>
        <v>No</v>
      </c>
      <c r="K1813" t="str">
        <f>IF(ABS((moras2[[#This Row],[EDAD]]-AVERAGE($I:$I))/_xlfn.STDEV.S($I:$I))&gt;1.96,"Atípico","No")</f>
        <v>No</v>
      </c>
      <c r="L1813" t="str">
        <f t="shared" si="56"/>
        <v>26-35</v>
      </c>
      <c r="M1813" t="str">
        <f t="shared" si="57"/>
        <v>500.001-1.000.000</v>
      </c>
    </row>
    <row r="1814" spans="1:13" x14ac:dyDescent="0.35">
      <c r="A1814">
        <v>1660</v>
      </c>
      <c r="B1814" t="s">
        <v>15</v>
      </c>
      <c r="C1814">
        <v>538738.04</v>
      </c>
      <c r="D1814" t="s">
        <v>10</v>
      </c>
      <c r="E1814" t="s">
        <v>16</v>
      </c>
      <c r="F1814" t="s">
        <v>12</v>
      </c>
      <c r="G1814" t="s">
        <v>13</v>
      </c>
      <c r="H1814" t="s">
        <v>13</v>
      </c>
      <c r="I1814">
        <v>36</v>
      </c>
      <c r="J1814" t="str">
        <f>IF(ABS((C1814-AVERAGE($C:$C))/_xlfn.STDEV.S(moras2[SALARIO]))&gt;1.96,"Atípico","No")</f>
        <v>No</v>
      </c>
      <c r="K1814" t="str">
        <f>IF(ABS((moras2[[#This Row],[EDAD]]-AVERAGE($I:$I))/_xlfn.STDEV.S($I:$I))&gt;1.96,"Atípico","No")</f>
        <v>No</v>
      </c>
      <c r="L1814" t="str">
        <f t="shared" si="56"/>
        <v>36-45</v>
      </c>
      <c r="M1814" t="str">
        <f t="shared" si="57"/>
        <v>500.001-1.000.000</v>
      </c>
    </row>
    <row r="1815" spans="1:13" x14ac:dyDescent="0.35">
      <c r="A1815">
        <v>1131</v>
      </c>
      <c r="B1815" t="s">
        <v>9</v>
      </c>
      <c r="C1815">
        <v>538446.65</v>
      </c>
      <c r="D1815" t="s">
        <v>10</v>
      </c>
      <c r="E1815" t="s">
        <v>16</v>
      </c>
      <c r="F1815" t="s">
        <v>12</v>
      </c>
      <c r="G1815" t="s">
        <v>13</v>
      </c>
      <c r="H1815" t="s">
        <v>13</v>
      </c>
      <c r="I1815">
        <v>28</v>
      </c>
      <c r="J1815" t="str">
        <f>IF(ABS((C1815-AVERAGE($C:$C))/_xlfn.STDEV.S(moras2[SALARIO]))&gt;1.96,"Atípico","No")</f>
        <v>No</v>
      </c>
      <c r="K1815" t="str">
        <f>IF(ABS((moras2[[#This Row],[EDAD]]-AVERAGE($I:$I))/_xlfn.STDEV.S($I:$I))&gt;1.96,"Atípico","No")</f>
        <v>No</v>
      </c>
      <c r="L1815" t="str">
        <f t="shared" si="56"/>
        <v>26-35</v>
      </c>
      <c r="M1815" t="str">
        <f t="shared" si="57"/>
        <v>500.001-1.000.000</v>
      </c>
    </row>
    <row r="1816" spans="1:13" x14ac:dyDescent="0.35">
      <c r="A1816">
        <v>964</v>
      </c>
      <c r="B1816" t="s">
        <v>15</v>
      </c>
      <c r="C1816">
        <v>538365</v>
      </c>
      <c r="D1816" t="s">
        <v>14</v>
      </c>
      <c r="E1816" t="s">
        <v>11</v>
      </c>
      <c r="F1816" t="s">
        <v>12</v>
      </c>
      <c r="G1816" t="s">
        <v>13</v>
      </c>
      <c r="H1816" t="s">
        <v>13</v>
      </c>
      <c r="I1816">
        <v>71</v>
      </c>
      <c r="J1816" t="str">
        <f>IF(ABS((C1816-AVERAGE($C:$C))/_xlfn.STDEV.S(moras2[SALARIO]))&gt;1.96,"Atípico","No")</f>
        <v>No</v>
      </c>
      <c r="K1816" t="str">
        <f>IF(ABS((moras2[[#This Row],[EDAD]]-AVERAGE($I:$I))/_xlfn.STDEV.S($I:$I))&gt;1.96,"Atípico","No")</f>
        <v>Atípico</v>
      </c>
      <c r="L1816" t="str">
        <f t="shared" si="56"/>
        <v>56+</v>
      </c>
      <c r="M1816" t="str">
        <f t="shared" si="57"/>
        <v>500.001-1.000.000</v>
      </c>
    </row>
    <row r="1817" spans="1:13" x14ac:dyDescent="0.35">
      <c r="A1817">
        <v>3289</v>
      </c>
      <c r="B1817" t="s">
        <v>9</v>
      </c>
      <c r="C1817">
        <v>538043.07999999996</v>
      </c>
      <c r="D1817" t="s">
        <v>10</v>
      </c>
      <c r="E1817" t="s">
        <v>16</v>
      </c>
      <c r="F1817" t="s">
        <v>12</v>
      </c>
      <c r="G1817" t="s">
        <v>13</v>
      </c>
      <c r="H1817" t="s">
        <v>13</v>
      </c>
      <c r="I1817">
        <v>45</v>
      </c>
      <c r="J1817" t="str">
        <f>IF(ABS((C1817-AVERAGE($C:$C))/_xlfn.STDEV.S(moras2[SALARIO]))&gt;1.96,"Atípico","No")</f>
        <v>No</v>
      </c>
      <c r="K1817" t="str">
        <f>IF(ABS((moras2[[#This Row],[EDAD]]-AVERAGE($I:$I))/_xlfn.STDEV.S($I:$I))&gt;1.96,"Atípico","No")</f>
        <v>No</v>
      </c>
      <c r="L1817" t="str">
        <f t="shared" si="56"/>
        <v>36-45</v>
      </c>
      <c r="M1817" t="str">
        <f t="shared" si="57"/>
        <v>500.001-1.000.000</v>
      </c>
    </row>
    <row r="1818" spans="1:13" x14ac:dyDescent="0.35">
      <c r="A1818">
        <v>1963</v>
      </c>
      <c r="B1818" t="s">
        <v>9</v>
      </c>
      <c r="C1818">
        <v>537540</v>
      </c>
      <c r="D1818" t="s">
        <v>10</v>
      </c>
      <c r="E1818" t="s">
        <v>16</v>
      </c>
      <c r="F1818" t="s">
        <v>12</v>
      </c>
      <c r="G1818" t="s">
        <v>13</v>
      </c>
      <c r="H1818" t="s">
        <v>13</v>
      </c>
      <c r="I1818">
        <v>36</v>
      </c>
      <c r="J1818" t="str">
        <f>IF(ABS((C1818-AVERAGE($C:$C))/_xlfn.STDEV.S(moras2[SALARIO]))&gt;1.96,"Atípico","No")</f>
        <v>No</v>
      </c>
      <c r="K1818" t="str">
        <f>IF(ABS((moras2[[#This Row],[EDAD]]-AVERAGE($I:$I))/_xlfn.STDEV.S($I:$I))&gt;1.96,"Atípico","No")</f>
        <v>No</v>
      </c>
      <c r="L1818" t="str">
        <f t="shared" si="56"/>
        <v>36-45</v>
      </c>
      <c r="M1818" t="str">
        <f t="shared" si="57"/>
        <v>500.001-1.000.000</v>
      </c>
    </row>
    <row r="1819" spans="1:13" x14ac:dyDescent="0.35">
      <c r="A1819">
        <v>1571</v>
      </c>
      <c r="B1819" t="s">
        <v>9</v>
      </c>
      <c r="C1819">
        <v>537156.98</v>
      </c>
      <c r="D1819" t="s">
        <v>10</v>
      </c>
      <c r="E1819" t="s">
        <v>16</v>
      </c>
      <c r="F1819" t="s">
        <v>12</v>
      </c>
      <c r="G1819" t="s">
        <v>13</v>
      </c>
      <c r="H1819" t="s">
        <v>13</v>
      </c>
      <c r="I1819">
        <v>21</v>
      </c>
      <c r="J1819" t="str">
        <f>IF(ABS((C1819-AVERAGE($C:$C))/_xlfn.STDEV.S(moras2[SALARIO]))&gt;1.96,"Atípico","No")</f>
        <v>No</v>
      </c>
      <c r="K1819" t="str">
        <f>IF(ABS((moras2[[#This Row],[EDAD]]-AVERAGE($I:$I))/_xlfn.STDEV.S($I:$I))&gt;1.96,"Atípico","No")</f>
        <v>No</v>
      </c>
      <c r="L1819" t="str">
        <f t="shared" si="56"/>
        <v>26-35</v>
      </c>
      <c r="M1819" t="str">
        <f t="shared" si="57"/>
        <v>500.001-1.000.000</v>
      </c>
    </row>
    <row r="1820" spans="1:13" x14ac:dyDescent="0.35">
      <c r="A1820">
        <v>2320</v>
      </c>
      <c r="B1820" t="s">
        <v>9</v>
      </c>
      <c r="C1820">
        <v>536142.9</v>
      </c>
      <c r="D1820" t="s">
        <v>10</v>
      </c>
      <c r="E1820" t="s">
        <v>16</v>
      </c>
      <c r="F1820" t="s">
        <v>12</v>
      </c>
      <c r="G1820" t="s">
        <v>13</v>
      </c>
      <c r="H1820" t="s">
        <v>13</v>
      </c>
      <c r="I1820">
        <v>20</v>
      </c>
      <c r="J1820" t="str">
        <f>IF(ABS((C1820-AVERAGE($C:$C))/_xlfn.STDEV.S(moras2[SALARIO]))&gt;1.96,"Atípico","No")</f>
        <v>No</v>
      </c>
      <c r="K1820" t="str">
        <f>IF(ABS((moras2[[#This Row],[EDAD]]-AVERAGE($I:$I))/_xlfn.STDEV.S($I:$I))&gt;1.96,"Atípico","No")</f>
        <v>No</v>
      </c>
      <c r="L1820" t="str">
        <f t="shared" si="56"/>
        <v>26-35</v>
      </c>
      <c r="M1820" t="str">
        <f t="shared" si="57"/>
        <v>500.001-1.000.000</v>
      </c>
    </row>
    <row r="1821" spans="1:13" x14ac:dyDescent="0.35">
      <c r="A1821">
        <v>4809</v>
      </c>
      <c r="B1821" t="s">
        <v>9</v>
      </c>
      <c r="C1821">
        <v>536035.42000000004</v>
      </c>
      <c r="D1821" t="s">
        <v>10</v>
      </c>
      <c r="E1821" t="s">
        <v>16</v>
      </c>
      <c r="F1821" t="s">
        <v>12</v>
      </c>
      <c r="G1821" t="s">
        <v>13</v>
      </c>
      <c r="H1821" t="s">
        <v>13</v>
      </c>
      <c r="I1821">
        <v>61</v>
      </c>
      <c r="J1821" t="str">
        <f>IF(ABS((C1821-AVERAGE($C:$C))/_xlfn.STDEV.S(moras2[SALARIO]))&gt;1.96,"Atípico","No")</f>
        <v>No</v>
      </c>
      <c r="K1821" t="str">
        <f>IF(ABS((moras2[[#This Row],[EDAD]]-AVERAGE($I:$I))/_xlfn.STDEV.S($I:$I))&gt;1.96,"Atípico","No")</f>
        <v>No</v>
      </c>
      <c r="L1821" t="str">
        <f t="shared" si="56"/>
        <v>56+</v>
      </c>
      <c r="M1821" t="str">
        <f t="shared" si="57"/>
        <v>500.001-1.000.000</v>
      </c>
    </row>
    <row r="1822" spans="1:13" x14ac:dyDescent="0.35">
      <c r="A1822">
        <v>4498</v>
      </c>
      <c r="B1822" t="s">
        <v>9</v>
      </c>
      <c r="C1822">
        <v>535842.93000000005</v>
      </c>
      <c r="D1822" t="s">
        <v>10</v>
      </c>
      <c r="E1822" t="s">
        <v>16</v>
      </c>
      <c r="F1822" t="s">
        <v>12</v>
      </c>
      <c r="G1822" t="s">
        <v>13</v>
      </c>
      <c r="H1822" t="s">
        <v>13</v>
      </c>
      <c r="I1822">
        <v>36</v>
      </c>
      <c r="J1822" t="str">
        <f>IF(ABS((C1822-AVERAGE($C:$C))/_xlfn.STDEV.S(moras2[SALARIO]))&gt;1.96,"Atípico","No")</f>
        <v>No</v>
      </c>
      <c r="K1822" t="str">
        <f>IF(ABS((moras2[[#This Row],[EDAD]]-AVERAGE($I:$I))/_xlfn.STDEV.S($I:$I))&gt;1.96,"Atípico","No")</f>
        <v>No</v>
      </c>
      <c r="L1822" t="str">
        <f t="shared" si="56"/>
        <v>36-45</v>
      </c>
      <c r="M1822" t="str">
        <f t="shared" si="57"/>
        <v>500.001-1.000.000</v>
      </c>
    </row>
    <row r="1823" spans="1:13" x14ac:dyDescent="0.35">
      <c r="A1823">
        <v>3333</v>
      </c>
      <c r="B1823" t="s">
        <v>15</v>
      </c>
      <c r="C1823">
        <v>535736.47</v>
      </c>
      <c r="D1823" t="s">
        <v>10</v>
      </c>
      <c r="E1823" t="s">
        <v>16</v>
      </c>
      <c r="F1823" t="s">
        <v>12</v>
      </c>
      <c r="G1823" t="s">
        <v>13</v>
      </c>
      <c r="H1823" t="s">
        <v>13</v>
      </c>
      <c r="I1823">
        <v>35</v>
      </c>
      <c r="J1823" t="str">
        <f>IF(ABS((C1823-AVERAGE($C:$C))/_xlfn.STDEV.S(moras2[SALARIO]))&gt;1.96,"Atípico","No")</f>
        <v>No</v>
      </c>
      <c r="K1823" t="str">
        <f>IF(ABS((moras2[[#This Row],[EDAD]]-AVERAGE($I:$I))/_xlfn.STDEV.S($I:$I))&gt;1.96,"Atípico","No")</f>
        <v>No</v>
      </c>
      <c r="L1823" t="str">
        <f t="shared" si="56"/>
        <v>26-35</v>
      </c>
      <c r="M1823" t="str">
        <f t="shared" si="57"/>
        <v>500.001-1.000.000</v>
      </c>
    </row>
    <row r="1824" spans="1:13" x14ac:dyDescent="0.35">
      <c r="A1824">
        <v>4673</v>
      </c>
      <c r="B1824" t="s">
        <v>9</v>
      </c>
      <c r="C1824">
        <v>535643.15</v>
      </c>
      <c r="D1824" t="s">
        <v>10</v>
      </c>
      <c r="E1824" t="s">
        <v>16</v>
      </c>
      <c r="F1824" t="s">
        <v>12</v>
      </c>
      <c r="G1824" t="s">
        <v>13</v>
      </c>
      <c r="H1824" t="s">
        <v>13</v>
      </c>
      <c r="I1824">
        <v>31</v>
      </c>
      <c r="J1824" t="str">
        <f>IF(ABS((C1824-AVERAGE($C:$C))/_xlfn.STDEV.S(moras2[SALARIO]))&gt;1.96,"Atípico","No")</f>
        <v>No</v>
      </c>
      <c r="K1824" t="str">
        <f>IF(ABS((moras2[[#This Row],[EDAD]]-AVERAGE($I:$I))/_xlfn.STDEV.S($I:$I))&gt;1.96,"Atípico","No")</f>
        <v>No</v>
      </c>
      <c r="L1824" t="str">
        <f t="shared" si="56"/>
        <v>26-35</v>
      </c>
      <c r="M1824" t="str">
        <f t="shared" si="57"/>
        <v>500.001-1.000.000</v>
      </c>
    </row>
    <row r="1825" spans="1:13" x14ac:dyDescent="0.35">
      <c r="A1825">
        <v>2419</v>
      </c>
      <c r="B1825" t="s">
        <v>15</v>
      </c>
      <c r="C1825">
        <v>534933</v>
      </c>
      <c r="D1825" t="s">
        <v>10</v>
      </c>
      <c r="E1825" t="s">
        <v>16</v>
      </c>
      <c r="F1825" t="s">
        <v>12</v>
      </c>
      <c r="G1825" t="s">
        <v>13</v>
      </c>
      <c r="H1825" t="s">
        <v>13</v>
      </c>
      <c r="I1825">
        <v>59</v>
      </c>
      <c r="J1825" t="str">
        <f>IF(ABS((C1825-AVERAGE($C:$C))/_xlfn.STDEV.S(moras2[SALARIO]))&gt;1.96,"Atípico","No")</f>
        <v>No</v>
      </c>
      <c r="K1825" t="str">
        <f>IF(ABS((moras2[[#This Row],[EDAD]]-AVERAGE($I:$I))/_xlfn.STDEV.S($I:$I))&gt;1.96,"Atípico","No")</f>
        <v>No</v>
      </c>
      <c r="L1825" t="str">
        <f t="shared" si="56"/>
        <v>56+</v>
      </c>
      <c r="M1825" t="str">
        <f t="shared" si="57"/>
        <v>500.001-1.000.000</v>
      </c>
    </row>
    <row r="1826" spans="1:13" x14ac:dyDescent="0.35">
      <c r="A1826">
        <v>2437</v>
      </c>
      <c r="B1826" t="s">
        <v>9</v>
      </c>
      <c r="C1826">
        <v>534815.5</v>
      </c>
      <c r="D1826" t="s">
        <v>10</v>
      </c>
      <c r="E1826" t="s">
        <v>11</v>
      </c>
      <c r="F1826" t="s">
        <v>12</v>
      </c>
      <c r="G1826" t="s">
        <v>13</v>
      </c>
      <c r="H1826" t="s">
        <v>13</v>
      </c>
      <c r="I1826">
        <v>26</v>
      </c>
      <c r="J1826" t="str">
        <f>IF(ABS((C1826-AVERAGE($C:$C))/_xlfn.STDEV.S(moras2[SALARIO]))&gt;1.96,"Atípico","No")</f>
        <v>No</v>
      </c>
      <c r="K1826" t="str">
        <f>IF(ABS((moras2[[#This Row],[EDAD]]-AVERAGE($I:$I))/_xlfn.STDEV.S($I:$I))&gt;1.96,"Atípico","No")</f>
        <v>No</v>
      </c>
      <c r="L1826" t="str">
        <f t="shared" si="56"/>
        <v>26-35</v>
      </c>
      <c r="M1826" t="str">
        <f t="shared" si="57"/>
        <v>500.001-1.000.000</v>
      </c>
    </row>
    <row r="1827" spans="1:13" x14ac:dyDescent="0.35">
      <c r="A1827">
        <v>884</v>
      </c>
      <c r="B1827" t="s">
        <v>15</v>
      </c>
      <c r="C1827">
        <v>534815.5</v>
      </c>
      <c r="D1827" t="s">
        <v>10</v>
      </c>
      <c r="E1827" t="s">
        <v>11</v>
      </c>
      <c r="F1827" t="s">
        <v>12</v>
      </c>
      <c r="G1827" t="s">
        <v>13</v>
      </c>
      <c r="H1827" t="s">
        <v>13</v>
      </c>
      <c r="I1827">
        <v>29</v>
      </c>
      <c r="J1827" t="str">
        <f>IF(ABS((C1827-AVERAGE($C:$C))/_xlfn.STDEV.S(moras2[SALARIO]))&gt;1.96,"Atípico","No")</f>
        <v>No</v>
      </c>
      <c r="K1827" t="str">
        <f>IF(ABS((moras2[[#This Row],[EDAD]]-AVERAGE($I:$I))/_xlfn.STDEV.S($I:$I))&gt;1.96,"Atípico","No")</f>
        <v>No</v>
      </c>
      <c r="L1827" t="str">
        <f t="shared" si="56"/>
        <v>26-35</v>
      </c>
      <c r="M1827" t="str">
        <f t="shared" si="57"/>
        <v>500.001-1.000.000</v>
      </c>
    </row>
    <row r="1828" spans="1:13" x14ac:dyDescent="0.35">
      <c r="A1828">
        <v>4151</v>
      </c>
      <c r="B1828" t="s">
        <v>9</v>
      </c>
      <c r="C1828">
        <v>534683</v>
      </c>
      <c r="D1828" t="s">
        <v>18</v>
      </c>
      <c r="E1828" t="s">
        <v>16</v>
      </c>
      <c r="F1828" t="s">
        <v>12</v>
      </c>
      <c r="G1828" t="s">
        <v>12</v>
      </c>
      <c r="H1828" t="s">
        <v>12</v>
      </c>
      <c r="I1828">
        <v>37</v>
      </c>
      <c r="J1828" t="str">
        <f>IF(ABS((C1828-AVERAGE($C:$C))/_xlfn.STDEV.S(moras2[SALARIO]))&gt;1.96,"Atípico","No")</f>
        <v>No</v>
      </c>
      <c r="K1828" t="str">
        <f>IF(ABS((moras2[[#This Row],[EDAD]]-AVERAGE($I:$I))/_xlfn.STDEV.S($I:$I))&gt;1.96,"Atípico","No")</f>
        <v>No</v>
      </c>
      <c r="L1828" t="str">
        <f t="shared" si="56"/>
        <v>36-45</v>
      </c>
      <c r="M1828" t="str">
        <f t="shared" si="57"/>
        <v>500.001-1.000.000</v>
      </c>
    </row>
    <row r="1829" spans="1:13" x14ac:dyDescent="0.35">
      <c r="A1829">
        <v>1592</v>
      </c>
      <c r="B1829" t="s">
        <v>9</v>
      </c>
      <c r="C1829">
        <v>534683</v>
      </c>
      <c r="D1829" t="s">
        <v>18</v>
      </c>
      <c r="E1829" t="s">
        <v>16</v>
      </c>
      <c r="F1829" t="s">
        <v>12</v>
      </c>
      <c r="G1829" t="s">
        <v>13</v>
      </c>
      <c r="H1829" t="s">
        <v>13</v>
      </c>
      <c r="I1829">
        <v>48</v>
      </c>
      <c r="J1829" t="str">
        <f>IF(ABS((C1829-AVERAGE($C:$C))/_xlfn.STDEV.S(moras2[SALARIO]))&gt;1.96,"Atípico","No")</f>
        <v>No</v>
      </c>
      <c r="K1829" t="str">
        <f>IF(ABS((moras2[[#This Row],[EDAD]]-AVERAGE($I:$I))/_xlfn.STDEV.S($I:$I))&gt;1.96,"Atípico","No")</f>
        <v>No</v>
      </c>
      <c r="L1829" t="str">
        <f t="shared" si="56"/>
        <v>46-55</v>
      </c>
      <c r="M1829" t="str">
        <f t="shared" si="57"/>
        <v>500.001-1.000.000</v>
      </c>
    </row>
    <row r="1830" spans="1:13" x14ac:dyDescent="0.35">
      <c r="A1830">
        <v>4684</v>
      </c>
      <c r="B1830" t="s">
        <v>9</v>
      </c>
      <c r="C1830">
        <v>534683</v>
      </c>
      <c r="D1830" t="s">
        <v>18</v>
      </c>
      <c r="E1830" t="s">
        <v>16</v>
      </c>
      <c r="F1830" t="s">
        <v>12</v>
      </c>
      <c r="G1830" t="s">
        <v>13</v>
      </c>
      <c r="H1830" t="s">
        <v>12</v>
      </c>
      <c r="I1830">
        <v>62</v>
      </c>
      <c r="J1830" t="str">
        <f>IF(ABS((C1830-AVERAGE($C:$C))/_xlfn.STDEV.S(moras2[SALARIO]))&gt;1.96,"Atípico","No")</f>
        <v>No</v>
      </c>
      <c r="K1830" t="str">
        <f>IF(ABS((moras2[[#This Row],[EDAD]]-AVERAGE($I:$I))/_xlfn.STDEV.S($I:$I))&gt;1.96,"Atípico","No")</f>
        <v>No</v>
      </c>
      <c r="L1830" t="str">
        <f t="shared" si="56"/>
        <v>56+</v>
      </c>
      <c r="M1830" t="str">
        <f t="shared" si="57"/>
        <v>500.001-1.000.000</v>
      </c>
    </row>
    <row r="1831" spans="1:13" x14ac:dyDescent="0.35">
      <c r="A1831">
        <v>4794</v>
      </c>
      <c r="B1831" t="s">
        <v>9</v>
      </c>
      <c r="C1831">
        <v>534619.65</v>
      </c>
      <c r="D1831" t="s">
        <v>10</v>
      </c>
      <c r="E1831" t="s">
        <v>16</v>
      </c>
      <c r="F1831" t="s">
        <v>12</v>
      </c>
      <c r="G1831" t="s">
        <v>13</v>
      </c>
      <c r="H1831" t="s">
        <v>13</v>
      </c>
      <c r="I1831">
        <v>25</v>
      </c>
      <c r="J1831" t="str">
        <f>IF(ABS((C1831-AVERAGE($C:$C))/_xlfn.STDEV.S(moras2[SALARIO]))&gt;1.96,"Atípico","No")</f>
        <v>No</v>
      </c>
      <c r="K1831" t="str">
        <f>IF(ABS((moras2[[#This Row],[EDAD]]-AVERAGE($I:$I))/_xlfn.STDEV.S($I:$I))&gt;1.96,"Atípico","No")</f>
        <v>No</v>
      </c>
      <c r="L1831" t="str">
        <f t="shared" si="56"/>
        <v>26-35</v>
      </c>
      <c r="M1831" t="str">
        <f t="shared" si="57"/>
        <v>500.001-1.000.000</v>
      </c>
    </row>
    <row r="1832" spans="1:13" x14ac:dyDescent="0.35">
      <c r="A1832">
        <v>806</v>
      </c>
      <c r="B1832" t="s">
        <v>9</v>
      </c>
      <c r="C1832">
        <v>533558</v>
      </c>
      <c r="D1832" t="s">
        <v>18</v>
      </c>
      <c r="E1832" t="s">
        <v>16</v>
      </c>
      <c r="F1832" t="s">
        <v>12</v>
      </c>
      <c r="G1832" t="s">
        <v>12</v>
      </c>
      <c r="H1832" t="s">
        <v>12</v>
      </c>
      <c r="I1832">
        <v>41</v>
      </c>
      <c r="J1832" t="str">
        <f>IF(ABS((C1832-AVERAGE($C:$C))/_xlfn.STDEV.S(moras2[SALARIO]))&gt;1.96,"Atípico","No")</f>
        <v>No</v>
      </c>
      <c r="K1832" t="str">
        <f>IF(ABS((moras2[[#This Row],[EDAD]]-AVERAGE($I:$I))/_xlfn.STDEV.S($I:$I))&gt;1.96,"Atípico","No")</f>
        <v>No</v>
      </c>
      <c r="L1832" t="str">
        <f t="shared" si="56"/>
        <v>36-45</v>
      </c>
      <c r="M1832" t="str">
        <f t="shared" si="57"/>
        <v>500.001-1.000.000</v>
      </c>
    </row>
    <row r="1833" spans="1:13" x14ac:dyDescent="0.35">
      <c r="A1833">
        <v>3733</v>
      </c>
      <c r="B1833" t="s">
        <v>9</v>
      </c>
      <c r="C1833">
        <v>533333.32999999996</v>
      </c>
      <c r="D1833" t="s">
        <v>10</v>
      </c>
      <c r="E1833" t="s">
        <v>16</v>
      </c>
      <c r="F1833" t="s">
        <v>12</v>
      </c>
      <c r="G1833" t="s">
        <v>13</v>
      </c>
      <c r="H1833" t="s">
        <v>13</v>
      </c>
      <c r="I1833">
        <v>27</v>
      </c>
      <c r="J1833" t="str">
        <f>IF(ABS((C1833-AVERAGE($C:$C))/_xlfn.STDEV.S(moras2[SALARIO]))&gt;1.96,"Atípico","No")</f>
        <v>No</v>
      </c>
      <c r="K1833" t="str">
        <f>IF(ABS((moras2[[#This Row],[EDAD]]-AVERAGE($I:$I))/_xlfn.STDEV.S($I:$I))&gt;1.96,"Atípico","No")</f>
        <v>No</v>
      </c>
      <c r="L1833" t="str">
        <f t="shared" si="56"/>
        <v>26-35</v>
      </c>
      <c r="M1833" t="str">
        <f t="shared" si="57"/>
        <v>500.001-1.000.000</v>
      </c>
    </row>
    <row r="1834" spans="1:13" x14ac:dyDescent="0.35">
      <c r="A1834">
        <v>544</v>
      </c>
      <c r="B1834" t="s">
        <v>9</v>
      </c>
      <c r="C1834">
        <v>532934.25</v>
      </c>
      <c r="D1834" t="s">
        <v>10</v>
      </c>
      <c r="E1834" t="s">
        <v>16</v>
      </c>
      <c r="F1834" t="s">
        <v>12</v>
      </c>
      <c r="G1834" t="s">
        <v>13</v>
      </c>
      <c r="H1834" t="s">
        <v>13</v>
      </c>
      <c r="I1834">
        <v>36</v>
      </c>
      <c r="J1834" t="str">
        <f>IF(ABS((C1834-AVERAGE($C:$C))/_xlfn.STDEV.S(moras2[SALARIO]))&gt;1.96,"Atípico","No")</f>
        <v>No</v>
      </c>
      <c r="K1834" t="str">
        <f>IF(ABS((moras2[[#This Row],[EDAD]]-AVERAGE($I:$I))/_xlfn.STDEV.S($I:$I))&gt;1.96,"Atípico","No")</f>
        <v>No</v>
      </c>
      <c r="L1834" t="str">
        <f t="shared" si="56"/>
        <v>36-45</v>
      </c>
      <c r="M1834" t="str">
        <f t="shared" si="57"/>
        <v>500.001-1.000.000</v>
      </c>
    </row>
    <row r="1835" spans="1:13" x14ac:dyDescent="0.35">
      <c r="A1835">
        <v>3186</v>
      </c>
      <c r="B1835" t="s">
        <v>9</v>
      </c>
      <c r="C1835">
        <v>532896.9</v>
      </c>
      <c r="D1835" t="s">
        <v>10</v>
      </c>
      <c r="E1835" t="s">
        <v>11</v>
      </c>
      <c r="F1835" t="s">
        <v>12</v>
      </c>
      <c r="G1835" t="s">
        <v>13</v>
      </c>
      <c r="H1835" t="s">
        <v>13</v>
      </c>
      <c r="I1835">
        <v>35</v>
      </c>
      <c r="J1835" t="str">
        <f>IF(ABS((C1835-AVERAGE($C:$C))/_xlfn.STDEV.S(moras2[SALARIO]))&gt;1.96,"Atípico","No")</f>
        <v>No</v>
      </c>
      <c r="K1835" t="str">
        <f>IF(ABS((moras2[[#This Row],[EDAD]]-AVERAGE($I:$I))/_xlfn.STDEV.S($I:$I))&gt;1.96,"Atípico","No")</f>
        <v>No</v>
      </c>
      <c r="L1835" t="str">
        <f t="shared" si="56"/>
        <v>26-35</v>
      </c>
      <c r="M1835" t="str">
        <f t="shared" si="57"/>
        <v>500.001-1.000.000</v>
      </c>
    </row>
    <row r="1836" spans="1:13" x14ac:dyDescent="0.35">
      <c r="A1836">
        <v>3329</v>
      </c>
      <c r="B1836" t="s">
        <v>9</v>
      </c>
      <c r="C1836">
        <v>532800</v>
      </c>
      <c r="D1836" t="s">
        <v>10</v>
      </c>
      <c r="E1836" t="s">
        <v>16</v>
      </c>
      <c r="F1836" t="s">
        <v>12</v>
      </c>
      <c r="G1836" t="s">
        <v>13</v>
      </c>
      <c r="H1836" t="s">
        <v>13</v>
      </c>
      <c r="I1836">
        <v>31</v>
      </c>
      <c r="J1836" t="str">
        <f>IF(ABS((C1836-AVERAGE($C:$C))/_xlfn.STDEV.S(moras2[SALARIO]))&gt;1.96,"Atípico","No")</f>
        <v>No</v>
      </c>
      <c r="K1836" t="str">
        <f>IF(ABS((moras2[[#This Row],[EDAD]]-AVERAGE($I:$I))/_xlfn.STDEV.S($I:$I))&gt;1.96,"Atípico","No")</f>
        <v>No</v>
      </c>
      <c r="L1836" t="str">
        <f t="shared" si="56"/>
        <v>26-35</v>
      </c>
      <c r="M1836" t="str">
        <f t="shared" si="57"/>
        <v>500.001-1.000.000</v>
      </c>
    </row>
    <row r="1837" spans="1:13" x14ac:dyDescent="0.35">
      <c r="A1837">
        <v>3160</v>
      </c>
      <c r="B1837" t="s">
        <v>15</v>
      </c>
      <c r="C1837">
        <v>532793</v>
      </c>
      <c r="D1837" t="s">
        <v>10</v>
      </c>
      <c r="E1837" t="s">
        <v>16</v>
      </c>
      <c r="F1837" t="s">
        <v>12</v>
      </c>
      <c r="G1837" t="s">
        <v>13</v>
      </c>
      <c r="H1837" t="s">
        <v>13</v>
      </c>
      <c r="I1837">
        <v>47</v>
      </c>
      <c r="J1837" t="str">
        <f>IF(ABS((C1837-AVERAGE($C:$C))/_xlfn.STDEV.S(moras2[SALARIO]))&gt;1.96,"Atípico","No")</f>
        <v>No</v>
      </c>
      <c r="K1837" t="str">
        <f>IF(ABS((moras2[[#This Row],[EDAD]]-AVERAGE($I:$I))/_xlfn.STDEV.S($I:$I))&gt;1.96,"Atípico","No")</f>
        <v>No</v>
      </c>
      <c r="L1837" t="str">
        <f t="shared" si="56"/>
        <v>46-55</v>
      </c>
      <c r="M1837" t="str">
        <f t="shared" si="57"/>
        <v>500.001-1.000.000</v>
      </c>
    </row>
    <row r="1838" spans="1:13" x14ac:dyDescent="0.35">
      <c r="A1838">
        <v>4877</v>
      </c>
      <c r="B1838" t="s">
        <v>9</v>
      </c>
      <c r="C1838">
        <v>532775.64</v>
      </c>
      <c r="D1838" t="s">
        <v>10</v>
      </c>
      <c r="E1838" t="s">
        <v>16</v>
      </c>
      <c r="F1838" t="s">
        <v>12</v>
      </c>
      <c r="G1838" t="s">
        <v>13</v>
      </c>
      <c r="H1838" t="s">
        <v>13</v>
      </c>
      <c r="I1838">
        <v>47</v>
      </c>
      <c r="J1838" t="str">
        <f>IF(ABS((C1838-AVERAGE($C:$C))/_xlfn.STDEV.S(moras2[SALARIO]))&gt;1.96,"Atípico","No")</f>
        <v>No</v>
      </c>
      <c r="K1838" t="str">
        <f>IF(ABS((moras2[[#This Row],[EDAD]]-AVERAGE($I:$I))/_xlfn.STDEV.S($I:$I))&gt;1.96,"Atípico","No")</f>
        <v>No</v>
      </c>
      <c r="L1838" t="str">
        <f t="shared" si="56"/>
        <v>46-55</v>
      </c>
      <c r="M1838" t="str">
        <f t="shared" si="57"/>
        <v>500.001-1.000.000</v>
      </c>
    </row>
    <row r="1839" spans="1:13" x14ac:dyDescent="0.35">
      <c r="A1839">
        <v>3155</v>
      </c>
      <c r="B1839" t="s">
        <v>15</v>
      </c>
      <c r="C1839">
        <v>532710.84</v>
      </c>
      <c r="D1839" t="s">
        <v>10</v>
      </c>
      <c r="E1839" t="s">
        <v>11</v>
      </c>
      <c r="F1839" t="s">
        <v>12</v>
      </c>
      <c r="G1839" t="s">
        <v>13</v>
      </c>
      <c r="H1839" t="s">
        <v>13</v>
      </c>
      <c r="I1839">
        <v>44</v>
      </c>
      <c r="J1839" t="str">
        <f>IF(ABS((C1839-AVERAGE($C:$C))/_xlfn.STDEV.S(moras2[SALARIO]))&gt;1.96,"Atípico","No")</f>
        <v>No</v>
      </c>
      <c r="K1839" t="str">
        <f>IF(ABS((moras2[[#This Row],[EDAD]]-AVERAGE($I:$I))/_xlfn.STDEV.S($I:$I))&gt;1.96,"Atípico","No")</f>
        <v>No</v>
      </c>
      <c r="L1839" t="str">
        <f t="shared" si="56"/>
        <v>36-45</v>
      </c>
      <c r="M1839" t="str">
        <f t="shared" si="57"/>
        <v>500.001-1.000.000</v>
      </c>
    </row>
    <row r="1840" spans="1:13" x14ac:dyDescent="0.35">
      <c r="A1840">
        <v>1428</v>
      </c>
      <c r="B1840" t="s">
        <v>15</v>
      </c>
      <c r="C1840">
        <v>532257.68999999994</v>
      </c>
      <c r="D1840" t="s">
        <v>10</v>
      </c>
      <c r="E1840" t="s">
        <v>16</v>
      </c>
      <c r="F1840" t="s">
        <v>12</v>
      </c>
      <c r="G1840" t="s">
        <v>13</v>
      </c>
      <c r="H1840" t="s">
        <v>13</v>
      </c>
      <c r="I1840">
        <v>42</v>
      </c>
      <c r="J1840" t="str">
        <f>IF(ABS((C1840-AVERAGE($C:$C))/_xlfn.STDEV.S(moras2[SALARIO]))&gt;1.96,"Atípico","No")</f>
        <v>No</v>
      </c>
      <c r="K1840" t="str">
        <f>IF(ABS((moras2[[#This Row],[EDAD]]-AVERAGE($I:$I))/_xlfn.STDEV.S($I:$I))&gt;1.96,"Atípico","No")</f>
        <v>No</v>
      </c>
      <c r="L1840" t="str">
        <f t="shared" si="56"/>
        <v>36-45</v>
      </c>
      <c r="M1840" t="str">
        <f t="shared" si="57"/>
        <v>500.001-1.000.000</v>
      </c>
    </row>
    <row r="1841" spans="1:13" x14ac:dyDescent="0.35">
      <c r="A1841">
        <v>1261</v>
      </c>
      <c r="B1841" t="s">
        <v>9</v>
      </c>
      <c r="C1841">
        <v>531911.06000000006</v>
      </c>
      <c r="D1841" t="s">
        <v>10</v>
      </c>
      <c r="E1841" t="s">
        <v>16</v>
      </c>
      <c r="F1841" t="s">
        <v>12</v>
      </c>
      <c r="G1841" t="s">
        <v>13</v>
      </c>
      <c r="H1841" t="s">
        <v>13</v>
      </c>
      <c r="I1841">
        <v>27</v>
      </c>
      <c r="J1841" t="str">
        <f>IF(ABS((C1841-AVERAGE($C:$C))/_xlfn.STDEV.S(moras2[SALARIO]))&gt;1.96,"Atípico","No")</f>
        <v>No</v>
      </c>
      <c r="K1841" t="str">
        <f>IF(ABS((moras2[[#This Row],[EDAD]]-AVERAGE($I:$I))/_xlfn.STDEV.S($I:$I))&gt;1.96,"Atípico","No")</f>
        <v>No</v>
      </c>
      <c r="L1841" t="str">
        <f t="shared" si="56"/>
        <v>26-35</v>
      </c>
      <c r="M1841" t="str">
        <f t="shared" si="57"/>
        <v>500.001-1.000.000</v>
      </c>
    </row>
    <row r="1842" spans="1:13" x14ac:dyDescent="0.35">
      <c r="A1842">
        <v>453</v>
      </c>
      <c r="B1842" t="s">
        <v>9</v>
      </c>
      <c r="C1842">
        <v>531666.67000000004</v>
      </c>
      <c r="D1842" t="s">
        <v>10</v>
      </c>
      <c r="E1842" t="s">
        <v>16</v>
      </c>
      <c r="F1842" t="s">
        <v>12</v>
      </c>
      <c r="G1842" t="s">
        <v>13</v>
      </c>
      <c r="H1842" t="s">
        <v>13</v>
      </c>
      <c r="I1842">
        <v>29</v>
      </c>
      <c r="J1842" t="str">
        <f>IF(ABS((C1842-AVERAGE($C:$C))/_xlfn.STDEV.S(moras2[SALARIO]))&gt;1.96,"Atípico","No")</f>
        <v>No</v>
      </c>
      <c r="K1842" t="str">
        <f>IF(ABS((moras2[[#This Row],[EDAD]]-AVERAGE($I:$I))/_xlfn.STDEV.S($I:$I))&gt;1.96,"Atípico","No")</f>
        <v>No</v>
      </c>
      <c r="L1842" t="str">
        <f t="shared" si="56"/>
        <v>26-35</v>
      </c>
      <c r="M1842" t="str">
        <f t="shared" si="57"/>
        <v>500.001-1.000.000</v>
      </c>
    </row>
    <row r="1843" spans="1:13" x14ac:dyDescent="0.35">
      <c r="A1843">
        <v>1184</v>
      </c>
      <c r="B1843" t="s">
        <v>15</v>
      </c>
      <c r="C1843">
        <v>530654.96</v>
      </c>
      <c r="D1843" t="s">
        <v>10</v>
      </c>
      <c r="E1843" t="s">
        <v>16</v>
      </c>
      <c r="F1843" t="s">
        <v>12</v>
      </c>
      <c r="G1843" t="s">
        <v>13</v>
      </c>
      <c r="H1843" t="s">
        <v>13</v>
      </c>
      <c r="I1843">
        <v>26</v>
      </c>
      <c r="J1843" t="str">
        <f>IF(ABS((C1843-AVERAGE($C:$C))/_xlfn.STDEV.S(moras2[SALARIO]))&gt;1.96,"Atípico","No")</f>
        <v>No</v>
      </c>
      <c r="K1843" t="str">
        <f>IF(ABS((moras2[[#This Row],[EDAD]]-AVERAGE($I:$I))/_xlfn.STDEV.S($I:$I))&gt;1.96,"Atípico","No")</f>
        <v>No</v>
      </c>
      <c r="L1843" t="str">
        <f t="shared" si="56"/>
        <v>26-35</v>
      </c>
      <c r="M1843" t="str">
        <f t="shared" si="57"/>
        <v>500.001-1.000.000</v>
      </c>
    </row>
    <row r="1844" spans="1:13" x14ac:dyDescent="0.35">
      <c r="A1844">
        <v>4391</v>
      </c>
      <c r="B1844" t="s">
        <v>15</v>
      </c>
      <c r="C1844">
        <v>530434.05000000005</v>
      </c>
      <c r="D1844" t="s">
        <v>10</v>
      </c>
      <c r="E1844" t="s">
        <v>16</v>
      </c>
      <c r="F1844" t="s">
        <v>12</v>
      </c>
      <c r="G1844" t="s">
        <v>13</v>
      </c>
      <c r="H1844" t="s">
        <v>13</v>
      </c>
      <c r="I1844">
        <v>25</v>
      </c>
      <c r="J1844" t="str">
        <f>IF(ABS((C1844-AVERAGE($C:$C))/_xlfn.STDEV.S(moras2[SALARIO]))&gt;1.96,"Atípico","No")</f>
        <v>No</v>
      </c>
      <c r="K1844" t="str">
        <f>IF(ABS((moras2[[#This Row],[EDAD]]-AVERAGE($I:$I))/_xlfn.STDEV.S($I:$I))&gt;1.96,"Atípico","No")</f>
        <v>No</v>
      </c>
      <c r="L1844" t="str">
        <f t="shared" si="56"/>
        <v>26-35</v>
      </c>
      <c r="M1844" t="str">
        <f t="shared" si="57"/>
        <v>500.001-1.000.000</v>
      </c>
    </row>
    <row r="1845" spans="1:13" x14ac:dyDescent="0.35">
      <c r="A1845">
        <v>1981</v>
      </c>
      <c r="B1845" t="s">
        <v>9</v>
      </c>
      <c r="C1845">
        <v>530000</v>
      </c>
      <c r="D1845" t="s">
        <v>10</v>
      </c>
      <c r="E1845" t="s">
        <v>16</v>
      </c>
      <c r="F1845" t="s">
        <v>12</v>
      </c>
      <c r="G1845" t="s">
        <v>13</v>
      </c>
      <c r="H1845" t="s">
        <v>13</v>
      </c>
      <c r="I1845">
        <v>24</v>
      </c>
      <c r="J1845" t="str">
        <f>IF(ABS((C1845-AVERAGE($C:$C))/_xlfn.STDEV.S(moras2[SALARIO]))&gt;1.96,"Atípico","No")</f>
        <v>No</v>
      </c>
      <c r="K1845" t="str">
        <f>IF(ABS((moras2[[#This Row],[EDAD]]-AVERAGE($I:$I))/_xlfn.STDEV.S($I:$I))&gt;1.96,"Atípico","No")</f>
        <v>No</v>
      </c>
      <c r="L1845" t="str">
        <f t="shared" si="56"/>
        <v>26-35</v>
      </c>
      <c r="M1845" t="str">
        <f t="shared" si="57"/>
        <v>500.001-1.000.000</v>
      </c>
    </row>
    <row r="1846" spans="1:13" x14ac:dyDescent="0.35">
      <c r="A1846">
        <v>1887</v>
      </c>
      <c r="B1846" t="s">
        <v>9</v>
      </c>
      <c r="C1846">
        <v>529650</v>
      </c>
      <c r="D1846" t="s">
        <v>10</v>
      </c>
      <c r="E1846" t="s">
        <v>16</v>
      </c>
      <c r="F1846" t="s">
        <v>12</v>
      </c>
      <c r="G1846" t="s">
        <v>13</v>
      </c>
      <c r="H1846" t="s">
        <v>13</v>
      </c>
      <c r="I1846">
        <v>55</v>
      </c>
      <c r="J1846" t="str">
        <f>IF(ABS((C1846-AVERAGE($C:$C))/_xlfn.STDEV.S(moras2[SALARIO]))&gt;1.96,"Atípico","No")</f>
        <v>No</v>
      </c>
      <c r="K1846" t="str">
        <f>IF(ABS((moras2[[#This Row],[EDAD]]-AVERAGE($I:$I))/_xlfn.STDEV.S($I:$I))&gt;1.96,"Atípico","No")</f>
        <v>No</v>
      </c>
      <c r="L1846" t="str">
        <f t="shared" si="56"/>
        <v>46-55</v>
      </c>
      <c r="M1846" t="str">
        <f t="shared" si="57"/>
        <v>500.001-1.000.000</v>
      </c>
    </row>
    <row r="1847" spans="1:13" x14ac:dyDescent="0.35">
      <c r="A1847">
        <v>2542</v>
      </c>
      <c r="B1847" t="s">
        <v>15</v>
      </c>
      <c r="C1847">
        <v>529279</v>
      </c>
      <c r="D1847" t="s">
        <v>10</v>
      </c>
      <c r="E1847" t="s">
        <v>11</v>
      </c>
      <c r="F1847" t="s">
        <v>12</v>
      </c>
      <c r="G1847" t="s">
        <v>13</v>
      </c>
      <c r="H1847" t="s">
        <v>12</v>
      </c>
      <c r="I1847">
        <v>23</v>
      </c>
      <c r="J1847" t="str">
        <f>IF(ABS((C1847-AVERAGE($C:$C))/_xlfn.STDEV.S(moras2[SALARIO]))&gt;1.96,"Atípico","No")</f>
        <v>No</v>
      </c>
      <c r="K1847" t="str">
        <f>IF(ABS((moras2[[#This Row],[EDAD]]-AVERAGE($I:$I))/_xlfn.STDEV.S($I:$I))&gt;1.96,"Atípico","No")</f>
        <v>No</v>
      </c>
      <c r="L1847" t="str">
        <f t="shared" si="56"/>
        <v>26-35</v>
      </c>
      <c r="M1847" t="str">
        <f t="shared" si="57"/>
        <v>500.001-1.000.000</v>
      </c>
    </row>
    <row r="1848" spans="1:13" x14ac:dyDescent="0.35">
      <c r="A1848">
        <v>373</v>
      </c>
      <c r="B1848" t="s">
        <v>15</v>
      </c>
      <c r="C1848">
        <v>529014.48</v>
      </c>
      <c r="D1848" t="s">
        <v>10</v>
      </c>
      <c r="E1848" t="s">
        <v>16</v>
      </c>
      <c r="F1848" t="s">
        <v>12</v>
      </c>
      <c r="G1848" t="s">
        <v>13</v>
      </c>
      <c r="H1848" t="s">
        <v>13</v>
      </c>
      <c r="I1848">
        <v>29</v>
      </c>
      <c r="J1848" t="str">
        <f>IF(ABS((C1848-AVERAGE($C:$C))/_xlfn.STDEV.S(moras2[SALARIO]))&gt;1.96,"Atípico","No")</f>
        <v>No</v>
      </c>
      <c r="K1848" t="str">
        <f>IF(ABS((moras2[[#This Row],[EDAD]]-AVERAGE($I:$I))/_xlfn.STDEV.S($I:$I))&gt;1.96,"Atípico","No")</f>
        <v>No</v>
      </c>
      <c r="L1848" t="str">
        <f t="shared" si="56"/>
        <v>26-35</v>
      </c>
      <c r="M1848" t="str">
        <f t="shared" si="57"/>
        <v>500.001-1.000.000</v>
      </c>
    </row>
    <row r="1849" spans="1:13" x14ac:dyDescent="0.35">
      <c r="A1849">
        <v>2830</v>
      </c>
      <c r="B1849" t="s">
        <v>9</v>
      </c>
      <c r="C1849">
        <v>528970.51</v>
      </c>
      <c r="D1849" t="s">
        <v>10</v>
      </c>
      <c r="E1849" t="s">
        <v>16</v>
      </c>
      <c r="F1849" t="s">
        <v>12</v>
      </c>
      <c r="G1849" t="s">
        <v>13</v>
      </c>
      <c r="H1849" t="s">
        <v>13</v>
      </c>
      <c r="I1849">
        <v>59</v>
      </c>
      <c r="J1849" t="str">
        <f>IF(ABS((C1849-AVERAGE($C:$C))/_xlfn.STDEV.S(moras2[SALARIO]))&gt;1.96,"Atípico","No")</f>
        <v>No</v>
      </c>
      <c r="K1849" t="str">
        <f>IF(ABS((moras2[[#This Row],[EDAD]]-AVERAGE($I:$I))/_xlfn.STDEV.S($I:$I))&gt;1.96,"Atípico","No")</f>
        <v>No</v>
      </c>
      <c r="L1849" t="str">
        <f t="shared" si="56"/>
        <v>56+</v>
      </c>
      <c r="M1849" t="str">
        <f t="shared" si="57"/>
        <v>500.001-1.000.000</v>
      </c>
    </row>
    <row r="1850" spans="1:13" x14ac:dyDescent="0.35">
      <c r="A1850">
        <v>1481</v>
      </c>
      <c r="B1850" t="s">
        <v>15</v>
      </c>
      <c r="C1850">
        <v>528606.29</v>
      </c>
      <c r="D1850" t="s">
        <v>10</v>
      </c>
      <c r="E1850" t="s">
        <v>11</v>
      </c>
      <c r="F1850" t="s">
        <v>12</v>
      </c>
      <c r="G1850" t="s">
        <v>13</v>
      </c>
      <c r="H1850" t="s">
        <v>13</v>
      </c>
      <c r="I1850">
        <v>29</v>
      </c>
      <c r="J1850" t="str">
        <f>IF(ABS((C1850-AVERAGE($C:$C))/_xlfn.STDEV.S(moras2[SALARIO]))&gt;1.96,"Atípico","No")</f>
        <v>No</v>
      </c>
      <c r="K1850" t="str">
        <f>IF(ABS((moras2[[#This Row],[EDAD]]-AVERAGE($I:$I))/_xlfn.STDEV.S($I:$I))&gt;1.96,"Atípico","No")</f>
        <v>No</v>
      </c>
      <c r="L1850" t="str">
        <f t="shared" si="56"/>
        <v>26-35</v>
      </c>
      <c r="M1850" t="str">
        <f t="shared" si="57"/>
        <v>500.001-1.000.000</v>
      </c>
    </row>
    <row r="1851" spans="1:13" x14ac:dyDescent="0.35">
      <c r="A1851">
        <v>4078</v>
      </c>
      <c r="B1851" t="s">
        <v>15</v>
      </c>
      <c r="C1851">
        <v>528600.52</v>
      </c>
      <c r="D1851" t="s">
        <v>10</v>
      </c>
      <c r="E1851" t="s">
        <v>16</v>
      </c>
      <c r="F1851" t="s">
        <v>12</v>
      </c>
      <c r="G1851" t="s">
        <v>13</v>
      </c>
      <c r="H1851" t="s">
        <v>13</v>
      </c>
      <c r="I1851">
        <v>59</v>
      </c>
      <c r="J1851" t="str">
        <f>IF(ABS((C1851-AVERAGE($C:$C))/_xlfn.STDEV.S(moras2[SALARIO]))&gt;1.96,"Atípico","No")</f>
        <v>No</v>
      </c>
      <c r="K1851" t="str">
        <f>IF(ABS((moras2[[#This Row],[EDAD]]-AVERAGE($I:$I))/_xlfn.STDEV.S($I:$I))&gt;1.96,"Atípico","No")</f>
        <v>No</v>
      </c>
      <c r="L1851" t="str">
        <f t="shared" si="56"/>
        <v>56+</v>
      </c>
      <c r="M1851" t="str">
        <f t="shared" si="57"/>
        <v>500.001-1.000.000</v>
      </c>
    </row>
    <row r="1852" spans="1:13" x14ac:dyDescent="0.35">
      <c r="A1852">
        <v>1582</v>
      </c>
      <c r="B1852" t="s">
        <v>9</v>
      </c>
      <c r="C1852">
        <v>527956.5</v>
      </c>
      <c r="D1852" t="s">
        <v>10</v>
      </c>
      <c r="E1852" t="s">
        <v>11</v>
      </c>
      <c r="F1852" t="s">
        <v>12</v>
      </c>
      <c r="G1852" t="s">
        <v>13</v>
      </c>
      <c r="H1852" t="s">
        <v>13</v>
      </c>
      <c r="I1852">
        <v>23</v>
      </c>
      <c r="J1852" t="str">
        <f>IF(ABS((C1852-AVERAGE($C:$C))/_xlfn.STDEV.S(moras2[SALARIO]))&gt;1.96,"Atípico","No")</f>
        <v>No</v>
      </c>
      <c r="K1852" t="str">
        <f>IF(ABS((moras2[[#This Row],[EDAD]]-AVERAGE($I:$I))/_xlfn.STDEV.S($I:$I))&gt;1.96,"Atípico","No")</f>
        <v>No</v>
      </c>
      <c r="L1852" t="str">
        <f t="shared" si="56"/>
        <v>26-35</v>
      </c>
      <c r="M1852" t="str">
        <f t="shared" si="57"/>
        <v>500.001-1.000.000</v>
      </c>
    </row>
    <row r="1853" spans="1:13" x14ac:dyDescent="0.35">
      <c r="A1853">
        <v>278</v>
      </c>
      <c r="B1853" t="s">
        <v>15</v>
      </c>
      <c r="C1853">
        <v>527824.5</v>
      </c>
      <c r="D1853" t="s">
        <v>14</v>
      </c>
      <c r="E1853" t="s">
        <v>11</v>
      </c>
      <c r="F1853" t="s">
        <v>12</v>
      </c>
      <c r="G1853" t="s">
        <v>13</v>
      </c>
      <c r="H1853" t="s">
        <v>13</v>
      </c>
      <c r="I1853">
        <v>68</v>
      </c>
      <c r="J1853" t="str">
        <f>IF(ABS((C1853-AVERAGE($C:$C))/_xlfn.STDEV.S(moras2[SALARIO]))&gt;1.96,"Atípico","No")</f>
        <v>No</v>
      </c>
      <c r="K1853" t="str">
        <f>IF(ABS((moras2[[#This Row],[EDAD]]-AVERAGE($I:$I))/_xlfn.STDEV.S($I:$I))&gt;1.96,"Atípico","No")</f>
        <v>No</v>
      </c>
      <c r="L1853" t="str">
        <f t="shared" si="56"/>
        <v>56+</v>
      </c>
      <c r="M1853" t="str">
        <f t="shared" si="57"/>
        <v>500.001-1.000.000</v>
      </c>
    </row>
    <row r="1854" spans="1:13" x14ac:dyDescent="0.35">
      <c r="A1854">
        <v>4077</v>
      </c>
      <c r="B1854" t="s">
        <v>9</v>
      </c>
      <c r="C1854">
        <v>527053.81999999995</v>
      </c>
      <c r="D1854" t="s">
        <v>10</v>
      </c>
      <c r="E1854" t="s">
        <v>16</v>
      </c>
      <c r="F1854" t="s">
        <v>12</v>
      </c>
      <c r="G1854" t="s">
        <v>13</v>
      </c>
      <c r="H1854" t="s">
        <v>13</v>
      </c>
      <c r="I1854">
        <v>40</v>
      </c>
      <c r="J1854" t="str">
        <f>IF(ABS((C1854-AVERAGE($C:$C))/_xlfn.STDEV.S(moras2[SALARIO]))&gt;1.96,"Atípico","No")</f>
        <v>No</v>
      </c>
      <c r="K1854" t="str">
        <f>IF(ABS((moras2[[#This Row],[EDAD]]-AVERAGE($I:$I))/_xlfn.STDEV.S($I:$I))&gt;1.96,"Atípico","No")</f>
        <v>No</v>
      </c>
      <c r="L1854" t="str">
        <f t="shared" si="56"/>
        <v>36-45</v>
      </c>
      <c r="M1854" t="str">
        <f t="shared" si="57"/>
        <v>500.001-1.000.000</v>
      </c>
    </row>
    <row r="1855" spans="1:13" x14ac:dyDescent="0.35">
      <c r="A1855">
        <v>1309</v>
      </c>
      <c r="B1855" t="s">
        <v>9</v>
      </c>
      <c r="C1855">
        <v>526800</v>
      </c>
      <c r="D1855" t="s">
        <v>10</v>
      </c>
      <c r="E1855" t="s">
        <v>16</v>
      </c>
      <c r="F1855" t="s">
        <v>12</v>
      </c>
      <c r="G1855" t="s">
        <v>13</v>
      </c>
      <c r="H1855" t="s">
        <v>13</v>
      </c>
      <c r="I1855">
        <v>44</v>
      </c>
      <c r="J1855" t="str">
        <f>IF(ABS((C1855-AVERAGE($C:$C))/_xlfn.STDEV.S(moras2[SALARIO]))&gt;1.96,"Atípico","No")</f>
        <v>No</v>
      </c>
      <c r="K1855" t="str">
        <f>IF(ABS((moras2[[#This Row],[EDAD]]-AVERAGE($I:$I))/_xlfn.STDEV.S($I:$I))&gt;1.96,"Atípico","No")</f>
        <v>No</v>
      </c>
      <c r="L1855" t="str">
        <f t="shared" si="56"/>
        <v>36-45</v>
      </c>
      <c r="M1855" t="str">
        <f t="shared" si="57"/>
        <v>500.001-1.000.000</v>
      </c>
    </row>
    <row r="1856" spans="1:13" x14ac:dyDescent="0.35">
      <c r="A1856">
        <v>2270</v>
      </c>
      <c r="B1856" t="s">
        <v>15</v>
      </c>
      <c r="C1856">
        <v>526736.80000000005</v>
      </c>
      <c r="D1856" t="s">
        <v>10</v>
      </c>
      <c r="E1856" t="s">
        <v>16</v>
      </c>
      <c r="F1856" t="s">
        <v>12</v>
      </c>
      <c r="G1856" t="s">
        <v>13</v>
      </c>
      <c r="H1856" t="s">
        <v>13</v>
      </c>
      <c r="I1856">
        <v>25</v>
      </c>
      <c r="J1856" t="str">
        <f>IF(ABS((C1856-AVERAGE($C:$C))/_xlfn.STDEV.S(moras2[SALARIO]))&gt;1.96,"Atípico","No")</f>
        <v>No</v>
      </c>
      <c r="K1856" t="str">
        <f>IF(ABS((moras2[[#This Row],[EDAD]]-AVERAGE($I:$I))/_xlfn.STDEV.S($I:$I))&gt;1.96,"Atípico","No")</f>
        <v>No</v>
      </c>
      <c r="L1856" t="str">
        <f t="shared" si="56"/>
        <v>26-35</v>
      </c>
      <c r="M1856" t="str">
        <f t="shared" si="57"/>
        <v>500.001-1.000.000</v>
      </c>
    </row>
    <row r="1857" spans="1:13" x14ac:dyDescent="0.35">
      <c r="A1857">
        <v>4485</v>
      </c>
      <c r="B1857" t="s">
        <v>9</v>
      </c>
      <c r="C1857">
        <v>526558</v>
      </c>
      <c r="D1857" t="s">
        <v>10</v>
      </c>
      <c r="E1857" t="s">
        <v>16</v>
      </c>
      <c r="F1857" t="s">
        <v>12</v>
      </c>
      <c r="G1857" t="s">
        <v>12</v>
      </c>
      <c r="H1857" t="s">
        <v>13</v>
      </c>
      <c r="I1857">
        <v>47</v>
      </c>
      <c r="J1857" t="str">
        <f>IF(ABS((C1857-AVERAGE($C:$C))/_xlfn.STDEV.S(moras2[SALARIO]))&gt;1.96,"Atípico","No")</f>
        <v>No</v>
      </c>
      <c r="K1857" t="str">
        <f>IF(ABS((moras2[[#This Row],[EDAD]]-AVERAGE($I:$I))/_xlfn.STDEV.S($I:$I))&gt;1.96,"Atípico","No")</f>
        <v>No</v>
      </c>
      <c r="L1857" t="str">
        <f t="shared" si="56"/>
        <v>46-55</v>
      </c>
      <c r="M1857" t="str">
        <f t="shared" si="57"/>
        <v>500.001-1.000.000</v>
      </c>
    </row>
    <row r="1858" spans="1:13" x14ac:dyDescent="0.35">
      <c r="A1858">
        <v>2061</v>
      </c>
      <c r="B1858" t="s">
        <v>9</v>
      </c>
      <c r="C1858">
        <v>526441.80000000005</v>
      </c>
      <c r="D1858" t="s">
        <v>10</v>
      </c>
      <c r="E1858" t="s">
        <v>16</v>
      </c>
      <c r="F1858" t="s">
        <v>12</v>
      </c>
      <c r="G1858" t="s">
        <v>13</v>
      </c>
      <c r="H1858" t="s">
        <v>13</v>
      </c>
      <c r="I1858">
        <v>43</v>
      </c>
      <c r="J1858" t="str">
        <f>IF(ABS((C1858-AVERAGE($C:$C))/_xlfn.STDEV.S(moras2[SALARIO]))&gt;1.96,"Atípico","No")</f>
        <v>No</v>
      </c>
      <c r="K1858" t="str">
        <f>IF(ABS((moras2[[#This Row],[EDAD]]-AVERAGE($I:$I))/_xlfn.STDEV.S($I:$I))&gt;1.96,"Atípico","No")</f>
        <v>No</v>
      </c>
      <c r="L1858" t="str">
        <f t="shared" ref="L1858:L1921" si="58">IF(I1858&lt;=35,"26-35",IF(I1858&lt;=45,"36-45",IF(I1858&lt;=55,"46-55","56+")))</f>
        <v>36-45</v>
      </c>
      <c r="M1858" t="str">
        <f t="shared" ref="M1858:M1921" si="59">IF(C1858&lt;=500000,"0-500.000",
IF(C1858&lt;=1000000,"500.001-1.000.000",
IF(C1858&lt;=5000000,"1.000.001-5.000.000",
"5.000.001-16.858.742")))</f>
        <v>500.001-1.000.000</v>
      </c>
    </row>
    <row r="1859" spans="1:13" x14ac:dyDescent="0.35">
      <c r="A1859">
        <v>4141</v>
      </c>
      <c r="B1859" t="s">
        <v>15</v>
      </c>
      <c r="C1859">
        <v>526107.13</v>
      </c>
      <c r="D1859" t="s">
        <v>10</v>
      </c>
      <c r="E1859" t="s">
        <v>11</v>
      </c>
      <c r="F1859" t="s">
        <v>12</v>
      </c>
      <c r="G1859" t="s">
        <v>13</v>
      </c>
      <c r="H1859" t="s">
        <v>13</v>
      </c>
      <c r="I1859">
        <v>37</v>
      </c>
      <c r="J1859" t="str">
        <f>IF(ABS((C1859-AVERAGE($C:$C))/_xlfn.STDEV.S(moras2[SALARIO]))&gt;1.96,"Atípico","No")</f>
        <v>No</v>
      </c>
      <c r="K1859" t="str">
        <f>IF(ABS((moras2[[#This Row],[EDAD]]-AVERAGE($I:$I))/_xlfn.STDEV.S($I:$I))&gt;1.96,"Atípico","No")</f>
        <v>No</v>
      </c>
      <c r="L1859" t="str">
        <f t="shared" si="58"/>
        <v>36-45</v>
      </c>
      <c r="M1859" t="str">
        <f t="shared" si="59"/>
        <v>500.001-1.000.000</v>
      </c>
    </row>
    <row r="1860" spans="1:13" x14ac:dyDescent="0.35">
      <c r="A1860">
        <v>1311</v>
      </c>
      <c r="B1860" t="s">
        <v>9</v>
      </c>
      <c r="C1860">
        <v>526083.62</v>
      </c>
      <c r="D1860" t="s">
        <v>10</v>
      </c>
      <c r="E1860" t="s">
        <v>16</v>
      </c>
      <c r="F1860" t="s">
        <v>12</v>
      </c>
      <c r="G1860" t="s">
        <v>13</v>
      </c>
      <c r="H1860" t="s">
        <v>13</v>
      </c>
      <c r="I1860">
        <v>24</v>
      </c>
      <c r="J1860" t="str">
        <f>IF(ABS((C1860-AVERAGE($C:$C))/_xlfn.STDEV.S(moras2[SALARIO]))&gt;1.96,"Atípico","No")</f>
        <v>No</v>
      </c>
      <c r="K1860" t="str">
        <f>IF(ABS((moras2[[#This Row],[EDAD]]-AVERAGE($I:$I))/_xlfn.STDEV.S($I:$I))&gt;1.96,"Atípico","No")</f>
        <v>No</v>
      </c>
      <c r="L1860" t="str">
        <f t="shared" si="58"/>
        <v>26-35</v>
      </c>
      <c r="M1860" t="str">
        <f t="shared" si="59"/>
        <v>500.001-1.000.000</v>
      </c>
    </row>
    <row r="1861" spans="1:13" x14ac:dyDescent="0.35">
      <c r="A1861">
        <v>4303</v>
      </c>
      <c r="B1861" t="s">
        <v>9</v>
      </c>
      <c r="C1861">
        <v>525436.96</v>
      </c>
      <c r="D1861" t="s">
        <v>10</v>
      </c>
      <c r="E1861" t="s">
        <v>16</v>
      </c>
      <c r="F1861" t="s">
        <v>12</v>
      </c>
      <c r="G1861" t="s">
        <v>13</v>
      </c>
      <c r="H1861" t="s">
        <v>13</v>
      </c>
      <c r="I1861">
        <v>33</v>
      </c>
      <c r="J1861" t="str">
        <f>IF(ABS((C1861-AVERAGE($C:$C))/_xlfn.STDEV.S(moras2[SALARIO]))&gt;1.96,"Atípico","No")</f>
        <v>No</v>
      </c>
      <c r="K1861" t="str">
        <f>IF(ABS((moras2[[#This Row],[EDAD]]-AVERAGE($I:$I))/_xlfn.STDEV.S($I:$I))&gt;1.96,"Atípico","No")</f>
        <v>No</v>
      </c>
      <c r="L1861" t="str">
        <f t="shared" si="58"/>
        <v>26-35</v>
      </c>
      <c r="M1861" t="str">
        <f t="shared" si="59"/>
        <v>500.001-1.000.000</v>
      </c>
    </row>
    <row r="1862" spans="1:13" x14ac:dyDescent="0.35">
      <c r="A1862">
        <v>463</v>
      </c>
      <c r="B1862" t="s">
        <v>15</v>
      </c>
      <c r="C1862">
        <v>525373.54</v>
      </c>
      <c r="D1862" t="s">
        <v>10</v>
      </c>
      <c r="E1862" t="s">
        <v>16</v>
      </c>
      <c r="F1862" t="s">
        <v>12</v>
      </c>
      <c r="G1862" t="s">
        <v>13</v>
      </c>
      <c r="H1862" t="s">
        <v>13</v>
      </c>
      <c r="I1862">
        <v>27</v>
      </c>
      <c r="J1862" t="str">
        <f>IF(ABS((C1862-AVERAGE($C:$C))/_xlfn.STDEV.S(moras2[SALARIO]))&gt;1.96,"Atípico","No")</f>
        <v>No</v>
      </c>
      <c r="K1862" t="str">
        <f>IF(ABS((moras2[[#This Row],[EDAD]]-AVERAGE($I:$I))/_xlfn.STDEV.S($I:$I))&gt;1.96,"Atípico","No")</f>
        <v>No</v>
      </c>
      <c r="L1862" t="str">
        <f t="shared" si="58"/>
        <v>26-35</v>
      </c>
      <c r="M1862" t="str">
        <f t="shared" si="59"/>
        <v>500.001-1.000.000</v>
      </c>
    </row>
    <row r="1863" spans="1:13" x14ac:dyDescent="0.35">
      <c r="A1863">
        <v>497</v>
      </c>
      <c r="B1863" t="s">
        <v>9</v>
      </c>
      <c r="C1863">
        <v>525200</v>
      </c>
      <c r="D1863" t="s">
        <v>10</v>
      </c>
      <c r="E1863" t="s">
        <v>16</v>
      </c>
      <c r="F1863" t="s">
        <v>12</v>
      </c>
      <c r="G1863" t="s">
        <v>13</v>
      </c>
      <c r="H1863" t="s">
        <v>13</v>
      </c>
      <c r="I1863">
        <v>32</v>
      </c>
      <c r="J1863" t="str">
        <f>IF(ABS((C1863-AVERAGE($C:$C))/_xlfn.STDEV.S(moras2[SALARIO]))&gt;1.96,"Atípico","No")</f>
        <v>No</v>
      </c>
      <c r="K1863" t="str">
        <f>IF(ABS((moras2[[#This Row],[EDAD]]-AVERAGE($I:$I))/_xlfn.STDEV.S($I:$I))&gt;1.96,"Atípico","No")</f>
        <v>No</v>
      </c>
      <c r="L1863" t="str">
        <f t="shared" si="58"/>
        <v>26-35</v>
      </c>
      <c r="M1863" t="str">
        <f t="shared" si="59"/>
        <v>500.001-1.000.000</v>
      </c>
    </row>
    <row r="1864" spans="1:13" x14ac:dyDescent="0.35">
      <c r="A1864">
        <v>4256</v>
      </c>
      <c r="B1864" t="s">
        <v>9</v>
      </c>
      <c r="C1864">
        <v>525000</v>
      </c>
      <c r="D1864" t="s">
        <v>10</v>
      </c>
      <c r="E1864" t="s">
        <v>16</v>
      </c>
      <c r="F1864" t="s">
        <v>12</v>
      </c>
      <c r="G1864" t="s">
        <v>13</v>
      </c>
      <c r="H1864" t="s">
        <v>13</v>
      </c>
      <c r="I1864">
        <v>66</v>
      </c>
      <c r="J1864" t="str">
        <f>IF(ABS((C1864-AVERAGE($C:$C))/_xlfn.STDEV.S(moras2[SALARIO]))&gt;1.96,"Atípico","No")</f>
        <v>No</v>
      </c>
      <c r="K1864" t="str">
        <f>IF(ABS((moras2[[#This Row],[EDAD]]-AVERAGE($I:$I))/_xlfn.STDEV.S($I:$I))&gt;1.96,"Atípico","No")</f>
        <v>No</v>
      </c>
      <c r="L1864" t="str">
        <f t="shared" si="58"/>
        <v>56+</v>
      </c>
      <c r="M1864" t="str">
        <f t="shared" si="59"/>
        <v>500.001-1.000.000</v>
      </c>
    </row>
    <row r="1865" spans="1:13" x14ac:dyDescent="0.35">
      <c r="A1865">
        <v>4567</v>
      </c>
      <c r="B1865" t="s">
        <v>9</v>
      </c>
      <c r="C1865">
        <v>524236.19</v>
      </c>
      <c r="D1865" t="s">
        <v>10</v>
      </c>
      <c r="E1865" t="s">
        <v>16</v>
      </c>
      <c r="F1865" t="s">
        <v>12</v>
      </c>
      <c r="G1865" t="s">
        <v>13</v>
      </c>
      <c r="H1865" t="s">
        <v>13</v>
      </c>
      <c r="I1865">
        <v>54</v>
      </c>
      <c r="J1865" t="str">
        <f>IF(ABS((C1865-AVERAGE($C:$C))/_xlfn.STDEV.S(moras2[SALARIO]))&gt;1.96,"Atípico","No")</f>
        <v>No</v>
      </c>
      <c r="K1865" t="str">
        <f>IF(ABS((moras2[[#This Row],[EDAD]]-AVERAGE($I:$I))/_xlfn.STDEV.S($I:$I))&gt;1.96,"Atípico","No")</f>
        <v>No</v>
      </c>
      <c r="L1865" t="str">
        <f t="shared" si="58"/>
        <v>46-55</v>
      </c>
      <c r="M1865" t="str">
        <f t="shared" si="59"/>
        <v>500.001-1.000.000</v>
      </c>
    </row>
    <row r="1866" spans="1:13" x14ac:dyDescent="0.35">
      <c r="A1866">
        <v>4098</v>
      </c>
      <c r="B1866" t="s">
        <v>15</v>
      </c>
      <c r="C1866">
        <v>523886</v>
      </c>
      <c r="D1866" t="s">
        <v>18</v>
      </c>
      <c r="E1866" t="s">
        <v>16</v>
      </c>
      <c r="F1866" t="s">
        <v>12</v>
      </c>
      <c r="G1866" t="s">
        <v>13</v>
      </c>
      <c r="H1866" t="s">
        <v>13</v>
      </c>
      <c r="I1866">
        <v>23</v>
      </c>
      <c r="J1866" t="str">
        <f>IF(ABS((C1866-AVERAGE($C:$C))/_xlfn.STDEV.S(moras2[SALARIO]))&gt;1.96,"Atípico","No")</f>
        <v>No</v>
      </c>
      <c r="K1866" t="str">
        <f>IF(ABS((moras2[[#This Row],[EDAD]]-AVERAGE($I:$I))/_xlfn.STDEV.S($I:$I))&gt;1.96,"Atípico","No")</f>
        <v>No</v>
      </c>
      <c r="L1866" t="str">
        <f t="shared" si="58"/>
        <v>26-35</v>
      </c>
      <c r="M1866" t="str">
        <f t="shared" si="59"/>
        <v>500.001-1.000.000</v>
      </c>
    </row>
    <row r="1867" spans="1:13" x14ac:dyDescent="0.35">
      <c r="A1867">
        <v>2954</v>
      </c>
      <c r="B1867" t="s">
        <v>15</v>
      </c>
      <c r="C1867">
        <v>523392</v>
      </c>
      <c r="D1867" t="s">
        <v>10</v>
      </c>
      <c r="E1867" t="s">
        <v>16</v>
      </c>
      <c r="F1867" t="s">
        <v>12</v>
      </c>
      <c r="G1867" t="s">
        <v>13</v>
      </c>
      <c r="H1867" t="s">
        <v>13</v>
      </c>
      <c r="I1867">
        <v>21</v>
      </c>
      <c r="J1867" t="str">
        <f>IF(ABS((C1867-AVERAGE($C:$C))/_xlfn.STDEV.S(moras2[SALARIO]))&gt;1.96,"Atípico","No")</f>
        <v>No</v>
      </c>
      <c r="K1867" t="str">
        <f>IF(ABS((moras2[[#This Row],[EDAD]]-AVERAGE($I:$I))/_xlfn.STDEV.S($I:$I))&gt;1.96,"Atípico","No")</f>
        <v>No</v>
      </c>
      <c r="L1867" t="str">
        <f t="shared" si="58"/>
        <v>26-35</v>
      </c>
      <c r="M1867" t="str">
        <f t="shared" si="59"/>
        <v>500.001-1.000.000</v>
      </c>
    </row>
    <row r="1868" spans="1:13" x14ac:dyDescent="0.35">
      <c r="A1868">
        <v>556</v>
      </c>
      <c r="B1868" t="s">
        <v>9</v>
      </c>
      <c r="C1868">
        <v>523027</v>
      </c>
      <c r="D1868" t="s">
        <v>18</v>
      </c>
      <c r="E1868" t="s">
        <v>16</v>
      </c>
      <c r="F1868" t="s">
        <v>12</v>
      </c>
      <c r="G1868" t="s">
        <v>13</v>
      </c>
      <c r="H1868" t="s">
        <v>12</v>
      </c>
      <c r="I1868">
        <v>33</v>
      </c>
      <c r="J1868" t="str">
        <f>IF(ABS((C1868-AVERAGE($C:$C))/_xlfn.STDEV.S(moras2[SALARIO]))&gt;1.96,"Atípico","No")</f>
        <v>No</v>
      </c>
      <c r="K1868" t="str">
        <f>IF(ABS((moras2[[#This Row],[EDAD]]-AVERAGE($I:$I))/_xlfn.STDEV.S($I:$I))&gt;1.96,"Atípico","No")</f>
        <v>No</v>
      </c>
      <c r="L1868" t="str">
        <f t="shared" si="58"/>
        <v>26-35</v>
      </c>
      <c r="M1868" t="str">
        <f t="shared" si="59"/>
        <v>500.001-1.000.000</v>
      </c>
    </row>
    <row r="1869" spans="1:13" x14ac:dyDescent="0.35">
      <c r="A1869">
        <v>921</v>
      </c>
      <c r="B1869" t="s">
        <v>9</v>
      </c>
      <c r="C1869">
        <v>523001.59999999998</v>
      </c>
      <c r="D1869" t="s">
        <v>10</v>
      </c>
      <c r="E1869" t="s">
        <v>16</v>
      </c>
      <c r="F1869" t="s">
        <v>12</v>
      </c>
      <c r="G1869" t="s">
        <v>13</v>
      </c>
      <c r="H1869" t="s">
        <v>13</v>
      </c>
      <c r="I1869">
        <v>38</v>
      </c>
      <c r="J1869" t="str">
        <f>IF(ABS((C1869-AVERAGE($C:$C))/_xlfn.STDEV.S(moras2[SALARIO]))&gt;1.96,"Atípico","No")</f>
        <v>No</v>
      </c>
      <c r="K1869" t="str">
        <f>IF(ABS((moras2[[#This Row],[EDAD]]-AVERAGE($I:$I))/_xlfn.STDEV.S($I:$I))&gt;1.96,"Atípico","No")</f>
        <v>No</v>
      </c>
      <c r="L1869" t="str">
        <f t="shared" si="58"/>
        <v>36-45</v>
      </c>
      <c r="M1869" t="str">
        <f t="shared" si="59"/>
        <v>500.001-1.000.000</v>
      </c>
    </row>
    <row r="1870" spans="1:13" x14ac:dyDescent="0.35">
      <c r="A1870">
        <v>2661</v>
      </c>
      <c r="B1870" t="s">
        <v>15</v>
      </c>
      <c r="C1870">
        <v>522906.95</v>
      </c>
      <c r="D1870" t="s">
        <v>10</v>
      </c>
      <c r="E1870" t="s">
        <v>16</v>
      </c>
      <c r="F1870" t="s">
        <v>12</v>
      </c>
      <c r="G1870" t="s">
        <v>12</v>
      </c>
      <c r="H1870" t="s">
        <v>13</v>
      </c>
      <c r="I1870">
        <v>37</v>
      </c>
      <c r="J1870" t="str">
        <f>IF(ABS((C1870-AVERAGE($C:$C))/_xlfn.STDEV.S(moras2[SALARIO]))&gt;1.96,"Atípico","No")</f>
        <v>No</v>
      </c>
      <c r="K1870" t="str">
        <f>IF(ABS((moras2[[#This Row],[EDAD]]-AVERAGE($I:$I))/_xlfn.STDEV.S($I:$I))&gt;1.96,"Atípico","No")</f>
        <v>No</v>
      </c>
      <c r="L1870" t="str">
        <f t="shared" si="58"/>
        <v>36-45</v>
      </c>
      <c r="M1870" t="str">
        <f t="shared" si="59"/>
        <v>500.001-1.000.000</v>
      </c>
    </row>
    <row r="1871" spans="1:13" x14ac:dyDescent="0.35">
      <c r="A1871">
        <v>4172</v>
      </c>
      <c r="B1871" t="s">
        <v>15</v>
      </c>
      <c r="C1871">
        <v>522807.1</v>
      </c>
      <c r="D1871" t="s">
        <v>14</v>
      </c>
      <c r="E1871" t="s">
        <v>11</v>
      </c>
      <c r="F1871" t="s">
        <v>12</v>
      </c>
      <c r="G1871" t="s">
        <v>13</v>
      </c>
      <c r="H1871" t="s">
        <v>13</v>
      </c>
      <c r="I1871">
        <v>70</v>
      </c>
      <c r="J1871" t="str">
        <f>IF(ABS((C1871-AVERAGE($C:$C))/_xlfn.STDEV.S(moras2[SALARIO]))&gt;1.96,"Atípico","No")</f>
        <v>No</v>
      </c>
      <c r="K1871" t="str">
        <f>IF(ABS((moras2[[#This Row],[EDAD]]-AVERAGE($I:$I))/_xlfn.STDEV.S($I:$I))&gt;1.96,"Atípico","No")</f>
        <v>Atípico</v>
      </c>
      <c r="L1871" t="str">
        <f t="shared" si="58"/>
        <v>56+</v>
      </c>
      <c r="M1871" t="str">
        <f t="shared" si="59"/>
        <v>500.001-1.000.000</v>
      </c>
    </row>
    <row r="1872" spans="1:13" x14ac:dyDescent="0.35">
      <c r="A1872">
        <v>1876</v>
      </c>
      <c r="B1872" t="s">
        <v>9</v>
      </c>
      <c r="C1872">
        <v>522287.6</v>
      </c>
      <c r="D1872" t="s">
        <v>10</v>
      </c>
      <c r="E1872" t="s">
        <v>16</v>
      </c>
      <c r="F1872" t="s">
        <v>12</v>
      </c>
      <c r="G1872" t="s">
        <v>13</v>
      </c>
      <c r="H1872" t="s">
        <v>13</v>
      </c>
      <c r="I1872">
        <v>36</v>
      </c>
      <c r="J1872" t="str">
        <f>IF(ABS((C1872-AVERAGE($C:$C))/_xlfn.STDEV.S(moras2[SALARIO]))&gt;1.96,"Atípico","No")</f>
        <v>No</v>
      </c>
      <c r="K1872" t="str">
        <f>IF(ABS((moras2[[#This Row],[EDAD]]-AVERAGE($I:$I))/_xlfn.STDEV.S($I:$I))&gt;1.96,"Atípico","No")</f>
        <v>No</v>
      </c>
      <c r="L1872" t="str">
        <f t="shared" si="58"/>
        <v>36-45</v>
      </c>
      <c r="M1872" t="str">
        <f t="shared" si="59"/>
        <v>500.001-1.000.000</v>
      </c>
    </row>
    <row r="1873" spans="1:13" x14ac:dyDescent="0.35">
      <c r="A1873">
        <v>2124</v>
      </c>
      <c r="B1873" t="s">
        <v>9</v>
      </c>
      <c r="C1873">
        <v>522249</v>
      </c>
      <c r="D1873" t="s">
        <v>18</v>
      </c>
      <c r="E1873" t="s">
        <v>16</v>
      </c>
      <c r="F1873" t="s">
        <v>12</v>
      </c>
      <c r="G1873" t="s">
        <v>13</v>
      </c>
      <c r="H1873" t="s">
        <v>12</v>
      </c>
      <c r="I1873">
        <v>30</v>
      </c>
      <c r="J1873" t="str">
        <f>IF(ABS((C1873-AVERAGE($C:$C))/_xlfn.STDEV.S(moras2[SALARIO]))&gt;1.96,"Atípico","No")</f>
        <v>No</v>
      </c>
      <c r="K1873" t="str">
        <f>IF(ABS((moras2[[#This Row],[EDAD]]-AVERAGE($I:$I))/_xlfn.STDEV.S($I:$I))&gt;1.96,"Atípico","No")</f>
        <v>No</v>
      </c>
      <c r="L1873" t="str">
        <f t="shared" si="58"/>
        <v>26-35</v>
      </c>
      <c r="M1873" t="str">
        <f t="shared" si="59"/>
        <v>500.001-1.000.000</v>
      </c>
    </row>
    <row r="1874" spans="1:13" x14ac:dyDescent="0.35">
      <c r="A1874">
        <v>2591</v>
      </c>
      <c r="B1874" t="s">
        <v>9</v>
      </c>
      <c r="C1874">
        <v>520560</v>
      </c>
      <c r="D1874" t="s">
        <v>10</v>
      </c>
      <c r="E1874" t="s">
        <v>16</v>
      </c>
      <c r="F1874" t="s">
        <v>12</v>
      </c>
      <c r="G1874" t="s">
        <v>13</v>
      </c>
      <c r="H1874" t="s">
        <v>13</v>
      </c>
      <c r="I1874">
        <v>40</v>
      </c>
      <c r="J1874" t="str">
        <f>IF(ABS((C1874-AVERAGE($C:$C))/_xlfn.STDEV.S(moras2[SALARIO]))&gt;1.96,"Atípico","No")</f>
        <v>No</v>
      </c>
      <c r="K1874" t="str">
        <f>IF(ABS((moras2[[#This Row],[EDAD]]-AVERAGE($I:$I))/_xlfn.STDEV.S($I:$I))&gt;1.96,"Atípico","No")</f>
        <v>No</v>
      </c>
      <c r="L1874" t="str">
        <f t="shared" si="58"/>
        <v>36-45</v>
      </c>
      <c r="M1874" t="str">
        <f t="shared" si="59"/>
        <v>500.001-1.000.000</v>
      </c>
    </row>
    <row r="1875" spans="1:13" x14ac:dyDescent="0.35">
      <c r="A1875">
        <v>3522</v>
      </c>
      <c r="B1875" t="s">
        <v>9</v>
      </c>
      <c r="C1875">
        <v>520421</v>
      </c>
      <c r="D1875" t="s">
        <v>18</v>
      </c>
      <c r="E1875" t="s">
        <v>16</v>
      </c>
      <c r="F1875" t="s">
        <v>12</v>
      </c>
      <c r="G1875" t="s">
        <v>13</v>
      </c>
      <c r="H1875" t="s">
        <v>12</v>
      </c>
      <c r="I1875">
        <v>58</v>
      </c>
      <c r="J1875" t="str">
        <f>IF(ABS((C1875-AVERAGE($C:$C))/_xlfn.STDEV.S(moras2[SALARIO]))&gt;1.96,"Atípico","No")</f>
        <v>No</v>
      </c>
      <c r="K1875" t="str">
        <f>IF(ABS((moras2[[#This Row],[EDAD]]-AVERAGE($I:$I))/_xlfn.STDEV.S($I:$I))&gt;1.96,"Atípico","No")</f>
        <v>No</v>
      </c>
      <c r="L1875" t="str">
        <f t="shared" si="58"/>
        <v>56+</v>
      </c>
      <c r="M1875" t="str">
        <f t="shared" si="59"/>
        <v>500.001-1.000.000</v>
      </c>
    </row>
    <row r="1876" spans="1:13" x14ac:dyDescent="0.35">
      <c r="A1876">
        <v>2108</v>
      </c>
      <c r="B1876" t="s">
        <v>9</v>
      </c>
      <c r="C1876">
        <v>520000</v>
      </c>
      <c r="D1876" t="s">
        <v>10</v>
      </c>
      <c r="E1876" t="s">
        <v>16</v>
      </c>
      <c r="F1876" t="s">
        <v>12</v>
      </c>
      <c r="G1876" t="s">
        <v>13</v>
      </c>
      <c r="H1876" t="s">
        <v>13</v>
      </c>
      <c r="I1876">
        <v>45</v>
      </c>
      <c r="J1876" t="str">
        <f>IF(ABS((C1876-AVERAGE($C:$C))/_xlfn.STDEV.S(moras2[SALARIO]))&gt;1.96,"Atípico","No")</f>
        <v>No</v>
      </c>
      <c r="K1876" t="str">
        <f>IF(ABS((moras2[[#This Row],[EDAD]]-AVERAGE($I:$I))/_xlfn.STDEV.S($I:$I))&gt;1.96,"Atípico","No")</f>
        <v>No</v>
      </c>
      <c r="L1876" t="str">
        <f t="shared" si="58"/>
        <v>36-45</v>
      </c>
      <c r="M1876" t="str">
        <f t="shared" si="59"/>
        <v>500.001-1.000.000</v>
      </c>
    </row>
    <row r="1877" spans="1:13" x14ac:dyDescent="0.35">
      <c r="A1877">
        <v>2368</v>
      </c>
      <c r="B1877" t="s">
        <v>9</v>
      </c>
      <c r="C1877">
        <v>520000</v>
      </c>
      <c r="D1877" t="s">
        <v>10</v>
      </c>
      <c r="E1877" t="s">
        <v>16</v>
      </c>
      <c r="F1877" t="s">
        <v>12</v>
      </c>
      <c r="G1877" t="s">
        <v>13</v>
      </c>
      <c r="H1877" t="s">
        <v>12</v>
      </c>
      <c r="I1877">
        <v>62</v>
      </c>
      <c r="J1877" t="str">
        <f>IF(ABS((C1877-AVERAGE($C:$C))/_xlfn.STDEV.S(moras2[SALARIO]))&gt;1.96,"Atípico","No")</f>
        <v>No</v>
      </c>
      <c r="K1877" t="str">
        <f>IF(ABS((moras2[[#This Row],[EDAD]]-AVERAGE($I:$I))/_xlfn.STDEV.S($I:$I))&gt;1.96,"Atípico","No")</f>
        <v>No</v>
      </c>
      <c r="L1877" t="str">
        <f t="shared" si="58"/>
        <v>56+</v>
      </c>
      <c r="M1877" t="str">
        <f t="shared" si="59"/>
        <v>500.001-1.000.000</v>
      </c>
    </row>
    <row r="1878" spans="1:13" x14ac:dyDescent="0.35">
      <c r="A1878">
        <v>428</v>
      </c>
      <c r="B1878" t="s">
        <v>15</v>
      </c>
      <c r="C1878">
        <v>519825</v>
      </c>
      <c r="D1878" t="s">
        <v>18</v>
      </c>
      <c r="E1878" t="s">
        <v>16</v>
      </c>
      <c r="F1878" t="s">
        <v>12</v>
      </c>
      <c r="G1878" t="s">
        <v>13</v>
      </c>
      <c r="H1878" t="s">
        <v>12</v>
      </c>
      <c r="I1878">
        <v>52</v>
      </c>
      <c r="J1878" t="str">
        <f>IF(ABS((C1878-AVERAGE($C:$C))/_xlfn.STDEV.S(moras2[SALARIO]))&gt;1.96,"Atípico","No")</f>
        <v>No</v>
      </c>
      <c r="K1878" t="str">
        <f>IF(ABS((moras2[[#This Row],[EDAD]]-AVERAGE($I:$I))/_xlfn.STDEV.S($I:$I))&gt;1.96,"Atípico","No")</f>
        <v>No</v>
      </c>
      <c r="L1878" t="str">
        <f t="shared" si="58"/>
        <v>46-55</v>
      </c>
      <c r="M1878" t="str">
        <f t="shared" si="59"/>
        <v>500.001-1.000.000</v>
      </c>
    </row>
    <row r="1879" spans="1:13" x14ac:dyDescent="0.35">
      <c r="A1879">
        <v>2844</v>
      </c>
      <c r="B1879" t="s">
        <v>9</v>
      </c>
      <c r="C1879">
        <v>519483.5</v>
      </c>
      <c r="D1879" t="s">
        <v>10</v>
      </c>
      <c r="E1879" t="s">
        <v>16</v>
      </c>
      <c r="F1879" t="s">
        <v>12</v>
      </c>
      <c r="G1879" t="s">
        <v>12</v>
      </c>
      <c r="H1879" t="s">
        <v>12</v>
      </c>
      <c r="I1879">
        <v>37</v>
      </c>
      <c r="J1879" t="str">
        <f>IF(ABS((C1879-AVERAGE($C:$C))/_xlfn.STDEV.S(moras2[SALARIO]))&gt;1.96,"Atípico","No")</f>
        <v>No</v>
      </c>
      <c r="K1879" t="str">
        <f>IF(ABS((moras2[[#This Row],[EDAD]]-AVERAGE($I:$I))/_xlfn.STDEV.S($I:$I))&gt;1.96,"Atípico","No")</f>
        <v>No</v>
      </c>
      <c r="L1879" t="str">
        <f t="shared" si="58"/>
        <v>36-45</v>
      </c>
      <c r="M1879" t="str">
        <f t="shared" si="59"/>
        <v>500.001-1.000.000</v>
      </c>
    </row>
    <row r="1880" spans="1:13" x14ac:dyDescent="0.35">
      <c r="A1880">
        <v>2429</v>
      </c>
      <c r="B1880" t="s">
        <v>9</v>
      </c>
      <c r="C1880">
        <v>518738.06</v>
      </c>
      <c r="D1880" t="s">
        <v>10</v>
      </c>
      <c r="E1880" t="s">
        <v>16</v>
      </c>
      <c r="F1880" t="s">
        <v>12</v>
      </c>
      <c r="G1880" t="s">
        <v>12</v>
      </c>
      <c r="H1880" t="s">
        <v>13</v>
      </c>
      <c r="I1880">
        <v>41</v>
      </c>
      <c r="J1880" t="str">
        <f>IF(ABS((C1880-AVERAGE($C:$C))/_xlfn.STDEV.S(moras2[SALARIO]))&gt;1.96,"Atípico","No")</f>
        <v>No</v>
      </c>
      <c r="K1880" t="str">
        <f>IF(ABS((moras2[[#This Row],[EDAD]]-AVERAGE($I:$I))/_xlfn.STDEV.S($I:$I))&gt;1.96,"Atípico","No")</f>
        <v>No</v>
      </c>
      <c r="L1880" t="str">
        <f t="shared" si="58"/>
        <v>36-45</v>
      </c>
      <c r="M1880" t="str">
        <f t="shared" si="59"/>
        <v>500.001-1.000.000</v>
      </c>
    </row>
    <row r="1881" spans="1:13" x14ac:dyDescent="0.35">
      <c r="A1881">
        <v>3174</v>
      </c>
      <c r="B1881" t="s">
        <v>9</v>
      </c>
      <c r="C1881">
        <v>518642.73</v>
      </c>
      <c r="D1881" t="s">
        <v>10</v>
      </c>
      <c r="E1881" t="s">
        <v>16</v>
      </c>
      <c r="F1881" t="s">
        <v>12</v>
      </c>
      <c r="G1881" t="s">
        <v>12</v>
      </c>
      <c r="H1881" t="s">
        <v>13</v>
      </c>
      <c r="I1881">
        <v>40</v>
      </c>
      <c r="J1881" t="str">
        <f>IF(ABS((C1881-AVERAGE($C:$C))/_xlfn.STDEV.S(moras2[SALARIO]))&gt;1.96,"Atípico","No")</f>
        <v>No</v>
      </c>
      <c r="K1881" t="str">
        <f>IF(ABS((moras2[[#This Row],[EDAD]]-AVERAGE($I:$I))/_xlfn.STDEV.S($I:$I))&gt;1.96,"Atípico","No")</f>
        <v>No</v>
      </c>
      <c r="L1881" t="str">
        <f t="shared" si="58"/>
        <v>36-45</v>
      </c>
      <c r="M1881" t="str">
        <f t="shared" si="59"/>
        <v>500.001-1.000.000</v>
      </c>
    </row>
    <row r="1882" spans="1:13" x14ac:dyDescent="0.35">
      <c r="A1882">
        <v>1044</v>
      </c>
      <c r="B1882" t="s">
        <v>15</v>
      </c>
      <c r="C1882">
        <v>518584.68</v>
      </c>
      <c r="D1882" t="s">
        <v>10</v>
      </c>
      <c r="E1882" t="s">
        <v>16</v>
      </c>
      <c r="F1882" t="s">
        <v>12</v>
      </c>
      <c r="G1882" t="s">
        <v>13</v>
      </c>
      <c r="H1882" t="s">
        <v>13</v>
      </c>
      <c r="I1882">
        <v>19</v>
      </c>
      <c r="J1882" t="str">
        <f>IF(ABS((C1882-AVERAGE($C:$C))/_xlfn.STDEV.S(moras2[SALARIO]))&gt;1.96,"Atípico","No")</f>
        <v>No</v>
      </c>
      <c r="K1882" t="str">
        <f>IF(ABS((moras2[[#This Row],[EDAD]]-AVERAGE($I:$I))/_xlfn.STDEV.S($I:$I))&gt;1.96,"Atípico","No")</f>
        <v>No</v>
      </c>
      <c r="L1882" t="str">
        <f t="shared" si="58"/>
        <v>26-35</v>
      </c>
      <c r="M1882" t="str">
        <f t="shared" si="59"/>
        <v>500.001-1.000.000</v>
      </c>
    </row>
    <row r="1883" spans="1:13" x14ac:dyDescent="0.35">
      <c r="A1883">
        <v>4587</v>
      </c>
      <c r="B1883" t="s">
        <v>9</v>
      </c>
      <c r="C1883">
        <v>518519</v>
      </c>
      <c r="D1883" t="s">
        <v>18</v>
      </c>
      <c r="E1883" t="s">
        <v>16</v>
      </c>
      <c r="F1883" t="s">
        <v>12</v>
      </c>
      <c r="G1883" t="s">
        <v>13</v>
      </c>
      <c r="H1883" t="s">
        <v>12</v>
      </c>
      <c r="I1883">
        <v>43</v>
      </c>
      <c r="J1883" t="str">
        <f>IF(ABS((C1883-AVERAGE($C:$C))/_xlfn.STDEV.S(moras2[SALARIO]))&gt;1.96,"Atípico","No")</f>
        <v>No</v>
      </c>
      <c r="K1883" t="str">
        <f>IF(ABS((moras2[[#This Row],[EDAD]]-AVERAGE($I:$I))/_xlfn.STDEV.S($I:$I))&gt;1.96,"Atípico","No")</f>
        <v>No</v>
      </c>
      <c r="L1883" t="str">
        <f t="shared" si="58"/>
        <v>36-45</v>
      </c>
      <c r="M1883" t="str">
        <f t="shared" si="59"/>
        <v>500.001-1.000.000</v>
      </c>
    </row>
    <row r="1884" spans="1:13" x14ac:dyDescent="0.35">
      <c r="A1884">
        <v>598</v>
      </c>
      <c r="B1884" t="s">
        <v>15</v>
      </c>
      <c r="C1884">
        <v>518073.51</v>
      </c>
      <c r="D1884" t="s">
        <v>10</v>
      </c>
      <c r="E1884" t="s">
        <v>16</v>
      </c>
      <c r="F1884" t="s">
        <v>12</v>
      </c>
      <c r="G1884" t="s">
        <v>13</v>
      </c>
      <c r="H1884" t="s">
        <v>13</v>
      </c>
      <c r="I1884">
        <v>46</v>
      </c>
      <c r="J1884" t="str">
        <f>IF(ABS((C1884-AVERAGE($C:$C))/_xlfn.STDEV.S(moras2[SALARIO]))&gt;1.96,"Atípico","No")</f>
        <v>No</v>
      </c>
      <c r="K1884" t="str">
        <f>IF(ABS((moras2[[#This Row],[EDAD]]-AVERAGE($I:$I))/_xlfn.STDEV.S($I:$I))&gt;1.96,"Atípico","No")</f>
        <v>No</v>
      </c>
      <c r="L1884" t="str">
        <f t="shared" si="58"/>
        <v>46-55</v>
      </c>
      <c r="M1884" t="str">
        <f t="shared" si="59"/>
        <v>500.001-1.000.000</v>
      </c>
    </row>
    <row r="1885" spans="1:13" x14ac:dyDescent="0.35">
      <c r="A1885">
        <v>2696</v>
      </c>
      <c r="B1885" t="s">
        <v>9</v>
      </c>
      <c r="C1885">
        <v>517500</v>
      </c>
      <c r="D1885" t="s">
        <v>10</v>
      </c>
      <c r="E1885" t="s">
        <v>16</v>
      </c>
      <c r="F1885" t="s">
        <v>12</v>
      </c>
      <c r="G1885" t="s">
        <v>13</v>
      </c>
      <c r="H1885" t="s">
        <v>13</v>
      </c>
      <c r="I1885">
        <v>31</v>
      </c>
      <c r="J1885" t="str">
        <f>IF(ABS((C1885-AVERAGE($C:$C))/_xlfn.STDEV.S(moras2[SALARIO]))&gt;1.96,"Atípico","No")</f>
        <v>No</v>
      </c>
      <c r="K1885" t="str">
        <f>IF(ABS((moras2[[#This Row],[EDAD]]-AVERAGE($I:$I))/_xlfn.STDEV.S($I:$I))&gt;1.96,"Atípico","No")</f>
        <v>No</v>
      </c>
      <c r="L1885" t="str">
        <f t="shared" si="58"/>
        <v>26-35</v>
      </c>
      <c r="M1885" t="str">
        <f t="shared" si="59"/>
        <v>500.001-1.000.000</v>
      </c>
    </row>
    <row r="1886" spans="1:13" x14ac:dyDescent="0.35">
      <c r="A1886">
        <v>2600</v>
      </c>
      <c r="B1886" t="s">
        <v>9</v>
      </c>
      <c r="C1886">
        <v>517494</v>
      </c>
      <c r="D1886" t="s">
        <v>18</v>
      </c>
      <c r="E1886" t="s">
        <v>16</v>
      </c>
      <c r="F1886" t="s">
        <v>12</v>
      </c>
      <c r="G1886" t="s">
        <v>13</v>
      </c>
      <c r="H1886" t="s">
        <v>12</v>
      </c>
      <c r="I1886">
        <v>38</v>
      </c>
      <c r="J1886" t="str">
        <f>IF(ABS((C1886-AVERAGE($C:$C))/_xlfn.STDEV.S(moras2[SALARIO]))&gt;1.96,"Atípico","No")</f>
        <v>No</v>
      </c>
      <c r="K1886" t="str">
        <f>IF(ABS((moras2[[#This Row],[EDAD]]-AVERAGE($I:$I))/_xlfn.STDEV.S($I:$I))&gt;1.96,"Atípico","No")</f>
        <v>No</v>
      </c>
      <c r="L1886" t="str">
        <f t="shared" si="58"/>
        <v>36-45</v>
      </c>
      <c r="M1886" t="str">
        <f t="shared" si="59"/>
        <v>500.001-1.000.000</v>
      </c>
    </row>
    <row r="1887" spans="1:13" x14ac:dyDescent="0.35">
      <c r="A1887">
        <v>873</v>
      </c>
      <c r="B1887" t="s">
        <v>15</v>
      </c>
      <c r="C1887">
        <v>517272</v>
      </c>
      <c r="D1887" t="s">
        <v>18</v>
      </c>
      <c r="E1887" t="s">
        <v>16</v>
      </c>
      <c r="F1887" t="s">
        <v>12</v>
      </c>
      <c r="G1887" t="s">
        <v>13</v>
      </c>
      <c r="H1887" t="s">
        <v>13</v>
      </c>
      <c r="I1887">
        <v>60</v>
      </c>
      <c r="J1887" t="str">
        <f>IF(ABS((C1887-AVERAGE($C:$C))/_xlfn.STDEV.S(moras2[SALARIO]))&gt;1.96,"Atípico","No")</f>
        <v>No</v>
      </c>
      <c r="K1887" t="str">
        <f>IF(ABS((moras2[[#This Row],[EDAD]]-AVERAGE($I:$I))/_xlfn.STDEV.S($I:$I))&gt;1.96,"Atípico","No")</f>
        <v>No</v>
      </c>
      <c r="L1887" t="str">
        <f t="shared" si="58"/>
        <v>56+</v>
      </c>
      <c r="M1887" t="str">
        <f t="shared" si="59"/>
        <v>500.001-1.000.000</v>
      </c>
    </row>
    <row r="1888" spans="1:13" x14ac:dyDescent="0.35">
      <c r="A1888">
        <v>1023</v>
      </c>
      <c r="B1888" t="s">
        <v>15</v>
      </c>
      <c r="C1888">
        <v>517053.85</v>
      </c>
      <c r="D1888" t="s">
        <v>10</v>
      </c>
      <c r="E1888" t="s">
        <v>16</v>
      </c>
      <c r="F1888" t="s">
        <v>12</v>
      </c>
      <c r="G1888" t="s">
        <v>13</v>
      </c>
      <c r="H1888" t="s">
        <v>12</v>
      </c>
      <c r="I1888">
        <v>28</v>
      </c>
      <c r="J1888" t="str">
        <f>IF(ABS((C1888-AVERAGE($C:$C))/_xlfn.STDEV.S(moras2[SALARIO]))&gt;1.96,"Atípico","No")</f>
        <v>No</v>
      </c>
      <c r="K1888" t="str">
        <f>IF(ABS((moras2[[#This Row],[EDAD]]-AVERAGE($I:$I))/_xlfn.STDEV.S($I:$I))&gt;1.96,"Atípico","No")</f>
        <v>No</v>
      </c>
      <c r="L1888" t="str">
        <f t="shared" si="58"/>
        <v>26-35</v>
      </c>
      <c r="M1888" t="str">
        <f t="shared" si="59"/>
        <v>500.001-1.000.000</v>
      </c>
    </row>
    <row r="1889" spans="1:13" x14ac:dyDescent="0.35">
      <c r="A1889">
        <v>2490</v>
      </c>
      <c r="B1889" t="s">
        <v>9</v>
      </c>
      <c r="C1889">
        <v>516897.85</v>
      </c>
      <c r="D1889" t="s">
        <v>10</v>
      </c>
      <c r="E1889" t="s">
        <v>16</v>
      </c>
      <c r="F1889" t="s">
        <v>12</v>
      </c>
      <c r="G1889" t="s">
        <v>13</v>
      </c>
      <c r="H1889" t="s">
        <v>13</v>
      </c>
      <c r="I1889">
        <v>61</v>
      </c>
      <c r="J1889" t="str">
        <f>IF(ABS((C1889-AVERAGE($C:$C))/_xlfn.STDEV.S(moras2[SALARIO]))&gt;1.96,"Atípico","No")</f>
        <v>No</v>
      </c>
      <c r="K1889" t="str">
        <f>IF(ABS((moras2[[#This Row],[EDAD]]-AVERAGE($I:$I))/_xlfn.STDEV.S($I:$I))&gt;1.96,"Atípico","No")</f>
        <v>No</v>
      </c>
      <c r="L1889" t="str">
        <f t="shared" si="58"/>
        <v>56+</v>
      </c>
      <c r="M1889" t="str">
        <f t="shared" si="59"/>
        <v>500.001-1.000.000</v>
      </c>
    </row>
    <row r="1890" spans="1:13" x14ac:dyDescent="0.35">
      <c r="A1890">
        <v>3269</v>
      </c>
      <c r="B1890" t="s">
        <v>9</v>
      </c>
      <c r="C1890">
        <v>516873</v>
      </c>
      <c r="D1890" t="s">
        <v>18</v>
      </c>
      <c r="E1890" t="s">
        <v>16</v>
      </c>
      <c r="F1890" t="s">
        <v>12</v>
      </c>
      <c r="G1890" t="s">
        <v>13</v>
      </c>
      <c r="H1890" t="s">
        <v>13</v>
      </c>
      <c r="I1890">
        <v>38</v>
      </c>
      <c r="J1890" t="str">
        <f>IF(ABS((C1890-AVERAGE($C:$C))/_xlfn.STDEV.S(moras2[SALARIO]))&gt;1.96,"Atípico","No")</f>
        <v>No</v>
      </c>
      <c r="K1890" t="str">
        <f>IF(ABS((moras2[[#This Row],[EDAD]]-AVERAGE($I:$I))/_xlfn.STDEV.S($I:$I))&gt;1.96,"Atípico","No")</f>
        <v>No</v>
      </c>
      <c r="L1890" t="str">
        <f t="shared" si="58"/>
        <v>36-45</v>
      </c>
      <c r="M1890" t="str">
        <f t="shared" si="59"/>
        <v>500.001-1.000.000</v>
      </c>
    </row>
    <row r="1891" spans="1:13" x14ac:dyDescent="0.35">
      <c r="A1891">
        <v>1616</v>
      </c>
      <c r="B1891" t="s">
        <v>9</v>
      </c>
      <c r="C1891">
        <v>516873</v>
      </c>
      <c r="D1891" t="s">
        <v>18</v>
      </c>
      <c r="E1891" t="s">
        <v>16</v>
      </c>
      <c r="F1891" t="s">
        <v>12</v>
      </c>
      <c r="G1891" t="s">
        <v>13</v>
      </c>
      <c r="H1891" t="s">
        <v>13</v>
      </c>
      <c r="I1891">
        <v>45</v>
      </c>
      <c r="J1891" t="str">
        <f>IF(ABS((C1891-AVERAGE($C:$C))/_xlfn.STDEV.S(moras2[SALARIO]))&gt;1.96,"Atípico","No")</f>
        <v>No</v>
      </c>
      <c r="K1891" t="str">
        <f>IF(ABS((moras2[[#This Row],[EDAD]]-AVERAGE($I:$I))/_xlfn.STDEV.S($I:$I))&gt;1.96,"Atípico","No")</f>
        <v>No</v>
      </c>
      <c r="L1891" t="str">
        <f t="shared" si="58"/>
        <v>36-45</v>
      </c>
      <c r="M1891" t="str">
        <f t="shared" si="59"/>
        <v>500.001-1.000.000</v>
      </c>
    </row>
    <row r="1892" spans="1:13" x14ac:dyDescent="0.35">
      <c r="A1892">
        <v>4023</v>
      </c>
      <c r="B1892" t="s">
        <v>9</v>
      </c>
      <c r="C1892">
        <v>516550</v>
      </c>
      <c r="D1892" t="s">
        <v>10</v>
      </c>
      <c r="E1892" t="s">
        <v>16</v>
      </c>
      <c r="F1892" t="s">
        <v>12</v>
      </c>
      <c r="G1892" t="s">
        <v>12</v>
      </c>
      <c r="H1892" t="s">
        <v>13</v>
      </c>
      <c r="I1892">
        <v>31</v>
      </c>
      <c r="J1892" t="str">
        <f>IF(ABS((C1892-AVERAGE($C:$C))/_xlfn.STDEV.S(moras2[SALARIO]))&gt;1.96,"Atípico","No")</f>
        <v>No</v>
      </c>
      <c r="K1892" t="str">
        <f>IF(ABS((moras2[[#This Row],[EDAD]]-AVERAGE($I:$I))/_xlfn.STDEV.S($I:$I))&gt;1.96,"Atípico","No")</f>
        <v>No</v>
      </c>
      <c r="L1892" t="str">
        <f t="shared" si="58"/>
        <v>26-35</v>
      </c>
      <c r="M1892" t="str">
        <f t="shared" si="59"/>
        <v>500.001-1.000.000</v>
      </c>
    </row>
    <row r="1893" spans="1:13" x14ac:dyDescent="0.35">
      <c r="A1893">
        <v>3446</v>
      </c>
      <c r="B1893" t="s">
        <v>15</v>
      </c>
      <c r="C1893">
        <v>516452.8</v>
      </c>
      <c r="D1893" t="s">
        <v>10</v>
      </c>
      <c r="E1893" t="s">
        <v>11</v>
      </c>
      <c r="F1893" t="s">
        <v>12</v>
      </c>
      <c r="G1893" t="s">
        <v>13</v>
      </c>
      <c r="H1893" t="s">
        <v>13</v>
      </c>
      <c r="I1893">
        <v>30</v>
      </c>
      <c r="J1893" t="str">
        <f>IF(ABS((C1893-AVERAGE($C:$C))/_xlfn.STDEV.S(moras2[SALARIO]))&gt;1.96,"Atípico","No")</f>
        <v>No</v>
      </c>
      <c r="K1893" t="str">
        <f>IF(ABS((moras2[[#This Row],[EDAD]]-AVERAGE($I:$I))/_xlfn.STDEV.S($I:$I))&gt;1.96,"Atípico","No")</f>
        <v>No</v>
      </c>
      <c r="L1893" t="str">
        <f t="shared" si="58"/>
        <v>26-35</v>
      </c>
      <c r="M1893" t="str">
        <f t="shared" si="59"/>
        <v>500.001-1.000.000</v>
      </c>
    </row>
    <row r="1894" spans="1:13" x14ac:dyDescent="0.35">
      <c r="A1894">
        <v>341</v>
      </c>
      <c r="B1894" t="s">
        <v>15</v>
      </c>
      <c r="C1894">
        <v>516446.5</v>
      </c>
      <c r="D1894" t="s">
        <v>10</v>
      </c>
      <c r="E1894" t="s">
        <v>11</v>
      </c>
      <c r="F1894" t="s">
        <v>12</v>
      </c>
      <c r="G1894" t="s">
        <v>13</v>
      </c>
      <c r="H1894" t="s">
        <v>13</v>
      </c>
      <c r="I1894">
        <v>33</v>
      </c>
      <c r="J1894" t="str">
        <f>IF(ABS((C1894-AVERAGE($C:$C))/_xlfn.STDEV.S(moras2[SALARIO]))&gt;1.96,"Atípico","No")</f>
        <v>No</v>
      </c>
      <c r="K1894" t="str">
        <f>IF(ABS((moras2[[#This Row],[EDAD]]-AVERAGE($I:$I))/_xlfn.STDEV.S($I:$I))&gt;1.96,"Atípico","No")</f>
        <v>No</v>
      </c>
      <c r="L1894" t="str">
        <f t="shared" si="58"/>
        <v>26-35</v>
      </c>
      <c r="M1894" t="str">
        <f t="shared" si="59"/>
        <v>500.001-1.000.000</v>
      </c>
    </row>
    <row r="1895" spans="1:13" x14ac:dyDescent="0.35">
      <c r="A1895">
        <v>2669</v>
      </c>
      <c r="B1895" t="s">
        <v>9</v>
      </c>
      <c r="C1895">
        <v>516112.73</v>
      </c>
      <c r="D1895" t="s">
        <v>10</v>
      </c>
      <c r="E1895" t="s">
        <v>16</v>
      </c>
      <c r="F1895" t="s">
        <v>12</v>
      </c>
      <c r="G1895" t="s">
        <v>13</v>
      </c>
      <c r="H1895" t="s">
        <v>13</v>
      </c>
      <c r="I1895">
        <v>27</v>
      </c>
      <c r="J1895" t="str">
        <f>IF(ABS((C1895-AVERAGE($C:$C))/_xlfn.STDEV.S(moras2[SALARIO]))&gt;1.96,"Atípico","No")</f>
        <v>No</v>
      </c>
      <c r="K1895" t="str">
        <f>IF(ABS((moras2[[#This Row],[EDAD]]-AVERAGE($I:$I))/_xlfn.STDEV.S($I:$I))&gt;1.96,"Atípico","No")</f>
        <v>No</v>
      </c>
      <c r="L1895" t="str">
        <f t="shared" si="58"/>
        <v>26-35</v>
      </c>
      <c r="M1895" t="str">
        <f t="shared" si="59"/>
        <v>500.001-1.000.000</v>
      </c>
    </row>
    <row r="1896" spans="1:13" x14ac:dyDescent="0.35">
      <c r="A1896">
        <v>4678</v>
      </c>
      <c r="B1896" t="s">
        <v>15</v>
      </c>
      <c r="C1896">
        <v>515840</v>
      </c>
      <c r="D1896" t="s">
        <v>10</v>
      </c>
      <c r="E1896" t="s">
        <v>16</v>
      </c>
      <c r="F1896" t="s">
        <v>12</v>
      </c>
      <c r="G1896" t="s">
        <v>13</v>
      </c>
      <c r="H1896" t="s">
        <v>13</v>
      </c>
      <c r="I1896">
        <v>35</v>
      </c>
      <c r="J1896" t="str">
        <f>IF(ABS((C1896-AVERAGE($C:$C))/_xlfn.STDEV.S(moras2[SALARIO]))&gt;1.96,"Atípico","No")</f>
        <v>No</v>
      </c>
      <c r="K1896" t="str">
        <f>IF(ABS((moras2[[#This Row],[EDAD]]-AVERAGE($I:$I))/_xlfn.STDEV.S($I:$I))&gt;1.96,"Atípico","No")</f>
        <v>No</v>
      </c>
      <c r="L1896" t="str">
        <f t="shared" si="58"/>
        <v>26-35</v>
      </c>
      <c r="M1896" t="str">
        <f t="shared" si="59"/>
        <v>500.001-1.000.000</v>
      </c>
    </row>
    <row r="1897" spans="1:13" x14ac:dyDescent="0.35">
      <c r="A1897">
        <v>4735</v>
      </c>
      <c r="B1897" t="s">
        <v>9</v>
      </c>
      <c r="C1897">
        <v>515703.75</v>
      </c>
      <c r="D1897" t="s">
        <v>10</v>
      </c>
      <c r="E1897" t="s">
        <v>11</v>
      </c>
      <c r="F1897" t="s">
        <v>12</v>
      </c>
      <c r="G1897" t="s">
        <v>13</v>
      </c>
      <c r="H1897" t="s">
        <v>13</v>
      </c>
      <c r="I1897">
        <v>49</v>
      </c>
      <c r="J1897" t="str">
        <f>IF(ABS((C1897-AVERAGE($C:$C))/_xlfn.STDEV.S(moras2[SALARIO]))&gt;1.96,"Atípico","No")</f>
        <v>No</v>
      </c>
      <c r="K1897" t="str">
        <f>IF(ABS((moras2[[#This Row],[EDAD]]-AVERAGE($I:$I))/_xlfn.STDEV.S($I:$I))&gt;1.96,"Atípico","No")</f>
        <v>No</v>
      </c>
      <c r="L1897" t="str">
        <f t="shared" si="58"/>
        <v>46-55</v>
      </c>
      <c r="M1897" t="str">
        <f t="shared" si="59"/>
        <v>500.001-1.000.000</v>
      </c>
    </row>
    <row r="1898" spans="1:13" x14ac:dyDescent="0.35">
      <c r="A1898">
        <v>938</v>
      </c>
      <c r="B1898" t="s">
        <v>9</v>
      </c>
      <c r="C1898">
        <v>515165</v>
      </c>
      <c r="D1898" t="s">
        <v>10</v>
      </c>
      <c r="E1898" t="s">
        <v>16</v>
      </c>
      <c r="F1898" t="s">
        <v>12</v>
      </c>
      <c r="G1898" t="s">
        <v>13</v>
      </c>
      <c r="H1898" t="s">
        <v>13</v>
      </c>
      <c r="I1898">
        <v>46</v>
      </c>
      <c r="J1898" t="str">
        <f>IF(ABS((C1898-AVERAGE($C:$C))/_xlfn.STDEV.S(moras2[SALARIO]))&gt;1.96,"Atípico","No")</f>
        <v>No</v>
      </c>
      <c r="K1898" t="str">
        <f>IF(ABS((moras2[[#This Row],[EDAD]]-AVERAGE($I:$I))/_xlfn.STDEV.S($I:$I))&gt;1.96,"Atípico","No")</f>
        <v>No</v>
      </c>
      <c r="L1898" t="str">
        <f t="shared" si="58"/>
        <v>46-55</v>
      </c>
      <c r="M1898" t="str">
        <f t="shared" si="59"/>
        <v>500.001-1.000.000</v>
      </c>
    </row>
    <row r="1899" spans="1:13" x14ac:dyDescent="0.35">
      <c r="A1899">
        <v>3594</v>
      </c>
      <c r="B1899" t="s">
        <v>9</v>
      </c>
      <c r="C1899">
        <v>515000</v>
      </c>
      <c r="D1899" t="s">
        <v>10</v>
      </c>
      <c r="E1899" t="s">
        <v>16</v>
      </c>
      <c r="F1899" t="s">
        <v>12</v>
      </c>
      <c r="G1899" t="s">
        <v>13</v>
      </c>
      <c r="H1899" t="s">
        <v>13</v>
      </c>
      <c r="I1899">
        <v>36</v>
      </c>
      <c r="J1899" t="str">
        <f>IF(ABS((C1899-AVERAGE($C:$C))/_xlfn.STDEV.S(moras2[SALARIO]))&gt;1.96,"Atípico","No")</f>
        <v>No</v>
      </c>
      <c r="K1899" t="str">
        <f>IF(ABS((moras2[[#This Row],[EDAD]]-AVERAGE($I:$I))/_xlfn.STDEV.S($I:$I))&gt;1.96,"Atípico","No")</f>
        <v>No</v>
      </c>
      <c r="L1899" t="str">
        <f t="shared" si="58"/>
        <v>36-45</v>
      </c>
      <c r="M1899" t="str">
        <f t="shared" si="59"/>
        <v>500.001-1.000.000</v>
      </c>
    </row>
    <row r="1900" spans="1:13" x14ac:dyDescent="0.35">
      <c r="A1900">
        <v>4340</v>
      </c>
      <c r="B1900" t="s">
        <v>9</v>
      </c>
      <c r="C1900">
        <v>514804</v>
      </c>
      <c r="D1900" t="s">
        <v>18</v>
      </c>
      <c r="E1900" t="s">
        <v>16</v>
      </c>
      <c r="F1900" t="s">
        <v>12</v>
      </c>
      <c r="G1900" t="s">
        <v>12</v>
      </c>
      <c r="H1900" t="s">
        <v>12</v>
      </c>
      <c r="I1900">
        <v>34</v>
      </c>
      <c r="J1900" t="str">
        <f>IF(ABS((C1900-AVERAGE($C:$C))/_xlfn.STDEV.S(moras2[SALARIO]))&gt;1.96,"Atípico","No")</f>
        <v>No</v>
      </c>
      <c r="K1900" t="str">
        <f>IF(ABS((moras2[[#This Row],[EDAD]]-AVERAGE($I:$I))/_xlfn.STDEV.S($I:$I))&gt;1.96,"Atípico","No")</f>
        <v>No</v>
      </c>
      <c r="L1900" t="str">
        <f t="shared" si="58"/>
        <v>26-35</v>
      </c>
      <c r="M1900" t="str">
        <f t="shared" si="59"/>
        <v>500.001-1.000.000</v>
      </c>
    </row>
    <row r="1901" spans="1:13" x14ac:dyDescent="0.35">
      <c r="A1901">
        <v>1014</v>
      </c>
      <c r="B1901" t="s">
        <v>15</v>
      </c>
      <c r="C1901">
        <v>514678</v>
      </c>
      <c r="D1901" t="s">
        <v>14</v>
      </c>
      <c r="E1901" t="s">
        <v>11</v>
      </c>
      <c r="F1901" t="s">
        <v>12</v>
      </c>
      <c r="G1901" t="s">
        <v>13</v>
      </c>
      <c r="H1901" t="s">
        <v>13</v>
      </c>
      <c r="I1901">
        <v>73</v>
      </c>
      <c r="J1901" t="str">
        <f>IF(ABS((C1901-AVERAGE($C:$C))/_xlfn.STDEV.S(moras2[SALARIO]))&gt;1.96,"Atípico","No")</f>
        <v>No</v>
      </c>
      <c r="K1901" t="str">
        <f>IF(ABS((moras2[[#This Row],[EDAD]]-AVERAGE($I:$I))/_xlfn.STDEV.S($I:$I))&gt;1.96,"Atípico","No")</f>
        <v>Atípico</v>
      </c>
      <c r="L1901" t="str">
        <f t="shared" si="58"/>
        <v>56+</v>
      </c>
      <c r="M1901" t="str">
        <f t="shared" si="59"/>
        <v>500.001-1.000.000</v>
      </c>
    </row>
    <row r="1902" spans="1:13" x14ac:dyDescent="0.35">
      <c r="A1902">
        <v>2886</v>
      </c>
      <c r="B1902" t="s">
        <v>9</v>
      </c>
      <c r="C1902">
        <v>514435.14</v>
      </c>
      <c r="D1902" t="s">
        <v>10</v>
      </c>
      <c r="E1902" t="s">
        <v>16</v>
      </c>
      <c r="F1902" t="s">
        <v>12</v>
      </c>
      <c r="G1902" t="s">
        <v>13</v>
      </c>
      <c r="H1902" t="s">
        <v>13</v>
      </c>
      <c r="I1902">
        <v>48</v>
      </c>
      <c r="J1902" t="str">
        <f>IF(ABS((C1902-AVERAGE($C:$C))/_xlfn.STDEV.S(moras2[SALARIO]))&gt;1.96,"Atípico","No")</f>
        <v>No</v>
      </c>
      <c r="K1902" t="str">
        <f>IF(ABS((moras2[[#This Row],[EDAD]]-AVERAGE($I:$I))/_xlfn.STDEV.S($I:$I))&gt;1.96,"Atípico","No")</f>
        <v>No</v>
      </c>
      <c r="L1902" t="str">
        <f t="shared" si="58"/>
        <v>46-55</v>
      </c>
      <c r="M1902" t="str">
        <f t="shared" si="59"/>
        <v>500.001-1.000.000</v>
      </c>
    </row>
    <row r="1903" spans="1:13" x14ac:dyDescent="0.35">
      <c r="A1903">
        <v>3427</v>
      </c>
      <c r="B1903" t="s">
        <v>15</v>
      </c>
      <c r="C1903">
        <v>514380</v>
      </c>
      <c r="D1903" t="s">
        <v>10</v>
      </c>
      <c r="E1903" t="s">
        <v>11</v>
      </c>
      <c r="F1903" t="s">
        <v>12</v>
      </c>
      <c r="G1903" t="s">
        <v>13</v>
      </c>
      <c r="H1903" t="s">
        <v>13</v>
      </c>
      <c r="I1903">
        <v>57</v>
      </c>
      <c r="J1903" t="str">
        <f>IF(ABS((C1903-AVERAGE($C:$C))/_xlfn.STDEV.S(moras2[SALARIO]))&gt;1.96,"Atípico","No")</f>
        <v>No</v>
      </c>
      <c r="K1903" t="str">
        <f>IF(ABS((moras2[[#This Row],[EDAD]]-AVERAGE($I:$I))/_xlfn.STDEV.S($I:$I))&gt;1.96,"Atípico","No")</f>
        <v>No</v>
      </c>
      <c r="L1903" t="str">
        <f t="shared" si="58"/>
        <v>56+</v>
      </c>
      <c r="M1903" t="str">
        <f t="shared" si="59"/>
        <v>500.001-1.000.000</v>
      </c>
    </row>
    <row r="1904" spans="1:13" x14ac:dyDescent="0.35">
      <c r="A1904">
        <v>4463</v>
      </c>
      <c r="B1904" t="s">
        <v>15</v>
      </c>
      <c r="C1904">
        <v>514285.71</v>
      </c>
      <c r="D1904" t="s">
        <v>10</v>
      </c>
      <c r="E1904" t="s">
        <v>16</v>
      </c>
      <c r="F1904" t="s">
        <v>12</v>
      </c>
      <c r="G1904" t="s">
        <v>13</v>
      </c>
      <c r="H1904" t="s">
        <v>13</v>
      </c>
      <c r="I1904">
        <v>39</v>
      </c>
      <c r="J1904" t="str">
        <f>IF(ABS((C1904-AVERAGE($C:$C))/_xlfn.STDEV.S(moras2[SALARIO]))&gt;1.96,"Atípico","No")</f>
        <v>No</v>
      </c>
      <c r="K1904" t="str">
        <f>IF(ABS((moras2[[#This Row],[EDAD]]-AVERAGE($I:$I))/_xlfn.STDEV.S($I:$I))&gt;1.96,"Atípico","No")</f>
        <v>No</v>
      </c>
      <c r="L1904" t="str">
        <f t="shared" si="58"/>
        <v>36-45</v>
      </c>
      <c r="M1904" t="str">
        <f t="shared" si="59"/>
        <v>500.001-1.000.000</v>
      </c>
    </row>
    <row r="1905" spans="1:13" x14ac:dyDescent="0.35">
      <c r="A1905">
        <v>3034</v>
      </c>
      <c r="B1905" t="s">
        <v>9</v>
      </c>
      <c r="C1905">
        <v>514062</v>
      </c>
      <c r="D1905" t="s">
        <v>18</v>
      </c>
      <c r="E1905" t="s">
        <v>16</v>
      </c>
      <c r="F1905" t="s">
        <v>12</v>
      </c>
      <c r="G1905" t="s">
        <v>13</v>
      </c>
      <c r="H1905" t="s">
        <v>12</v>
      </c>
      <c r="I1905">
        <v>45</v>
      </c>
      <c r="J1905" t="str">
        <f>IF(ABS((C1905-AVERAGE($C:$C))/_xlfn.STDEV.S(moras2[SALARIO]))&gt;1.96,"Atípico","No")</f>
        <v>No</v>
      </c>
      <c r="K1905" t="str">
        <f>IF(ABS((moras2[[#This Row],[EDAD]]-AVERAGE($I:$I))/_xlfn.STDEV.S($I:$I))&gt;1.96,"Atípico","No")</f>
        <v>No</v>
      </c>
      <c r="L1905" t="str">
        <f t="shared" si="58"/>
        <v>36-45</v>
      </c>
      <c r="M1905" t="str">
        <f t="shared" si="59"/>
        <v>500.001-1.000.000</v>
      </c>
    </row>
    <row r="1906" spans="1:13" x14ac:dyDescent="0.35">
      <c r="A1906">
        <v>4428</v>
      </c>
      <c r="B1906" t="s">
        <v>9</v>
      </c>
      <c r="C1906">
        <v>514062</v>
      </c>
      <c r="D1906" t="s">
        <v>18</v>
      </c>
      <c r="E1906" t="s">
        <v>16</v>
      </c>
      <c r="F1906" t="s">
        <v>12</v>
      </c>
      <c r="G1906" t="s">
        <v>13</v>
      </c>
      <c r="H1906" t="s">
        <v>13</v>
      </c>
      <c r="I1906">
        <v>60</v>
      </c>
      <c r="J1906" t="str">
        <f>IF(ABS((C1906-AVERAGE($C:$C))/_xlfn.STDEV.S(moras2[SALARIO]))&gt;1.96,"Atípico","No")</f>
        <v>No</v>
      </c>
      <c r="K1906" t="str">
        <f>IF(ABS((moras2[[#This Row],[EDAD]]-AVERAGE($I:$I))/_xlfn.STDEV.S($I:$I))&gt;1.96,"Atípico","No")</f>
        <v>No</v>
      </c>
      <c r="L1906" t="str">
        <f t="shared" si="58"/>
        <v>56+</v>
      </c>
      <c r="M1906" t="str">
        <f t="shared" si="59"/>
        <v>500.001-1.000.000</v>
      </c>
    </row>
    <row r="1907" spans="1:13" x14ac:dyDescent="0.35">
      <c r="A1907">
        <v>3515</v>
      </c>
      <c r="B1907" t="s">
        <v>9</v>
      </c>
      <c r="C1907">
        <v>514062</v>
      </c>
      <c r="D1907" t="s">
        <v>18</v>
      </c>
      <c r="E1907" t="s">
        <v>16</v>
      </c>
      <c r="F1907" t="s">
        <v>12</v>
      </c>
      <c r="G1907" t="s">
        <v>13</v>
      </c>
      <c r="H1907" t="s">
        <v>12</v>
      </c>
      <c r="I1907">
        <v>62</v>
      </c>
      <c r="J1907" t="str">
        <f>IF(ABS((C1907-AVERAGE($C:$C))/_xlfn.STDEV.S(moras2[SALARIO]))&gt;1.96,"Atípico","No")</f>
        <v>No</v>
      </c>
      <c r="K1907" t="str">
        <f>IF(ABS((moras2[[#This Row],[EDAD]]-AVERAGE($I:$I))/_xlfn.STDEV.S($I:$I))&gt;1.96,"Atípico","No")</f>
        <v>No</v>
      </c>
      <c r="L1907" t="str">
        <f t="shared" si="58"/>
        <v>56+</v>
      </c>
      <c r="M1907" t="str">
        <f t="shared" si="59"/>
        <v>500.001-1.000.000</v>
      </c>
    </row>
    <row r="1908" spans="1:13" x14ac:dyDescent="0.35">
      <c r="A1908">
        <v>1532</v>
      </c>
      <c r="B1908" t="s">
        <v>9</v>
      </c>
      <c r="C1908">
        <v>513543</v>
      </c>
      <c r="D1908" t="s">
        <v>10</v>
      </c>
      <c r="E1908" t="s">
        <v>11</v>
      </c>
      <c r="F1908" t="s">
        <v>12</v>
      </c>
      <c r="G1908" t="s">
        <v>13</v>
      </c>
      <c r="H1908" t="s">
        <v>13</v>
      </c>
      <c r="I1908">
        <v>32</v>
      </c>
      <c r="J1908" t="str">
        <f>IF(ABS((C1908-AVERAGE($C:$C))/_xlfn.STDEV.S(moras2[SALARIO]))&gt;1.96,"Atípico","No")</f>
        <v>No</v>
      </c>
      <c r="K1908" t="str">
        <f>IF(ABS((moras2[[#This Row],[EDAD]]-AVERAGE($I:$I))/_xlfn.STDEV.S($I:$I))&gt;1.96,"Atípico","No")</f>
        <v>No</v>
      </c>
      <c r="L1908" t="str">
        <f t="shared" si="58"/>
        <v>26-35</v>
      </c>
      <c r="M1908" t="str">
        <f t="shared" si="59"/>
        <v>500.001-1.000.000</v>
      </c>
    </row>
    <row r="1909" spans="1:13" x14ac:dyDescent="0.35">
      <c r="A1909">
        <v>155</v>
      </c>
      <c r="B1909" t="s">
        <v>15</v>
      </c>
      <c r="C1909">
        <v>513465</v>
      </c>
      <c r="D1909" t="s">
        <v>10</v>
      </c>
      <c r="E1909" t="s">
        <v>16</v>
      </c>
      <c r="F1909" t="s">
        <v>12</v>
      </c>
      <c r="G1909" t="s">
        <v>13</v>
      </c>
      <c r="H1909" t="s">
        <v>13</v>
      </c>
      <c r="I1909">
        <v>49</v>
      </c>
      <c r="J1909" t="str">
        <f>IF(ABS((C1909-AVERAGE($C:$C))/_xlfn.STDEV.S(moras2[SALARIO]))&gt;1.96,"Atípico","No")</f>
        <v>No</v>
      </c>
      <c r="K1909" t="str">
        <f>IF(ABS((moras2[[#This Row],[EDAD]]-AVERAGE($I:$I))/_xlfn.STDEV.S($I:$I))&gt;1.96,"Atípico","No")</f>
        <v>No</v>
      </c>
      <c r="L1909" t="str">
        <f t="shared" si="58"/>
        <v>46-55</v>
      </c>
      <c r="M1909" t="str">
        <f t="shared" si="59"/>
        <v>500.001-1.000.000</v>
      </c>
    </row>
    <row r="1910" spans="1:13" x14ac:dyDescent="0.35">
      <c r="A1910">
        <v>1303</v>
      </c>
      <c r="B1910" t="s">
        <v>9</v>
      </c>
      <c r="C1910">
        <v>513383.02</v>
      </c>
      <c r="D1910" t="s">
        <v>10</v>
      </c>
      <c r="E1910" t="s">
        <v>16</v>
      </c>
      <c r="F1910" t="s">
        <v>12</v>
      </c>
      <c r="G1910" t="s">
        <v>13</v>
      </c>
      <c r="H1910" t="s">
        <v>13</v>
      </c>
      <c r="I1910">
        <v>42</v>
      </c>
      <c r="J1910" t="str">
        <f>IF(ABS((C1910-AVERAGE($C:$C))/_xlfn.STDEV.S(moras2[SALARIO]))&gt;1.96,"Atípico","No")</f>
        <v>No</v>
      </c>
      <c r="K1910" t="str">
        <f>IF(ABS((moras2[[#This Row],[EDAD]]-AVERAGE($I:$I))/_xlfn.STDEV.S($I:$I))&gt;1.96,"Atípico","No")</f>
        <v>No</v>
      </c>
      <c r="L1910" t="str">
        <f t="shared" si="58"/>
        <v>36-45</v>
      </c>
      <c r="M1910" t="str">
        <f t="shared" si="59"/>
        <v>500.001-1.000.000</v>
      </c>
    </row>
    <row r="1911" spans="1:13" x14ac:dyDescent="0.35">
      <c r="A1911">
        <v>1715</v>
      </c>
      <c r="B1911" t="s">
        <v>9</v>
      </c>
      <c r="C1911">
        <v>513333</v>
      </c>
      <c r="D1911" t="s">
        <v>10</v>
      </c>
      <c r="E1911" t="s">
        <v>16</v>
      </c>
      <c r="F1911" t="s">
        <v>12</v>
      </c>
      <c r="G1911" t="s">
        <v>13</v>
      </c>
      <c r="H1911" t="s">
        <v>13</v>
      </c>
      <c r="I1911">
        <v>55</v>
      </c>
      <c r="J1911" t="str">
        <f>IF(ABS((C1911-AVERAGE($C:$C))/_xlfn.STDEV.S(moras2[SALARIO]))&gt;1.96,"Atípico","No")</f>
        <v>No</v>
      </c>
      <c r="K1911" t="str">
        <f>IF(ABS((moras2[[#This Row],[EDAD]]-AVERAGE($I:$I))/_xlfn.STDEV.S($I:$I))&gt;1.96,"Atípico","No")</f>
        <v>No</v>
      </c>
      <c r="L1911" t="str">
        <f t="shared" si="58"/>
        <v>46-55</v>
      </c>
      <c r="M1911" t="str">
        <f t="shared" si="59"/>
        <v>500.001-1.000.000</v>
      </c>
    </row>
    <row r="1912" spans="1:13" x14ac:dyDescent="0.35">
      <c r="A1912">
        <v>1989</v>
      </c>
      <c r="B1912" t="s">
        <v>9</v>
      </c>
      <c r="C1912">
        <v>513274</v>
      </c>
      <c r="D1912" t="s">
        <v>10</v>
      </c>
      <c r="E1912" t="s">
        <v>11</v>
      </c>
      <c r="F1912" t="s">
        <v>12</v>
      </c>
      <c r="G1912" t="s">
        <v>13</v>
      </c>
      <c r="H1912" t="s">
        <v>13</v>
      </c>
      <c r="I1912">
        <v>57</v>
      </c>
      <c r="J1912" t="str">
        <f>IF(ABS((C1912-AVERAGE($C:$C))/_xlfn.STDEV.S(moras2[SALARIO]))&gt;1.96,"Atípico","No")</f>
        <v>No</v>
      </c>
      <c r="K1912" t="str">
        <f>IF(ABS((moras2[[#This Row],[EDAD]]-AVERAGE($I:$I))/_xlfn.STDEV.S($I:$I))&gt;1.96,"Atípico","No")</f>
        <v>No</v>
      </c>
      <c r="L1912" t="str">
        <f t="shared" si="58"/>
        <v>56+</v>
      </c>
      <c r="M1912" t="str">
        <f t="shared" si="59"/>
        <v>500.001-1.000.000</v>
      </c>
    </row>
    <row r="1913" spans="1:13" x14ac:dyDescent="0.35">
      <c r="A1913">
        <v>2737</v>
      </c>
      <c r="B1913" t="s">
        <v>9</v>
      </c>
      <c r="C1913">
        <v>513238.95</v>
      </c>
      <c r="D1913" t="s">
        <v>10</v>
      </c>
      <c r="E1913" t="s">
        <v>16</v>
      </c>
      <c r="F1913" t="s">
        <v>12</v>
      </c>
      <c r="G1913" t="s">
        <v>13</v>
      </c>
      <c r="H1913" t="s">
        <v>13</v>
      </c>
      <c r="I1913">
        <v>34</v>
      </c>
      <c r="J1913" t="str">
        <f>IF(ABS((C1913-AVERAGE($C:$C))/_xlfn.STDEV.S(moras2[SALARIO]))&gt;1.96,"Atípico","No")</f>
        <v>No</v>
      </c>
      <c r="K1913" t="str">
        <f>IF(ABS((moras2[[#This Row],[EDAD]]-AVERAGE($I:$I))/_xlfn.STDEV.S($I:$I))&gt;1.96,"Atípico","No")</f>
        <v>No</v>
      </c>
      <c r="L1913" t="str">
        <f t="shared" si="58"/>
        <v>26-35</v>
      </c>
      <c r="M1913" t="str">
        <f t="shared" si="59"/>
        <v>500.001-1.000.000</v>
      </c>
    </row>
    <row r="1914" spans="1:13" x14ac:dyDescent="0.35">
      <c r="A1914">
        <v>3495</v>
      </c>
      <c r="B1914" t="s">
        <v>15</v>
      </c>
      <c r="C1914">
        <v>512783.28</v>
      </c>
      <c r="D1914" t="s">
        <v>10</v>
      </c>
      <c r="E1914" t="s">
        <v>16</v>
      </c>
      <c r="F1914" t="s">
        <v>12</v>
      </c>
      <c r="G1914" t="s">
        <v>13</v>
      </c>
      <c r="H1914" t="s">
        <v>13</v>
      </c>
      <c r="I1914">
        <v>26</v>
      </c>
      <c r="J1914" t="str">
        <f>IF(ABS((C1914-AVERAGE($C:$C))/_xlfn.STDEV.S(moras2[SALARIO]))&gt;1.96,"Atípico","No")</f>
        <v>No</v>
      </c>
      <c r="K1914" t="str">
        <f>IF(ABS((moras2[[#This Row],[EDAD]]-AVERAGE($I:$I))/_xlfn.STDEV.S($I:$I))&gt;1.96,"Atípico","No")</f>
        <v>No</v>
      </c>
      <c r="L1914" t="str">
        <f t="shared" si="58"/>
        <v>26-35</v>
      </c>
      <c r="M1914" t="str">
        <f t="shared" si="59"/>
        <v>500.001-1.000.000</v>
      </c>
    </row>
    <row r="1915" spans="1:13" x14ac:dyDescent="0.35">
      <c r="A1915">
        <v>1919</v>
      </c>
      <c r="B1915" t="s">
        <v>15</v>
      </c>
      <c r="C1915">
        <v>512557.9</v>
      </c>
      <c r="D1915" t="s">
        <v>10</v>
      </c>
      <c r="E1915" t="s">
        <v>16</v>
      </c>
      <c r="F1915" t="s">
        <v>12</v>
      </c>
      <c r="G1915" t="s">
        <v>13</v>
      </c>
      <c r="H1915" t="s">
        <v>13</v>
      </c>
      <c r="I1915">
        <v>35</v>
      </c>
      <c r="J1915" t="str">
        <f>IF(ABS((C1915-AVERAGE($C:$C))/_xlfn.STDEV.S(moras2[SALARIO]))&gt;1.96,"Atípico","No")</f>
        <v>No</v>
      </c>
      <c r="K1915" t="str">
        <f>IF(ABS((moras2[[#This Row],[EDAD]]-AVERAGE($I:$I))/_xlfn.STDEV.S($I:$I))&gt;1.96,"Atípico","No")</f>
        <v>No</v>
      </c>
      <c r="L1915" t="str">
        <f t="shared" si="58"/>
        <v>26-35</v>
      </c>
      <c r="M1915" t="str">
        <f t="shared" si="59"/>
        <v>500.001-1.000.000</v>
      </c>
    </row>
    <row r="1916" spans="1:13" x14ac:dyDescent="0.35">
      <c r="A1916">
        <v>4328</v>
      </c>
      <c r="B1916" t="s">
        <v>15</v>
      </c>
      <c r="C1916">
        <v>512500</v>
      </c>
      <c r="D1916" t="s">
        <v>10</v>
      </c>
      <c r="E1916" t="s">
        <v>16</v>
      </c>
      <c r="F1916" t="s">
        <v>12</v>
      </c>
      <c r="G1916" t="s">
        <v>13</v>
      </c>
      <c r="H1916" t="s">
        <v>13</v>
      </c>
      <c r="I1916">
        <v>25</v>
      </c>
      <c r="J1916" t="str">
        <f>IF(ABS((C1916-AVERAGE($C:$C))/_xlfn.STDEV.S(moras2[SALARIO]))&gt;1.96,"Atípico","No")</f>
        <v>No</v>
      </c>
      <c r="K1916" t="str">
        <f>IF(ABS((moras2[[#This Row],[EDAD]]-AVERAGE($I:$I))/_xlfn.STDEV.S($I:$I))&gt;1.96,"Atípico","No")</f>
        <v>No</v>
      </c>
      <c r="L1916" t="str">
        <f t="shared" si="58"/>
        <v>26-35</v>
      </c>
      <c r="M1916" t="str">
        <f t="shared" si="59"/>
        <v>500.001-1.000.000</v>
      </c>
    </row>
    <row r="1917" spans="1:13" x14ac:dyDescent="0.35">
      <c r="A1917">
        <v>4301</v>
      </c>
      <c r="B1917" t="s">
        <v>9</v>
      </c>
      <c r="C1917">
        <v>512466.67</v>
      </c>
      <c r="D1917" t="s">
        <v>10</v>
      </c>
      <c r="E1917" t="s">
        <v>16</v>
      </c>
      <c r="F1917" t="s">
        <v>12</v>
      </c>
      <c r="G1917" t="s">
        <v>13</v>
      </c>
      <c r="H1917" t="s">
        <v>12</v>
      </c>
      <c r="I1917">
        <v>35</v>
      </c>
      <c r="J1917" t="str">
        <f>IF(ABS((C1917-AVERAGE($C:$C))/_xlfn.STDEV.S(moras2[SALARIO]))&gt;1.96,"Atípico","No")</f>
        <v>No</v>
      </c>
      <c r="K1917" t="str">
        <f>IF(ABS((moras2[[#This Row],[EDAD]]-AVERAGE($I:$I))/_xlfn.STDEV.S($I:$I))&gt;1.96,"Atípico","No")</f>
        <v>No</v>
      </c>
      <c r="L1917" t="str">
        <f t="shared" si="58"/>
        <v>26-35</v>
      </c>
      <c r="M1917" t="str">
        <f t="shared" si="59"/>
        <v>500.001-1.000.000</v>
      </c>
    </row>
    <row r="1918" spans="1:13" x14ac:dyDescent="0.35">
      <c r="A1918">
        <v>2624</v>
      </c>
      <c r="B1918" t="s">
        <v>9</v>
      </c>
      <c r="C1918">
        <v>512234.88</v>
      </c>
      <c r="D1918" t="s">
        <v>10</v>
      </c>
      <c r="E1918" t="s">
        <v>16</v>
      </c>
      <c r="F1918" t="s">
        <v>12</v>
      </c>
      <c r="G1918" t="s">
        <v>13</v>
      </c>
      <c r="H1918" t="s">
        <v>13</v>
      </c>
      <c r="I1918">
        <v>28</v>
      </c>
      <c r="J1918" t="str">
        <f>IF(ABS((C1918-AVERAGE($C:$C))/_xlfn.STDEV.S(moras2[SALARIO]))&gt;1.96,"Atípico","No")</f>
        <v>No</v>
      </c>
      <c r="K1918" t="str">
        <f>IF(ABS((moras2[[#This Row],[EDAD]]-AVERAGE($I:$I))/_xlfn.STDEV.S($I:$I))&gt;1.96,"Atípico","No")</f>
        <v>No</v>
      </c>
      <c r="L1918" t="str">
        <f t="shared" si="58"/>
        <v>26-35</v>
      </c>
      <c r="M1918" t="str">
        <f t="shared" si="59"/>
        <v>500.001-1.000.000</v>
      </c>
    </row>
    <row r="1919" spans="1:13" x14ac:dyDescent="0.35">
      <c r="A1919">
        <v>352</v>
      </c>
      <c r="B1919" t="s">
        <v>15</v>
      </c>
      <c r="C1919">
        <v>511789.2</v>
      </c>
      <c r="D1919" t="s">
        <v>10</v>
      </c>
      <c r="E1919" t="s">
        <v>16</v>
      </c>
      <c r="F1919" t="s">
        <v>12</v>
      </c>
      <c r="G1919" t="s">
        <v>13</v>
      </c>
      <c r="H1919" t="s">
        <v>13</v>
      </c>
      <c r="I1919">
        <v>29</v>
      </c>
      <c r="J1919" t="str">
        <f>IF(ABS((C1919-AVERAGE($C:$C))/_xlfn.STDEV.S(moras2[SALARIO]))&gt;1.96,"Atípico","No")</f>
        <v>No</v>
      </c>
      <c r="K1919" t="str">
        <f>IF(ABS((moras2[[#This Row],[EDAD]]-AVERAGE($I:$I))/_xlfn.STDEV.S($I:$I))&gt;1.96,"Atípico","No")</f>
        <v>No</v>
      </c>
      <c r="L1919" t="str">
        <f t="shared" si="58"/>
        <v>26-35</v>
      </c>
      <c r="M1919" t="str">
        <f t="shared" si="59"/>
        <v>500.001-1.000.000</v>
      </c>
    </row>
    <row r="1920" spans="1:13" x14ac:dyDescent="0.35">
      <c r="A1920">
        <v>4584</v>
      </c>
      <c r="B1920" t="s">
        <v>9</v>
      </c>
      <c r="C1920">
        <v>511600</v>
      </c>
      <c r="D1920" t="s">
        <v>10</v>
      </c>
      <c r="E1920" t="s">
        <v>16</v>
      </c>
      <c r="F1920" t="s">
        <v>12</v>
      </c>
      <c r="G1920" t="s">
        <v>13</v>
      </c>
      <c r="H1920" t="s">
        <v>13</v>
      </c>
      <c r="I1920">
        <v>22</v>
      </c>
      <c r="J1920" t="str">
        <f>IF(ABS((C1920-AVERAGE($C:$C))/_xlfn.STDEV.S(moras2[SALARIO]))&gt;1.96,"Atípico","No")</f>
        <v>No</v>
      </c>
      <c r="K1920" t="str">
        <f>IF(ABS((moras2[[#This Row],[EDAD]]-AVERAGE($I:$I))/_xlfn.STDEV.S($I:$I))&gt;1.96,"Atípico","No")</f>
        <v>No</v>
      </c>
      <c r="L1920" t="str">
        <f t="shared" si="58"/>
        <v>26-35</v>
      </c>
      <c r="M1920" t="str">
        <f t="shared" si="59"/>
        <v>500.001-1.000.000</v>
      </c>
    </row>
    <row r="1921" spans="1:13" x14ac:dyDescent="0.35">
      <c r="A1921">
        <v>4029</v>
      </c>
      <c r="B1921" t="s">
        <v>9</v>
      </c>
      <c r="C1921">
        <v>510949.44</v>
      </c>
      <c r="D1921" t="s">
        <v>10</v>
      </c>
      <c r="E1921" t="s">
        <v>16</v>
      </c>
      <c r="F1921" t="s">
        <v>12</v>
      </c>
      <c r="G1921" t="s">
        <v>13</v>
      </c>
      <c r="H1921" t="s">
        <v>13</v>
      </c>
      <c r="I1921">
        <v>38</v>
      </c>
      <c r="J1921" t="str">
        <f>IF(ABS((C1921-AVERAGE($C:$C))/_xlfn.STDEV.S(moras2[SALARIO]))&gt;1.96,"Atípico","No")</f>
        <v>No</v>
      </c>
      <c r="K1921" t="str">
        <f>IF(ABS((moras2[[#This Row],[EDAD]]-AVERAGE($I:$I))/_xlfn.STDEV.S($I:$I))&gt;1.96,"Atípico","No")</f>
        <v>No</v>
      </c>
      <c r="L1921" t="str">
        <f t="shared" si="58"/>
        <v>36-45</v>
      </c>
      <c r="M1921" t="str">
        <f t="shared" si="59"/>
        <v>500.001-1.000.000</v>
      </c>
    </row>
    <row r="1922" spans="1:13" x14ac:dyDescent="0.35">
      <c r="A1922">
        <v>3314</v>
      </c>
      <c r="B1922" t="s">
        <v>15</v>
      </c>
      <c r="C1922">
        <v>510866</v>
      </c>
      <c r="D1922" t="s">
        <v>10</v>
      </c>
      <c r="E1922" t="s">
        <v>16</v>
      </c>
      <c r="F1922" t="s">
        <v>12</v>
      </c>
      <c r="G1922" t="s">
        <v>13</v>
      </c>
      <c r="H1922" t="s">
        <v>13</v>
      </c>
      <c r="I1922">
        <v>26</v>
      </c>
      <c r="J1922" t="str">
        <f>IF(ABS((C1922-AVERAGE($C:$C))/_xlfn.STDEV.S(moras2[SALARIO]))&gt;1.96,"Atípico","No")</f>
        <v>No</v>
      </c>
      <c r="K1922" t="str">
        <f>IF(ABS((moras2[[#This Row],[EDAD]]-AVERAGE($I:$I))/_xlfn.STDEV.S($I:$I))&gt;1.96,"Atípico","No")</f>
        <v>No</v>
      </c>
      <c r="L1922" t="str">
        <f t="shared" ref="L1922:L1985" si="60">IF(I1922&lt;=35,"26-35",IF(I1922&lt;=45,"36-45",IF(I1922&lt;=55,"46-55","56+")))</f>
        <v>26-35</v>
      </c>
      <c r="M1922" t="str">
        <f t="shared" ref="M1922:M1985" si="61">IF(C1922&lt;=500000,"0-500.000",
IF(C1922&lt;=1000000,"500.001-1.000.000",
IF(C1922&lt;=5000000,"1.000.001-5.000.000",
"5.000.001-16.858.742")))</f>
        <v>500.001-1.000.000</v>
      </c>
    </row>
    <row r="1923" spans="1:13" x14ac:dyDescent="0.35">
      <c r="A1923">
        <v>3534</v>
      </c>
      <c r="B1923" t="s">
        <v>15</v>
      </c>
      <c r="C1923">
        <v>510544</v>
      </c>
      <c r="D1923" t="s">
        <v>10</v>
      </c>
      <c r="E1923" t="s">
        <v>16</v>
      </c>
      <c r="F1923" t="s">
        <v>12</v>
      </c>
      <c r="G1923" t="s">
        <v>13</v>
      </c>
      <c r="H1923" t="s">
        <v>13</v>
      </c>
      <c r="I1923">
        <v>39</v>
      </c>
      <c r="J1923" t="str">
        <f>IF(ABS((C1923-AVERAGE($C:$C))/_xlfn.STDEV.S(moras2[SALARIO]))&gt;1.96,"Atípico","No")</f>
        <v>No</v>
      </c>
      <c r="K1923" t="str">
        <f>IF(ABS((moras2[[#This Row],[EDAD]]-AVERAGE($I:$I))/_xlfn.STDEV.S($I:$I))&gt;1.96,"Atípico","No")</f>
        <v>No</v>
      </c>
      <c r="L1923" t="str">
        <f t="shared" si="60"/>
        <v>36-45</v>
      </c>
      <c r="M1923" t="str">
        <f t="shared" si="61"/>
        <v>500.001-1.000.000</v>
      </c>
    </row>
    <row r="1924" spans="1:13" x14ac:dyDescent="0.35">
      <c r="A1924">
        <v>3956</v>
      </c>
      <c r="B1924" t="s">
        <v>9</v>
      </c>
      <c r="C1924">
        <v>510415.15</v>
      </c>
      <c r="D1924" t="s">
        <v>10</v>
      </c>
      <c r="E1924" t="s">
        <v>16</v>
      </c>
      <c r="F1924" t="s">
        <v>12</v>
      </c>
      <c r="G1924" t="s">
        <v>13</v>
      </c>
      <c r="H1924" t="s">
        <v>13</v>
      </c>
      <c r="I1924">
        <v>34</v>
      </c>
      <c r="J1924" t="str">
        <f>IF(ABS((C1924-AVERAGE($C:$C))/_xlfn.STDEV.S(moras2[SALARIO]))&gt;1.96,"Atípico","No")</f>
        <v>No</v>
      </c>
      <c r="K1924" t="str">
        <f>IF(ABS((moras2[[#This Row],[EDAD]]-AVERAGE($I:$I))/_xlfn.STDEV.S($I:$I))&gt;1.96,"Atípico","No")</f>
        <v>No</v>
      </c>
      <c r="L1924" t="str">
        <f t="shared" si="60"/>
        <v>26-35</v>
      </c>
      <c r="M1924" t="str">
        <f t="shared" si="61"/>
        <v>500.001-1.000.000</v>
      </c>
    </row>
    <row r="1925" spans="1:13" x14ac:dyDescent="0.35">
      <c r="A1925">
        <v>4624</v>
      </c>
      <c r="B1925" t="s">
        <v>9</v>
      </c>
      <c r="C1925">
        <v>509509</v>
      </c>
      <c r="D1925" t="s">
        <v>18</v>
      </c>
      <c r="E1925" t="s">
        <v>16</v>
      </c>
      <c r="F1925" t="s">
        <v>12</v>
      </c>
      <c r="G1925" t="s">
        <v>12</v>
      </c>
      <c r="H1925" t="s">
        <v>13</v>
      </c>
      <c r="I1925">
        <v>30</v>
      </c>
      <c r="J1925" t="str">
        <f>IF(ABS((C1925-AVERAGE($C:$C))/_xlfn.STDEV.S(moras2[SALARIO]))&gt;1.96,"Atípico","No")</f>
        <v>No</v>
      </c>
      <c r="K1925" t="str">
        <f>IF(ABS((moras2[[#This Row],[EDAD]]-AVERAGE($I:$I))/_xlfn.STDEV.S($I:$I))&gt;1.96,"Atípico","No")</f>
        <v>No</v>
      </c>
      <c r="L1925" t="str">
        <f t="shared" si="60"/>
        <v>26-35</v>
      </c>
      <c r="M1925" t="str">
        <f t="shared" si="61"/>
        <v>500.001-1.000.000</v>
      </c>
    </row>
    <row r="1926" spans="1:13" x14ac:dyDescent="0.35">
      <c r="A1926">
        <v>334</v>
      </c>
      <c r="B1926" t="s">
        <v>9</v>
      </c>
      <c r="C1926">
        <v>509509</v>
      </c>
      <c r="D1926" t="s">
        <v>18</v>
      </c>
      <c r="E1926" t="s">
        <v>16</v>
      </c>
      <c r="F1926" t="s">
        <v>12</v>
      </c>
      <c r="G1926" t="s">
        <v>13</v>
      </c>
      <c r="H1926" t="s">
        <v>12</v>
      </c>
      <c r="I1926">
        <v>35</v>
      </c>
      <c r="J1926" t="str">
        <f>IF(ABS((C1926-AVERAGE($C:$C))/_xlfn.STDEV.S(moras2[SALARIO]))&gt;1.96,"Atípico","No")</f>
        <v>No</v>
      </c>
      <c r="K1926" t="str">
        <f>IF(ABS((moras2[[#This Row],[EDAD]]-AVERAGE($I:$I))/_xlfn.STDEV.S($I:$I))&gt;1.96,"Atípico","No")</f>
        <v>No</v>
      </c>
      <c r="L1926" t="str">
        <f t="shared" si="60"/>
        <v>26-35</v>
      </c>
      <c r="M1926" t="str">
        <f t="shared" si="61"/>
        <v>500.001-1.000.000</v>
      </c>
    </row>
    <row r="1927" spans="1:13" x14ac:dyDescent="0.35">
      <c r="A1927">
        <v>3296</v>
      </c>
      <c r="B1927" t="s">
        <v>15</v>
      </c>
      <c r="C1927">
        <v>509509</v>
      </c>
      <c r="D1927" t="s">
        <v>18</v>
      </c>
      <c r="E1927" t="s">
        <v>16</v>
      </c>
      <c r="F1927" t="s">
        <v>12</v>
      </c>
      <c r="G1927" t="s">
        <v>13</v>
      </c>
      <c r="H1927" t="s">
        <v>12</v>
      </c>
      <c r="I1927">
        <v>36</v>
      </c>
      <c r="J1927" t="str">
        <f>IF(ABS((C1927-AVERAGE($C:$C))/_xlfn.STDEV.S(moras2[SALARIO]))&gt;1.96,"Atípico","No")</f>
        <v>No</v>
      </c>
      <c r="K1927" t="str">
        <f>IF(ABS((moras2[[#This Row],[EDAD]]-AVERAGE($I:$I))/_xlfn.STDEV.S($I:$I))&gt;1.96,"Atípico","No")</f>
        <v>No</v>
      </c>
      <c r="L1927" t="str">
        <f t="shared" si="60"/>
        <v>36-45</v>
      </c>
      <c r="M1927" t="str">
        <f t="shared" si="61"/>
        <v>500.001-1.000.000</v>
      </c>
    </row>
    <row r="1928" spans="1:13" x14ac:dyDescent="0.35">
      <c r="A1928">
        <v>2855</v>
      </c>
      <c r="B1928" t="s">
        <v>9</v>
      </c>
      <c r="C1928">
        <v>509509</v>
      </c>
      <c r="D1928" t="s">
        <v>18</v>
      </c>
      <c r="E1928" t="s">
        <v>16</v>
      </c>
      <c r="F1928" t="s">
        <v>12</v>
      </c>
      <c r="G1928" t="s">
        <v>13</v>
      </c>
      <c r="H1928" t="s">
        <v>12</v>
      </c>
      <c r="I1928">
        <v>37</v>
      </c>
      <c r="J1928" t="str">
        <f>IF(ABS((C1928-AVERAGE($C:$C))/_xlfn.STDEV.S(moras2[SALARIO]))&gt;1.96,"Atípico","No")</f>
        <v>No</v>
      </c>
      <c r="K1928" t="str">
        <f>IF(ABS((moras2[[#This Row],[EDAD]]-AVERAGE($I:$I))/_xlfn.STDEV.S($I:$I))&gt;1.96,"Atípico","No")</f>
        <v>No</v>
      </c>
      <c r="L1928" t="str">
        <f t="shared" si="60"/>
        <v>36-45</v>
      </c>
      <c r="M1928" t="str">
        <f t="shared" si="61"/>
        <v>500.001-1.000.000</v>
      </c>
    </row>
    <row r="1929" spans="1:13" x14ac:dyDescent="0.35">
      <c r="A1929">
        <v>1638</v>
      </c>
      <c r="B1929" t="s">
        <v>9</v>
      </c>
      <c r="C1929">
        <v>509509</v>
      </c>
      <c r="D1929" t="s">
        <v>18</v>
      </c>
      <c r="E1929" t="s">
        <v>16</v>
      </c>
      <c r="F1929" t="s">
        <v>12</v>
      </c>
      <c r="G1929" t="s">
        <v>12</v>
      </c>
      <c r="H1929" t="s">
        <v>12</v>
      </c>
      <c r="I1929">
        <v>38</v>
      </c>
      <c r="J1929" t="str">
        <f>IF(ABS((C1929-AVERAGE($C:$C))/_xlfn.STDEV.S(moras2[SALARIO]))&gt;1.96,"Atípico","No")</f>
        <v>No</v>
      </c>
      <c r="K1929" t="str">
        <f>IF(ABS((moras2[[#This Row],[EDAD]]-AVERAGE($I:$I))/_xlfn.STDEV.S($I:$I))&gt;1.96,"Atípico","No")</f>
        <v>No</v>
      </c>
      <c r="L1929" t="str">
        <f t="shared" si="60"/>
        <v>36-45</v>
      </c>
      <c r="M1929" t="str">
        <f t="shared" si="61"/>
        <v>500.001-1.000.000</v>
      </c>
    </row>
    <row r="1930" spans="1:13" x14ac:dyDescent="0.35">
      <c r="A1930">
        <v>4524</v>
      </c>
      <c r="B1930" t="s">
        <v>9</v>
      </c>
      <c r="C1930">
        <v>509509</v>
      </c>
      <c r="D1930" t="s">
        <v>18</v>
      </c>
      <c r="E1930" t="s">
        <v>16</v>
      </c>
      <c r="F1930" t="s">
        <v>12</v>
      </c>
      <c r="G1930" t="s">
        <v>13</v>
      </c>
      <c r="H1930" t="s">
        <v>12</v>
      </c>
      <c r="I1930">
        <v>40</v>
      </c>
      <c r="J1930" t="str">
        <f>IF(ABS((C1930-AVERAGE($C:$C))/_xlfn.STDEV.S(moras2[SALARIO]))&gt;1.96,"Atípico","No")</f>
        <v>No</v>
      </c>
      <c r="K1930" t="str">
        <f>IF(ABS((moras2[[#This Row],[EDAD]]-AVERAGE($I:$I))/_xlfn.STDEV.S($I:$I))&gt;1.96,"Atípico","No")</f>
        <v>No</v>
      </c>
      <c r="L1930" t="str">
        <f t="shared" si="60"/>
        <v>36-45</v>
      </c>
      <c r="M1930" t="str">
        <f t="shared" si="61"/>
        <v>500.001-1.000.000</v>
      </c>
    </row>
    <row r="1931" spans="1:13" x14ac:dyDescent="0.35">
      <c r="A1931">
        <v>264</v>
      </c>
      <c r="B1931" t="s">
        <v>9</v>
      </c>
      <c r="C1931">
        <v>509509</v>
      </c>
      <c r="D1931" t="s">
        <v>18</v>
      </c>
      <c r="E1931" t="s">
        <v>16</v>
      </c>
      <c r="F1931" t="s">
        <v>12</v>
      </c>
      <c r="G1931" t="s">
        <v>13</v>
      </c>
      <c r="H1931" t="s">
        <v>13</v>
      </c>
      <c r="I1931">
        <v>42</v>
      </c>
      <c r="J1931" t="str">
        <f>IF(ABS((C1931-AVERAGE($C:$C))/_xlfn.STDEV.S(moras2[SALARIO]))&gt;1.96,"Atípico","No")</f>
        <v>No</v>
      </c>
      <c r="K1931" t="str">
        <f>IF(ABS((moras2[[#This Row],[EDAD]]-AVERAGE($I:$I))/_xlfn.STDEV.S($I:$I))&gt;1.96,"Atípico","No")</f>
        <v>No</v>
      </c>
      <c r="L1931" t="str">
        <f t="shared" si="60"/>
        <v>36-45</v>
      </c>
      <c r="M1931" t="str">
        <f t="shared" si="61"/>
        <v>500.001-1.000.000</v>
      </c>
    </row>
    <row r="1932" spans="1:13" x14ac:dyDescent="0.35">
      <c r="A1932">
        <v>3431</v>
      </c>
      <c r="B1932" t="s">
        <v>15</v>
      </c>
      <c r="C1932">
        <v>509509</v>
      </c>
      <c r="D1932" t="s">
        <v>18</v>
      </c>
      <c r="E1932" t="s">
        <v>16</v>
      </c>
      <c r="F1932" t="s">
        <v>12</v>
      </c>
      <c r="G1932" t="s">
        <v>13</v>
      </c>
      <c r="H1932" t="s">
        <v>12</v>
      </c>
      <c r="I1932">
        <v>45</v>
      </c>
      <c r="J1932" t="str">
        <f>IF(ABS((C1932-AVERAGE($C:$C))/_xlfn.STDEV.S(moras2[SALARIO]))&gt;1.96,"Atípico","No")</f>
        <v>No</v>
      </c>
      <c r="K1932" t="str">
        <f>IF(ABS((moras2[[#This Row],[EDAD]]-AVERAGE($I:$I))/_xlfn.STDEV.S($I:$I))&gt;1.96,"Atípico","No")</f>
        <v>No</v>
      </c>
      <c r="L1932" t="str">
        <f t="shared" si="60"/>
        <v>36-45</v>
      </c>
      <c r="M1932" t="str">
        <f t="shared" si="61"/>
        <v>500.001-1.000.000</v>
      </c>
    </row>
    <row r="1933" spans="1:13" x14ac:dyDescent="0.35">
      <c r="A1933">
        <v>1113</v>
      </c>
      <c r="B1933" t="s">
        <v>9</v>
      </c>
      <c r="C1933">
        <v>509509</v>
      </c>
      <c r="D1933" t="s">
        <v>18</v>
      </c>
      <c r="E1933" t="s">
        <v>16</v>
      </c>
      <c r="F1933" t="s">
        <v>12</v>
      </c>
      <c r="G1933" t="s">
        <v>13</v>
      </c>
      <c r="H1933" t="s">
        <v>12</v>
      </c>
      <c r="I1933">
        <v>48</v>
      </c>
      <c r="J1933" t="str">
        <f>IF(ABS((C1933-AVERAGE($C:$C))/_xlfn.STDEV.S(moras2[SALARIO]))&gt;1.96,"Atípico","No")</f>
        <v>No</v>
      </c>
      <c r="K1933" t="str">
        <f>IF(ABS((moras2[[#This Row],[EDAD]]-AVERAGE($I:$I))/_xlfn.STDEV.S($I:$I))&gt;1.96,"Atípico","No")</f>
        <v>No</v>
      </c>
      <c r="L1933" t="str">
        <f t="shared" si="60"/>
        <v>46-55</v>
      </c>
      <c r="M1933" t="str">
        <f t="shared" si="61"/>
        <v>500.001-1.000.000</v>
      </c>
    </row>
    <row r="1934" spans="1:13" x14ac:dyDescent="0.35">
      <c r="A1934">
        <v>1569</v>
      </c>
      <c r="B1934" t="s">
        <v>9</v>
      </c>
      <c r="C1934">
        <v>509509</v>
      </c>
      <c r="D1934" t="s">
        <v>18</v>
      </c>
      <c r="E1934" t="s">
        <v>16</v>
      </c>
      <c r="F1934" t="s">
        <v>12</v>
      </c>
      <c r="G1934" t="s">
        <v>13</v>
      </c>
      <c r="H1934" t="s">
        <v>13</v>
      </c>
      <c r="I1934">
        <v>56</v>
      </c>
      <c r="J1934" t="str">
        <f>IF(ABS((C1934-AVERAGE($C:$C))/_xlfn.STDEV.S(moras2[SALARIO]))&gt;1.96,"Atípico","No")</f>
        <v>No</v>
      </c>
      <c r="K1934" t="str">
        <f>IF(ABS((moras2[[#This Row],[EDAD]]-AVERAGE($I:$I))/_xlfn.STDEV.S($I:$I))&gt;1.96,"Atípico","No")</f>
        <v>No</v>
      </c>
      <c r="L1934" t="str">
        <f t="shared" si="60"/>
        <v>56+</v>
      </c>
      <c r="M1934" t="str">
        <f t="shared" si="61"/>
        <v>500.001-1.000.000</v>
      </c>
    </row>
    <row r="1935" spans="1:13" x14ac:dyDescent="0.35">
      <c r="A1935">
        <v>4817</v>
      </c>
      <c r="B1935" t="s">
        <v>9</v>
      </c>
      <c r="C1935">
        <v>509509</v>
      </c>
      <c r="D1935" t="s">
        <v>18</v>
      </c>
      <c r="E1935" t="s">
        <v>16</v>
      </c>
      <c r="F1935" t="s">
        <v>12</v>
      </c>
      <c r="G1935" t="s">
        <v>13</v>
      </c>
      <c r="H1935" t="s">
        <v>12</v>
      </c>
      <c r="I1935">
        <v>58</v>
      </c>
      <c r="J1935" t="str">
        <f>IF(ABS((C1935-AVERAGE($C:$C))/_xlfn.STDEV.S(moras2[SALARIO]))&gt;1.96,"Atípico","No")</f>
        <v>No</v>
      </c>
      <c r="K1935" t="str">
        <f>IF(ABS((moras2[[#This Row],[EDAD]]-AVERAGE($I:$I))/_xlfn.STDEV.S($I:$I))&gt;1.96,"Atípico","No")</f>
        <v>No</v>
      </c>
      <c r="L1935" t="str">
        <f t="shared" si="60"/>
        <v>56+</v>
      </c>
      <c r="M1935" t="str">
        <f t="shared" si="61"/>
        <v>500.001-1.000.000</v>
      </c>
    </row>
    <row r="1936" spans="1:13" x14ac:dyDescent="0.35">
      <c r="A1936">
        <v>2267</v>
      </c>
      <c r="B1936" t="s">
        <v>9</v>
      </c>
      <c r="C1936">
        <v>509509</v>
      </c>
      <c r="D1936" t="s">
        <v>18</v>
      </c>
      <c r="E1936" t="s">
        <v>16</v>
      </c>
      <c r="F1936" t="s">
        <v>12</v>
      </c>
      <c r="G1936" t="s">
        <v>12</v>
      </c>
      <c r="H1936" t="s">
        <v>12</v>
      </c>
      <c r="I1936">
        <v>59</v>
      </c>
      <c r="J1936" t="str">
        <f>IF(ABS((C1936-AVERAGE($C:$C))/_xlfn.STDEV.S(moras2[SALARIO]))&gt;1.96,"Atípico","No")</f>
        <v>No</v>
      </c>
      <c r="K1936" t="str">
        <f>IF(ABS((moras2[[#This Row],[EDAD]]-AVERAGE($I:$I))/_xlfn.STDEV.S($I:$I))&gt;1.96,"Atípico","No")</f>
        <v>No</v>
      </c>
      <c r="L1936" t="str">
        <f t="shared" si="60"/>
        <v>56+</v>
      </c>
      <c r="M1936" t="str">
        <f t="shared" si="61"/>
        <v>500.001-1.000.000</v>
      </c>
    </row>
    <row r="1937" spans="1:13" x14ac:dyDescent="0.35">
      <c r="A1937">
        <v>870</v>
      </c>
      <c r="B1937" t="s">
        <v>9</v>
      </c>
      <c r="C1937">
        <v>509509</v>
      </c>
      <c r="D1937" t="s">
        <v>18</v>
      </c>
      <c r="E1937" t="s">
        <v>16</v>
      </c>
      <c r="F1937" t="s">
        <v>12</v>
      </c>
      <c r="G1937" t="s">
        <v>13</v>
      </c>
      <c r="H1937" t="s">
        <v>12</v>
      </c>
      <c r="I1937">
        <v>63</v>
      </c>
      <c r="J1937" t="str">
        <f>IF(ABS((C1937-AVERAGE($C:$C))/_xlfn.STDEV.S(moras2[SALARIO]))&gt;1.96,"Atípico","No")</f>
        <v>No</v>
      </c>
      <c r="K1937" t="str">
        <f>IF(ABS((moras2[[#This Row],[EDAD]]-AVERAGE($I:$I))/_xlfn.STDEV.S($I:$I))&gt;1.96,"Atípico","No")</f>
        <v>No</v>
      </c>
      <c r="L1937" t="str">
        <f t="shared" si="60"/>
        <v>56+</v>
      </c>
      <c r="M1937" t="str">
        <f t="shared" si="61"/>
        <v>500.001-1.000.000</v>
      </c>
    </row>
    <row r="1938" spans="1:13" x14ac:dyDescent="0.35">
      <c r="A1938">
        <v>74</v>
      </c>
      <c r="B1938" t="s">
        <v>15</v>
      </c>
      <c r="C1938">
        <v>508972.79999999999</v>
      </c>
      <c r="D1938" t="s">
        <v>10</v>
      </c>
      <c r="E1938" t="s">
        <v>11</v>
      </c>
      <c r="F1938" t="s">
        <v>12</v>
      </c>
      <c r="G1938" t="s">
        <v>13</v>
      </c>
      <c r="H1938" t="s">
        <v>13</v>
      </c>
      <c r="I1938">
        <v>46</v>
      </c>
      <c r="J1938" t="str">
        <f>IF(ABS((C1938-AVERAGE($C:$C))/_xlfn.STDEV.S(moras2[SALARIO]))&gt;1.96,"Atípico","No")</f>
        <v>No</v>
      </c>
      <c r="K1938" t="str">
        <f>IF(ABS((moras2[[#This Row],[EDAD]]-AVERAGE($I:$I))/_xlfn.STDEV.S($I:$I))&gt;1.96,"Atípico","No")</f>
        <v>No</v>
      </c>
      <c r="L1938" t="str">
        <f t="shared" si="60"/>
        <v>46-55</v>
      </c>
      <c r="M1938" t="str">
        <f t="shared" si="61"/>
        <v>500.001-1.000.000</v>
      </c>
    </row>
    <row r="1939" spans="1:13" x14ac:dyDescent="0.35">
      <c r="A1939">
        <v>2539</v>
      </c>
      <c r="B1939" t="s">
        <v>9</v>
      </c>
      <c r="C1939">
        <v>508656</v>
      </c>
      <c r="D1939" t="s">
        <v>10</v>
      </c>
      <c r="E1939" t="s">
        <v>16</v>
      </c>
      <c r="F1939" t="s">
        <v>12</v>
      </c>
      <c r="G1939" t="s">
        <v>13</v>
      </c>
      <c r="H1939" t="s">
        <v>13</v>
      </c>
      <c r="I1939">
        <v>49</v>
      </c>
      <c r="J1939" t="str">
        <f>IF(ABS((C1939-AVERAGE($C:$C))/_xlfn.STDEV.S(moras2[SALARIO]))&gt;1.96,"Atípico","No")</f>
        <v>No</v>
      </c>
      <c r="K1939" t="str">
        <f>IF(ABS((moras2[[#This Row],[EDAD]]-AVERAGE($I:$I))/_xlfn.STDEV.S($I:$I))&gt;1.96,"Atípico","No")</f>
        <v>No</v>
      </c>
      <c r="L1939" t="str">
        <f t="shared" si="60"/>
        <v>46-55</v>
      </c>
      <c r="M1939" t="str">
        <f t="shared" si="61"/>
        <v>500.001-1.000.000</v>
      </c>
    </row>
    <row r="1940" spans="1:13" x14ac:dyDescent="0.35">
      <c r="A1940">
        <v>4730</v>
      </c>
      <c r="B1940" t="s">
        <v>9</v>
      </c>
      <c r="C1940">
        <v>508567.57</v>
      </c>
      <c r="D1940" t="s">
        <v>10</v>
      </c>
      <c r="E1940" t="s">
        <v>16</v>
      </c>
      <c r="F1940" t="s">
        <v>12</v>
      </c>
      <c r="G1940" t="s">
        <v>13</v>
      </c>
      <c r="H1940" t="s">
        <v>13</v>
      </c>
      <c r="I1940">
        <v>28</v>
      </c>
      <c r="J1940" t="str">
        <f>IF(ABS((C1940-AVERAGE($C:$C))/_xlfn.STDEV.S(moras2[SALARIO]))&gt;1.96,"Atípico","No")</f>
        <v>No</v>
      </c>
      <c r="K1940" t="str">
        <f>IF(ABS((moras2[[#This Row],[EDAD]]-AVERAGE($I:$I))/_xlfn.STDEV.S($I:$I))&gt;1.96,"Atípico","No")</f>
        <v>No</v>
      </c>
      <c r="L1940" t="str">
        <f t="shared" si="60"/>
        <v>26-35</v>
      </c>
      <c r="M1940" t="str">
        <f t="shared" si="61"/>
        <v>500.001-1.000.000</v>
      </c>
    </row>
    <row r="1941" spans="1:13" x14ac:dyDescent="0.35">
      <c r="A1941">
        <v>3938</v>
      </c>
      <c r="B1941" t="s">
        <v>15</v>
      </c>
      <c r="C1941">
        <v>508158.5</v>
      </c>
      <c r="D1941" t="s">
        <v>10</v>
      </c>
      <c r="E1941" t="s">
        <v>11</v>
      </c>
      <c r="F1941" t="s">
        <v>12</v>
      </c>
      <c r="G1941" t="s">
        <v>13</v>
      </c>
      <c r="H1941" t="s">
        <v>13</v>
      </c>
      <c r="I1941">
        <v>27</v>
      </c>
      <c r="J1941" t="str">
        <f>IF(ABS((C1941-AVERAGE($C:$C))/_xlfn.STDEV.S(moras2[SALARIO]))&gt;1.96,"Atípico","No")</f>
        <v>No</v>
      </c>
      <c r="K1941" t="str">
        <f>IF(ABS((moras2[[#This Row],[EDAD]]-AVERAGE($I:$I))/_xlfn.STDEV.S($I:$I))&gt;1.96,"Atípico","No")</f>
        <v>No</v>
      </c>
      <c r="L1941" t="str">
        <f t="shared" si="60"/>
        <v>26-35</v>
      </c>
      <c r="M1941" t="str">
        <f t="shared" si="61"/>
        <v>500.001-1.000.000</v>
      </c>
    </row>
    <row r="1942" spans="1:13" x14ac:dyDescent="0.35">
      <c r="A1942">
        <v>2709</v>
      </c>
      <c r="B1942" t="s">
        <v>9</v>
      </c>
      <c r="C1942">
        <v>507944</v>
      </c>
      <c r="D1942" t="s">
        <v>18</v>
      </c>
      <c r="E1942" t="s">
        <v>16</v>
      </c>
      <c r="F1942" t="s">
        <v>12</v>
      </c>
      <c r="G1942" t="s">
        <v>12</v>
      </c>
      <c r="H1942" t="s">
        <v>12</v>
      </c>
      <c r="I1942">
        <v>54</v>
      </c>
      <c r="J1942" t="str">
        <f>IF(ABS((C1942-AVERAGE($C:$C))/_xlfn.STDEV.S(moras2[SALARIO]))&gt;1.96,"Atípico","No")</f>
        <v>No</v>
      </c>
      <c r="K1942" t="str">
        <f>IF(ABS((moras2[[#This Row],[EDAD]]-AVERAGE($I:$I))/_xlfn.STDEV.S($I:$I))&gt;1.96,"Atípico","No")</f>
        <v>No</v>
      </c>
      <c r="L1942" t="str">
        <f t="shared" si="60"/>
        <v>46-55</v>
      </c>
      <c r="M1942" t="str">
        <f t="shared" si="61"/>
        <v>500.001-1.000.000</v>
      </c>
    </row>
    <row r="1943" spans="1:13" x14ac:dyDescent="0.35">
      <c r="A1943">
        <v>3639</v>
      </c>
      <c r="B1943" t="s">
        <v>15</v>
      </c>
      <c r="C1943">
        <v>507944</v>
      </c>
      <c r="D1943" t="s">
        <v>18</v>
      </c>
      <c r="E1943" t="s">
        <v>16</v>
      </c>
      <c r="F1943" t="s">
        <v>12</v>
      </c>
      <c r="G1943" t="s">
        <v>13</v>
      </c>
      <c r="H1943" t="s">
        <v>12</v>
      </c>
      <c r="I1943">
        <v>77</v>
      </c>
      <c r="J1943" t="str">
        <f>IF(ABS((C1943-AVERAGE($C:$C))/_xlfn.STDEV.S(moras2[SALARIO]))&gt;1.96,"Atípico","No")</f>
        <v>No</v>
      </c>
      <c r="K1943" t="str">
        <f>IF(ABS((moras2[[#This Row],[EDAD]]-AVERAGE($I:$I))/_xlfn.STDEV.S($I:$I))&gt;1.96,"Atípico","No")</f>
        <v>Atípico</v>
      </c>
      <c r="L1943" t="str">
        <f t="shared" si="60"/>
        <v>56+</v>
      </c>
      <c r="M1943" t="str">
        <f t="shared" si="61"/>
        <v>500.001-1.000.000</v>
      </c>
    </row>
    <row r="1944" spans="1:13" x14ac:dyDescent="0.35">
      <c r="A1944">
        <v>1942</v>
      </c>
      <c r="B1944" t="s">
        <v>9</v>
      </c>
      <c r="C1944">
        <v>507443.6</v>
      </c>
      <c r="D1944" t="s">
        <v>10</v>
      </c>
      <c r="E1944" t="s">
        <v>16</v>
      </c>
      <c r="F1944" t="s">
        <v>12</v>
      </c>
      <c r="G1944" t="s">
        <v>13</v>
      </c>
      <c r="H1944" t="s">
        <v>13</v>
      </c>
      <c r="I1944">
        <v>20</v>
      </c>
      <c r="J1944" t="str">
        <f>IF(ABS((C1944-AVERAGE($C:$C))/_xlfn.STDEV.S(moras2[SALARIO]))&gt;1.96,"Atípico","No")</f>
        <v>No</v>
      </c>
      <c r="K1944" t="str">
        <f>IF(ABS((moras2[[#This Row],[EDAD]]-AVERAGE($I:$I))/_xlfn.STDEV.S($I:$I))&gt;1.96,"Atípico","No")</f>
        <v>No</v>
      </c>
      <c r="L1944" t="str">
        <f t="shared" si="60"/>
        <v>26-35</v>
      </c>
      <c r="M1944" t="str">
        <f t="shared" si="61"/>
        <v>500.001-1.000.000</v>
      </c>
    </row>
    <row r="1945" spans="1:13" x14ac:dyDescent="0.35">
      <c r="A1945">
        <v>261</v>
      </c>
      <c r="B1945" t="s">
        <v>9</v>
      </c>
      <c r="C1945">
        <v>507212.75</v>
      </c>
      <c r="D1945" t="s">
        <v>10</v>
      </c>
      <c r="E1945" t="s">
        <v>11</v>
      </c>
      <c r="F1945" t="s">
        <v>12</v>
      </c>
      <c r="G1945" t="s">
        <v>13</v>
      </c>
      <c r="H1945" t="s">
        <v>13</v>
      </c>
      <c r="I1945">
        <v>62</v>
      </c>
      <c r="J1945" t="str">
        <f>IF(ABS((C1945-AVERAGE($C:$C))/_xlfn.STDEV.S(moras2[SALARIO]))&gt;1.96,"Atípico","No")</f>
        <v>No</v>
      </c>
      <c r="K1945" t="str">
        <f>IF(ABS((moras2[[#This Row],[EDAD]]-AVERAGE($I:$I))/_xlfn.STDEV.S($I:$I))&gt;1.96,"Atípico","No")</f>
        <v>No</v>
      </c>
      <c r="L1945" t="str">
        <f t="shared" si="60"/>
        <v>56+</v>
      </c>
      <c r="M1945" t="str">
        <f t="shared" si="61"/>
        <v>500.001-1.000.000</v>
      </c>
    </row>
    <row r="1946" spans="1:13" x14ac:dyDescent="0.35">
      <c r="A1946">
        <v>4825</v>
      </c>
      <c r="B1946" t="s">
        <v>9</v>
      </c>
      <c r="C1946">
        <v>507184</v>
      </c>
      <c r="D1946" t="s">
        <v>10</v>
      </c>
      <c r="E1946" t="s">
        <v>11</v>
      </c>
      <c r="F1946" t="s">
        <v>12</v>
      </c>
      <c r="G1946" t="s">
        <v>13</v>
      </c>
      <c r="H1946" t="s">
        <v>12</v>
      </c>
      <c r="I1946">
        <v>60</v>
      </c>
      <c r="J1946" t="str">
        <f>IF(ABS((C1946-AVERAGE($C:$C))/_xlfn.STDEV.S(moras2[SALARIO]))&gt;1.96,"Atípico","No")</f>
        <v>No</v>
      </c>
      <c r="K1946" t="str">
        <f>IF(ABS((moras2[[#This Row],[EDAD]]-AVERAGE($I:$I))/_xlfn.STDEV.S($I:$I))&gt;1.96,"Atípico","No")</f>
        <v>No</v>
      </c>
      <c r="L1946" t="str">
        <f t="shared" si="60"/>
        <v>56+</v>
      </c>
      <c r="M1946" t="str">
        <f t="shared" si="61"/>
        <v>500.001-1.000.000</v>
      </c>
    </row>
    <row r="1947" spans="1:13" x14ac:dyDescent="0.35">
      <c r="A1947">
        <v>4325</v>
      </c>
      <c r="B1947" t="s">
        <v>15</v>
      </c>
      <c r="C1947">
        <v>506617.9</v>
      </c>
      <c r="D1947" t="s">
        <v>10</v>
      </c>
      <c r="E1947" t="s">
        <v>11</v>
      </c>
      <c r="F1947" t="s">
        <v>12</v>
      </c>
      <c r="G1947" t="s">
        <v>13</v>
      </c>
      <c r="H1947" t="s">
        <v>13</v>
      </c>
      <c r="I1947">
        <v>41</v>
      </c>
      <c r="J1947" t="str">
        <f>IF(ABS((C1947-AVERAGE($C:$C))/_xlfn.STDEV.S(moras2[SALARIO]))&gt;1.96,"Atípico","No")</f>
        <v>No</v>
      </c>
      <c r="K1947" t="str">
        <f>IF(ABS((moras2[[#This Row],[EDAD]]-AVERAGE($I:$I))/_xlfn.STDEV.S($I:$I))&gt;1.96,"Atípico","No")</f>
        <v>No</v>
      </c>
      <c r="L1947" t="str">
        <f t="shared" si="60"/>
        <v>36-45</v>
      </c>
      <c r="M1947" t="str">
        <f t="shared" si="61"/>
        <v>500.001-1.000.000</v>
      </c>
    </row>
    <row r="1948" spans="1:13" x14ac:dyDescent="0.35">
      <c r="A1948">
        <v>2032</v>
      </c>
      <c r="B1948" t="s">
        <v>9</v>
      </c>
      <c r="C1948">
        <v>505930</v>
      </c>
      <c r="D1948" t="s">
        <v>10</v>
      </c>
      <c r="E1948" t="s">
        <v>16</v>
      </c>
      <c r="F1948" t="s">
        <v>12</v>
      </c>
      <c r="G1948" t="s">
        <v>13</v>
      </c>
      <c r="H1948" t="s">
        <v>13</v>
      </c>
      <c r="I1948">
        <v>20</v>
      </c>
      <c r="J1948" t="str">
        <f>IF(ABS((C1948-AVERAGE($C:$C))/_xlfn.STDEV.S(moras2[SALARIO]))&gt;1.96,"Atípico","No")</f>
        <v>No</v>
      </c>
      <c r="K1948" t="str">
        <f>IF(ABS((moras2[[#This Row],[EDAD]]-AVERAGE($I:$I))/_xlfn.STDEV.S($I:$I))&gt;1.96,"Atípico","No")</f>
        <v>No</v>
      </c>
      <c r="L1948" t="str">
        <f t="shared" si="60"/>
        <v>26-35</v>
      </c>
      <c r="M1948" t="str">
        <f t="shared" si="61"/>
        <v>500.001-1.000.000</v>
      </c>
    </row>
    <row r="1949" spans="1:13" x14ac:dyDescent="0.35">
      <c r="A1949">
        <v>2047</v>
      </c>
      <c r="B1949" t="s">
        <v>9</v>
      </c>
      <c r="C1949">
        <v>505875.11</v>
      </c>
      <c r="D1949" t="s">
        <v>10</v>
      </c>
      <c r="E1949" t="s">
        <v>16</v>
      </c>
      <c r="F1949" t="s">
        <v>12</v>
      </c>
      <c r="G1949" t="s">
        <v>13</v>
      </c>
      <c r="H1949" t="s">
        <v>13</v>
      </c>
      <c r="I1949">
        <v>29</v>
      </c>
      <c r="J1949" t="str">
        <f>IF(ABS((C1949-AVERAGE($C:$C))/_xlfn.STDEV.S(moras2[SALARIO]))&gt;1.96,"Atípico","No")</f>
        <v>No</v>
      </c>
      <c r="K1949" t="str">
        <f>IF(ABS((moras2[[#This Row],[EDAD]]-AVERAGE($I:$I))/_xlfn.STDEV.S($I:$I))&gt;1.96,"Atípico","No")</f>
        <v>No</v>
      </c>
      <c r="L1949" t="str">
        <f t="shared" si="60"/>
        <v>26-35</v>
      </c>
      <c r="M1949" t="str">
        <f t="shared" si="61"/>
        <v>500.001-1.000.000</v>
      </c>
    </row>
    <row r="1950" spans="1:13" x14ac:dyDescent="0.35">
      <c r="A1950">
        <v>351</v>
      </c>
      <c r="B1950" t="s">
        <v>9</v>
      </c>
      <c r="C1950">
        <v>505686.39</v>
      </c>
      <c r="D1950" t="s">
        <v>10</v>
      </c>
      <c r="E1950" t="s">
        <v>16</v>
      </c>
      <c r="F1950" t="s">
        <v>12</v>
      </c>
      <c r="G1950" t="s">
        <v>13</v>
      </c>
      <c r="H1950" t="s">
        <v>13</v>
      </c>
      <c r="I1950">
        <v>22</v>
      </c>
      <c r="J1950" t="str">
        <f>IF(ABS((C1950-AVERAGE($C:$C))/_xlfn.STDEV.S(moras2[SALARIO]))&gt;1.96,"Atípico","No")</f>
        <v>No</v>
      </c>
      <c r="K1950" t="str">
        <f>IF(ABS((moras2[[#This Row],[EDAD]]-AVERAGE($I:$I))/_xlfn.STDEV.S($I:$I))&gt;1.96,"Atípico","No")</f>
        <v>No</v>
      </c>
      <c r="L1950" t="str">
        <f t="shared" si="60"/>
        <v>26-35</v>
      </c>
      <c r="M1950" t="str">
        <f t="shared" si="61"/>
        <v>500.001-1.000.000</v>
      </c>
    </row>
    <row r="1951" spans="1:13" x14ac:dyDescent="0.35">
      <c r="A1951">
        <v>2339</v>
      </c>
      <c r="B1951" t="s">
        <v>9</v>
      </c>
      <c r="C1951">
        <v>505609</v>
      </c>
      <c r="D1951" t="s">
        <v>10</v>
      </c>
      <c r="E1951" t="s">
        <v>16</v>
      </c>
      <c r="F1951" t="s">
        <v>12</v>
      </c>
      <c r="G1951" t="s">
        <v>13</v>
      </c>
      <c r="H1951" t="s">
        <v>13</v>
      </c>
      <c r="I1951">
        <v>44</v>
      </c>
      <c r="J1951" t="str">
        <f>IF(ABS((C1951-AVERAGE($C:$C))/_xlfn.STDEV.S(moras2[SALARIO]))&gt;1.96,"Atípico","No")</f>
        <v>No</v>
      </c>
      <c r="K1951" t="str">
        <f>IF(ABS((moras2[[#This Row],[EDAD]]-AVERAGE($I:$I))/_xlfn.STDEV.S($I:$I))&gt;1.96,"Atípico","No")</f>
        <v>No</v>
      </c>
      <c r="L1951" t="str">
        <f t="shared" si="60"/>
        <v>36-45</v>
      </c>
      <c r="M1951" t="str">
        <f t="shared" si="61"/>
        <v>500.001-1.000.000</v>
      </c>
    </row>
    <row r="1952" spans="1:13" x14ac:dyDescent="0.35">
      <c r="A1952">
        <v>227</v>
      </c>
      <c r="B1952" t="s">
        <v>9</v>
      </c>
      <c r="C1952">
        <v>505464</v>
      </c>
      <c r="D1952" t="s">
        <v>18</v>
      </c>
      <c r="E1952" t="s">
        <v>16</v>
      </c>
      <c r="F1952" t="s">
        <v>12</v>
      </c>
      <c r="G1952" t="s">
        <v>13</v>
      </c>
      <c r="H1952" t="s">
        <v>13</v>
      </c>
      <c r="I1952">
        <v>42</v>
      </c>
      <c r="J1952" t="str">
        <f>IF(ABS((C1952-AVERAGE($C:$C))/_xlfn.STDEV.S(moras2[SALARIO]))&gt;1.96,"Atípico","No")</f>
        <v>No</v>
      </c>
      <c r="K1952" t="str">
        <f>IF(ABS((moras2[[#This Row],[EDAD]]-AVERAGE($I:$I))/_xlfn.STDEV.S($I:$I))&gt;1.96,"Atípico","No")</f>
        <v>No</v>
      </c>
      <c r="L1952" t="str">
        <f t="shared" si="60"/>
        <v>36-45</v>
      </c>
      <c r="M1952" t="str">
        <f t="shared" si="61"/>
        <v>500.001-1.000.000</v>
      </c>
    </row>
    <row r="1953" spans="1:13" x14ac:dyDescent="0.35">
      <c r="A1953">
        <v>4706</v>
      </c>
      <c r="B1953" t="s">
        <v>9</v>
      </c>
      <c r="C1953">
        <v>505464</v>
      </c>
      <c r="D1953" t="s">
        <v>18</v>
      </c>
      <c r="E1953" t="s">
        <v>16</v>
      </c>
      <c r="F1953" t="s">
        <v>12</v>
      </c>
      <c r="G1953" t="s">
        <v>13</v>
      </c>
      <c r="H1953" t="s">
        <v>13</v>
      </c>
      <c r="I1953">
        <v>61</v>
      </c>
      <c r="J1953" t="str">
        <f>IF(ABS((C1953-AVERAGE($C:$C))/_xlfn.STDEV.S(moras2[SALARIO]))&gt;1.96,"Atípico","No")</f>
        <v>No</v>
      </c>
      <c r="K1953" t="str">
        <f>IF(ABS((moras2[[#This Row],[EDAD]]-AVERAGE($I:$I))/_xlfn.STDEV.S($I:$I))&gt;1.96,"Atípico","No")</f>
        <v>No</v>
      </c>
      <c r="L1953" t="str">
        <f t="shared" si="60"/>
        <v>56+</v>
      </c>
      <c r="M1953" t="str">
        <f t="shared" si="61"/>
        <v>500.001-1.000.000</v>
      </c>
    </row>
    <row r="1954" spans="1:13" x14ac:dyDescent="0.35">
      <c r="A1954">
        <v>2042</v>
      </c>
      <c r="B1954" t="s">
        <v>9</v>
      </c>
      <c r="C1954">
        <v>505376</v>
      </c>
      <c r="D1954" t="s">
        <v>10</v>
      </c>
      <c r="E1954" t="s">
        <v>11</v>
      </c>
      <c r="F1954" t="s">
        <v>12</v>
      </c>
      <c r="G1954" t="s">
        <v>13</v>
      </c>
      <c r="H1954" t="s">
        <v>12</v>
      </c>
      <c r="I1954">
        <v>29</v>
      </c>
      <c r="J1954" t="str">
        <f>IF(ABS((C1954-AVERAGE($C:$C))/_xlfn.STDEV.S(moras2[SALARIO]))&gt;1.96,"Atípico","No")</f>
        <v>No</v>
      </c>
      <c r="K1954" t="str">
        <f>IF(ABS((moras2[[#This Row],[EDAD]]-AVERAGE($I:$I))/_xlfn.STDEV.S($I:$I))&gt;1.96,"Atípico","No")</f>
        <v>No</v>
      </c>
      <c r="L1954" t="str">
        <f t="shared" si="60"/>
        <v>26-35</v>
      </c>
      <c r="M1954" t="str">
        <f t="shared" si="61"/>
        <v>500.001-1.000.000</v>
      </c>
    </row>
    <row r="1955" spans="1:13" x14ac:dyDescent="0.35">
      <c r="A1955">
        <v>108</v>
      </c>
      <c r="B1955" t="s">
        <v>9</v>
      </c>
      <c r="C1955">
        <v>505145</v>
      </c>
      <c r="D1955" t="s">
        <v>18</v>
      </c>
      <c r="E1955" t="s">
        <v>16</v>
      </c>
      <c r="F1955" t="s">
        <v>12</v>
      </c>
      <c r="G1955" t="s">
        <v>12</v>
      </c>
      <c r="H1955" t="s">
        <v>12</v>
      </c>
      <c r="I1955">
        <v>30</v>
      </c>
      <c r="J1955" t="str">
        <f>IF(ABS((C1955-AVERAGE($C:$C))/_xlfn.STDEV.S(moras2[SALARIO]))&gt;1.96,"Atípico","No")</f>
        <v>No</v>
      </c>
      <c r="K1955" t="str">
        <f>IF(ABS((moras2[[#This Row],[EDAD]]-AVERAGE($I:$I))/_xlfn.STDEV.S($I:$I))&gt;1.96,"Atípico","No")</f>
        <v>No</v>
      </c>
      <c r="L1955" t="str">
        <f t="shared" si="60"/>
        <v>26-35</v>
      </c>
      <c r="M1955" t="str">
        <f t="shared" si="61"/>
        <v>500.001-1.000.000</v>
      </c>
    </row>
    <row r="1956" spans="1:13" x14ac:dyDescent="0.35">
      <c r="A1956">
        <v>933</v>
      </c>
      <c r="B1956" t="s">
        <v>9</v>
      </c>
      <c r="C1956">
        <v>505000</v>
      </c>
      <c r="D1956" t="s">
        <v>10</v>
      </c>
      <c r="E1956" t="s">
        <v>16</v>
      </c>
      <c r="F1956" t="s">
        <v>12</v>
      </c>
      <c r="G1956" t="s">
        <v>13</v>
      </c>
      <c r="H1956" t="s">
        <v>13</v>
      </c>
      <c r="I1956">
        <v>21</v>
      </c>
      <c r="J1956" t="str">
        <f>IF(ABS((C1956-AVERAGE($C:$C))/_xlfn.STDEV.S(moras2[SALARIO]))&gt;1.96,"Atípico","No")</f>
        <v>No</v>
      </c>
      <c r="K1956" t="str">
        <f>IF(ABS((moras2[[#This Row],[EDAD]]-AVERAGE($I:$I))/_xlfn.STDEV.S($I:$I))&gt;1.96,"Atípico","No")</f>
        <v>No</v>
      </c>
      <c r="L1956" t="str">
        <f t="shared" si="60"/>
        <v>26-35</v>
      </c>
      <c r="M1956" t="str">
        <f t="shared" si="61"/>
        <v>500.001-1.000.000</v>
      </c>
    </row>
    <row r="1957" spans="1:13" x14ac:dyDescent="0.35">
      <c r="A1957">
        <v>1389</v>
      </c>
      <c r="B1957" t="s">
        <v>15</v>
      </c>
      <c r="C1957">
        <v>504976</v>
      </c>
      <c r="D1957" t="s">
        <v>18</v>
      </c>
      <c r="E1957" t="s">
        <v>16</v>
      </c>
      <c r="F1957" t="s">
        <v>12</v>
      </c>
      <c r="G1957" t="s">
        <v>13</v>
      </c>
      <c r="H1957" t="s">
        <v>13</v>
      </c>
      <c r="I1957">
        <v>36</v>
      </c>
      <c r="J1957" t="str">
        <f>IF(ABS((C1957-AVERAGE($C:$C))/_xlfn.STDEV.S(moras2[SALARIO]))&gt;1.96,"Atípico","No")</f>
        <v>No</v>
      </c>
      <c r="K1957" t="str">
        <f>IF(ABS((moras2[[#This Row],[EDAD]]-AVERAGE($I:$I))/_xlfn.STDEV.S($I:$I))&gt;1.96,"Atípico","No")</f>
        <v>No</v>
      </c>
      <c r="L1957" t="str">
        <f t="shared" si="60"/>
        <v>36-45</v>
      </c>
      <c r="M1957" t="str">
        <f t="shared" si="61"/>
        <v>500.001-1.000.000</v>
      </c>
    </row>
    <row r="1958" spans="1:13" x14ac:dyDescent="0.35">
      <c r="A1958">
        <v>177</v>
      </c>
      <c r="B1958" t="s">
        <v>15</v>
      </c>
      <c r="C1958">
        <v>504963.25</v>
      </c>
      <c r="D1958" t="s">
        <v>10</v>
      </c>
      <c r="E1958" t="s">
        <v>16</v>
      </c>
      <c r="F1958" t="s">
        <v>12</v>
      </c>
      <c r="G1958" t="s">
        <v>13</v>
      </c>
      <c r="H1958" t="s">
        <v>13</v>
      </c>
      <c r="I1958">
        <v>44</v>
      </c>
      <c r="J1958" t="str">
        <f>IF(ABS((C1958-AVERAGE($C:$C))/_xlfn.STDEV.S(moras2[SALARIO]))&gt;1.96,"Atípico","No")</f>
        <v>No</v>
      </c>
      <c r="K1958" t="str">
        <f>IF(ABS((moras2[[#This Row],[EDAD]]-AVERAGE($I:$I))/_xlfn.STDEV.S($I:$I))&gt;1.96,"Atípico","No")</f>
        <v>No</v>
      </c>
      <c r="L1958" t="str">
        <f t="shared" si="60"/>
        <v>36-45</v>
      </c>
      <c r="M1958" t="str">
        <f t="shared" si="61"/>
        <v>500.001-1.000.000</v>
      </c>
    </row>
    <row r="1959" spans="1:13" x14ac:dyDescent="0.35">
      <c r="A1959">
        <v>2827</v>
      </c>
      <c r="B1959" t="s">
        <v>9</v>
      </c>
      <c r="C1959">
        <v>504705.31</v>
      </c>
      <c r="D1959" t="s">
        <v>10</v>
      </c>
      <c r="E1959" t="s">
        <v>16</v>
      </c>
      <c r="F1959" t="s">
        <v>12</v>
      </c>
      <c r="G1959" t="s">
        <v>13</v>
      </c>
      <c r="H1959" t="s">
        <v>13</v>
      </c>
      <c r="I1959">
        <v>35</v>
      </c>
      <c r="J1959" t="str">
        <f>IF(ABS((C1959-AVERAGE($C:$C))/_xlfn.STDEV.S(moras2[SALARIO]))&gt;1.96,"Atípico","No")</f>
        <v>No</v>
      </c>
      <c r="K1959" t="str">
        <f>IF(ABS((moras2[[#This Row],[EDAD]]-AVERAGE($I:$I))/_xlfn.STDEV.S($I:$I))&gt;1.96,"Atípico","No")</f>
        <v>No</v>
      </c>
      <c r="L1959" t="str">
        <f t="shared" si="60"/>
        <v>26-35</v>
      </c>
      <c r="M1959" t="str">
        <f t="shared" si="61"/>
        <v>500.001-1.000.000</v>
      </c>
    </row>
    <row r="1960" spans="1:13" x14ac:dyDescent="0.35">
      <c r="A1960">
        <v>1026</v>
      </c>
      <c r="B1960" t="s">
        <v>15</v>
      </c>
      <c r="C1960">
        <v>504571.88</v>
      </c>
      <c r="D1960" t="s">
        <v>10</v>
      </c>
      <c r="E1960" t="s">
        <v>16</v>
      </c>
      <c r="F1960" t="s">
        <v>12</v>
      </c>
      <c r="G1960" t="s">
        <v>13</v>
      </c>
      <c r="H1960" t="s">
        <v>13</v>
      </c>
      <c r="I1960">
        <v>31</v>
      </c>
      <c r="J1960" t="str">
        <f>IF(ABS((C1960-AVERAGE($C:$C))/_xlfn.STDEV.S(moras2[SALARIO]))&gt;1.96,"Atípico","No")</f>
        <v>No</v>
      </c>
      <c r="K1960" t="str">
        <f>IF(ABS((moras2[[#This Row],[EDAD]]-AVERAGE($I:$I))/_xlfn.STDEV.S($I:$I))&gt;1.96,"Atípico","No")</f>
        <v>No</v>
      </c>
      <c r="L1960" t="str">
        <f t="shared" si="60"/>
        <v>26-35</v>
      </c>
      <c r="M1960" t="str">
        <f t="shared" si="61"/>
        <v>500.001-1.000.000</v>
      </c>
    </row>
    <row r="1961" spans="1:13" x14ac:dyDescent="0.35">
      <c r="A1961">
        <v>4830</v>
      </c>
      <c r="B1961" t="s">
        <v>15</v>
      </c>
      <c r="C1961">
        <v>504571</v>
      </c>
      <c r="D1961" t="s">
        <v>10</v>
      </c>
      <c r="E1961" t="s">
        <v>11</v>
      </c>
      <c r="F1961" t="s">
        <v>12</v>
      </c>
      <c r="G1961" t="s">
        <v>13</v>
      </c>
      <c r="H1961" t="s">
        <v>12</v>
      </c>
      <c r="I1961">
        <v>59</v>
      </c>
      <c r="J1961" t="str">
        <f>IF(ABS((C1961-AVERAGE($C:$C))/_xlfn.STDEV.S(moras2[SALARIO]))&gt;1.96,"Atípico","No")</f>
        <v>No</v>
      </c>
      <c r="K1961" t="str">
        <f>IF(ABS((moras2[[#This Row],[EDAD]]-AVERAGE($I:$I))/_xlfn.STDEV.S($I:$I))&gt;1.96,"Atípico","No")</f>
        <v>No</v>
      </c>
      <c r="L1961" t="str">
        <f t="shared" si="60"/>
        <v>56+</v>
      </c>
      <c r="M1961" t="str">
        <f t="shared" si="61"/>
        <v>500.001-1.000.000</v>
      </c>
    </row>
    <row r="1962" spans="1:13" x14ac:dyDescent="0.35">
      <c r="A1962">
        <v>4343</v>
      </c>
      <c r="B1962" t="s">
        <v>15</v>
      </c>
      <c r="C1962">
        <v>504535</v>
      </c>
      <c r="D1962" t="s">
        <v>10</v>
      </c>
      <c r="E1962" t="s">
        <v>16</v>
      </c>
      <c r="F1962" t="s">
        <v>12</v>
      </c>
      <c r="G1962" t="s">
        <v>13</v>
      </c>
      <c r="H1962" t="s">
        <v>13</v>
      </c>
      <c r="I1962">
        <v>59</v>
      </c>
      <c r="J1962" t="str">
        <f>IF(ABS((C1962-AVERAGE($C:$C))/_xlfn.STDEV.S(moras2[SALARIO]))&gt;1.96,"Atípico","No")</f>
        <v>No</v>
      </c>
      <c r="K1962" t="str">
        <f>IF(ABS((moras2[[#This Row],[EDAD]]-AVERAGE($I:$I))/_xlfn.STDEV.S($I:$I))&gt;1.96,"Atípico","No")</f>
        <v>No</v>
      </c>
      <c r="L1962" t="str">
        <f t="shared" si="60"/>
        <v>56+</v>
      </c>
      <c r="M1962" t="str">
        <f t="shared" si="61"/>
        <v>500.001-1.000.000</v>
      </c>
    </row>
    <row r="1963" spans="1:13" x14ac:dyDescent="0.35">
      <c r="A1963">
        <v>3195</v>
      </c>
      <c r="B1963" t="s">
        <v>15</v>
      </c>
      <c r="C1963">
        <v>504218.48</v>
      </c>
      <c r="D1963" t="s">
        <v>10</v>
      </c>
      <c r="E1963" t="s">
        <v>16</v>
      </c>
      <c r="F1963" t="s">
        <v>12</v>
      </c>
      <c r="G1963" t="s">
        <v>12</v>
      </c>
      <c r="H1963" t="s">
        <v>13</v>
      </c>
      <c r="I1963">
        <v>49</v>
      </c>
      <c r="J1963" t="str">
        <f>IF(ABS((C1963-AVERAGE($C:$C))/_xlfn.STDEV.S(moras2[SALARIO]))&gt;1.96,"Atípico","No")</f>
        <v>No</v>
      </c>
      <c r="K1963" t="str">
        <f>IF(ABS((moras2[[#This Row],[EDAD]]-AVERAGE($I:$I))/_xlfn.STDEV.S($I:$I))&gt;1.96,"Atípico","No")</f>
        <v>No</v>
      </c>
      <c r="L1963" t="str">
        <f t="shared" si="60"/>
        <v>46-55</v>
      </c>
      <c r="M1963" t="str">
        <f t="shared" si="61"/>
        <v>500.001-1.000.000</v>
      </c>
    </row>
    <row r="1964" spans="1:13" x14ac:dyDescent="0.35">
      <c r="A1964">
        <v>883</v>
      </c>
      <c r="B1964" t="s">
        <v>9</v>
      </c>
      <c r="C1964">
        <v>503465</v>
      </c>
      <c r="D1964" t="s">
        <v>10</v>
      </c>
      <c r="E1964" t="s">
        <v>11</v>
      </c>
      <c r="F1964" t="s">
        <v>12</v>
      </c>
      <c r="G1964" t="s">
        <v>13</v>
      </c>
      <c r="H1964" t="s">
        <v>12</v>
      </c>
      <c r="I1964">
        <v>56</v>
      </c>
      <c r="J1964" t="str">
        <f>IF(ABS((C1964-AVERAGE($C:$C))/_xlfn.STDEV.S(moras2[SALARIO]))&gt;1.96,"Atípico","No")</f>
        <v>No</v>
      </c>
      <c r="K1964" t="str">
        <f>IF(ABS((moras2[[#This Row],[EDAD]]-AVERAGE($I:$I))/_xlfn.STDEV.S($I:$I))&gt;1.96,"Atípico","No")</f>
        <v>No</v>
      </c>
      <c r="L1964" t="str">
        <f t="shared" si="60"/>
        <v>56+</v>
      </c>
      <c r="M1964" t="str">
        <f t="shared" si="61"/>
        <v>500.001-1.000.000</v>
      </c>
    </row>
    <row r="1965" spans="1:13" x14ac:dyDescent="0.35">
      <c r="A1965">
        <v>225</v>
      </c>
      <c r="B1965" t="s">
        <v>9</v>
      </c>
      <c r="C1965">
        <v>503396</v>
      </c>
      <c r="D1965" t="s">
        <v>10</v>
      </c>
      <c r="E1965" t="s">
        <v>11</v>
      </c>
      <c r="F1965" t="s">
        <v>12</v>
      </c>
      <c r="G1965" t="s">
        <v>13</v>
      </c>
      <c r="H1965" t="s">
        <v>13</v>
      </c>
      <c r="I1965">
        <v>55</v>
      </c>
      <c r="J1965" t="str">
        <f>IF(ABS((C1965-AVERAGE($C:$C))/_xlfn.STDEV.S(moras2[SALARIO]))&gt;1.96,"Atípico","No")</f>
        <v>No</v>
      </c>
      <c r="K1965" t="str">
        <f>IF(ABS((moras2[[#This Row],[EDAD]]-AVERAGE($I:$I))/_xlfn.STDEV.S($I:$I))&gt;1.96,"Atípico","No")</f>
        <v>No</v>
      </c>
      <c r="L1965" t="str">
        <f t="shared" si="60"/>
        <v>46-55</v>
      </c>
      <c r="M1965" t="str">
        <f t="shared" si="61"/>
        <v>500.001-1.000.000</v>
      </c>
    </row>
    <row r="1966" spans="1:13" x14ac:dyDescent="0.35">
      <c r="A1966">
        <v>1833</v>
      </c>
      <c r="B1966" t="s">
        <v>9</v>
      </c>
      <c r="C1966">
        <v>503329.68</v>
      </c>
      <c r="D1966" t="s">
        <v>10</v>
      </c>
      <c r="E1966" t="s">
        <v>16</v>
      </c>
      <c r="F1966" t="s">
        <v>12</v>
      </c>
      <c r="G1966" t="s">
        <v>12</v>
      </c>
      <c r="H1966" t="s">
        <v>13</v>
      </c>
      <c r="I1966">
        <v>26</v>
      </c>
      <c r="J1966" t="str">
        <f>IF(ABS((C1966-AVERAGE($C:$C))/_xlfn.STDEV.S(moras2[SALARIO]))&gt;1.96,"Atípico","No")</f>
        <v>No</v>
      </c>
      <c r="K1966" t="str">
        <f>IF(ABS((moras2[[#This Row],[EDAD]]-AVERAGE($I:$I))/_xlfn.STDEV.S($I:$I))&gt;1.96,"Atípico","No")</f>
        <v>No</v>
      </c>
      <c r="L1966" t="str">
        <f t="shared" si="60"/>
        <v>26-35</v>
      </c>
      <c r="M1966" t="str">
        <f t="shared" si="61"/>
        <v>500.001-1.000.000</v>
      </c>
    </row>
    <row r="1967" spans="1:13" x14ac:dyDescent="0.35">
      <c r="A1967">
        <v>622</v>
      </c>
      <c r="B1967" t="s">
        <v>15</v>
      </c>
      <c r="C1967">
        <v>502100</v>
      </c>
      <c r="D1967" t="s">
        <v>18</v>
      </c>
      <c r="E1967" t="s">
        <v>16</v>
      </c>
      <c r="F1967" t="s">
        <v>12</v>
      </c>
      <c r="G1967" t="s">
        <v>13</v>
      </c>
      <c r="H1967" t="s">
        <v>13</v>
      </c>
      <c r="I1967">
        <v>48</v>
      </c>
      <c r="J1967" t="str">
        <f>IF(ABS((C1967-AVERAGE($C:$C))/_xlfn.STDEV.S(moras2[SALARIO]))&gt;1.96,"Atípico","No")</f>
        <v>No</v>
      </c>
      <c r="K1967" t="str">
        <f>IF(ABS((moras2[[#This Row],[EDAD]]-AVERAGE($I:$I))/_xlfn.STDEV.S($I:$I))&gt;1.96,"Atípico","No")</f>
        <v>No</v>
      </c>
      <c r="L1967" t="str">
        <f t="shared" si="60"/>
        <v>46-55</v>
      </c>
      <c r="M1967" t="str">
        <f t="shared" si="61"/>
        <v>500.001-1.000.000</v>
      </c>
    </row>
    <row r="1968" spans="1:13" x14ac:dyDescent="0.35">
      <c r="A1968">
        <v>2345</v>
      </c>
      <c r="B1968" t="s">
        <v>9</v>
      </c>
      <c r="C1968">
        <v>502063.88</v>
      </c>
      <c r="D1968" t="s">
        <v>10</v>
      </c>
      <c r="E1968" t="s">
        <v>16</v>
      </c>
      <c r="F1968" t="s">
        <v>12</v>
      </c>
      <c r="G1968" t="s">
        <v>13</v>
      </c>
      <c r="H1968" t="s">
        <v>13</v>
      </c>
      <c r="I1968">
        <v>22</v>
      </c>
      <c r="J1968" t="str">
        <f>IF(ABS((C1968-AVERAGE($C:$C))/_xlfn.STDEV.S(moras2[SALARIO]))&gt;1.96,"Atípico","No")</f>
        <v>No</v>
      </c>
      <c r="K1968" t="str">
        <f>IF(ABS((moras2[[#This Row],[EDAD]]-AVERAGE($I:$I))/_xlfn.STDEV.S($I:$I))&gt;1.96,"Atípico","No")</f>
        <v>No</v>
      </c>
      <c r="L1968" t="str">
        <f t="shared" si="60"/>
        <v>26-35</v>
      </c>
      <c r="M1968" t="str">
        <f t="shared" si="61"/>
        <v>500.001-1.000.000</v>
      </c>
    </row>
    <row r="1969" spans="1:13" x14ac:dyDescent="0.35">
      <c r="A1969">
        <v>2726</v>
      </c>
      <c r="B1969" t="s">
        <v>9</v>
      </c>
      <c r="C1969">
        <v>501950.24</v>
      </c>
      <c r="D1969" t="s">
        <v>10</v>
      </c>
      <c r="E1969" t="s">
        <v>16</v>
      </c>
      <c r="F1969" t="s">
        <v>12</v>
      </c>
      <c r="G1969" t="s">
        <v>13</v>
      </c>
      <c r="H1969" t="s">
        <v>13</v>
      </c>
      <c r="I1969">
        <v>46</v>
      </c>
      <c r="J1969" t="str">
        <f>IF(ABS((C1969-AVERAGE($C:$C))/_xlfn.STDEV.S(moras2[SALARIO]))&gt;1.96,"Atípico","No")</f>
        <v>No</v>
      </c>
      <c r="K1969" t="str">
        <f>IF(ABS((moras2[[#This Row],[EDAD]]-AVERAGE($I:$I))/_xlfn.STDEV.S($I:$I))&gt;1.96,"Atípico","No")</f>
        <v>No</v>
      </c>
      <c r="L1969" t="str">
        <f t="shared" si="60"/>
        <v>46-55</v>
      </c>
      <c r="M1969" t="str">
        <f t="shared" si="61"/>
        <v>500.001-1.000.000</v>
      </c>
    </row>
    <row r="1970" spans="1:13" x14ac:dyDescent="0.35">
      <c r="A1970">
        <v>4895</v>
      </c>
      <c r="B1970" t="s">
        <v>9</v>
      </c>
      <c r="C1970">
        <v>501669</v>
      </c>
      <c r="D1970" t="s">
        <v>18</v>
      </c>
      <c r="E1970" t="s">
        <v>16</v>
      </c>
      <c r="F1970" t="s">
        <v>12</v>
      </c>
      <c r="G1970" t="s">
        <v>13</v>
      </c>
      <c r="H1970" t="s">
        <v>13</v>
      </c>
      <c r="I1970">
        <v>44</v>
      </c>
      <c r="J1970" t="str">
        <f>IF(ABS((C1970-AVERAGE($C:$C))/_xlfn.STDEV.S(moras2[SALARIO]))&gt;1.96,"Atípico","No")</f>
        <v>No</v>
      </c>
      <c r="K1970" t="str">
        <f>IF(ABS((moras2[[#This Row],[EDAD]]-AVERAGE($I:$I))/_xlfn.STDEV.S($I:$I))&gt;1.96,"Atípico","No")</f>
        <v>No</v>
      </c>
      <c r="L1970" t="str">
        <f t="shared" si="60"/>
        <v>36-45</v>
      </c>
      <c r="M1970" t="str">
        <f t="shared" si="61"/>
        <v>500.001-1.000.000</v>
      </c>
    </row>
    <row r="1971" spans="1:13" x14ac:dyDescent="0.35">
      <c r="A1971">
        <v>4992</v>
      </c>
      <c r="B1971" t="s">
        <v>9</v>
      </c>
      <c r="C1971">
        <v>501500</v>
      </c>
      <c r="D1971" t="s">
        <v>10</v>
      </c>
      <c r="E1971" t="s">
        <v>16</v>
      </c>
      <c r="F1971" t="s">
        <v>12</v>
      </c>
      <c r="G1971" t="s">
        <v>13</v>
      </c>
      <c r="H1971" t="s">
        <v>13</v>
      </c>
      <c r="I1971">
        <v>29</v>
      </c>
      <c r="J1971" t="str">
        <f>IF(ABS((C1971-AVERAGE($C:$C))/_xlfn.STDEV.S(moras2[SALARIO]))&gt;1.96,"Atípico","No")</f>
        <v>No</v>
      </c>
      <c r="K1971" t="str">
        <f>IF(ABS((moras2[[#This Row],[EDAD]]-AVERAGE($I:$I))/_xlfn.STDEV.S($I:$I))&gt;1.96,"Atípico","No")</f>
        <v>No</v>
      </c>
      <c r="L1971" t="str">
        <f t="shared" si="60"/>
        <v>26-35</v>
      </c>
      <c r="M1971" t="str">
        <f t="shared" si="61"/>
        <v>500.001-1.000.000</v>
      </c>
    </row>
    <row r="1972" spans="1:13" x14ac:dyDescent="0.35">
      <c r="A1972">
        <v>3170</v>
      </c>
      <c r="B1972" t="s">
        <v>15</v>
      </c>
      <c r="C1972">
        <v>501500</v>
      </c>
      <c r="D1972" t="s">
        <v>10</v>
      </c>
      <c r="E1972" t="s">
        <v>16</v>
      </c>
      <c r="F1972" t="s">
        <v>12</v>
      </c>
      <c r="G1972" t="s">
        <v>13</v>
      </c>
      <c r="H1972" t="s">
        <v>12</v>
      </c>
      <c r="I1972">
        <v>55</v>
      </c>
      <c r="J1972" t="str">
        <f>IF(ABS((C1972-AVERAGE($C:$C))/_xlfn.STDEV.S(moras2[SALARIO]))&gt;1.96,"Atípico","No")</f>
        <v>No</v>
      </c>
      <c r="K1972" t="str">
        <f>IF(ABS((moras2[[#This Row],[EDAD]]-AVERAGE($I:$I))/_xlfn.STDEV.S($I:$I))&gt;1.96,"Atípico","No")</f>
        <v>No</v>
      </c>
      <c r="L1972" t="str">
        <f t="shared" si="60"/>
        <v>46-55</v>
      </c>
      <c r="M1972" t="str">
        <f t="shared" si="61"/>
        <v>500.001-1.000.000</v>
      </c>
    </row>
    <row r="1973" spans="1:13" x14ac:dyDescent="0.35">
      <c r="A1973">
        <v>2418</v>
      </c>
      <c r="B1973" t="s">
        <v>9</v>
      </c>
      <c r="C1973">
        <v>501467</v>
      </c>
      <c r="D1973" t="s">
        <v>18</v>
      </c>
      <c r="E1973" t="s">
        <v>16</v>
      </c>
      <c r="F1973" t="s">
        <v>12</v>
      </c>
      <c r="G1973" t="s">
        <v>13</v>
      </c>
      <c r="H1973" t="s">
        <v>13</v>
      </c>
      <c r="I1973">
        <v>37</v>
      </c>
      <c r="J1973" t="str">
        <f>IF(ABS((C1973-AVERAGE($C:$C))/_xlfn.STDEV.S(moras2[SALARIO]))&gt;1.96,"Atípico","No")</f>
        <v>No</v>
      </c>
      <c r="K1973" t="str">
        <f>IF(ABS((moras2[[#This Row],[EDAD]]-AVERAGE($I:$I))/_xlfn.STDEV.S($I:$I))&gt;1.96,"Atípico","No")</f>
        <v>No</v>
      </c>
      <c r="L1973" t="str">
        <f t="shared" si="60"/>
        <v>36-45</v>
      </c>
      <c r="M1973" t="str">
        <f t="shared" si="61"/>
        <v>500.001-1.000.000</v>
      </c>
    </row>
    <row r="1974" spans="1:13" x14ac:dyDescent="0.35">
      <c r="A1974">
        <v>4434</v>
      </c>
      <c r="B1974" t="s">
        <v>15</v>
      </c>
      <c r="C1974">
        <v>501367.89</v>
      </c>
      <c r="D1974" t="s">
        <v>10</v>
      </c>
      <c r="E1974" t="s">
        <v>16</v>
      </c>
      <c r="F1974" t="s">
        <v>12</v>
      </c>
      <c r="G1974" t="s">
        <v>13</v>
      </c>
      <c r="H1974" t="s">
        <v>13</v>
      </c>
      <c r="I1974">
        <v>27</v>
      </c>
      <c r="J1974" t="str">
        <f>IF(ABS((C1974-AVERAGE($C:$C))/_xlfn.STDEV.S(moras2[SALARIO]))&gt;1.96,"Atípico","No")</f>
        <v>No</v>
      </c>
      <c r="K1974" t="str">
        <f>IF(ABS((moras2[[#This Row],[EDAD]]-AVERAGE($I:$I))/_xlfn.STDEV.S($I:$I))&gt;1.96,"Atípico","No")</f>
        <v>No</v>
      </c>
      <c r="L1974" t="str">
        <f t="shared" si="60"/>
        <v>26-35</v>
      </c>
      <c r="M1974" t="str">
        <f t="shared" si="61"/>
        <v>500.001-1.000.000</v>
      </c>
    </row>
    <row r="1975" spans="1:13" x14ac:dyDescent="0.35">
      <c r="A1975">
        <v>3418</v>
      </c>
      <c r="B1975" t="s">
        <v>9</v>
      </c>
      <c r="C1975">
        <v>501333.33</v>
      </c>
      <c r="D1975" t="s">
        <v>10</v>
      </c>
      <c r="E1975" t="s">
        <v>16</v>
      </c>
      <c r="F1975" t="s">
        <v>12</v>
      </c>
      <c r="G1975" t="s">
        <v>13</v>
      </c>
      <c r="H1975" t="s">
        <v>13</v>
      </c>
      <c r="I1975">
        <v>41</v>
      </c>
      <c r="J1975" t="str">
        <f>IF(ABS((C1975-AVERAGE($C:$C))/_xlfn.STDEV.S(moras2[SALARIO]))&gt;1.96,"Atípico","No")</f>
        <v>No</v>
      </c>
      <c r="K1975" t="str">
        <f>IF(ABS((moras2[[#This Row],[EDAD]]-AVERAGE($I:$I))/_xlfn.STDEV.S($I:$I))&gt;1.96,"Atípico","No")</f>
        <v>No</v>
      </c>
      <c r="L1975" t="str">
        <f t="shared" si="60"/>
        <v>36-45</v>
      </c>
      <c r="M1975" t="str">
        <f t="shared" si="61"/>
        <v>500.001-1.000.000</v>
      </c>
    </row>
    <row r="1976" spans="1:13" x14ac:dyDescent="0.35">
      <c r="A1976">
        <v>4994</v>
      </c>
      <c r="B1976" t="s">
        <v>9</v>
      </c>
      <c r="C1976">
        <v>501040.18</v>
      </c>
      <c r="D1976" t="s">
        <v>10</v>
      </c>
      <c r="E1976" t="s">
        <v>16</v>
      </c>
      <c r="F1976" t="s">
        <v>12</v>
      </c>
      <c r="G1976" t="s">
        <v>13</v>
      </c>
      <c r="H1976" t="s">
        <v>13</v>
      </c>
      <c r="I1976">
        <v>57</v>
      </c>
      <c r="J1976" t="str">
        <f>IF(ABS((C1976-AVERAGE($C:$C))/_xlfn.STDEV.S(moras2[SALARIO]))&gt;1.96,"Atípico","No")</f>
        <v>No</v>
      </c>
      <c r="K1976" t="str">
        <f>IF(ABS((moras2[[#This Row],[EDAD]]-AVERAGE($I:$I))/_xlfn.STDEV.S($I:$I))&gt;1.96,"Atípico","No")</f>
        <v>No</v>
      </c>
      <c r="L1976" t="str">
        <f t="shared" si="60"/>
        <v>56+</v>
      </c>
      <c r="M1976" t="str">
        <f t="shared" si="61"/>
        <v>500.001-1.000.000</v>
      </c>
    </row>
    <row r="1977" spans="1:13" x14ac:dyDescent="0.35">
      <c r="A1977">
        <v>3245</v>
      </c>
      <c r="B1977" t="s">
        <v>15</v>
      </c>
      <c r="C1977">
        <v>500937.8</v>
      </c>
      <c r="D1977" t="s">
        <v>10</v>
      </c>
      <c r="E1977" t="s">
        <v>16</v>
      </c>
      <c r="F1977" t="s">
        <v>12</v>
      </c>
      <c r="G1977" t="s">
        <v>13</v>
      </c>
      <c r="H1977" t="s">
        <v>13</v>
      </c>
      <c r="I1977">
        <v>50</v>
      </c>
      <c r="J1977" t="str">
        <f>IF(ABS((C1977-AVERAGE($C:$C))/_xlfn.STDEV.S(moras2[SALARIO]))&gt;1.96,"Atípico","No")</f>
        <v>No</v>
      </c>
      <c r="K1977" t="str">
        <f>IF(ABS((moras2[[#This Row],[EDAD]]-AVERAGE($I:$I))/_xlfn.STDEV.S($I:$I))&gt;1.96,"Atípico","No")</f>
        <v>No</v>
      </c>
      <c r="L1977" t="str">
        <f t="shared" si="60"/>
        <v>46-55</v>
      </c>
      <c r="M1977" t="str">
        <f t="shared" si="61"/>
        <v>500.001-1.000.000</v>
      </c>
    </row>
    <row r="1978" spans="1:13" x14ac:dyDescent="0.35">
      <c r="A1978">
        <v>2808</v>
      </c>
      <c r="B1978" t="s">
        <v>9</v>
      </c>
      <c r="C1978">
        <v>500936</v>
      </c>
      <c r="D1978" t="s">
        <v>10</v>
      </c>
      <c r="E1978" t="s">
        <v>11</v>
      </c>
      <c r="F1978" t="s">
        <v>12</v>
      </c>
      <c r="G1978" t="s">
        <v>13</v>
      </c>
      <c r="H1978" t="s">
        <v>13</v>
      </c>
      <c r="I1978">
        <v>32</v>
      </c>
      <c r="J1978" t="str">
        <f>IF(ABS((C1978-AVERAGE($C:$C))/_xlfn.STDEV.S(moras2[SALARIO]))&gt;1.96,"Atípico","No")</f>
        <v>No</v>
      </c>
      <c r="K1978" t="str">
        <f>IF(ABS((moras2[[#This Row],[EDAD]]-AVERAGE($I:$I))/_xlfn.STDEV.S($I:$I))&gt;1.96,"Atípico","No")</f>
        <v>No</v>
      </c>
      <c r="L1978" t="str">
        <f t="shared" si="60"/>
        <v>26-35</v>
      </c>
      <c r="M1978" t="str">
        <f t="shared" si="61"/>
        <v>500.001-1.000.000</v>
      </c>
    </row>
    <row r="1979" spans="1:13" x14ac:dyDescent="0.35">
      <c r="A1979">
        <v>3253</v>
      </c>
      <c r="B1979" t="s">
        <v>9</v>
      </c>
      <c r="C1979">
        <v>500700</v>
      </c>
      <c r="D1979" t="s">
        <v>10</v>
      </c>
      <c r="E1979" t="s">
        <v>16</v>
      </c>
      <c r="F1979" t="s">
        <v>12</v>
      </c>
      <c r="G1979" t="s">
        <v>13</v>
      </c>
      <c r="H1979" t="s">
        <v>13</v>
      </c>
      <c r="I1979">
        <v>50</v>
      </c>
      <c r="J1979" t="str">
        <f>IF(ABS((C1979-AVERAGE($C:$C))/_xlfn.STDEV.S(moras2[SALARIO]))&gt;1.96,"Atípico","No")</f>
        <v>No</v>
      </c>
      <c r="K1979" t="str">
        <f>IF(ABS((moras2[[#This Row],[EDAD]]-AVERAGE($I:$I))/_xlfn.STDEV.S($I:$I))&gt;1.96,"Atípico","No")</f>
        <v>No</v>
      </c>
      <c r="L1979" t="str">
        <f t="shared" si="60"/>
        <v>46-55</v>
      </c>
      <c r="M1979" t="str">
        <f t="shared" si="61"/>
        <v>500.001-1.000.000</v>
      </c>
    </row>
    <row r="1980" spans="1:13" x14ac:dyDescent="0.35">
      <c r="A1980">
        <v>2317</v>
      </c>
      <c r="B1980" t="s">
        <v>15</v>
      </c>
      <c r="C1980">
        <v>500460</v>
      </c>
      <c r="D1980" t="s">
        <v>10</v>
      </c>
      <c r="E1980" t="s">
        <v>11</v>
      </c>
      <c r="F1980" t="s">
        <v>12</v>
      </c>
      <c r="G1980" t="s">
        <v>13</v>
      </c>
      <c r="H1980" t="s">
        <v>13</v>
      </c>
      <c r="I1980">
        <v>43</v>
      </c>
      <c r="J1980" t="str">
        <f>IF(ABS((C1980-AVERAGE($C:$C))/_xlfn.STDEV.S(moras2[SALARIO]))&gt;1.96,"Atípico","No")</f>
        <v>No</v>
      </c>
      <c r="K1980" t="str">
        <f>IF(ABS((moras2[[#This Row],[EDAD]]-AVERAGE($I:$I))/_xlfn.STDEV.S($I:$I))&gt;1.96,"Atípico","No")</f>
        <v>No</v>
      </c>
      <c r="L1980" t="str">
        <f t="shared" si="60"/>
        <v>36-45</v>
      </c>
      <c r="M1980" t="str">
        <f t="shared" si="61"/>
        <v>500.001-1.000.000</v>
      </c>
    </row>
    <row r="1981" spans="1:13" x14ac:dyDescent="0.35">
      <c r="A1981">
        <v>1563</v>
      </c>
      <c r="B1981" t="s">
        <v>15</v>
      </c>
      <c r="C1981">
        <v>500383</v>
      </c>
      <c r="D1981" t="s">
        <v>10</v>
      </c>
      <c r="E1981" t="s">
        <v>16</v>
      </c>
      <c r="F1981" t="s">
        <v>12</v>
      </c>
      <c r="G1981" t="s">
        <v>13</v>
      </c>
      <c r="H1981" t="s">
        <v>13</v>
      </c>
      <c r="I1981">
        <v>36</v>
      </c>
      <c r="J1981" t="str">
        <f>IF(ABS((C1981-AVERAGE($C:$C))/_xlfn.STDEV.S(moras2[SALARIO]))&gt;1.96,"Atípico","No")</f>
        <v>No</v>
      </c>
      <c r="K1981" t="str">
        <f>IF(ABS((moras2[[#This Row],[EDAD]]-AVERAGE($I:$I))/_xlfn.STDEV.S($I:$I))&gt;1.96,"Atípico","No")</f>
        <v>No</v>
      </c>
      <c r="L1981" t="str">
        <f t="shared" si="60"/>
        <v>36-45</v>
      </c>
      <c r="M1981" t="str">
        <f t="shared" si="61"/>
        <v>500.001-1.000.000</v>
      </c>
    </row>
    <row r="1982" spans="1:13" x14ac:dyDescent="0.35">
      <c r="A1982">
        <v>4702</v>
      </c>
      <c r="B1982" t="s">
        <v>9</v>
      </c>
      <c r="C1982">
        <v>500136.83</v>
      </c>
      <c r="D1982" t="s">
        <v>10</v>
      </c>
      <c r="E1982" t="s">
        <v>16</v>
      </c>
      <c r="F1982" t="s">
        <v>12</v>
      </c>
      <c r="G1982" t="s">
        <v>13</v>
      </c>
      <c r="H1982" t="s">
        <v>13</v>
      </c>
      <c r="I1982">
        <v>35</v>
      </c>
      <c r="J1982" t="str">
        <f>IF(ABS((C1982-AVERAGE($C:$C))/_xlfn.STDEV.S(moras2[SALARIO]))&gt;1.96,"Atípico","No")</f>
        <v>No</v>
      </c>
      <c r="K1982" t="str">
        <f>IF(ABS((moras2[[#This Row],[EDAD]]-AVERAGE($I:$I))/_xlfn.STDEV.S($I:$I))&gt;1.96,"Atípico","No")</f>
        <v>No</v>
      </c>
      <c r="L1982" t="str">
        <f t="shared" si="60"/>
        <v>26-35</v>
      </c>
      <c r="M1982" t="str">
        <f t="shared" si="61"/>
        <v>500.001-1.000.000</v>
      </c>
    </row>
    <row r="1983" spans="1:13" x14ac:dyDescent="0.35">
      <c r="A1983">
        <v>1539</v>
      </c>
      <c r="B1983" t="s">
        <v>9</v>
      </c>
      <c r="C1983">
        <v>500060</v>
      </c>
      <c r="D1983" t="s">
        <v>10</v>
      </c>
      <c r="E1983" t="s">
        <v>16</v>
      </c>
      <c r="F1983" t="s">
        <v>12</v>
      </c>
      <c r="G1983" t="s">
        <v>12</v>
      </c>
      <c r="H1983" t="s">
        <v>12</v>
      </c>
      <c r="I1983">
        <v>49</v>
      </c>
      <c r="J1983" t="str">
        <f>IF(ABS((C1983-AVERAGE($C:$C))/_xlfn.STDEV.S(moras2[SALARIO]))&gt;1.96,"Atípico","No")</f>
        <v>No</v>
      </c>
      <c r="K1983" t="str">
        <f>IF(ABS((moras2[[#This Row],[EDAD]]-AVERAGE($I:$I))/_xlfn.STDEV.S($I:$I))&gt;1.96,"Atípico","No")</f>
        <v>No</v>
      </c>
      <c r="L1983" t="str">
        <f t="shared" si="60"/>
        <v>46-55</v>
      </c>
      <c r="M1983" t="str">
        <f t="shared" si="61"/>
        <v>500.001-1.000.000</v>
      </c>
    </row>
    <row r="1984" spans="1:13" x14ac:dyDescent="0.35">
      <c r="A1984">
        <v>410</v>
      </c>
      <c r="B1984" t="s">
        <v>9</v>
      </c>
      <c r="C1984">
        <v>500000</v>
      </c>
      <c r="D1984" t="s">
        <v>10</v>
      </c>
      <c r="E1984" t="s">
        <v>16</v>
      </c>
      <c r="F1984" t="s">
        <v>12</v>
      </c>
      <c r="G1984" t="s">
        <v>13</v>
      </c>
      <c r="H1984" t="s">
        <v>13</v>
      </c>
      <c r="I1984">
        <v>22</v>
      </c>
      <c r="J1984" t="str">
        <f>IF(ABS((C1984-AVERAGE($C:$C))/_xlfn.STDEV.S(moras2[SALARIO]))&gt;1.96,"Atípico","No")</f>
        <v>No</v>
      </c>
      <c r="K1984" t="str">
        <f>IF(ABS((moras2[[#This Row],[EDAD]]-AVERAGE($I:$I))/_xlfn.STDEV.S($I:$I))&gt;1.96,"Atípico","No")</f>
        <v>No</v>
      </c>
      <c r="L1984" t="str">
        <f t="shared" si="60"/>
        <v>26-35</v>
      </c>
      <c r="M1984" t="str">
        <f t="shared" si="61"/>
        <v>0-500.000</v>
      </c>
    </row>
    <row r="1985" spans="1:13" x14ac:dyDescent="0.35">
      <c r="A1985">
        <v>257</v>
      </c>
      <c r="B1985" t="s">
        <v>15</v>
      </c>
      <c r="C1985">
        <v>500000</v>
      </c>
      <c r="D1985" t="s">
        <v>10</v>
      </c>
      <c r="E1985" t="s">
        <v>16</v>
      </c>
      <c r="F1985" t="s">
        <v>12</v>
      </c>
      <c r="G1985" t="s">
        <v>13</v>
      </c>
      <c r="H1985" t="s">
        <v>12</v>
      </c>
      <c r="I1985">
        <v>23</v>
      </c>
      <c r="J1985" t="str">
        <f>IF(ABS((C1985-AVERAGE($C:$C))/_xlfn.STDEV.S(moras2[SALARIO]))&gt;1.96,"Atípico","No")</f>
        <v>No</v>
      </c>
      <c r="K1985" t="str">
        <f>IF(ABS((moras2[[#This Row],[EDAD]]-AVERAGE($I:$I))/_xlfn.STDEV.S($I:$I))&gt;1.96,"Atípico","No")</f>
        <v>No</v>
      </c>
      <c r="L1985" t="str">
        <f t="shared" si="60"/>
        <v>26-35</v>
      </c>
      <c r="M1985" t="str">
        <f t="shared" si="61"/>
        <v>0-500.000</v>
      </c>
    </row>
    <row r="1986" spans="1:13" x14ac:dyDescent="0.35">
      <c r="A1986">
        <v>4148</v>
      </c>
      <c r="B1986" t="s">
        <v>9</v>
      </c>
      <c r="C1986">
        <v>500000</v>
      </c>
      <c r="D1986" t="s">
        <v>10</v>
      </c>
      <c r="E1986" t="s">
        <v>16</v>
      </c>
      <c r="F1986" t="s">
        <v>12</v>
      </c>
      <c r="G1986" t="s">
        <v>12</v>
      </c>
      <c r="H1986" t="s">
        <v>13</v>
      </c>
      <c r="I1986">
        <v>29</v>
      </c>
      <c r="J1986" t="str">
        <f>IF(ABS((C1986-AVERAGE($C:$C))/_xlfn.STDEV.S(moras2[SALARIO]))&gt;1.96,"Atípico","No")</f>
        <v>No</v>
      </c>
      <c r="K1986" t="str">
        <f>IF(ABS((moras2[[#This Row],[EDAD]]-AVERAGE($I:$I))/_xlfn.STDEV.S($I:$I))&gt;1.96,"Atípico","No")</f>
        <v>No</v>
      </c>
      <c r="L1986" t="str">
        <f t="shared" ref="L1986:L2049" si="62">IF(I1986&lt;=35,"26-35",IF(I1986&lt;=45,"36-45",IF(I1986&lt;=55,"46-55","56+")))</f>
        <v>26-35</v>
      </c>
      <c r="M1986" t="str">
        <f t="shared" ref="M1986:M2049" si="63">IF(C1986&lt;=500000,"0-500.000",
IF(C1986&lt;=1000000,"500.001-1.000.000",
IF(C1986&lt;=5000000,"1.000.001-5.000.000",
"5.000.001-16.858.742")))</f>
        <v>0-500.000</v>
      </c>
    </row>
    <row r="1987" spans="1:13" x14ac:dyDescent="0.35">
      <c r="A1987">
        <v>4022</v>
      </c>
      <c r="B1987" t="s">
        <v>9</v>
      </c>
      <c r="C1987">
        <v>500000</v>
      </c>
      <c r="D1987" t="s">
        <v>10</v>
      </c>
      <c r="E1987" t="s">
        <v>16</v>
      </c>
      <c r="F1987" t="s">
        <v>12</v>
      </c>
      <c r="G1987" t="s">
        <v>12</v>
      </c>
      <c r="H1987" t="s">
        <v>13</v>
      </c>
      <c r="I1987">
        <v>38</v>
      </c>
      <c r="J1987" t="str">
        <f>IF(ABS((C1987-AVERAGE($C:$C))/_xlfn.STDEV.S(moras2[SALARIO]))&gt;1.96,"Atípico","No")</f>
        <v>No</v>
      </c>
      <c r="K1987" t="str">
        <f>IF(ABS((moras2[[#This Row],[EDAD]]-AVERAGE($I:$I))/_xlfn.STDEV.S($I:$I))&gt;1.96,"Atípico","No")</f>
        <v>No</v>
      </c>
      <c r="L1987" t="str">
        <f t="shared" si="62"/>
        <v>36-45</v>
      </c>
      <c r="M1987" t="str">
        <f t="shared" si="63"/>
        <v>0-500.000</v>
      </c>
    </row>
    <row r="1988" spans="1:13" x14ac:dyDescent="0.35">
      <c r="A1988">
        <v>2512</v>
      </c>
      <c r="B1988" t="s">
        <v>15</v>
      </c>
      <c r="C1988">
        <v>500000</v>
      </c>
      <c r="D1988" t="s">
        <v>10</v>
      </c>
      <c r="E1988" t="s">
        <v>16</v>
      </c>
      <c r="F1988" t="s">
        <v>12</v>
      </c>
      <c r="G1988" t="s">
        <v>13</v>
      </c>
      <c r="H1988" t="s">
        <v>13</v>
      </c>
      <c r="I1988">
        <v>40</v>
      </c>
      <c r="J1988" t="str">
        <f>IF(ABS((C1988-AVERAGE($C:$C))/_xlfn.STDEV.S(moras2[SALARIO]))&gt;1.96,"Atípico","No")</f>
        <v>No</v>
      </c>
      <c r="K1988" t="str">
        <f>IF(ABS((moras2[[#This Row],[EDAD]]-AVERAGE($I:$I))/_xlfn.STDEV.S($I:$I))&gt;1.96,"Atípico","No")</f>
        <v>No</v>
      </c>
      <c r="L1988" t="str">
        <f t="shared" si="62"/>
        <v>36-45</v>
      </c>
      <c r="M1988" t="str">
        <f t="shared" si="63"/>
        <v>0-500.000</v>
      </c>
    </row>
    <row r="1989" spans="1:13" x14ac:dyDescent="0.35">
      <c r="A1989">
        <v>4847</v>
      </c>
      <c r="B1989" t="s">
        <v>9</v>
      </c>
      <c r="C1989">
        <v>500000</v>
      </c>
      <c r="D1989" t="s">
        <v>10</v>
      </c>
      <c r="E1989" t="s">
        <v>16</v>
      </c>
      <c r="F1989" t="s">
        <v>12</v>
      </c>
      <c r="G1989" t="s">
        <v>13</v>
      </c>
      <c r="H1989" t="s">
        <v>13</v>
      </c>
      <c r="I1989">
        <v>40</v>
      </c>
      <c r="J1989" t="str">
        <f>IF(ABS((C1989-AVERAGE($C:$C))/_xlfn.STDEV.S(moras2[SALARIO]))&gt;1.96,"Atípico","No")</f>
        <v>No</v>
      </c>
      <c r="K1989" t="str">
        <f>IF(ABS((moras2[[#This Row],[EDAD]]-AVERAGE($I:$I))/_xlfn.STDEV.S($I:$I))&gt;1.96,"Atípico","No")</f>
        <v>No</v>
      </c>
      <c r="L1989" t="str">
        <f t="shared" si="62"/>
        <v>36-45</v>
      </c>
      <c r="M1989" t="str">
        <f t="shared" si="63"/>
        <v>0-500.000</v>
      </c>
    </row>
    <row r="1990" spans="1:13" x14ac:dyDescent="0.35">
      <c r="A1990">
        <v>1920</v>
      </c>
      <c r="B1990" t="s">
        <v>15</v>
      </c>
      <c r="C1990">
        <v>500000</v>
      </c>
      <c r="D1990" t="s">
        <v>10</v>
      </c>
      <c r="E1990" t="s">
        <v>16</v>
      </c>
      <c r="F1990" t="s">
        <v>12</v>
      </c>
      <c r="G1990" t="s">
        <v>13</v>
      </c>
      <c r="H1990" t="s">
        <v>13</v>
      </c>
      <c r="I1990">
        <v>57</v>
      </c>
      <c r="J1990" t="str">
        <f>IF(ABS((C1990-AVERAGE($C:$C))/_xlfn.STDEV.S(moras2[SALARIO]))&gt;1.96,"Atípico","No")</f>
        <v>No</v>
      </c>
      <c r="K1990" t="str">
        <f>IF(ABS((moras2[[#This Row],[EDAD]]-AVERAGE($I:$I))/_xlfn.STDEV.S($I:$I))&gt;1.96,"Atípico","No")</f>
        <v>No</v>
      </c>
      <c r="L1990" t="str">
        <f t="shared" si="62"/>
        <v>56+</v>
      </c>
      <c r="M1990" t="str">
        <f t="shared" si="63"/>
        <v>0-500.000</v>
      </c>
    </row>
    <row r="1991" spans="1:13" x14ac:dyDescent="0.35">
      <c r="A1991">
        <v>241</v>
      </c>
      <c r="B1991" t="s">
        <v>9</v>
      </c>
      <c r="C1991">
        <v>500000</v>
      </c>
      <c r="D1991" t="s">
        <v>10</v>
      </c>
      <c r="E1991" t="s">
        <v>16</v>
      </c>
      <c r="F1991" t="s">
        <v>12</v>
      </c>
      <c r="G1991" t="s">
        <v>13</v>
      </c>
      <c r="H1991" t="s">
        <v>12</v>
      </c>
      <c r="I1991">
        <v>61</v>
      </c>
      <c r="J1991" t="str">
        <f>IF(ABS((C1991-AVERAGE($C:$C))/_xlfn.STDEV.S(moras2[SALARIO]))&gt;1.96,"Atípico","No")</f>
        <v>No</v>
      </c>
      <c r="K1991" t="str">
        <f>IF(ABS((moras2[[#This Row],[EDAD]]-AVERAGE($I:$I))/_xlfn.STDEV.S($I:$I))&gt;1.96,"Atípico","No")</f>
        <v>No</v>
      </c>
      <c r="L1991" t="str">
        <f t="shared" si="62"/>
        <v>56+</v>
      </c>
      <c r="M1991" t="str">
        <f t="shared" si="63"/>
        <v>0-500.000</v>
      </c>
    </row>
    <row r="1992" spans="1:13" x14ac:dyDescent="0.35">
      <c r="A1992">
        <v>2023</v>
      </c>
      <c r="B1992" t="s">
        <v>9</v>
      </c>
      <c r="C1992">
        <v>500000</v>
      </c>
      <c r="D1992" t="s">
        <v>18</v>
      </c>
      <c r="E1992" t="s">
        <v>16</v>
      </c>
      <c r="F1992" t="s">
        <v>12</v>
      </c>
      <c r="G1992" t="s">
        <v>13</v>
      </c>
      <c r="H1992" t="s">
        <v>13</v>
      </c>
      <c r="I1992">
        <v>31</v>
      </c>
      <c r="J1992" t="str">
        <f>IF(ABS((C1992-AVERAGE($C:$C))/_xlfn.STDEV.S(moras2[SALARIO]))&gt;1.96,"Atípico","No")</f>
        <v>No</v>
      </c>
      <c r="K1992" t="str">
        <f>IF(ABS((moras2[[#This Row],[EDAD]]-AVERAGE($I:$I))/_xlfn.STDEV.S($I:$I))&gt;1.96,"Atípico","No")</f>
        <v>No</v>
      </c>
      <c r="L1992" t="str">
        <f t="shared" si="62"/>
        <v>26-35</v>
      </c>
      <c r="M1992" t="str">
        <f t="shared" si="63"/>
        <v>0-500.000</v>
      </c>
    </row>
    <row r="1993" spans="1:13" x14ac:dyDescent="0.35">
      <c r="A1993">
        <v>329</v>
      </c>
      <c r="B1993" t="s">
        <v>9</v>
      </c>
      <c r="C1993">
        <v>499999</v>
      </c>
      <c r="D1993" t="s">
        <v>10</v>
      </c>
      <c r="E1993" t="s">
        <v>16</v>
      </c>
      <c r="F1993" t="s">
        <v>12</v>
      </c>
      <c r="G1993" t="s">
        <v>13</v>
      </c>
      <c r="H1993" t="s">
        <v>13</v>
      </c>
      <c r="I1993">
        <v>31</v>
      </c>
      <c r="J1993" t="str">
        <f>IF(ABS((C1993-AVERAGE($C:$C))/_xlfn.STDEV.S(moras2[SALARIO]))&gt;1.96,"Atípico","No")</f>
        <v>No</v>
      </c>
      <c r="K1993" t="str">
        <f>IF(ABS((moras2[[#This Row],[EDAD]]-AVERAGE($I:$I))/_xlfn.STDEV.S($I:$I))&gt;1.96,"Atípico","No")</f>
        <v>No</v>
      </c>
      <c r="L1993" t="str">
        <f t="shared" si="62"/>
        <v>26-35</v>
      </c>
      <c r="M1993" t="str">
        <f t="shared" si="63"/>
        <v>0-500.000</v>
      </c>
    </row>
    <row r="1994" spans="1:13" x14ac:dyDescent="0.35">
      <c r="A1994">
        <v>3751</v>
      </c>
      <c r="B1994" t="s">
        <v>9</v>
      </c>
      <c r="C1994">
        <v>499958.33</v>
      </c>
      <c r="D1994" t="s">
        <v>10</v>
      </c>
      <c r="E1994" t="s">
        <v>16</v>
      </c>
      <c r="F1994" t="s">
        <v>12</v>
      </c>
      <c r="G1994" t="s">
        <v>13</v>
      </c>
      <c r="H1994" t="s">
        <v>13</v>
      </c>
      <c r="I1994">
        <v>27</v>
      </c>
      <c r="J1994" t="str">
        <f>IF(ABS((C1994-AVERAGE($C:$C))/_xlfn.STDEV.S(moras2[SALARIO]))&gt;1.96,"Atípico","No")</f>
        <v>No</v>
      </c>
      <c r="K1994" t="str">
        <f>IF(ABS((moras2[[#This Row],[EDAD]]-AVERAGE($I:$I))/_xlfn.STDEV.S($I:$I))&gt;1.96,"Atípico","No")</f>
        <v>No</v>
      </c>
      <c r="L1994" t="str">
        <f t="shared" si="62"/>
        <v>26-35</v>
      </c>
      <c r="M1994" t="str">
        <f t="shared" si="63"/>
        <v>0-500.000</v>
      </c>
    </row>
    <row r="1995" spans="1:13" x14ac:dyDescent="0.35">
      <c r="A1995">
        <v>3696</v>
      </c>
      <c r="B1995" t="s">
        <v>9</v>
      </c>
      <c r="C1995">
        <v>499125</v>
      </c>
      <c r="D1995" t="s">
        <v>10</v>
      </c>
      <c r="E1995" t="s">
        <v>16</v>
      </c>
      <c r="F1995" t="s">
        <v>12</v>
      </c>
      <c r="G1995" t="s">
        <v>13</v>
      </c>
      <c r="H1995" t="s">
        <v>12</v>
      </c>
      <c r="I1995">
        <v>47</v>
      </c>
      <c r="J1995" t="str">
        <f>IF(ABS((C1995-AVERAGE($C:$C))/_xlfn.STDEV.S(moras2[SALARIO]))&gt;1.96,"Atípico","No")</f>
        <v>No</v>
      </c>
      <c r="K1995" t="str">
        <f>IF(ABS((moras2[[#This Row],[EDAD]]-AVERAGE($I:$I))/_xlfn.STDEV.S($I:$I))&gt;1.96,"Atípico","No")</f>
        <v>No</v>
      </c>
      <c r="L1995" t="str">
        <f t="shared" si="62"/>
        <v>46-55</v>
      </c>
      <c r="M1995" t="str">
        <f t="shared" si="63"/>
        <v>0-500.000</v>
      </c>
    </row>
    <row r="1996" spans="1:13" x14ac:dyDescent="0.35">
      <c r="A1996">
        <v>2377</v>
      </c>
      <c r="B1996" t="s">
        <v>9</v>
      </c>
      <c r="C1996">
        <v>498141.67</v>
      </c>
      <c r="D1996" t="s">
        <v>10</v>
      </c>
      <c r="E1996" t="s">
        <v>16</v>
      </c>
      <c r="F1996" t="s">
        <v>12</v>
      </c>
      <c r="G1996" t="s">
        <v>13</v>
      </c>
      <c r="H1996" t="s">
        <v>13</v>
      </c>
      <c r="I1996">
        <v>49</v>
      </c>
      <c r="J1996" t="str">
        <f>IF(ABS((C1996-AVERAGE($C:$C))/_xlfn.STDEV.S(moras2[SALARIO]))&gt;1.96,"Atípico","No")</f>
        <v>No</v>
      </c>
      <c r="K1996" t="str">
        <f>IF(ABS((moras2[[#This Row],[EDAD]]-AVERAGE($I:$I))/_xlfn.STDEV.S($I:$I))&gt;1.96,"Atípico","No")</f>
        <v>No</v>
      </c>
      <c r="L1996" t="str">
        <f t="shared" si="62"/>
        <v>46-55</v>
      </c>
      <c r="M1996" t="str">
        <f t="shared" si="63"/>
        <v>0-500.000</v>
      </c>
    </row>
    <row r="1997" spans="1:13" x14ac:dyDescent="0.35">
      <c r="A1997">
        <v>2792</v>
      </c>
      <c r="B1997" t="s">
        <v>15</v>
      </c>
      <c r="C1997">
        <v>497847.64</v>
      </c>
      <c r="D1997" t="s">
        <v>10</v>
      </c>
      <c r="E1997" t="s">
        <v>16</v>
      </c>
      <c r="F1997" t="s">
        <v>12</v>
      </c>
      <c r="G1997" t="s">
        <v>13</v>
      </c>
      <c r="H1997" t="s">
        <v>13</v>
      </c>
      <c r="I1997">
        <v>45</v>
      </c>
      <c r="J1997" t="str">
        <f>IF(ABS((C1997-AVERAGE($C:$C))/_xlfn.STDEV.S(moras2[SALARIO]))&gt;1.96,"Atípico","No")</f>
        <v>No</v>
      </c>
      <c r="K1997" t="str">
        <f>IF(ABS((moras2[[#This Row],[EDAD]]-AVERAGE($I:$I))/_xlfn.STDEV.S($I:$I))&gt;1.96,"Atípico","No")</f>
        <v>No</v>
      </c>
      <c r="L1997" t="str">
        <f t="shared" si="62"/>
        <v>36-45</v>
      </c>
      <c r="M1997" t="str">
        <f t="shared" si="63"/>
        <v>0-500.000</v>
      </c>
    </row>
    <row r="1998" spans="1:13" x14ac:dyDescent="0.35">
      <c r="A1998">
        <v>4868</v>
      </c>
      <c r="B1998" t="s">
        <v>9</v>
      </c>
      <c r="C1998">
        <v>497566.22</v>
      </c>
      <c r="D1998" t="s">
        <v>10</v>
      </c>
      <c r="E1998" t="s">
        <v>16</v>
      </c>
      <c r="F1998" t="s">
        <v>12</v>
      </c>
      <c r="G1998" t="s">
        <v>13</v>
      </c>
      <c r="H1998" t="s">
        <v>13</v>
      </c>
      <c r="I1998">
        <v>34</v>
      </c>
      <c r="J1998" t="str">
        <f>IF(ABS((C1998-AVERAGE($C:$C))/_xlfn.STDEV.S(moras2[SALARIO]))&gt;1.96,"Atípico","No")</f>
        <v>No</v>
      </c>
      <c r="K1998" t="str">
        <f>IF(ABS((moras2[[#This Row],[EDAD]]-AVERAGE($I:$I))/_xlfn.STDEV.S($I:$I))&gt;1.96,"Atípico","No")</f>
        <v>No</v>
      </c>
      <c r="L1998" t="str">
        <f t="shared" si="62"/>
        <v>26-35</v>
      </c>
      <c r="M1998" t="str">
        <f t="shared" si="63"/>
        <v>0-500.000</v>
      </c>
    </row>
    <row r="1999" spans="1:13" x14ac:dyDescent="0.35">
      <c r="A1999">
        <v>2271</v>
      </c>
      <c r="B1999" t="s">
        <v>9</v>
      </c>
      <c r="C1999">
        <v>497155.33</v>
      </c>
      <c r="D1999" t="s">
        <v>10</v>
      </c>
      <c r="E1999" t="s">
        <v>16</v>
      </c>
      <c r="F1999" t="s">
        <v>12</v>
      </c>
      <c r="G1999" t="s">
        <v>13</v>
      </c>
      <c r="H1999" t="s">
        <v>13</v>
      </c>
      <c r="I1999">
        <v>27</v>
      </c>
      <c r="J1999" t="str">
        <f>IF(ABS((C1999-AVERAGE($C:$C))/_xlfn.STDEV.S(moras2[SALARIO]))&gt;1.96,"Atípico","No")</f>
        <v>No</v>
      </c>
      <c r="K1999" t="str">
        <f>IF(ABS((moras2[[#This Row],[EDAD]]-AVERAGE($I:$I))/_xlfn.STDEV.S($I:$I))&gt;1.96,"Atípico","No")</f>
        <v>No</v>
      </c>
      <c r="L1999" t="str">
        <f t="shared" si="62"/>
        <v>26-35</v>
      </c>
      <c r="M1999" t="str">
        <f t="shared" si="63"/>
        <v>0-500.000</v>
      </c>
    </row>
    <row r="2000" spans="1:13" x14ac:dyDescent="0.35">
      <c r="A2000">
        <v>143</v>
      </c>
      <c r="B2000" t="s">
        <v>15</v>
      </c>
      <c r="C2000">
        <v>497114.36</v>
      </c>
      <c r="D2000" t="s">
        <v>10</v>
      </c>
      <c r="E2000" t="s">
        <v>11</v>
      </c>
      <c r="F2000" t="s">
        <v>12</v>
      </c>
      <c r="G2000" t="s">
        <v>13</v>
      </c>
      <c r="H2000" t="s">
        <v>13</v>
      </c>
      <c r="I2000">
        <v>28</v>
      </c>
      <c r="J2000" t="str">
        <f>IF(ABS((C2000-AVERAGE($C:$C))/_xlfn.STDEV.S(moras2[SALARIO]))&gt;1.96,"Atípico","No")</f>
        <v>No</v>
      </c>
      <c r="K2000" t="str">
        <f>IF(ABS((moras2[[#This Row],[EDAD]]-AVERAGE($I:$I))/_xlfn.STDEV.S($I:$I))&gt;1.96,"Atípico","No")</f>
        <v>No</v>
      </c>
      <c r="L2000" t="str">
        <f t="shared" si="62"/>
        <v>26-35</v>
      </c>
      <c r="M2000" t="str">
        <f t="shared" si="63"/>
        <v>0-500.000</v>
      </c>
    </row>
    <row r="2001" spans="1:13" x14ac:dyDescent="0.35">
      <c r="A2001">
        <v>192</v>
      </c>
      <c r="B2001" t="s">
        <v>15</v>
      </c>
      <c r="C2001">
        <v>496208.33</v>
      </c>
      <c r="D2001" t="s">
        <v>10</v>
      </c>
      <c r="E2001" t="s">
        <v>16</v>
      </c>
      <c r="F2001" t="s">
        <v>12</v>
      </c>
      <c r="G2001" t="s">
        <v>12</v>
      </c>
      <c r="H2001" t="s">
        <v>13</v>
      </c>
      <c r="I2001">
        <v>45</v>
      </c>
      <c r="J2001" t="str">
        <f>IF(ABS((C2001-AVERAGE($C:$C))/_xlfn.STDEV.S(moras2[SALARIO]))&gt;1.96,"Atípico","No")</f>
        <v>No</v>
      </c>
      <c r="K2001" t="str">
        <f>IF(ABS((moras2[[#This Row],[EDAD]]-AVERAGE($I:$I))/_xlfn.STDEV.S($I:$I))&gt;1.96,"Atípico","No")</f>
        <v>No</v>
      </c>
      <c r="L2001" t="str">
        <f t="shared" si="62"/>
        <v>36-45</v>
      </c>
      <c r="M2001" t="str">
        <f t="shared" si="63"/>
        <v>0-500.000</v>
      </c>
    </row>
    <row r="2002" spans="1:13" x14ac:dyDescent="0.35">
      <c r="A2002">
        <v>1439</v>
      </c>
      <c r="B2002" t="s">
        <v>15</v>
      </c>
      <c r="C2002">
        <v>496170</v>
      </c>
      <c r="D2002" t="s">
        <v>10</v>
      </c>
      <c r="E2002" t="s">
        <v>16</v>
      </c>
      <c r="F2002" t="s">
        <v>12</v>
      </c>
      <c r="G2002" t="s">
        <v>12</v>
      </c>
      <c r="H2002" t="s">
        <v>13</v>
      </c>
      <c r="I2002">
        <v>28</v>
      </c>
      <c r="J2002" t="str">
        <f>IF(ABS((C2002-AVERAGE($C:$C))/_xlfn.STDEV.S(moras2[SALARIO]))&gt;1.96,"Atípico","No")</f>
        <v>No</v>
      </c>
      <c r="K2002" t="str">
        <f>IF(ABS((moras2[[#This Row],[EDAD]]-AVERAGE($I:$I))/_xlfn.STDEV.S($I:$I))&gt;1.96,"Atípico","No")</f>
        <v>No</v>
      </c>
      <c r="L2002" t="str">
        <f t="shared" si="62"/>
        <v>26-35</v>
      </c>
      <c r="M2002" t="str">
        <f t="shared" si="63"/>
        <v>0-500.000</v>
      </c>
    </row>
    <row r="2003" spans="1:13" x14ac:dyDescent="0.35">
      <c r="A2003">
        <v>3707</v>
      </c>
      <c r="B2003" t="s">
        <v>9</v>
      </c>
      <c r="C2003">
        <v>495975</v>
      </c>
      <c r="D2003" t="s">
        <v>18</v>
      </c>
      <c r="E2003" t="s">
        <v>16</v>
      </c>
      <c r="F2003" t="s">
        <v>12</v>
      </c>
      <c r="G2003" t="s">
        <v>13</v>
      </c>
      <c r="H2003" t="s">
        <v>12</v>
      </c>
      <c r="I2003">
        <v>33</v>
      </c>
      <c r="J2003" t="str">
        <f>IF(ABS((C2003-AVERAGE($C:$C))/_xlfn.STDEV.S(moras2[SALARIO]))&gt;1.96,"Atípico","No")</f>
        <v>No</v>
      </c>
      <c r="K2003" t="str">
        <f>IF(ABS((moras2[[#This Row],[EDAD]]-AVERAGE($I:$I))/_xlfn.STDEV.S($I:$I))&gt;1.96,"Atípico","No")</f>
        <v>No</v>
      </c>
      <c r="L2003" t="str">
        <f t="shared" si="62"/>
        <v>26-35</v>
      </c>
      <c r="M2003" t="str">
        <f t="shared" si="63"/>
        <v>0-500.000</v>
      </c>
    </row>
    <row r="2004" spans="1:13" x14ac:dyDescent="0.35">
      <c r="A2004">
        <v>3551</v>
      </c>
      <c r="B2004" t="s">
        <v>15</v>
      </c>
      <c r="C2004">
        <v>495975</v>
      </c>
      <c r="D2004" t="s">
        <v>18</v>
      </c>
      <c r="E2004" t="s">
        <v>16</v>
      </c>
      <c r="F2004" t="s">
        <v>12</v>
      </c>
      <c r="G2004" t="s">
        <v>13</v>
      </c>
      <c r="H2004" t="s">
        <v>12</v>
      </c>
      <c r="I2004">
        <v>56</v>
      </c>
      <c r="J2004" t="str">
        <f>IF(ABS((C2004-AVERAGE($C:$C))/_xlfn.STDEV.S(moras2[SALARIO]))&gt;1.96,"Atípico","No")</f>
        <v>No</v>
      </c>
      <c r="K2004" t="str">
        <f>IF(ABS((moras2[[#This Row],[EDAD]]-AVERAGE($I:$I))/_xlfn.STDEV.S($I:$I))&gt;1.96,"Atípico","No")</f>
        <v>No</v>
      </c>
      <c r="L2004" t="str">
        <f t="shared" si="62"/>
        <v>56+</v>
      </c>
      <c r="M2004" t="str">
        <f t="shared" si="63"/>
        <v>0-500.000</v>
      </c>
    </row>
    <row r="2005" spans="1:13" x14ac:dyDescent="0.35">
      <c r="A2005">
        <v>1068</v>
      </c>
      <c r="B2005" t="s">
        <v>9</v>
      </c>
      <c r="C2005">
        <v>495108.62</v>
      </c>
      <c r="D2005" t="s">
        <v>10</v>
      </c>
      <c r="E2005" t="s">
        <v>11</v>
      </c>
      <c r="F2005" t="s">
        <v>12</v>
      </c>
      <c r="G2005" t="s">
        <v>13</v>
      </c>
      <c r="H2005" t="s">
        <v>13</v>
      </c>
      <c r="I2005">
        <v>25</v>
      </c>
      <c r="J2005" t="str">
        <f>IF(ABS((C2005-AVERAGE($C:$C))/_xlfn.STDEV.S(moras2[SALARIO]))&gt;1.96,"Atípico","No")</f>
        <v>No</v>
      </c>
      <c r="K2005" t="str">
        <f>IF(ABS((moras2[[#This Row],[EDAD]]-AVERAGE($I:$I))/_xlfn.STDEV.S($I:$I))&gt;1.96,"Atípico","No")</f>
        <v>No</v>
      </c>
      <c r="L2005" t="str">
        <f t="shared" si="62"/>
        <v>26-35</v>
      </c>
      <c r="M2005" t="str">
        <f t="shared" si="63"/>
        <v>0-500.000</v>
      </c>
    </row>
    <row r="2006" spans="1:13" x14ac:dyDescent="0.35">
      <c r="A2006">
        <v>3801</v>
      </c>
      <c r="B2006" t="s">
        <v>9</v>
      </c>
      <c r="C2006">
        <v>494792</v>
      </c>
      <c r="D2006" t="s">
        <v>10</v>
      </c>
      <c r="E2006" t="s">
        <v>16</v>
      </c>
      <c r="F2006" t="s">
        <v>12</v>
      </c>
      <c r="G2006" t="s">
        <v>13</v>
      </c>
      <c r="H2006" t="s">
        <v>13</v>
      </c>
      <c r="I2006">
        <v>28</v>
      </c>
      <c r="J2006" t="str">
        <f>IF(ABS((C2006-AVERAGE($C:$C))/_xlfn.STDEV.S(moras2[SALARIO]))&gt;1.96,"Atípico","No")</f>
        <v>No</v>
      </c>
      <c r="K2006" t="str">
        <f>IF(ABS((moras2[[#This Row],[EDAD]]-AVERAGE($I:$I))/_xlfn.STDEV.S($I:$I))&gt;1.96,"Atípico","No")</f>
        <v>No</v>
      </c>
      <c r="L2006" t="str">
        <f t="shared" si="62"/>
        <v>26-35</v>
      </c>
      <c r="M2006" t="str">
        <f t="shared" si="63"/>
        <v>0-500.000</v>
      </c>
    </row>
    <row r="2007" spans="1:13" x14ac:dyDescent="0.35">
      <c r="A2007">
        <v>658</v>
      </c>
      <c r="B2007" t="s">
        <v>9</v>
      </c>
      <c r="C2007">
        <v>494539.06</v>
      </c>
      <c r="D2007" t="s">
        <v>10</v>
      </c>
      <c r="E2007" t="s">
        <v>16</v>
      </c>
      <c r="F2007" t="s">
        <v>12</v>
      </c>
      <c r="G2007" t="s">
        <v>12</v>
      </c>
      <c r="H2007" t="s">
        <v>13</v>
      </c>
      <c r="I2007">
        <v>39</v>
      </c>
      <c r="J2007" t="str">
        <f>IF(ABS((C2007-AVERAGE($C:$C))/_xlfn.STDEV.S(moras2[SALARIO]))&gt;1.96,"Atípico","No")</f>
        <v>No</v>
      </c>
      <c r="K2007" t="str">
        <f>IF(ABS((moras2[[#This Row],[EDAD]]-AVERAGE($I:$I))/_xlfn.STDEV.S($I:$I))&gt;1.96,"Atípico","No")</f>
        <v>No</v>
      </c>
      <c r="L2007" t="str">
        <f t="shared" si="62"/>
        <v>36-45</v>
      </c>
      <c r="M2007" t="str">
        <f t="shared" si="63"/>
        <v>0-500.000</v>
      </c>
    </row>
    <row r="2008" spans="1:13" x14ac:dyDescent="0.35">
      <c r="A2008">
        <v>3840</v>
      </c>
      <c r="B2008" t="s">
        <v>9</v>
      </c>
      <c r="C2008">
        <v>493736.09</v>
      </c>
      <c r="D2008" t="s">
        <v>10</v>
      </c>
      <c r="E2008" t="s">
        <v>16</v>
      </c>
      <c r="F2008" t="s">
        <v>12</v>
      </c>
      <c r="G2008" t="s">
        <v>12</v>
      </c>
      <c r="H2008" t="s">
        <v>13</v>
      </c>
      <c r="I2008">
        <v>31</v>
      </c>
      <c r="J2008" t="str">
        <f>IF(ABS((C2008-AVERAGE($C:$C))/_xlfn.STDEV.S(moras2[SALARIO]))&gt;1.96,"Atípico","No")</f>
        <v>No</v>
      </c>
      <c r="K2008" t="str">
        <f>IF(ABS((moras2[[#This Row],[EDAD]]-AVERAGE($I:$I))/_xlfn.STDEV.S($I:$I))&gt;1.96,"Atípico","No")</f>
        <v>No</v>
      </c>
      <c r="L2008" t="str">
        <f t="shared" si="62"/>
        <v>26-35</v>
      </c>
      <c r="M2008" t="str">
        <f t="shared" si="63"/>
        <v>0-500.000</v>
      </c>
    </row>
    <row r="2009" spans="1:13" x14ac:dyDescent="0.35">
      <c r="A2009">
        <v>2785</v>
      </c>
      <c r="B2009" t="s">
        <v>9</v>
      </c>
      <c r="C2009">
        <v>493352.64</v>
      </c>
      <c r="D2009" t="s">
        <v>10</v>
      </c>
      <c r="E2009" t="s">
        <v>16</v>
      </c>
      <c r="F2009" t="s">
        <v>12</v>
      </c>
      <c r="G2009" t="s">
        <v>13</v>
      </c>
      <c r="H2009" t="s">
        <v>13</v>
      </c>
      <c r="I2009">
        <v>25</v>
      </c>
      <c r="J2009" t="str">
        <f>IF(ABS((C2009-AVERAGE($C:$C))/_xlfn.STDEV.S(moras2[SALARIO]))&gt;1.96,"Atípico","No")</f>
        <v>No</v>
      </c>
      <c r="K2009" t="str">
        <f>IF(ABS((moras2[[#This Row],[EDAD]]-AVERAGE($I:$I))/_xlfn.STDEV.S($I:$I))&gt;1.96,"Atípico","No")</f>
        <v>No</v>
      </c>
      <c r="L2009" t="str">
        <f t="shared" si="62"/>
        <v>26-35</v>
      </c>
      <c r="M2009" t="str">
        <f t="shared" si="63"/>
        <v>0-500.000</v>
      </c>
    </row>
    <row r="2010" spans="1:13" x14ac:dyDescent="0.35">
      <c r="A2010">
        <v>4634</v>
      </c>
      <c r="B2010" t="s">
        <v>9</v>
      </c>
      <c r="C2010">
        <v>493312.35</v>
      </c>
      <c r="D2010" t="s">
        <v>10</v>
      </c>
      <c r="E2010" t="s">
        <v>16</v>
      </c>
      <c r="F2010" t="s">
        <v>12</v>
      </c>
      <c r="G2010" t="s">
        <v>13</v>
      </c>
      <c r="H2010" t="s">
        <v>13</v>
      </c>
      <c r="I2010">
        <v>51</v>
      </c>
      <c r="J2010" t="str">
        <f>IF(ABS((C2010-AVERAGE($C:$C))/_xlfn.STDEV.S(moras2[SALARIO]))&gt;1.96,"Atípico","No")</f>
        <v>No</v>
      </c>
      <c r="K2010" t="str">
        <f>IF(ABS((moras2[[#This Row],[EDAD]]-AVERAGE($I:$I))/_xlfn.STDEV.S($I:$I))&gt;1.96,"Atípico","No")</f>
        <v>No</v>
      </c>
      <c r="L2010" t="str">
        <f t="shared" si="62"/>
        <v>46-55</v>
      </c>
      <c r="M2010" t="str">
        <f t="shared" si="63"/>
        <v>0-500.000</v>
      </c>
    </row>
    <row r="2011" spans="1:13" x14ac:dyDescent="0.35">
      <c r="A2011">
        <v>1313</v>
      </c>
      <c r="B2011" t="s">
        <v>9</v>
      </c>
      <c r="C2011">
        <v>493046.78</v>
      </c>
      <c r="D2011" t="s">
        <v>10</v>
      </c>
      <c r="E2011" t="s">
        <v>16</v>
      </c>
      <c r="F2011" t="s">
        <v>12</v>
      </c>
      <c r="G2011" t="s">
        <v>13</v>
      </c>
      <c r="H2011" t="s">
        <v>13</v>
      </c>
      <c r="I2011">
        <v>22</v>
      </c>
      <c r="J2011" t="str">
        <f>IF(ABS((C2011-AVERAGE($C:$C))/_xlfn.STDEV.S(moras2[SALARIO]))&gt;1.96,"Atípico","No")</f>
        <v>No</v>
      </c>
      <c r="K2011" t="str">
        <f>IF(ABS((moras2[[#This Row],[EDAD]]-AVERAGE($I:$I))/_xlfn.STDEV.S($I:$I))&gt;1.96,"Atípico","No")</f>
        <v>No</v>
      </c>
      <c r="L2011" t="str">
        <f t="shared" si="62"/>
        <v>26-35</v>
      </c>
      <c r="M2011" t="str">
        <f t="shared" si="63"/>
        <v>0-500.000</v>
      </c>
    </row>
    <row r="2012" spans="1:13" x14ac:dyDescent="0.35">
      <c r="A2012">
        <v>421</v>
      </c>
      <c r="B2012" t="s">
        <v>9</v>
      </c>
      <c r="C2012">
        <v>492739.1</v>
      </c>
      <c r="D2012" t="s">
        <v>10</v>
      </c>
      <c r="E2012" t="s">
        <v>16</v>
      </c>
      <c r="F2012" t="s">
        <v>12</v>
      </c>
      <c r="G2012" t="s">
        <v>12</v>
      </c>
      <c r="H2012" t="s">
        <v>13</v>
      </c>
      <c r="I2012">
        <v>45</v>
      </c>
      <c r="J2012" t="str">
        <f>IF(ABS((C2012-AVERAGE($C:$C))/_xlfn.STDEV.S(moras2[SALARIO]))&gt;1.96,"Atípico","No")</f>
        <v>No</v>
      </c>
      <c r="K2012" t="str">
        <f>IF(ABS((moras2[[#This Row],[EDAD]]-AVERAGE($I:$I))/_xlfn.STDEV.S($I:$I))&gt;1.96,"Atípico","No")</f>
        <v>No</v>
      </c>
      <c r="L2012" t="str">
        <f t="shared" si="62"/>
        <v>36-45</v>
      </c>
      <c r="M2012" t="str">
        <f t="shared" si="63"/>
        <v>0-500.000</v>
      </c>
    </row>
    <row r="2013" spans="1:13" x14ac:dyDescent="0.35">
      <c r="A2013">
        <v>3618</v>
      </c>
      <c r="B2013" t="s">
        <v>9</v>
      </c>
      <c r="C2013">
        <v>492250.24</v>
      </c>
      <c r="D2013" t="s">
        <v>10</v>
      </c>
      <c r="E2013" t="s">
        <v>16</v>
      </c>
      <c r="F2013" t="s">
        <v>12</v>
      </c>
      <c r="G2013" t="s">
        <v>13</v>
      </c>
      <c r="H2013" t="s">
        <v>13</v>
      </c>
      <c r="I2013">
        <v>39</v>
      </c>
      <c r="J2013" t="str">
        <f>IF(ABS((C2013-AVERAGE($C:$C))/_xlfn.STDEV.S(moras2[SALARIO]))&gt;1.96,"Atípico","No")</f>
        <v>No</v>
      </c>
      <c r="K2013" t="str">
        <f>IF(ABS((moras2[[#This Row],[EDAD]]-AVERAGE($I:$I))/_xlfn.STDEV.S($I:$I))&gt;1.96,"Atípico","No")</f>
        <v>No</v>
      </c>
      <c r="L2013" t="str">
        <f t="shared" si="62"/>
        <v>36-45</v>
      </c>
      <c r="M2013" t="str">
        <f t="shared" si="63"/>
        <v>0-500.000</v>
      </c>
    </row>
    <row r="2014" spans="1:13" x14ac:dyDescent="0.35">
      <c r="A2014">
        <v>4858</v>
      </c>
      <c r="B2014" t="s">
        <v>9</v>
      </c>
      <c r="C2014">
        <v>491840</v>
      </c>
      <c r="D2014" t="s">
        <v>14</v>
      </c>
      <c r="E2014" t="s">
        <v>11</v>
      </c>
      <c r="F2014" t="s">
        <v>12</v>
      </c>
      <c r="G2014" t="s">
        <v>13</v>
      </c>
      <c r="H2014" t="s">
        <v>13</v>
      </c>
      <c r="I2014">
        <v>72</v>
      </c>
      <c r="J2014" t="str">
        <f>IF(ABS((C2014-AVERAGE($C:$C))/_xlfn.STDEV.S(moras2[SALARIO]))&gt;1.96,"Atípico","No")</f>
        <v>No</v>
      </c>
      <c r="K2014" t="str">
        <f>IF(ABS((moras2[[#This Row],[EDAD]]-AVERAGE($I:$I))/_xlfn.STDEV.S($I:$I))&gt;1.96,"Atípico","No")</f>
        <v>Atípico</v>
      </c>
      <c r="L2014" t="str">
        <f t="shared" si="62"/>
        <v>56+</v>
      </c>
      <c r="M2014" t="str">
        <f t="shared" si="63"/>
        <v>0-500.000</v>
      </c>
    </row>
    <row r="2015" spans="1:13" x14ac:dyDescent="0.35">
      <c r="A2015">
        <v>2388</v>
      </c>
      <c r="B2015" t="s">
        <v>9</v>
      </c>
      <c r="C2015">
        <v>491706.2</v>
      </c>
      <c r="D2015" t="s">
        <v>10</v>
      </c>
      <c r="E2015" t="s">
        <v>16</v>
      </c>
      <c r="F2015" t="s">
        <v>12</v>
      </c>
      <c r="G2015" t="s">
        <v>13</v>
      </c>
      <c r="H2015" t="s">
        <v>13</v>
      </c>
      <c r="I2015">
        <v>50</v>
      </c>
      <c r="J2015" t="str">
        <f>IF(ABS((C2015-AVERAGE($C:$C))/_xlfn.STDEV.S(moras2[SALARIO]))&gt;1.96,"Atípico","No")</f>
        <v>No</v>
      </c>
      <c r="K2015" t="str">
        <f>IF(ABS((moras2[[#This Row],[EDAD]]-AVERAGE($I:$I))/_xlfn.STDEV.S($I:$I))&gt;1.96,"Atípico","No")</f>
        <v>No</v>
      </c>
      <c r="L2015" t="str">
        <f t="shared" si="62"/>
        <v>46-55</v>
      </c>
      <c r="M2015" t="str">
        <f t="shared" si="63"/>
        <v>0-500.000</v>
      </c>
    </row>
    <row r="2016" spans="1:13" x14ac:dyDescent="0.35">
      <c r="A2016">
        <v>1061</v>
      </c>
      <c r="B2016" t="s">
        <v>9</v>
      </c>
      <c r="C2016">
        <v>491540.23</v>
      </c>
      <c r="D2016" t="s">
        <v>10</v>
      </c>
      <c r="E2016" t="s">
        <v>16</v>
      </c>
      <c r="F2016" t="s">
        <v>12</v>
      </c>
      <c r="G2016" t="s">
        <v>13</v>
      </c>
      <c r="H2016" t="s">
        <v>13</v>
      </c>
      <c r="I2016">
        <v>50</v>
      </c>
      <c r="J2016" t="str">
        <f>IF(ABS((C2016-AVERAGE($C:$C))/_xlfn.STDEV.S(moras2[SALARIO]))&gt;1.96,"Atípico","No")</f>
        <v>No</v>
      </c>
      <c r="K2016" t="str">
        <f>IF(ABS((moras2[[#This Row],[EDAD]]-AVERAGE($I:$I))/_xlfn.STDEV.S($I:$I))&gt;1.96,"Atípico","No")</f>
        <v>No</v>
      </c>
      <c r="L2016" t="str">
        <f t="shared" si="62"/>
        <v>46-55</v>
      </c>
      <c r="M2016" t="str">
        <f t="shared" si="63"/>
        <v>0-500.000</v>
      </c>
    </row>
    <row r="2017" spans="1:13" x14ac:dyDescent="0.35">
      <c r="A2017">
        <v>4422</v>
      </c>
      <c r="B2017" t="s">
        <v>9</v>
      </c>
      <c r="C2017">
        <v>491465.63</v>
      </c>
      <c r="D2017" t="s">
        <v>10</v>
      </c>
      <c r="E2017" t="s">
        <v>16</v>
      </c>
      <c r="F2017" t="s">
        <v>12</v>
      </c>
      <c r="G2017" t="s">
        <v>12</v>
      </c>
      <c r="H2017" t="s">
        <v>13</v>
      </c>
      <c r="I2017">
        <v>26</v>
      </c>
      <c r="J2017" t="str">
        <f>IF(ABS((C2017-AVERAGE($C:$C))/_xlfn.STDEV.S(moras2[SALARIO]))&gt;1.96,"Atípico","No")</f>
        <v>No</v>
      </c>
      <c r="K2017" t="str">
        <f>IF(ABS((moras2[[#This Row],[EDAD]]-AVERAGE($I:$I))/_xlfn.STDEV.S($I:$I))&gt;1.96,"Atípico","No")</f>
        <v>No</v>
      </c>
      <c r="L2017" t="str">
        <f t="shared" si="62"/>
        <v>26-35</v>
      </c>
      <c r="M2017" t="str">
        <f t="shared" si="63"/>
        <v>0-500.000</v>
      </c>
    </row>
    <row r="2018" spans="1:13" x14ac:dyDescent="0.35">
      <c r="A2018">
        <v>2282</v>
      </c>
      <c r="B2018" t="s">
        <v>15</v>
      </c>
      <c r="C2018">
        <v>490713.59999999998</v>
      </c>
      <c r="D2018" t="s">
        <v>10</v>
      </c>
      <c r="E2018" t="s">
        <v>16</v>
      </c>
      <c r="F2018" t="s">
        <v>12</v>
      </c>
      <c r="G2018" t="s">
        <v>13</v>
      </c>
      <c r="H2018" t="s">
        <v>13</v>
      </c>
      <c r="I2018">
        <v>47</v>
      </c>
      <c r="J2018" t="str">
        <f>IF(ABS((C2018-AVERAGE($C:$C))/_xlfn.STDEV.S(moras2[SALARIO]))&gt;1.96,"Atípico","No")</f>
        <v>No</v>
      </c>
      <c r="K2018" t="str">
        <f>IF(ABS((moras2[[#This Row],[EDAD]]-AVERAGE($I:$I))/_xlfn.STDEV.S($I:$I))&gt;1.96,"Atípico","No")</f>
        <v>No</v>
      </c>
      <c r="L2018" t="str">
        <f t="shared" si="62"/>
        <v>46-55</v>
      </c>
      <c r="M2018" t="str">
        <f t="shared" si="63"/>
        <v>0-500.000</v>
      </c>
    </row>
    <row r="2019" spans="1:13" x14ac:dyDescent="0.35">
      <c r="A2019">
        <v>1477</v>
      </c>
      <c r="B2019" t="s">
        <v>9</v>
      </c>
      <c r="C2019">
        <v>490638.83</v>
      </c>
      <c r="D2019" t="s">
        <v>10</v>
      </c>
      <c r="E2019" t="s">
        <v>11</v>
      </c>
      <c r="F2019" t="s">
        <v>12</v>
      </c>
      <c r="G2019" t="s">
        <v>13</v>
      </c>
      <c r="H2019" t="s">
        <v>13</v>
      </c>
      <c r="I2019">
        <v>55</v>
      </c>
      <c r="J2019" t="str">
        <f>IF(ABS((C2019-AVERAGE($C:$C))/_xlfn.STDEV.S(moras2[SALARIO]))&gt;1.96,"Atípico","No")</f>
        <v>No</v>
      </c>
      <c r="K2019" t="str">
        <f>IF(ABS((moras2[[#This Row],[EDAD]]-AVERAGE($I:$I))/_xlfn.STDEV.S($I:$I))&gt;1.96,"Atípico","No")</f>
        <v>No</v>
      </c>
      <c r="L2019" t="str">
        <f t="shared" si="62"/>
        <v>46-55</v>
      </c>
      <c r="M2019" t="str">
        <f t="shared" si="63"/>
        <v>0-500.000</v>
      </c>
    </row>
    <row r="2020" spans="1:13" x14ac:dyDescent="0.35">
      <c r="A2020">
        <v>4312</v>
      </c>
      <c r="B2020" t="s">
        <v>15</v>
      </c>
      <c r="C2020">
        <v>490637</v>
      </c>
      <c r="D2020" t="s">
        <v>14</v>
      </c>
      <c r="E2020" t="s">
        <v>11</v>
      </c>
      <c r="F2020" t="s">
        <v>12</v>
      </c>
      <c r="G2020" t="s">
        <v>13</v>
      </c>
      <c r="H2020" t="s">
        <v>13</v>
      </c>
      <c r="I2020">
        <v>71</v>
      </c>
      <c r="J2020" t="str">
        <f>IF(ABS((C2020-AVERAGE($C:$C))/_xlfn.STDEV.S(moras2[SALARIO]))&gt;1.96,"Atípico","No")</f>
        <v>No</v>
      </c>
      <c r="K2020" t="str">
        <f>IF(ABS((moras2[[#This Row],[EDAD]]-AVERAGE($I:$I))/_xlfn.STDEV.S($I:$I))&gt;1.96,"Atípico","No")</f>
        <v>Atípico</v>
      </c>
      <c r="L2020" t="str">
        <f t="shared" si="62"/>
        <v>56+</v>
      </c>
      <c r="M2020" t="str">
        <f t="shared" si="63"/>
        <v>0-500.000</v>
      </c>
    </row>
    <row r="2021" spans="1:13" x14ac:dyDescent="0.35">
      <c r="A2021">
        <v>2577</v>
      </c>
      <c r="B2021" t="s">
        <v>9</v>
      </c>
      <c r="C2021">
        <v>490140.74</v>
      </c>
      <c r="D2021" t="s">
        <v>10</v>
      </c>
      <c r="E2021" t="s">
        <v>16</v>
      </c>
      <c r="F2021" t="s">
        <v>12</v>
      </c>
      <c r="G2021" t="s">
        <v>13</v>
      </c>
      <c r="H2021" t="s">
        <v>13</v>
      </c>
      <c r="I2021">
        <v>22</v>
      </c>
      <c r="J2021" t="str">
        <f>IF(ABS((C2021-AVERAGE($C:$C))/_xlfn.STDEV.S(moras2[SALARIO]))&gt;1.96,"Atípico","No")</f>
        <v>No</v>
      </c>
      <c r="K2021" t="str">
        <f>IF(ABS((moras2[[#This Row],[EDAD]]-AVERAGE($I:$I))/_xlfn.STDEV.S($I:$I))&gt;1.96,"Atípico","No")</f>
        <v>No</v>
      </c>
      <c r="L2021" t="str">
        <f t="shared" si="62"/>
        <v>26-35</v>
      </c>
      <c r="M2021" t="str">
        <f t="shared" si="63"/>
        <v>0-500.000</v>
      </c>
    </row>
    <row r="2022" spans="1:13" x14ac:dyDescent="0.35">
      <c r="A2022">
        <v>3552</v>
      </c>
      <c r="B2022" t="s">
        <v>9</v>
      </c>
      <c r="C2022">
        <v>490122</v>
      </c>
      <c r="D2022" t="s">
        <v>18</v>
      </c>
      <c r="E2022" t="s">
        <v>16</v>
      </c>
      <c r="F2022" t="s">
        <v>12</v>
      </c>
      <c r="G2022" t="s">
        <v>12</v>
      </c>
      <c r="H2022" t="s">
        <v>12</v>
      </c>
      <c r="I2022">
        <v>45</v>
      </c>
      <c r="J2022" t="str">
        <f>IF(ABS((C2022-AVERAGE($C:$C))/_xlfn.STDEV.S(moras2[SALARIO]))&gt;1.96,"Atípico","No")</f>
        <v>No</v>
      </c>
      <c r="K2022" t="str">
        <f>IF(ABS((moras2[[#This Row],[EDAD]]-AVERAGE($I:$I))/_xlfn.STDEV.S($I:$I))&gt;1.96,"Atípico","No")</f>
        <v>No</v>
      </c>
      <c r="L2022" t="str">
        <f t="shared" si="62"/>
        <v>36-45</v>
      </c>
      <c r="M2022" t="str">
        <f t="shared" si="63"/>
        <v>0-500.000</v>
      </c>
    </row>
    <row r="2023" spans="1:13" x14ac:dyDescent="0.35">
      <c r="A2023">
        <v>2983</v>
      </c>
      <c r="B2023" t="s">
        <v>9</v>
      </c>
      <c r="C2023">
        <v>490122</v>
      </c>
      <c r="D2023" t="s">
        <v>18</v>
      </c>
      <c r="E2023" t="s">
        <v>16</v>
      </c>
      <c r="F2023" t="s">
        <v>12</v>
      </c>
      <c r="G2023" t="s">
        <v>13</v>
      </c>
      <c r="H2023" t="s">
        <v>13</v>
      </c>
      <c r="I2023">
        <v>63</v>
      </c>
      <c r="J2023" t="str">
        <f>IF(ABS((C2023-AVERAGE($C:$C))/_xlfn.STDEV.S(moras2[SALARIO]))&gt;1.96,"Atípico","No")</f>
        <v>No</v>
      </c>
      <c r="K2023" t="str">
        <f>IF(ABS((moras2[[#This Row],[EDAD]]-AVERAGE($I:$I))/_xlfn.STDEV.S($I:$I))&gt;1.96,"Atípico","No")</f>
        <v>No</v>
      </c>
      <c r="L2023" t="str">
        <f t="shared" si="62"/>
        <v>56+</v>
      </c>
      <c r="M2023" t="str">
        <f t="shared" si="63"/>
        <v>0-500.000</v>
      </c>
    </row>
    <row r="2024" spans="1:13" x14ac:dyDescent="0.35">
      <c r="A2024">
        <v>1282</v>
      </c>
      <c r="B2024" t="s">
        <v>9</v>
      </c>
      <c r="C2024">
        <v>490013.49</v>
      </c>
      <c r="D2024" t="s">
        <v>10</v>
      </c>
      <c r="E2024" t="s">
        <v>16</v>
      </c>
      <c r="F2024" t="s">
        <v>12</v>
      </c>
      <c r="G2024" t="s">
        <v>12</v>
      </c>
      <c r="H2024" t="s">
        <v>13</v>
      </c>
      <c r="I2024">
        <v>40</v>
      </c>
      <c r="J2024" t="str">
        <f>IF(ABS((C2024-AVERAGE($C:$C))/_xlfn.STDEV.S(moras2[SALARIO]))&gt;1.96,"Atípico","No")</f>
        <v>No</v>
      </c>
      <c r="K2024" t="str">
        <f>IF(ABS((moras2[[#This Row],[EDAD]]-AVERAGE($I:$I))/_xlfn.STDEV.S($I:$I))&gt;1.96,"Atípico","No")</f>
        <v>No</v>
      </c>
      <c r="L2024" t="str">
        <f t="shared" si="62"/>
        <v>36-45</v>
      </c>
      <c r="M2024" t="str">
        <f t="shared" si="63"/>
        <v>0-500.000</v>
      </c>
    </row>
    <row r="2025" spans="1:13" x14ac:dyDescent="0.35">
      <c r="A2025">
        <v>130</v>
      </c>
      <c r="B2025" t="s">
        <v>9</v>
      </c>
      <c r="C2025">
        <v>489327</v>
      </c>
      <c r="D2025" t="s">
        <v>10</v>
      </c>
      <c r="E2025" t="s">
        <v>11</v>
      </c>
      <c r="F2025" t="s">
        <v>12</v>
      </c>
      <c r="G2025" t="s">
        <v>13</v>
      </c>
      <c r="H2025" t="s">
        <v>13</v>
      </c>
      <c r="I2025">
        <v>33</v>
      </c>
      <c r="J2025" t="str">
        <f>IF(ABS((C2025-AVERAGE($C:$C))/_xlfn.STDEV.S(moras2[SALARIO]))&gt;1.96,"Atípico","No")</f>
        <v>No</v>
      </c>
      <c r="K2025" t="str">
        <f>IF(ABS((moras2[[#This Row],[EDAD]]-AVERAGE($I:$I))/_xlfn.STDEV.S($I:$I))&gt;1.96,"Atípico","No")</f>
        <v>No</v>
      </c>
      <c r="L2025" t="str">
        <f t="shared" si="62"/>
        <v>26-35</v>
      </c>
      <c r="M2025" t="str">
        <f t="shared" si="63"/>
        <v>0-500.000</v>
      </c>
    </row>
    <row r="2026" spans="1:13" x14ac:dyDescent="0.35">
      <c r="A2026">
        <v>4797</v>
      </c>
      <c r="B2026" t="s">
        <v>9</v>
      </c>
      <c r="C2026">
        <v>489279</v>
      </c>
      <c r="D2026" t="s">
        <v>10</v>
      </c>
      <c r="E2026" t="s">
        <v>16</v>
      </c>
      <c r="F2026" t="s">
        <v>12</v>
      </c>
      <c r="G2026" t="s">
        <v>13</v>
      </c>
      <c r="H2026" t="s">
        <v>13</v>
      </c>
      <c r="I2026">
        <v>49</v>
      </c>
      <c r="J2026" t="str">
        <f>IF(ABS((C2026-AVERAGE($C:$C))/_xlfn.STDEV.S(moras2[SALARIO]))&gt;1.96,"Atípico","No")</f>
        <v>No</v>
      </c>
      <c r="K2026" t="str">
        <f>IF(ABS((moras2[[#This Row],[EDAD]]-AVERAGE($I:$I))/_xlfn.STDEV.S($I:$I))&gt;1.96,"Atípico","No")</f>
        <v>No</v>
      </c>
      <c r="L2026" t="str">
        <f t="shared" si="62"/>
        <v>46-55</v>
      </c>
      <c r="M2026" t="str">
        <f t="shared" si="63"/>
        <v>0-500.000</v>
      </c>
    </row>
    <row r="2027" spans="1:13" x14ac:dyDescent="0.35">
      <c r="A2027">
        <v>762</v>
      </c>
      <c r="B2027" t="s">
        <v>9</v>
      </c>
      <c r="C2027">
        <v>489159</v>
      </c>
      <c r="D2027" t="s">
        <v>10</v>
      </c>
      <c r="E2027" t="s">
        <v>16</v>
      </c>
      <c r="F2027" t="s">
        <v>12</v>
      </c>
      <c r="G2027" t="s">
        <v>12</v>
      </c>
      <c r="H2027" t="s">
        <v>13</v>
      </c>
      <c r="I2027">
        <v>34</v>
      </c>
      <c r="J2027" t="str">
        <f>IF(ABS((C2027-AVERAGE($C:$C))/_xlfn.STDEV.S(moras2[SALARIO]))&gt;1.96,"Atípico","No")</f>
        <v>No</v>
      </c>
      <c r="K2027" t="str">
        <f>IF(ABS((moras2[[#This Row],[EDAD]]-AVERAGE($I:$I))/_xlfn.STDEV.S($I:$I))&gt;1.96,"Atípico","No")</f>
        <v>No</v>
      </c>
      <c r="L2027" t="str">
        <f t="shared" si="62"/>
        <v>26-35</v>
      </c>
      <c r="M2027" t="str">
        <f t="shared" si="63"/>
        <v>0-500.000</v>
      </c>
    </row>
    <row r="2028" spans="1:13" x14ac:dyDescent="0.35">
      <c r="A2028">
        <v>5000</v>
      </c>
      <c r="B2028" t="s">
        <v>9</v>
      </c>
      <c r="C2028">
        <v>489078.33</v>
      </c>
      <c r="D2028" t="s">
        <v>10</v>
      </c>
      <c r="E2028" t="s">
        <v>16</v>
      </c>
      <c r="F2028" t="s">
        <v>12</v>
      </c>
      <c r="G2028" t="s">
        <v>13</v>
      </c>
      <c r="H2028" t="s">
        <v>13</v>
      </c>
      <c r="I2028">
        <v>41</v>
      </c>
      <c r="J2028" t="str">
        <f>IF(ABS((C2028-AVERAGE($C:$C))/_xlfn.STDEV.S(moras2[SALARIO]))&gt;1.96,"Atípico","No")</f>
        <v>No</v>
      </c>
      <c r="K2028" t="str">
        <f>IF(ABS((moras2[[#This Row],[EDAD]]-AVERAGE($I:$I))/_xlfn.STDEV.S($I:$I))&gt;1.96,"Atípico","No")</f>
        <v>No</v>
      </c>
      <c r="L2028" t="str">
        <f t="shared" si="62"/>
        <v>36-45</v>
      </c>
      <c r="M2028" t="str">
        <f t="shared" si="63"/>
        <v>0-500.000</v>
      </c>
    </row>
    <row r="2029" spans="1:13" x14ac:dyDescent="0.35">
      <c r="A2029">
        <v>4253</v>
      </c>
      <c r="B2029" t="s">
        <v>15</v>
      </c>
      <c r="C2029">
        <v>488864.43</v>
      </c>
      <c r="D2029" t="s">
        <v>10</v>
      </c>
      <c r="E2029" t="s">
        <v>11</v>
      </c>
      <c r="F2029" t="s">
        <v>12</v>
      </c>
      <c r="G2029" t="s">
        <v>13</v>
      </c>
      <c r="H2029" t="s">
        <v>13</v>
      </c>
      <c r="I2029">
        <v>25</v>
      </c>
      <c r="J2029" t="str">
        <f>IF(ABS((C2029-AVERAGE($C:$C))/_xlfn.STDEV.S(moras2[SALARIO]))&gt;1.96,"Atípico","No")</f>
        <v>No</v>
      </c>
      <c r="K2029" t="str">
        <f>IF(ABS((moras2[[#This Row],[EDAD]]-AVERAGE($I:$I))/_xlfn.STDEV.S($I:$I))&gt;1.96,"Atípico","No")</f>
        <v>No</v>
      </c>
      <c r="L2029" t="str">
        <f t="shared" si="62"/>
        <v>26-35</v>
      </c>
      <c r="M2029" t="str">
        <f t="shared" si="63"/>
        <v>0-500.000</v>
      </c>
    </row>
    <row r="2030" spans="1:13" x14ac:dyDescent="0.35">
      <c r="A2030">
        <v>2089</v>
      </c>
      <c r="B2030" t="s">
        <v>15</v>
      </c>
      <c r="C2030">
        <v>488750</v>
      </c>
      <c r="D2030" t="s">
        <v>10</v>
      </c>
      <c r="E2030" t="s">
        <v>16</v>
      </c>
      <c r="F2030" t="s">
        <v>12</v>
      </c>
      <c r="G2030" t="s">
        <v>13</v>
      </c>
      <c r="H2030" t="s">
        <v>13</v>
      </c>
      <c r="I2030">
        <v>24</v>
      </c>
      <c r="J2030" t="str">
        <f>IF(ABS((C2030-AVERAGE($C:$C))/_xlfn.STDEV.S(moras2[SALARIO]))&gt;1.96,"Atípico","No")</f>
        <v>No</v>
      </c>
      <c r="K2030" t="str">
        <f>IF(ABS((moras2[[#This Row],[EDAD]]-AVERAGE($I:$I))/_xlfn.STDEV.S($I:$I))&gt;1.96,"Atípico","No")</f>
        <v>No</v>
      </c>
      <c r="L2030" t="str">
        <f t="shared" si="62"/>
        <v>26-35</v>
      </c>
      <c r="M2030" t="str">
        <f t="shared" si="63"/>
        <v>0-500.000</v>
      </c>
    </row>
    <row r="2031" spans="1:13" x14ac:dyDescent="0.35">
      <c r="A2031">
        <v>4763</v>
      </c>
      <c r="B2031" t="s">
        <v>9</v>
      </c>
      <c r="C2031">
        <v>488672.53</v>
      </c>
      <c r="D2031" t="s">
        <v>10</v>
      </c>
      <c r="E2031" t="s">
        <v>16</v>
      </c>
      <c r="F2031" t="s">
        <v>12</v>
      </c>
      <c r="G2031" t="s">
        <v>13</v>
      </c>
      <c r="H2031" t="s">
        <v>13</v>
      </c>
      <c r="I2031">
        <v>34</v>
      </c>
      <c r="J2031" t="str">
        <f>IF(ABS((C2031-AVERAGE($C:$C))/_xlfn.STDEV.S(moras2[SALARIO]))&gt;1.96,"Atípico","No")</f>
        <v>No</v>
      </c>
      <c r="K2031" t="str">
        <f>IF(ABS((moras2[[#This Row],[EDAD]]-AVERAGE($I:$I))/_xlfn.STDEV.S($I:$I))&gt;1.96,"Atípico","No")</f>
        <v>No</v>
      </c>
      <c r="L2031" t="str">
        <f t="shared" si="62"/>
        <v>26-35</v>
      </c>
      <c r="M2031" t="str">
        <f t="shared" si="63"/>
        <v>0-500.000</v>
      </c>
    </row>
    <row r="2032" spans="1:13" x14ac:dyDescent="0.35">
      <c r="A2032">
        <v>3078</v>
      </c>
      <c r="B2032" t="s">
        <v>9</v>
      </c>
      <c r="C2032">
        <v>488266.33</v>
      </c>
      <c r="D2032" t="s">
        <v>10</v>
      </c>
      <c r="E2032" t="s">
        <v>16</v>
      </c>
      <c r="F2032" t="s">
        <v>12</v>
      </c>
      <c r="G2032" t="s">
        <v>13</v>
      </c>
      <c r="H2032" t="s">
        <v>13</v>
      </c>
      <c r="I2032">
        <v>31</v>
      </c>
      <c r="J2032" t="str">
        <f>IF(ABS((C2032-AVERAGE($C:$C))/_xlfn.STDEV.S(moras2[SALARIO]))&gt;1.96,"Atípico","No")</f>
        <v>No</v>
      </c>
      <c r="K2032" t="str">
        <f>IF(ABS((moras2[[#This Row],[EDAD]]-AVERAGE($I:$I))/_xlfn.STDEV.S($I:$I))&gt;1.96,"Atípico","No")</f>
        <v>No</v>
      </c>
      <c r="L2032" t="str">
        <f t="shared" si="62"/>
        <v>26-35</v>
      </c>
      <c r="M2032" t="str">
        <f t="shared" si="63"/>
        <v>0-500.000</v>
      </c>
    </row>
    <row r="2033" spans="1:13" x14ac:dyDescent="0.35">
      <c r="A2033">
        <v>4431</v>
      </c>
      <c r="B2033" t="s">
        <v>9</v>
      </c>
      <c r="C2033">
        <v>487739</v>
      </c>
      <c r="D2033" t="s">
        <v>18</v>
      </c>
      <c r="E2033" t="s">
        <v>16</v>
      </c>
      <c r="F2033" t="s">
        <v>12</v>
      </c>
      <c r="G2033" t="s">
        <v>13</v>
      </c>
      <c r="H2033" t="s">
        <v>12</v>
      </c>
      <c r="I2033">
        <v>45</v>
      </c>
      <c r="J2033" t="str">
        <f>IF(ABS((C2033-AVERAGE($C:$C))/_xlfn.STDEV.S(moras2[SALARIO]))&gt;1.96,"Atípico","No")</f>
        <v>No</v>
      </c>
      <c r="K2033" t="str">
        <f>IF(ABS((moras2[[#This Row],[EDAD]]-AVERAGE($I:$I))/_xlfn.STDEV.S($I:$I))&gt;1.96,"Atípico","No")</f>
        <v>No</v>
      </c>
      <c r="L2033" t="str">
        <f t="shared" si="62"/>
        <v>36-45</v>
      </c>
      <c r="M2033" t="str">
        <f t="shared" si="63"/>
        <v>0-500.000</v>
      </c>
    </row>
    <row r="2034" spans="1:13" x14ac:dyDescent="0.35">
      <c r="A2034">
        <v>547</v>
      </c>
      <c r="B2034" t="s">
        <v>9</v>
      </c>
      <c r="C2034">
        <v>487592.14</v>
      </c>
      <c r="D2034" t="s">
        <v>14</v>
      </c>
      <c r="E2034" t="s">
        <v>11</v>
      </c>
      <c r="F2034" t="s">
        <v>12</v>
      </c>
      <c r="G2034" t="s">
        <v>13</v>
      </c>
      <c r="H2034" t="s">
        <v>13</v>
      </c>
      <c r="I2034">
        <v>69</v>
      </c>
      <c r="J2034" t="str">
        <f>IF(ABS((C2034-AVERAGE($C:$C))/_xlfn.STDEV.S(moras2[SALARIO]))&gt;1.96,"Atípico","No")</f>
        <v>No</v>
      </c>
      <c r="K2034" t="str">
        <f>IF(ABS((moras2[[#This Row],[EDAD]]-AVERAGE($I:$I))/_xlfn.STDEV.S($I:$I))&gt;1.96,"Atípico","No")</f>
        <v>No</v>
      </c>
      <c r="L2034" t="str">
        <f t="shared" si="62"/>
        <v>56+</v>
      </c>
      <c r="M2034" t="str">
        <f t="shared" si="63"/>
        <v>0-500.000</v>
      </c>
    </row>
    <row r="2035" spans="1:13" x14ac:dyDescent="0.35">
      <c r="A2035">
        <v>4199</v>
      </c>
      <c r="B2035" t="s">
        <v>9</v>
      </c>
      <c r="C2035">
        <v>486648.56</v>
      </c>
      <c r="D2035" t="s">
        <v>10</v>
      </c>
      <c r="E2035" t="s">
        <v>16</v>
      </c>
      <c r="F2035" t="s">
        <v>12</v>
      </c>
      <c r="G2035" t="s">
        <v>13</v>
      </c>
      <c r="H2035" t="s">
        <v>13</v>
      </c>
      <c r="I2035">
        <v>39</v>
      </c>
      <c r="J2035" t="str">
        <f>IF(ABS((C2035-AVERAGE($C:$C))/_xlfn.STDEV.S(moras2[SALARIO]))&gt;1.96,"Atípico","No")</f>
        <v>No</v>
      </c>
      <c r="K2035" t="str">
        <f>IF(ABS((moras2[[#This Row],[EDAD]]-AVERAGE($I:$I))/_xlfn.STDEV.S($I:$I))&gt;1.96,"Atípico","No")</f>
        <v>No</v>
      </c>
      <c r="L2035" t="str">
        <f t="shared" si="62"/>
        <v>36-45</v>
      </c>
      <c r="M2035" t="str">
        <f t="shared" si="63"/>
        <v>0-500.000</v>
      </c>
    </row>
    <row r="2036" spans="1:13" x14ac:dyDescent="0.35">
      <c r="A2036">
        <v>1276</v>
      </c>
      <c r="B2036" t="s">
        <v>9</v>
      </c>
      <c r="C2036">
        <v>486470.39</v>
      </c>
      <c r="D2036" t="s">
        <v>10</v>
      </c>
      <c r="E2036" t="s">
        <v>16</v>
      </c>
      <c r="F2036" t="s">
        <v>12</v>
      </c>
      <c r="G2036" t="s">
        <v>13</v>
      </c>
      <c r="H2036" t="s">
        <v>13</v>
      </c>
      <c r="I2036">
        <v>69</v>
      </c>
      <c r="J2036" t="str">
        <f>IF(ABS((C2036-AVERAGE($C:$C))/_xlfn.STDEV.S(moras2[SALARIO]))&gt;1.96,"Atípico","No")</f>
        <v>No</v>
      </c>
      <c r="K2036" t="str">
        <f>IF(ABS((moras2[[#This Row],[EDAD]]-AVERAGE($I:$I))/_xlfn.STDEV.S($I:$I))&gt;1.96,"Atípico","No")</f>
        <v>No</v>
      </c>
      <c r="L2036" t="str">
        <f t="shared" si="62"/>
        <v>56+</v>
      </c>
      <c r="M2036" t="str">
        <f t="shared" si="63"/>
        <v>0-500.000</v>
      </c>
    </row>
    <row r="2037" spans="1:13" x14ac:dyDescent="0.35">
      <c r="A2037">
        <v>2561</v>
      </c>
      <c r="B2037" t="s">
        <v>9</v>
      </c>
      <c r="C2037">
        <v>486162.3</v>
      </c>
      <c r="D2037" t="s">
        <v>10</v>
      </c>
      <c r="E2037" t="s">
        <v>16</v>
      </c>
      <c r="F2037" t="s">
        <v>12</v>
      </c>
      <c r="G2037" t="s">
        <v>12</v>
      </c>
      <c r="H2037" t="s">
        <v>13</v>
      </c>
      <c r="I2037">
        <v>35</v>
      </c>
      <c r="J2037" t="str">
        <f>IF(ABS((C2037-AVERAGE($C:$C))/_xlfn.STDEV.S(moras2[SALARIO]))&gt;1.96,"Atípico","No")</f>
        <v>No</v>
      </c>
      <c r="K2037" t="str">
        <f>IF(ABS((moras2[[#This Row],[EDAD]]-AVERAGE($I:$I))/_xlfn.STDEV.S($I:$I))&gt;1.96,"Atípico","No")</f>
        <v>No</v>
      </c>
      <c r="L2037" t="str">
        <f t="shared" si="62"/>
        <v>26-35</v>
      </c>
      <c r="M2037" t="str">
        <f t="shared" si="63"/>
        <v>0-500.000</v>
      </c>
    </row>
    <row r="2038" spans="1:13" x14ac:dyDescent="0.35">
      <c r="A2038">
        <v>1221</v>
      </c>
      <c r="B2038" t="s">
        <v>15</v>
      </c>
      <c r="C2038">
        <v>486139.05</v>
      </c>
      <c r="D2038" t="s">
        <v>10</v>
      </c>
      <c r="E2038" t="s">
        <v>16</v>
      </c>
      <c r="F2038" t="s">
        <v>12</v>
      </c>
      <c r="G2038" t="s">
        <v>13</v>
      </c>
      <c r="H2038" t="s">
        <v>13</v>
      </c>
      <c r="I2038">
        <v>48</v>
      </c>
      <c r="J2038" t="str">
        <f>IF(ABS((C2038-AVERAGE($C:$C))/_xlfn.STDEV.S(moras2[SALARIO]))&gt;1.96,"Atípico","No")</f>
        <v>No</v>
      </c>
      <c r="K2038" t="str">
        <f>IF(ABS((moras2[[#This Row],[EDAD]]-AVERAGE($I:$I))/_xlfn.STDEV.S($I:$I))&gt;1.96,"Atípico","No")</f>
        <v>No</v>
      </c>
      <c r="L2038" t="str">
        <f t="shared" si="62"/>
        <v>46-55</v>
      </c>
      <c r="M2038" t="str">
        <f t="shared" si="63"/>
        <v>0-500.000</v>
      </c>
    </row>
    <row r="2039" spans="1:13" x14ac:dyDescent="0.35">
      <c r="A2039">
        <v>3763</v>
      </c>
      <c r="B2039" t="s">
        <v>9</v>
      </c>
      <c r="C2039">
        <v>486069</v>
      </c>
      <c r="D2039" t="s">
        <v>18</v>
      </c>
      <c r="E2039" t="s">
        <v>16</v>
      </c>
      <c r="F2039" t="s">
        <v>12</v>
      </c>
      <c r="G2039" t="s">
        <v>13</v>
      </c>
      <c r="H2039" t="s">
        <v>12</v>
      </c>
      <c r="I2039">
        <v>48</v>
      </c>
      <c r="J2039" t="str">
        <f>IF(ABS((C2039-AVERAGE($C:$C))/_xlfn.STDEV.S(moras2[SALARIO]))&gt;1.96,"Atípico","No")</f>
        <v>No</v>
      </c>
      <c r="K2039" t="str">
        <f>IF(ABS((moras2[[#This Row],[EDAD]]-AVERAGE($I:$I))/_xlfn.STDEV.S($I:$I))&gt;1.96,"Atípico","No")</f>
        <v>No</v>
      </c>
      <c r="L2039" t="str">
        <f t="shared" si="62"/>
        <v>46-55</v>
      </c>
      <c r="M2039" t="str">
        <f t="shared" si="63"/>
        <v>0-500.000</v>
      </c>
    </row>
    <row r="2040" spans="1:13" x14ac:dyDescent="0.35">
      <c r="A2040">
        <v>3107</v>
      </c>
      <c r="B2040" t="s">
        <v>15</v>
      </c>
      <c r="C2040">
        <v>486013</v>
      </c>
      <c r="D2040" t="s">
        <v>18</v>
      </c>
      <c r="E2040" t="s">
        <v>16</v>
      </c>
      <c r="F2040" t="s">
        <v>12</v>
      </c>
      <c r="G2040" t="s">
        <v>13</v>
      </c>
      <c r="H2040" t="s">
        <v>13</v>
      </c>
      <c r="I2040">
        <v>63</v>
      </c>
      <c r="J2040" t="str">
        <f>IF(ABS((C2040-AVERAGE($C:$C))/_xlfn.STDEV.S(moras2[SALARIO]))&gt;1.96,"Atípico","No")</f>
        <v>No</v>
      </c>
      <c r="K2040" t="str">
        <f>IF(ABS((moras2[[#This Row],[EDAD]]-AVERAGE($I:$I))/_xlfn.STDEV.S($I:$I))&gt;1.96,"Atípico","No")</f>
        <v>No</v>
      </c>
      <c r="L2040" t="str">
        <f t="shared" si="62"/>
        <v>56+</v>
      </c>
      <c r="M2040" t="str">
        <f t="shared" si="63"/>
        <v>0-500.000</v>
      </c>
    </row>
    <row r="2041" spans="1:13" x14ac:dyDescent="0.35">
      <c r="A2041">
        <v>3487</v>
      </c>
      <c r="B2041" t="s">
        <v>9</v>
      </c>
      <c r="C2041">
        <v>485860</v>
      </c>
      <c r="D2041" t="s">
        <v>18</v>
      </c>
      <c r="E2041" t="s">
        <v>16</v>
      </c>
      <c r="F2041" t="s">
        <v>12</v>
      </c>
      <c r="G2041" t="s">
        <v>13</v>
      </c>
      <c r="H2041" t="s">
        <v>13</v>
      </c>
      <c r="I2041">
        <v>42</v>
      </c>
      <c r="J2041" t="str">
        <f>IF(ABS((C2041-AVERAGE($C:$C))/_xlfn.STDEV.S(moras2[SALARIO]))&gt;1.96,"Atípico","No")</f>
        <v>No</v>
      </c>
      <c r="K2041" t="str">
        <f>IF(ABS((moras2[[#This Row],[EDAD]]-AVERAGE($I:$I))/_xlfn.STDEV.S($I:$I))&gt;1.96,"Atípico","No")</f>
        <v>No</v>
      </c>
      <c r="L2041" t="str">
        <f t="shared" si="62"/>
        <v>36-45</v>
      </c>
      <c r="M2041" t="str">
        <f t="shared" si="63"/>
        <v>0-500.000</v>
      </c>
    </row>
    <row r="2042" spans="1:13" x14ac:dyDescent="0.35">
      <c r="A2042">
        <v>2285</v>
      </c>
      <c r="B2042" t="s">
        <v>15</v>
      </c>
      <c r="C2042">
        <v>485843.98</v>
      </c>
      <c r="D2042" t="s">
        <v>10</v>
      </c>
      <c r="E2042" t="s">
        <v>16</v>
      </c>
      <c r="F2042" t="s">
        <v>12</v>
      </c>
      <c r="G2042" t="s">
        <v>13</v>
      </c>
      <c r="H2042" t="s">
        <v>13</v>
      </c>
      <c r="I2042">
        <v>25</v>
      </c>
      <c r="J2042" t="str">
        <f>IF(ABS((C2042-AVERAGE($C:$C))/_xlfn.STDEV.S(moras2[SALARIO]))&gt;1.96,"Atípico","No")</f>
        <v>No</v>
      </c>
      <c r="K2042" t="str">
        <f>IF(ABS((moras2[[#This Row],[EDAD]]-AVERAGE($I:$I))/_xlfn.STDEV.S($I:$I))&gt;1.96,"Atípico","No")</f>
        <v>No</v>
      </c>
      <c r="L2042" t="str">
        <f t="shared" si="62"/>
        <v>26-35</v>
      </c>
      <c r="M2042" t="str">
        <f t="shared" si="63"/>
        <v>0-500.000</v>
      </c>
    </row>
    <row r="2043" spans="1:13" x14ac:dyDescent="0.35">
      <c r="A2043">
        <v>4755</v>
      </c>
      <c r="B2043" t="s">
        <v>9</v>
      </c>
      <c r="C2043">
        <v>485785</v>
      </c>
      <c r="D2043" t="s">
        <v>10</v>
      </c>
      <c r="E2043" t="s">
        <v>16</v>
      </c>
      <c r="F2043" t="s">
        <v>12</v>
      </c>
      <c r="G2043" t="s">
        <v>13</v>
      </c>
      <c r="H2043" t="s">
        <v>12</v>
      </c>
      <c r="I2043">
        <v>28</v>
      </c>
      <c r="J2043" t="str">
        <f>IF(ABS((C2043-AVERAGE($C:$C))/_xlfn.STDEV.S(moras2[SALARIO]))&gt;1.96,"Atípico","No")</f>
        <v>No</v>
      </c>
      <c r="K2043" t="str">
        <f>IF(ABS((moras2[[#This Row],[EDAD]]-AVERAGE($I:$I))/_xlfn.STDEV.S($I:$I))&gt;1.96,"Atípico","No")</f>
        <v>No</v>
      </c>
      <c r="L2043" t="str">
        <f t="shared" si="62"/>
        <v>26-35</v>
      </c>
      <c r="M2043" t="str">
        <f t="shared" si="63"/>
        <v>0-500.000</v>
      </c>
    </row>
    <row r="2044" spans="1:13" x14ac:dyDescent="0.35">
      <c r="A2044">
        <v>3412</v>
      </c>
      <c r="B2044" t="s">
        <v>9</v>
      </c>
      <c r="C2044">
        <v>485025.35</v>
      </c>
      <c r="D2044" t="s">
        <v>10</v>
      </c>
      <c r="E2044" t="s">
        <v>11</v>
      </c>
      <c r="F2044" t="s">
        <v>12</v>
      </c>
      <c r="G2044" t="s">
        <v>13</v>
      </c>
      <c r="H2044" t="s">
        <v>13</v>
      </c>
      <c r="I2044">
        <v>30</v>
      </c>
      <c r="J2044" t="str">
        <f>IF(ABS((C2044-AVERAGE($C:$C))/_xlfn.STDEV.S(moras2[SALARIO]))&gt;1.96,"Atípico","No")</f>
        <v>No</v>
      </c>
      <c r="K2044" t="str">
        <f>IF(ABS((moras2[[#This Row],[EDAD]]-AVERAGE($I:$I))/_xlfn.STDEV.S($I:$I))&gt;1.96,"Atípico","No")</f>
        <v>No</v>
      </c>
      <c r="L2044" t="str">
        <f t="shared" si="62"/>
        <v>26-35</v>
      </c>
      <c r="M2044" t="str">
        <f t="shared" si="63"/>
        <v>0-500.000</v>
      </c>
    </row>
    <row r="2045" spans="1:13" x14ac:dyDescent="0.35">
      <c r="A2045">
        <v>3061</v>
      </c>
      <c r="B2045" t="s">
        <v>15</v>
      </c>
      <c r="C2045">
        <v>485000</v>
      </c>
      <c r="D2045" t="s">
        <v>10</v>
      </c>
      <c r="E2045" t="s">
        <v>16</v>
      </c>
      <c r="F2045" t="s">
        <v>12</v>
      </c>
      <c r="G2045" t="s">
        <v>13</v>
      </c>
      <c r="H2045" t="s">
        <v>13</v>
      </c>
      <c r="I2045">
        <v>39</v>
      </c>
      <c r="J2045" t="str">
        <f>IF(ABS((C2045-AVERAGE($C:$C))/_xlfn.STDEV.S(moras2[SALARIO]))&gt;1.96,"Atípico","No")</f>
        <v>No</v>
      </c>
      <c r="K2045" t="str">
        <f>IF(ABS((moras2[[#This Row],[EDAD]]-AVERAGE($I:$I))/_xlfn.STDEV.S($I:$I))&gt;1.96,"Atípico","No")</f>
        <v>No</v>
      </c>
      <c r="L2045" t="str">
        <f t="shared" si="62"/>
        <v>36-45</v>
      </c>
      <c r="M2045" t="str">
        <f t="shared" si="63"/>
        <v>0-500.000</v>
      </c>
    </row>
    <row r="2046" spans="1:13" x14ac:dyDescent="0.35">
      <c r="A2046">
        <v>3309</v>
      </c>
      <c r="B2046" t="s">
        <v>9</v>
      </c>
      <c r="C2046">
        <v>484940</v>
      </c>
      <c r="D2046" t="s">
        <v>18</v>
      </c>
      <c r="E2046" t="s">
        <v>16</v>
      </c>
      <c r="F2046" t="s">
        <v>12</v>
      </c>
      <c r="G2046" t="s">
        <v>13</v>
      </c>
      <c r="H2046" t="s">
        <v>12</v>
      </c>
      <c r="I2046">
        <v>33</v>
      </c>
      <c r="J2046" t="str">
        <f>IF(ABS((C2046-AVERAGE($C:$C))/_xlfn.STDEV.S(moras2[SALARIO]))&gt;1.96,"Atípico","No")</f>
        <v>No</v>
      </c>
      <c r="K2046" t="str">
        <f>IF(ABS((moras2[[#This Row],[EDAD]]-AVERAGE($I:$I))/_xlfn.STDEV.S($I:$I))&gt;1.96,"Atípico","No")</f>
        <v>No</v>
      </c>
      <c r="L2046" t="str">
        <f t="shared" si="62"/>
        <v>26-35</v>
      </c>
      <c r="M2046" t="str">
        <f t="shared" si="63"/>
        <v>0-500.000</v>
      </c>
    </row>
    <row r="2047" spans="1:13" x14ac:dyDescent="0.35">
      <c r="A2047">
        <v>1494</v>
      </c>
      <c r="B2047" t="s">
        <v>9</v>
      </c>
      <c r="C2047">
        <v>484829.52</v>
      </c>
      <c r="D2047" t="s">
        <v>10</v>
      </c>
      <c r="E2047" t="s">
        <v>16</v>
      </c>
      <c r="F2047" t="s">
        <v>12</v>
      </c>
      <c r="G2047" t="s">
        <v>13</v>
      </c>
      <c r="H2047" t="s">
        <v>13</v>
      </c>
      <c r="I2047">
        <v>25</v>
      </c>
      <c r="J2047" t="str">
        <f>IF(ABS((C2047-AVERAGE($C:$C))/_xlfn.STDEV.S(moras2[SALARIO]))&gt;1.96,"Atípico","No")</f>
        <v>No</v>
      </c>
      <c r="K2047" t="str">
        <f>IF(ABS((moras2[[#This Row],[EDAD]]-AVERAGE($I:$I))/_xlfn.STDEV.S($I:$I))&gt;1.96,"Atípico","No")</f>
        <v>No</v>
      </c>
      <c r="L2047" t="str">
        <f t="shared" si="62"/>
        <v>26-35</v>
      </c>
      <c r="M2047" t="str">
        <f t="shared" si="63"/>
        <v>0-500.000</v>
      </c>
    </row>
    <row r="2048" spans="1:13" x14ac:dyDescent="0.35">
      <c r="A2048">
        <v>1985</v>
      </c>
      <c r="B2048" t="s">
        <v>15</v>
      </c>
      <c r="C2048">
        <v>484699.48</v>
      </c>
      <c r="D2048" t="s">
        <v>10</v>
      </c>
      <c r="E2048" t="s">
        <v>16</v>
      </c>
      <c r="F2048" t="s">
        <v>12</v>
      </c>
      <c r="G2048" t="s">
        <v>13</v>
      </c>
      <c r="H2048" t="s">
        <v>13</v>
      </c>
      <c r="I2048">
        <v>21</v>
      </c>
      <c r="J2048" t="str">
        <f>IF(ABS((C2048-AVERAGE($C:$C))/_xlfn.STDEV.S(moras2[SALARIO]))&gt;1.96,"Atípico","No")</f>
        <v>No</v>
      </c>
      <c r="K2048" t="str">
        <f>IF(ABS((moras2[[#This Row],[EDAD]]-AVERAGE($I:$I))/_xlfn.STDEV.S($I:$I))&gt;1.96,"Atípico","No")</f>
        <v>No</v>
      </c>
      <c r="L2048" t="str">
        <f t="shared" si="62"/>
        <v>26-35</v>
      </c>
      <c r="M2048" t="str">
        <f t="shared" si="63"/>
        <v>0-500.000</v>
      </c>
    </row>
    <row r="2049" spans="1:13" x14ac:dyDescent="0.35">
      <c r="A2049">
        <v>1705</v>
      </c>
      <c r="B2049" t="s">
        <v>15</v>
      </c>
      <c r="C2049">
        <v>484267.8</v>
      </c>
      <c r="D2049" t="s">
        <v>14</v>
      </c>
      <c r="E2049" t="s">
        <v>11</v>
      </c>
      <c r="F2049" t="s">
        <v>12</v>
      </c>
      <c r="G2049" t="s">
        <v>13</v>
      </c>
      <c r="H2049" t="s">
        <v>13</v>
      </c>
      <c r="I2049">
        <v>84</v>
      </c>
      <c r="J2049" t="str">
        <f>IF(ABS((C2049-AVERAGE($C:$C))/_xlfn.STDEV.S(moras2[SALARIO]))&gt;1.96,"Atípico","No")</f>
        <v>No</v>
      </c>
      <c r="K2049" t="str">
        <f>IF(ABS((moras2[[#This Row],[EDAD]]-AVERAGE($I:$I))/_xlfn.STDEV.S($I:$I))&gt;1.96,"Atípico","No")</f>
        <v>Atípico</v>
      </c>
      <c r="L2049" t="str">
        <f t="shared" si="62"/>
        <v>56+</v>
      </c>
      <c r="M2049" t="str">
        <f t="shared" si="63"/>
        <v>0-500.000</v>
      </c>
    </row>
    <row r="2050" spans="1:13" x14ac:dyDescent="0.35">
      <c r="A2050">
        <v>3183</v>
      </c>
      <c r="B2050" t="s">
        <v>9</v>
      </c>
      <c r="C2050">
        <v>484144</v>
      </c>
      <c r="D2050" t="s">
        <v>10</v>
      </c>
      <c r="E2050" t="s">
        <v>16</v>
      </c>
      <c r="F2050" t="s">
        <v>12</v>
      </c>
      <c r="G2050" t="s">
        <v>13</v>
      </c>
      <c r="H2050" t="s">
        <v>13</v>
      </c>
      <c r="I2050">
        <v>46</v>
      </c>
      <c r="J2050" t="str">
        <f>IF(ABS((C2050-AVERAGE($C:$C))/_xlfn.STDEV.S(moras2[SALARIO]))&gt;1.96,"Atípico","No")</f>
        <v>No</v>
      </c>
      <c r="K2050" t="str">
        <f>IF(ABS((moras2[[#This Row],[EDAD]]-AVERAGE($I:$I))/_xlfn.STDEV.S($I:$I))&gt;1.96,"Atípico","No")</f>
        <v>No</v>
      </c>
      <c r="L2050" t="str">
        <f t="shared" ref="L2050:L2113" si="64">IF(I2050&lt;=35,"26-35",IF(I2050&lt;=45,"36-45",IF(I2050&lt;=55,"46-55","56+")))</f>
        <v>46-55</v>
      </c>
      <c r="M2050" t="str">
        <f t="shared" ref="M2050:M2113" si="65">IF(C2050&lt;=500000,"0-500.000",
IF(C2050&lt;=1000000,"500.001-1.000.000",
IF(C2050&lt;=5000000,"1.000.001-5.000.000",
"5.000.001-16.858.742")))</f>
        <v>0-500.000</v>
      </c>
    </row>
    <row r="2051" spans="1:13" x14ac:dyDescent="0.35">
      <c r="A2051">
        <v>2929</v>
      </c>
      <c r="B2051" t="s">
        <v>9</v>
      </c>
      <c r="C2051">
        <v>484083</v>
      </c>
      <c r="D2051" t="s">
        <v>10</v>
      </c>
      <c r="E2051" t="s">
        <v>16</v>
      </c>
      <c r="F2051" t="s">
        <v>12</v>
      </c>
      <c r="G2051" t="s">
        <v>13</v>
      </c>
      <c r="H2051" t="s">
        <v>13</v>
      </c>
      <c r="I2051">
        <v>33</v>
      </c>
      <c r="J2051" t="str">
        <f>IF(ABS((C2051-AVERAGE($C:$C))/_xlfn.STDEV.S(moras2[SALARIO]))&gt;1.96,"Atípico","No")</f>
        <v>No</v>
      </c>
      <c r="K2051" t="str">
        <f>IF(ABS((moras2[[#This Row],[EDAD]]-AVERAGE($I:$I))/_xlfn.STDEV.S($I:$I))&gt;1.96,"Atípico","No")</f>
        <v>No</v>
      </c>
      <c r="L2051" t="str">
        <f t="shared" si="64"/>
        <v>26-35</v>
      </c>
      <c r="M2051" t="str">
        <f t="shared" si="65"/>
        <v>0-500.000</v>
      </c>
    </row>
    <row r="2052" spans="1:13" x14ac:dyDescent="0.35">
      <c r="A2052">
        <v>2723</v>
      </c>
      <c r="B2052" t="s">
        <v>9</v>
      </c>
      <c r="C2052">
        <v>484022.45</v>
      </c>
      <c r="D2052" t="s">
        <v>10</v>
      </c>
      <c r="E2052" t="s">
        <v>16</v>
      </c>
      <c r="F2052" t="s">
        <v>12</v>
      </c>
      <c r="G2052" t="s">
        <v>13</v>
      </c>
      <c r="H2052" t="s">
        <v>13</v>
      </c>
      <c r="I2052">
        <v>42</v>
      </c>
      <c r="J2052" t="str">
        <f>IF(ABS((C2052-AVERAGE($C:$C))/_xlfn.STDEV.S(moras2[SALARIO]))&gt;1.96,"Atípico","No")</f>
        <v>No</v>
      </c>
      <c r="K2052" t="str">
        <f>IF(ABS((moras2[[#This Row],[EDAD]]-AVERAGE($I:$I))/_xlfn.STDEV.S($I:$I))&gt;1.96,"Atípico","No")</f>
        <v>No</v>
      </c>
      <c r="L2052" t="str">
        <f t="shared" si="64"/>
        <v>36-45</v>
      </c>
      <c r="M2052" t="str">
        <f t="shared" si="65"/>
        <v>0-500.000</v>
      </c>
    </row>
    <row r="2053" spans="1:13" x14ac:dyDescent="0.35">
      <c r="A2053">
        <v>2305</v>
      </c>
      <c r="B2053" t="s">
        <v>9</v>
      </c>
      <c r="C2053">
        <v>483976.7</v>
      </c>
      <c r="D2053" t="s">
        <v>14</v>
      </c>
      <c r="E2053" t="s">
        <v>11</v>
      </c>
      <c r="F2053" t="s">
        <v>12</v>
      </c>
      <c r="G2053" t="s">
        <v>13</v>
      </c>
      <c r="H2053" t="s">
        <v>13</v>
      </c>
      <c r="I2053">
        <v>72</v>
      </c>
      <c r="J2053" t="str">
        <f>IF(ABS((C2053-AVERAGE($C:$C))/_xlfn.STDEV.S(moras2[SALARIO]))&gt;1.96,"Atípico","No")</f>
        <v>No</v>
      </c>
      <c r="K2053" t="str">
        <f>IF(ABS((moras2[[#This Row],[EDAD]]-AVERAGE($I:$I))/_xlfn.STDEV.S($I:$I))&gt;1.96,"Atípico","No")</f>
        <v>Atípico</v>
      </c>
      <c r="L2053" t="str">
        <f t="shared" si="64"/>
        <v>56+</v>
      </c>
      <c r="M2053" t="str">
        <f t="shared" si="65"/>
        <v>0-500.000</v>
      </c>
    </row>
    <row r="2054" spans="1:13" x14ac:dyDescent="0.35">
      <c r="A2054">
        <v>3973</v>
      </c>
      <c r="B2054" t="s">
        <v>15</v>
      </c>
      <c r="C2054">
        <v>483156.54</v>
      </c>
      <c r="D2054" t="s">
        <v>10</v>
      </c>
      <c r="E2054" t="s">
        <v>16</v>
      </c>
      <c r="F2054" t="s">
        <v>12</v>
      </c>
      <c r="G2054" t="s">
        <v>13</v>
      </c>
      <c r="H2054" t="s">
        <v>13</v>
      </c>
      <c r="I2054">
        <v>41</v>
      </c>
      <c r="J2054" t="str">
        <f>IF(ABS((C2054-AVERAGE($C:$C))/_xlfn.STDEV.S(moras2[SALARIO]))&gt;1.96,"Atípico","No")</f>
        <v>No</v>
      </c>
      <c r="K2054" t="str">
        <f>IF(ABS((moras2[[#This Row],[EDAD]]-AVERAGE($I:$I))/_xlfn.STDEV.S($I:$I))&gt;1.96,"Atípico","No")</f>
        <v>No</v>
      </c>
      <c r="L2054" t="str">
        <f t="shared" si="64"/>
        <v>36-45</v>
      </c>
      <c r="M2054" t="str">
        <f t="shared" si="65"/>
        <v>0-500.000</v>
      </c>
    </row>
    <row r="2055" spans="1:13" x14ac:dyDescent="0.35">
      <c r="A2055">
        <v>91</v>
      </c>
      <c r="B2055" t="s">
        <v>9</v>
      </c>
      <c r="C2055">
        <v>483142.5</v>
      </c>
      <c r="D2055" t="s">
        <v>10</v>
      </c>
      <c r="E2055" t="s">
        <v>16</v>
      </c>
      <c r="F2055" t="s">
        <v>12</v>
      </c>
      <c r="G2055" t="s">
        <v>13</v>
      </c>
      <c r="H2055" t="s">
        <v>13</v>
      </c>
      <c r="I2055">
        <v>33</v>
      </c>
      <c r="J2055" t="str">
        <f>IF(ABS((C2055-AVERAGE($C:$C))/_xlfn.STDEV.S(moras2[SALARIO]))&gt;1.96,"Atípico","No")</f>
        <v>No</v>
      </c>
      <c r="K2055" t="str">
        <f>IF(ABS((moras2[[#This Row],[EDAD]]-AVERAGE($I:$I))/_xlfn.STDEV.S($I:$I))&gt;1.96,"Atípico","No")</f>
        <v>No</v>
      </c>
      <c r="L2055" t="str">
        <f t="shared" si="64"/>
        <v>26-35</v>
      </c>
      <c r="M2055" t="str">
        <f t="shared" si="65"/>
        <v>0-500.000</v>
      </c>
    </row>
    <row r="2056" spans="1:13" x14ac:dyDescent="0.35">
      <c r="A2056">
        <v>4190</v>
      </c>
      <c r="B2056" t="s">
        <v>15</v>
      </c>
      <c r="C2056">
        <v>483037.91</v>
      </c>
      <c r="D2056" t="s">
        <v>14</v>
      </c>
      <c r="E2056" t="s">
        <v>11</v>
      </c>
      <c r="F2056" t="s">
        <v>12</v>
      </c>
      <c r="G2056" t="s">
        <v>13</v>
      </c>
      <c r="H2056" t="s">
        <v>13</v>
      </c>
      <c r="I2056">
        <v>84</v>
      </c>
      <c r="J2056" t="str">
        <f>IF(ABS((C2056-AVERAGE($C:$C))/_xlfn.STDEV.S(moras2[SALARIO]))&gt;1.96,"Atípico","No")</f>
        <v>No</v>
      </c>
      <c r="K2056" t="str">
        <f>IF(ABS((moras2[[#This Row],[EDAD]]-AVERAGE($I:$I))/_xlfn.STDEV.S($I:$I))&gt;1.96,"Atípico","No")</f>
        <v>Atípico</v>
      </c>
      <c r="L2056" t="str">
        <f t="shared" si="64"/>
        <v>56+</v>
      </c>
      <c r="M2056" t="str">
        <f t="shared" si="65"/>
        <v>0-500.000</v>
      </c>
    </row>
    <row r="2057" spans="1:13" x14ac:dyDescent="0.35">
      <c r="A2057">
        <v>502</v>
      </c>
      <c r="B2057" t="s">
        <v>9</v>
      </c>
      <c r="C2057">
        <v>482134</v>
      </c>
      <c r="D2057" t="s">
        <v>18</v>
      </c>
      <c r="E2057" t="s">
        <v>16</v>
      </c>
      <c r="F2057" t="s">
        <v>12</v>
      </c>
      <c r="G2057" t="s">
        <v>13</v>
      </c>
      <c r="H2057" t="s">
        <v>13</v>
      </c>
      <c r="I2057">
        <v>69</v>
      </c>
      <c r="J2057" t="str">
        <f>IF(ABS((C2057-AVERAGE($C:$C))/_xlfn.STDEV.S(moras2[SALARIO]))&gt;1.96,"Atípico","No")</f>
        <v>No</v>
      </c>
      <c r="K2057" t="str">
        <f>IF(ABS((moras2[[#This Row],[EDAD]]-AVERAGE($I:$I))/_xlfn.STDEV.S($I:$I))&gt;1.96,"Atípico","No")</f>
        <v>No</v>
      </c>
      <c r="L2057" t="str">
        <f t="shared" si="64"/>
        <v>56+</v>
      </c>
      <c r="M2057" t="str">
        <f t="shared" si="65"/>
        <v>0-500.000</v>
      </c>
    </row>
    <row r="2058" spans="1:13" x14ac:dyDescent="0.35">
      <c r="A2058">
        <v>1390</v>
      </c>
      <c r="B2058" t="s">
        <v>9</v>
      </c>
      <c r="C2058">
        <v>482000</v>
      </c>
      <c r="D2058" t="s">
        <v>10</v>
      </c>
      <c r="E2058" t="s">
        <v>16</v>
      </c>
      <c r="F2058" t="s">
        <v>12</v>
      </c>
      <c r="G2058" t="s">
        <v>13</v>
      </c>
      <c r="H2058" t="s">
        <v>12</v>
      </c>
      <c r="I2058">
        <v>36</v>
      </c>
      <c r="J2058" t="str">
        <f>IF(ABS((C2058-AVERAGE($C:$C))/_xlfn.STDEV.S(moras2[SALARIO]))&gt;1.96,"Atípico","No")</f>
        <v>No</v>
      </c>
      <c r="K2058" t="str">
        <f>IF(ABS((moras2[[#This Row],[EDAD]]-AVERAGE($I:$I))/_xlfn.STDEV.S($I:$I))&gt;1.96,"Atípico","No")</f>
        <v>No</v>
      </c>
      <c r="L2058" t="str">
        <f t="shared" si="64"/>
        <v>36-45</v>
      </c>
      <c r="M2058" t="str">
        <f t="shared" si="65"/>
        <v>0-500.000</v>
      </c>
    </row>
    <row r="2059" spans="1:13" x14ac:dyDescent="0.35">
      <c r="A2059">
        <v>1780</v>
      </c>
      <c r="B2059" t="s">
        <v>9</v>
      </c>
      <c r="C2059">
        <v>480747.21</v>
      </c>
      <c r="D2059" t="s">
        <v>10</v>
      </c>
      <c r="E2059" t="s">
        <v>16</v>
      </c>
      <c r="F2059" t="s">
        <v>12</v>
      </c>
      <c r="G2059" t="s">
        <v>13</v>
      </c>
      <c r="H2059" t="s">
        <v>13</v>
      </c>
      <c r="I2059">
        <v>62</v>
      </c>
      <c r="J2059" t="str">
        <f>IF(ABS((C2059-AVERAGE($C:$C))/_xlfn.STDEV.S(moras2[SALARIO]))&gt;1.96,"Atípico","No")</f>
        <v>No</v>
      </c>
      <c r="K2059" t="str">
        <f>IF(ABS((moras2[[#This Row],[EDAD]]-AVERAGE($I:$I))/_xlfn.STDEV.S($I:$I))&gt;1.96,"Atípico","No")</f>
        <v>No</v>
      </c>
      <c r="L2059" t="str">
        <f t="shared" si="64"/>
        <v>56+</v>
      </c>
      <c r="M2059" t="str">
        <f t="shared" si="65"/>
        <v>0-500.000</v>
      </c>
    </row>
    <row r="2060" spans="1:13" x14ac:dyDescent="0.35">
      <c r="A2060">
        <v>3661</v>
      </c>
      <c r="B2060" t="s">
        <v>9</v>
      </c>
      <c r="C2060">
        <v>480577</v>
      </c>
      <c r="D2060" t="s">
        <v>18</v>
      </c>
      <c r="E2060" t="s">
        <v>16</v>
      </c>
      <c r="F2060" t="s">
        <v>12</v>
      </c>
      <c r="G2060" t="s">
        <v>13</v>
      </c>
      <c r="H2060" t="s">
        <v>13</v>
      </c>
      <c r="I2060">
        <v>49</v>
      </c>
      <c r="J2060" t="str">
        <f>IF(ABS((C2060-AVERAGE($C:$C))/_xlfn.STDEV.S(moras2[SALARIO]))&gt;1.96,"Atípico","No")</f>
        <v>No</v>
      </c>
      <c r="K2060" t="str">
        <f>IF(ABS((moras2[[#This Row],[EDAD]]-AVERAGE($I:$I))/_xlfn.STDEV.S($I:$I))&gt;1.96,"Atípico","No")</f>
        <v>No</v>
      </c>
      <c r="L2060" t="str">
        <f t="shared" si="64"/>
        <v>46-55</v>
      </c>
      <c r="M2060" t="str">
        <f t="shared" si="65"/>
        <v>0-500.000</v>
      </c>
    </row>
    <row r="2061" spans="1:13" x14ac:dyDescent="0.35">
      <c r="A2061">
        <v>979</v>
      </c>
      <c r="B2061" t="s">
        <v>9</v>
      </c>
      <c r="C2061">
        <v>480560.24</v>
      </c>
      <c r="D2061" t="s">
        <v>10</v>
      </c>
      <c r="E2061" t="s">
        <v>16</v>
      </c>
      <c r="F2061" t="s">
        <v>12</v>
      </c>
      <c r="G2061" t="s">
        <v>13</v>
      </c>
      <c r="H2061" t="s">
        <v>13</v>
      </c>
      <c r="I2061">
        <v>25</v>
      </c>
      <c r="J2061" t="str">
        <f>IF(ABS((C2061-AVERAGE($C:$C))/_xlfn.STDEV.S(moras2[SALARIO]))&gt;1.96,"Atípico","No")</f>
        <v>No</v>
      </c>
      <c r="K2061" t="str">
        <f>IF(ABS((moras2[[#This Row],[EDAD]]-AVERAGE($I:$I))/_xlfn.STDEV.S($I:$I))&gt;1.96,"Atípico","No")</f>
        <v>No</v>
      </c>
      <c r="L2061" t="str">
        <f t="shared" si="64"/>
        <v>26-35</v>
      </c>
      <c r="M2061" t="str">
        <f t="shared" si="65"/>
        <v>0-500.000</v>
      </c>
    </row>
    <row r="2062" spans="1:13" x14ac:dyDescent="0.35">
      <c r="A2062">
        <v>2793</v>
      </c>
      <c r="B2062" t="s">
        <v>9</v>
      </c>
      <c r="C2062">
        <v>480488</v>
      </c>
      <c r="D2062" t="s">
        <v>10</v>
      </c>
      <c r="E2062" t="s">
        <v>16</v>
      </c>
      <c r="F2062" t="s">
        <v>12</v>
      </c>
      <c r="G2062" t="s">
        <v>12</v>
      </c>
      <c r="H2062" t="s">
        <v>13</v>
      </c>
      <c r="I2062">
        <v>23</v>
      </c>
      <c r="J2062" t="str">
        <f>IF(ABS((C2062-AVERAGE($C:$C))/_xlfn.STDEV.S(moras2[SALARIO]))&gt;1.96,"Atípico","No")</f>
        <v>No</v>
      </c>
      <c r="K2062" t="str">
        <f>IF(ABS((moras2[[#This Row],[EDAD]]-AVERAGE($I:$I))/_xlfn.STDEV.S($I:$I))&gt;1.96,"Atípico","No")</f>
        <v>No</v>
      </c>
      <c r="L2062" t="str">
        <f t="shared" si="64"/>
        <v>26-35</v>
      </c>
      <c r="M2062" t="str">
        <f t="shared" si="65"/>
        <v>0-500.000</v>
      </c>
    </row>
    <row r="2063" spans="1:13" x14ac:dyDescent="0.35">
      <c r="A2063">
        <v>4179</v>
      </c>
      <c r="B2063" t="s">
        <v>9</v>
      </c>
      <c r="C2063">
        <v>480445</v>
      </c>
      <c r="D2063" t="s">
        <v>10</v>
      </c>
      <c r="E2063" t="s">
        <v>11</v>
      </c>
      <c r="F2063" t="s">
        <v>12</v>
      </c>
      <c r="G2063" t="s">
        <v>13</v>
      </c>
      <c r="H2063" t="s">
        <v>13</v>
      </c>
      <c r="I2063">
        <v>44</v>
      </c>
      <c r="J2063" t="str">
        <f>IF(ABS((C2063-AVERAGE($C:$C))/_xlfn.STDEV.S(moras2[SALARIO]))&gt;1.96,"Atípico","No")</f>
        <v>No</v>
      </c>
      <c r="K2063" t="str">
        <f>IF(ABS((moras2[[#This Row],[EDAD]]-AVERAGE($I:$I))/_xlfn.STDEV.S($I:$I))&gt;1.96,"Atípico","No")</f>
        <v>No</v>
      </c>
      <c r="L2063" t="str">
        <f t="shared" si="64"/>
        <v>36-45</v>
      </c>
      <c r="M2063" t="str">
        <f t="shared" si="65"/>
        <v>0-500.000</v>
      </c>
    </row>
    <row r="2064" spans="1:13" x14ac:dyDescent="0.35">
      <c r="A2064">
        <v>1651</v>
      </c>
      <c r="B2064" t="s">
        <v>15</v>
      </c>
      <c r="C2064">
        <v>480000</v>
      </c>
      <c r="D2064" t="s">
        <v>10</v>
      </c>
      <c r="E2064" t="s">
        <v>16</v>
      </c>
      <c r="F2064" t="s">
        <v>12</v>
      </c>
      <c r="G2064" t="s">
        <v>13</v>
      </c>
      <c r="H2064" t="s">
        <v>13</v>
      </c>
      <c r="I2064">
        <v>24</v>
      </c>
      <c r="J2064" t="str">
        <f>IF(ABS((C2064-AVERAGE($C:$C))/_xlfn.STDEV.S(moras2[SALARIO]))&gt;1.96,"Atípico","No")</f>
        <v>No</v>
      </c>
      <c r="K2064" t="str">
        <f>IF(ABS((moras2[[#This Row],[EDAD]]-AVERAGE($I:$I))/_xlfn.STDEV.S($I:$I))&gt;1.96,"Atípico","No")</f>
        <v>No</v>
      </c>
      <c r="L2064" t="str">
        <f t="shared" si="64"/>
        <v>26-35</v>
      </c>
      <c r="M2064" t="str">
        <f t="shared" si="65"/>
        <v>0-500.000</v>
      </c>
    </row>
    <row r="2065" spans="1:13" x14ac:dyDescent="0.35">
      <c r="A2065">
        <v>489</v>
      </c>
      <c r="B2065" t="s">
        <v>15</v>
      </c>
      <c r="C2065">
        <v>480000</v>
      </c>
      <c r="D2065" t="s">
        <v>10</v>
      </c>
      <c r="E2065" t="s">
        <v>16</v>
      </c>
      <c r="F2065" t="s">
        <v>12</v>
      </c>
      <c r="G2065" t="s">
        <v>13</v>
      </c>
      <c r="H2065" t="s">
        <v>13</v>
      </c>
      <c r="I2065">
        <v>26</v>
      </c>
      <c r="J2065" t="str">
        <f>IF(ABS((C2065-AVERAGE($C:$C))/_xlfn.STDEV.S(moras2[SALARIO]))&gt;1.96,"Atípico","No")</f>
        <v>No</v>
      </c>
      <c r="K2065" t="str">
        <f>IF(ABS((moras2[[#This Row],[EDAD]]-AVERAGE($I:$I))/_xlfn.STDEV.S($I:$I))&gt;1.96,"Atípico","No")</f>
        <v>No</v>
      </c>
      <c r="L2065" t="str">
        <f t="shared" si="64"/>
        <v>26-35</v>
      </c>
      <c r="M2065" t="str">
        <f t="shared" si="65"/>
        <v>0-500.000</v>
      </c>
    </row>
    <row r="2066" spans="1:13" x14ac:dyDescent="0.35">
      <c r="A2066">
        <v>1155</v>
      </c>
      <c r="B2066" t="s">
        <v>15</v>
      </c>
      <c r="C2066">
        <v>479260</v>
      </c>
      <c r="D2066" t="s">
        <v>10</v>
      </c>
      <c r="E2066" t="s">
        <v>16</v>
      </c>
      <c r="F2066" t="s">
        <v>12</v>
      </c>
      <c r="G2066" t="s">
        <v>13</v>
      </c>
      <c r="H2066" t="s">
        <v>13</v>
      </c>
      <c r="I2066">
        <v>28</v>
      </c>
      <c r="J2066" t="str">
        <f>IF(ABS((C2066-AVERAGE($C:$C))/_xlfn.STDEV.S(moras2[SALARIO]))&gt;1.96,"Atípico","No")</f>
        <v>No</v>
      </c>
      <c r="K2066" t="str">
        <f>IF(ABS((moras2[[#This Row],[EDAD]]-AVERAGE($I:$I))/_xlfn.STDEV.S($I:$I))&gt;1.96,"Atípico","No")</f>
        <v>No</v>
      </c>
      <c r="L2066" t="str">
        <f t="shared" si="64"/>
        <v>26-35</v>
      </c>
      <c r="M2066" t="str">
        <f t="shared" si="65"/>
        <v>0-500.000</v>
      </c>
    </row>
    <row r="2067" spans="1:13" x14ac:dyDescent="0.35">
      <c r="A2067">
        <v>4954</v>
      </c>
      <c r="B2067" t="s">
        <v>9</v>
      </c>
      <c r="C2067">
        <v>479252.04</v>
      </c>
      <c r="D2067" t="s">
        <v>10</v>
      </c>
      <c r="E2067" t="s">
        <v>16</v>
      </c>
      <c r="F2067" t="s">
        <v>12</v>
      </c>
      <c r="G2067" t="s">
        <v>13</v>
      </c>
      <c r="H2067" t="s">
        <v>13</v>
      </c>
      <c r="I2067">
        <v>25</v>
      </c>
      <c r="J2067" t="str">
        <f>IF(ABS((C2067-AVERAGE($C:$C))/_xlfn.STDEV.S(moras2[SALARIO]))&gt;1.96,"Atípico","No")</f>
        <v>No</v>
      </c>
      <c r="K2067" t="str">
        <f>IF(ABS((moras2[[#This Row],[EDAD]]-AVERAGE($I:$I))/_xlfn.STDEV.S($I:$I))&gt;1.96,"Atípico","No")</f>
        <v>No</v>
      </c>
      <c r="L2067" t="str">
        <f t="shared" si="64"/>
        <v>26-35</v>
      </c>
      <c r="M2067" t="str">
        <f t="shared" si="65"/>
        <v>0-500.000</v>
      </c>
    </row>
    <row r="2068" spans="1:13" x14ac:dyDescent="0.35">
      <c r="A2068">
        <v>795</v>
      </c>
      <c r="B2068" t="s">
        <v>15</v>
      </c>
      <c r="C2068">
        <v>479051.66</v>
      </c>
      <c r="D2068" t="s">
        <v>10</v>
      </c>
      <c r="E2068" t="s">
        <v>16</v>
      </c>
      <c r="F2068" t="s">
        <v>12</v>
      </c>
      <c r="G2068" t="s">
        <v>13</v>
      </c>
      <c r="H2068" t="s">
        <v>13</v>
      </c>
      <c r="I2068">
        <v>47</v>
      </c>
      <c r="J2068" t="str">
        <f>IF(ABS((C2068-AVERAGE($C:$C))/_xlfn.STDEV.S(moras2[SALARIO]))&gt;1.96,"Atípico","No")</f>
        <v>No</v>
      </c>
      <c r="K2068" t="str">
        <f>IF(ABS((moras2[[#This Row],[EDAD]]-AVERAGE($I:$I))/_xlfn.STDEV.S($I:$I))&gt;1.96,"Atípico","No")</f>
        <v>No</v>
      </c>
      <c r="L2068" t="str">
        <f t="shared" si="64"/>
        <v>46-55</v>
      </c>
      <c r="M2068" t="str">
        <f t="shared" si="65"/>
        <v>0-500.000</v>
      </c>
    </row>
    <row r="2069" spans="1:13" x14ac:dyDescent="0.35">
      <c r="A2069">
        <v>4742</v>
      </c>
      <c r="B2069" t="s">
        <v>9</v>
      </c>
      <c r="C2069">
        <v>478916.7</v>
      </c>
      <c r="D2069" t="s">
        <v>10</v>
      </c>
      <c r="E2069" t="s">
        <v>16</v>
      </c>
      <c r="F2069" t="s">
        <v>12</v>
      </c>
      <c r="G2069" t="s">
        <v>12</v>
      </c>
      <c r="H2069" t="s">
        <v>13</v>
      </c>
      <c r="I2069">
        <v>48</v>
      </c>
      <c r="J2069" t="str">
        <f>IF(ABS((C2069-AVERAGE($C:$C))/_xlfn.STDEV.S(moras2[SALARIO]))&gt;1.96,"Atípico","No")</f>
        <v>No</v>
      </c>
      <c r="K2069" t="str">
        <f>IF(ABS((moras2[[#This Row],[EDAD]]-AVERAGE($I:$I))/_xlfn.STDEV.S($I:$I))&gt;1.96,"Atípico","No")</f>
        <v>No</v>
      </c>
      <c r="L2069" t="str">
        <f t="shared" si="64"/>
        <v>46-55</v>
      </c>
      <c r="M2069" t="str">
        <f t="shared" si="65"/>
        <v>0-500.000</v>
      </c>
    </row>
    <row r="2070" spans="1:13" x14ac:dyDescent="0.35">
      <c r="A2070">
        <v>3916</v>
      </c>
      <c r="B2070" t="s">
        <v>9</v>
      </c>
      <c r="C2070">
        <v>478496</v>
      </c>
      <c r="D2070" t="s">
        <v>18</v>
      </c>
      <c r="E2070" t="s">
        <v>16</v>
      </c>
      <c r="F2070" t="s">
        <v>12</v>
      </c>
      <c r="G2070" t="s">
        <v>13</v>
      </c>
      <c r="H2070" t="s">
        <v>13</v>
      </c>
      <c r="I2070">
        <v>31</v>
      </c>
      <c r="J2070" t="str">
        <f>IF(ABS((C2070-AVERAGE($C:$C))/_xlfn.STDEV.S(moras2[SALARIO]))&gt;1.96,"Atípico","No")</f>
        <v>No</v>
      </c>
      <c r="K2070" t="str">
        <f>IF(ABS((moras2[[#This Row],[EDAD]]-AVERAGE($I:$I))/_xlfn.STDEV.S($I:$I))&gt;1.96,"Atípico","No")</f>
        <v>No</v>
      </c>
      <c r="L2070" t="str">
        <f t="shared" si="64"/>
        <v>26-35</v>
      </c>
      <c r="M2070" t="str">
        <f t="shared" si="65"/>
        <v>0-500.000</v>
      </c>
    </row>
    <row r="2071" spans="1:13" x14ac:dyDescent="0.35">
      <c r="A2071">
        <v>4252</v>
      </c>
      <c r="B2071" t="s">
        <v>9</v>
      </c>
      <c r="C2071">
        <v>478473.57</v>
      </c>
      <c r="D2071" t="s">
        <v>10</v>
      </c>
      <c r="E2071" t="s">
        <v>16</v>
      </c>
      <c r="F2071" t="s">
        <v>12</v>
      </c>
      <c r="G2071" t="s">
        <v>13</v>
      </c>
      <c r="H2071" t="s">
        <v>13</v>
      </c>
      <c r="I2071">
        <v>26</v>
      </c>
      <c r="J2071" t="str">
        <f>IF(ABS((C2071-AVERAGE($C:$C))/_xlfn.STDEV.S(moras2[SALARIO]))&gt;1.96,"Atípico","No")</f>
        <v>No</v>
      </c>
      <c r="K2071" t="str">
        <f>IF(ABS((moras2[[#This Row],[EDAD]]-AVERAGE($I:$I))/_xlfn.STDEV.S($I:$I))&gt;1.96,"Atípico","No")</f>
        <v>No</v>
      </c>
      <c r="L2071" t="str">
        <f t="shared" si="64"/>
        <v>26-35</v>
      </c>
      <c r="M2071" t="str">
        <f t="shared" si="65"/>
        <v>0-500.000</v>
      </c>
    </row>
    <row r="2072" spans="1:13" x14ac:dyDescent="0.35">
      <c r="A2072">
        <v>1948</v>
      </c>
      <c r="B2072" t="s">
        <v>9</v>
      </c>
      <c r="C2072">
        <v>478452</v>
      </c>
      <c r="D2072" t="s">
        <v>18</v>
      </c>
      <c r="E2072" t="s">
        <v>16</v>
      </c>
      <c r="F2072" t="s">
        <v>12</v>
      </c>
      <c r="G2072" t="s">
        <v>12</v>
      </c>
      <c r="H2072" t="s">
        <v>13</v>
      </c>
      <c r="I2072">
        <v>49</v>
      </c>
      <c r="J2072" t="str">
        <f>IF(ABS((C2072-AVERAGE($C:$C))/_xlfn.STDEV.S(moras2[SALARIO]))&gt;1.96,"Atípico","No")</f>
        <v>No</v>
      </c>
      <c r="K2072" t="str">
        <f>IF(ABS((moras2[[#This Row],[EDAD]]-AVERAGE($I:$I))/_xlfn.STDEV.S($I:$I))&gt;1.96,"Atípico","No")</f>
        <v>No</v>
      </c>
      <c r="L2072" t="str">
        <f t="shared" si="64"/>
        <v>46-55</v>
      </c>
      <c r="M2072" t="str">
        <f t="shared" si="65"/>
        <v>0-500.000</v>
      </c>
    </row>
    <row r="2073" spans="1:13" x14ac:dyDescent="0.35">
      <c r="A2073">
        <v>296</v>
      </c>
      <c r="B2073" t="s">
        <v>15</v>
      </c>
      <c r="C2073">
        <v>478452</v>
      </c>
      <c r="D2073" t="s">
        <v>18</v>
      </c>
      <c r="E2073" t="s">
        <v>16</v>
      </c>
      <c r="F2073" t="s">
        <v>12</v>
      </c>
      <c r="G2073" t="s">
        <v>13</v>
      </c>
      <c r="H2073" t="s">
        <v>12</v>
      </c>
      <c r="I2073">
        <v>58</v>
      </c>
      <c r="J2073" t="str">
        <f>IF(ABS((C2073-AVERAGE($C:$C))/_xlfn.STDEV.S(moras2[SALARIO]))&gt;1.96,"Atípico","No")</f>
        <v>No</v>
      </c>
      <c r="K2073" t="str">
        <f>IF(ABS((moras2[[#This Row],[EDAD]]-AVERAGE($I:$I))/_xlfn.STDEV.S($I:$I))&gt;1.96,"Atípico","No")</f>
        <v>No</v>
      </c>
      <c r="L2073" t="str">
        <f t="shared" si="64"/>
        <v>56+</v>
      </c>
      <c r="M2073" t="str">
        <f t="shared" si="65"/>
        <v>0-500.000</v>
      </c>
    </row>
    <row r="2074" spans="1:13" x14ac:dyDescent="0.35">
      <c r="A2074">
        <v>1453</v>
      </c>
      <c r="B2074" t="s">
        <v>9</v>
      </c>
      <c r="C2074">
        <v>477915</v>
      </c>
      <c r="D2074" t="s">
        <v>10</v>
      </c>
      <c r="E2074" t="s">
        <v>11</v>
      </c>
      <c r="F2074" t="s">
        <v>12</v>
      </c>
      <c r="G2074" t="s">
        <v>13</v>
      </c>
      <c r="H2074" t="s">
        <v>13</v>
      </c>
      <c r="I2074">
        <v>21</v>
      </c>
      <c r="J2074" t="str">
        <f>IF(ABS((C2074-AVERAGE($C:$C))/_xlfn.STDEV.S(moras2[SALARIO]))&gt;1.96,"Atípico","No")</f>
        <v>No</v>
      </c>
      <c r="K2074" t="str">
        <f>IF(ABS((moras2[[#This Row],[EDAD]]-AVERAGE($I:$I))/_xlfn.STDEV.S($I:$I))&gt;1.96,"Atípico","No")</f>
        <v>No</v>
      </c>
      <c r="L2074" t="str">
        <f t="shared" si="64"/>
        <v>26-35</v>
      </c>
      <c r="M2074" t="str">
        <f t="shared" si="65"/>
        <v>0-500.000</v>
      </c>
    </row>
    <row r="2075" spans="1:13" x14ac:dyDescent="0.35">
      <c r="A2075">
        <v>1745</v>
      </c>
      <c r="B2075" t="s">
        <v>15</v>
      </c>
      <c r="C2075">
        <v>477915</v>
      </c>
      <c r="D2075" t="s">
        <v>10</v>
      </c>
      <c r="E2075" t="s">
        <v>11</v>
      </c>
      <c r="F2075" t="s">
        <v>12</v>
      </c>
      <c r="G2075" t="s">
        <v>13</v>
      </c>
      <c r="H2075" t="s">
        <v>13</v>
      </c>
      <c r="I2075">
        <v>29</v>
      </c>
      <c r="J2075" t="str">
        <f>IF(ABS((C2075-AVERAGE($C:$C))/_xlfn.STDEV.S(moras2[SALARIO]))&gt;1.96,"Atípico","No")</f>
        <v>No</v>
      </c>
      <c r="K2075" t="str">
        <f>IF(ABS((moras2[[#This Row],[EDAD]]-AVERAGE($I:$I))/_xlfn.STDEV.S($I:$I))&gt;1.96,"Atípico","No")</f>
        <v>No</v>
      </c>
      <c r="L2075" t="str">
        <f t="shared" si="64"/>
        <v>26-35</v>
      </c>
      <c r="M2075" t="str">
        <f t="shared" si="65"/>
        <v>0-500.000</v>
      </c>
    </row>
    <row r="2076" spans="1:13" x14ac:dyDescent="0.35">
      <c r="A2076">
        <v>3103</v>
      </c>
      <c r="B2076" t="s">
        <v>15</v>
      </c>
      <c r="C2076">
        <v>477903</v>
      </c>
      <c r="D2076" t="s">
        <v>18</v>
      </c>
      <c r="E2076" t="s">
        <v>16</v>
      </c>
      <c r="F2076" t="s">
        <v>12</v>
      </c>
      <c r="G2076" t="s">
        <v>13</v>
      </c>
      <c r="H2076" t="s">
        <v>13</v>
      </c>
      <c r="I2076">
        <v>51</v>
      </c>
      <c r="J2076" t="str">
        <f>IF(ABS((C2076-AVERAGE($C:$C))/_xlfn.STDEV.S(moras2[SALARIO]))&gt;1.96,"Atípico","No")</f>
        <v>No</v>
      </c>
      <c r="K2076" t="str">
        <f>IF(ABS((moras2[[#This Row],[EDAD]]-AVERAGE($I:$I))/_xlfn.STDEV.S($I:$I))&gt;1.96,"Atípico","No")</f>
        <v>No</v>
      </c>
      <c r="L2076" t="str">
        <f t="shared" si="64"/>
        <v>46-55</v>
      </c>
      <c r="M2076" t="str">
        <f t="shared" si="65"/>
        <v>0-500.000</v>
      </c>
    </row>
    <row r="2077" spans="1:13" x14ac:dyDescent="0.35">
      <c r="A2077">
        <v>3984</v>
      </c>
      <c r="B2077" t="s">
        <v>9</v>
      </c>
      <c r="C2077">
        <v>477796.63</v>
      </c>
      <c r="D2077" t="s">
        <v>10</v>
      </c>
      <c r="E2077" t="s">
        <v>11</v>
      </c>
      <c r="F2077" t="s">
        <v>12</v>
      </c>
      <c r="G2077" t="s">
        <v>13</v>
      </c>
      <c r="H2077" t="s">
        <v>13</v>
      </c>
      <c r="I2077">
        <v>36</v>
      </c>
      <c r="J2077" t="str">
        <f>IF(ABS((C2077-AVERAGE($C:$C))/_xlfn.STDEV.S(moras2[SALARIO]))&gt;1.96,"Atípico","No")</f>
        <v>No</v>
      </c>
      <c r="K2077" t="str">
        <f>IF(ABS((moras2[[#This Row],[EDAD]]-AVERAGE($I:$I))/_xlfn.STDEV.S($I:$I))&gt;1.96,"Atípico","No")</f>
        <v>No</v>
      </c>
      <c r="L2077" t="str">
        <f t="shared" si="64"/>
        <v>36-45</v>
      </c>
      <c r="M2077" t="str">
        <f t="shared" si="65"/>
        <v>0-500.000</v>
      </c>
    </row>
    <row r="2078" spans="1:13" x14ac:dyDescent="0.35">
      <c r="A2078">
        <v>2764</v>
      </c>
      <c r="B2078" t="s">
        <v>9</v>
      </c>
      <c r="C2078">
        <v>477307.36</v>
      </c>
      <c r="D2078" t="s">
        <v>10</v>
      </c>
      <c r="E2078" t="s">
        <v>16</v>
      </c>
      <c r="F2078" t="s">
        <v>12</v>
      </c>
      <c r="G2078" t="s">
        <v>13</v>
      </c>
      <c r="H2078" t="s">
        <v>13</v>
      </c>
      <c r="I2078">
        <v>63</v>
      </c>
      <c r="J2078" t="str">
        <f>IF(ABS((C2078-AVERAGE($C:$C))/_xlfn.STDEV.S(moras2[SALARIO]))&gt;1.96,"Atípico","No")</f>
        <v>No</v>
      </c>
      <c r="K2078" t="str">
        <f>IF(ABS((moras2[[#This Row],[EDAD]]-AVERAGE($I:$I))/_xlfn.STDEV.S($I:$I))&gt;1.96,"Atípico","No")</f>
        <v>No</v>
      </c>
      <c r="L2078" t="str">
        <f t="shared" si="64"/>
        <v>56+</v>
      </c>
      <c r="M2078" t="str">
        <f t="shared" si="65"/>
        <v>0-500.000</v>
      </c>
    </row>
    <row r="2079" spans="1:13" x14ac:dyDescent="0.35">
      <c r="A2079">
        <v>1736</v>
      </c>
      <c r="B2079" t="s">
        <v>9</v>
      </c>
      <c r="C2079">
        <v>477300</v>
      </c>
      <c r="D2079" t="s">
        <v>10</v>
      </c>
      <c r="E2079" t="s">
        <v>16</v>
      </c>
      <c r="F2079" t="s">
        <v>12</v>
      </c>
      <c r="G2079" t="s">
        <v>13</v>
      </c>
      <c r="H2079" t="s">
        <v>13</v>
      </c>
      <c r="I2079">
        <v>63</v>
      </c>
      <c r="J2079" t="str">
        <f>IF(ABS((C2079-AVERAGE($C:$C))/_xlfn.STDEV.S(moras2[SALARIO]))&gt;1.96,"Atípico","No")</f>
        <v>No</v>
      </c>
      <c r="K2079" t="str">
        <f>IF(ABS((moras2[[#This Row],[EDAD]]-AVERAGE($I:$I))/_xlfn.STDEV.S($I:$I))&gt;1.96,"Atípico","No")</f>
        <v>No</v>
      </c>
      <c r="L2079" t="str">
        <f t="shared" si="64"/>
        <v>56+</v>
      </c>
      <c r="M2079" t="str">
        <f t="shared" si="65"/>
        <v>0-500.000</v>
      </c>
    </row>
    <row r="2080" spans="1:13" x14ac:dyDescent="0.35">
      <c r="A2080">
        <v>3367</v>
      </c>
      <c r="B2080" t="s">
        <v>9</v>
      </c>
      <c r="C2080">
        <v>477206.99</v>
      </c>
      <c r="D2080" t="s">
        <v>10</v>
      </c>
      <c r="E2080" t="s">
        <v>16</v>
      </c>
      <c r="F2080" t="s">
        <v>12</v>
      </c>
      <c r="G2080" t="s">
        <v>13</v>
      </c>
      <c r="H2080" t="s">
        <v>13</v>
      </c>
      <c r="I2080">
        <v>27</v>
      </c>
      <c r="J2080" t="str">
        <f>IF(ABS((C2080-AVERAGE($C:$C))/_xlfn.STDEV.S(moras2[SALARIO]))&gt;1.96,"Atípico","No")</f>
        <v>No</v>
      </c>
      <c r="K2080" t="str">
        <f>IF(ABS((moras2[[#This Row],[EDAD]]-AVERAGE($I:$I))/_xlfn.STDEV.S($I:$I))&gt;1.96,"Atípico","No")</f>
        <v>No</v>
      </c>
      <c r="L2080" t="str">
        <f t="shared" si="64"/>
        <v>26-35</v>
      </c>
      <c r="M2080" t="str">
        <f t="shared" si="65"/>
        <v>0-500.000</v>
      </c>
    </row>
    <row r="2081" spans="1:13" x14ac:dyDescent="0.35">
      <c r="A2081">
        <v>922</v>
      </c>
      <c r="B2081" t="s">
        <v>9</v>
      </c>
      <c r="C2081">
        <v>477172.1</v>
      </c>
      <c r="D2081" t="s">
        <v>10</v>
      </c>
      <c r="E2081" t="s">
        <v>16</v>
      </c>
      <c r="F2081" t="s">
        <v>12</v>
      </c>
      <c r="G2081" t="s">
        <v>13</v>
      </c>
      <c r="H2081" t="s">
        <v>13</v>
      </c>
      <c r="I2081">
        <v>20</v>
      </c>
      <c r="J2081" t="str">
        <f>IF(ABS((C2081-AVERAGE($C:$C))/_xlfn.STDEV.S(moras2[SALARIO]))&gt;1.96,"Atípico","No")</f>
        <v>No</v>
      </c>
      <c r="K2081" t="str">
        <f>IF(ABS((moras2[[#This Row],[EDAD]]-AVERAGE($I:$I))/_xlfn.STDEV.S($I:$I))&gt;1.96,"Atípico","No")</f>
        <v>No</v>
      </c>
      <c r="L2081" t="str">
        <f t="shared" si="64"/>
        <v>26-35</v>
      </c>
      <c r="M2081" t="str">
        <f t="shared" si="65"/>
        <v>0-500.000</v>
      </c>
    </row>
    <row r="2082" spans="1:13" x14ac:dyDescent="0.35">
      <c r="A2082">
        <v>3002</v>
      </c>
      <c r="B2082" t="s">
        <v>15</v>
      </c>
      <c r="C2082">
        <v>477140</v>
      </c>
      <c r="D2082" t="s">
        <v>10</v>
      </c>
      <c r="E2082" t="s">
        <v>11</v>
      </c>
      <c r="F2082" t="s">
        <v>12</v>
      </c>
      <c r="G2082" t="s">
        <v>13</v>
      </c>
      <c r="H2082" t="s">
        <v>13</v>
      </c>
      <c r="I2082">
        <v>48</v>
      </c>
      <c r="J2082" t="str">
        <f>IF(ABS((C2082-AVERAGE($C:$C))/_xlfn.STDEV.S(moras2[SALARIO]))&gt;1.96,"Atípico","No")</f>
        <v>No</v>
      </c>
      <c r="K2082" t="str">
        <f>IF(ABS((moras2[[#This Row],[EDAD]]-AVERAGE($I:$I))/_xlfn.STDEV.S($I:$I))&gt;1.96,"Atípico","No")</f>
        <v>No</v>
      </c>
      <c r="L2082" t="str">
        <f t="shared" si="64"/>
        <v>46-55</v>
      </c>
      <c r="M2082" t="str">
        <f t="shared" si="65"/>
        <v>0-500.000</v>
      </c>
    </row>
    <row r="2083" spans="1:13" x14ac:dyDescent="0.35">
      <c r="A2083">
        <v>2433</v>
      </c>
      <c r="B2083" t="s">
        <v>15</v>
      </c>
      <c r="C2083">
        <v>477000</v>
      </c>
      <c r="D2083" t="s">
        <v>10</v>
      </c>
      <c r="E2083" t="s">
        <v>16</v>
      </c>
      <c r="F2083" t="s">
        <v>12</v>
      </c>
      <c r="G2083" t="s">
        <v>13</v>
      </c>
      <c r="H2083" t="s">
        <v>13</v>
      </c>
      <c r="I2083">
        <v>34</v>
      </c>
      <c r="J2083" t="str">
        <f>IF(ABS((C2083-AVERAGE($C:$C))/_xlfn.STDEV.S(moras2[SALARIO]))&gt;1.96,"Atípico","No")</f>
        <v>No</v>
      </c>
      <c r="K2083" t="str">
        <f>IF(ABS((moras2[[#This Row],[EDAD]]-AVERAGE($I:$I))/_xlfn.STDEV.S($I:$I))&gt;1.96,"Atípico","No")</f>
        <v>No</v>
      </c>
      <c r="L2083" t="str">
        <f t="shared" si="64"/>
        <v>26-35</v>
      </c>
      <c r="M2083" t="str">
        <f t="shared" si="65"/>
        <v>0-500.000</v>
      </c>
    </row>
    <row r="2084" spans="1:13" x14ac:dyDescent="0.35">
      <c r="A2084">
        <v>3563</v>
      </c>
      <c r="B2084" t="s">
        <v>9</v>
      </c>
      <c r="C2084">
        <v>476987</v>
      </c>
      <c r="D2084" t="s">
        <v>18</v>
      </c>
      <c r="E2084" t="s">
        <v>16</v>
      </c>
      <c r="F2084" t="s">
        <v>12</v>
      </c>
      <c r="G2084" t="s">
        <v>13</v>
      </c>
      <c r="H2084" t="s">
        <v>13</v>
      </c>
      <c r="I2084">
        <v>52</v>
      </c>
      <c r="J2084" t="str">
        <f>IF(ABS((C2084-AVERAGE($C:$C))/_xlfn.STDEV.S(moras2[SALARIO]))&gt;1.96,"Atípico","No")</f>
        <v>No</v>
      </c>
      <c r="K2084" t="str">
        <f>IF(ABS((moras2[[#This Row],[EDAD]]-AVERAGE($I:$I))/_xlfn.STDEV.S($I:$I))&gt;1.96,"Atípico","No")</f>
        <v>No</v>
      </c>
      <c r="L2084" t="str">
        <f t="shared" si="64"/>
        <v>46-55</v>
      </c>
      <c r="M2084" t="str">
        <f t="shared" si="65"/>
        <v>0-500.000</v>
      </c>
    </row>
    <row r="2085" spans="1:13" x14ac:dyDescent="0.35">
      <c r="A2085">
        <v>2245</v>
      </c>
      <c r="B2085" t="s">
        <v>9</v>
      </c>
      <c r="C2085">
        <v>476646.28</v>
      </c>
      <c r="D2085" t="s">
        <v>10</v>
      </c>
      <c r="E2085" t="s">
        <v>16</v>
      </c>
      <c r="F2085" t="s">
        <v>12</v>
      </c>
      <c r="G2085" t="s">
        <v>13</v>
      </c>
      <c r="H2085" t="s">
        <v>13</v>
      </c>
      <c r="I2085">
        <v>29</v>
      </c>
      <c r="J2085" t="str">
        <f>IF(ABS((C2085-AVERAGE($C:$C))/_xlfn.STDEV.S(moras2[SALARIO]))&gt;1.96,"Atípico","No")</f>
        <v>No</v>
      </c>
      <c r="K2085" t="str">
        <f>IF(ABS((moras2[[#This Row],[EDAD]]-AVERAGE($I:$I))/_xlfn.STDEV.S($I:$I))&gt;1.96,"Atípico","No")</f>
        <v>No</v>
      </c>
      <c r="L2085" t="str">
        <f t="shared" si="64"/>
        <v>26-35</v>
      </c>
      <c r="M2085" t="str">
        <f t="shared" si="65"/>
        <v>0-500.000</v>
      </c>
    </row>
    <row r="2086" spans="1:13" x14ac:dyDescent="0.35">
      <c r="A2086">
        <v>4552</v>
      </c>
      <c r="B2086" t="s">
        <v>9</v>
      </c>
      <c r="C2086">
        <v>476566.67</v>
      </c>
      <c r="D2086" t="s">
        <v>10</v>
      </c>
      <c r="E2086" t="s">
        <v>16</v>
      </c>
      <c r="F2086" t="s">
        <v>12</v>
      </c>
      <c r="G2086" t="s">
        <v>13</v>
      </c>
      <c r="H2086" t="s">
        <v>13</v>
      </c>
      <c r="I2086">
        <v>33</v>
      </c>
      <c r="J2086" t="str">
        <f>IF(ABS((C2086-AVERAGE($C:$C))/_xlfn.STDEV.S(moras2[SALARIO]))&gt;1.96,"Atípico","No")</f>
        <v>No</v>
      </c>
      <c r="K2086" t="str">
        <f>IF(ABS((moras2[[#This Row],[EDAD]]-AVERAGE($I:$I))/_xlfn.STDEV.S($I:$I))&gt;1.96,"Atípico","No")</f>
        <v>No</v>
      </c>
      <c r="L2086" t="str">
        <f t="shared" si="64"/>
        <v>26-35</v>
      </c>
      <c r="M2086" t="str">
        <f t="shared" si="65"/>
        <v>0-500.000</v>
      </c>
    </row>
    <row r="2087" spans="1:13" x14ac:dyDescent="0.35">
      <c r="A2087">
        <v>4555</v>
      </c>
      <c r="B2087" t="s">
        <v>9</v>
      </c>
      <c r="C2087">
        <v>476562.94</v>
      </c>
      <c r="D2087" t="s">
        <v>10</v>
      </c>
      <c r="E2087" t="s">
        <v>16</v>
      </c>
      <c r="F2087" t="s">
        <v>12</v>
      </c>
      <c r="G2087" t="s">
        <v>12</v>
      </c>
      <c r="H2087" t="s">
        <v>13</v>
      </c>
      <c r="I2087">
        <v>32</v>
      </c>
      <c r="J2087" t="str">
        <f>IF(ABS((C2087-AVERAGE($C:$C))/_xlfn.STDEV.S(moras2[SALARIO]))&gt;1.96,"Atípico","No")</f>
        <v>No</v>
      </c>
      <c r="K2087" t="str">
        <f>IF(ABS((moras2[[#This Row],[EDAD]]-AVERAGE($I:$I))/_xlfn.STDEV.S($I:$I))&gt;1.96,"Atípico","No")</f>
        <v>No</v>
      </c>
      <c r="L2087" t="str">
        <f t="shared" si="64"/>
        <v>26-35</v>
      </c>
      <c r="M2087" t="str">
        <f t="shared" si="65"/>
        <v>0-500.000</v>
      </c>
    </row>
    <row r="2088" spans="1:13" x14ac:dyDescent="0.35">
      <c r="A2088">
        <v>3416</v>
      </c>
      <c r="B2088" t="s">
        <v>9</v>
      </c>
      <c r="C2088">
        <v>476556.35</v>
      </c>
      <c r="D2088" t="s">
        <v>10</v>
      </c>
      <c r="E2088" t="s">
        <v>16</v>
      </c>
      <c r="F2088" t="s">
        <v>12</v>
      </c>
      <c r="G2088" t="s">
        <v>13</v>
      </c>
      <c r="H2088" t="s">
        <v>13</v>
      </c>
      <c r="I2088">
        <v>26</v>
      </c>
      <c r="J2088" t="str">
        <f>IF(ABS((C2088-AVERAGE($C:$C))/_xlfn.STDEV.S(moras2[SALARIO]))&gt;1.96,"Atípico","No")</f>
        <v>No</v>
      </c>
      <c r="K2088" t="str">
        <f>IF(ABS((moras2[[#This Row],[EDAD]]-AVERAGE($I:$I))/_xlfn.STDEV.S($I:$I))&gt;1.96,"Atípico","No")</f>
        <v>No</v>
      </c>
      <c r="L2088" t="str">
        <f t="shared" si="64"/>
        <v>26-35</v>
      </c>
      <c r="M2088" t="str">
        <f t="shared" si="65"/>
        <v>0-500.000</v>
      </c>
    </row>
    <row r="2089" spans="1:13" x14ac:dyDescent="0.35">
      <c r="A2089">
        <v>75</v>
      </c>
      <c r="B2089" t="s">
        <v>9</v>
      </c>
      <c r="C2089">
        <v>476424.06</v>
      </c>
      <c r="D2089" t="s">
        <v>10</v>
      </c>
      <c r="E2089" t="s">
        <v>16</v>
      </c>
      <c r="F2089" t="s">
        <v>12</v>
      </c>
      <c r="G2089" t="s">
        <v>13</v>
      </c>
      <c r="H2089" t="s">
        <v>13</v>
      </c>
      <c r="I2089">
        <v>24</v>
      </c>
      <c r="J2089" t="str">
        <f>IF(ABS((C2089-AVERAGE($C:$C))/_xlfn.STDEV.S(moras2[SALARIO]))&gt;1.96,"Atípico","No")</f>
        <v>No</v>
      </c>
      <c r="K2089" t="str">
        <f>IF(ABS((moras2[[#This Row],[EDAD]]-AVERAGE($I:$I))/_xlfn.STDEV.S($I:$I))&gt;1.96,"Atípico","No")</f>
        <v>No</v>
      </c>
      <c r="L2089" t="str">
        <f t="shared" si="64"/>
        <v>26-35</v>
      </c>
      <c r="M2089" t="str">
        <f t="shared" si="65"/>
        <v>0-500.000</v>
      </c>
    </row>
    <row r="2090" spans="1:13" x14ac:dyDescent="0.35">
      <c r="A2090">
        <v>3715</v>
      </c>
      <c r="B2090" t="s">
        <v>9</v>
      </c>
      <c r="C2090">
        <v>476355</v>
      </c>
      <c r="D2090" t="s">
        <v>10</v>
      </c>
      <c r="E2090" t="s">
        <v>16</v>
      </c>
      <c r="F2090" t="s">
        <v>12</v>
      </c>
      <c r="G2090" t="s">
        <v>13</v>
      </c>
      <c r="H2090" t="s">
        <v>13</v>
      </c>
      <c r="I2090">
        <v>48</v>
      </c>
      <c r="J2090" t="str">
        <f>IF(ABS((C2090-AVERAGE($C:$C))/_xlfn.STDEV.S(moras2[SALARIO]))&gt;1.96,"Atípico","No")</f>
        <v>No</v>
      </c>
      <c r="K2090" t="str">
        <f>IF(ABS((moras2[[#This Row],[EDAD]]-AVERAGE($I:$I))/_xlfn.STDEV.S($I:$I))&gt;1.96,"Atípico","No")</f>
        <v>No</v>
      </c>
      <c r="L2090" t="str">
        <f t="shared" si="64"/>
        <v>46-55</v>
      </c>
      <c r="M2090" t="str">
        <f t="shared" si="65"/>
        <v>0-500.000</v>
      </c>
    </row>
    <row r="2091" spans="1:13" x14ac:dyDescent="0.35">
      <c r="A2091">
        <v>2094</v>
      </c>
      <c r="B2091" t="s">
        <v>15</v>
      </c>
      <c r="C2091">
        <v>476344.45</v>
      </c>
      <c r="D2091" t="s">
        <v>10</v>
      </c>
      <c r="E2091" t="s">
        <v>16</v>
      </c>
      <c r="F2091" t="s">
        <v>12</v>
      </c>
      <c r="G2091" t="s">
        <v>13</v>
      </c>
      <c r="H2091" t="s">
        <v>13</v>
      </c>
      <c r="I2091">
        <v>24</v>
      </c>
      <c r="J2091" t="str">
        <f>IF(ABS((C2091-AVERAGE($C:$C))/_xlfn.STDEV.S(moras2[SALARIO]))&gt;1.96,"Atípico","No")</f>
        <v>No</v>
      </c>
      <c r="K2091" t="str">
        <f>IF(ABS((moras2[[#This Row],[EDAD]]-AVERAGE($I:$I))/_xlfn.STDEV.S($I:$I))&gt;1.96,"Atípico","No")</f>
        <v>No</v>
      </c>
      <c r="L2091" t="str">
        <f t="shared" si="64"/>
        <v>26-35</v>
      </c>
      <c r="M2091" t="str">
        <f t="shared" si="65"/>
        <v>0-500.000</v>
      </c>
    </row>
    <row r="2092" spans="1:13" x14ac:dyDescent="0.35">
      <c r="A2092">
        <v>1165</v>
      </c>
      <c r="B2092" t="s">
        <v>15</v>
      </c>
      <c r="C2092">
        <v>475832.5</v>
      </c>
      <c r="D2092" t="s">
        <v>10</v>
      </c>
      <c r="E2092" t="s">
        <v>16</v>
      </c>
      <c r="F2092" t="s">
        <v>12</v>
      </c>
      <c r="G2092" t="s">
        <v>13</v>
      </c>
      <c r="H2092" t="s">
        <v>13</v>
      </c>
      <c r="I2092">
        <v>26</v>
      </c>
      <c r="J2092" t="str">
        <f>IF(ABS((C2092-AVERAGE($C:$C))/_xlfn.STDEV.S(moras2[SALARIO]))&gt;1.96,"Atípico","No")</f>
        <v>No</v>
      </c>
      <c r="K2092" t="str">
        <f>IF(ABS((moras2[[#This Row],[EDAD]]-AVERAGE($I:$I))/_xlfn.STDEV.S($I:$I))&gt;1.96,"Atípico","No")</f>
        <v>No</v>
      </c>
      <c r="L2092" t="str">
        <f t="shared" si="64"/>
        <v>26-35</v>
      </c>
      <c r="M2092" t="str">
        <f t="shared" si="65"/>
        <v>0-500.000</v>
      </c>
    </row>
    <row r="2093" spans="1:13" x14ac:dyDescent="0.35">
      <c r="A2093">
        <v>170</v>
      </c>
      <c r="B2093" t="s">
        <v>9</v>
      </c>
      <c r="C2093">
        <v>475269</v>
      </c>
      <c r="D2093" t="s">
        <v>18</v>
      </c>
      <c r="E2093" t="s">
        <v>16</v>
      </c>
      <c r="F2093" t="s">
        <v>12</v>
      </c>
      <c r="G2093" t="s">
        <v>13</v>
      </c>
      <c r="H2093" t="s">
        <v>12</v>
      </c>
      <c r="I2093">
        <v>63</v>
      </c>
      <c r="J2093" t="str">
        <f>IF(ABS((C2093-AVERAGE($C:$C))/_xlfn.STDEV.S(moras2[SALARIO]))&gt;1.96,"Atípico","No")</f>
        <v>No</v>
      </c>
      <c r="K2093" t="str">
        <f>IF(ABS((moras2[[#This Row],[EDAD]]-AVERAGE($I:$I))/_xlfn.STDEV.S($I:$I))&gt;1.96,"Atípico","No")</f>
        <v>No</v>
      </c>
      <c r="L2093" t="str">
        <f t="shared" si="64"/>
        <v>56+</v>
      </c>
      <c r="M2093" t="str">
        <f t="shared" si="65"/>
        <v>0-500.000</v>
      </c>
    </row>
    <row r="2094" spans="1:13" x14ac:dyDescent="0.35">
      <c r="A2094">
        <v>3942</v>
      </c>
      <c r="B2094" t="s">
        <v>15</v>
      </c>
      <c r="C2094">
        <v>475269</v>
      </c>
      <c r="D2094" t="s">
        <v>18</v>
      </c>
      <c r="E2094" t="s">
        <v>16</v>
      </c>
      <c r="F2094" t="s">
        <v>12</v>
      </c>
      <c r="G2094" t="s">
        <v>13</v>
      </c>
      <c r="H2094" t="s">
        <v>12</v>
      </c>
      <c r="I2094">
        <v>64</v>
      </c>
      <c r="J2094" t="str">
        <f>IF(ABS((C2094-AVERAGE($C:$C))/_xlfn.STDEV.S(moras2[SALARIO]))&gt;1.96,"Atípico","No")</f>
        <v>No</v>
      </c>
      <c r="K2094" t="str">
        <f>IF(ABS((moras2[[#This Row],[EDAD]]-AVERAGE($I:$I))/_xlfn.STDEV.S($I:$I))&gt;1.96,"Atípico","No")</f>
        <v>No</v>
      </c>
      <c r="L2094" t="str">
        <f t="shared" si="64"/>
        <v>56+</v>
      </c>
      <c r="M2094" t="str">
        <f t="shared" si="65"/>
        <v>0-500.000</v>
      </c>
    </row>
    <row r="2095" spans="1:13" x14ac:dyDescent="0.35">
      <c r="A2095">
        <v>559</v>
      </c>
      <c r="B2095" t="s">
        <v>9</v>
      </c>
      <c r="C2095">
        <v>475208</v>
      </c>
      <c r="D2095" t="s">
        <v>10</v>
      </c>
      <c r="E2095" t="s">
        <v>11</v>
      </c>
      <c r="F2095" t="s">
        <v>12</v>
      </c>
      <c r="G2095" t="s">
        <v>13</v>
      </c>
      <c r="H2095" t="s">
        <v>13</v>
      </c>
      <c r="I2095">
        <v>41</v>
      </c>
      <c r="J2095" t="str">
        <f>IF(ABS((C2095-AVERAGE($C:$C))/_xlfn.STDEV.S(moras2[SALARIO]))&gt;1.96,"Atípico","No")</f>
        <v>No</v>
      </c>
      <c r="K2095" t="str">
        <f>IF(ABS((moras2[[#This Row],[EDAD]]-AVERAGE($I:$I))/_xlfn.STDEV.S($I:$I))&gt;1.96,"Atípico","No")</f>
        <v>No</v>
      </c>
      <c r="L2095" t="str">
        <f t="shared" si="64"/>
        <v>36-45</v>
      </c>
      <c r="M2095" t="str">
        <f t="shared" si="65"/>
        <v>0-500.000</v>
      </c>
    </row>
    <row r="2096" spans="1:13" x14ac:dyDescent="0.35">
      <c r="A2096">
        <v>1149</v>
      </c>
      <c r="B2096" t="s">
        <v>15</v>
      </c>
      <c r="C2096">
        <v>475006</v>
      </c>
      <c r="D2096" t="s">
        <v>10</v>
      </c>
      <c r="E2096" t="s">
        <v>16</v>
      </c>
      <c r="F2096" t="s">
        <v>12</v>
      </c>
      <c r="G2096" t="s">
        <v>13</v>
      </c>
      <c r="H2096" t="s">
        <v>13</v>
      </c>
      <c r="I2096">
        <v>24</v>
      </c>
      <c r="J2096" t="str">
        <f>IF(ABS((C2096-AVERAGE($C:$C))/_xlfn.STDEV.S(moras2[SALARIO]))&gt;1.96,"Atípico","No")</f>
        <v>No</v>
      </c>
      <c r="K2096" t="str">
        <f>IF(ABS((moras2[[#This Row],[EDAD]]-AVERAGE($I:$I))/_xlfn.STDEV.S($I:$I))&gt;1.96,"Atípico","No")</f>
        <v>No</v>
      </c>
      <c r="L2096" t="str">
        <f t="shared" si="64"/>
        <v>26-35</v>
      </c>
      <c r="M2096" t="str">
        <f t="shared" si="65"/>
        <v>0-500.000</v>
      </c>
    </row>
    <row r="2097" spans="1:13" x14ac:dyDescent="0.35">
      <c r="A2097">
        <v>370</v>
      </c>
      <c r="B2097" t="s">
        <v>15</v>
      </c>
      <c r="C2097">
        <v>474509.98</v>
      </c>
      <c r="D2097" t="s">
        <v>10</v>
      </c>
      <c r="E2097" t="s">
        <v>16</v>
      </c>
      <c r="F2097" t="s">
        <v>12</v>
      </c>
      <c r="G2097" t="s">
        <v>13</v>
      </c>
      <c r="H2097" t="s">
        <v>13</v>
      </c>
      <c r="I2097">
        <v>28</v>
      </c>
      <c r="J2097" t="str">
        <f>IF(ABS((C2097-AVERAGE($C:$C))/_xlfn.STDEV.S(moras2[SALARIO]))&gt;1.96,"Atípico","No")</f>
        <v>No</v>
      </c>
      <c r="K2097" t="str">
        <f>IF(ABS((moras2[[#This Row],[EDAD]]-AVERAGE($I:$I))/_xlfn.STDEV.S($I:$I))&gt;1.96,"Atípico","No")</f>
        <v>No</v>
      </c>
      <c r="L2097" t="str">
        <f t="shared" si="64"/>
        <v>26-35</v>
      </c>
      <c r="M2097" t="str">
        <f t="shared" si="65"/>
        <v>0-500.000</v>
      </c>
    </row>
    <row r="2098" spans="1:13" x14ac:dyDescent="0.35">
      <c r="A2098">
        <v>3644</v>
      </c>
      <c r="B2098" t="s">
        <v>9</v>
      </c>
      <c r="C2098">
        <v>474037</v>
      </c>
      <c r="D2098" t="s">
        <v>10</v>
      </c>
      <c r="E2098" t="s">
        <v>16</v>
      </c>
      <c r="F2098" t="s">
        <v>12</v>
      </c>
      <c r="G2098" t="s">
        <v>13</v>
      </c>
      <c r="H2098" t="s">
        <v>13</v>
      </c>
      <c r="I2098">
        <v>30</v>
      </c>
      <c r="J2098" t="str">
        <f>IF(ABS((C2098-AVERAGE($C:$C))/_xlfn.STDEV.S(moras2[SALARIO]))&gt;1.96,"Atípico","No")</f>
        <v>No</v>
      </c>
      <c r="K2098" t="str">
        <f>IF(ABS((moras2[[#This Row],[EDAD]]-AVERAGE($I:$I))/_xlfn.STDEV.S($I:$I))&gt;1.96,"Atípico","No")</f>
        <v>No</v>
      </c>
      <c r="L2098" t="str">
        <f t="shared" si="64"/>
        <v>26-35</v>
      </c>
      <c r="M2098" t="str">
        <f t="shared" si="65"/>
        <v>0-500.000</v>
      </c>
    </row>
    <row r="2099" spans="1:13" x14ac:dyDescent="0.35">
      <c r="A2099">
        <v>3181</v>
      </c>
      <c r="B2099" t="s">
        <v>15</v>
      </c>
      <c r="C2099">
        <v>473621</v>
      </c>
      <c r="D2099" t="s">
        <v>10</v>
      </c>
      <c r="E2099" t="s">
        <v>11</v>
      </c>
      <c r="F2099" t="s">
        <v>12</v>
      </c>
      <c r="G2099" t="s">
        <v>13</v>
      </c>
      <c r="H2099" t="s">
        <v>12</v>
      </c>
      <c r="I2099">
        <v>48</v>
      </c>
      <c r="J2099" t="str">
        <f>IF(ABS((C2099-AVERAGE($C:$C))/_xlfn.STDEV.S(moras2[SALARIO]))&gt;1.96,"Atípico","No")</f>
        <v>No</v>
      </c>
      <c r="K2099" t="str">
        <f>IF(ABS((moras2[[#This Row],[EDAD]]-AVERAGE($I:$I))/_xlfn.STDEV.S($I:$I))&gt;1.96,"Atípico","No")</f>
        <v>No</v>
      </c>
      <c r="L2099" t="str">
        <f t="shared" si="64"/>
        <v>46-55</v>
      </c>
      <c r="M2099" t="str">
        <f t="shared" si="65"/>
        <v>0-500.000</v>
      </c>
    </row>
    <row r="2100" spans="1:13" x14ac:dyDescent="0.35">
      <c r="A2100">
        <v>2732</v>
      </c>
      <c r="B2100" t="s">
        <v>9</v>
      </c>
      <c r="C2100">
        <v>473527.9</v>
      </c>
      <c r="D2100" t="s">
        <v>10</v>
      </c>
      <c r="E2100" t="s">
        <v>16</v>
      </c>
      <c r="F2100" t="s">
        <v>12</v>
      </c>
      <c r="G2100" t="s">
        <v>13</v>
      </c>
      <c r="H2100" t="s">
        <v>13</v>
      </c>
      <c r="I2100">
        <v>29</v>
      </c>
      <c r="J2100" t="str">
        <f>IF(ABS((C2100-AVERAGE($C:$C))/_xlfn.STDEV.S(moras2[SALARIO]))&gt;1.96,"Atípico","No")</f>
        <v>No</v>
      </c>
      <c r="K2100" t="str">
        <f>IF(ABS((moras2[[#This Row],[EDAD]]-AVERAGE($I:$I))/_xlfn.STDEV.S($I:$I))&gt;1.96,"Atípico","No")</f>
        <v>No</v>
      </c>
      <c r="L2100" t="str">
        <f t="shared" si="64"/>
        <v>26-35</v>
      </c>
      <c r="M2100" t="str">
        <f t="shared" si="65"/>
        <v>0-500.000</v>
      </c>
    </row>
    <row r="2101" spans="1:13" x14ac:dyDescent="0.35">
      <c r="A2101">
        <v>3882</v>
      </c>
      <c r="B2101" t="s">
        <v>9</v>
      </c>
      <c r="C2101">
        <v>472721.91999999998</v>
      </c>
      <c r="D2101" t="s">
        <v>10</v>
      </c>
      <c r="E2101" t="s">
        <v>16</v>
      </c>
      <c r="F2101" t="s">
        <v>12</v>
      </c>
      <c r="G2101" t="s">
        <v>13</v>
      </c>
      <c r="H2101" t="s">
        <v>13</v>
      </c>
      <c r="I2101">
        <v>60</v>
      </c>
      <c r="J2101" t="str">
        <f>IF(ABS((C2101-AVERAGE($C:$C))/_xlfn.STDEV.S(moras2[SALARIO]))&gt;1.96,"Atípico","No")</f>
        <v>No</v>
      </c>
      <c r="K2101" t="str">
        <f>IF(ABS((moras2[[#This Row],[EDAD]]-AVERAGE($I:$I))/_xlfn.STDEV.S($I:$I))&gt;1.96,"Atípico","No")</f>
        <v>No</v>
      </c>
      <c r="L2101" t="str">
        <f t="shared" si="64"/>
        <v>56+</v>
      </c>
      <c r="M2101" t="str">
        <f t="shared" si="65"/>
        <v>0-500.000</v>
      </c>
    </row>
    <row r="2102" spans="1:13" x14ac:dyDescent="0.35">
      <c r="A2102">
        <v>173</v>
      </c>
      <c r="B2102" t="s">
        <v>9</v>
      </c>
      <c r="C2102">
        <v>472546.14</v>
      </c>
      <c r="D2102" t="s">
        <v>10</v>
      </c>
      <c r="E2102" t="s">
        <v>16</v>
      </c>
      <c r="F2102" t="s">
        <v>12</v>
      </c>
      <c r="G2102" t="s">
        <v>13</v>
      </c>
      <c r="H2102" t="s">
        <v>13</v>
      </c>
      <c r="I2102">
        <v>28</v>
      </c>
      <c r="J2102" t="str">
        <f>IF(ABS((C2102-AVERAGE($C:$C))/_xlfn.STDEV.S(moras2[SALARIO]))&gt;1.96,"Atípico","No")</f>
        <v>No</v>
      </c>
      <c r="K2102" t="str">
        <f>IF(ABS((moras2[[#This Row],[EDAD]]-AVERAGE($I:$I))/_xlfn.STDEV.S($I:$I))&gt;1.96,"Atípico","No")</f>
        <v>No</v>
      </c>
      <c r="L2102" t="str">
        <f t="shared" si="64"/>
        <v>26-35</v>
      </c>
      <c r="M2102" t="str">
        <f t="shared" si="65"/>
        <v>0-500.000</v>
      </c>
    </row>
    <row r="2103" spans="1:13" x14ac:dyDescent="0.35">
      <c r="A2103">
        <v>1850</v>
      </c>
      <c r="B2103" t="s">
        <v>9</v>
      </c>
      <c r="C2103">
        <v>472038</v>
      </c>
      <c r="D2103" t="s">
        <v>10</v>
      </c>
      <c r="E2103" t="s">
        <v>16</v>
      </c>
      <c r="F2103" t="s">
        <v>12</v>
      </c>
      <c r="G2103" t="s">
        <v>13</v>
      </c>
      <c r="H2103" t="s">
        <v>13</v>
      </c>
      <c r="I2103">
        <v>28</v>
      </c>
      <c r="J2103" t="str">
        <f>IF(ABS((C2103-AVERAGE($C:$C))/_xlfn.STDEV.S(moras2[SALARIO]))&gt;1.96,"Atípico","No")</f>
        <v>No</v>
      </c>
      <c r="K2103" t="str">
        <f>IF(ABS((moras2[[#This Row],[EDAD]]-AVERAGE($I:$I))/_xlfn.STDEV.S($I:$I))&gt;1.96,"Atípico","No")</f>
        <v>No</v>
      </c>
      <c r="L2103" t="str">
        <f t="shared" si="64"/>
        <v>26-35</v>
      </c>
      <c r="M2103" t="str">
        <f t="shared" si="65"/>
        <v>0-500.000</v>
      </c>
    </row>
    <row r="2104" spans="1:13" x14ac:dyDescent="0.35">
      <c r="A2104">
        <v>4143</v>
      </c>
      <c r="B2104" t="s">
        <v>15</v>
      </c>
      <c r="C2104">
        <v>471872</v>
      </c>
      <c r="D2104" t="s">
        <v>10</v>
      </c>
      <c r="E2104" t="s">
        <v>11</v>
      </c>
      <c r="F2104" t="s">
        <v>12</v>
      </c>
      <c r="G2104" t="s">
        <v>13</v>
      </c>
      <c r="H2104" t="s">
        <v>12</v>
      </c>
      <c r="I2104">
        <v>33</v>
      </c>
      <c r="J2104" t="str">
        <f>IF(ABS((C2104-AVERAGE($C:$C))/_xlfn.STDEV.S(moras2[SALARIO]))&gt;1.96,"Atípico","No")</f>
        <v>No</v>
      </c>
      <c r="K2104" t="str">
        <f>IF(ABS((moras2[[#This Row],[EDAD]]-AVERAGE($I:$I))/_xlfn.STDEV.S($I:$I))&gt;1.96,"Atípico","No")</f>
        <v>No</v>
      </c>
      <c r="L2104" t="str">
        <f t="shared" si="64"/>
        <v>26-35</v>
      </c>
      <c r="M2104" t="str">
        <f t="shared" si="65"/>
        <v>0-500.000</v>
      </c>
    </row>
    <row r="2105" spans="1:13" x14ac:dyDescent="0.35">
      <c r="A2105">
        <v>4727</v>
      </c>
      <c r="B2105" t="s">
        <v>9</v>
      </c>
      <c r="C2105">
        <v>471303</v>
      </c>
      <c r="D2105" t="s">
        <v>10</v>
      </c>
      <c r="E2105" t="s">
        <v>11</v>
      </c>
      <c r="F2105" t="s">
        <v>12</v>
      </c>
      <c r="G2105" t="s">
        <v>13</v>
      </c>
      <c r="H2105" t="s">
        <v>12</v>
      </c>
      <c r="I2105">
        <v>56</v>
      </c>
      <c r="J2105" t="str">
        <f>IF(ABS((C2105-AVERAGE($C:$C))/_xlfn.STDEV.S(moras2[SALARIO]))&gt;1.96,"Atípico","No")</f>
        <v>No</v>
      </c>
      <c r="K2105" t="str">
        <f>IF(ABS((moras2[[#This Row],[EDAD]]-AVERAGE($I:$I))/_xlfn.STDEV.S($I:$I))&gt;1.96,"Atípico","No")</f>
        <v>No</v>
      </c>
      <c r="L2105" t="str">
        <f t="shared" si="64"/>
        <v>56+</v>
      </c>
      <c r="M2105" t="str">
        <f t="shared" si="65"/>
        <v>0-500.000</v>
      </c>
    </row>
    <row r="2106" spans="1:13" x14ac:dyDescent="0.35">
      <c r="A2106">
        <v>3154</v>
      </c>
      <c r="B2106" t="s">
        <v>9</v>
      </c>
      <c r="C2106">
        <v>471223.1</v>
      </c>
      <c r="D2106" t="s">
        <v>10</v>
      </c>
      <c r="E2106" t="s">
        <v>16</v>
      </c>
      <c r="F2106" t="s">
        <v>12</v>
      </c>
      <c r="G2106" t="s">
        <v>13</v>
      </c>
      <c r="H2106" t="s">
        <v>13</v>
      </c>
      <c r="I2106">
        <v>23</v>
      </c>
      <c r="J2106" t="str">
        <f>IF(ABS((C2106-AVERAGE($C:$C))/_xlfn.STDEV.S(moras2[SALARIO]))&gt;1.96,"Atípico","No")</f>
        <v>No</v>
      </c>
      <c r="K2106" t="str">
        <f>IF(ABS((moras2[[#This Row],[EDAD]]-AVERAGE($I:$I))/_xlfn.STDEV.S($I:$I))&gt;1.96,"Atípico","No")</f>
        <v>No</v>
      </c>
      <c r="L2106" t="str">
        <f t="shared" si="64"/>
        <v>26-35</v>
      </c>
      <c r="M2106" t="str">
        <f t="shared" si="65"/>
        <v>0-500.000</v>
      </c>
    </row>
    <row r="2107" spans="1:13" x14ac:dyDescent="0.35">
      <c r="A2107">
        <v>2630</v>
      </c>
      <c r="B2107" t="s">
        <v>9</v>
      </c>
      <c r="C2107">
        <v>470974.5</v>
      </c>
      <c r="D2107" t="s">
        <v>10</v>
      </c>
      <c r="E2107" t="s">
        <v>16</v>
      </c>
      <c r="F2107" t="s">
        <v>12</v>
      </c>
      <c r="G2107" t="s">
        <v>13</v>
      </c>
      <c r="H2107" t="s">
        <v>13</v>
      </c>
      <c r="I2107">
        <v>36</v>
      </c>
      <c r="J2107" t="str">
        <f>IF(ABS((C2107-AVERAGE($C:$C))/_xlfn.STDEV.S(moras2[SALARIO]))&gt;1.96,"Atípico","No")</f>
        <v>No</v>
      </c>
      <c r="K2107" t="str">
        <f>IF(ABS((moras2[[#This Row],[EDAD]]-AVERAGE($I:$I))/_xlfn.STDEV.S($I:$I))&gt;1.96,"Atípico","No")</f>
        <v>No</v>
      </c>
      <c r="L2107" t="str">
        <f t="shared" si="64"/>
        <v>36-45</v>
      </c>
      <c r="M2107" t="str">
        <f t="shared" si="65"/>
        <v>0-500.000</v>
      </c>
    </row>
    <row r="2108" spans="1:13" x14ac:dyDescent="0.35">
      <c r="A2108">
        <v>2575</v>
      </c>
      <c r="B2108" t="s">
        <v>9</v>
      </c>
      <c r="C2108">
        <v>470823.31</v>
      </c>
      <c r="D2108" t="s">
        <v>10</v>
      </c>
      <c r="E2108" t="s">
        <v>16</v>
      </c>
      <c r="F2108" t="s">
        <v>12</v>
      </c>
      <c r="G2108" t="s">
        <v>13</v>
      </c>
      <c r="H2108" t="s">
        <v>13</v>
      </c>
      <c r="I2108">
        <v>34</v>
      </c>
      <c r="J2108" t="str">
        <f>IF(ABS((C2108-AVERAGE($C:$C))/_xlfn.STDEV.S(moras2[SALARIO]))&gt;1.96,"Atípico","No")</f>
        <v>No</v>
      </c>
      <c r="K2108" t="str">
        <f>IF(ABS((moras2[[#This Row],[EDAD]]-AVERAGE($I:$I))/_xlfn.STDEV.S($I:$I))&gt;1.96,"Atípico","No")</f>
        <v>No</v>
      </c>
      <c r="L2108" t="str">
        <f t="shared" si="64"/>
        <v>26-35</v>
      </c>
      <c r="M2108" t="str">
        <f t="shared" si="65"/>
        <v>0-500.000</v>
      </c>
    </row>
    <row r="2109" spans="1:13" x14ac:dyDescent="0.35">
      <c r="A2109">
        <v>4135</v>
      </c>
      <c r="B2109" t="s">
        <v>15</v>
      </c>
      <c r="C2109">
        <v>470713.7</v>
      </c>
      <c r="D2109" t="s">
        <v>10</v>
      </c>
      <c r="E2109" t="s">
        <v>16</v>
      </c>
      <c r="F2109" t="s">
        <v>12</v>
      </c>
      <c r="G2109" t="s">
        <v>13</v>
      </c>
      <c r="H2109" t="s">
        <v>12</v>
      </c>
      <c r="I2109">
        <v>36</v>
      </c>
      <c r="J2109" t="str">
        <f>IF(ABS((C2109-AVERAGE($C:$C))/_xlfn.STDEV.S(moras2[SALARIO]))&gt;1.96,"Atípico","No")</f>
        <v>No</v>
      </c>
      <c r="K2109" t="str">
        <f>IF(ABS((moras2[[#This Row],[EDAD]]-AVERAGE($I:$I))/_xlfn.STDEV.S($I:$I))&gt;1.96,"Atípico","No")</f>
        <v>No</v>
      </c>
      <c r="L2109" t="str">
        <f t="shared" si="64"/>
        <v>36-45</v>
      </c>
      <c r="M2109" t="str">
        <f t="shared" si="65"/>
        <v>0-500.000</v>
      </c>
    </row>
    <row r="2110" spans="1:13" x14ac:dyDescent="0.35">
      <c r="A2110">
        <v>3586</v>
      </c>
      <c r="B2110" t="s">
        <v>9</v>
      </c>
      <c r="C2110">
        <v>470162.5</v>
      </c>
      <c r="D2110" t="s">
        <v>10</v>
      </c>
      <c r="E2110" t="s">
        <v>16</v>
      </c>
      <c r="F2110" t="s">
        <v>12</v>
      </c>
      <c r="G2110" t="s">
        <v>13</v>
      </c>
      <c r="H2110" t="s">
        <v>13</v>
      </c>
      <c r="I2110">
        <v>43</v>
      </c>
      <c r="J2110" t="str">
        <f>IF(ABS((C2110-AVERAGE($C:$C))/_xlfn.STDEV.S(moras2[SALARIO]))&gt;1.96,"Atípico","No")</f>
        <v>No</v>
      </c>
      <c r="K2110" t="str">
        <f>IF(ABS((moras2[[#This Row],[EDAD]]-AVERAGE($I:$I))/_xlfn.STDEV.S($I:$I))&gt;1.96,"Atípico","No")</f>
        <v>No</v>
      </c>
      <c r="L2110" t="str">
        <f t="shared" si="64"/>
        <v>36-45</v>
      </c>
      <c r="M2110" t="str">
        <f t="shared" si="65"/>
        <v>0-500.000</v>
      </c>
    </row>
    <row r="2111" spans="1:13" x14ac:dyDescent="0.35">
      <c r="A2111">
        <v>3514</v>
      </c>
      <c r="B2111" t="s">
        <v>9</v>
      </c>
      <c r="C2111">
        <v>470000</v>
      </c>
      <c r="D2111" t="s">
        <v>10</v>
      </c>
      <c r="E2111" t="s">
        <v>16</v>
      </c>
      <c r="F2111" t="s">
        <v>12</v>
      </c>
      <c r="G2111" t="s">
        <v>13</v>
      </c>
      <c r="H2111" t="s">
        <v>13</v>
      </c>
      <c r="I2111">
        <v>39</v>
      </c>
      <c r="J2111" t="str">
        <f>IF(ABS((C2111-AVERAGE($C:$C))/_xlfn.STDEV.S(moras2[SALARIO]))&gt;1.96,"Atípico","No")</f>
        <v>No</v>
      </c>
      <c r="K2111" t="str">
        <f>IF(ABS((moras2[[#This Row],[EDAD]]-AVERAGE($I:$I))/_xlfn.STDEV.S($I:$I))&gt;1.96,"Atípico","No")</f>
        <v>No</v>
      </c>
      <c r="L2111" t="str">
        <f t="shared" si="64"/>
        <v>36-45</v>
      </c>
      <c r="M2111" t="str">
        <f t="shared" si="65"/>
        <v>0-500.000</v>
      </c>
    </row>
    <row r="2112" spans="1:13" x14ac:dyDescent="0.35">
      <c r="A2112">
        <v>4408</v>
      </c>
      <c r="B2112" t="s">
        <v>9</v>
      </c>
      <c r="C2112">
        <v>470000</v>
      </c>
      <c r="D2112" t="s">
        <v>10</v>
      </c>
      <c r="E2112" t="s">
        <v>16</v>
      </c>
      <c r="F2112" t="s">
        <v>12</v>
      </c>
      <c r="G2112" t="s">
        <v>13</v>
      </c>
      <c r="H2112" t="s">
        <v>13</v>
      </c>
      <c r="I2112">
        <v>52</v>
      </c>
      <c r="J2112" t="str">
        <f>IF(ABS((C2112-AVERAGE($C:$C))/_xlfn.STDEV.S(moras2[SALARIO]))&gt;1.96,"Atípico","No")</f>
        <v>No</v>
      </c>
      <c r="K2112" t="str">
        <f>IF(ABS((moras2[[#This Row],[EDAD]]-AVERAGE($I:$I))/_xlfn.STDEV.S($I:$I))&gt;1.96,"Atípico","No")</f>
        <v>No</v>
      </c>
      <c r="L2112" t="str">
        <f t="shared" si="64"/>
        <v>46-55</v>
      </c>
      <c r="M2112" t="str">
        <f t="shared" si="65"/>
        <v>0-500.000</v>
      </c>
    </row>
    <row r="2113" spans="1:13" x14ac:dyDescent="0.35">
      <c r="A2113">
        <v>1112</v>
      </c>
      <c r="B2113" t="s">
        <v>15</v>
      </c>
      <c r="C2113">
        <v>469397.06</v>
      </c>
      <c r="D2113" t="s">
        <v>10</v>
      </c>
      <c r="E2113" t="s">
        <v>16</v>
      </c>
      <c r="F2113" t="s">
        <v>12</v>
      </c>
      <c r="G2113" t="s">
        <v>13</v>
      </c>
      <c r="H2113" t="s">
        <v>13</v>
      </c>
      <c r="I2113">
        <v>21</v>
      </c>
      <c r="J2113" t="str">
        <f>IF(ABS((C2113-AVERAGE($C:$C))/_xlfn.STDEV.S(moras2[SALARIO]))&gt;1.96,"Atípico","No")</f>
        <v>No</v>
      </c>
      <c r="K2113" t="str">
        <f>IF(ABS((moras2[[#This Row],[EDAD]]-AVERAGE($I:$I))/_xlfn.STDEV.S($I:$I))&gt;1.96,"Atípico","No")</f>
        <v>No</v>
      </c>
      <c r="L2113" t="str">
        <f t="shared" si="64"/>
        <v>26-35</v>
      </c>
      <c r="M2113" t="str">
        <f t="shared" si="65"/>
        <v>0-500.000</v>
      </c>
    </row>
    <row r="2114" spans="1:13" x14ac:dyDescent="0.35">
      <c r="A2114">
        <v>3538</v>
      </c>
      <c r="B2114" t="s">
        <v>9</v>
      </c>
      <c r="C2114">
        <v>468729</v>
      </c>
      <c r="D2114" t="s">
        <v>10</v>
      </c>
      <c r="E2114" t="s">
        <v>11</v>
      </c>
      <c r="F2114" t="s">
        <v>12</v>
      </c>
      <c r="G2114" t="s">
        <v>13</v>
      </c>
      <c r="H2114" t="s">
        <v>13</v>
      </c>
      <c r="I2114">
        <v>39</v>
      </c>
      <c r="J2114" t="str">
        <f>IF(ABS((C2114-AVERAGE($C:$C))/_xlfn.STDEV.S(moras2[SALARIO]))&gt;1.96,"Atípico","No")</f>
        <v>No</v>
      </c>
      <c r="K2114" t="str">
        <f>IF(ABS((moras2[[#This Row],[EDAD]]-AVERAGE($I:$I))/_xlfn.STDEV.S($I:$I))&gt;1.96,"Atípico","No")</f>
        <v>No</v>
      </c>
      <c r="L2114" t="str">
        <f t="shared" ref="L2114:L2177" si="66">IF(I2114&lt;=35,"26-35",IF(I2114&lt;=45,"36-45",IF(I2114&lt;=55,"46-55","56+")))</f>
        <v>36-45</v>
      </c>
      <c r="M2114" t="str">
        <f t="shared" ref="M2114:M2177" si="67">IF(C2114&lt;=500000,"0-500.000",
IF(C2114&lt;=1000000,"500.001-1.000.000",
IF(C2114&lt;=5000000,"1.000.001-5.000.000",
"5.000.001-16.858.742")))</f>
        <v>0-500.000</v>
      </c>
    </row>
    <row r="2115" spans="1:13" x14ac:dyDescent="0.35">
      <c r="A2115">
        <v>3836</v>
      </c>
      <c r="B2115" t="s">
        <v>9</v>
      </c>
      <c r="C2115">
        <v>468380.06</v>
      </c>
      <c r="D2115" t="s">
        <v>10</v>
      </c>
      <c r="E2115" t="s">
        <v>16</v>
      </c>
      <c r="F2115" t="s">
        <v>12</v>
      </c>
      <c r="G2115" t="s">
        <v>13</v>
      </c>
      <c r="H2115" t="s">
        <v>13</v>
      </c>
      <c r="I2115">
        <v>61</v>
      </c>
      <c r="J2115" t="str">
        <f>IF(ABS((C2115-AVERAGE($C:$C))/_xlfn.STDEV.S(moras2[SALARIO]))&gt;1.96,"Atípico","No")</f>
        <v>No</v>
      </c>
      <c r="K2115" t="str">
        <f>IF(ABS((moras2[[#This Row],[EDAD]]-AVERAGE($I:$I))/_xlfn.STDEV.S($I:$I))&gt;1.96,"Atípico","No")</f>
        <v>No</v>
      </c>
      <c r="L2115" t="str">
        <f t="shared" si="66"/>
        <v>56+</v>
      </c>
      <c r="M2115" t="str">
        <f t="shared" si="67"/>
        <v>0-500.000</v>
      </c>
    </row>
    <row r="2116" spans="1:13" x14ac:dyDescent="0.35">
      <c r="A2116">
        <v>4801</v>
      </c>
      <c r="B2116" t="s">
        <v>15</v>
      </c>
      <c r="C2116">
        <v>468369</v>
      </c>
      <c r="D2116" t="s">
        <v>10</v>
      </c>
      <c r="E2116" t="s">
        <v>16</v>
      </c>
      <c r="F2116" t="s">
        <v>12</v>
      </c>
      <c r="G2116" t="s">
        <v>13</v>
      </c>
      <c r="H2116" t="s">
        <v>13</v>
      </c>
      <c r="I2116">
        <v>30</v>
      </c>
      <c r="J2116" t="str">
        <f>IF(ABS((C2116-AVERAGE($C:$C))/_xlfn.STDEV.S(moras2[SALARIO]))&gt;1.96,"Atípico","No")</f>
        <v>No</v>
      </c>
      <c r="K2116" t="str">
        <f>IF(ABS((moras2[[#This Row],[EDAD]]-AVERAGE($I:$I))/_xlfn.STDEV.S($I:$I))&gt;1.96,"Atípico","No")</f>
        <v>No</v>
      </c>
      <c r="L2116" t="str">
        <f t="shared" si="66"/>
        <v>26-35</v>
      </c>
      <c r="M2116" t="str">
        <f t="shared" si="67"/>
        <v>0-500.000</v>
      </c>
    </row>
    <row r="2117" spans="1:13" x14ac:dyDescent="0.35">
      <c r="A2117">
        <v>3390</v>
      </c>
      <c r="B2117" t="s">
        <v>9</v>
      </c>
      <c r="C2117">
        <v>467680.51</v>
      </c>
      <c r="D2117" t="s">
        <v>10</v>
      </c>
      <c r="E2117" t="s">
        <v>16</v>
      </c>
      <c r="F2117" t="s">
        <v>12</v>
      </c>
      <c r="G2117" t="s">
        <v>12</v>
      </c>
      <c r="H2117" t="s">
        <v>13</v>
      </c>
      <c r="I2117">
        <v>31</v>
      </c>
      <c r="J2117" t="str">
        <f>IF(ABS((C2117-AVERAGE($C:$C))/_xlfn.STDEV.S(moras2[SALARIO]))&gt;1.96,"Atípico","No")</f>
        <v>No</v>
      </c>
      <c r="K2117" t="str">
        <f>IF(ABS((moras2[[#This Row],[EDAD]]-AVERAGE($I:$I))/_xlfn.STDEV.S($I:$I))&gt;1.96,"Atípico","No")</f>
        <v>No</v>
      </c>
      <c r="L2117" t="str">
        <f t="shared" si="66"/>
        <v>26-35</v>
      </c>
      <c r="M2117" t="str">
        <f t="shared" si="67"/>
        <v>0-500.000</v>
      </c>
    </row>
    <row r="2118" spans="1:13" x14ac:dyDescent="0.35">
      <c r="A2118">
        <v>1057</v>
      </c>
      <c r="B2118" t="s">
        <v>15</v>
      </c>
      <c r="C2118">
        <v>467500.65</v>
      </c>
      <c r="D2118" t="s">
        <v>10</v>
      </c>
      <c r="E2118" t="s">
        <v>16</v>
      </c>
      <c r="F2118" t="s">
        <v>12</v>
      </c>
      <c r="G2118" t="s">
        <v>13</v>
      </c>
      <c r="H2118" t="s">
        <v>13</v>
      </c>
      <c r="I2118">
        <v>43</v>
      </c>
      <c r="J2118" t="str">
        <f>IF(ABS((C2118-AVERAGE($C:$C))/_xlfn.STDEV.S(moras2[SALARIO]))&gt;1.96,"Atípico","No")</f>
        <v>No</v>
      </c>
      <c r="K2118" t="str">
        <f>IF(ABS((moras2[[#This Row],[EDAD]]-AVERAGE($I:$I))/_xlfn.STDEV.S($I:$I))&gt;1.96,"Atípico","No")</f>
        <v>No</v>
      </c>
      <c r="L2118" t="str">
        <f t="shared" si="66"/>
        <v>36-45</v>
      </c>
      <c r="M2118" t="str">
        <f t="shared" si="67"/>
        <v>0-500.000</v>
      </c>
    </row>
    <row r="2119" spans="1:13" x14ac:dyDescent="0.35">
      <c r="A2119">
        <v>3310</v>
      </c>
      <c r="B2119" t="s">
        <v>15</v>
      </c>
      <c r="C2119">
        <v>467175.25</v>
      </c>
      <c r="D2119" t="s">
        <v>10</v>
      </c>
      <c r="E2119" t="s">
        <v>16</v>
      </c>
      <c r="F2119" t="s">
        <v>12</v>
      </c>
      <c r="G2119" t="s">
        <v>13</v>
      </c>
      <c r="H2119" t="s">
        <v>13</v>
      </c>
      <c r="I2119">
        <v>28</v>
      </c>
      <c r="J2119" t="str">
        <f>IF(ABS((C2119-AVERAGE($C:$C))/_xlfn.STDEV.S(moras2[SALARIO]))&gt;1.96,"Atípico","No")</f>
        <v>No</v>
      </c>
      <c r="K2119" t="str">
        <f>IF(ABS((moras2[[#This Row],[EDAD]]-AVERAGE($I:$I))/_xlfn.STDEV.S($I:$I))&gt;1.96,"Atípico","No")</f>
        <v>No</v>
      </c>
      <c r="L2119" t="str">
        <f t="shared" si="66"/>
        <v>26-35</v>
      </c>
      <c r="M2119" t="str">
        <f t="shared" si="67"/>
        <v>0-500.000</v>
      </c>
    </row>
    <row r="2120" spans="1:13" x14ac:dyDescent="0.35">
      <c r="A2120">
        <v>2250</v>
      </c>
      <c r="B2120" t="s">
        <v>9</v>
      </c>
      <c r="C2120">
        <v>467167.61</v>
      </c>
      <c r="D2120" t="s">
        <v>10</v>
      </c>
      <c r="E2120" t="s">
        <v>11</v>
      </c>
      <c r="F2120" t="s">
        <v>12</v>
      </c>
      <c r="G2120" t="s">
        <v>12</v>
      </c>
      <c r="H2120" t="s">
        <v>13</v>
      </c>
      <c r="I2120">
        <v>46</v>
      </c>
      <c r="J2120" t="str">
        <f>IF(ABS((C2120-AVERAGE($C:$C))/_xlfn.STDEV.S(moras2[SALARIO]))&gt;1.96,"Atípico","No")</f>
        <v>No</v>
      </c>
      <c r="K2120" t="str">
        <f>IF(ABS((moras2[[#This Row],[EDAD]]-AVERAGE($I:$I))/_xlfn.STDEV.S($I:$I))&gt;1.96,"Atípico","No")</f>
        <v>No</v>
      </c>
      <c r="L2120" t="str">
        <f t="shared" si="66"/>
        <v>46-55</v>
      </c>
      <c r="M2120" t="str">
        <f t="shared" si="67"/>
        <v>0-500.000</v>
      </c>
    </row>
    <row r="2121" spans="1:13" x14ac:dyDescent="0.35">
      <c r="A2121">
        <v>2948</v>
      </c>
      <c r="B2121" t="s">
        <v>9</v>
      </c>
      <c r="C2121">
        <v>467011</v>
      </c>
      <c r="D2121" t="s">
        <v>10</v>
      </c>
      <c r="E2121" t="s">
        <v>16</v>
      </c>
      <c r="F2121" t="s">
        <v>12</v>
      </c>
      <c r="G2121" t="s">
        <v>13</v>
      </c>
      <c r="H2121" t="s">
        <v>13</v>
      </c>
      <c r="I2121">
        <v>57</v>
      </c>
      <c r="J2121" t="str">
        <f>IF(ABS((C2121-AVERAGE($C:$C))/_xlfn.STDEV.S(moras2[SALARIO]))&gt;1.96,"Atípico","No")</f>
        <v>No</v>
      </c>
      <c r="K2121" t="str">
        <f>IF(ABS((moras2[[#This Row],[EDAD]]-AVERAGE($I:$I))/_xlfn.STDEV.S($I:$I))&gt;1.96,"Atípico","No")</f>
        <v>No</v>
      </c>
      <c r="L2121" t="str">
        <f t="shared" si="66"/>
        <v>56+</v>
      </c>
      <c r="M2121" t="str">
        <f t="shared" si="67"/>
        <v>0-500.000</v>
      </c>
    </row>
    <row r="2122" spans="1:13" x14ac:dyDescent="0.35">
      <c r="A2122">
        <v>3172</v>
      </c>
      <c r="B2122" t="s">
        <v>15</v>
      </c>
      <c r="C2122">
        <v>466740</v>
      </c>
      <c r="D2122" t="s">
        <v>10</v>
      </c>
      <c r="E2122" t="s">
        <v>11</v>
      </c>
      <c r="F2122" t="s">
        <v>12</v>
      </c>
      <c r="G2122" t="s">
        <v>13</v>
      </c>
      <c r="H2122" t="s">
        <v>12</v>
      </c>
      <c r="I2122">
        <v>30</v>
      </c>
      <c r="J2122" t="str">
        <f>IF(ABS((C2122-AVERAGE($C:$C))/_xlfn.STDEV.S(moras2[SALARIO]))&gt;1.96,"Atípico","No")</f>
        <v>No</v>
      </c>
      <c r="K2122" t="str">
        <f>IF(ABS((moras2[[#This Row],[EDAD]]-AVERAGE($I:$I))/_xlfn.STDEV.S($I:$I))&gt;1.96,"Atípico","No")</f>
        <v>No</v>
      </c>
      <c r="L2122" t="str">
        <f t="shared" si="66"/>
        <v>26-35</v>
      </c>
      <c r="M2122" t="str">
        <f t="shared" si="67"/>
        <v>0-500.000</v>
      </c>
    </row>
    <row r="2123" spans="1:13" x14ac:dyDescent="0.35">
      <c r="A2123">
        <v>2395</v>
      </c>
      <c r="B2123" t="s">
        <v>15</v>
      </c>
      <c r="C2123">
        <v>466740</v>
      </c>
      <c r="D2123" t="s">
        <v>10</v>
      </c>
      <c r="E2123" t="s">
        <v>11</v>
      </c>
      <c r="F2123" t="s">
        <v>12</v>
      </c>
      <c r="G2123" t="s">
        <v>13</v>
      </c>
      <c r="H2123" t="s">
        <v>12</v>
      </c>
      <c r="I2123">
        <v>35</v>
      </c>
      <c r="J2123" t="str">
        <f>IF(ABS((C2123-AVERAGE($C:$C))/_xlfn.STDEV.S(moras2[SALARIO]))&gt;1.96,"Atípico","No")</f>
        <v>No</v>
      </c>
      <c r="K2123" t="str">
        <f>IF(ABS((moras2[[#This Row],[EDAD]]-AVERAGE($I:$I))/_xlfn.STDEV.S($I:$I))&gt;1.96,"Atípico","No")</f>
        <v>No</v>
      </c>
      <c r="L2123" t="str">
        <f t="shared" si="66"/>
        <v>26-35</v>
      </c>
      <c r="M2123" t="str">
        <f t="shared" si="67"/>
        <v>0-500.000</v>
      </c>
    </row>
    <row r="2124" spans="1:13" x14ac:dyDescent="0.35">
      <c r="A2124">
        <v>4469</v>
      </c>
      <c r="B2124" t="s">
        <v>9</v>
      </c>
      <c r="C2124">
        <v>466652.81</v>
      </c>
      <c r="D2124" t="s">
        <v>10</v>
      </c>
      <c r="E2124" t="s">
        <v>16</v>
      </c>
      <c r="F2124" t="s">
        <v>12</v>
      </c>
      <c r="G2124" t="s">
        <v>13</v>
      </c>
      <c r="H2124" t="s">
        <v>13</v>
      </c>
      <c r="I2124">
        <v>49</v>
      </c>
      <c r="J2124" t="str">
        <f>IF(ABS((C2124-AVERAGE($C:$C))/_xlfn.STDEV.S(moras2[SALARIO]))&gt;1.96,"Atípico","No")</f>
        <v>No</v>
      </c>
      <c r="K2124" t="str">
        <f>IF(ABS((moras2[[#This Row],[EDAD]]-AVERAGE($I:$I))/_xlfn.STDEV.S($I:$I))&gt;1.96,"Atípico","No")</f>
        <v>No</v>
      </c>
      <c r="L2124" t="str">
        <f t="shared" si="66"/>
        <v>46-55</v>
      </c>
      <c r="M2124" t="str">
        <f t="shared" si="67"/>
        <v>0-500.000</v>
      </c>
    </row>
    <row r="2125" spans="1:13" x14ac:dyDescent="0.35">
      <c r="A2125">
        <v>395</v>
      </c>
      <c r="B2125" t="s">
        <v>9</v>
      </c>
      <c r="C2125">
        <v>466553.21</v>
      </c>
      <c r="D2125" t="s">
        <v>10</v>
      </c>
      <c r="E2125" t="s">
        <v>16</v>
      </c>
      <c r="F2125" t="s">
        <v>12</v>
      </c>
      <c r="G2125" t="s">
        <v>13</v>
      </c>
      <c r="H2125" t="s">
        <v>13</v>
      </c>
      <c r="I2125">
        <v>36</v>
      </c>
      <c r="J2125" t="str">
        <f>IF(ABS((C2125-AVERAGE($C:$C))/_xlfn.STDEV.S(moras2[SALARIO]))&gt;1.96,"Atípico","No")</f>
        <v>No</v>
      </c>
      <c r="K2125" t="str">
        <f>IF(ABS((moras2[[#This Row],[EDAD]]-AVERAGE($I:$I))/_xlfn.STDEV.S($I:$I))&gt;1.96,"Atípico","No")</f>
        <v>No</v>
      </c>
      <c r="L2125" t="str">
        <f t="shared" si="66"/>
        <v>36-45</v>
      </c>
      <c r="M2125" t="str">
        <f t="shared" si="67"/>
        <v>0-500.000</v>
      </c>
    </row>
    <row r="2126" spans="1:13" x14ac:dyDescent="0.35">
      <c r="A2126">
        <v>1039</v>
      </c>
      <c r="B2126" t="s">
        <v>15</v>
      </c>
      <c r="C2126">
        <v>465916</v>
      </c>
      <c r="D2126" t="s">
        <v>10</v>
      </c>
      <c r="E2126" t="s">
        <v>11</v>
      </c>
      <c r="F2126" t="s">
        <v>12</v>
      </c>
      <c r="G2126" t="s">
        <v>13</v>
      </c>
      <c r="H2126" t="s">
        <v>13</v>
      </c>
      <c r="I2126">
        <v>36</v>
      </c>
      <c r="J2126" t="str">
        <f>IF(ABS((C2126-AVERAGE($C:$C))/_xlfn.STDEV.S(moras2[SALARIO]))&gt;1.96,"Atípico","No")</f>
        <v>No</v>
      </c>
      <c r="K2126" t="str">
        <f>IF(ABS((moras2[[#This Row],[EDAD]]-AVERAGE($I:$I))/_xlfn.STDEV.S($I:$I))&gt;1.96,"Atípico","No")</f>
        <v>No</v>
      </c>
      <c r="L2126" t="str">
        <f t="shared" si="66"/>
        <v>36-45</v>
      </c>
      <c r="M2126" t="str">
        <f t="shared" si="67"/>
        <v>0-500.000</v>
      </c>
    </row>
    <row r="2127" spans="1:13" x14ac:dyDescent="0.35">
      <c r="A2127">
        <v>3794</v>
      </c>
      <c r="B2127" t="s">
        <v>9</v>
      </c>
      <c r="C2127">
        <v>465906.4</v>
      </c>
      <c r="D2127" t="s">
        <v>10</v>
      </c>
      <c r="E2127" t="s">
        <v>16</v>
      </c>
      <c r="F2127" t="s">
        <v>12</v>
      </c>
      <c r="G2127" t="s">
        <v>13</v>
      </c>
      <c r="H2127" t="s">
        <v>13</v>
      </c>
      <c r="I2127">
        <v>27</v>
      </c>
      <c r="J2127" t="str">
        <f>IF(ABS((C2127-AVERAGE($C:$C))/_xlfn.STDEV.S(moras2[SALARIO]))&gt;1.96,"Atípico","No")</f>
        <v>No</v>
      </c>
      <c r="K2127" t="str">
        <f>IF(ABS((moras2[[#This Row],[EDAD]]-AVERAGE($I:$I))/_xlfn.STDEV.S($I:$I))&gt;1.96,"Atípico","No")</f>
        <v>No</v>
      </c>
      <c r="L2127" t="str">
        <f t="shared" si="66"/>
        <v>26-35</v>
      </c>
      <c r="M2127" t="str">
        <f t="shared" si="67"/>
        <v>0-500.000</v>
      </c>
    </row>
    <row r="2128" spans="1:13" x14ac:dyDescent="0.35">
      <c r="A2128">
        <v>3897</v>
      </c>
      <c r="B2128" t="s">
        <v>15</v>
      </c>
      <c r="C2128">
        <v>465877</v>
      </c>
      <c r="D2128" t="s">
        <v>10</v>
      </c>
      <c r="E2128" t="s">
        <v>16</v>
      </c>
      <c r="F2128" t="s">
        <v>12</v>
      </c>
      <c r="G2128" t="s">
        <v>13</v>
      </c>
      <c r="H2128" t="s">
        <v>12</v>
      </c>
      <c r="I2128">
        <v>36</v>
      </c>
      <c r="J2128" t="str">
        <f>IF(ABS((C2128-AVERAGE($C:$C))/_xlfn.STDEV.S(moras2[SALARIO]))&gt;1.96,"Atípico","No")</f>
        <v>No</v>
      </c>
      <c r="K2128" t="str">
        <f>IF(ABS((moras2[[#This Row],[EDAD]]-AVERAGE($I:$I))/_xlfn.STDEV.S($I:$I))&gt;1.96,"Atípico","No")</f>
        <v>No</v>
      </c>
      <c r="L2128" t="str">
        <f t="shared" si="66"/>
        <v>36-45</v>
      </c>
      <c r="M2128" t="str">
        <f t="shared" si="67"/>
        <v>0-500.000</v>
      </c>
    </row>
    <row r="2129" spans="1:13" x14ac:dyDescent="0.35">
      <c r="A2129">
        <v>1292</v>
      </c>
      <c r="B2129" t="s">
        <v>9</v>
      </c>
      <c r="C2129">
        <v>465239</v>
      </c>
      <c r="D2129" t="s">
        <v>18</v>
      </c>
      <c r="E2129" t="s">
        <v>16</v>
      </c>
      <c r="F2129" t="s">
        <v>12</v>
      </c>
      <c r="G2129" t="s">
        <v>13</v>
      </c>
      <c r="H2129" t="s">
        <v>12</v>
      </c>
      <c r="I2129">
        <v>36</v>
      </c>
      <c r="J2129" t="str">
        <f>IF(ABS((C2129-AVERAGE($C:$C))/_xlfn.STDEV.S(moras2[SALARIO]))&gt;1.96,"Atípico","No")</f>
        <v>No</v>
      </c>
      <c r="K2129" t="str">
        <f>IF(ABS((moras2[[#This Row],[EDAD]]-AVERAGE($I:$I))/_xlfn.STDEV.S($I:$I))&gt;1.96,"Atípico","No")</f>
        <v>No</v>
      </c>
      <c r="L2129" t="str">
        <f t="shared" si="66"/>
        <v>36-45</v>
      </c>
      <c r="M2129" t="str">
        <f t="shared" si="67"/>
        <v>0-500.000</v>
      </c>
    </row>
    <row r="2130" spans="1:13" x14ac:dyDescent="0.35">
      <c r="A2130">
        <v>2256</v>
      </c>
      <c r="B2130" t="s">
        <v>15</v>
      </c>
      <c r="C2130">
        <v>465179.89</v>
      </c>
      <c r="D2130" t="s">
        <v>10</v>
      </c>
      <c r="E2130" t="s">
        <v>16</v>
      </c>
      <c r="F2130" t="s">
        <v>12</v>
      </c>
      <c r="G2130" t="s">
        <v>13</v>
      </c>
      <c r="H2130" t="s">
        <v>13</v>
      </c>
      <c r="I2130">
        <v>39</v>
      </c>
      <c r="J2130" t="str">
        <f>IF(ABS((C2130-AVERAGE($C:$C))/_xlfn.STDEV.S(moras2[SALARIO]))&gt;1.96,"Atípico","No")</f>
        <v>No</v>
      </c>
      <c r="K2130" t="str">
        <f>IF(ABS((moras2[[#This Row],[EDAD]]-AVERAGE($I:$I))/_xlfn.STDEV.S($I:$I))&gt;1.96,"Atípico","No")</f>
        <v>No</v>
      </c>
      <c r="L2130" t="str">
        <f t="shared" si="66"/>
        <v>36-45</v>
      </c>
      <c r="M2130" t="str">
        <f t="shared" si="67"/>
        <v>0-500.000</v>
      </c>
    </row>
    <row r="2131" spans="1:13" x14ac:dyDescent="0.35">
      <c r="A2131">
        <v>3096</v>
      </c>
      <c r="B2131" t="s">
        <v>9</v>
      </c>
      <c r="C2131">
        <v>465084.15999999997</v>
      </c>
      <c r="D2131" t="s">
        <v>10</v>
      </c>
      <c r="E2131" t="s">
        <v>16</v>
      </c>
      <c r="F2131" t="s">
        <v>12</v>
      </c>
      <c r="G2131" t="s">
        <v>13</v>
      </c>
      <c r="H2131" t="s">
        <v>13</v>
      </c>
      <c r="I2131">
        <v>27</v>
      </c>
      <c r="J2131" t="str">
        <f>IF(ABS((C2131-AVERAGE($C:$C))/_xlfn.STDEV.S(moras2[SALARIO]))&gt;1.96,"Atípico","No")</f>
        <v>No</v>
      </c>
      <c r="K2131" t="str">
        <f>IF(ABS((moras2[[#This Row],[EDAD]]-AVERAGE($I:$I))/_xlfn.STDEV.S($I:$I))&gt;1.96,"Atípico","No")</f>
        <v>No</v>
      </c>
      <c r="L2131" t="str">
        <f t="shared" si="66"/>
        <v>26-35</v>
      </c>
      <c r="M2131" t="str">
        <f t="shared" si="67"/>
        <v>0-500.000</v>
      </c>
    </row>
    <row r="2132" spans="1:13" x14ac:dyDescent="0.35">
      <c r="A2132">
        <v>3290</v>
      </c>
      <c r="B2132" t="s">
        <v>15</v>
      </c>
      <c r="C2132">
        <v>465000</v>
      </c>
      <c r="D2132" t="s">
        <v>10</v>
      </c>
      <c r="E2132" t="s">
        <v>16</v>
      </c>
      <c r="F2132" t="s">
        <v>12</v>
      </c>
      <c r="G2132" t="s">
        <v>13</v>
      </c>
      <c r="H2132" t="s">
        <v>12</v>
      </c>
      <c r="I2132">
        <v>28</v>
      </c>
      <c r="J2132" t="str">
        <f>IF(ABS((C2132-AVERAGE($C:$C))/_xlfn.STDEV.S(moras2[SALARIO]))&gt;1.96,"Atípico","No")</f>
        <v>No</v>
      </c>
      <c r="K2132" t="str">
        <f>IF(ABS((moras2[[#This Row],[EDAD]]-AVERAGE($I:$I))/_xlfn.STDEV.S($I:$I))&gt;1.96,"Atípico","No")</f>
        <v>No</v>
      </c>
      <c r="L2132" t="str">
        <f t="shared" si="66"/>
        <v>26-35</v>
      </c>
      <c r="M2132" t="str">
        <f t="shared" si="67"/>
        <v>0-500.000</v>
      </c>
    </row>
    <row r="2133" spans="1:13" x14ac:dyDescent="0.35">
      <c r="A2133">
        <v>2399</v>
      </c>
      <c r="B2133" t="s">
        <v>9</v>
      </c>
      <c r="C2133">
        <v>464335.96</v>
      </c>
      <c r="D2133" t="s">
        <v>10</v>
      </c>
      <c r="E2133" t="s">
        <v>16</v>
      </c>
      <c r="F2133" t="s">
        <v>12</v>
      </c>
      <c r="G2133" t="s">
        <v>13</v>
      </c>
      <c r="H2133" t="s">
        <v>13</v>
      </c>
      <c r="I2133">
        <v>54</v>
      </c>
      <c r="J2133" t="str">
        <f>IF(ABS((C2133-AVERAGE($C:$C))/_xlfn.STDEV.S(moras2[SALARIO]))&gt;1.96,"Atípico","No")</f>
        <v>No</v>
      </c>
      <c r="K2133" t="str">
        <f>IF(ABS((moras2[[#This Row],[EDAD]]-AVERAGE($I:$I))/_xlfn.STDEV.S($I:$I))&gt;1.96,"Atípico","No")</f>
        <v>No</v>
      </c>
      <c r="L2133" t="str">
        <f t="shared" si="66"/>
        <v>46-55</v>
      </c>
      <c r="M2133" t="str">
        <f t="shared" si="67"/>
        <v>0-500.000</v>
      </c>
    </row>
    <row r="2134" spans="1:13" x14ac:dyDescent="0.35">
      <c r="A2134">
        <v>2379</v>
      </c>
      <c r="B2134" t="s">
        <v>9</v>
      </c>
      <c r="C2134">
        <v>464100</v>
      </c>
      <c r="D2134" t="s">
        <v>10</v>
      </c>
      <c r="E2134" t="s">
        <v>16</v>
      </c>
      <c r="F2134" t="s">
        <v>12</v>
      </c>
      <c r="G2134" t="s">
        <v>12</v>
      </c>
      <c r="H2134" t="s">
        <v>13</v>
      </c>
      <c r="I2134">
        <v>29</v>
      </c>
      <c r="J2134" t="str">
        <f>IF(ABS((C2134-AVERAGE($C:$C))/_xlfn.STDEV.S(moras2[SALARIO]))&gt;1.96,"Atípico","No")</f>
        <v>No</v>
      </c>
      <c r="K2134" t="str">
        <f>IF(ABS((moras2[[#This Row],[EDAD]]-AVERAGE($I:$I))/_xlfn.STDEV.S($I:$I))&gt;1.96,"Atípico","No")</f>
        <v>No</v>
      </c>
      <c r="L2134" t="str">
        <f t="shared" si="66"/>
        <v>26-35</v>
      </c>
      <c r="M2134" t="str">
        <f t="shared" si="67"/>
        <v>0-500.000</v>
      </c>
    </row>
    <row r="2135" spans="1:13" x14ac:dyDescent="0.35">
      <c r="A2135">
        <v>3666</v>
      </c>
      <c r="B2135" t="s">
        <v>15</v>
      </c>
      <c r="C2135">
        <v>464076.6</v>
      </c>
      <c r="D2135" t="s">
        <v>10</v>
      </c>
      <c r="E2135" t="s">
        <v>16</v>
      </c>
      <c r="F2135" t="s">
        <v>12</v>
      </c>
      <c r="G2135" t="s">
        <v>13</v>
      </c>
      <c r="H2135" t="s">
        <v>13</v>
      </c>
      <c r="I2135">
        <v>30</v>
      </c>
      <c r="J2135" t="str">
        <f>IF(ABS((C2135-AVERAGE($C:$C))/_xlfn.STDEV.S(moras2[SALARIO]))&gt;1.96,"Atípico","No")</f>
        <v>No</v>
      </c>
      <c r="K2135" t="str">
        <f>IF(ABS((moras2[[#This Row],[EDAD]]-AVERAGE($I:$I))/_xlfn.STDEV.S($I:$I))&gt;1.96,"Atípico","No")</f>
        <v>No</v>
      </c>
      <c r="L2135" t="str">
        <f t="shared" si="66"/>
        <v>26-35</v>
      </c>
      <c r="M2135" t="str">
        <f t="shared" si="67"/>
        <v>0-500.000</v>
      </c>
    </row>
    <row r="2136" spans="1:13" x14ac:dyDescent="0.35">
      <c r="A2136">
        <v>1411</v>
      </c>
      <c r="B2136" t="s">
        <v>9</v>
      </c>
      <c r="C2136">
        <v>463597.72</v>
      </c>
      <c r="D2136" t="s">
        <v>10</v>
      </c>
      <c r="E2136" t="s">
        <v>16</v>
      </c>
      <c r="F2136" t="s">
        <v>12</v>
      </c>
      <c r="G2136" t="s">
        <v>12</v>
      </c>
      <c r="H2136" t="s">
        <v>13</v>
      </c>
      <c r="I2136">
        <v>47</v>
      </c>
      <c r="J2136" t="str">
        <f>IF(ABS((C2136-AVERAGE($C:$C))/_xlfn.STDEV.S(moras2[SALARIO]))&gt;1.96,"Atípico","No")</f>
        <v>No</v>
      </c>
      <c r="K2136" t="str">
        <f>IF(ABS((moras2[[#This Row],[EDAD]]-AVERAGE($I:$I))/_xlfn.STDEV.S($I:$I))&gt;1.96,"Atípico","No")</f>
        <v>No</v>
      </c>
      <c r="L2136" t="str">
        <f t="shared" si="66"/>
        <v>46-55</v>
      </c>
      <c r="M2136" t="str">
        <f t="shared" si="67"/>
        <v>0-500.000</v>
      </c>
    </row>
    <row r="2137" spans="1:13" x14ac:dyDescent="0.35">
      <c r="A2137">
        <v>389</v>
      </c>
      <c r="B2137" t="s">
        <v>9</v>
      </c>
      <c r="C2137">
        <v>463313.7</v>
      </c>
      <c r="D2137" t="s">
        <v>10</v>
      </c>
      <c r="E2137" t="s">
        <v>11</v>
      </c>
      <c r="F2137" t="s">
        <v>12</v>
      </c>
      <c r="G2137" t="s">
        <v>13</v>
      </c>
      <c r="H2137" t="s">
        <v>13</v>
      </c>
      <c r="I2137">
        <v>36</v>
      </c>
      <c r="J2137" t="str">
        <f>IF(ABS((C2137-AVERAGE($C:$C))/_xlfn.STDEV.S(moras2[SALARIO]))&gt;1.96,"Atípico","No")</f>
        <v>No</v>
      </c>
      <c r="K2137" t="str">
        <f>IF(ABS((moras2[[#This Row],[EDAD]]-AVERAGE($I:$I))/_xlfn.STDEV.S($I:$I))&gt;1.96,"Atípico","No")</f>
        <v>No</v>
      </c>
      <c r="L2137" t="str">
        <f t="shared" si="66"/>
        <v>36-45</v>
      </c>
      <c r="M2137" t="str">
        <f t="shared" si="67"/>
        <v>0-500.000</v>
      </c>
    </row>
    <row r="2138" spans="1:13" x14ac:dyDescent="0.35">
      <c r="A2138">
        <v>763</v>
      </c>
      <c r="B2138" t="s">
        <v>15</v>
      </c>
      <c r="C2138">
        <v>463300</v>
      </c>
      <c r="D2138" t="s">
        <v>10</v>
      </c>
      <c r="E2138" t="s">
        <v>16</v>
      </c>
      <c r="F2138" t="s">
        <v>12</v>
      </c>
      <c r="G2138" t="s">
        <v>13</v>
      </c>
      <c r="H2138" t="s">
        <v>13</v>
      </c>
      <c r="I2138">
        <v>40</v>
      </c>
      <c r="J2138" t="str">
        <f>IF(ABS((C2138-AVERAGE($C:$C))/_xlfn.STDEV.S(moras2[SALARIO]))&gt;1.96,"Atípico","No")</f>
        <v>No</v>
      </c>
      <c r="K2138" t="str">
        <f>IF(ABS((moras2[[#This Row],[EDAD]]-AVERAGE($I:$I))/_xlfn.STDEV.S($I:$I))&gt;1.96,"Atípico","No")</f>
        <v>No</v>
      </c>
      <c r="L2138" t="str">
        <f t="shared" si="66"/>
        <v>36-45</v>
      </c>
      <c r="M2138" t="str">
        <f t="shared" si="67"/>
        <v>0-500.000</v>
      </c>
    </row>
    <row r="2139" spans="1:13" x14ac:dyDescent="0.35">
      <c r="A2139">
        <v>723</v>
      </c>
      <c r="B2139" t="s">
        <v>9</v>
      </c>
      <c r="C2139">
        <v>463260.61</v>
      </c>
      <c r="D2139" t="s">
        <v>10</v>
      </c>
      <c r="E2139" t="s">
        <v>16</v>
      </c>
      <c r="F2139" t="s">
        <v>12</v>
      </c>
      <c r="G2139" t="s">
        <v>13</v>
      </c>
      <c r="H2139" t="s">
        <v>13</v>
      </c>
      <c r="I2139">
        <v>21</v>
      </c>
      <c r="J2139" t="str">
        <f>IF(ABS((C2139-AVERAGE($C:$C))/_xlfn.STDEV.S(moras2[SALARIO]))&gt;1.96,"Atípico","No")</f>
        <v>No</v>
      </c>
      <c r="K2139" t="str">
        <f>IF(ABS((moras2[[#This Row],[EDAD]]-AVERAGE($I:$I))/_xlfn.STDEV.S($I:$I))&gt;1.96,"Atípico","No")</f>
        <v>No</v>
      </c>
      <c r="L2139" t="str">
        <f t="shared" si="66"/>
        <v>26-35</v>
      </c>
      <c r="M2139" t="str">
        <f t="shared" si="67"/>
        <v>0-500.000</v>
      </c>
    </row>
    <row r="2140" spans="1:13" x14ac:dyDescent="0.35">
      <c r="A2140">
        <v>216</v>
      </c>
      <c r="B2140" t="s">
        <v>9</v>
      </c>
      <c r="C2140">
        <v>462831</v>
      </c>
      <c r="D2140" t="s">
        <v>18</v>
      </c>
      <c r="E2140" t="s">
        <v>16</v>
      </c>
      <c r="F2140" t="s">
        <v>12</v>
      </c>
      <c r="G2140" t="s">
        <v>13</v>
      </c>
      <c r="H2140" t="s">
        <v>13</v>
      </c>
      <c r="I2140">
        <v>32</v>
      </c>
      <c r="J2140" t="str">
        <f>IF(ABS((C2140-AVERAGE($C:$C))/_xlfn.STDEV.S(moras2[SALARIO]))&gt;1.96,"Atípico","No")</f>
        <v>No</v>
      </c>
      <c r="K2140" t="str">
        <f>IF(ABS((moras2[[#This Row],[EDAD]]-AVERAGE($I:$I))/_xlfn.STDEV.S($I:$I))&gt;1.96,"Atípico","No")</f>
        <v>No</v>
      </c>
      <c r="L2140" t="str">
        <f t="shared" si="66"/>
        <v>26-35</v>
      </c>
      <c r="M2140" t="str">
        <f t="shared" si="67"/>
        <v>0-500.000</v>
      </c>
    </row>
    <row r="2141" spans="1:13" x14ac:dyDescent="0.35">
      <c r="A2141">
        <v>1615</v>
      </c>
      <c r="B2141" t="s">
        <v>15</v>
      </c>
      <c r="C2141">
        <v>462759.86</v>
      </c>
      <c r="D2141" t="s">
        <v>10</v>
      </c>
      <c r="E2141" t="s">
        <v>16</v>
      </c>
      <c r="F2141" t="s">
        <v>12</v>
      </c>
      <c r="G2141" t="s">
        <v>13</v>
      </c>
      <c r="H2141" t="s">
        <v>13</v>
      </c>
      <c r="I2141">
        <v>57</v>
      </c>
      <c r="J2141" t="str">
        <f>IF(ABS((C2141-AVERAGE($C:$C))/_xlfn.STDEV.S(moras2[SALARIO]))&gt;1.96,"Atípico","No")</f>
        <v>No</v>
      </c>
      <c r="K2141" t="str">
        <f>IF(ABS((moras2[[#This Row],[EDAD]]-AVERAGE($I:$I))/_xlfn.STDEV.S($I:$I))&gt;1.96,"Atípico","No")</f>
        <v>No</v>
      </c>
      <c r="L2141" t="str">
        <f t="shared" si="66"/>
        <v>56+</v>
      </c>
      <c r="M2141" t="str">
        <f t="shared" si="67"/>
        <v>0-500.000</v>
      </c>
    </row>
    <row r="2142" spans="1:13" x14ac:dyDescent="0.35">
      <c r="A2142">
        <v>105</v>
      </c>
      <c r="B2142" t="s">
        <v>9</v>
      </c>
      <c r="C2142">
        <v>462759</v>
      </c>
      <c r="D2142" t="s">
        <v>10</v>
      </c>
      <c r="E2142" t="s">
        <v>16</v>
      </c>
      <c r="F2142" t="s">
        <v>12</v>
      </c>
      <c r="G2142" t="s">
        <v>13</v>
      </c>
      <c r="H2142" t="s">
        <v>13</v>
      </c>
      <c r="I2142">
        <v>35</v>
      </c>
      <c r="J2142" t="str">
        <f>IF(ABS((C2142-AVERAGE($C:$C))/_xlfn.STDEV.S(moras2[SALARIO]))&gt;1.96,"Atípico","No")</f>
        <v>No</v>
      </c>
      <c r="K2142" t="str">
        <f>IF(ABS((moras2[[#This Row],[EDAD]]-AVERAGE($I:$I))/_xlfn.STDEV.S($I:$I))&gt;1.96,"Atípico","No")</f>
        <v>No</v>
      </c>
      <c r="L2142" t="str">
        <f t="shared" si="66"/>
        <v>26-35</v>
      </c>
      <c r="M2142" t="str">
        <f t="shared" si="67"/>
        <v>0-500.000</v>
      </c>
    </row>
    <row r="2143" spans="1:13" x14ac:dyDescent="0.35">
      <c r="A2143">
        <v>2888</v>
      </c>
      <c r="B2143" t="s">
        <v>15</v>
      </c>
      <c r="C2143">
        <v>462569.85</v>
      </c>
      <c r="D2143" t="s">
        <v>10</v>
      </c>
      <c r="E2143" t="s">
        <v>16</v>
      </c>
      <c r="F2143" t="s">
        <v>12</v>
      </c>
      <c r="G2143" t="s">
        <v>13</v>
      </c>
      <c r="H2143" t="s">
        <v>13</v>
      </c>
      <c r="I2143">
        <v>27</v>
      </c>
      <c r="J2143" t="str">
        <f>IF(ABS((C2143-AVERAGE($C:$C))/_xlfn.STDEV.S(moras2[SALARIO]))&gt;1.96,"Atípico","No")</f>
        <v>No</v>
      </c>
      <c r="K2143" t="str">
        <f>IF(ABS((moras2[[#This Row],[EDAD]]-AVERAGE($I:$I))/_xlfn.STDEV.S($I:$I))&gt;1.96,"Atípico","No")</f>
        <v>No</v>
      </c>
      <c r="L2143" t="str">
        <f t="shared" si="66"/>
        <v>26-35</v>
      </c>
      <c r="M2143" t="str">
        <f t="shared" si="67"/>
        <v>0-500.000</v>
      </c>
    </row>
    <row r="2144" spans="1:13" x14ac:dyDescent="0.35">
      <c r="A2144">
        <v>4655</v>
      </c>
      <c r="B2144" t="s">
        <v>15</v>
      </c>
      <c r="C2144">
        <v>462065</v>
      </c>
      <c r="D2144" t="s">
        <v>10</v>
      </c>
      <c r="E2144" t="s">
        <v>16</v>
      </c>
      <c r="F2144" t="s">
        <v>12</v>
      </c>
      <c r="G2144" t="s">
        <v>13</v>
      </c>
      <c r="H2144" t="s">
        <v>13</v>
      </c>
      <c r="I2144">
        <v>31</v>
      </c>
      <c r="J2144" t="str">
        <f>IF(ABS((C2144-AVERAGE($C:$C))/_xlfn.STDEV.S(moras2[SALARIO]))&gt;1.96,"Atípico","No")</f>
        <v>No</v>
      </c>
      <c r="K2144" t="str">
        <f>IF(ABS((moras2[[#This Row],[EDAD]]-AVERAGE($I:$I))/_xlfn.STDEV.S($I:$I))&gt;1.96,"Atípico","No")</f>
        <v>No</v>
      </c>
      <c r="L2144" t="str">
        <f t="shared" si="66"/>
        <v>26-35</v>
      </c>
      <c r="M2144" t="str">
        <f t="shared" si="67"/>
        <v>0-500.000</v>
      </c>
    </row>
    <row r="2145" spans="1:13" x14ac:dyDescent="0.35">
      <c r="A2145">
        <v>134</v>
      </c>
      <c r="B2145" t="s">
        <v>9</v>
      </c>
      <c r="C2145">
        <v>462063.22</v>
      </c>
      <c r="D2145" t="s">
        <v>10</v>
      </c>
      <c r="E2145" t="s">
        <v>16</v>
      </c>
      <c r="F2145" t="s">
        <v>12</v>
      </c>
      <c r="G2145" t="s">
        <v>13</v>
      </c>
      <c r="H2145" t="s">
        <v>13</v>
      </c>
      <c r="I2145">
        <v>54</v>
      </c>
      <c r="J2145" t="str">
        <f>IF(ABS((C2145-AVERAGE($C:$C))/_xlfn.STDEV.S(moras2[SALARIO]))&gt;1.96,"Atípico","No")</f>
        <v>No</v>
      </c>
      <c r="K2145" t="str">
        <f>IF(ABS((moras2[[#This Row],[EDAD]]-AVERAGE($I:$I))/_xlfn.STDEV.S($I:$I))&gt;1.96,"Atípico","No")</f>
        <v>No</v>
      </c>
      <c r="L2145" t="str">
        <f t="shared" si="66"/>
        <v>46-55</v>
      </c>
      <c r="M2145" t="str">
        <f t="shared" si="67"/>
        <v>0-500.000</v>
      </c>
    </row>
    <row r="2146" spans="1:13" x14ac:dyDescent="0.35">
      <c r="A2146">
        <v>1969</v>
      </c>
      <c r="B2146" t="s">
        <v>9</v>
      </c>
      <c r="C2146">
        <v>461935.5</v>
      </c>
      <c r="D2146" t="s">
        <v>10</v>
      </c>
      <c r="E2146" t="s">
        <v>16</v>
      </c>
      <c r="F2146" t="s">
        <v>12</v>
      </c>
      <c r="G2146" t="s">
        <v>13</v>
      </c>
      <c r="H2146" t="s">
        <v>13</v>
      </c>
      <c r="I2146">
        <v>28</v>
      </c>
      <c r="J2146" t="str">
        <f>IF(ABS((C2146-AVERAGE($C:$C))/_xlfn.STDEV.S(moras2[SALARIO]))&gt;1.96,"Atípico","No")</f>
        <v>No</v>
      </c>
      <c r="K2146" t="str">
        <f>IF(ABS((moras2[[#This Row],[EDAD]]-AVERAGE($I:$I))/_xlfn.STDEV.S($I:$I))&gt;1.96,"Atípico","No")</f>
        <v>No</v>
      </c>
      <c r="L2146" t="str">
        <f t="shared" si="66"/>
        <v>26-35</v>
      </c>
      <c r="M2146" t="str">
        <f t="shared" si="67"/>
        <v>0-500.000</v>
      </c>
    </row>
    <row r="2147" spans="1:13" x14ac:dyDescent="0.35">
      <c r="A2147">
        <v>3812</v>
      </c>
      <c r="B2147" t="s">
        <v>15</v>
      </c>
      <c r="C2147">
        <v>461827</v>
      </c>
      <c r="D2147" t="s">
        <v>18</v>
      </c>
      <c r="E2147" t="s">
        <v>16</v>
      </c>
      <c r="F2147" t="s">
        <v>12</v>
      </c>
      <c r="G2147" t="s">
        <v>13</v>
      </c>
      <c r="H2147" t="s">
        <v>13</v>
      </c>
      <c r="I2147">
        <v>52</v>
      </c>
      <c r="J2147" t="str">
        <f>IF(ABS((C2147-AVERAGE($C:$C))/_xlfn.STDEV.S(moras2[SALARIO]))&gt;1.96,"Atípico","No")</f>
        <v>No</v>
      </c>
      <c r="K2147" t="str">
        <f>IF(ABS((moras2[[#This Row],[EDAD]]-AVERAGE($I:$I))/_xlfn.STDEV.S($I:$I))&gt;1.96,"Atípico","No")</f>
        <v>No</v>
      </c>
      <c r="L2147" t="str">
        <f t="shared" si="66"/>
        <v>46-55</v>
      </c>
      <c r="M2147" t="str">
        <f t="shared" si="67"/>
        <v>0-500.000</v>
      </c>
    </row>
    <row r="2148" spans="1:13" x14ac:dyDescent="0.35">
      <c r="A2148">
        <v>501</v>
      </c>
      <c r="B2148" t="s">
        <v>9</v>
      </c>
      <c r="C2148">
        <v>461711</v>
      </c>
      <c r="D2148" t="s">
        <v>18</v>
      </c>
      <c r="E2148" t="s">
        <v>16</v>
      </c>
      <c r="F2148" t="s">
        <v>12</v>
      </c>
      <c r="G2148" t="s">
        <v>12</v>
      </c>
      <c r="H2148" t="s">
        <v>12</v>
      </c>
      <c r="I2148">
        <v>40</v>
      </c>
      <c r="J2148" t="str">
        <f>IF(ABS((C2148-AVERAGE($C:$C))/_xlfn.STDEV.S(moras2[SALARIO]))&gt;1.96,"Atípico","No")</f>
        <v>No</v>
      </c>
      <c r="K2148" t="str">
        <f>IF(ABS((moras2[[#This Row],[EDAD]]-AVERAGE($I:$I))/_xlfn.STDEV.S($I:$I))&gt;1.96,"Atípico","No")</f>
        <v>No</v>
      </c>
      <c r="L2148" t="str">
        <f t="shared" si="66"/>
        <v>36-45</v>
      </c>
      <c r="M2148" t="str">
        <f t="shared" si="67"/>
        <v>0-500.000</v>
      </c>
    </row>
    <row r="2149" spans="1:13" x14ac:dyDescent="0.35">
      <c r="A2149">
        <v>4210</v>
      </c>
      <c r="B2149" t="s">
        <v>9</v>
      </c>
      <c r="C2149">
        <v>461380</v>
      </c>
      <c r="D2149" t="s">
        <v>10</v>
      </c>
      <c r="E2149" t="s">
        <v>16</v>
      </c>
      <c r="F2149" t="s">
        <v>12</v>
      </c>
      <c r="G2149" t="s">
        <v>13</v>
      </c>
      <c r="H2149" t="s">
        <v>13</v>
      </c>
      <c r="I2149">
        <v>30</v>
      </c>
      <c r="J2149" t="str">
        <f>IF(ABS((C2149-AVERAGE($C:$C))/_xlfn.STDEV.S(moras2[SALARIO]))&gt;1.96,"Atípico","No")</f>
        <v>No</v>
      </c>
      <c r="K2149" t="str">
        <f>IF(ABS((moras2[[#This Row],[EDAD]]-AVERAGE($I:$I))/_xlfn.STDEV.S($I:$I))&gt;1.96,"Atípico","No")</f>
        <v>No</v>
      </c>
      <c r="L2149" t="str">
        <f t="shared" si="66"/>
        <v>26-35</v>
      </c>
      <c r="M2149" t="str">
        <f t="shared" si="67"/>
        <v>0-500.000</v>
      </c>
    </row>
    <row r="2150" spans="1:13" x14ac:dyDescent="0.35">
      <c r="A2150">
        <v>2541</v>
      </c>
      <c r="B2150" t="s">
        <v>15</v>
      </c>
      <c r="C2150">
        <v>461014</v>
      </c>
      <c r="D2150" t="s">
        <v>10</v>
      </c>
      <c r="E2150" t="s">
        <v>11</v>
      </c>
      <c r="F2150" t="s">
        <v>12</v>
      </c>
      <c r="G2150" t="s">
        <v>13</v>
      </c>
      <c r="H2150" t="s">
        <v>12</v>
      </c>
      <c r="I2150">
        <v>52</v>
      </c>
      <c r="J2150" t="str">
        <f>IF(ABS((C2150-AVERAGE($C:$C))/_xlfn.STDEV.S(moras2[SALARIO]))&gt;1.96,"Atípico","No")</f>
        <v>No</v>
      </c>
      <c r="K2150" t="str">
        <f>IF(ABS((moras2[[#This Row],[EDAD]]-AVERAGE($I:$I))/_xlfn.STDEV.S($I:$I))&gt;1.96,"Atípico","No")</f>
        <v>No</v>
      </c>
      <c r="L2150" t="str">
        <f t="shared" si="66"/>
        <v>46-55</v>
      </c>
      <c r="M2150" t="str">
        <f t="shared" si="67"/>
        <v>0-500.000</v>
      </c>
    </row>
    <row r="2151" spans="1:13" x14ac:dyDescent="0.35">
      <c r="A2151">
        <v>3504</v>
      </c>
      <c r="B2151" t="s">
        <v>9</v>
      </c>
      <c r="C2151">
        <v>460800</v>
      </c>
      <c r="D2151" t="s">
        <v>10</v>
      </c>
      <c r="E2151" t="s">
        <v>11</v>
      </c>
      <c r="F2151" t="s">
        <v>12</v>
      </c>
      <c r="G2151" t="s">
        <v>13</v>
      </c>
      <c r="H2151" t="s">
        <v>13</v>
      </c>
      <c r="I2151">
        <v>60</v>
      </c>
      <c r="J2151" t="str">
        <f>IF(ABS((C2151-AVERAGE($C:$C))/_xlfn.STDEV.S(moras2[SALARIO]))&gt;1.96,"Atípico","No")</f>
        <v>No</v>
      </c>
      <c r="K2151" t="str">
        <f>IF(ABS((moras2[[#This Row],[EDAD]]-AVERAGE($I:$I))/_xlfn.STDEV.S($I:$I))&gt;1.96,"Atípico","No")</f>
        <v>No</v>
      </c>
      <c r="L2151" t="str">
        <f t="shared" si="66"/>
        <v>56+</v>
      </c>
      <c r="M2151" t="str">
        <f t="shared" si="67"/>
        <v>0-500.000</v>
      </c>
    </row>
    <row r="2152" spans="1:13" x14ac:dyDescent="0.35">
      <c r="A2152">
        <v>1111</v>
      </c>
      <c r="B2152" t="s">
        <v>9</v>
      </c>
      <c r="C2152">
        <v>460742.68</v>
      </c>
      <c r="D2152" t="s">
        <v>10</v>
      </c>
      <c r="E2152" t="s">
        <v>16</v>
      </c>
      <c r="F2152" t="s">
        <v>12</v>
      </c>
      <c r="G2152" t="s">
        <v>13</v>
      </c>
      <c r="H2152" t="s">
        <v>13</v>
      </c>
      <c r="I2152">
        <v>34</v>
      </c>
      <c r="J2152" t="str">
        <f>IF(ABS((C2152-AVERAGE($C:$C))/_xlfn.STDEV.S(moras2[SALARIO]))&gt;1.96,"Atípico","No")</f>
        <v>No</v>
      </c>
      <c r="K2152" t="str">
        <f>IF(ABS((moras2[[#This Row],[EDAD]]-AVERAGE($I:$I))/_xlfn.STDEV.S($I:$I))&gt;1.96,"Atípico","No")</f>
        <v>No</v>
      </c>
      <c r="L2152" t="str">
        <f t="shared" si="66"/>
        <v>26-35</v>
      </c>
      <c r="M2152" t="str">
        <f t="shared" si="67"/>
        <v>0-500.000</v>
      </c>
    </row>
    <row r="2153" spans="1:13" x14ac:dyDescent="0.35">
      <c r="A2153">
        <v>1728</v>
      </c>
      <c r="B2153" t="s">
        <v>9</v>
      </c>
      <c r="C2153">
        <v>460741.72</v>
      </c>
      <c r="D2153" t="s">
        <v>10</v>
      </c>
      <c r="E2153" t="s">
        <v>16</v>
      </c>
      <c r="F2153" t="s">
        <v>12</v>
      </c>
      <c r="G2153" t="s">
        <v>12</v>
      </c>
      <c r="H2153" t="s">
        <v>13</v>
      </c>
      <c r="I2153">
        <v>31</v>
      </c>
      <c r="J2153" t="str">
        <f>IF(ABS((C2153-AVERAGE($C:$C))/_xlfn.STDEV.S(moras2[SALARIO]))&gt;1.96,"Atípico","No")</f>
        <v>No</v>
      </c>
      <c r="K2153" t="str">
        <f>IF(ABS((moras2[[#This Row],[EDAD]]-AVERAGE($I:$I))/_xlfn.STDEV.S($I:$I))&gt;1.96,"Atípico","No")</f>
        <v>No</v>
      </c>
      <c r="L2153" t="str">
        <f t="shared" si="66"/>
        <v>26-35</v>
      </c>
      <c r="M2153" t="str">
        <f t="shared" si="67"/>
        <v>0-500.000</v>
      </c>
    </row>
    <row r="2154" spans="1:13" x14ac:dyDescent="0.35">
      <c r="A2154">
        <v>1704</v>
      </c>
      <c r="B2154" t="s">
        <v>15</v>
      </c>
      <c r="C2154">
        <v>460692.92</v>
      </c>
      <c r="D2154" t="s">
        <v>10</v>
      </c>
      <c r="E2154" t="s">
        <v>16</v>
      </c>
      <c r="F2154" t="s">
        <v>12</v>
      </c>
      <c r="G2154" t="s">
        <v>13</v>
      </c>
      <c r="H2154" t="s">
        <v>13</v>
      </c>
      <c r="I2154">
        <v>22</v>
      </c>
      <c r="J2154" t="str">
        <f>IF(ABS((C2154-AVERAGE($C:$C))/_xlfn.STDEV.S(moras2[SALARIO]))&gt;1.96,"Atípico","No")</f>
        <v>No</v>
      </c>
      <c r="K2154" t="str">
        <f>IF(ABS((moras2[[#This Row],[EDAD]]-AVERAGE($I:$I))/_xlfn.STDEV.S($I:$I))&gt;1.96,"Atípico","No")</f>
        <v>No</v>
      </c>
      <c r="L2154" t="str">
        <f t="shared" si="66"/>
        <v>26-35</v>
      </c>
      <c r="M2154" t="str">
        <f t="shared" si="67"/>
        <v>0-500.000</v>
      </c>
    </row>
    <row r="2155" spans="1:13" x14ac:dyDescent="0.35">
      <c r="A2155">
        <v>4341</v>
      </c>
      <c r="B2155" t="s">
        <v>9</v>
      </c>
      <c r="C2155">
        <v>460000</v>
      </c>
      <c r="D2155" t="s">
        <v>10</v>
      </c>
      <c r="E2155" t="s">
        <v>16</v>
      </c>
      <c r="F2155" t="s">
        <v>12</v>
      </c>
      <c r="G2155" t="s">
        <v>13</v>
      </c>
      <c r="H2155" t="s">
        <v>12</v>
      </c>
      <c r="I2155">
        <v>25</v>
      </c>
      <c r="J2155" t="str">
        <f>IF(ABS((C2155-AVERAGE($C:$C))/_xlfn.STDEV.S(moras2[SALARIO]))&gt;1.96,"Atípico","No")</f>
        <v>No</v>
      </c>
      <c r="K2155" t="str">
        <f>IF(ABS((moras2[[#This Row],[EDAD]]-AVERAGE($I:$I))/_xlfn.STDEV.S($I:$I))&gt;1.96,"Atípico","No")</f>
        <v>No</v>
      </c>
      <c r="L2155" t="str">
        <f t="shared" si="66"/>
        <v>26-35</v>
      </c>
      <c r="M2155" t="str">
        <f t="shared" si="67"/>
        <v>0-500.000</v>
      </c>
    </row>
    <row r="2156" spans="1:13" x14ac:dyDescent="0.35">
      <c r="A2156">
        <v>221</v>
      </c>
      <c r="B2156" t="s">
        <v>15</v>
      </c>
      <c r="C2156">
        <v>460000</v>
      </c>
      <c r="D2156" t="s">
        <v>10</v>
      </c>
      <c r="E2156" t="s">
        <v>16</v>
      </c>
      <c r="F2156" t="s">
        <v>12</v>
      </c>
      <c r="G2156" t="s">
        <v>13</v>
      </c>
      <c r="H2156" t="s">
        <v>13</v>
      </c>
      <c r="I2156">
        <v>28</v>
      </c>
      <c r="J2156" t="str">
        <f>IF(ABS((C2156-AVERAGE($C:$C))/_xlfn.STDEV.S(moras2[SALARIO]))&gt;1.96,"Atípico","No")</f>
        <v>No</v>
      </c>
      <c r="K2156" t="str">
        <f>IF(ABS((moras2[[#This Row],[EDAD]]-AVERAGE($I:$I))/_xlfn.STDEV.S($I:$I))&gt;1.96,"Atípico","No")</f>
        <v>No</v>
      </c>
      <c r="L2156" t="str">
        <f t="shared" si="66"/>
        <v>26-35</v>
      </c>
      <c r="M2156" t="str">
        <f t="shared" si="67"/>
        <v>0-500.000</v>
      </c>
    </row>
    <row r="2157" spans="1:13" x14ac:dyDescent="0.35">
      <c r="A2157">
        <v>3726</v>
      </c>
      <c r="B2157" t="s">
        <v>9</v>
      </c>
      <c r="C2157">
        <v>459616.28</v>
      </c>
      <c r="D2157" t="s">
        <v>10</v>
      </c>
      <c r="E2157" t="s">
        <v>16</v>
      </c>
      <c r="F2157" t="s">
        <v>12</v>
      </c>
      <c r="G2157" t="s">
        <v>13</v>
      </c>
      <c r="H2157" t="s">
        <v>13</v>
      </c>
      <c r="I2157">
        <v>28</v>
      </c>
      <c r="J2157" t="str">
        <f>IF(ABS((C2157-AVERAGE($C:$C))/_xlfn.STDEV.S(moras2[SALARIO]))&gt;1.96,"Atípico","No")</f>
        <v>No</v>
      </c>
      <c r="K2157" t="str">
        <f>IF(ABS((moras2[[#This Row],[EDAD]]-AVERAGE($I:$I))/_xlfn.STDEV.S($I:$I))&gt;1.96,"Atípico","No")</f>
        <v>No</v>
      </c>
      <c r="L2157" t="str">
        <f t="shared" si="66"/>
        <v>26-35</v>
      </c>
      <c r="M2157" t="str">
        <f t="shared" si="67"/>
        <v>0-500.000</v>
      </c>
    </row>
    <row r="2158" spans="1:13" x14ac:dyDescent="0.35">
      <c r="A2158">
        <v>4824</v>
      </c>
      <c r="B2158" t="s">
        <v>15</v>
      </c>
      <c r="C2158">
        <v>459530.58</v>
      </c>
      <c r="D2158" t="s">
        <v>10</v>
      </c>
      <c r="E2158" t="s">
        <v>16</v>
      </c>
      <c r="F2158" t="s">
        <v>12</v>
      </c>
      <c r="G2158" t="s">
        <v>13</v>
      </c>
      <c r="H2158" t="s">
        <v>13</v>
      </c>
      <c r="I2158">
        <v>50</v>
      </c>
      <c r="J2158" t="str">
        <f>IF(ABS((C2158-AVERAGE($C:$C))/_xlfn.STDEV.S(moras2[SALARIO]))&gt;1.96,"Atípico","No")</f>
        <v>No</v>
      </c>
      <c r="K2158" t="str">
        <f>IF(ABS((moras2[[#This Row],[EDAD]]-AVERAGE($I:$I))/_xlfn.STDEV.S($I:$I))&gt;1.96,"Atípico","No")</f>
        <v>No</v>
      </c>
      <c r="L2158" t="str">
        <f t="shared" si="66"/>
        <v>46-55</v>
      </c>
      <c r="M2158" t="str">
        <f t="shared" si="67"/>
        <v>0-500.000</v>
      </c>
    </row>
    <row r="2159" spans="1:13" x14ac:dyDescent="0.35">
      <c r="A2159">
        <v>3895</v>
      </c>
      <c r="B2159" t="s">
        <v>9</v>
      </c>
      <c r="C2159">
        <v>459260</v>
      </c>
      <c r="D2159" t="s">
        <v>10</v>
      </c>
      <c r="E2159" t="s">
        <v>16</v>
      </c>
      <c r="F2159" t="s">
        <v>12</v>
      </c>
      <c r="G2159" t="s">
        <v>13</v>
      </c>
      <c r="H2159" t="s">
        <v>13</v>
      </c>
      <c r="I2159">
        <v>37</v>
      </c>
      <c r="J2159" t="str">
        <f>IF(ABS((C2159-AVERAGE($C:$C))/_xlfn.STDEV.S(moras2[SALARIO]))&gt;1.96,"Atípico","No")</f>
        <v>No</v>
      </c>
      <c r="K2159" t="str">
        <f>IF(ABS((moras2[[#This Row],[EDAD]]-AVERAGE($I:$I))/_xlfn.STDEV.S($I:$I))&gt;1.96,"Atípico","No")</f>
        <v>No</v>
      </c>
      <c r="L2159" t="str">
        <f t="shared" si="66"/>
        <v>36-45</v>
      </c>
      <c r="M2159" t="str">
        <f t="shared" si="67"/>
        <v>0-500.000</v>
      </c>
    </row>
    <row r="2160" spans="1:13" x14ac:dyDescent="0.35">
      <c r="A2160">
        <v>4865</v>
      </c>
      <c r="B2160" t="s">
        <v>9</v>
      </c>
      <c r="C2160">
        <v>459223</v>
      </c>
      <c r="D2160" t="s">
        <v>18</v>
      </c>
      <c r="E2160" t="s">
        <v>16</v>
      </c>
      <c r="F2160" t="s">
        <v>12</v>
      </c>
      <c r="G2160" t="s">
        <v>13</v>
      </c>
      <c r="H2160" t="s">
        <v>13</v>
      </c>
      <c r="I2160">
        <v>58</v>
      </c>
      <c r="J2160" t="str">
        <f>IF(ABS((C2160-AVERAGE($C:$C))/_xlfn.STDEV.S(moras2[SALARIO]))&gt;1.96,"Atípico","No")</f>
        <v>No</v>
      </c>
      <c r="K2160" t="str">
        <f>IF(ABS((moras2[[#This Row],[EDAD]]-AVERAGE($I:$I))/_xlfn.STDEV.S($I:$I))&gt;1.96,"Atípico","No")</f>
        <v>No</v>
      </c>
      <c r="L2160" t="str">
        <f t="shared" si="66"/>
        <v>56+</v>
      </c>
      <c r="M2160" t="str">
        <f t="shared" si="67"/>
        <v>0-500.000</v>
      </c>
    </row>
    <row r="2161" spans="1:13" x14ac:dyDescent="0.35">
      <c r="A2161">
        <v>3789</v>
      </c>
      <c r="B2161" t="s">
        <v>9</v>
      </c>
      <c r="C2161">
        <v>459101.7</v>
      </c>
      <c r="D2161" t="s">
        <v>14</v>
      </c>
      <c r="E2161" t="s">
        <v>11</v>
      </c>
      <c r="F2161" t="s">
        <v>12</v>
      </c>
      <c r="G2161" t="s">
        <v>13</v>
      </c>
      <c r="H2161" t="s">
        <v>13</v>
      </c>
      <c r="I2161">
        <v>65</v>
      </c>
      <c r="J2161" t="str">
        <f>IF(ABS((C2161-AVERAGE($C:$C))/_xlfn.STDEV.S(moras2[SALARIO]))&gt;1.96,"Atípico","No")</f>
        <v>No</v>
      </c>
      <c r="K2161" t="str">
        <f>IF(ABS((moras2[[#This Row],[EDAD]]-AVERAGE($I:$I))/_xlfn.STDEV.S($I:$I))&gt;1.96,"Atípico","No")</f>
        <v>No</v>
      </c>
      <c r="L2161" t="str">
        <f t="shared" si="66"/>
        <v>56+</v>
      </c>
      <c r="M2161" t="str">
        <f t="shared" si="67"/>
        <v>0-500.000</v>
      </c>
    </row>
    <row r="2162" spans="1:13" x14ac:dyDescent="0.35">
      <c r="A2162">
        <v>4822</v>
      </c>
      <c r="B2162" t="s">
        <v>9</v>
      </c>
      <c r="C2162">
        <v>458950</v>
      </c>
      <c r="D2162" t="s">
        <v>10</v>
      </c>
      <c r="E2162" t="s">
        <v>16</v>
      </c>
      <c r="F2162" t="s">
        <v>12</v>
      </c>
      <c r="G2162" t="s">
        <v>13</v>
      </c>
      <c r="H2162" t="s">
        <v>13</v>
      </c>
      <c r="I2162">
        <v>40</v>
      </c>
      <c r="J2162" t="str">
        <f>IF(ABS((C2162-AVERAGE($C:$C))/_xlfn.STDEV.S(moras2[SALARIO]))&gt;1.96,"Atípico","No")</f>
        <v>No</v>
      </c>
      <c r="K2162" t="str">
        <f>IF(ABS((moras2[[#This Row],[EDAD]]-AVERAGE($I:$I))/_xlfn.STDEV.S($I:$I))&gt;1.96,"Atípico","No")</f>
        <v>No</v>
      </c>
      <c r="L2162" t="str">
        <f t="shared" si="66"/>
        <v>36-45</v>
      </c>
      <c r="M2162" t="str">
        <f t="shared" si="67"/>
        <v>0-500.000</v>
      </c>
    </row>
    <row r="2163" spans="1:13" x14ac:dyDescent="0.35">
      <c r="A2163">
        <v>2298</v>
      </c>
      <c r="B2163" t="s">
        <v>9</v>
      </c>
      <c r="C2163">
        <v>458557</v>
      </c>
      <c r="D2163" t="s">
        <v>18</v>
      </c>
      <c r="E2163" t="s">
        <v>16</v>
      </c>
      <c r="F2163" t="s">
        <v>12</v>
      </c>
      <c r="G2163" t="s">
        <v>13</v>
      </c>
      <c r="H2163" t="s">
        <v>12</v>
      </c>
      <c r="I2163">
        <v>30</v>
      </c>
      <c r="J2163" t="str">
        <f>IF(ABS((C2163-AVERAGE($C:$C))/_xlfn.STDEV.S(moras2[SALARIO]))&gt;1.96,"Atípico","No")</f>
        <v>No</v>
      </c>
      <c r="K2163" t="str">
        <f>IF(ABS((moras2[[#This Row],[EDAD]]-AVERAGE($I:$I))/_xlfn.STDEV.S($I:$I))&gt;1.96,"Atípico","No")</f>
        <v>No</v>
      </c>
      <c r="L2163" t="str">
        <f t="shared" si="66"/>
        <v>26-35</v>
      </c>
      <c r="M2163" t="str">
        <f t="shared" si="67"/>
        <v>0-500.000</v>
      </c>
    </row>
    <row r="2164" spans="1:13" x14ac:dyDescent="0.35">
      <c r="A2164">
        <v>3148</v>
      </c>
      <c r="B2164" t="s">
        <v>9</v>
      </c>
      <c r="C2164">
        <v>458557</v>
      </c>
      <c r="D2164" t="s">
        <v>18</v>
      </c>
      <c r="E2164" t="s">
        <v>16</v>
      </c>
      <c r="F2164" t="s">
        <v>12</v>
      </c>
      <c r="G2164" t="s">
        <v>13</v>
      </c>
      <c r="H2164" t="s">
        <v>12</v>
      </c>
      <c r="I2164">
        <v>33</v>
      </c>
      <c r="J2164" t="str">
        <f>IF(ABS((C2164-AVERAGE($C:$C))/_xlfn.STDEV.S(moras2[SALARIO]))&gt;1.96,"Atípico","No")</f>
        <v>No</v>
      </c>
      <c r="K2164" t="str">
        <f>IF(ABS((moras2[[#This Row],[EDAD]]-AVERAGE($I:$I))/_xlfn.STDEV.S($I:$I))&gt;1.96,"Atípico","No")</f>
        <v>No</v>
      </c>
      <c r="L2164" t="str">
        <f t="shared" si="66"/>
        <v>26-35</v>
      </c>
      <c r="M2164" t="str">
        <f t="shared" si="67"/>
        <v>0-500.000</v>
      </c>
    </row>
    <row r="2165" spans="1:13" x14ac:dyDescent="0.35">
      <c r="A2165">
        <v>924</v>
      </c>
      <c r="B2165" t="s">
        <v>9</v>
      </c>
      <c r="C2165">
        <v>458557</v>
      </c>
      <c r="D2165" t="s">
        <v>18</v>
      </c>
      <c r="E2165" t="s">
        <v>16</v>
      </c>
      <c r="F2165" t="s">
        <v>12</v>
      </c>
      <c r="G2165" t="s">
        <v>12</v>
      </c>
      <c r="H2165" t="s">
        <v>12</v>
      </c>
      <c r="I2165">
        <v>41</v>
      </c>
      <c r="J2165" t="str">
        <f>IF(ABS((C2165-AVERAGE($C:$C))/_xlfn.STDEV.S(moras2[SALARIO]))&gt;1.96,"Atípico","No")</f>
        <v>No</v>
      </c>
      <c r="K2165" t="str">
        <f>IF(ABS((moras2[[#This Row],[EDAD]]-AVERAGE($I:$I))/_xlfn.STDEV.S($I:$I))&gt;1.96,"Atípico","No")</f>
        <v>No</v>
      </c>
      <c r="L2165" t="str">
        <f t="shared" si="66"/>
        <v>36-45</v>
      </c>
      <c r="M2165" t="str">
        <f t="shared" si="67"/>
        <v>0-500.000</v>
      </c>
    </row>
    <row r="2166" spans="1:13" x14ac:dyDescent="0.35">
      <c r="A2166">
        <v>1188</v>
      </c>
      <c r="B2166" t="s">
        <v>9</v>
      </c>
      <c r="C2166">
        <v>458557</v>
      </c>
      <c r="D2166" t="s">
        <v>18</v>
      </c>
      <c r="E2166" t="s">
        <v>16</v>
      </c>
      <c r="F2166" t="s">
        <v>12</v>
      </c>
      <c r="G2166" t="s">
        <v>13</v>
      </c>
      <c r="H2166" t="s">
        <v>13</v>
      </c>
      <c r="I2166">
        <v>42</v>
      </c>
      <c r="J2166" t="str">
        <f>IF(ABS((C2166-AVERAGE($C:$C))/_xlfn.STDEV.S(moras2[SALARIO]))&gt;1.96,"Atípico","No")</f>
        <v>No</v>
      </c>
      <c r="K2166" t="str">
        <f>IF(ABS((moras2[[#This Row],[EDAD]]-AVERAGE($I:$I))/_xlfn.STDEV.S($I:$I))&gt;1.96,"Atípico","No")</f>
        <v>No</v>
      </c>
      <c r="L2166" t="str">
        <f t="shared" si="66"/>
        <v>36-45</v>
      </c>
      <c r="M2166" t="str">
        <f t="shared" si="67"/>
        <v>0-500.000</v>
      </c>
    </row>
    <row r="2167" spans="1:13" x14ac:dyDescent="0.35">
      <c r="A2167">
        <v>481</v>
      </c>
      <c r="B2167" t="s">
        <v>9</v>
      </c>
      <c r="C2167">
        <v>458557</v>
      </c>
      <c r="D2167" t="s">
        <v>18</v>
      </c>
      <c r="E2167" t="s">
        <v>16</v>
      </c>
      <c r="F2167" t="s">
        <v>12</v>
      </c>
      <c r="G2167" t="s">
        <v>13</v>
      </c>
      <c r="H2167" t="s">
        <v>12</v>
      </c>
      <c r="I2167">
        <v>49</v>
      </c>
      <c r="J2167" t="str">
        <f>IF(ABS((C2167-AVERAGE($C:$C))/_xlfn.STDEV.S(moras2[SALARIO]))&gt;1.96,"Atípico","No")</f>
        <v>No</v>
      </c>
      <c r="K2167" t="str">
        <f>IF(ABS((moras2[[#This Row],[EDAD]]-AVERAGE($I:$I))/_xlfn.STDEV.S($I:$I))&gt;1.96,"Atípico","No")</f>
        <v>No</v>
      </c>
      <c r="L2167" t="str">
        <f t="shared" si="66"/>
        <v>46-55</v>
      </c>
      <c r="M2167" t="str">
        <f t="shared" si="67"/>
        <v>0-500.000</v>
      </c>
    </row>
    <row r="2168" spans="1:13" x14ac:dyDescent="0.35">
      <c r="A2168">
        <v>681</v>
      </c>
      <c r="B2168" t="s">
        <v>9</v>
      </c>
      <c r="C2168">
        <v>458557</v>
      </c>
      <c r="D2168" t="s">
        <v>18</v>
      </c>
      <c r="E2168" t="s">
        <v>16</v>
      </c>
      <c r="F2168" t="s">
        <v>12</v>
      </c>
      <c r="G2168" t="s">
        <v>13</v>
      </c>
      <c r="H2168" t="s">
        <v>13</v>
      </c>
      <c r="I2168">
        <v>54</v>
      </c>
      <c r="J2168" t="str">
        <f>IF(ABS((C2168-AVERAGE($C:$C))/_xlfn.STDEV.S(moras2[SALARIO]))&gt;1.96,"Atípico","No")</f>
        <v>No</v>
      </c>
      <c r="K2168" t="str">
        <f>IF(ABS((moras2[[#This Row],[EDAD]]-AVERAGE($I:$I))/_xlfn.STDEV.S($I:$I))&gt;1.96,"Atípico","No")</f>
        <v>No</v>
      </c>
      <c r="L2168" t="str">
        <f t="shared" si="66"/>
        <v>46-55</v>
      </c>
      <c r="M2168" t="str">
        <f t="shared" si="67"/>
        <v>0-500.000</v>
      </c>
    </row>
    <row r="2169" spans="1:13" x14ac:dyDescent="0.35">
      <c r="A2169">
        <v>2462</v>
      </c>
      <c r="B2169" t="s">
        <v>9</v>
      </c>
      <c r="C2169">
        <v>458490</v>
      </c>
      <c r="D2169" t="s">
        <v>10</v>
      </c>
      <c r="E2169" t="s">
        <v>16</v>
      </c>
      <c r="F2169" t="s">
        <v>12</v>
      </c>
      <c r="G2169" t="s">
        <v>13</v>
      </c>
      <c r="H2169" t="s">
        <v>13</v>
      </c>
      <c r="I2169">
        <v>27</v>
      </c>
      <c r="J2169" t="str">
        <f>IF(ABS((C2169-AVERAGE($C:$C))/_xlfn.STDEV.S(moras2[SALARIO]))&gt;1.96,"Atípico","No")</f>
        <v>No</v>
      </c>
      <c r="K2169" t="str">
        <f>IF(ABS((moras2[[#This Row],[EDAD]]-AVERAGE($I:$I))/_xlfn.STDEV.S($I:$I))&gt;1.96,"Atípico","No")</f>
        <v>No</v>
      </c>
      <c r="L2169" t="str">
        <f t="shared" si="66"/>
        <v>26-35</v>
      </c>
      <c r="M2169" t="str">
        <f t="shared" si="67"/>
        <v>0-500.000</v>
      </c>
    </row>
    <row r="2170" spans="1:13" x14ac:dyDescent="0.35">
      <c r="A2170">
        <v>3662</v>
      </c>
      <c r="B2170" t="s">
        <v>9</v>
      </c>
      <c r="C2170">
        <v>458437</v>
      </c>
      <c r="D2170" t="s">
        <v>10</v>
      </c>
      <c r="E2170" t="s">
        <v>16</v>
      </c>
      <c r="F2170" t="s">
        <v>12</v>
      </c>
      <c r="G2170" t="s">
        <v>13</v>
      </c>
      <c r="H2170" t="s">
        <v>13</v>
      </c>
      <c r="I2170">
        <v>27</v>
      </c>
      <c r="J2170" t="str">
        <f>IF(ABS((C2170-AVERAGE($C:$C))/_xlfn.STDEV.S(moras2[SALARIO]))&gt;1.96,"Atípico","No")</f>
        <v>No</v>
      </c>
      <c r="K2170" t="str">
        <f>IF(ABS((moras2[[#This Row],[EDAD]]-AVERAGE($I:$I))/_xlfn.STDEV.S($I:$I))&gt;1.96,"Atípico","No")</f>
        <v>No</v>
      </c>
      <c r="L2170" t="str">
        <f t="shared" si="66"/>
        <v>26-35</v>
      </c>
      <c r="M2170" t="str">
        <f t="shared" si="67"/>
        <v>0-500.000</v>
      </c>
    </row>
    <row r="2171" spans="1:13" x14ac:dyDescent="0.35">
      <c r="A2171">
        <v>3171</v>
      </c>
      <c r="B2171" t="s">
        <v>15</v>
      </c>
      <c r="C2171">
        <v>458371</v>
      </c>
      <c r="D2171" t="s">
        <v>10</v>
      </c>
      <c r="E2171" t="s">
        <v>11</v>
      </c>
      <c r="F2171" t="s">
        <v>12</v>
      </c>
      <c r="G2171" t="s">
        <v>13</v>
      </c>
      <c r="H2171" t="s">
        <v>12</v>
      </c>
      <c r="I2171">
        <v>43</v>
      </c>
      <c r="J2171" t="str">
        <f>IF(ABS((C2171-AVERAGE($C:$C))/_xlfn.STDEV.S(moras2[SALARIO]))&gt;1.96,"Atípico","No")</f>
        <v>No</v>
      </c>
      <c r="K2171" t="str">
        <f>IF(ABS((moras2[[#This Row],[EDAD]]-AVERAGE($I:$I))/_xlfn.STDEV.S($I:$I))&gt;1.96,"Atípico","No")</f>
        <v>No</v>
      </c>
      <c r="L2171" t="str">
        <f t="shared" si="66"/>
        <v>36-45</v>
      </c>
      <c r="M2171" t="str">
        <f t="shared" si="67"/>
        <v>0-500.000</v>
      </c>
    </row>
    <row r="2172" spans="1:13" x14ac:dyDescent="0.35">
      <c r="A2172">
        <v>85</v>
      </c>
      <c r="B2172" t="s">
        <v>15</v>
      </c>
      <c r="C2172">
        <v>457842.57</v>
      </c>
      <c r="D2172" t="s">
        <v>10</v>
      </c>
      <c r="E2172" t="s">
        <v>16</v>
      </c>
      <c r="F2172" t="s">
        <v>12</v>
      </c>
      <c r="G2172" t="s">
        <v>13</v>
      </c>
      <c r="H2172" t="s">
        <v>13</v>
      </c>
      <c r="I2172">
        <v>50</v>
      </c>
      <c r="J2172" t="str">
        <f>IF(ABS((C2172-AVERAGE($C:$C))/_xlfn.STDEV.S(moras2[SALARIO]))&gt;1.96,"Atípico","No")</f>
        <v>No</v>
      </c>
      <c r="K2172" t="str">
        <f>IF(ABS((moras2[[#This Row],[EDAD]]-AVERAGE($I:$I))/_xlfn.STDEV.S($I:$I))&gt;1.96,"Atípico","No")</f>
        <v>No</v>
      </c>
      <c r="L2172" t="str">
        <f t="shared" si="66"/>
        <v>46-55</v>
      </c>
      <c r="M2172" t="str">
        <f t="shared" si="67"/>
        <v>0-500.000</v>
      </c>
    </row>
    <row r="2173" spans="1:13" x14ac:dyDescent="0.35">
      <c r="A2173">
        <v>4881</v>
      </c>
      <c r="B2173" t="s">
        <v>9</v>
      </c>
      <c r="C2173">
        <v>457783.1</v>
      </c>
      <c r="D2173" t="s">
        <v>10</v>
      </c>
      <c r="E2173" t="s">
        <v>16</v>
      </c>
      <c r="F2173" t="s">
        <v>12</v>
      </c>
      <c r="G2173" t="s">
        <v>13</v>
      </c>
      <c r="H2173" t="s">
        <v>13</v>
      </c>
      <c r="I2173">
        <v>30</v>
      </c>
      <c r="J2173" t="str">
        <f>IF(ABS((C2173-AVERAGE($C:$C))/_xlfn.STDEV.S(moras2[SALARIO]))&gt;1.96,"Atípico","No")</f>
        <v>No</v>
      </c>
      <c r="K2173" t="str">
        <f>IF(ABS((moras2[[#This Row],[EDAD]]-AVERAGE($I:$I))/_xlfn.STDEV.S($I:$I))&gt;1.96,"Atípico","No")</f>
        <v>No</v>
      </c>
      <c r="L2173" t="str">
        <f t="shared" si="66"/>
        <v>26-35</v>
      </c>
      <c r="M2173" t="str">
        <f t="shared" si="67"/>
        <v>0-500.000</v>
      </c>
    </row>
    <row r="2174" spans="1:13" x14ac:dyDescent="0.35">
      <c r="A2174">
        <v>3815</v>
      </c>
      <c r="B2174" t="s">
        <v>15</v>
      </c>
      <c r="C2174">
        <v>457581</v>
      </c>
      <c r="D2174" t="s">
        <v>10</v>
      </c>
      <c r="E2174" t="s">
        <v>11</v>
      </c>
      <c r="F2174" t="s">
        <v>12</v>
      </c>
      <c r="G2174" t="s">
        <v>13</v>
      </c>
      <c r="H2174" t="s">
        <v>12</v>
      </c>
      <c r="I2174">
        <v>26</v>
      </c>
      <c r="J2174" t="str">
        <f>IF(ABS((C2174-AVERAGE($C:$C))/_xlfn.STDEV.S(moras2[SALARIO]))&gt;1.96,"Atípico","No")</f>
        <v>No</v>
      </c>
      <c r="K2174" t="str">
        <f>IF(ABS((moras2[[#This Row],[EDAD]]-AVERAGE($I:$I))/_xlfn.STDEV.S($I:$I))&gt;1.96,"Atípico","No")</f>
        <v>No</v>
      </c>
      <c r="L2174" t="str">
        <f t="shared" si="66"/>
        <v>26-35</v>
      </c>
      <c r="M2174" t="str">
        <f t="shared" si="67"/>
        <v>0-500.000</v>
      </c>
    </row>
    <row r="2175" spans="1:13" x14ac:dyDescent="0.35">
      <c r="A2175">
        <v>3147</v>
      </c>
      <c r="B2175" t="s">
        <v>15</v>
      </c>
      <c r="C2175">
        <v>457220</v>
      </c>
      <c r="D2175" t="s">
        <v>10</v>
      </c>
      <c r="E2175" t="s">
        <v>11</v>
      </c>
      <c r="F2175" t="s">
        <v>12</v>
      </c>
      <c r="G2175" t="s">
        <v>13</v>
      </c>
      <c r="H2175" t="s">
        <v>13</v>
      </c>
      <c r="I2175">
        <v>25</v>
      </c>
      <c r="J2175" t="str">
        <f>IF(ABS((C2175-AVERAGE($C:$C))/_xlfn.STDEV.S(moras2[SALARIO]))&gt;1.96,"Atípico","No")</f>
        <v>No</v>
      </c>
      <c r="K2175" t="str">
        <f>IF(ABS((moras2[[#This Row],[EDAD]]-AVERAGE($I:$I))/_xlfn.STDEV.S($I:$I))&gt;1.96,"Atípico","No")</f>
        <v>No</v>
      </c>
      <c r="L2175" t="str">
        <f t="shared" si="66"/>
        <v>26-35</v>
      </c>
      <c r="M2175" t="str">
        <f t="shared" si="67"/>
        <v>0-500.000</v>
      </c>
    </row>
    <row r="2176" spans="1:13" x14ac:dyDescent="0.35">
      <c r="A2176">
        <v>2082</v>
      </c>
      <c r="B2176" t="s">
        <v>9</v>
      </c>
      <c r="C2176">
        <v>457059</v>
      </c>
      <c r="D2176" t="s">
        <v>10</v>
      </c>
      <c r="E2176" t="s">
        <v>11</v>
      </c>
      <c r="F2176" t="s">
        <v>12</v>
      </c>
      <c r="G2176" t="s">
        <v>13</v>
      </c>
      <c r="H2176" t="s">
        <v>12</v>
      </c>
      <c r="I2176">
        <v>44</v>
      </c>
      <c r="J2176" t="str">
        <f>IF(ABS((C2176-AVERAGE($C:$C))/_xlfn.STDEV.S(moras2[SALARIO]))&gt;1.96,"Atípico","No")</f>
        <v>No</v>
      </c>
      <c r="K2176" t="str">
        <f>IF(ABS((moras2[[#This Row],[EDAD]]-AVERAGE($I:$I))/_xlfn.STDEV.S($I:$I))&gt;1.96,"Atípico","No")</f>
        <v>No</v>
      </c>
      <c r="L2176" t="str">
        <f t="shared" si="66"/>
        <v>36-45</v>
      </c>
      <c r="M2176" t="str">
        <f t="shared" si="67"/>
        <v>0-500.000</v>
      </c>
    </row>
    <row r="2177" spans="1:13" x14ac:dyDescent="0.35">
      <c r="A2177">
        <v>1990</v>
      </c>
      <c r="B2177" t="s">
        <v>15</v>
      </c>
      <c r="C2177">
        <v>457059</v>
      </c>
      <c r="D2177" t="s">
        <v>10</v>
      </c>
      <c r="E2177" t="s">
        <v>11</v>
      </c>
      <c r="F2177" t="s">
        <v>12</v>
      </c>
      <c r="G2177" t="s">
        <v>13</v>
      </c>
      <c r="H2177" t="s">
        <v>12</v>
      </c>
      <c r="I2177">
        <v>59</v>
      </c>
      <c r="J2177" t="str">
        <f>IF(ABS((C2177-AVERAGE($C:$C))/_xlfn.STDEV.S(moras2[SALARIO]))&gt;1.96,"Atípico","No")</f>
        <v>No</v>
      </c>
      <c r="K2177" t="str">
        <f>IF(ABS((moras2[[#This Row],[EDAD]]-AVERAGE($I:$I))/_xlfn.STDEV.S($I:$I))&gt;1.96,"Atípico","No")</f>
        <v>No</v>
      </c>
      <c r="L2177" t="str">
        <f t="shared" si="66"/>
        <v>56+</v>
      </c>
      <c r="M2177" t="str">
        <f t="shared" si="67"/>
        <v>0-500.000</v>
      </c>
    </row>
    <row r="2178" spans="1:13" x14ac:dyDescent="0.35">
      <c r="A2178">
        <v>2161</v>
      </c>
      <c r="B2178" t="s">
        <v>9</v>
      </c>
      <c r="C2178">
        <v>457000</v>
      </c>
      <c r="D2178" t="s">
        <v>10</v>
      </c>
      <c r="E2178" t="s">
        <v>16</v>
      </c>
      <c r="F2178" t="s">
        <v>12</v>
      </c>
      <c r="G2178" t="s">
        <v>13</v>
      </c>
      <c r="H2178" t="s">
        <v>13</v>
      </c>
      <c r="I2178">
        <v>19</v>
      </c>
      <c r="J2178" t="str">
        <f>IF(ABS((C2178-AVERAGE($C:$C))/_xlfn.STDEV.S(moras2[SALARIO]))&gt;1.96,"Atípico","No")</f>
        <v>No</v>
      </c>
      <c r="K2178" t="str">
        <f>IF(ABS((moras2[[#This Row],[EDAD]]-AVERAGE($I:$I))/_xlfn.STDEV.S($I:$I))&gt;1.96,"Atípico","No")</f>
        <v>No</v>
      </c>
      <c r="L2178" t="str">
        <f t="shared" ref="L2178:L2241" si="68">IF(I2178&lt;=35,"26-35",IF(I2178&lt;=45,"36-45",IF(I2178&lt;=55,"46-55","56+")))</f>
        <v>26-35</v>
      </c>
      <c r="M2178" t="str">
        <f t="shared" ref="M2178:M2241" si="69">IF(C2178&lt;=500000,"0-500.000",
IF(C2178&lt;=1000000,"500.001-1.000.000",
IF(C2178&lt;=5000000,"1.000.001-5.000.000",
"5.000.001-16.858.742")))</f>
        <v>0-500.000</v>
      </c>
    </row>
    <row r="2179" spans="1:13" x14ac:dyDescent="0.35">
      <c r="A2179">
        <v>2554</v>
      </c>
      <c r="B2179" t="s">
        <v>9</v>
      </c>
      <c r="C2179">
        <v>456792</v>
      </c>
      <c r="D2179" t="s">
        <v>10</v>
      </c>
      <c r="E2179" t="s">
        <v>16</v>
      </c>
      <c r="F2179" t="s">
        <v>12</v>
      </c>
      <c r="G2179" t="s">
        <v>13</v>
      </c>
      <c r="H2179" t="s">
        <v>13</v>
      </c>
      <c r="I2179">
        <v>41</v>
      </c>
      <c r="J2179" t="str">
        <f>IF(ABS((C2179-AVERAGE($C:$C))/_xlfn.STDEV.S(moras2[SALARIO]))&gt;1.96,"Atípico","No")</f>
        <v>No</v>
      </c>
      <c r="K2179" t="str">
        <f>IF(ABS((moras2[[#This Row],[EDAD]]-AVERAGE($I:$I))/_xlfn.STDEV.S($I:$I))&gt;1.96,"Atípico","No")</f>
        <v>No</v>
      </c>
      <c r="L2179" t="str">
        <f t="shared" si="68"/>
        <v>36-45</v>
      </c>
      <c r="M2179" t="str">
        <f t="shared" si="69"/>
        <v>0-500.000</v>
      </c>
    </row>
    <row r="2180" spans="1:13" x14ac:dyDescent="0.35">
      <c r="A2180">
        <v>3150</v>
      </c>
      <c r="B2180" t="s">
        <v>15</v>
      </c>
      <c r="C2180">
        <v>456605</v>
      </c>
      <c r="D2180" t="s">
        <v>14</v>
      </c>
      <c r="E2180" t="s">
        <v>11</v>
      </c>
      <c r="F2180" t="s">
        <v>12</v>
      </c>
      <c r="G2180" t="s">
        <v>13</v>
      </c>
      <c r="H2180" t="s">
        <v>13</v>
      </c>
      <c r="I2180">
        <v>67</v>
      </c>
      <c r="J2180" t="str">
        <f>IF(ABS((C2180-AVERAGE($C:$C))/_xlfn.STDEV.S(moras2[SALARIO]))&gt;1.96,"Atípico","No")</f>
        <v>No</v>
      </c>
      <c r="K2180" t="str">
        <f>IF(ABS((moras2[[#This Row],[EDAD]]-AVERAGE($I:$I))/_xlfn.STDEV.S($I:$I))&gt;1.96,"Atípico","No")</f>
        <v>No</v>
      </c>
      <c r="L2180" t="str">
        <f t="shared" si="68"/>
        <v>56+</v>
      </c>
      <c r="M2180" t="str">
        <f t="shared" si="69"/>
        <v>0-500.000</v>
      </c>
    </row>
    <row r="2181" spans="1:13" x14ac:dyDescent="0.35">
      <c r="A2181">
        <v>4474</v>
      </c>
      <c r="B2181" t="s">
        <v>9</v>
      </c>
      <c r="C2181">
        <v>456300.02</v>
      </c>
      <c r="D2181" t="s">
        <v>10</v>
      </c>
      <c r="E2181" t="s">
        <v>16</v>
      </c>
      <c r="F2181" t="s">
        <v>12</v>
      </c>
      <c r="G2181" t="s">
        <v>12</v>
      </c>
      <c r="H2181" t="s">
        <v>13</v>
      </c>
      <c r="I2181">
        <v>49</v>
      </c>
      <c r="J2181" t="str">
        <f>IF(ABS((C2181-AVERAGE($C:$C))/_xlfn.STDEV.S(moras2[SALARIO]))&gt;1.96,"Atípico","No")</f>
        <v>No</v>
      </c>
      <c r="K2181" t="str">
        <f>IF(ABS((moras2[[#This Row],[EDAD]]-AVERAGE($I:$I))/_xlfn.STDEV.S($I:$I))&gt;1.96,"Atípico","No")</f>
        <v>No</v>
      </c>
      <c r="L2181" t="str">
        <f t="shared" si="68"/>
        <v>46-55</v>
      </c>
      <c r="M2181" t="str">
        <f t="shared" si="69"/>
        <v>0-500.000</v>
      </c>
    </row>
    <row r="2182" spans="1:13" x14ac:dyDescent="0.35">
      <c r="A2182">
        <v>4729</v>
      </c>
      <c r="B2182" t="s">
        <v>15</v>
      </c>
      <c r="C2182">
        <v>455696</v>
      </c>
      <c r="D2182" t="s">
        <v>10</v>
      </c>
      <c r="E2182" t="s">
        <v>11</v>
      </c>
      <c r="F2182" t="s">
        <v>12</v>
      </c>
      <c r="G2182" t="s">
        <v>13</v>
      </c>
      <c r="H2182" t="s">
        <v>13</v>
      </c>
      <c r="I2182">
        <v>35</v>
      </c>
      <c r="J2182" t="str">
        <f>IF(ABS((C2182-AVERAGE($C:$C))/_xlfn.STDEV.S(moras2[SALARIO]))&gt;1.96,"Atípico","No")</f>
        <v>No</v>
      </c>
      <c r="K2182" t="str">
        <f>IF(ABS((moras2[[#This Row],[EDAD]]-AVERAGE($I:$I))/_xlfn.STDEV.S($I:$I))&gt;1.96,"Atípico","No")</f>
        <v>No</v>
      </c>
      <c r="L2182" t="str">
        <f t="shared" si="68"/>
        <v>26-35</v>
      </c>
      <c r="M2182" t="str">
        <f t="shared" si="69"/>
        <v>0-500.000</v>
      </c>
    </row>
    <row r="2183" spans="1:13" x14ac:dyDescent="0.35">
      <c r="A2183">
        <v>3220</v>
      </c>
      <c r="B2183" t="s">
        <v>15</v>
      </c>
      <c r="C2183">
        <v>455206.04</v>
      </c>
      <c r="D2183" t="s">
        <v>10</v>
      </c>
      <c r="E2183" t="s">
        <v>16</v>
      </c>
      <c r="F2183" t="s">
        <v>12</v>
      </c>
      <c r="G2183" t="s">
        <v>13</v>
      </c>
      <c r="H2183" t="s">
        <v>13</v>
      </c>
      <c r="I2183">
        <v>32</v>
      </c>
      <c r="J2183" t="str">
        <f>IF(ABS((C2183-AVERAGE($C:$C))/_xlfn.STDEV.S(moras2[SALARIO]))&gt;1.96,"Atípico","No")</f>
        <v>No</v>
      </c>
      <c r="K2183" t="str">
        <f>IF(ABS((moras2[[#This Row],[EDAD]]-AVERAGE($I:$I))/_xlfn.STDEV.S($I:$I))&gt;1.96,"Atípico","No")</f>
        <v>No</v>
      </c>
      <c r="L2183" t="str">
        <f t="shared" si="68"/>
        <v>26-35</v>
      </c>
      <c r="M2183" t="str">
        <f t="shared" si="69"/>
        <v>0-500.000</v>
      </c>
    </row>
    <row r="2184" spans="1:13" x14ac:dyDescent="0.35">
      <c r="A2184">
        <v>253</v>
      </c>
      <c r="B2184" t="s">
        <v>9</v>
      </c>
      <c r="C2184">
        <v>455087.65</v>
      </c>
      <c r="D2184" t="s">
        <v>10</v>
      </c>
      <c r="E2184" t="s">
        <v>16</v>
      </c>
      <c r="F2184" t="s">
        <v>12</v>
      </c>
      <c r="G2184" t="s">
        <v>13</v>
      </c>
      <c r="H2184" t="s">
        <v>13</v>
      </c>
      <c r="I2184">
        <v>58</v>
      </c>
      <c r="J2184" t="str">
        <f>IF(ABS((C2184-AVERAGE($C:$C))/_xlfn.STDEV.S(moras2[SALARIO]))&gt;1.96,"Atípico","No")</f>
        <v>No</v>
      </c>
      <c r="K2184" t="str">
        <f>IF(ABS((moras2[[#This Row],[EDAD]]-AVERAGE($I:$I))/_xlfn.STDEV.S($I:$I))&gt;1.96,"Atípico","No")</f>
        <v>No</v>
      </c>
      <c r="L2184" t="str">
        <f t="shared" si="68"/>
        <v>56+</v>
      </c>
      <c r="M2184" t="str">
        <f t="shared" si="69"/>
        <v>0-500.000</v>
      </c>
    </row>
    <row r="2185" spans="1:13" x14ac:dyDescent="0.35">
      <c r="A2185">
        <v>2265</v>
      </c>
      <c r="B2185" t="s">
        <v>9</v>
      </c>
      <c r="C2185">
        <v>455001.5</v>
      </c>
      <c r="D2185" t="s">
        <v>10</v>
      </c>
      <c r="E2185" t="s">
        <v>16</v>
      </c>
      <c r="F2185" t="s">
        <v>12</v>
      </c>
      <c r="G2185" t="s">
        <v>13</v>
      </c>
      <c r="H2185" t="s">
        <v>13</v>
      </c>
      <c r="I2185">
        <v>20</v>
      </c>
      <c r="J2185" t="str">
        <f>IF(ABS((C2185-AVERAGE($C:$C))/_xlfn.STDEV.S(moras2[SALARIO]))&gt;1.96,"Atípico","No")</f>
        <v>No</v>
      </c>
      <c r="K2185" t="str">
        <f>IF(ABS((moras2[[#This Row],[EDAD]]-AVERAGE($I:$I))/_xlfn.STDEV.S($I:$I))&gt;1.96,"Atípico","No")</f>
        <v>No</v>
      </c>
      <c r="L2185" t="str">
        <f t="shared" si="68"/>
        <v>26-35</v>
      </c>
      <c r="M2185" t="str">
        <f t="shared" si="69"/>
        <v>0-500.000</v>
      </c>
    </row>
    <row r="2186" spans="1:13" x14ac:dyDescent="0.35">
      <c r="A2186">
        <v>664</v>
      </c>
      <c r="B2186" t="s">
        <v>9</v>
      </c>
      <c r="C2186">
        <v>454965.33</v>
      </c>
      <c r="D2186" t="s">
        <v>10</v>
      </c>
      <c r="E2186" t="s">
        <v>16</v>
      </c>
      <c r="F2186" t="s">
        <v>12</v>
      </c>
      <c r="G2186" t="s">
        <v>13</v>
      </c>
      <c r="H2186" t="s">
        <v>12</v>
      </c>
      <c r="I2186">
        <v>48</v>
      </c>
      <c r="J2186" t="str">
        <f>IF(ABS((C2186-AVERAGE($C:$C))/_xlfn.STDEV.S(moras2[SALARIO]))&gt;1.96,"Atípico","No")</f>
        <v>No</v>
      </c>
      <c r="K2186" t="str">
        <f>IF(ABS((moras2[[#This Row],[EDAD]]-AVERAGE($I:$I))/_xlfn.STDEV.S($I:$I))&gt;1.96,"Atípico","No")</f>
        <v>No</v>
      </c>
      <c r="L2186" t="str">
        <f t="shared" si="68"/>
        <v>46-55</v>
      </c>
      <c r="M2186" t="str">
        <f t="shared" si="69"/>
        <v>0-500.000</v>
      </c>
    </row>
    <row r="2187" spans="1:13" x14ac:dyDescent="0.35">
      <c r="A2187">
        <v>680</v>
      </c>
      <c r="B2187" t="s">
        <v>15</v>
      </c>
      <c r="C2187">
        <v>454962.33</v>
      </c>
      <c r="D2187" t="s">
        <v>10</v>
      </c>
      <c r="E2187" t="s">
        <v>16</v>
      </c>
      <c r="F2187" t="s">
        <v>12</v>
      </c>
      <c r="G2187" t="s">
        <v>13</v>
      </c>
      <c r="H2187" t="s">
        <v>13</v>
      </c>
      <c r="I2187">
        <v>44</v>
      </c>
      <c r="J2187" t="str">
        <f>IF(ABS((C2187-AVERAGE($C:$C))/_xlfn.STDEV.S(moras2[SALARIO]))&gt;1.96,"Atípico","No")</f>
        <v>No</v>
      </c>
      <c r="K2187" t="str">
        <f>IF(ABS((moras2[[#This Row],[EDAD]]-AVERAGE($I:$I))/_xlfn.STDEV.S($I:$I))&gt;1.96,"Atípico","No")</f>
        <v>No</v>
      </c>
      <c r="L2187" t="str">
        <f t="shared" si="68"/>
        <v>36-45</v>
      </c>
      <c r="M2187" t="str">
        <f t="shared" si="69"/>
        <v>0-500.000</v>
      </c>
    </row>
    <row r="2188" spans="1:13" x14ac:dyDescent="0.35">
      <c r="A2188">
        <v>2444</v>
      </c>
      <c r="B2188" t="s">
        <v>15</v>
      </c>
      <c r="C2188">
        <v>454899.51</v>
      </c>
      <c r="D2188" t="s">
        <v>10</v>
      </c>
      <c r="E2188" t="s">
        <v>11</v>
      </c>
      <c r="F2188" t="s">
        <v>12</v>
      </c>
      <c r="G2188" t="s">
        <v>13</v>
      </c>
      <c r="H2188" t="s">
        <v>13</v>
      </c>
      <c r="I2188">
        <v>59</v>
      </c>
      <c r="J2188" t="str">
        <f>IF(ABS((C2188-AVERAGE($C:$C))/_xlfn.STDEV.S(moras2[SALARIO]))&gt;1.96,"Atípico","No")</f>
        <v>No</v>
      </c>
      <c r="K2188" t="str">
        <f>IF(ABS((moras2[[#This Row],[EDAD]]-AVERAGE($I:$I))/_xlfn.STDEV.S($I:$I))&gt;1.96,"Atípico","No")</f>
        <v>No</v>
      </c>
      <c r="L2188" t="str">
        <f t="shared" si="68"/>
        <v>56+</v>
      </c>
      <c r="M2188" t="str">
        <f t="shared" si="69"/>
        <v>0-500.000</v>
      </c>
    </row>
    <row r="2189" spans="1:13" x14ac:dyDescent="0.35">
      <c r="A2189">
        <v>2750</v>
      </c>
      <c r="B2189" t="s">
        <v>9</v>
      </c>
      <c r="C2189">
        <v>454803</v>
      </c>
      <c r="D2189" t="s">
        <v>10</v>
      </c>
      <c r="E2189" t="s">
        <v>16</v>
      </c>
      <c r="F2189" t="s">
        <v>12</v>
      </c>
      <c r="G2189" t="s">
        <v>13</v>
      </c>
      <c r="H2189" t="s">
        <v>13</v>
      </c>
      <c r="I2189">
        <v>26</v>
      </c>
      <c r="J2189" t="str">
        <f>IF(ABS((C2189-AVERAGE($C:$C))/_xlfn.STDEV.S(moras2[SALARIO]))&gt;1.96,"Atípico","No")</f>
        <v>No</v>
      </c>
      <c r="K2189" t="str">
        <f>IF(ABS((moras2[[#This Row],[EDAD]]-AVERAGE($I:$I))/_xlfn.STDEV.S($I:$I))&gt;1.96,"Atípico","No")</f>
        <v>No</v>
      </c>
      <c r="L2189" t="str">
        <f t="shared" si="68"/>
        <v>26-35</v>
      </c>
      <c r="M2189" t="str">
        <f t="shared" si="69"/>
        <v>0-500.000</v>
      </c>
    </row>
    <row r="2190" spans="1:13" x14ac:dyDescent="0.35">
      <c r="A2190">
        <v>1987</v>
      </c>
      <c r="B2190" t="s">
        <v>15</v>
      </c>
      <c r="C2190">
        <v>454673.58</v>
      </c>
      <c r="D2190" t="s">
        <v>10</v>
      </c>
      <c r="E2190" t="s">
        <v>16</v>
      </c>
      <c r="F2190" t="s">
        <v>12</v>
      </c>
      <c r="G2190" t="s">
        <v>13</v>
      </c>
      <c r="H2190" t="s">
        <v>13</v>
      </c>
      <c r="I2190">
        <v>39</v>
      </c>
      <c r="J2190" t="str">
        <f>IF(ABS((C2190-AVERAGE($C:$C))/_xlfn.STDEV.S(moras2[SALARIO]))&gt;1.96,"Atípico","No")</f>
        <v>No</v>
      </c>
      <c r="K2190" t="str">
        <f>IF(ABS((moras2[[#This Row],[EDAD]]-AVERAGE($I:$I))/_xlfn.STDEV.S($I:$I))&gt;1.96,"Atípico","No")</f>
        <v>No</v>
      </c>
      <c r="L2190" t="str">
        <f t="shared" si="68"/>
        <v>36-45</v>
      </c>
      <c r="M2190" t="str">
        <f t="shared" si="69"/>
        <v>0-500.000</v>
      </c>
    </row>
    <row r="2191" spans="1:13" x14ac:dyDescent="0.35">
      <c r="A2191">
        <v>343</v>
      </c>
      <c r="B2191" t="s">
        <v>9</v>
      </c>
      <c r="C2191">
        <v>454558.2</v>
      </c>
      <c r="D2191" t="s">
        <v>10</v>
      </c>
      <c r="E2191" t="s">
        <v>11</v>
      </c>
      <c r="F2191" t="s">
        <v>12</v>
      </c>
      <c r="G2191" t="s">
        <v>13</v>
      </c>
      <c r="H2191" t="s">
        <v>13</v>
      </c>
      <c r="I2191">
        <v>34</v>
      </c>
      <c r="J2191" t="str">
        <f>IF(ABS((C2191-AVERAGE($C:$C))/_xlfn.STDEV.S(moras2[SALARIO]))&gt;1.96,"Atípico","No")</f>
        <v>No</v>
      </c>
      <c r="K2191" t="str">
        <f>IF(ABS((moras2[[#This Row],[EDAD]]-AVERAGE($I:$I))/_xlfn.STDEV.S($I:$I))&gt;1.96,"Atípico","No")</f>
        <v>No</v>
      </c>
      <c r="L2191" t="str">
        <f t="shared" si="68"/>
        <v>26-35</v>
      </c>
      <c r="M2191" t="str">
        <f t="shared" si="69"/>
        <v>0-500.000</v>
      </c>
    </row>
    <row r="2192" spans="1:13" x14ac:dyDescent="0.35">
      <c r="A2192">
        <v>3725</v>
      </c>
      <c r="B2192" t="s">
        <v>9</v>
      </c>
      <c r="C2192">
        <v>454518</v>
      </c>
      <c r="D2192" t="s">
        <v>10</v>
      </c>
      <c r="E2192" t="s">
        <v>16</v>
      </c>
      <c r="F2192" t="s">
        <v>12</v>
      </c>
      <c r="G2192" t="s">
        <v>13</v>
      </c>
      <c r="H2192" t="s">
        <v>13</v>
      </c>
      <c r="I2192">
        <v>35</v>
      </c>
      <c r="J2192" t="str">
        <f>IF(ABS((C2192-AVERAGE($C:$C))/_xlfn.STDEV.S(moras2[SALARIO]))&gt;1.96,"Atípico","No")</f>
        <v>No</v>
      </c>
      <c r="K2192" t="str">
        <f>IF(ABS((moras2[[#This Row],[EDAD]]-AVERAGE($I:$I))/_xlfn.STDEV.S($I:$I))&gt;1.96,"Atípico","No")</f>
        <v>No</v>
      </c>
      <c r="L2192" t="str">
        <f t="shared" si="68"/>
        <v>26-35</v>
      </c>
      <c r="M2192" t="str">
        <f t="shared" si="69"/>
        <v>0-500.000</v>
      </c>
    </row>
    <row r="2193" spans="1:13" x14ac:dyDescent="0.35">
      <c r="A2193">
        <v>1927</v>
      </c>
      <c r="B2193" t="s">
        <v>9</v>
      </c>
      <c r="C2193">
        <v>454461.58</v>
      </c>
      <c r="D2193" t="s">
        <v>10</v>
      </c>
      <c r="E2193" t="s">
        <v>16</v>
      </c>
      <c r="F2193" t="s">
        <v>12</v>
      </c>
      <c r="G2193" t="s">
        <v>13</v>
      </c>
      <c r="H2193" t="s">
        <v>12</v>
      </c>
      <c r="I2193">
        <v>29</v>
      </c>
      <c r="J2193" t="str">
        <f>IF(ABS((C2193-AVERAGE($C:$C))/_xlfn.STDEV.S(moras2[SALARIO]))&gt;1.96,"Atípico","No")</f>
        <v>No</v>
      </c>
      <c r="K2193" t="str">
        <f>IF(ABS((moras2[[#This Row],[EDAD]]-AVERAGE($I:$I))/_xlfn.STDEV.S($I:$I))&gt;1.96,"Atípico","No")</f>
        <v>No</v>
      </c>
      <c r="L2193" t="str">
        <f t="shared" si="68"/>
        <v>26-35</v>
      </c>
      <c r="M2193" t="str">
        <f t="shared" si="69"/>
        <v>0-500.000</v>
      </c>
    </row>
    <row r="2194" spans="1:13" x14ac:dyDescent="0.35">
      <c r="A2194">
        <v>1157</v>
      </c>
      <c r="B2194" t="s">
        <v>9</v>
      </c>
      <c r="C2194">
        <v>454230.29</v>
      </c>
      <c r="D2194" t="s">
        <v>10</v>
      </c>
      <c r="E2194" t="s">
        <v>11</v>
      </c>
      <c r="F2194" t="s">
        <v>12</v>
      </c>
      <c r="G2194" t="s">
        <v>13</v>
      </c>
      <c r="H2194" t="s">
        <v>13</v>
      </c>
      <c r="I2194">
        <v>42</v>
      </c>
      <c r="J2194" t="str">
        <f>IF(ABS((C2194-AVERAGE($C:$C))/_xlfn.STDEV.S(moras2[SALARIO]))&gt;1.96,"Atípico","No")</f>
        <v>No</v>
      </c>
      <c r="K2194" t="str">
        <f>IF(ABS((moras2[[#This Row],[EDAD]]-AVERAGE($I:$I))/_xlfn.STDEV.S($I:$I))&gt;1.96,"Atípico","No")</f>
        <v>No</v>
      </c>
      <c r="L2194" t="str">
        <f t="shared" si="68"/>
        <v>36-45</v>
      </c>
      <c r="M2194" t="str">
        <f t="shared" si="69"/>
        <v>0-500.000</v>
      </c>
    </row>
    <row r="2195" spans="1:13" x14ac:dyDescent="0.35">
      <c r="A2195">
        <v>4854</v>
      </c>
      <c r="B2195" t="s">
        <v>15</v>
      </c>
      <c r="C2195">
        <v>453750</v>
      </c>
      <c r="D2195" t="s">
        <v>10</v>
      </c>
      <c r="E2195" t="s">
        <v>16</v>
      </c>
      <c r="F2195" t="s">
        <v>12</v>
      </c>
      <c r="G2195" t="s">
        <v>12</v>
      </c>
      <c r="H2195" t="s">
        <v>13</v>
      </c>
      <c r="I2195">
        <v>27</v>
      </c>
      <c r="J2195" t="str">
        <f>IF(ABS((C2195-AVERAGE($C:$C))/_xlfn.STDEV.S(moras2[SALARIO]))&gt;1.96,"Atípico","No")</f>
        <v>No</v>
      </c>
      <c r="K2195" t="str">
        <f>IF(ABS((moras2[[#This Row],[EDAD]]-AVERAGE($I:$I))/_xlfn.STDEV.S($I:$I))&gt;1.96,"Atípico","No")</f>
        <v>No</v>
      </c>
      <c r="L2195" t="str">
        <f t="shared" si="68"/>
        <v>26-35</v>
      </c>
      <c r="M2195" t="str">
        <f t="shared" si="69"/>
        <v>0-500.000</v>
      </c>
    </row>
    <row r="2196" spans="1:13" x14ac:dyDescent="0.35">
      <c r="A2196">
        <v>614</v>
      </c>
      <c r="B2196" t="s">
        <v>15</v>
      </c>
      <c r="C2196">
        <v>453746</v>
      </c>
      <c r="D2196" t="s">
        <v>14</v>
      </c>
      <c r="E2196" t="s">
        <v>11</v>
      </c>
      <c r="F2196" t="s">
        <v>12</v>
      </c>
      <c r="G2196" t="s">
        <v>13</v>
      </c>
      <c r="H2196" t="s">
        <v>13</v>
      </c>
      <c r="I2196">
        <v>81</v>
      </c>
      <c r="J2196" t="str">
        <f>IF(ABS((C2196-AVERAGE($C:$C))/_xlfn.STDEV.S(moras2[SALARIO]))&gt;1.96,"Atípico","No")</f>
        <v>No</v>
      </c>
      <c r="K2196" t="str">
        <f>IF(ABS((moras2[[#This Row],[EDAD]]-AVERAGE($I:$I))/_xlfn.STDEV.S($I:$I))&gt;1.96,"Atípico","No")</f>
        <v>Atípico</v>
      </c>
      <c r="L2196" t="str">
        <f t="shared" si="68"/>
        <v>56+</v>
      </c>
      <c r="M2196" t="str">
        <f t="shared" si="69"/>
        <v>0-500.000</v>
      </c>
    </row>
    <row r="2197" spans="1:13" x14ac:dyDescent="0.35">
      <c r="A2197">
        <v>780</v>
      </c>
      <c r="B2197" t="s">
        <v>9</v>
      </c>
      <c r="C2197">
        <v>453693.52</v>
      </c>
      <c r="D2197" t="s">
        <v>10</v>
      </c>
      <c r="E2197" t="s">
        <v>16</v>
      </c>
      <c r="F2197" t="s">
        <v>12</v>
      </c>
      <c r="G2197" t="s">
        <v>12</v>
      </c>
      <c r="H2197" t="s">
        <v>13</v>
      </c>
      <c r="I2197">
        <v>49</v>
      </c>
      <c r="J2197" t="str">
        <f>IF(ABS((C2197-AVERAGE($C:$C))/_xlfn.STDEV.S(moras2[SALARIO]))&gt;1.96,"Atípico","No")</f>
        <v>No</v>
      </c>
      <c r="K2197" t="str">
        <f>IF(ABS((moras2[[#This Row],[EDAD]]-AVERAGE($I:$I))/_xlfn.STDEV.S($I:$I))&gt;1.96,"Atípico","No")</f>
        <v>No</v>
      </c>
      <c r="L2197" t="str">
        <f t="shared" si="68"/>
        <v>46-55</v>
      </c>
      <c r="M2197" t="str">
        <f t="shared" si="69"/>
        <v>0-500.000</v>
      </c>
    </row>
    <row r="2198" spans="1:13" x14ac:dyDescent="0.35">
      <c r="A2198">
        <v>2318</v>
      </c>
      <c r="B2198" t="s">
        <v>15</v>
      </c>
      <c r="C2198">
        <v>453432</v>
      </c>
      <c r="D2198" t="s">
        <v>14</v>
      </c>
      <c r="E2198" t="s">
        <v>11</v>
      </c>
      <c r="F2198" t="s">
        <v>12</v>
      </c>
      <c r="G2198" t="s">
        <v>13</v>
      </c>
      <c r="H2198" t="s">
        <v>13</v>
      </c>
      <c r="I2198">
        <v>67</v>
      </c>
      <c r="J2198" t="str">
        <f>IF(ABS((C2198-AVERAGE($C:$C))/_xlfn.STDEV.S(moras2[SALARIO]))&gt;1.96,"Atípico","No")</f>
        <v>No</v>
      </c>
      <c r="K2198" t="str">
        <f>IF(ABS((moras2[[#This Row],[EDAD]]-AVERAGE($I:$I))/_xlfn.STDEV.S($I:$I))&gt;1.96,"Atípico","No")</f>
        <v>No</v>
      </c>
      <c r="L2198" t="str">
        <f t="shared" si="68"/>
        <v>56+</v>
      </c>
      <c r="M2198" t="str">
        <f t="shared" si="69"/>
        <v>0-500.000</v>
      </c>
    </row>
    <row r="2199" spans="1:13" x14ac:dyDescent="0.35">
      <c r="A2199">
        <v>1805</v>
      </c>
      <c r="B2199" t="s">
        <v>9</v>
      </c>
      <c r="C2199">
        <v>453413.8</v>
      </c>
      <c r="D2199" t="s">
        <v>10</v>
      </c>
      <c r="E2199" t="s">
        <v>16</v>
      </c>
      <c r="F2199" t="s">
        <v>12</v>
      </c>
      <c r="G2199" t="s">
        <v>13</v>
      </c>
      <c r="H2199" t="s">
        <v>13</v>
      </c>
      <c r="I2199">
        <v>52</v>
      </c>
      <c r="J2199" t="str">
        <f>IF(ABS((C2199-AVERAGE($C:$C))/_xlfn.STDEV.S(moras2[SALARIO]))&gt;1.96,"Atípico","No")</f>
        <v>No</v>
      </c>
      <c r="K2199" t="str">
        <f>IF(ABS((moras2[[#This Row],[EDAD]]-AVERAGE($I:$I))/_xlfn.STDEV.S($I:$I))&gt;1.96,"Atípico","No")</f>
        <v>No</v>
      </c>
      <c r="L2199" t="str">
        <f t="shared" si="68"/>
        <v>46-55</v>
      </c>
      <c r="M2199" t="str">
        <f t="shared" si="69"/>
        <v>0-500.000</v>
      </c>
    </row>
    <row r="2200" spans="1:13" x14ac:dyDescent="0.35">
      <c r="A2200">
        <v>281</v>
      </c>
      <c r="B2200" t="s">
        <v>15</v>
      </c>
      <c r="C2200">
        <v>453393.84</v>
      </c>
      <c r="D2200" t="s">
        <v>10</v>
      </c>
      <c r="E2200" t="s">
        <v>16</v>
      </c>
      <c r="F2200" t="s">
        <v>12</v>
      </c>
      <c r="G2200" t="s">
        <v>13</v>
      </c>
      <c r="H2200" t="s">
        <v>13</v>
      </c>
      <c r="I2200">
        <v>31</v>
      </c>
      <c r="J2200" t="str">
        <f>IF(ABS((C2200-AVERAGE($C:$C))/_xlfn.STDEV.S(moras2[SALARIO]))&gt;1.96,"Atípico","No")</f>
        <v>No</v>
      </c>
      <c r="K2200" t="str">
        <f>IF(ABS((moras2[[#This Row],[EDAD]]-AVERAGE($I:$I))/_xlfn.STDEV.S($I:$I))&gt;1.96,"Atípico","No")</f>
        <v>No</v>
      </c>
      <c r="L2200" t="str">
        <f t="shared" si="68"/>
        <v>26-35</v>
      </c>
      <c r="M2200" t="str">
        <f t="shared" si="69"/>
        <v>0-500.000</v>
      </c>
    </row>
    <row r="2201" spans="1:13" x14ac:dyDescent="0.35">
      <c r="A2201">
        <v>4330</v>
      </c>
      <c r="B2201" t="s">
        <v>9</v>
      </c>
      <c r="C2201">
        <v>452438</v>
      </c>
      <c r="D2201" t="s">
        <v>18</v>
      </c>
      <c r="E2201" t="s">
        <v>16</v>
      </c>
      <c r="F2201" t="s">
        <v>12</v>
      </c>
      <c r="G2201" t="s">
        <v>13</v>
      </c>
      <c r="H2201" t="s">
        <v>13</v>
      </c>
      <c r="I2201">
        <v>63</v>
      </c>
      <c r="J2201" t="str">
        <f>IF(ABS((C2201-AVERAGE($C:$C))/_xlfn.STDEV.S(moras2[SALARIO]))&gt;1.96,"Atípico","No")</f>
        <v>No</v>
      </c>
      <c r="K2201" t="str">
        <f>IF(ABS((moras2[[#This Row],[EDAD]]-AVERAGE($I:$I))/_xlfn.STDEV.S($I:$I))&gt;1.96,"Atípico","No")</f>
        <v>No</v>
      </c>
      <c r="L2201" t="str">
        <f t="shared" si="68"/>
        <v>56+</v>
      </c>
      <c r="M2201" t="str">
        <f t="shared" si="69"/>
        <v>0-500.000</v>
      </c>
    </row>
    <row r="2202" spans="1:13" x14ac:dyDescent="0.35">
      <c r="A2202">
        <v>2092</v>
      </c>
      <c r="B2202" t="s">
        <v>9</v>
      </c>
      <c r="C2202">
        <v>452337.26</v>
      </c>
      <c r="D2202" t="s">
        <v>10</v>
      </c>
      <c r="E2202" t="s">
        <v>16</v>
      </c>
      <c r="F2202" t="s">
        <v>12</v>
      </c>
      <c r="G2202" t="s">
        <v>13</v>
      </c>
      <c r="H2202" t="s">
        <v>13</v>
      </c>
      <c r="I2202">
        <v>40</v>
      </c>
      <c r="J2202" t="str">
        <f>IF(ABS((C2202-AVERAGE($C:$C))/_xlfn.STDEV.S(moras2[SALARIO]))&gt;1.96,"Atípico","No")</f>
        <v>No</v>
      </c>
      <c r="K2202" t="str">
        <f>IF(ABS((moras2[[#This Row],[EDAD]]-AVERAGE($I:$I))/_xlfn.STDEV.S($I:$I))&gt;1.96,"Atípico","No")</f>
        <v>No</v>
      </c>
      <c r="L2202" t="str">
        <f t="shared" si="68"/>
        <v>36-45</v>
      </c>
      <c r="M2202" t="str">
        <f t="shared" si="69"/>
        <v>0-500.000</v>
      </c>
    </row>
    <row r="2203" spans="1:13" x14ac:dyDescent="0.35">
      <c r="A2203">
        <v>4882</v>
      </c>
      <c r="B2203" t="s">
        <v>15</v>
      </c>
      <c r="C2203">
        <v>452286.93</v>
      </c>
      <c r="D2203" t="s">
        <v>10</v>
      </c>
      <c r="E2203" t="s">
        <v>11</v>
      </c>
      <c r="F2203" t="s">
        <v>12</v>
      </c>
      <c r="G2203" t="s">
        <v>13</v>
      </c>
      <c r="H2203" t="s">
        <v>13</v>
      </c>
      <c r="I2203">
        <v>40</v>
      </c>
      <c r="J2203" t="str">
        <f>IF(ABS((C2203-AVERAGE($C:$C))/_xlfn.STDEV.S(moras2[SALARIO]))&gt;1.96,"Atípico","No")</f>
        <v>No</v>
      </c>
      <c r="K2203" t="str">
        <f>IF(ABS((moras2[[#This Row],[EDAD]]-AVERAGE($I:$I))/_xlfn.STDEV.S($I:$I))&gt;1.96,"Atípico","No")</f>
        <v>No</v>
      </c>
      <c r="L2203" t="str">
        <f t="shared" si="68"/>
        <v>36-45</v>
      </c>
      <c r="M2203" t="str">
        <f t="shared" si="69"/>
        <v>0-500.000</v>
      </c>
    </row>
    <row r="2204" spans="1:13" x14ac:dyDescent="0.35">
      <c r="A2204">
        <v>2677</v>
      </c>
      <c r="B2204" t="s">
        <v>9</v>
      </c>
      <c r="C2204">
        <v>452229</v>
      </c>
      <c r="D2204" t="s">
        <v>18</v>
      </c>
      <c r="E2204" t="s">
        <v>16</v>
      </c>
      <c r="F2204" t="s">
        <v>12</v>
      </c>
      <c r="G2204" t="s">
        <v>13</v>
      </c>
      <c r="H2204" t="s">
        <v>13</v>
      </c>
      <c r="I2204">
        <v>34</v>
      </c>
      <c r="J2204" t="str">
        <f>IF(ABS((C2204-AVERAGE($C:$C))/_xlfn.STDEV.S(moras2[SALARIO]))&gt;1.96,"Atípico","No")</f>
        <v>No</v>
      </c>
      <c r="K2204" t="str">
        <f>IF(ABS((moras2[[#This Row],[EDAD]]-AVERAGE($I:$I))/_xlfn.STDEV.S($I:$I))&gt;1.96,"Atípico","No")</f>
        <v>No</v>
      </c>
      <c r="L2204" t="str">
        <f t="shared" si="68"/>
        <v>26-35</v>
      </c>
      <c r="M2204" t="str">
        <f t="shared" si="69"/>
        <v>0-500.000</v>
      </c>
    </row>
    <row r="2205" spans="1:13" x14ac:dyDescent="0.35">
      <c r="A2205">
        <v>4503</v>
      </c>
      <c r="B2205" t="s">
        <v>9</v>
      </c>
      <c r="C2205">
        <v>452198.21</v>
      </c>
      <c r="D2205" t="s">
        <v>10</v>
      </c>
      <c r="E2205" t="s">
        <v>16</v>
      </c>
      <c r="F2205" t="s">
        <v>12</v>
      </c>
      <c r="G2205" t="s">
        <v>13</v>
      </c>
      <c r="H2205" t="s">
        <v>13</v>
      </c>
      <c r="I2205">
        <v>31</v>
      </c>
      <c r="J2205" t="str">
        <f>IF(ABS((C2205-AVERAGE($C:$C))/_xlfn.STDEV.S(moras2[SALARIO]))&gt;1.96,"Atípico","No")</f>
        <v>No</v>
      </c>
      <c r="K2205" t="str">
        <f>IF(ABS((moras2[[#This Row],[EDAD]]-AVERAGE($I:$I))/_xlfn.STDEV.S($I:$I))&gt;1.96,"Atípico","No")</f>
        <v>No</v>
      </c>
      <c r="L2205" t="str">
        <f t="shared" si="68"/>
        <v>26-35</v>
      </c>
      <c r="M2205" t="str">
        <f t="shared" si="69"/>
        <v>0-500.000</v>
      </c>
    </row>
    <row r="2206" spans="1:13" x14ac:dyDescent="0.35">
      <c r="A2206">
        <v>4265</v>
      </c>
      <c r="B2206" t="s">
        <v>9</v>
      </c>
      <c r="C2206">
        <v>452193</v>
      </c>
      <c r="D2206" t="s">
        <v>18</v>
      </c>
      <c r="E2206" t="s">
        <v>16</v>
      </c>
      <c r="F2206" t="s">
        <v>12</v>
      </c>
      <c r="G2206" t="s">
        <v>13</v>
      </c>
      <c r="H2206" t="s">
        <v>13</v>
      </c>
      <c r="I2206">
        <v>58</v>
      </c>
      <c r="J2206" t="str">
        <f>IF(ABS((C2206-AVERAGE($C:$C))/_xlfn.STDEV.S(moras2[SALARIO]))&gt;1.96,"Atípico","No")</f>
        <v>No</v>
      </c>
      <c r="K2206" t="str">
        <f>IF(ABS((moras2[[#This Row],[EDAD]]-AVERAGE($I:$I))/_xlfn.STDEV.S($I:$I))&gt;1.96,"Atípico","No")</f>
        <v>No</v>
      </c>
      <c r="L2206" t="str">
        <f t="shared" si="68"/>
        <v>56+</v>
      </c>
      <c r="M2206" t="str">
        <f t="shared" si="69"/>
        <v>0-500.000</v>
      </c>
    </row>
    <row r="2207" spans="1:13" x14ac:dyDescent="0.35">
      <c r="A2207">
        <v>573</v>
      </c>
      <c r="B2207" t="s">
        <v>9</v>
      </c>
      <c r="C2207">
        <v>452192.8</v>
      </c>
      <c r="D2207" t="s">
        <v>10</v>
      </c>
      <c r="E2207" t="s">
        <v>16</v>
      </c>
      <c r="F2207" t="s">
        <v>12</v>
      </c>
      <c r="G2207" t="s">
        <v>13</v>
      </c>
      <c r="H2207" t="s">
        <v>13</v>
      </c>
      <c r="I2207">
        <v>49</v>
      </c>
      <c r="J2207" t="str">
        <f>IF(ABS((C2207-AVERAGE($C:$C))/_xlfn.STDEV.S(moras2[SALARIO]))&gt;1.96,"Atípico","No")</f>
        <v>No</v>
      </c>
      <c r="K2207" t="str">
        <f>IF(ABS((moras2[[#This Row],[EDAD]]-AVERAGE($I:$I))/_xlfn.STDEV.S($I:$I))&gt;1.96,"Atípico","No")</f>
        <v>No</v>
      </c>
      <c r="L2207" t="str">
        <f t="shared" si="68"/>
        <v>46-55</v>
      </c>
      <c r="M2207" t="str">
        <f t="shared" si="69"/>
        <v>0-500.000</v>
      </c>
    </row>
    <row r="2208" spans="1:13" x14ac:dyDescent="0.35">
      <c r="A2208">
        <v>1897</v>
      </c>
      <c r="B2208" t="s">
        <v>9</v>
      </c>
      <c r="C2208">
        <v>451891</v>
      </c>
      <c r="D2208" t="s">
        <v>18</v>
      </c>
      <c r="E2208" t="s">
        <v>16</v>
      </c>
      <c r="F2208" t="s">
        <v>12</v>
      </c>
      <c r="G2208" t="s">
        <v>13</v>
      </c>
      <c r="H2208" t="s">
        <v>12</v>
      </c>
      <c r="I2208">
        <v>46</v>
      </c>
      <c r="J2208" t="str">
        <f>IF(ABS((C2208-AVERAGE($C:$C))/_xlfn.STDEV.S(moras2[SALARIO]))&gt;1.96,"Atípico","No")</f>
        <v>No</v>
      </c>
      <c r="K2208" t="str">
        <f>IF(ABS((moras2[[#This Row],[EDAD]]-AVERAGE($I:$I))/_xlfn.STDEV.S($I:$I))&gt;1.96,"Atípico","No")</f>
        <v>No</v>
      </c>
      <c r="L2208" t="str">
        <f t="shared" si="68"/>
        <v>46-55</v>
      </c>
      <c r="M2208" t="str">
        <f t="shared" si="69"/>
        <v>0-500.000</v>
      </c>
    </row>
    <row r="2209" spans="1:13" x14ac:dyDescent="0.35">
      <c r="A2209">
        <v>798</v>
      </c>
      <c r="B2209" t="s">
        <v>15</v>
      </c>
      <c r="C2209">
        <v>451549.84</v>
      </c>
      <c r="D2209" t="s">
        <v>10</v>
      </c>
      <c r="E2209" t="s">
        <v>16</v>
      </c>
      <c r="F2209" t="s">
        <v>12</v>
      </c>
      <c r="G2209" t="s">
        <v>13</v>
      </c>
      <c r="H2209" t="s">
        <v>13</v>
      </c>
      <c r="I2209">
        <v>44</v>
      </c>
      <c r="J2209" t="str">
        <f>IF(ABS((C2209-AVERAGE($C:$C))/_xlfn.STDEV.S(moras2[SALARIO]))&gt;1.96,"Atípico","No")</f>
        <v>No</v>
      </c>
      <c r="K2209" t="str">
        <f>IF(ABS((moras2[[#This Row],[EDAD]]-AVERAGE($I:$I))/_xlfn.STDEV.S($I:$I))&gt;1.96,"Atípico","No")</f>
        <v>No</v>
      </c>
      <c r="L2209" t="str">
        <f t="shared" si="68"/>
        <v>36-45</v>
      </c>
      <c r="M2209" t="str">
        <f t="shared" si="69"/>
        <v>0-500.000</v>
      </c>
    </row>
    <row r="2210" spans="1:13" x14ac:dyDescent="0.35">
      <c r="A2210">
        <v>4353</v>
      </c>
      <c r="B2210" t="s">
        <v>9</v>
      </c>
      <c r="C2210">
        <v>451422</v>
      </c>
      <c r="D2210" t="s">
        <v>10</v>
      </c>
      <c r="E2210" t="s">
        <v>16</v>
      </c>
      <c r="F2210" t="s">
        <v>12</v>
      </c>
      <c r="G2210" t="s">
        <v>13</v>
      </c>
      <c r="H2210" t="s">
        <v>13</v>
      </c>
      <c r="I2210">
        <v>48</v>
      </c>
      <c r="J2210" t="str">
        <f>IF(ABS((C2210-AVERAGE($C:$C))/_xlfn.STDEV.S(moras2[SALARIO]))&gt;1.96,"Atípico","No")</f>
        <v>No</v>
      </c>
      <c r="K2210" t="str">
        <f>IF(ABS((moras2[[#This Row],[EDAD]]-AVERAGE($I:$I))/_xlfn.STDEV.S($I:$I))&gt;1.96,"Atípico","No")</f>
        <v>No</v>
      </c>
      <c r="L2210" t="str">
        <f t="shared" si="68"/>
        <v>46-55</v>
      </c>
      <c r="M2210" t="str">
        <f t="shared" si="69"/>
        <v>0-500.000</v>
      </c>
    </row>
    <row r="2211" spans="1:13" x14ac:dyDescent="0.35">
      <c r="A2211">
        <v>2264</v>
      </c>
      <c r="B2211" t="s">
        <v>9</v>
      </c>
      <c r="C2211">
        <v>451354.46</v>
      </c>
      <c r="D2211" t="s">
        <v>10</v>
      </c>
      <c r="E2211" t="s">
        <v>16</v>
      </c>
      <c r="F2211" t="s">
        <v>12</v>
      </c>
      <c r="G2211" t="s">
        <v>13</v>
      </c>
      <c r="H2211" t="s">
        <v>13</v>
      </c>
      <c r="I2211">
        <v>58</v>
      </c>
      <c r="J2211" t="str">
        <f>IF(ABS((C2211-AVERAGE($C:$C))/_xlfn.STDEV.S(moras2[SALARIO]))&gt;1.96,"Atípico","No")</f>
        <v>No</v>
      </c>
      <c r="K2211" t="str">
        <f>IF(ABS((moras2[[#This Row],[EDAD]]-AVERAGE($I:$I))/_xlfn.STDEV.S($I:$I))&gt;1.96,"Atípico","No")</f>
        <v>No</v>
      </c>
      <c r="L2211" t="str">
        <f t="shared" si="68"/>
        <v>56+</v>
      </c>
      <c r="M2211" t="str">
        <f t="shared" si="69"/>
        <v>0-500.000</v>
      </c>
    </row>
    <row r="2212" spans="1:13" x14ac:dyDescent="0.35">
      <c r="A2212">
        <v>915</v>
      </c>
      <c r="B2212" t="s">
        <v>15</v>
      </c>
      <c r="C2212">
        <v>451350</v>
      </c>
      <c r="D2212" t="s">
        <v>10</v>
      </c>
      <c r="E2212" t="s">
        <v>16</v>
      </c>
      <c r="F2212" t="s">
        <v>12</v>
      </c>
      <c r="G2212" t="s">
        <v>13</v>
      </c>
      <c r="H2212" t="s">
        <v>13</v>
      </c>
      <c r="I2212">
        <v>25</v>
      </c>
      <c r="J2212" t="str">
        <f>IF(ABS((C2212-AVERAGE($C:$C))/_xlfn.STDEV.S(moras2[SALARIO]))&gt;1.96,"Atípico","No")</f>
        <v>No</v>
      </c>
      <c r="K2212" t="str">
        <f>IF(ABS((moras2[[#This Row],[EDAD]]-AVERAGE($I:$I))/_xlfn.STDEV.S($I:$I))&gt;1.96,"Atípico","No")</f>
        <v>No</v>
      </c>
      <c r="L2212" t="str">
        <f t="shared" si="68"/>
        <v>26-35</v>
      </c>
      <c r="M2212" t="str">
        <f t="shared" si="69"/>
        <v>0-500.000</v>
      </c>
    </row>
    <row r="2213" spans="1:13" x14ac:dyDescent="0.35">
      <c r="A2213">
        <v>470</v>
      </c>
      <c r="B2213" t="s">
        <v>9</v>
      </c>
      <c r="C2213">
        <v>451135</v>
      </c>
      <c r="D2213" t="s">
        <v>10</v>
      </c>
      <c r="E2213" t="s">
        <v>16</v>
      </c>
      <c r="F2213" t="s">
        <v>12</v>
      </c>
      <c r="G2213" t="s">
        <v>13</v>
      </c>
      <c r="H2213" t="s">
        <v>13</v>
      </c>
      <c r="I2213">
        <v>28</v>
      </c>
      <c r="J2213" t="str">
        <f>IF(ABS((C2213-AVERAGE($C:$C))/_xlfn.STDEV.S(moras2[SALARIO]))&gt;1.96,"Atípico","No")</f>
        <v>No</v>
      </c>
      <c r="K2213" t="str">
        <f>IF(ABS((moras2[[#This Row],[EDAD]]-AVERAGE($I:$I))/_xlfn.STDEV.S($I:$I))&gt;1.96,"Atípico","No")</f>
        <v>No</v>
      </c>
      <c r="L2213" t="str">
        <f t="shared" si="68"/>
        <v>26-35</v>
      </c>
      <c r="M2213" t="str">
        <f t="shared" si="69"/>
        <v>0-500.000</v>
      </c>
    </row>
    <row r="2214" spans="1:13" x14ac:dyDescent="0.35">
      <c r="A2214">
        <v>2841</v>
      </c>
      <c r="B2214" t="s">
        <v>9</v>
      </c>
      <c r="C2214">
        <v>451015</v>
      </c>
      <c r="D2214" t="s">
        <v>10</v>
      </c>
      <c r="E2214" t="s">
        <v>16</v>
      </c>
      <c r="F2214" t="s">
        <v>12</v>
      </c>
      <c r="G2214" t="s">
        <v>13</v>
      </c>
      <c r="H2214" t="s">
        <v>13</v>
      </c>
      <c r="I2214">
        <v>28</v>
      </c>
      <c r="J2214" t="str">
        <f>IF(ABS((C2214-AVERAGE($C:$C))/_xlfn.STDEV.S(moras2[SALARIO]))&gt;1.96,"Atípico","No")</f>
        <v>No</v>
      </c>
      <c r="K2214" t="str">
        <f>IF(ABS((moras2[[#This Row],[EDAD]]-AVERAGE($I:$I))/_xlfn.STDEV.S($I:$I))&gt;1.96,"Atípico","No")</f>
        <v>No</v>
      </c>
      <c r="L2214" t="str">
        <f t="shared" si="68"/>
        <v>26-35</v>
      </c>
      <c r="M2214" t="str">
        <f t="shared" si="69"/>
        <v>0-500.000</v>
      </c>
    </row>
    <row r="2215" spans="1:13" x14ac:dyDescent="0.35">
      <c r="A2215">
        <v>3216</v>
      </c>
      <c r="B2215" t="s">
        <v>15</v>
      </c>
      <c r="C2215">
        <v>450886</v>
      </c>
      <c r="D2215" t="s">
        <v>17</v>
      </c>
      <c r="E2215" t="s">
        <v>16</v>
      </c>
      <c r="F2215" t="s">
        <v>12</v>
      </c>
      <c r="G2215" t="s">
        <v>12</v>
      </c>
      <c r="H2215" t="s">
        <v>13</v>
      </c>
      <c r="I2215">
        <v>95</v>
      </c>
      <c r="J2215" t="str">
        <f>IF(ABS((C2215-AVERAGE($C:$C))/_xlfn.STDEV.S(moras2[SALARIO]))&gt;1.96,"Atípico","No")</f>
        <v>No</v>
      </c>
      <c r="K2215" t="str">
        <f>IF(ABS((moras2[[#This Row],[EDAD]]-AVERAGE($I:$I))/_xlfn.STDEV.S($I:$I))&gt;1.96,"Atípico","No")</f>
        <v>Atípico</v>
      </c>
      <c r="L2215" t="str">
        <f t="shared" si="68"/>
        <v>56+</v>
      </c>
      <c r="M2215" t="str">
        <f t="shared" si="69"/>
        <v>0-500.000</v>
      </c>
    </row>
    <row r="2216" spans="1:13" x14ac:dyDescent="0.35">
      <c r="A2216">
        <v>492</v>
      </c>
      <c r="B2216" t="s">
        <v>9</v>
      </c>
      <c r="C2216">
        <v>450886</v>
      </c>
      <c r="D2216" t="s">
        <v>18</v>
      </c>
      <c r="E2216" t="s">
        <v>16</v>
      </c>
      <c r="F2216" t="s">
        <v>12</v>
      </c>
      <c r="G2216" t="s">
        <v>13</v>
      </c>
      <c r="H2216" t="s">
        <v>13</v>
      </c>
      <c r="I2216">
        <v>42</v>
      </c>
      <c r="J2216" t="str">
        <f>IF(ABS((C2216-AVERAGE($C:$C))/_xlfn.STDEV.S(moras2[SALARIO]))&gt;1.96,"Atípico","No")</f>
        <v>No</v>
      </c>
      <c r="K2216" t="str">
        <f>IF(ABS((moras2[[#This Row],[EDAD]]-AVERAGE($I:$I))/_xlfn.STDEV.S($I:$I))&gt;1.96,"Atípico","No")</f>
        <v>No</v>
      </c>
      <c r="L2216" t="str">
        <f t="shared" si="68"/>
        <v>36-45</v>
      </c>
      <c r="M2216" t="str">
        <f t="shared" si="69"/>
        <v>0-500.000</v>
      </c>
    </row>
    <row r="2217" spans="1:13" x14ac:dyDescent="0.35">
      <c r="A2217">
        <v>3205</v>
      </c>
      <c r="B2217" t="s">
        <v>9</v>
      </c>
      <c r="C2217">
        <v>450886</v>
      </c>
      <c r="D2217" t="s">
        <v>18</v>
      </c>
      <c r="E2217" t="s">
        <v>16</v>
      </c>
      <c r="F2217" t="s">
        <v>12</v>
      </c>
      <c r="G2217" t="s">
        <v>12</v>
      </c>
      <c r="H2217" t="s">
        <v>12</v>
      </c>
      <c r="I2217">
        <v>45</v>
      </c>
      <c r="J2217" t="str">
        <f>IF(ABS((C2217-AVERAGE($C:$C))/_xlfn.STDEV.S(moras2[SALARIO]))&gt;1.96,"Atípico","No")</f>
        <v>No</v>
      </c>
      <c r="K2217" t="str">
        <f>IF(ABS((moras2[[#This Row],[EDAD]]-AVERAGE($I:$I))/_xlfn.STDEV.S($I:$I))&gt;1.96,"Atípico","No")</f>
        <v>No</v>
      </c>
      <c r="L2217" t="str">
        <f t="shared" si="68"/>
        <v>36-45</v>
      </c>
      <c r="M2217" t="str">
        <f t="shared" si="69"/>
        <v>0-500.000</v>
      </c>
    </row>
    <row r="2218" spans="1:13" x14ac:dyDescent="0.35">
      <c r="A2218">
        <v>2852</v>
      </c>
      <c r="B2218" t="s">
        <v>9</v>
      </c>
      <c r="C2218">
        <v>450886</v>
      </c>
      <c r="D2218" t="s">
        <v>18</v>
      </c>
      <c r="E2218" t="s">
        <v>16</v>
      </c>
      <c r="F2218" t="s">
        <v>12</v>
      </c>
      <c r="G2218" t="s">
        <v>13</v>
      </c>
      <c r="H2218" t="s">
        <v>13</v>
      </c>
      <c r="I2218">
        <v>49</v>
      </c>
      <c r="J2218" t="str">
        <f>IF(ABS((C2218-AVERAGE($C:$C))/_xlfn.STDEV.S(moras2[SALARIO]))&gt;1.96,"Atípico","No")</f>
        <v>No</v>
      </c>
      <c r="K2218" t="str">
        <f>IF(ABS((moras2[[#This Row],[EDAD]]-AVERAGE($I:$I))/_xlfn.STDEV.S($I:$I))&gt;1.96,"Atípico","No")</f>
        <v>No</v>
      </c>
      <c r="L2218" t="str">
        <f t="shared" si="68"/>
        <v>46-55</v>
      </c>
      <c r="M2218" t="str">
        <f t="shared" si="69"/>
        <v>0-500.000</v>
      </c>
    </row>
    <row r="2219" spans="1:13" x14ac:dyDescent="0.35">
      <c r="A2219">
        <v>760</v>
      </c>
      <c r="B2219" t="s">
        <v>15</v>
      </c>
      <c r="C2219">
        <v>450886</v>
      </c>
      <c r="D2219" t="s">
        <v>18</v>
      </c>
      <c r="E2219" t="s">
        <v>16</v>
      </c>
      <c r="F2219" t="s">
        <v>12</v>
      </c>
      <c r="G2219" t="s">
        <v>13</v>
      </c>
      <c r="H2219" t="s">
        <v>12</v>
      </c>
      <c r="I2219">
        <v>51</v>
      </c>
      <c r="J2219" t="str">
        <f>IF(ABS((C2219-AVERAGE($C:$C))/_xlfn.STDEV.S(moras2[SALARIO]))&gt;1.96,"Atípico","No")</f>
        <v>No</v>
      </c>
      <c r="K2219" t="str">
        <f>IF(ABS((moras2[[#This Row],[EDAD]]-AVERAGE($I:$I))/_xlfn.STDEV.S($I:$I))&gt;1.96,"Atípico","No")</f>
        <v>No</v>
      </c>
      <c r="L2219" t="str">
        <f t="shared" si="68"/>
        <v>46-55</v>
      </c>
      <c r="M2219" t="str">
        <f t="shared" si="69"/>
        <v>0-500.000</v>
      </c>
    </row>
    <row r="2220" spans="1:13" x14ac:dyDescent="0.35">
      <c r="A2220">
        <v>3677</v>
      </c>
      <c r="B2220" t="s">
        <v>9</v>
      </c>
      <c r="C2220">
        <v>450886</v>
      </c>
      <c r="D2220" t="s">
        <v>18</v>
      </c>
      <c r="E2220" t="s">
        <v>16</v>
      </c>
      <c r="F2220" t="s">
        <v>12</v>
      </c>
      <c r="G2220" t="s">
        <v>13</v>
      </c>
      <c r="H2220" t="s">
        <v>12</v>
      </c>
      <c r="I2220">
        <v>53</v>
      </c>
      <c r="J2220" t="str">
        <f>IF(ABS((C2220-AVERAGE($C:$C))/_xlfn.STDEV.S(moras2[SALARIO]))&gt;1.96,"Atípico","No")</f>
        <v>No</v>
      </c>
      <c r="K2220" t="str">
        <f>IF(ABS((moras2[[#This Row],[EDAD]]-AVERAGE($I:$I))/_xlfn.STDEV.S($I:$I))&gt;1.96,"Atípico","No")</f>
        <v>No</v>
      </c>
      <c r="L2220" t="str">
        <f t="shared" si="68"/>
        <v>46-55</v>
      </c>
      <c r="M2220" t="str">
        <f t="shared" si="69"/>
        <v>0-500.000</v>
      </c>
    </row>
    <row r="2221" spans="1:13" x14ac:dyDescent="0.35">
      <c r="A2221">
        <v>229</v>
      </c>
      <c r="B2221" t="s">
        <v>15</v>
      </c>
      <c r="C2221">
        <v>450680</v>
      </c>
      <c r="D2221" t="s">
        <v>18</v>
      </c>
      <c r="E2221" t="s">
        <v>16</v>
      </c>
      <c r="F2221" t="s">
        <v>12</v>
      </c>
      <c r="G2221" t="s">
        <v>13</v>
      </c>
      <c r="H2221" t="s">
        <v>12</v>
      </c>
      <c r="I2221">
        <v>28</v>
      </c>
      <c r="J2221" t="str">
        <f>IF(ABS((C2221-AVERAGE($C:$C))/_xlfn.STDEV.S(moras2[SALARIO]))&gt;1.96,"Atípico","No")</f>
        <v>No</v>
      </c>
      <c r="K2221" t="str">
        <f>IF(ABS((moras2[[#This Row],[EDAD]]-AVERAGE($I:$I))/_xlfn.STDEV.S($I:$I))&gt;1.96,"Atípico","No")</f>
        <v>No</v>
      </c>
      <c r="L2221" t="str">
        <f t="shared" si="68"/>
        <v>26-35</v>
      </c>
      <c r="M2221" t="str">
        <f t="shared" si="69"/>
        <v>0-500.000</v>
      </c>
    </row>
    <row r="2222" spans="1:13" x14ac:dyDescent="0.35">
      <c r="A2222">
        <v>4704</v>
      </c>
      <c r="B2222" t="s">
        <v>9</v>
      </c>
      <c r="C2222">
        <v>450677.08</v>
      </c>
      <c r="D2222" t="s">
        <v>10</v>
      </c>
      <c r="E2222" t="s">
        <v>16</v>
      </c>
      <c r="F2222" t="s">
        <v>12</v>
      </c>
      <c r="G2222" t="s">
        <v>13</v>
      </c>
      <c r="H2222" t="s">
        <v>13</v>
      </c>
      <c r="I2222">
        <v>28</v>
      </c>
      <c r="J2222" t="str">
        <f>IF(ABS((C2222-AVERAGE($C:$C))/_xlfn.STDEV.S(moras2[SALARIO]))&gt;1.96,"Atípico","No")</f>
        <v>No</v>
      </c>
      <c r="K2222" t="str">
        <f>IF(ABS((moras2[[#This Row],[EDAD]]-AVERAGE($I:$I))/_xlfn.STDEV.S($I:$I))&gt;1.96,"Atípico","No")</f>
        <v>No</v>
      </c>
      <c r="L2222" t="str">
        <f t="shared" si="68"/>
        <v>26-35</v>
      </c>
      <c r="M2222" t="str">
        <f t="shared" si="69"/>
        <v>0-500.000</v>
      </c>
    </row>
    <row r="2223" spans="1:13" x14ac:dyDescent="0.35">
      <c r="A2223">
        <v>3872</v>
      </c>
      <c r="B2223" t="s">
        <v>9</v>
      </c>
      <c r="C2223">
        <v>450513.01</v>
      </c>
      <c r="D2223" t="s">
        <v>10</v>
      </c>
      <c r="E2223" t="s">
        <v>11</v>
      </c>
      <c r="F2223" t="s">
        <v>12</v>
      </c>
      <c r="G2223" t="s">
        <v>13</v>
      </c>
      <c r="H2223" t="s">
        <v>13</v>
      </c>
      <c r="I2223">
        <v>39</v>
      </c>
      <c r="J2223" t="str">
        <f>IF(ABS((C2223-AVERAGE($C:$C))/_xlfn.STDEV.S(moras2[SALARIO]))&gt;1.96,"Atípico","No")</f>
        <v>No</v>
      </c>
      <c r="K2223" t="str">
        <f>IF(ABS((moras2[[#This Row],[EDAD]]-AVERAGE($I:$I))/_xlfn.STDEV.S($I:$I))&gt;1.96,"Atípico","No")</f>
        <v>No</v>
      </c>
      <c r="L2223" t="str">
        <f t="shared" si="68"/>
        <v>36-45</v>
      </c>
      <c r="M2223" t="str">
        <f t="shared" si="69"/>
        <v>0-500.000</v>
      </c>
    </row>
    <row r="2224" spans="1:13" x14ac:dyDescent="0.35">
      <c r="A2224">
        <v>4067</v>
      </c>
      <c r="B2224" t="s">
        <v>9</v>
      </c>
      <c r="C2224">
        <v>450368.88</v>
      </c>
      <c r="D2224" t="s">
        <v>10</v>
      </c>
      <c r="E2224" t="s">
        <v>16</v>
      </c>
      <c r="F2224" t="s">
        <v>12</v>
      </c>
      <c r="G2224" t="s">
        <v>13</v>
      </c>
      <c r="H2224" t="s">
        <v>13</v>
      </c>
      <c r="I2224">
        <v>26</v>
      </c>
      <c r="J2224" t="str">
        <f>IF(ABS((C2224-AVERAGE($C:$C))/_xlfn.STDEV.S(moras2[SALARIO]))&gt;1.96,"Atípico","No")</f>
        <v>No</v>
      </c>
      <c r="K2224" t="str">
        <f>IF(ABS((moras2[[#This Row],[EDAD]]-AVERAGE($I:$I))/_xlfn.STDEV.S($I:$I))&gt;1.96,"Atípico","No")</f>
        <v>No</v>
      </c>
      <c r="L2224" t="str">
        <f t="shared" si="68"/>
        <v>26-35</v>
      </c>
      <c r="M2224" t="str">
        <f t="shared" si="69"/>
        <v>0-500.000</v>
      </c>
    </row>
    <row r="2225" spans="1:13" x14ac:dyDescent="0.35">
      <c r="A2225">
        <v>2432</v>
      </c>
      <c r="B2225" t="s">
        <v>9</v>
      </c>
      <c r="C2225">
        <v>450297.7</v>
      </c>
      <c r="D2225" t="s">
        <v>10</v>
      </c>
      <c r="E2225" t="s">
        <v>16</v>
      </c>
      <c r="F2225" t="s">
        <v>12</v>
      </c>
      <c r="G2225" t="s">
        <v>13</v>
      </c>
      <c r="H2225" t="s">
        <v>13</v>
      </c>
      <c r="I2225">
        <v>43</v>
      </c>
      <c r="J2225" t="str">
        <f>IF(ABS((C2225-AVERAGE($C:$C))/_xlfn.STDEV.S(moras2[SALARIO]))&gt;1.96,"Atípico","No")</f>
        <v>No</v>
      </c>
      <c r="K2225" t="str">
        <f>IF(ABS((moras2[[#This Row],[EDAD]]-AVERAGE($I:$I))/_xlfn.STDEV.S($I:$I))&gt;1.96,"Atípico","No")</f>
        <v>No</v>
      </c>
      <c r="L2225" t="str">
        <f t="shared" si="68"/>
        <v>36-45</v>
      </c>
      <c r="M2225" t="str">
        <f t="shared" si="69"/>
        <v>0-500.000</v>
      </c>
    </row>
    <row r="2226" spans="1:13" x14ac:dyDescent="0.35">
      <c r="A2226">
        <v>3392</v>
      </c>
      <c r="B2226" t="s">
        <v>9</v>
      </c>
      <c r="C2226">
        <v>450242.43</v>
      </c>
      <c r="D2226" t="s">
        <v>10</v>
      </c>
      <c r="E2226" t="s">
        <v>16</v>
      </c>
      <c r="F2226" t="s">
        <v>12</v>
      </c>
      <c r="G2226" t="s">
        <v>13</v>
      </c>
      <c r="H2226" t="s">
        <v>13</v>
      </c>
      <c r="I2226">
        <v>24</v>
      </c>
      <c r="J2226" t="str">
        <f>IF(ABS((C2226-AVERAGE($C:$C))/_xlfn.STDEV.S(moras2[SALARIO]))&gt;1.96,"Atípico","No")</f>
        <v>No</v>
      </c>
      <c r="K2226" t="str">
        <f>IF(ABS((moras2[[#This Row],[EDAD]]-AVERAGE($I:$I))/_xlfn.STDEV.S($I:$I))&gt;1.96,"Atípico","No")</f>
        <v>No</v>
      </c>
      <c r="L2226" t="str">
        <f t="shared" si="68"/>
        <v>26-35</v>
      </c>
      <c r="M2226" t="str">
        <f t="shared" si="69"/>
        <v>0-500.000</v>
      </c>
    </row>
    <row r="2227" spans="1:13" x14ac:dyDescent="0.35">
      <c r="A2227">
        <v>686</v>
      </c>
      <c r="B2227" t="s">
        <v>15</v>
      </c>
      <c r="C2227">
        <v>450000</v>
      </c>
      <c r="D2227" t="s">
        <v>10</v>
      </c>
      <c r="E2227" t="s">
        <v>16</v>
      </c>
      <c r="F2227" t="s">
        <v>12</v>
      </c>
      <c r="G2227" t="s">
        <v>13</v>
      </c>
      <c r="H2227" t="s">
        <v>13</v>
      </c>
      <c r="I2227">
        <v>21</v>
      </c>
      <c r="J2227" t="str">
        <f>IF(ABS((C2227-AVERAGE($C:$C))/_xlfn.STDEV.S(moras2[SALARIO]))&gt;1.96,"Atípico","No")</f>
        <v>No</v>
      </c>
      <c r="K2227" t="str">
        <f>IF(ABS((moras2[[#This Row],[EDAD]]-AVERAGE($I:$I))/_xlfn.STDEV.S($I:$I))&gt;1.96,"Atípico","No")</f>
        <v>No</v>
      </c>
      <c r="L2227" t="str">
        <f t="shared" si="68"/>
        <v>26-35</v>
      </c>
      <c r="M2227" t="str">
        <f t="shared" si="69"/>
        <v>0-500.000</v>
      </c>
    </row>
    <row r="2228" spans="1:13" x14ac:dyDescent="0.35">
      <c r="A2228">
        <v>4659</v>
      </c>
      <c r="B2228" t="s">
        <v>15</v>
      </c>
      <c r="C2228">
        <v>450000</v>
      </c>
      <c r="D2228" t="s">
        <v>10</v>
      </c>
      <c r="E2228" t="s">
        <v>16</v>
      </c>
      <c r="F2228" t="s">
        <v>12</v>
      </c>
      <c r="G2228" t="s">
        <v>13</v>
      </c>
      <c r="H2228" t="s">
        <v>13</v>
      </c>
      <c r="I2228">
        <v>22</v>
      </c>
      <c r="J2228" t="str">
        <f>IF(ABS((C2228-AVERAGE($C:$C))/_xlfn.STDEV.S(moras2[SALARIO]))&gt;1.96,"Atípico","No")</f>
        <v>No</v>
      </c>
      <c r="K2228" t="str">
        <f>IF(ABS((moras2[[#This Row],[EDAD]]-AVERAGE($I:$I))/_xlfn.STDEV.S($I:$I))&gt;1.96,"Atípico","No")</f>
        <v>No</v>
      </c>
      <c r="L2228" t="str">
        <f t="shared" si="68"/>
        <v>26-35</v>
      </c>
      <c r="M2228" t="str">
        <f t="shared" si="69"/>
        <v>0-500.000</v>
      </c>
    </row>
    <row r="2229" spans="1:13" x14ac:dyDescent="0.35">
      <c r="A2229">
        <v>1334</v>
      </c>
      <c r="B2229" t="s">
        <v>9</v>
      </c>
      <c r="C2229">
        <v>450000</v>
      </c>
      <c r="D2229" t="s">
        <v>10</v>
      </c>
      <c r="E2229" t="s">
        <v>16</v>
      </c>
      <c r="F2229" t="s">
        <v>12</v>
      </c>
      <c r="G2229" t="s">
        <v>13</v>
      </c>
      <c r="H2229" t="s">
        <v>13</v>
      </c>
      <c r="I2229">
        <v>23</v>
      </c>
      <c r="J2229" t="str">
        <f>IF(ABS((C2229-AVERAGE($C:$C))/_xlfn.STDEV.S(moras2[SALARIO]))&gt;1.96,"Atípico","No")</f>
        <v>No</v>
      </c>
      <c r="K2229" t="str">
        <f>IF(ABS((moras2[[#This Row],[EDAD]]-AVERAGE($I:$I))/_xlfn.STDEV.S($I:$I))&gt;1.96,"Atípico","No")</f>
        <v>No</v>
      </c>
      <c r="L2229" t="str">
        <f t="shared" si="68"/>
        <v>26-35</v>
      </c>
      <c r="M2229" t="str">
        <f t="shared" si="69"/>
        <v>0-500.000</v>
      </c>
    </row>
    <row r="2230" spans="1:13" x14ac:dyDescent="0.35">
      <c r="A2230">
        <v>3736</v>
      </c>
      <c r="B2230" t="s">
        <v>9</v>
      </c>
      <c r="C2230">
        <v>450000</v>
      </c>
      <c r="D2230" t="s">
        <v>10</v>
      </c>
      <c r="E2230" t="s">
        <v>16</v>
      </c>
      <c r="F2230" t="s">
        <v>12</v>
      </c>
      <c r="G2230" t="s">
        <v>13</v>
      </c>
      <c r="H2230" t="s">
        <v>13</v>
      </c>
      <c r="I2230">
        <v>24</v>
      </c>
      <c r="J2230" t="str">
        <f>IF(ABS((C2230-AVERAGE($C:$C))/_xlfn.STDEV.S(moras2[SALARIO]))&gt;1.96,"Atípico","No")</f>
        <v>No</v>
      </c>
      <c r="K2230" t="str">
        <f>IF(ABS((moras2[[#This Row],[EDAD]]-AVERAGE($I:$I))/_xlfn.STDEV.S($I:$I))&gt;1.96,"Atípico","No")</f>
        <v>No</v>
      </c>
      <c r="L2230" t="str">
        <f t="shared" si="68"/>
        <v>26-35</v>
      </c>
      <c r="M2230" t="str">
        <f t="shared" si="69"/>
        <v>0-500.000</v>
      </c>
    </row>
    <row r="2231" spans="1:13" x14ac:dyDescent="0.35">
      <c r="A2231">
        <v>3455</v>
      </c>
      <c r="B2231" t="s">
        <v>9</v>
      </c>
      <c r="C2231">
        <v>450000</v>
      </c>
      <c r="D2231" t="s">
        <v>10</v>
      </c>
      <c r="E2231" t="s">
        <v>11</v>
      </c>
      <c r="F2231" t="s">
        <v>12</v>
      </c>
      <c r="G2231" t="s">
        <v>13</v>
      </c>
      <c r="H2231" t="s">
        <v>13</v>
      </c>
      <c r="I2231">
        <v>25</v>
      </c>
      <c r="J2231" t="str">
        <f>IF(ABS((C2231-AVERAGE($C:$C))/_xlfn.STDEV.S(moras2[SALARIO]))&gt;1.96,"Atípico","No")</f>
        <v>No</v>
      </c>
      <c r="K2231" t="str">
        <f>IF(ABS((moras2[[#This Row],[EDAD]]-AVERAGE($I:$I))/_xlfn.STDEV.S($I:$I))&gt;1.96,"Atípico","No")</f>
        <v>No</v>
      </c>
      <c r="L2231" t="str">
        <f t="shared" si="68"/>
        <v>26-35</v>
      </c>
      <c r="M2231" t="str">
        <f t="shared" si="69"/>
        <v>0-500.000</v>
      </c>
    </row>
    <row r="2232" spans="1:13" x14ac:dyDescent="0.35">
      <c r="A2232">
        <v>4364</v>
      </c>
      <c r="B2232" t="s">
        <v>9</v>
      </c>
      <c r="C2232">
        <v>450000</v>
      </c>
      <c r="D2232" t="s">
        <v>10</v>
      </c>
      <c r="E2232" t="s">
        <v>16</v>
      </c>
      <c r="F2232" t="s">
        <v>12</v>
      </c>
      <c r="G2232" t="s">
        <v>13</v>
      </c>
      <c r="H2232" t="s">
        <v>12</v>
      </c>
      <c r="I2232">
        <v>28</v>
      </c>
      <c r="J2232" t="str">
        <f>IF(ABS((C2232-AVERAGE($C:$C))/_xlfn.STDEV.S(moras2[SALARIO]))&gt;1.96,"Atípico","No")</f>
        <v>No</v>
      </c>
      <c r="K2232" t="str">
        <f>IF(ABS((moras2[[#This Row],[EDAD]]-AVERAGE($I:$I))/_xlfn.STDEV.S($I:$I))&gt;1.96,"Atípico","No")</f>
        <v>No</v>
      </c>
      <c r="L2232" t="str">
        <f t="shared" si="68"/>
        <v>26-35</v>
      </c>
      <c r="M2232" t="str">
        <f t="shared" si="69"/>
        <v>0-500.000</v>
      </c>
    </row>
    <row r="2233" spans="1:13" x14ac:dyDescent="0.35">
      <c r="A2233">
        <v>2766</v>
      </c>
      <c r="B2233" t="s">
        <v>15</v>
      </c>
      <c r="C2233">
        <v>450000</v>
      </c>
      <c r="D2233" t="s">
        <v>10</v>
      </c>
      <c r="E2233" t="s">
        <v>16</v>
      </c>
      <c r="F2233" t="s">
        <v>12</v>
      </c>
      <c r="G2233" t="s">
        <v>12</v>
      </c>
      <c r="H2233" t="s">
        <v>13</v>
      </c>
      <c r="I2233">
        <v>29</v>
      </c>
      <c r="J2233" t="str">
        <f>IF(ABS((C2233-AVERAGE($C:$C))/_xlfn.STDEV.S(moras2[SALARIO]))&gt;1.96,"Atípico","No")</f>
        <v>No</v>
      </c>
      <c r="K2233" t="str">
        <f>IF(ABS((moras2[[#This Row],[EDAD]]-AVERAGE($I:$I))/_xlfn.STDEV.S($I:$I))&gt;1.96,"Atípico","No")</f>
        <v>No</v>
      </c>
      <c r="L2233" t="str">
        <f t="shared" si="68"/>
        <v>26-35</v>
      </c>
      <c r="M2233" t="str">
        <f t="shared" si="69"/>
        <v>0-500.000</v>
      </c>
    </row>
    <row r="2234" spans="1:13" x14ac:dyDescent="0.35">
      <c r="A2234">
        <v>4042</v>
      </c>
      <c r="B2234" t="s">
        <v>9</v>
      </c>
      <c r="C2234">
        <v>450000</v>
      </c>
      <c r="D2234" t="s">
        <v>10</v>
      </c>
      <c r="E2234" t="s">
        <v>16</v>
      </c>
      <c r="F2234" t="s">
        <v>12</v>
      </c>
      <c r="G2234" t="s">
        <v>12</v>
      </c>
      <c r="H2234" t="s">
        <v>13</v>
      </c>
      <c r="I2234">
        <v>39</v>
      </c>
      <c r="J2234" t="str">
        <f>IF(ABS((C2234-AVERAGE($C:$C))/_xlfn.STDEV.S(moras2[SALARIO]))&gt;1.96,"Atípico","No")</f>
        <v>No</v>
      </c>
      <c r="K2234" t="str">
        <f>IF(ABS((moras2[[#This Row],[EDAD]]-AVERAGE($I:$I))/_xlfn.STDEV.S($I:$I))&gt;1.96,"Atípico","No")</f>
        <v>No</v>
      </c>
      <c r="L2234" t="str">
        <f t="shared" si="68"/>
        <v>36-45</v>
      </c>
      <c r="M2234" t="str">
        <f t="shared" si="69"/>
        <v>0-500.000</v>
      </c>
    </row>
    <row r="2235" spans="1:13" x14ac:dyDescent="0.35">
      <c r="A2235">
        <v>507</v>
      </c>
      <c r="B2235" t="s">
        <v>15</v>
      </c>
      <c r="C2235">
        <v>450000</v>
      </c>
      <c r="D2235" t="s">
        <v>10</v>
      </c>
      <c r="E2235" t="s">
        <v>16</v>
      </c>
      <c r="F2235" t="s">
        <v>12</v>
      </c>
      <c r="G2235" t="s">
        <v>13</v>
      </c>
      <c r="H2235" t="s">
        <v>13</v>
      </c>
      <c r="I2235">
        <v>54</v>
      </c>
      <c r="J2235" t="str">
        <f>IF(ABS((C2235-AVERAGE($C:$C))/_xlfn.STDEV.S(moras2[SALARIO]))&gt;1.96,"Atípico","No")</f>
        <v>No</v>
      </c>
      <c r="K2235" t="str">
        <f>IF(ABS((moras2[[#This Row],[EDAD]]-AVERAGE($I:$I))/_xlfn.STDEV.S($I:$I))&gt;1.96,"Atípico","No")</f>
        <v>No</v>
      </c>
      <c r="L2235" t="str">
        <f t="shared" si="68"/>
        <v>46-55</v>
      </c>
      <c r="M2235" t="str">
        <f t="shared" si="69"/>
        <v>0-500.000</v>
      </c>
    </row>
    <row r="2236" spans="1:13" x14ac:dyDescent="0.35">
      <c r="A2236">
        <v>902</v>
      </c>
      <c r="B2236" t="s">
        <v>9</v>
      </c>
      <c r="C2236">
        <v>450000</v>
      </c>
      <c r="D2236" t="s">
        <v>10</v>
      </c>
      <c r="E2236" t="s">
        <v>16</v>
      </c>
      <c r="F2236" t="s">
        <v>12</v>
      </c>
      <c r="G2236" t="s">
        <v>13</v>
      </c>
      <c r="H2236" t="s">
        <v>13</v>
      </c>
      <c r="I2236">
        <v>58</v>
      </c>
      <c r="J2236" t="str">
        <f>IF(ABS((C2236-AVERAGE($C:$C))/_xlfn.STDEV.S(moras2[SALARIO]))&gt;1.96,"Atípico","No")</f>
        <v>No</v>
      </c>
      <c r="K2236" t="str">
        <f>IF(ABS((moras2[[#This Row],[EDAD]]-AVERAGE($I:$I))/_xlfn.STDEV.S($I:$I))&gt;1.96,"Atípico","No")</f>
        <v>No</v>
      </c>
      <c r="L2236" t="str">
        <f t="shared" si="68"/>
        <v>56+</v>
      </c>
      <c r="M2236" t="str">
        <f t="shared" si="69"/>
        <v>0-500.000</v>
      </c>
    </row>
    <row r="2237" spans="1:13" x14ac:dyDescent="0.35">
      <c r="A2237">
        <v>2240</v>
      </c>
      <c r="B2237" t="s">
        <v>9</v>
      </c>
      <c r="C2237">
        <v>450000</v>
      </c>
      <c r="D2237" t="s">
        <v>10</v>
      </c>
      <c r="E2237" t="s">
        <v>16</v>
      </c>
      <c r="F2237" t="s">
        <v>12</v>
      </c>
      <c r="G2237" t="s">
        <v>13</v>
      </c>
      <c r="H2237" t="s">
        <v>13</v>
      </c>
      <c r="I2237">
        <v>58</v>
      </c>
      <c r="J2237" t="str">
        <f>IF(ABS((C2237-AVERAGE($C:$C))/_xlfn.STDEV.S(moras2[SALARIO]))&gt;1.96,"Atípico","No")</f>
        <v>No</v>
      </c>
      <c r="K2237" t="str">
        <f>IF(ABS((moras2[[#This Row],[EDAD]]-AVERAGE($I:$I))/_xlfn.STDEV.S($I:$I))&gt;1.96,"Atípico","No")</f>
        <v>No</v>
      </c>
      <c r="L2237" t="str">
        <f t="shared" si="68"/>
        <v>56+</v>
      </c>
      <c r="M2237" t="str">
        <f t="shared" si="69"/>
        <v>0-500.000</v>
      </c>
    </row>
    <row r="2238" spans="1:13" x14ac:dyDescent="0.35">
      <c r="A2238">
        <v>3850</v>
      </c>
      <c r="B2238" t="s">
        <v>9</v>
      </c>
      <c r="C2238">
        <v>449750</v>
      </c>
      <c r="D2238" t="s">
        <v>10</v>
      </c>
      <c r="E2238" t="s">
        <v>16</v>
      </c>
      <c r="F2238" t="s">
        <v>12</v>
      </c>
      <c r="G2238" t="s">
        <v>13</v>
      </c>
      <c r="H2238" t="s">
        <v>13</v>
      </c>
      <c r="I2238">
        <v>28</v>
      </c>
      <c r="J2238" t="str">
        <f>IF(ABS((C2238-AVERAGE($C:$C))/_xlfn.STDEV.S(moras2[SALARIO]))&gt;1.96,"Atípico","No")</f>
        <v>No</v>
      </c>
      <c r="K2238" t="str">
        <f>IF(ABS((moras2[[#This Row],[EDAD]]-AVERAGE($I:$I))/_xlfn.STDEV.S($I:$I))&gt;1.96,"Atípico","No")</f>
        <v>No</v>
      </c>
      <c r="L2238" t="str">
        <f t="shared" si="68"/>
        <v>26-35</v>
      </c>
      <c r="M2238" t="str">
        <f t="shared" si="69"/>
        <v>0-500.000</v>
      </c>
    </row>
    <row r="2239" spans="1:13" x14ac:dyDescent="0.35">
      <c r="A2239">
        <v>1085</v>
      </c>
      <c r="B2239" t="s">
        <v>9</v>
      </c>
      <c r="C2239">
        <v>449694.75</v>
      </c>
      <c r="D2239" t="s">
        <v>10</v>
      </c>
      <c r="E2239" t="s">
        <v>16</v>
      </c>
      <c r="F2239" t="s">
        <v>12</v>
      </c>
      <c r="G2239" t="s">
        <v>13</v>
      </c>
      <c r="H2239" t="s">
        <v>13</v>
      </c>
      <c r="I2239">
        <v>21</v>
      </c>
      <c r="J2239" t="str">
        <f>IF(ABS((C2239-AVERAGE($C:$C))/_xlfn.STDEV.S(moras2[SALARIO]))&gt;1.96,"Atípico","No")</f>
        <v>No</v>
      </c>
      <c r="K2239" t="str">
        <f>IF(ABS((moras2[[#This Row],[EDAD]]-AVERAGE($I:$I))/_xlfn.STDEV.S($I:$I))&gt;1.96,"Atípico","No")</f>
        <v>No</v>
      </c>
      <c r="L2239" t="str">
        <f t="shared" si="68"/>
        <v>26-35</v>
      </c>
      <c r="M2239" t="str">
        <f t="shared" si="69"/>
        <v>0-500.000</v>
      </c>
    </row>
    <row r="2240" spans="1:13" x14ac:dyDescent="0.35">
      <c r="A2240">
        <v>1735</v>
      </c>
      <c r="B2240" t="s">
        <v>9</v>
      </c>
      <c r="C2240">
        <v>449596</v>
      </c>
      <c r="D2240" t="s">
        <v>10</v>
      </c>
      <c r="E2240" t="s">
        <v>11</v>
      </c>
      <c r="F2240" t="s">
        <v>12</v>
      </c>
      <c r="G2240" t="s">
        <v>13</v>
      </c>
      <c r="H2240" t="s">
        <v>13</v>
      </c>
      <c r="I2240">
        <v>36</v>
      </c>
      <c r="J2240" t="str">
        <f>IF(ABS((C2240-AVERAGE($C:$C))/_xlfn.STDEV.S(moras2[SALARIO]))&gt;1.96,"Atípico","No")</f>
        <v>No</v>
      </c>
      <c r="K2240" t="str">
        <f>IF(ABS((moras2[[#This Row],[EDAD]]-AVERAGE($I:$I))/_xlfn.STDEV.S($I:$I))&gt;1.96,"Atípico","No")</f>
        <v>No</v>
      </c>
      <c r="L2240" t="str">
        <f t="shared" si="68"/>
        <v>36-45</v>
      </c>
      <c r="M2240" t="str">
        <f t="shared" si="69"/>
        <v>0-500.000</v>
      </c>
    </row>
    <row r="2241" spans="1:13" x14ac:dyDescent="0.35">
      <c r="A2241">
        <v>1293</v>
      </c>
      <c r="B2241" t="s">
        <v>9</v>
      </c>
      <c r="C2241">
        <v>449243.84</v>
      </c>
      <c r="D2241" t="s">
        <v>10</v>
      </c>
      <c r="E2241" t="s">
        <v>16</v>
      </c>
      <c r="F2241" t="s">
        <v>12</v>
      </c>
      <c r="G2241" t="s">
        <v>13</v>
      </c>
      <c r="H2241" t="s">
        <v>13</v>
      </c>
      <c r="I2241">
        <v>34</v>
      </c>
      <c r="J2241" t="str">
        <f>IF(ABS((C2241-AVERAGE($C:$C))/_xlfn.STDEV.S(moras2[SALARIO]))&gt;1.96,"Atípico","No")</f>
        <v>No</v>
      </c>
      <c r="K2241" t="str">
        <f>IF(ABS((moras2[[#This Row],[EDAD]]-AVERAGE($I:$I))/_xlfn.STDEV.S($I:$I))&gt;1.96,"Atípico","No")</f>
        <v>No</v>
      </c>
      <c r="L2241" t="str">
        <f t="shared" si="68"/>
        <v>26-35</v>
      </c>
      <c r="M2241" t="str">
        <f t="shared" si="69"/>
        <v>0-500.000</v>
      </c>
    </row>
    <row r="2242" spans="1:13" x14ac:dyDescent="0.35">
      <c r="A2242">
        <v>482</v>
      </c>
      <c r="B2242" t="s">
        <v>9</v>
      </c>
      <c r="C2242">
        <v>449214</v>
      </c>
      <c r="D2242" t="s">
        <v>10</v>
      </c>
      <c r="E2242" t="s">
        <v>16</v>
      </c>
      <c r="F2242" t="s">
        <v>12</v>
      </c>
      <c r="G2242" t="s">
        <v>12</v>
      </c>
      <c r="H2242" t="s">
        <v>13</v>
      </c>
      <c r="I2242">
        <v>47</v>
      </c>
      <c r="J2242" t="str">
        <f>IF(ABS((C2242-AVERAGE($C:$C))/_xlfn.STDEV.S(moras2[SALARIO]))&gt;1.96,"Atípico","No")</f>
        <v>No</v>
      </c>
      <c r="K2242" t="str">
        <f>IF(ABS((moras2[[#This Row],[EDAD]]-AVERAGE($I:$I))/_xlfn.STDEV.S($I:$I))&gt;1.96,"Atípico","No")</f>
        <v>No</v>
      </c>
      <c r="L2242" t="str">
        <f t="shared" ref="L2242:L2305" si="70">IF(I2242&lt;=35,"26-35",IF(I2242&lt;=45,"36-45",IF(I2242&lt;=55,"46-55","56+")))</f>
        <v>46-55</v>
      </c>
      <c r="M2242" t="str">
        <f t="shared" ref="M2242:M2305" si="71">IF(C2242&lt;=500000,"0-500.000",
IF(C2242&lt;=1000000,"500.001-1.000.000",
IF(C2242&lt;=5000000,"1.000.001-5.000.000",
"5.000.001-16.858.742")))</f>
        <v>0-500.000</v>
      </c>
    </row>
    <row r="2243" spans="1:13" x14ac:dyDescent="0.35">
      <c r="A2243">
        <v>1124</v>
      </c>
      <c r="B2243" t="s">
        <v>9</v>
      </c>
      <c r="C2243">
        <v>449060</v>
      </c>
      <c r="D2243" t="s">
        <v>10</v>
      </c>
      <c r="E2243" t="s">
        <v>11</v>
      </c>
      <c r="F2243" t="s">
        <v>12</v>
      </c>
      <c r="G2243" t="s">
        <v>13</v>
      </c>
      <c r="H2243" t="s">
        <v>12</v>
      </c>
      <c r="I2243">
        <v>58</v>
      </c>
      <c r="J2243" t="str">
        <f>IF(ABS((C2243-AVERAGE($C:$C))/_xlfn.STDEV.S(moras2[SALARIO]))&gt;1.96,"Atípico","No")</f>
        <v>No</v>
      </c>
      <c r="K2243" t="str">
        <f>IF(ABS((moras2[[#This Row],[EDAD]]-AVERAGE($I:$I))/_xlfn.STDEV.S($I:$I))&gt;1.96,"Atípico","No")</f>
        <v>No</v>
      </c>
      <c r="L2243" t="str">
        <f t="shared" si="70"/>
        <v>56+</v>
      </c>
      <c r="M2243" t="str">
        <f t="shared" si="71"/>
        <v>0-500.000</v>
      </c>
    </row>
    <row r="2244" spans="1:13" x14ac:dyDescent="0.35">
      <c r="A2244">
        <v>239</v>
      </c>
      <c r="B2244" t="s">
        <v>15</v>
      </c>
      <c r="C2244">
        <v>448927.5</v>
      </c>
      <c r="D2244" t="s">
        <v>10</v>
      </c>
      <c r="E2244" t="s">
        <v>16</v>
      </c>
      <c r="F2244" t="s">
        <v>12</v>
      </c>
      <c r="G2244" t="s">
        <v>13</v>
      </c>
      <c r="H2244" t="s">
        <v>13</v>
      </c>
      <c r="I2244">
        <v>45</v>
      </c>
      <c r="J2244" t="str">
        <f>IF(ABS((C2244-AVERAGE($C:$C))/_xlfn.STDEV.S(moras2[SALARIO]))&gt;1.96,"Atípico","No")</f>
        <v>No</v>
      </c>
      <c r="K2244" t="str">
        <f>IF(ABS((moras2[[#This Row],[EDAD]]-AVERAGE($I:$I))/_xlfn.STDEV.S($I:$I))&gt;1.96,"Atípico","No")</f>
        <v>No</v>
      </c>
      <c r="L2244" t="str">
        <f t="shared" si="70"/>
        <v>36-45</v>
      </c>
      <c r="M2244" t="str">
        <f t="shared" si="71"/>
        <v>0-500.000</v>
      </c>
    </row>
    <row r="2245" spans="1:13" x14ac:dyDescent="0.35">
      <c r="A2245">
        <v>2150</v>
      </c>
      <c r="B2245" t="s">
        <v>9</v>
      </c>
      <c r="C2245">
        <v>448880</v>
      </c>
      <c r="D2245" t="s">
        <v>10</v>
      </c>
      <c r="E2245" t="s">
        <v>16</v>
      </c>
      <c r="F2245" t="s">
        <v>12</v>
      </c>
      <c r="G2245" t="s">
        <v>13</v>
      </c>
      <c r="H2245" t="s">
        <v>13</v>
      </c>
      <c r="I2245">
        <v>33</v>
      </c>
      <c r="J2245" t="str">
        <f>IF(ABS((C2245-AVERAGE($C:$C))/_xlfn.STDEV.S(moras2[SALARIO]))&gt;1.96,"Atípico","No")</f>
        <v>No</v>
      </c>
      <c r="K2245" t="str">
        <f>IF(ABS((moras2[[#This Row],[EDAD]]-AVERAGE($I:$I))/_xlfn.STDEV.S($I:$I))&gt;1.96,"Atípico","No")</f>
        <v>No</v>
      </c>
      <c r="L2245" t="str">
        <f t="shared" si="70"/>
        <v>26-35</v>
      </c>
      <c r="M2245" t="str">
        <f t="shared" si="71"/>
        <v>0-500.000</v>
      </c>
    </row>
    <row r="2246" spans="1:13" x14ac:dyDescent="0.35">
      <c r="A2246">
        <v>2835</v>
      </c>
      <c r="B2246" t="s">
        <v>9</v>
      </c>
      <c r="C2246">
        <v>448447</v>
      </c>
      <c r="D2246" t="s">
        <v>10</v>
      </c>
      <c r="E2246" t="s">
        <v>16</v>
      </c>
      <c r="F2246" t="s">
        <v>12</v>
      </c>
      <c r="G2246" t="s">
        <v>13</v>
      </c>
      <c r="H2246" t="s">
        <v>13</v>
      </c>
      <c r="I2246">
        <v>41</v>
      </c>
      <c r="J2246" t="str">
        <f>IF(ABS((C2246-AVERAGE($C:$C))/_xlfn.STDEV.S(moras2[SALARIO]))&gt;1.96,"Atípico","No")</f>
        <v>No</v>
      </c>
      <c r="K2246" t="str">
        <f>IF(ABS((moras2[[#This Row],[EDAD]]-AVERAGE($I:$I))/_xlfn.STDEV.S($I:$I))&gt;1.96,"Atípico","No")</f>
        <v>No</v>
      </c>
      <c r="L2246" t="str">
        <f t="shared" si="70"/>
        <v>36-45</v>
      </c>
      <c r="M2246" t="str">
        <f t="shared" si="71"/>
        <v>0-500.000</v>
      </c>
    </row>
    <row r="2247" spans="1:13" x14ac:dyDescent="0.35">
      <c r="A2247">
        <v>1300</v>
      </c>
      <c r="B2247" t="s">
        <v>15</v>
      </c>
      <c r="C2247">
        <v>448387.72</v>
      </c>
      <c r="D2247" t="s">
        <v>10</v>
      </c>
      <c r="E2247" t="s">
        <v>16</v>
      </c>
      <c r="F2247" t="s">
        <v>12</v>
      </c>
      <c r="G2247" t="s">
        <v>13</v>
      </c>
      <c r="H2247" t="s">
        <v>13</v>
      </c>
      <c r="I2247">
        <v>49</v>
      </c>
      <c r="J2247" t="str">
        <f>IF(ABS((C2247-AVERAGE($C:$C))/_xlfn.STDEV.S(moras2[SALARIO]))&gt;1.96,"Atípico","No")</f>
        <v>No</v>
      </c>
      <c r="K2247" t="str">
        <f>IF(ABS((moras2[[#This Row],[EDAD]]-AVERAGE($I:$I))/_xlfn.STDEV.S($I:$I))&gt;1.96,"Atípico","No")</f>
        <v>No</v>
      </c>
      <c r="L2247" t="str">
        <f t="shared" si="70"/>
        <v>46-55</v>
      </c>
      <c r="M2247" t="str">
        <f t="shared" si="71"/>
        <v>0-500.000</v>
      </c>
    </row>
    <row r="2248" spans="1:13" x14ac:dyDescent="0.35">
      <c r="A2248">
        <v>499</v>
      </c>
      <c r="B2248" t="s">
        <v>9</v>
      </c>
      <c r="C2248">
        <v>447826</v>
      </c>
      <c r="D2248" t="s">
        <v>18</v>
      </c>
      <c r="E2248" t="s">
        <v>16</v>
      </c>
      <c r="F2248" t="s">
        <v>12</v>
      </c>
      <c r="G2248" t="s">
        <v>13</v>
      </c>
      <c r="H2248" t="s">
        <v>12</v>
      </c>
      <c r="I2248">
        <v>56</v>
      </c>
      <c r="J2248" t="str">
        <f>IF(ABS((C2248-AVERAGE($C:$C))/_xlfn.STDEV.S(moras2[SALARIO]))&gt;1.96,"Atípico","No")</f>
        <v>No</v>
      </c>
      <c r="K2248" t="str">
        <f>IF(ABS((moras2[[#This Row],[EDAD]]-AVERAGE($I:$I))/_xlfn.STDEV.S($I:$I))&gt;1.96,"Atípico","No")</f>
        <v>No</v>
      </c>
      <c r="L2248" t="str">
        <f t="shared" si="70"/>
        <v>56+</v>
      </c>
      <c r="M2248" t="str">
        <f t="shared" si="71"/>
        <v>0-500.000</v>
      </c>
    </row>
    <row r="2249" spans="1:13" x14ac:dyDescent="0.35">
      <c r="A2249">
        <v>2923</v>
      </c>
      <c r="B2249" t="s">
        <v>9</v>
      </c>
      <c r="C2249">
        <v>447825.78</v>
      </c>
      <c r="D2249" t="s">
        <v>10</v>
      </c>
      <c r="E2249" t="s">
        <v>16</v>
      </c>
      <c r="F2249" t="s">
        <v>12</v>
      </c>
      <c r="G2249" t="s">
        <v>13</v>
      </c>
      <c r="H2249" t="s">
        <v>13</v>
      </c>
      <c r="I2249">
        <v>53</v>
      </c>
      <c r="J2249" t="str">
        <f>IF(ABS((C2249-AVERAGE($C:$C))/_xlfn.STDEV.S(moras2[SALARIO]))&gt;1.96,"Atípico","No")</f>
        <v>No</v>
      </c>
      <c r="K2249" t="str">
        <f>IF(ABS((moras2[[#This Row],[EDAD]]-AVERAGE($I:$I))/_xlfn.STDEV.S($I:$I))&gt;1.96,"Atípico","No")</f>
        <v>No</v>
      </c>
      <c r="L2249" t="str">
        <f t="shared" si="70"/>
        <v>46-55</v>
      </c>
      <c r="M2249" t="str">
        <f t="shared" si="71"/>
        <v>0-500.000</v>
      </c>
    </row>
    <row r="2250" spans="1:13" x14ac:dyDescent="0.35">
      <c r="A2250">
        <v>2516</v>
      </c>
      <c r="B2250" t="s">
        <v>9</v>
      </c>
      <c r="C2250">
        <v>447789.6</v>
      </c>
      <c r="D2250" t="s">
        <v>10</v>
      </c>
      <c r="E2250" t="s">
        <v>11</v>
      </c>
      <c r="F2250" t="s">
        <v>12</v>
      </c>
      <c r="G2250" t="s">
        <v>13</v>
      </c>
      <c r="H2250" t="s">
        <v>13</v>
      </c>
      <c r="I2250">
        <v>31</v>
      </c>
      <c r="J2250" t="str">
        <f>IF(ABS((C2250-AVERAGE($C:$C))/_xlfn.STDEV.S(moras2[SALARIO]))&gt;1.96,"Atípico","No")</f>
        <v>No</v>
      </c>
      <c r="K2250" t="str">
        <f>IF(ABS((moras2[[#This Row],[EDAD]]-AVERAGE($I:$I))/_xlfn.STDEV.S($I:$I))&gt;1.96,"Atípico","No")</f>
        <v>No</v>
      </c>
      <c r="L2250" t="str">
        <f t="shared" si="70"/>
        <v>26-35</v>
      </c>
      <c r="M2250" t="str">
        <f t="shared" si="71"/>
        <v>0-500.000</v>
      </c>
    </row>
    <row r="2251" spans="1:13" x14ac:dyDescent="0.35">
      <c r="A2251">
        <v>513</v>
      </c>
      <c r="B2251" t="s">
        <v>9</v>
      </c>
      <c r="C2251">
        <v>447772</v>
      </c>
      <c r="D2251" t="s">
        <v>10</v>
      </c>
      <c r="E2251" t="s">
        <v>11</v>
      </c>
      <c r="F2251" t="s">
        <v>12</v>
      </c>
      <c r="G2251" t="s">
        <v>13</v>
      </c>
      <c r="H2251" t="s">
        <v>13</v>
      </c>
      <c r="I2251">
        <v>41</v>
      </c>
      <c r="J2251" t="str">
        <f>IF(ABS((C2251-AVERAGE($C:$C))/_xlfn.STDEV.S(moras2[SALARIO]))&gt;1.96,"Atípico","No")</f>
        <v>No</v>
      </c>
      <c r="K2251" t="str">
        <f>IF(ABS((moras2[[#This Row],[EDAD]]-AVERAGE($I:$I))/_xlfn.STDEV.S($I:$I))&gt;1.96,"Atípico","No")</f>
        <v>No</v>
      </c>
      <c r="L2251" t="str">
        <f t="shared" si="70"/>
        <v>36-45</v>
      </c>
      <c r="M2251" t="str">
        <f t="shared" si="71"/>
        <v>0-500.000</v>
      </c>
    </row>
    <row r="2252" spans="1:13" x14ac:dyDescent="0.35">
      <c r="A2252">
        <v>895</v>
      </c>
      <c r="B2252" t="s">
        <v>9</v>
      </c>
      <c r="C2252">
        <v>447541.9</v>
      </c>
      <c r="D2252" t="s">
        <v>10</v>
      </c>
      <c r="E2252" t="s">
        <v>16</v>
      </c>
      <c r="F2252" t="s">
        <v>12</v>
      </c>
      <c r="G2252" t="s">
        <v>12</v>
      </c>
      <c r="H2252" t="s">
        <v>13</v>
      </c>
      <c r="I2252">
        <v>31</v>
      </c>
      <c r="J2252" t="str">
        <f>IF(ABS((C2252-AVERAGE($C:$C))/_xlfn.STDEV.S(moras2[SALARIO]))&gt;1.96,"Atípico","No")</f>
        <v>No</v>
      </c>
      <c r="K2252" t="str">
        <f>IF(ABS((moras2[[#This Row],[EDAD]]-AVERAGE($I:$I))/_xlfn.STDEV.S($I:$I))&gt;1.96,"Atípico","No")</f>
        <v>No</v>
      </c>
      <c r="L2252" t="str">
        <f t="shared" si="70"/>
        <v>26-35</v>
      </c>
      <c r="M2252" t="str">
        <f t="shared" si="71"/>
        <v>0-500.000</v>
      </c>
    </row>
    <row r="2253" spans="1:13" x14ac:dyDescent="0.35">
      <c r="A2253">
        <v>2428</v>
      </c>
      <c r="B2253" t="s">
        <v>9</v>
      </c>
      <c r="C2253">
        <v>447250</v>
      </c>
      <c r="D2253" t="s">
        <v>10</v>
      </c>
      <c r="E2253" t="s">
        <v>16</v>
      </c>
      <c r="F2253" t="s">
        <v>12</v>
      </c>
      <c r="G2253" t="s">
        <v>13</v>
      </c>
      <c r="H2253" t="s">
        <v>13</v>
      </c>
      <c r="I2253">
        <v>37</v>
      </c>
      <c r="J2253" t="str">
        <f>IF(ABS((C2253-AVERAGE($C:$C))/_xlfn.STDEV.S(moras2[SALARIO]))&gt;1.96,"Atípico","No")</f>
        <v>No</v>
      </c>
      <c r="K2253" t="str">
        <f>IF(ABS((moras2[[#This Row],[EDAD]]-AVERAGE($I:$I))/_xlfn.STDEV.S($I:$I))&gt;1.96,"Atípico","No")</f>
        <v>No</v>
      </c>
      <c r="L2253" t="str">
        <f t="shared" si="70"/>
        <v>36-45</v>
      </c>
      <c r="M2253" t="str">
        <f t="shared" si="71"/>
        <v>0-500.000</v>
      </c>
    </row>
    <row r="2254" spans="1:13" x14ac:dyDescent="0.35">
      <c r="A2254">
        <v>4079</v>
      </c>
      <c r="B2254" t="s">
        <v>15</v>
      </c>
      <c r="C2254">
        <v>447030.7</v>
      </c>
      <c r="D2254" t="s">
        <v>10</v>
      </c>
      <c r="E2254" t="s">
        <v>11</v>
      </c>
      <c r="F2254" t="s">
        <v>12</v>
      </c>
      <c r="G2254" t="s">
        <v>13</v>
      </c>
      <c r="H2254" t="s">
        <v>13</v>
      </c>
      <c r="I2254">
        <v>29</v>
      </c>
      <c r="J2254" t="str">
        <f>IF(ABS((C2254-AVERAGE($C:$C))/_xlfn.STDEV.S(moras2[SALARIO]))&gt;1.96,"Atípico","No")</f>
        <v>No</v>
      </c>
      <c r="K2254" t="str">
        <f>IF(ABS((moras2[[#This Row],[EDAD]]-AVERAGE($I:$I))/_xlfn.STDEV.S($I:$I))&gt;1.96,"Atípico","No")</f>
        <v>No</v>
      </c>
      <c r="L2254" t="str">
        <f t="shared" si="70"/>
        <v>26-35</v>
      </c>
      <c r="M2254" t="str">
        <f t="shared" si="71"/>
        <v>0-500.000</v>
      </c>
    </row>
    <row r="2255" spans="1:13" x14ac:dyDescent="0.35">
      <c r="A2255">
        <v>222</v>
      </c>
      <c r="B2255" t="s">
        <v>15</v>
      </c>
      <c r="C2255">
        <v>446964</v>
      </c>
      <c r="D2255" t="s">
        <v>10</v>
      </c>
      <c r="E2255" t="s">
        <v>16</v>
      </c>
      <c r="F2255" t="s">
        <v>12</v>
      </c>
      <c r="G2255" t="s">
        <v>13</v>
      </c>
      <c r="H2255" t="s">
        <v>13</v>
      </c>
      <c r="I2255">
        <v>64</v>
      </c>
      <c r="J2255" t="str">
        <f>IF(ABS((C2255-AVERAGE($C:$C))/_xlfn.STDEV.S(moras2[SALARIO]))&gt;1.96,"Atípico","No")</f>
        <v>No</v>
      </c>
      <c r="K2255" t="str">
        <f>IF(ABS((moras2[[#This Row],[EDAD]]-AVERAGE($I:$I))/_xlfn.STDEV.S($I:$I))&gt;1.96,"Atípico","No")</f>
        <v>No</v>
      </c>
      <c r="L2255" t="str">
        <f t="shared" si="70"/>
        <v>56+</v>
      </c>
      <c r="M2255" t="str">
        <f t="shared" si="71"/>
        <v>0-500.000</v>
      </c>
    </row>
    <row r="2256" spans="1:13" x14ac:dyDescent="0.35">
      <c r="A2256">
        <v>4968</v>
      </c>
      <c r="B2256" t="s">
        <v>15</v>
      </c>
      <c r="C2256">
        <v>446938.37</v>
      </c>
      <c r="D2256" t="s">
        <v>10</v>
      </c>
      <c r="E2256" t="s">
        <v>16</v>
      </c>
      <c r="F2256" t="s">
        <v>12</v>
      </c>
      <c r="G2256" t="s">
        <v>13</v>
      </c>
      <c r="H2256" t="s">
        <v>12</v>
      </c>
      <c r="I2256">
        <v>30</v>
      </c>
      <c r="J2256" t="str">
        <f>IF(ABS((C2256-AVERAGE($C:$C))/_xlfn.STDEV.S(moras2[SALARIO]))&gt;1.96,"Atípico","No")</f>
        <v>No</v>
      </c>
      <c r="K2256" t="str">
        <f>IF(ABS((moras2[[#This Row],[EDAD]]-AVERAGE($I:$I))/_xlfn.STDEV.S($I:$I))&gt;1.96,"Atípico","No")</f>
        <v>No</v>
      </c>
      <c r="L2256" t="str">
        <f t="shared" si="70"/>
        <v>26-35</v>
      </c>
      <c r="M2256" t="str">
        <f t="shared" si="71"/>
        <v>0-500.000</v>
      </c>
    </row>
    <row r="2257" spans="1:13" x14ac:dyDescent="0.35">
      <c r="A2257">
        <v>2410</v>
      </c>
      <c r="B2257" t="s">
        <v>15</v>
      </c>
      <c r="C2257">
        <v>446928</v>
      </c>
      <c r="D2257" t="s">
        <v>10</v>
      </c>
      <c r="E2257" t="s">
        <v>16</v>
      </c>
      <c r="F2257" t="s">
        <v>12</v>
      </c>
      <c r="G2257" t="s">
        <v>13</v>
      </c>
      <c r="H2257" t="s">
        <v>13</v>
      </c>
      <c r="I2257">
        <v>23</v>
      </c>
      <c r="J2257" t="str">
        <f>IF(ABS((C2257-AVERAGE($C:$C))/_xlfn.STDEV.S(moras2[SALARIO]))&gt;1.96,"Atípico","No")</f>
        <v>No</v>
      </c>
      <c r="K2257" t="str">
        <f>IF(ABS((moras2[[#This Row],[EDAD]]-AVERAGE($I:$I))/_xlfn.STDEV.S($I:$I))&gt;1.96,"Atípico","No")</f>
        <v>No</v>
      </c>
      <c r="L2257" t="str">
        <f t="shared" si="70"/>
        <v>26-35</v>
      </c>
      <c r="M2257" t="str">
        <f t="shared" si="71"/>
        <v>0-500.000</v>
      </c>
    </row>
    <row r="2258" spans="1:13" x14ac:dyDescent="0.35">
      <c r="A2258">
        <v>3263</v>
      </c>
      <c r="B2258" t="s">
        <v>15</v>
      </c>
      <c r="C2258">
        <v>446610.91</v>
      </c>
      <c r="D2258" t="s">
        <v>10</v>
      </c>
      <c r="E2258" t="s">
        <v>16</v>
      </c>
      <c r="F2258" t="s">
        <v>12</v>
      </c>
      <c r="G2258" t="s">
        <v>13</v>
      </c>
      <c r="H2258" t="s">
        <v>13</v>
      </c>
      <c r="I2258">
        <v>23</v>
      </c>
      <c r="J2258" t="str">
        <f>IF(ABS((C2258-AVERAGE($C:$C))/_xlfn.STDEV.S(moras2[SALARIO]))&gt;1.96,"Atípico","No")</f>
        <v>No</v>
      </c>
      <c r="K2258" t="str">
        <f>IF(ABS((moras2[[#This Row],[EDAD]]-AVERAGE($I:$I))/_xlfn.STDEV.S($I:$I))&gt;1.96,"Atípico","No")</f>
        <v>No</v>
      </c>
      <c r="L2258" t="str">
        <f t="shared" si="70"/>
        <v>26-35</v>
      </c>
      <c r="M2258" t="str">
        <f t="shared" si="71"/>
        <v>0-500.000</v>
      </c>
    </row>
    <row r="2259" spans="1:13" x14ac:dyDescent="0.35">
      <c r="A2259">
        <v>1196</v>
      </c>
      <c r="B2259" t="s">
        <v>9</v>
      </c>
      <c r="C2259">
        <v>446228</v>
      </c>
      <c r="D2259" t="s">
        <v>10</v>
      </c>
      <c r="E2259" t="s">
        <v>16</v>
      </c>
      <c r="F2259" t="s">
        <v>12</v>
      </c>
      <c r="G2259" t="s">
        <v>13</v>
      </c>
      <c r="H2259" t="s">
        <v>13</v>
      </c>
      <c r="I2259">
        <v>30</v>
      </c>
      <c r="J2259" t="str">
        <f>IF(ABS((C2259-AVERAGE($C:$C))/_xlfn.STDEV.S(moras2[SALARIO]))&gt;1.96,"Atípico","No")</f>
        <v>No</v>
      </c>
      <c r="K2259" t="str">
        <f>IF(ABS((moras2[[#This Row],[EDAD]]-AVERAGE($I:$I))/_xlfn.STDEV.S($I:$I))&gt;1.96,"Atípico","No")</f>
        <v>No</v>
      </c>
      <c r="L2259" t="str">
        <f t="shared" si="70"/>
        <v>26-35</v>
      </c>
      <c r="M2259" t="str">
        <f t="shared" si="71"/>
        <v>0-500.000</v>
      </c>
    </row>
    <row r="2260" spans="1:13" x14ac:dyDescent="0.35">
      <c r="A2260">
        <v>3097</v>
      </c>
      <c r="B2260" t="s">
        <v>15</v>
      </c>
      <c r="C2260">
        <v>446160</v>
      </c>
      <c r="D2260" t="s">
        <v>10</v>
      </c>
      <c r="E2260" t="s">
        <v>16</v>
      </c>
      <c r="F2260" t="s">
        <v>12</v>
      </c>
      <c r="G2260" t="s">
        <v>12</v>
      </c>
      <c r="H2260" t="s">
        <v>13</v>
      </c>
      <c r="I2260">
        <v>29</v>
      </c>
      <c r="J2260" t="str">
        <f>IF(ABS((C2260-AVERAGE($C:$C))/_xlfn.STDEV.S(moras2[SALARIO]))&gt;1.96,"Atípico","No")</f>
        <v>No</v>
      </c>
      <c r="K2260" t="str">
        <f>IF(ABS((moras2[[#This Row],[EDAD]]-AVERAGE($I:$I))/_xlfn.STDEV.S($I:$I))&gt;1.96,"Atípico","No")</f>
        <v>No</v>
      </c>
      <c r="L2260" t="str">
        <f t="shared" si="70"/>
        <v>26-35</v>
      </c>
      <c r="M2260" t="str">
        <f t="shared" si="71"/>
        <v>0-500.000</v>
      </c>
    </row>
    <row r="2261" spans="1:13" x14ac:dyDescent="0.35">
      <c r="A2261">
        <v>2563</v>
      </c>
      <c r="B2261" t="s">
        <v>9</v>
      </c>
      <c r="C2261">
        <v>446149.5</v>
      </c>
      <c r="D2261" t="s">
        <v>10</v>
      </c>
      <c r="E2261" t="s">
        <v>11</v>
      </c>
      <c r="F2261" t="s">
        <v>12</v>
      </c>
      <c r="G2261" t="s">
        <v>13</v>
      </c>
      <c r="H2261" t="s">
        <v>13</v>
      </c>
      <c r="I2261">
        <v>57</v>
      </c>
      <c r="J2261" t="str">
        <f>IF(ABS((C2261-AVERAGE($C:$C))/_xlfn.STDEV.S(moras2[SALARIO]))&gt;1.96,"Atípico","No")</f>
        <v>No</v>
      </c>
      <c r="K2261" t="str">
        <f>IF(ABS((moras2[[#This Row],[EDAD]]-AVERAGE($I:$I))/_xlfn.STDEV.S($I:$I))&gt;1.96,"Atípico","No")</f>
        <v>No</v>
      </c>
      <c r="L2261" t="str">
        <f t="shared" si="70"/>
        <v>56+</v>
      </c>
      <c r="M2261" t="str">
        <f t="shared" si="71"/>
        <v>0-500.000</v>
      </c>
    </row>
    <row r="2262" spans="1:13" x14ac:dyDescent="0.35">
      <c r="A2262">
        <v>1936</v>
      </c>
      <c r="B2262" t="s">
        <v>15</v>
      </c>
      <c r="C2262">
        <v>446061.6</v>
      </c>
      <c r="D2262" t="s">
        <v>10</v>
      </c>
      <c r="E2262" t="s">
        <v>16</v>
      </c>
      <c r="F2262" t="s">
        <v>12</v>
      </c>
      <c r="G2262" t="s">
        <v>13</v>
      </c>
      <c r="H2262" t="s">
        <v>12</v>
      </c>
      <c r="I2262">
        <v>59</v>
      </c>
      <c r="J2262" t="str">
        <f>IF(ABS((C2262-AVERAGE($C:$C))/_xlfn.STDEV.S(moras2[SALARIO]))&gt;1.96,"Atípico","No")</f>
        <v>No</v>
      </c>
      <c r="K2262" t="str">
        <f>IF(ABS((moras2[[#This Row],[EDAD]]-AVERAGE($I:$I))/_xlfn.STDEV.S($I:$I))&gt;1.96,"Atípico","No")</f>
        <v>No</v>
      </c>
      <c r="L2262" t="str">
        <f t="shared" si="70"/>
        <v>56+</v>
      </c>
      <c r="M2262" t="str">
        <f t="shared" si="71"/>
        <v>0-500.000</v>
      </c>
    </row>
    <row r="2263" spans="1:13" x14ac:dyDescent="0.35">
      <c r="A2263">
        <v>2854</v>
      </c>
      <c r="B2263" t="s">
        <v>9</v>
      </c>
      <c r="C2263">
        <v>446000</v>
      </c>
      <c r="D2263" t="s">
        <v>10</v>
      </c>
      <c r="E2263" t="s">
        <v>16</v>
      </c>
      <c r="F2263" t="s">
        <v>12</v>
      </c>
      <c r="G2263" t="s">
        <v>13</v>
      </c>
      <c r="H2263" t="s">
        <v>13</v>
      </c>
      <c r="I2263">
        <v>28</v>
      </c>
      <c r="J2263" t="str">
        <f>IF(ABS((C2263-AVERAGE($C:$C))/_xlfn.STDEV.S(moras2[SALARIO]))&gt;1.96,"Atípico","No")</f>
        <v>No</v>
      </c>
      <c r="K2263" t="str">
        <f>IF(ABS((moras2[[#This Row],[EDAD]]-AVERAGE($I:$I))/_xlfn.STDEV.S($I:$I))&gt;1.96,"Atípico","No")</f>
        <v>No</v>
      </c>
      <c r="L2263" t="str">
        <f t="shared" si="70"/>
        <v>26-35</v>
      </c>
      <c r="M2263" t="str">
        <f t="shared" si="71"/>
        <v>0-500.000</v>
      </c>
    </row>
    <row r="2264" spans="1:13" x14ac:dyDescent="0.35">
      <c r="A2264">
        <v>2284</v>
      </c>
      <c r="B2264" t="s">
        <v>9</v>
      </c>
      <c r="C2264">
        <v>445841.44</v>
      </c>
      <c r="D2264" t="s">
        <v>10</v>
      </c>
      <c r="E2264" t="s">
        <v>16</v>
      </c>
      <c r="F2264" t="s">
        <v>12</v>
      </c>
      <c r="G2264" t="s">
        <v>12</v>
      </c>
      <c r="H2264" t="s">
        <v>13</v>
      </c>
      <c r="I2264">
        <v>57</v>
      </c>
      <c r="J2264" t="str">
        <f>IF(ABS((C2264-AVERAGE($C:$C))/_xlfn.STDEV.S(moras2[SALARIO]))&gt;1.96,"Atípico","No")</f>
        <v>No</v>
      </c>
      <c r="K2264" t="str">
        <f>IF(ABS((moras2[[#This Row],[EDAD]]-AVERAGE($I:$I))/_xlfn.STDEV.S($I:$I))&gt;1.96,"Atípico","No")</f>
        <v>No</v>
      </c>
      <c r="L2264" t="str">
        <f t="shared" si="70"/>
        <v>56+</v>
      </c>
      <c r="M2264" t="str">
        <f t="shared" si="71"/>
        <v>0-500.000</v>
      </c>
    </row>
    <row r="2265" spans="1:13" x14ac:dyDescent="0.35">
      <c r="A2265">
        <v>2133</v>
      </c>
      <c r="B2265" t="s">
        <v>15</v>
      </c>
      <c r="C2265">
        <v>445821</v>
      </c>
      <c r="D2265" t="s">
        <v>18</v>
      </c>
      <c r="E2265" t="s">
        <v>16</v>
      </c>
      <c r="F2265" t="s">
        <v>12</v>
      </c>
      <c r="G2265" t="s">
        <v>13</v>
      </c>
      <c r="H2265" t="s">
        <v>13</v>
      </c>
      <c r="I2265">
        <v>39</v>
      </c>
      <c r="J2265" t="str">
        <f>IF(ABS((C2265-AVERAGE($C:$C))/_xlfn.STDEV.S(moras2[SALARIO]))&gt;1.96,"Atípico","No")</f>
        <v>No</v>
      </c>
      <c r="K2265" t="str">
        <f>IF(ABS((moras2[[#This Row],[EDAD]]-AVERAGE($I:$I))/_xlfn.STDEV.S($I:$I))&gt;1.96,"Atípico","No")</f>
        <v>No</v>
      </c>
      <c r="L2265" t="str">
        <f t="shared" si="70"/>
        <v>36-45</v>
      </c>
      <c r="M2265" t="str">
        <f t="shared" si="71"/>
        <v>0-500.000</v>
      </c>
    </row>
    <row r="2266" spans="1:13" x14ac:dyDescent="0.35">
      <c r="A2266">
        <v>3222</v>
      </c>
      <c r="B2266" t="s">
        <v>15</v>
      </c>
      <c r="C2266">
        <v>445821</v>
      </c>
      <c r="D2266" t="s">
        <v>18</v>
      </c>
      <c r="E2266" t="s">
        <v>16</v>
      </c>
      <c r="F2266" t="s">
        <v>12</v>
      </c>
      <c r="G2266" t="s">
        <v>13</v>
      </c>
      <c r="H2266" t="s">
        <v>13</v>
      </c>
      <c r="I2266">
        <v>63</v>
      </c>
      <c r="J2266" t="str">
        <f>IF(ABS((C2266-AVERAGE($C:$C))/_xlfn.STDEV.S(moras2[SALARIO]))&gt;1.96,"Atípico","No")</f>
        <v>No</v>
      </c>
      <c r="K2266" t="str">
        <f>IF(ABS((moras2[[#This Row],[EDAD]]-AVERAGE($I:$I))/_xlfn.STDEV.S($I:$I))&gt;1.96,"Atípico","No")</f>
        <v>No</v>
      </c>
      <c r="L2266" t="str">
        <f t="shared" si="70"/>
        <v>56+</v>
      </c>
      <c r="M2266" t="str">
        <f t="shared" si="71"/>
        <v>0-500.000</v>
      </c>
    </row>
    <row r="2267" spans="1:13" x14ac:dyDescent="0.35">
      <c r="A2267">
        <v>1161</v>
      </c>
      <c r="B2267" t="s">
        <v>9</v>
      </c>
      <c r="C2267">
        <v>445799.84</v>
      </c>
      <c r="D2267" t="s">
        <v>10</v>
      </c>
      <c r="E2267" t="s">
        <v>16</v>
      </c>
      <c r="F2267" t="s">
        <v>12</v>
      </c>
      <c r="G2267" t="s">
        <v>12</v>
      </c>
      <c r="H2267" t="s">
        <v>13</v>
      </c>
      <c r="I2267">
        <v>34</v>
      </c>
      <c r="J2267" t="str">
        <f>IF(ABS((C2267-AVERAGE($C:$C))/_xlfn.STDEV.S(moras2[SALARIO]))&gt;1.96,"Atípico","No")</f>
        <v>No</v>
      </c>
      <c r="K2267" t="str">
        <f>IF(ABS((moras2[[#This Row],[EDAD]]-AVERAGE($I:$I))/_xlfn.STDEV.S($I:$I))&gt;1.96,"Atípico","No")</f>
        <v>No</v>
      </c>
      <c r="L2267" t="str">
        <f t="shared" si="70"/>
        <v>26-35</v>
      </c>
      <c r="M2267" t="str">
        <f t="shared" si="71"/>
        <v>0-500.000</v>
      </c>
    </row>
    <row r="2268" spans="1:13" x14ac:dyDescent="0.35">
      <c r="A2268">
        <v>4104</v>
      </c>
      <c r="B2268" t="s">
        <v>9</v>
      </c>
      <c r="C2268">
        <v>445761.76</v>
      </c>
      <c r="D2268" t="s">
        <v>10</v>
      </c>
      <c r="E2268" t="s">
        <v>16</v>
      </c>
      <c r="F2268" t="s">
        <v>12</v>
      </c>
      <c r="G2268" t="s">
        <v>13</v>
      </c>
      <c r="H2268" t="s">
        <v>13</v>
      </c>
      <c r="I2268">
        <v>30</v>
      </c>
      <c r="J2268" t="str">
        <f>IF(ABS((C2268-AVERAGE($C:$C))/_xlfn.STDEV.S(moras2[SALARIO]))&gt;1.96,"Atípico","No")</f>
        <v>No</v>
      </c>
      <c r="K2268" t="str">
        <f>IF(ABS((moras2[[#This Row],[EDAD]]-AVERAGE($I:$I))/_xlfn.STDEV.S($I:$I))&gt;1.96,"Atípico","No")</f>
        <v>No</v>
      </c>
      <c r="L2268" t="str">
        <f t="shared" si="70"/>
        <v>26-35</v>
      </c>
      <c r="M2268" t="str">
        <f t="shared" si="71"/>
        <v>0-500.000</v>
      </c>
    </row>
    <row r="2269" spans="1:13" x14ac:dyDescent="0.35">
      <c r="A2269">
        <v>4785</v>
      </c>
      <c r="B2269" t="s">
        <v>15</v>
      </c>
      <c r="C2269">
        <v>445739.84</v>
      </c>
      <c r="D2269" t="s">
        <v>10</v>
      </c>
      <c r="E2269" t="s">
        <v>16</v>
      </c>
      <c r="F2269" t="s">
        <v>12</v>
      </c>
      <c r="G2269" t="s">
        <v>13</v>
      </c>
      <c r="H2269" t="s">
        <v>13</v>
      </c>
      <c r="I2269">
        <v>29</v>
      </c>
      <c r="J2269" t="str">
        <f>IF(ABS((C2269-AVERAGE($C:$C))/_xlfn.STDEV.S(moras2[SALARIO]))&gt;1.96,"Atípico","No")</f>
        <v>No</v>
      </c>
      <c r="K2269" t="str">
        <f>IF(ABS((moras2[[#This Row],[EDAD]]-AVERAGE($I:$I))/_xlfn.STDEV.S($I:$I))&gt;1.96,"Atípico","No")</f>
        <v>No</v>
      </c>
      <c r="L2269" t="str">
        <f t="shared" si="70"/>
        <v>26-35</v>
      </c>
      <c r="M2269" t="str">
        <f t="shared" si="71"/>
        <v>0-500.000</v>
      </c>
    </row>
    <row r="2270" spans="1:13" x14ac:dyDescent="0.35">
      <c r="A2270">
        <v>3699</v>
      </c>
      <c r="B2270" t="s">
        <v>15</v>
      </c>
      <c r="C2270">
        <v>445641</v>
      </c>
      <c r="D2270" t="s">
        <v>10</v>
      </c>
      <c r="E2270" t="s">
        <v>11</v>
      </c>
      <c r="F2270" t="s">
        <v>12</v>
      </c>
      <c r="G2270" t="s">
        <v>13</v>
      </c>
      <c r="H2270" t="s">
        <v>12</v>
      </c>
      <c r="I2270">
        <v>41</v>
      </c>
      <c r="J2270" t="str">
        <f>IF(ABS((C2270-AVERAGE($C:$C))/_xlfn.STDEV.S(moras2[SALARIO]))&gt;1.96,"Atípico","No")</f>
        <v>No</v>
      </c>
      <c r="K2270" t="str">
        <f>IF(ABS((moras2[[#This Row],[EDAD]]-AVERAGE($I:$I))/_xlfn.STDEV.S($I:$I))&gt;1.96,"Atípico","No")</f>
        <v>No</v>
      </c>
      <c r="L2270" t="str">
        <f t="shared" si="70"/>
        <v>36-45</v>
      </c>
      <c r="M2270" t="str">
        <f t="shared" si="71"/>
        <v>0-500.000</v>
      </c>
    </row>
    <row r="2271" spans="1:13" x14ac:dyDescent="0.35">
      <c r="A2271">
        <v>4791</v>
      </c>
      <c r="B2271" t="s">
        <v>9</v>
      </c>
      <c r="C2271">
        <v>445567</v>
      </c>
      <c r="D2271" t="s">
        <v>17</v>
      </c>
      <c r="E2271" t="s">
        <v>16</v>
      </c>
      <c r="F2271" t="s">
        <v>12</v>
      </c>
      <c r="G2271" t="s">
        <v>13</v>
      </c>
      <c r="H2271" t="s">
        <v>13</v>
      </c>
      <c r="I2271">
        <v>54</v>
      </c>
      <c r="J2271" t="str">
        <f>IF(ABS((C2271-AVERAGE($C:$C))/_xlfn.STDEV.S(moras2[SALARIO]))&gt;1.96,"Atípico","No")</f>
        <v>No</v>
      </c>
      <c r="K2271" t="str">
        <f>IF(ABS((moras2[[#This Row],[EDAD]]-AVERAGE($I:$I))/_xlfn.STDEV.S($I:$I))&gt;1.96,"Atípico","No")</f>
        <v>No</v>
      </c>
      <c r="L2271" t="str">
        <f t="shared" si="70"/>
        <v>46-55</v>
      </c>
      <c r="M2271" t="str">
        <f t="shared" si="71"/>
        <v>0-500.000</v>
      </c>
    </row>
    <row r="2272" spans="1:13" x14ac:dyDescent="0.35">
      <c r="A2272">
        <v>4610</v>
      </c>
      <c r="B2272" t="s">
        <v>15</v>
      </c>
      <c r="C2272">
        <v>445567</v>
      </c>
      <c r="D2272" t="s">
        <v>17</v>
      </c>
      <c r="E2272" t="s">
        <v>16</v>
      </c>
      <c r="F2272" t="s">
        <v>13</v>
      </c>
      <c r="G2272" t="s">
        <v>13</v>
      </c>
      <c r="H2272" t="s">
        <v>13</v>
      </c>
      <c r="I2272">
        <v>78</v>
      </c>
      <c r="J2272" t="str">
        <f>IF(ABS((C2272-AVERAGE($C:$C))/_xlfn.STDEV.S(moras2[SALARIO]))&gt;1.96,"Atípico","No")</f>
        <v>No</v>
      </c>
      <c r="K2272" t="str">
        <f>IF(ABS((moras2[[#This Row],[EDAD]]-AVERAGE($I:$I))/_xlfn.STDEV.S($I:$I))&gt;1.96,"Atípico","No")</f>
        <v>Atípico</v>
      </c>
      <c r="L2272" t="str">
        <f t="shared" si="70"/>
        <v>56+</v>
      </c>
      <c r="M2272" t="str">
        <f t="shared" si="71"/>
        <v>0-500.000</v>
      </c>
    </row>
    <row r="2273" spans="1:13" x14ac:dyDescent="0.35">
      <c r="A2273">
        <v>1962</v>
      </c>
      <c r="B2273" t="s">
        <v>9</v>
      </c>
      <c r="C2273">
        <v>445567</v>
      </c>
      <c r="D2273" t="s">
        <v>18</v>
      </c>
      <c r="E2273" t="s">
        <v>16</v>
      </c>
      <c r="F2273" t="s">
        <v>12</v>
      </c>
      <c r="G2273" t="s">
        <v>13</v>
      </c>
      <c r="H2273" t="s">
        <v>12</v>
      </c>
      <c r="I2273">
        <v>33</v>
      </c>
      <c r="J2273" t="str">
        <f>IF(ABS((C2273-AVERAGE($C:$C))/_xlfn.STDEV.S(moras2[SALARIO]))&gt;1.96,"Atípico","No")</f>
        <v>No</v>
      </c>
      <c r="K2273" t="str">
        <f>IF(ABS((moras2[[#This Row],[EDAD]]-AVERAGE($I:$I))/_xlfn.STDEV.S($I:$I))&gt;1.96,"Atípico","No")</f>
        <v>No</v>
      </c>
      <c r="L2273" t="str">
        <f t="shared" si="70"/>
        <v>26-35</v>
      </c>
      <c r="M2273" t="str">
        <f t="shared" si="71"/>
        <v>0-500.000</v>
      </c>
    </row>
    <row r="2274" spans="1:13" x14ac:dyDescent="0.35">
      <c r="A2274">
        <v>2910</v>
      </c>
      <c r="B2274" t="s">
        <v>9</v>
      </c>
      <c r="C2274">
        <v>445567</v>
      </c>
      <c r="D2274" t="s">
        <v>18</v>
      </c>
      <c r="E2274" t="s">
        <v>16</v>
      </c>
      <c r="F2274" t="s">
        <v>12</v>
      </c>
      <c r="G2274" t="s">
        <v>13</v>
      </c>
      <c r="H2274" t="s">
        <v>12</v>
      </c>
      <c r="I2274">
        <v>35</v>
      </c>
      <c r="J2274" t="str">
        <f>IF(ABS((C2274-AVERAGE($C:$C))/_xlfn.STDEV.S(moras2[SALARIO]))&gt;1.96,"Atípico","No")</f>
        <v>No</v>
      </c>
      <c r="K2274" t="str">
        <f>IF(ABS((moras2[[#This Row],[EDAD]]-AVERAGE($I:$I))/_xlfn.STDEV.S($I:$I))&gt;1.96,"Atípico","No")</f>
        <v>No</v>
      </c>
      <c r="L2274" t="str">
        <f t="shared" si="70"/>
        <v>26-35</v>
      </c>
      <c r="M2274" t="str">
        <f t="shared" si="71"/>
        <v>0-500.000</v>
      </c>
    </row>
    <row r="2275" spans="1:13" x14ac:dyDescent="0.35">
      <c r="A2275">
        <v>4589</v>
      </c>
      <c r="B2275" t="s">
        <v>9</v>
      </c>
      <c r="C2275">
        <v>445567</v>
      </c>
      <c r="D2275" t="s">
        <v>18</v>
      </c>
      <c r="E2275" t="s">
        <v>16</v>
      </c>
      <c r="F2275" t="s">
        <v>12</v>
      </c>
      <c r="G2275" t="s">
        <v>13</v>
      </c>
      <c r="H2275" t="s">
        <v>13</v>
      </c>
      <c r="I2275">
        <v>46</v>
      </c>
      <c r="J2275" t="str">
        <f>IF(ABS((C2275-AVERAGE($C:$C))/_xlfn.STDEV.S(moras2[SALARIO]))&gt;1.96,"Atípico","No")</f>
        <v>No</v>
      </c>
      <c r="K2275" t="str">
        <f>IF(ABS((moras2[[#This Row],[EDAD]]-AVERAGE($I:$I))/_xlfn.STDEV.S($I:$I))&gt;1.96,"Atípico","No")</f>
        <v>No</v>
      </c>
      <c r="L2275" t="str">
        <f t="shared" si="70"/>
        <v>46-55</v>
      </c>
      <c r="M2275" t="str">
        <f t="shared" si="71"/>
        <v>0-500.000</v>
      </c>
    </row>
    <row r="2276" spans="1:13" x14ac:dyDescent="0.35">
      <c r="A2276">
        <v>3611</v>
      </c>
      <c r="B2276" t="s">
        <v>9</v>
      </c>
      <c r="C2276">
        <v>445567</v>
      </c>
      <c r="D2276" t="s">
        <v>18</v>
      </c>
      <c r="E2276" t="s">
        <v>16</v>
      </c>
      <c r="F2276" t="s">
        <v>12</v>
      </c>
      <c r="G2276" t="s">
        <v>13</v>
      </c>
      <c r="H2276" t="s">
        <v>13</v>
      </c>
      <c r="I2276">
        <v>47</v>
      </c>
      <c r="J2276" t="str">
        <f>IF(ABS((C2276-AVERAGE($C:$C))/_xlfn.STDEV.S(moras2[SALARIO]))&gt;1.96,"Atípico","No")</f>
        <v>No</v>
      </c>
      <c r="K2276" t="str">
        <f>IF(ABS((moras2[[#This Row],[EDAD]]-AVERAGE($I:$I))/_xlfn.STDEV.S($I:$I))&gt;1.96,"Atípico","No")</f>
        <v>No</v>
      </c>
      <c r="L2276" t="str">
        <f t="shared" si="70"/>
        <v>46-55</v>
      </c>
      <c r="M2276" t="str">
        <f t="shared" si="71"/>
        <v>0-500.000</v>
      </c>
    </row>
    <row r="2277" spans="1:13" x14ac:dyDescent="0.35">
      <c r="A2277">
        <v>4291</v>
      </c>
      <c r="B2277" t="s">
        <v>9</v>
      </c>
      <c r="C2277">
        <v>445567</v>
      </c>
      <c r="D2277" t="s">
        <v>18</v>
      </c>
      <c r="E2277" t="s">
        <v>16</v>
      </c>
      <c r="F2277" t="s">
        <v>12</v>
      </c>
      <c r="G2277" t="s">
        <v>13</v>
      </c>
      <c r="H2277" t="s">
        <v>13</v>
      </c>
      <c r="I2277">
        <v>49</v>
      </c>
      <c r="J2277" t="str">
        <f>IF(ABS((C2277-AVERAGE($C:$C))/_xlfn.STDEV.S(moras2[SALARIO]))&gt;1.96,"Atípico","No")</f>
        <v>No</v>
      </c>
      <c r="K2277" t="str">
        <f>IF(ABS((moras2[[#This Row],[EDAD]]-AVERAGE($I:$I))/_xlfn.STDEV.S($I:$I))&gt;1.96,"Atípico","No")</f>
        <v>No</v>
      </c>
      <c r="L2277" t="str">
        <f t="shared" si="70"/>
        <v>46-55</v>
      </c>
      <c r="M2277" t="str">
        <f t="shared" si="71"/>
        <v>0-500.000</v>
      </c>
    </row>
    <row r="2278" spans="1:13" x14ac:dyDescent="0.35">
      <c r="A2278">
        <v>3749</v>
      </c>
      <c r="B2278" t="s">
        <v>9</v>
      </c>
      <c r="C2278">
        <v>445567</v>
      </c>
      <c r="D2278" t="s">
        <v>18</v>
      </c>
      <c r="E2278" t="s">
        <v>16</v>
      </c>
      <c r="F2278" t="s">
        <v>12</v>
      </c>
      <c r="G2278" t="s">
        <v>13</v>
      </c>
      <c r="H2278" t="s">
        <v>12</v>
      </c>
      <c r="I2278">
        <v>50</v>
      </c>
      <c r="J2278" t="str">
        <f>IF(ABS((C2278-AVERAGE($C:$C))/_xlfn.STDEV.S(moras2[SALARIO]))&gt;1.96,"Atípico","No")</f>
        <v>No</v>
      </c>
      <c r="K2278" t="str">
        <f>IF(ABS((moras2[[#This Row],[EDAD]]-AVERAGE($I:$I))/_xlfn.STDEV.S($I:$I))&gt;1.96,"Atípico","No")</f>
        <v>No</v>
      </c>
      <c r="L2278" t="str">
        <f t="shared" si="70"/>
        <v>46-55</v>
      </c>
      <c r="M2278" t="str">
        <f t="shared" si="71"/>
        <v>0-500.000</v>
      </c>
    </row>
    <row r="2279" spans="1:13" x14ac:dyDescent="0.35">
      <c r="A2279">
        <v>3985</v>
      </c>
      <c r="B2279" t="s">
        <v>15</v>
      </c>
      <c r="C2279">
        <v>445567</v>
      </c>
      <c r="D2279" t="s">
        <v>18</v>
      </c>
      <c r="E2279" t="s">
        <v>16</v>
      </c>
      <c r="F2279" t="s">
        <v>12</v>
      </c>
      <c r="G2279" t="s">
        <v>13</v>
      </c>
      <c r="H2279" t="s">
        <v>12</v>
      </c>
      <c r="I2279">
        <v>51</v>
      </c>
      <c r="J2279" t="str">
        <f>IF(ABS((C2279-AVERAGE($C:$C))/_xlfn.STDEV.S(moras2[SALARIO]))&gt;1.96,"Atípico","No")</f>
        <v>No</v>
      </c>
      <c r="K2279" t="str">
        <f>IF(ABS((moras2[[#This Row],[EDAD]]-AVERAGE($I:$I))/_xlfn.STDEV.S($I:$I))&gt;1.96,"Atípico","No")</f>
        <v>No</v>
      </c>
      <c r="L2279" t="str">
        <f t="shared" si="70"/>
        <v>46-55</v>
      </c>
      <c r="M2279" t="str">
        <f t="shared" si="71"/>
        <v>0-500.000</v>
      </c>
    </row>
    <row r="2280" spans="1:13" x14ac:dyDescent="0.35">
      <c r="A2280">
        <v>2927</v>
      </c>
      <c r="B2280" t="s">
        <v>9</v>
      </c>
      <c r="C2280">
        <v>445567</v>
      </c>
      <c r="D2280" t="s">
        <v>18</v>
      </c>
      <c r="E2280" t="s">
        <v>16</v>
      </c>
      <c r="F2280" t="s">
        <v>12</v>
      </c>
      <c r="G2280" t="s">
        <v>13</v>
      </c>
      <c r="H2280" t="s">
        <v>12</v>
      </c>
      <c r="I2280">
        <v>52</v>
      </c>
      <c r="J2280" t="str">
        <f>IF(ABS((C2280-AVERAGE($C:$C))/_xlfn.STDEV.S(moras2[SALARIO]))&gt;1.96,"Atípico","No")</f>
        <v>No</v>
      </c>
      <c r="K2280" t="str">
        <f>IF(ABS((moras2[[#This Row],[EDAD]]-AVERAGE($I:$I))/_xlfn.STDEV.S($I:$I))&gt;1.96,"Atípico","No")</f>
        <v>No</v>
      </c>
      <c r="L2280" t="str">
        <f t="shared" si="70"/>
        <v>46-55</v>
      </c>
      <c r="M2280" t="str">
        <f t="shared" si="71"/>
        <v>0-500.000</v>
      </c>
    </row>
    <row r="2281" spans="1:13" x14ac:dyDescent="0.35">
      <c r="A2281">
        <v>581</v>
      </c>
      <c r="B2281" t="s">
        <v>9</v>
      </c>
      <c r="C2281">
        <v>445567</v>
      </c>
      <c r="D2281" t="s">
        <v>18</v>
      </c>
      <c r="E2281" t="s">
        <v>16</v>
      </c>
      <c r="F2281" t="s">
        <v>12</v>
      </c>
      <c r="G2281" t="s">
        <v>13</v>
      </c>
      <c r="H2281" t="s">
        <v>12</v>
      </c>
      <c r="I2281">
        <v>56</v>
      </c>
      <c r="J2281" t="str">
        <f>IF(ABS((C2281-AVERAGE($C:$C))/_xlfn.STDEV.S(moras2[SALARIO]))&gt;1.96,"Atípico","No")</f>
        <v>No</v>
      </c>
      <c r="K2281" t="str">
        <f>IF(ABS((moras2[[#This Row],[EDAD]]-AVERAGE($I:$I))/_xlfn.STDEV.S($I:$I))&gt;1.96,"Atípico","No")</f>
        <v>No</v>
      </c>
      <c r="L2281" t="str">
        <f t="shared" si="70"/>
        <v>56+</v>
      </c>
      <c r="M2281" t="str">
        <f t="shared" si="71"/>
        <v>0-500.000</v>
      </c>
    </row>
    <row r="2282" spans="1:13" x14ac:dyDescent="0.35">
      <c r="A2282">
        <v>365</v>
      </c>
      <c r="B2282" t="s">
        <v>9</v>
      </c>
      <c r="C2282">
        <v>445567</v>
      </c>
      <c r="D2282" t="s">
        <v>18</v>
      </c>
      <c r="E2282" t="s">
        <v>16</v>
      </c>
      <c r="F2282" t="s">
        <v>12</v>
      </c>
      <c r="G2282" t="s">
        <v>13</v>
      </c>
      <c r="H2282" t="s">
        <v>12</v>
      </c>
      <c r="I2282">
        <v>74</v>
      </c>
      <c r="J2282" t="str">
        <f>IF(ABS((C2282-AVERAGE($C:$C))/_xlfn.STDEV.S(moras2[SALARIO]))&gt;1.96,"Atípico","No")</f>
        <v>No</v>
      </c>
      <c r="K2282" t="str">
        <f>IF(ABS((moras2[[#This Row],[EDAD]]-AVERAGE($I:$I))/_xlfn.STDEV.S($I:$I))&gt;1.96,"Atípico","No")</f>
        <v>Atípico</v>
      </c>
      <c r="L2282" t="str">
        <f t="shared" si="70"/>
        <v>56+</v>
      </c>
      <c r="M2282" t="str">
        <f t="shared" si="71"/>
        <v>0-500.000</v>
      </c>
    </row>
    <row r="2283" spans="1:13" x14ac:dyDescent="0.35">
      <c r="A2283">
        <v>4620</v>
      </c>
      <c r="B2283" t="s">
        <v>9</v>
      </c>
      <c r="C2283">
        <v>445433</v>
      </c>
      <c r="D2283" t="s">
        <v>10</v>
      </c>
      <c r="E2283" t="s">
        <v>16</v>
      </c>
      <c r="F2283" t="s">
        <v>12</v>
      </c>
      <c r="G2283" t="s">
        <v>13</v>
      </c>
      <c r="H2283" t="s">
        <v>13</v>
      </c>
      <c r="I2283">
        <v>31</v>
      </c>
      <c r="J2283" t="str">
        <f>IF(ABS((C2283-AVERAGE($C:$C))/_xlfn.STDEV.S(moras2[SALARIO]))&gt;1.96,"Atípico","No")</f>
        <v>No</v>
      </c>
      <c r="K2283" t="str">
        <f>IF(ABS((moras2[[#This Row],[EDAD]]-AVERAGE($I:$I))/_xlfn.STDEV.S($I:$I))&gt;1.96,"Atípico","No")</f>
        <v>No</v>
      </c>
      <c r="L2283" t="str">
        <f t="shared" si="70"/>
        <v>26-35</v>
      </c>
      <c r="M2283" t="str">
        <f t="shared" si="71"/>
        <v>0-500.000</v>
      </c>
    </row>
    <row r="2284" spans="1:13" x14ac:dyDescent="0.35">
      <c r="A2284">
        <v>2135</v>
      </c>
      <c r="B2284" t="s">
        <v>15</v>
      </c>
      <c r="C2284">
        <v>445431.32</v>
      </c>
      <c r="D2284" t="s">
        <v>10</v>
      </c>
      <c r="E2284" t="s">
        <v>16</v>
      </c>
      <c r="F2284" t="s">
        <v>12</v>
      </c>
      <c r="G2284" t="s">
        <v>13</v>
      </c>
      <c r="H2284" t="s">
        <v>13</v>
      </c>
      <c r="I2284">
        <v>25</v>
      </c>
      <c r="J2284" t="str">
        <f>IF(ABS((C2284-AVERAGE($C:$C))/_xlfn.STDEV.S(moras2[SALARIO]))&gt;1.96,"Atípico","No")</f>
        <v>No</v>
      </c>
      <c r="K2284" t="str">
        <f>IF(ABS((moras2[[#This Row],[EDAD]]-AVERAGE($I:$I))/_xlfn.STDEV.S($I:$I))&gt;1.96,"Atípico","No")</f>
        <v>No</v>
      </c>
      <c r="L2284" t="str">
        <f t="shared" si="70"/>
        <v>26-35</v>
      </c>
      <c r="M2284" t="str">
        <f t="shared" si="71"/>
        <v>0-500.000</v>
      </c>
    </row>
    <row r="2285" spans="1:13" x14ac:dyDescent="0.35">
      <c r="A2285">
        <v>3932</v>
      </c>
      <c r="B2285" t="s">
        <v>15</v>
      </c>
      <c r="C2285">
        <v>445400</v>
      </c>
      <c r="D2285" t="s">
        <v>10</v>
      </c>
      <c r="E2285" t="s">
        <v>11</v>
      </c>
      <c r="F2285" t="s">
        <v>12</v>
      </c>
      <c r="G2285" t="s">
        <v>13</v>
      </c>
      <c r="H2285" t="s">
        <v>12</v>
      </c>
      <c r="I2285">
        <v>52</v>
      </c>
      <c r="J2285" t="str">
        <f>IF(ABS((C2285-AVERAGE($C:$C))/_xlfn.STDEV.S(moras2[SALARIO]))&gt;1.96,"Atípico","No")</f>
        <v>No</v>
      </c>
      <c r="K2285" t="str">
        <f>IF(ABS((moras2[[#This Row],[EDAD]]-AVERAGE($I:$I))/_xlfn.STDEV.S($I:$I))&gt;1.96,"Atípico","No")</f>
        <v>No</v>
      </c>
      <c r="L2285" t="str">
        <f t="shared" si="70"/>
        <v>46-55</v>
      </c>
      <c r="M2285" t="str">
        <f t="shared" si="71"/>
        <v>0-500.000</v>
      </c>
    </row>
    <row r="2286" spans="1:13" x14ac:dyDescent="0.35">
      <c r="A2286">
        <v>866</v>
      </c>
      <c r="B2286" t="s">
        <v>9</v>
      </c>
      <c r="C2286">
        <v>445258.23999999999</v>
      </c>
      <c r="D2286" t="s">
        <v>10</v>
      </c>
      <c r="E2286" t="s">
        <v>16</v>
      </c>
      <c r="F2286" t="s">
        <v>12</v>
      </c>
      <c r="G2286" t="s">
        <v>13</v>
      </c>
      <c r="H2286" t="s">
        <v>13</v>
      </c>
      <c r="I2286">
        <v>45</v>
      </c>
      <c r="J2286" t="str">
        <f>IF(ABS((C2286-AVERAGE($C:$C))/_xlfn.STDEV.S(moras2[SALARIO]))&gt;1.96,"Atípico","No")</f>
        <v>No</v>
      </c>
      <c r="K2286" t="str">
        <f>IF(ABS((moras2[[#This Row],[EDAD]]-AVERAGE($I:$I))/_xlfn.STDEV.S($I:$I))&gt;1.96,"Atípico","No")</f>
        <v>No</v>
      </c>
      <c r="L2286" t="str">
        <f t="shared" si="70"/>
        <v>36-45</v>
      </c>
      <c r="M2286" t="str">
        <f t="shared" si="71"/>
        <v>0-500.000</v>
      </c>
    </row>
    <row r="2287" spans="1:13" x14ac:dyDescent="0.35">
      <c r="A2287">
        <v>4683</v>
      </c>
      <c r="B2287" t="s">
        <v>9</v>
      </c>
      <c r="C2287">
        <v>445000</v>
      </c>
      <c r="D2287" t="s">
        <v>10</v>
      </c>
      <c r="E2287" t="s">
        <v>16</v>
      </c>
      <c r="F2287" t="s">
        <v>12</v>
      </c>
      <c r="G2287" t="s">
        <v>12</v>
      </c>
      <c r="H2287" t="s">
        <v>13</v>
      </c>
      <c r="I2287">
        <v>34</v>
      </c>
      <c r="J2287" t="str">
        <f>IF(ABS((C2287-AVERAGE($C:$C))/_xlfn.STDEV.S(moras2[SALARIO]))&gt;1.96,"Atípico","No")</f>
        <v>No</v>
      </c>
      <c r="K2287" t="str">
        <f>IF(ABS((moras2[[#This Row],[EDAD]]-AVERAGE($I:$I))/_xlfn.STDEV.S($I:$I))&gt;1.96,"Atípico","No")</f>
        <v>No</v>
      </c>
      <c r="L2287" t="str">
        <f t="shared" si="70"/>
        <v>26-35</v>
      </c>
      <c r="M2287" t="str">
        <f t="shared" si="71"/>
        <v>0-500.000</v>
      </c>
    </row>
    <row r="2288" spans="1:13" x14ac:dyDescent="0.35">
      <c r="A2288">
        <v>3326</v>
      </c>
      <c r="B2288" t="s">
        <v>9</v>
      </c>
      <c r="C2288">
        <v>444937.63</v>
      </c>
      <c r="D2288" t="s">
        <v>10</v>
      </c>
      <c r="E2288" t="s">
        <v>16</v>
      </c>
      <c r="F2288" t="s">
        <v>12</v>
      </c>
      <c r="G2288" t="s">
        <v>12</v>
      </c>
      <c r="H2288" t="s">
        <v>13</v>
      </c>
      <c r="I2288">
        <v>48</v>
      </c>
      <c r="J2288" t="str">
        <f>IF(ABS((C2288-AVERAGE($C:$C))/_xlfn.STDEV.S(moras2[SALARIO]))&gt;1.96,"Atípico","No")</f>
        <v>No</v>
      </c>
      <c r="K2288" t="str">
        <f>IF(ABS((moras2[[#This Row],[EDAD]]-AVERAGE($I:$I))/_xlfn.STDEV.S($I:$I))&gt;1.96,"Atípico","No")</f>
        <v>No</v>
      </c>
      <c r="L2288" t="str">
        <f t="shared" si="70"/>
        <v>46-55</v>
      </c>
      <c r="M2288" t="str">
        <f t="shared" si="71"/>
        <v>0-500.000</v>
      </c>
    </row>
    <row r="2289" spans="1:13" x14ac:dyDescent="0.35">
      <c r="A2289">
        <v>951</v>
      </c>
      <c r="B2289" t="s">
        <v>15</v>
      </c>
      <c r="C2289">
        <v>444886.15</v>
      </c>
      <c r="D2289" t="s">
        <v>10</v>
      </c>
      <c r="E2289" t="s">
        <v>16</v>
      </c>
      <c r="F2289" t="s">
        <v>12</v>
      </c>
      <c r="G2289" t="s">
        <v>13</v>
      </c>
      <c r="H2289" t="s">
        <v>13</v>
      </c>
      <c r="I2289">
        <v>43</v>
      </c>
      <c r="J2289" t="str">
        <f>IF(ABS((C2289-AVERAGE($C:$C))/_xlfn.STDEV.S(moras2[SALARIO]))&gt;1.96,"Atípico","No")</f>
        <v>No</v>
      </c>
      <c r="K2289" t="str">
        <f>IF(ABS((moras2[[#This Row],[EDAD]]-AVERAGE($I:$I))/_xlfn.STDEV.S($I:$I))&gt;1.96,"Atípico","No")</f>
        <v>No</v>
      </c>
      <c r="L2289" t="str">
        <f t="shared" si="70"/>
        <v>36-45</v>
      </c>
      <c r="M2289" t="str">
        <f t="shared" si="71"/>
        <v>0-500.000</v>
      </c>
    </row>
    <row r="2290" spans="1:13" x14ac:dyDescent="0.35">
      <c r="A2290">
        <v>1994</v>
      </c>
      <c r="B2290" t="s">
        <v>9</v>
      </c>
      <c r="C2290">
        <v>444719</v>
      </c>
      <c r="D2290" t="s">
        <v>18</v>
      </c>
      <c r="E2290" t="s">
        <v>16</v>
      </c>
      <c r="F2290" t="s">
        <v>12</v>
      </c>
      <c r="G2290" t="s">
        <v>13</v>
      </c>
      <c r="H2290" t="s">
        <v>12</v>
      </c>
      <c r="I2290">
        <v>36</v>
      </c>
      <c r="J2290" t="str">
        <f>IF(ABS((C2290-AVERAGE($C:$C))/_xlfn.STDEV.S(moras2[SALARIO]))&gt;1.96,"Atípico","No")</f>
        <v>No</v>
      </c>
      <c r="K2290" t="str">
        <f>IF(ABS((moras2[[#This Row],[EDAD]]-AVERAGE($I:$I))/_xlfn.STDEV.S($I:$I))&gt;1.96,"Atípico","No")</f>
        <v>No</v>
      </c>
      <c r="L2290" t="str">
        <f t="shared" si="70"/>
        <v>36-45</v>
      </c>
      <c r="M2290" t="str">
        <f t="shared" si="71"/>
        <v>0-500.000</v>
      </c>
    </row>
    <row r="2291" spans="1:13" x14ac:dyDescent="0.35">
      <c r="A2291">
        <v>2892</v>
      </c>
      <c r="B2291" t="s">
        <v>9</v>
      </c>
      <c r="C2291">
        <v>444389.01</v>
      </c>
      <c r="D2291" t="s">
        <v>10</v>
      </c>
      <c r="E2291" t="s">
        <v>11</v>
      </c>
      <c r="F2291" t="s">
        <v>12</v>
      </c>
      <c r="G2291" t="s">
        <v>13</v>
      </c>
      <c r="H2291" t="s">
        <v>13</v>
      </c>
      <c r="I2291">
        <v>60</v>
      </c>
      <c r="J2291" t="str">
        <f>IF(ABS((C2291-AVERAGE($C:$C))/_xlfn.STDEV.S(moras2[SALARIO]))&gt;1.96,"Atípico","No")</f>
        <v>No</v>
      </c>
      <c r="K2291" t="str">
        <f>IF(ABS((moras2[[#This Row],[EDAD]]-AVERAGE($I:$I))/_xlfn.STDEV.S($I:$I))&gt;1.96,"Atípico","No")</f>
        <v>No</v>
      </c>
      <c r="L2291" t="str">
        <f t="shared" si="70"/>
        <v>56+</v>
      </c>
      <c r="M2291" t="str">
        <f t="shared" si="71"/>
        <v>0-500.000</v>
      </c>
    </row>
    <row r="2292" spans="1:13" x14ac:dyDescent="0.35">
      <c r="A2292">
        <v>568</v>
      </c>
      <c r="B2292" t="s">
        <v>15</v>
      </c>
      <c r="C2292">
        <v>444333.33</v>
      </c>
      <c r="D2292" t="s">
        <v>10</v>
      </c>
      <c r="E2292" t="s">
        <v>16</v>
      </c>
      <c r="F2292" t="s">
        <v>12</v>
      </c>
      <c r="G2292" t="s">
        <v>13</v>
      </c>
      <c r="H2292" t="s">
        <v>13</v>
      </c>
      <c r="I2292">
        <v>23</v>
      </c>
      <c r="J2292" t="str">
        <f>IF(ABS((C2292-AVERAGE($C:$C))/_xlfn.STDEV.S(moras2[SALARIO]))&gt;1.96,"Atípico","No")</f>
        <v>No</v>
      </c>
      <c r="K2292" t="str">
        <f>IF(ABS((moras2[[#This Row],[EDAD]]-AVERAGE($I:$I))/_xlfn.STDEV.S($I:$I))&gt;1.96,"Atípico","No")</f>
        <v>No</v>
      </c>
      <c r="L2292" t="str">
        <f t="shared" si="70"/>
        <v>26-35</v>
      </c>
      <c r="M2292" t="str">
        <f t="shared" si="71"/>
        <v>0-500.000</v>
      </c>
    </row>
    <row r="2293" spans="1:13" x14ac:dyDescent="0.35">
      <c r="A2293">
        <v>175</v>
      </c>
      <c r="B2293" t="s">
        <v>15</v>
      </c>
      <c r="C2293">
        <v>444259.2</v>
      </c>
      <c r="D2293" t="s">
        <v>10</v>
      </c>
      <c r="E2293" t="s">
        <v>16</v>
      </c>
      <c r="F2293" t="s">
        <v>12</v>
      </c>
      <c r="G2293" t="s">
        <v>13</v>
      </c>
      <c r="H2293" t="s">
        <v>13</v>
      </c>
      <c r="I2293">
        <v>28</v>
      </c>
      <c r="J2293" t="str">
        <f>IF(ABS((C2293-AVERAGE($C:$C))/_xlfn.STDEV.S(moras2[SALARIO]))&gt;1.96,"Atípico","No")</f>
        <v>No</v>
      </c>
      <c r="K2293" t="str">
        <f>IF(ABS((moras2[[#This Row],[EDAD]]-AVERAGE($I:$I))/_xlfn.STDEV.S($I:$I))&gt;1.96,"Atípico","No")</f>
        <v>No</v>
      </c>
      <c r="L2293" t="str">
        <f t="shared" si="70"/>
        <v>26-35</v>
      </c>
      <c r="M2293" t="str">
        <f t="shared" si="71"/>
        <v>0-500.000</v>
      </c>
    </row>
    <row r="2294" spans="1:13" x14ac:dyDescent="0.35">
      <c r="A2294">
        <v>3632</v>
      </c>
      <c r="B2294" t="s">
        <v>9</v>
      </c>
      <c r="C2294">
        <v>444011.07</v>
      </c>
      <c r="D2294" t="s">
        <v>10</v>
      </c>
      <c r="E2294" t="s">
        <v>16</v>
      </c>
      <c r="F2294" t="s">
        <v>12</v>
      </c>
      <c r="G2294" t="s">
        <v>13</v>
      </c>
      <c r="H2294" t="s">
        <v>13</v>
      </c>
      <c r="I2294">
        <v>23</v>
      </c>
      <c r="J2294" t="str">
        <f>IF(ABS((C2294-AVERAGE($C:$C))/_xlfn.STDEV.S(moras2[SALARIO]))&gt;1.96,"Atípico","No")</f>
        <v>No</v>
      </c>
      <c r="K2294" t="str">
        <f>IF(ABS((moras2[[#This Row],[EDAD]]-AVERAGE($I:$I))/_xlfn.STDEV.S($I:$I))&gt;1.96,"Atípico","No")</f>
        <v>No</v>
      </c>
      <c r="L2294" t="str">
        <f t="shared" si="70"/>
        <v>26-35</v>
      </c>
      <c r="M2294" t="str">
        <f t="shared" si="71"/>
        <v>0-500.000</v>
      </c>
    </row>
    <row r="2295" spans="1:13" x14ac:dyDescent="0.35">
      <c r="A2295">
        <v>50</v>
      </c>
      <c r="B2295" t="s">
        <v>9</v>
      </c>
      <c r="C2295">
        <v>443282</v>
      </c>
      <c r="D2295" t="s">
        <v>10</v>
      </c>
      <c r="E2295" t="s">
        <v>16</v>
      </c>
      <c r="F2295" t="s">
        <v>12</v>
      </c>
      <c r="G2295" t="s">
        <v>12</v>
      </c>
      <c r="H2295" t="s">
        <v>13</v>
      </c>
      <c r="I2295">
        <v>40</v>
      </c>
      <c r="J2295" t="str">
        <f>IF(ABS((C2295-AVERAGE($C:$C))/_xlfn.STDEV.S(moras2[SALARIO]))&gt;1.96,"Atípico","No")</f>
        <v>No</v>
      </c>
      <c r="K2295" t="str">
        <f>IF(ABS((moras2[[#This Row],[EDAD]]-AVERAGE($I:$I))/_xlfn.STDEV.S($I:$I))&gt;1.96,"Atípico","No")</f>
        <v>No</v>
      </c>
      <c r="L2295" t="str">
        <f t="shared" si="70"/>
        <v>36-45</v>
      </c>
      <c r="M2295" t="str">
        <f t="shared" si="71"/>
        <v>0-500.000</v>
      </c>
    </row>
    <row r="2296" spans="1:13" x14ac:dyDescent="0.35">
      <c r="A2296">
        <v>4326</v>
      </c>
      <c r="B2296" t="s">
        <v>15</v>
      </c>
      <c r="C2296">
        <v>443270</v>
      </c>
      <c r="D2296" t="s">
        <v>10</v>
      </c>
      <c r="E2296" t="s">
        <v>16</v>
      </c>
      <c r="F2296" t="s">
        <v>12</v>
      </c>
      <c r="G2296" t="s">
        <v>13</v>
      </c>
      <c r="H2296" t="s">
        <v>13</v>
      </c>
      <c r="I2296">
        <v>43</v>
      </c>
      <c r="J2296" t="str">
        <f>IF(ABS((C2296-AVERAGE($C:$C))/_xlfn.STDEV.S(moras2[SALARIO]))&gt;1.96,"Atípico","No")</f>
        <v>No</v>
      </c>
      <c r="K2296" t="str">
        <f>IF(ABS((moras2[[#This Row],[EDAD]]-AVERAGE($I:$I))/_xlfn.STDEV.S($I:$I))&gt;1.96,"Atípico","No")</f>
        <v>No</v>
      </c>
      <c r="L2296" t="str">
        <f t="shared" si="70"/>
        <v>36-45</v>
      </c>
      <c r="M2296" t="str">
        <f t="shared" si="71"/>
        <v>0-500.000</v>
      </c>
    </row>
    <row r="2297" spans="1:13" x14ac:dyDescent="0.35">
      <c r="A2297">
        <v>1627</v>
      </c>
      <c r="B2297" t="s">
        <v>15</v>
      </c>
      <c r="C2297">
        <v>442840</v>
      </c>
      <c r="D2297" t="s">
        <v>10</v>
      </c>
      <c r="E2297" t="s">
        <v>11</v>
      </c>
      <c r="F2297" t="s">
        <v>12</v>
      </c>
      <c r="G2297" t="s">
        <v>13</v>
      </c>
      <c r="H2297" t="s">
        <v>12</v>
      </c>
      <c r="I2297">
        <v>46</v>
      </c>
      <c r="J2297" t="str">
        <f>IF(ABS((C2297-AVERAGE($C:$C))/_xlfn.STDEV.S(moras2[SALARIO]))&gt;1.96,"Atípico","No")</f>
        <v>No</v>
      </c>
      <c r="K2297" t="str">
        <f>IF(ABS((moras2[[#This Row],[EDAD]]-AVERAGE($I:$I))/_xlfn.STDEV.S($I:$I))&gt;1.96,"Atípico","No")</f>
        <v>No</v>
      </c>
      <c r="L2297" t="str">
        <f t="shared" si="70"/>
        <v>46-55</v>
      </c>
      <c r="M2297" t="str">
        <f t="shared" si="71"/>
        <v>0-500.000</v>
      </c>
    </row>
    <row r="2298" spans="1:13" x14ac:dyDescent="0.35">
      <c r="A2298">
        <v>3121</v>
      </c>
      <c r="B2298" t="s">
        <v>9</v>
      </c>
      <c r="C2298">
        <v>442605.85</v>
      </c>
      <c r="D2298" t="s">
        <v>10</v>
      </c>
      <c r="E2298" t="s">
        <v>16</v>
      </c>
      <c r="F2298" t="s">
        <v>12</v>
      </c>
      <c r="G2298" t="s">
        <v>13</v>
      </c>
      <c r="H2298" t="s">
        <v>13</v>
      </c>
      <c r="I2298">
        <v>22</v>
      </c>
      <c r="J2298" t="str">
        <f>IF(ABS((C2298-AVERAGE($C:$C))/_xlfn.STDEV.S(moras2[SALARIO]))&gt;1.96,"Atípico","No")</f>
        <v>No</v>
      </c>
      <c r="K2298" t="str">
        <f>IF(ABS((moras2[[#This Row],[EDAD]]-AVERAGE($I:$I))/_xlfn.STDEV.S($I:$I))&gt;1.96,"Atípico","No")</f>
        <v>No</v>
      </c>
      <c r="L2298" t="str">
        <f t="shared" si="70"/>
        <v>26-35</v>
      </c>
      <c r="M2298" t="str">
        <f t="shared" si="71"/>
        <v>0-500.000</v>
      </c>
    </row>
    <row r="2299" spans="1:13" x14ac:dyDescent="0.35">
      <c r="A2299">
        <v>931</v>
      </c>
      <c r="B2299" t="s">
        <v>9</v>
      </c>
      <c r="C2299">
        <v>442546.73</v>
      </c>
      <c r="D2299" t="s">
        <v>10</v>
      </c>
      <c r="E2299" t="s">
        <v>16</v>
      </c>
      <c r="F2299" t="s">
        <v>12</v>
      </c>
      <c r="G2299" t="s">
        <v>13</v>
      </c>
      <c r="H2299" t="s">
        <v>13</v>
      </c>
      <c r="I2299">
        <v>40</v>
      </c>
      <c r="J2299" t="str">
        <f>IF(ABS((C2299-AVERAGE($C:$C))/_xlfn.STDEV.S(moras2[SALARIO]))&gt;1.96,"Atípico","No")</f>
        <v>No</v>
      </c>
      <c r="K2299" t="str">
        <f>IF(ABS((moras2[[#This Row],[EDAD]]-AVERAGE($I:$I))/_xlfn.STDEV.S($I:$I))&gt;1.96,"Atípico","No")</f>
        <v>No</v>
      </c>
      <c r="L2299" t="str">
        <f t="shared" si="70"/>
        <v>36-45</v>
      </c>
      <c r="M2299" t="str">
        <f t="shared" si="71"/>
        <v>0-500.000</v>
      </c>
    </row>
    <row r="2300" spans="1:13" x14ac:dyDescent="0.35">
      <c r="A2300">
        <v>4578</v>
      </c>
      <c r="B2300" t="s">
        <v>9</v>
      </c>
      <c r="C2300">
        <v>442458</v>
      </c>
      <c r="D2300" t="s">
        <v>10</v>
      </c>
      <c r="E2300" t="s">
        <v>16</v>
      </c>
      <c r="F2300" t="s">
        <v>12</v>
      </c>
      <c r="G2300" t="s">
        <v>12</v>
      </c>
      <c r="H2300" t="s">
        <v>13</v>
      </c>
      <c r="I2300">
        <v>27</v>
      </c>
      <c r="J2300" t="str">
        <f>IF(ABS((C2300-AVERAGE($C:$C))/_xlfn.STDEV.S(moras2[SALARIO]))&gt;1.96,"Atípico","No")</f>
        <v>No</v>
      </c>
      <c r="K2300" t="str">
        <f>IF(ABS((moras2[[#This Row],[EDAD]]-AVERAGE($I:$I))/_xlfn.STDEV.S($I:$I))&gt;1.96,"Atípico","No")</f>
        <v>No</v>
      </c>
      <c r="L2300" t="str">
        <f t="shared" si="70"/>
        <v>26-35</v>
      </c>
      <c r="M2300" t="str">
        <f t="shared" si="71"/>
        <v>0-500.000</v>
      </c>
    </row>
    <row r="2301" spans="1:13" x14ac:dyDescent="0.35">
      <c r="A2301">
        <v>4972</v>
      </c>
      <c r="B2301" t="s">
        <v>9</v>
      </c>
      <c r="C2301">
        <v>442402.66</v>
      </c>
      <c r="D2301" t="s">
        <v>10</v>
      </c>
      <c r="E2301" t="s">
        <v>16</v>
      </c>
      <c r="F2301" t="s">
        <v>12</v>
      </c>
      <c r="G2301" t="s">
        <v>13</v>
      </c>
      <c r="H2301" t="s">
        <v>13</v>
      </c>
      <c r="I2301">
        <v>33</v>
      </c>
      <c r="J2301" t="str">
        <f>IF(ABS((C2301-AVERAGE($C:$C))/_xlfn.STDEV.S(moras2[SALARIO]))&gt;1.96,"Atípico","No")</f>
        <v>No</v>
      </c>
      <c r="K2301" t="str">
        <f>IF(ABS((moras2[[#This Row],[EDAD]]-AVERAGE($I:$I))/_xlfn.STDEV.S($I:$I))&gt;1.96,"Atípico","No")</f>
        <v>No</v>
      </c>
      <c r="L2301" t="str">
        <f t="shared" si="70"/>
        <v>26-35</v>
      </c>
      <c r="M2301" t="str">
        <f t="shared" si="71"/>
        <v>0-500.000</v>
      </c>
    </row>
    <row r="2302" spans="1:13" x14ac:dyDescent="0.35">
      <c r="A2302">
        <v>4196</v>
      </c>
      <c r="B2302" t="s">
        <v>15</v>
      </c>
      <c r="C2302">
        <v>441000</v>
      </c>
      <c r="D2302" t="s">
        <v>10</v>
      </c>
      <c r="E2302" t="s">
        <v>16</v>
      </c>
      <c r="F2302" t="s">
        <v>12</v>
      </c>
      <c r="G2302" t="s">
        <v>13</v>
      </c>
      <c r="H2302" t="s">
        <v>13</v>
      </c>
      <c r="I2302">
        <v>22</v>
      </c>
      <c r="J2302" t="str">
        <f>IF(ABS((C2302-AVERAGE($C:$C))/_xlfn.STDEV.S(moras2[SALARIO]))&gt;1.96,"Atípico","No")</f>
        <v>No</v>
      </c>
      <c r="K2302" t="str">
        <f>IF(ABS((moras2[[#This Row],[EDAD]]-AVERAGE($I:$I))/_xlfn.STDEV.S($I:$I))&gt;1.96,"Atípico","No")</f>
        <v>No</v>
      </c>
      <c r="L2302" t="str">
        <f t="shared" si="70"/>
        <v>26-35</v>
      </c>
      <c r="M2302" t="str">
        <f t="shared" si="71"/>
        <v>0-500.000</v>
      </c>
    </row>
    <row r="2303" spans="1:13" x14ac:dyDescent="0.35">
      <c r="A2303">
        <v>2162</v>
      </c>
      <c r="B2303" t="s">
        <v>9</v>
      </c>
      <c r="C2303">
        <v>440696.47</v>
      </c>
      <c r="D2303" t="s">
        <v>10</v>
      </c>
      <c r="E2303" t="s">
        <v>16</v>
      </c>
      <c r="F2303" t="s">
        <v>12</v>
      </c>
      <c r="G2303" t="s">
        <v>13</v>
      </c>
      <c r="H2303" t="s">
        <v>13</v>
      </c>
      <c r="I2303">
        <v>27</v>
      </c>
      <c r="J2303" t="str">
        <f>IF(ABS((C2303-AVERAGE($C:$C))/_xlfn.STDEV.S(moras2[SALARIO]))&gt;1.96,"Atípico","No")</f>
        <v>No</v>
      </c>
      <c r="K2303" t="str">
        <f>IF(ABS((moras2[[#This Row],[EDAD]]-AVERAGE($I:$I))/_xlfn.STDEV.S($I:$I))&gt;1.96,"Atípico","No")</f>
        <v>No</v>
      </c>
      <c r="L2303" t="str">
        <f t="shared" si="70"/>
        <v>26-35</v>
      </c>
      <c r="M2303" t="str">
        <f t="shared" si="71"/>
        <v>0-500.000</v>
      </c>
    </row>
    <row r="2304" spans="1:13" x14ac:dyDescent="0.35">
      <c r="A2304">
        <v>4254</v>
      </c>
      <c r="B2304" t="s">
        <v>9</v>
      </c>
      <c r="C2304">
        <v>440625</v>
      </c>
      <c r="D2304" t="s">
        <v>10</v>
      </c>
      <c r="E2304" t="s">
        <v>16</v>
      </c>
      <c r="F2304" t="s">
        <v>12</v>
      </c>
      <c r="G2304" t="s">
        <v>13</v>
      </c>
      <c r="H2304" t="s">
        <v>13</v>
      </c>
      <c r="I2304">
        <v>26</v>
      </c>
      <c r="J2304" t="str">
        <f>IF(ABS((C2304-AVERAGE($C:$C))/_xlfn.STDEV.S(moras2[SALARIO]))&gt;1.96,"Atípico","No")</f>
        <v>No</v>
      </c>
      <c r="K2304" t="str">
        <f>IF(ABS((moras2[[#This Row],[EDAD]]-AVERAGE($I:$I))/_xlfn.STDEV.S($I:$I))&gt;1.96,"Atípico","No")</f>
        <v>No</v>
      </c>
      <c r="L2304" t="str">
        <f t="shared" si="70"/>
        <v>26-35</v>
      </c>
      <c r="M2304" t="str">
        <f t="shared" si="71"/>
        <v>0-500.000</v>
      </c>
    </row>
    <row r="2305" spans="1:13" x14ac:dyDescent="0.35">
      <c r="A2305">
        <v>822</v>
      </c>
      <c r="B2305" t="s">
        <v>9</v>
      </c>
      <c r="C2305">
        <v>440612.25</v>
      </c>
      <c r="D2305" t="s">
        <v>10</v>
      </c>
      <c r="E2305" t="s">
        <v>16</v>
      </c>
      <c r="F2305" t="s">
        <v>12</v>
      </c>
      <c r="G2305" t="s">
        <v>13</v>
      </c>
      <c r="H2305" t="s">
        <v>13</v>
      </c>
      <c r="I2305">
        <v>24</v>
      </c>
      <c r="J2305" t="str">
        <f>IF(ABS((C2305-AVERAGE($C:$C))/_xlfn.STDEV.S(moras2[SALARIO]))&gt;1.96,"Atípico","No")</f>
        <v>No</v>
      </c>
      <c r="K2305" t="str">
        <f>IF(ABS((moras2[[#This Row],[EDAD]]-AVERAGE($I:$I))/_xlfn.STDEV.S($I:$I))&gt;1.96,"Atípico","No")</f>
        <v>No</v>
      </c>
      <c r="L2305" t="str">
        <f t="shared" si="70"/>
        <v>26-35</v>
      </c>
      <c r="M2305" t="str">
        <f t="shared" si="71"/>
        <v>0-500.000</v>
      </c>
    </row>
    <row r="2306" spans="1:13" x14ac:dyDescent="0.35">
      <c r="A2306">
        <v>1667</v>
      </c>
      <c r="B2306" t="s">
        <v>9</v>
      </c>
      <c r="C2306">
        <v>440373</v>
      </c>
      <c r="D2306" t="s">
        <v>10</v>
      </c>
      <c r="E2306" t="s">
        <v>11</v>
      </c>
      <c r="F2306" t="s">
        <v>12</v>
      </c>
      <c r="G2306" t="s">
        <v>12</v>
      </c>
      <c r="H2306" t="s">
        <v>13</v>
      </c>
      <c r="I2306">
        <v>27</v>
      </c>
      <c r="J2306" t="str">
        <f>IF(ABS((C2306-AVERAGE($C:$C))/_xlfn.STDEV.S(moras2[SALARIO]))&gt;1.96,"Atípico","No")</f>
        <v>No</v>
      </c>
      <c r="K2306" t="str">
        <f>IF(ABS((moras2[[#This Row],[EDAD]]-AVERAGE($I:$I))/_xlfn.STDEV.S($I:$I))&gt;1.96,"Atípico","No")</f>
        <v>No</v>
      </c>
      <c r="L2306" t="str">
        <f t="shared" ref="L2306:L2369" si="72">IF(I2306&lt;=35,"26-35",IF(I2306&lt;=45,"36-45",IF(I2306&lt;=55,"46-55","56+")))</f>
        <v>26-35</v>
      </c>
      <c r="M2306" t="str">
        <f t="shared" ref="M2306:M2369" si="73">IF(C2306&lt;=500000,"0-500.000",
IF(C2306&lt;=1000000,"500.001-1.000.000",
IF(C2306&lt;=5000000,"1.000.001-5.000.000",
"5.000.001-16.858.742")))</f>
        <v>0-500.000</v>
      </c>
    </row>
    <row r="2307" spans="1:13" x14ac:dyDescent="0.35">
      <c r="A2307">
        <v>4828</v>
      </c>
      <c r="B2307" t="s">
        <v>9</v>
      </c>
      <c r="C2307">
        <v>440373</v>
      </c>
      <c r="D2307" t="s">
        <v>10</v>
      </c>
      <c r="E2307" t="s">
        <v>11</v>
      </c>
      <c r="F2307" t="s">
        <v>12</v>
      </c>
      <c r="G2307" t="s">
        <v>13</v>
      </c>
      <c r="H2307" t="s">
        <v>13</v>
      </c>
      <c r="I2307">
        <v>35</v>
      </c>
      <c r="J2307" t="str">
        <f>IF(ABS((C2307-AVERAGE($C:$C))/_xlfn.STDEV.S(moras2[SALARIO]))&gt;1.96,"Atípico","No")</f>
        <v>No</v>
      </c>
      <c r="K2307" t="str">
        <f>IF(ABS((moras2[[#This Row],[EDAD]]-AVERAGE($I:$I))/_xlfn.STDEV.S($I:$I))&gt;1.96,"Atípico","No")</f>
        <v>No</v>
      </c>
      <c r="L2307" t="str">
        <f t="shared" si="72"/>
        <v>26-35</v>
      </c>
      <c r="M2307" t="str">
        <f t="shared" si="73"/>
        <v>0-500.000</v>
      </c>
    </row>
    <row r="2308" spans="1:13" x14ac:dyDescent="0.35">
      <c r="A2308">
        <v>1122</v>
      </c>
      <c r="B2308" t="s">
        <v>9</v>
      </c>
      <c r="C2308">
        <v>440086.31</v>
      </c>
      <c r="D2308" t="s">
        <v>10</v>
      </c>
      <c r="E2308" t="s">
        <v>16</v>
      </c>
      <c r="F2308" t="s">
        <v>12</v>
      </c>
      <c r="G2308" t="s">
        <v>13</v>
      </c>
      <c r="H2308" t="s">
        <v>13</v>
      </c>
      <c r="I2308">
        <v>53</v>
      </c>
      <c r="J2308" t="str">
        <f>IF(ABS((C2308-AVERAGE($C:$C))/_xlfn.STDEV.S(moras2[SALARIO]))&gt;1.96,"Atípico","No")</f>
        <v>No</v>
      </c>
      <c r="K2308" t="str">
        <f>IF(ABS((moras2[[#This Row],[EDAD]]-AVERAGE($I:$I))/_xlfn.STDEV.S($I:$I))&gt;1.96,"Atípico","No")</f>
        <v>No</v>
      </c>
      <c r="L2308" t="str">
        <f t="shared" si="72"/>
        <v>46-55</v>
      </c>
      <c r="M2308" t="str">
        <f t="shared" si="73"/>
        <v>0-500.000</v>
      </c>
    </row>
    <row r="2309" spans="1:13" x14ac:dyDescent="0.35">
      <c r="A2309">
        <v>3675</v>
      </c>
      <c r="B2309" t="s">
        <v>15</v>
      </c>
      <c r="C2309">
        <v>440000</v>
      </c>
      <c r="D2309" t="s">
        <v>10</v>
      </c>
      <c r="E2309" t="s">
        <v>16</v>
      </c>
      <c r="F2309" t="s">
        <v>12</v>
      </c>
      <c r="G2309" t="s">
        <v>13</v>
      </c>
      <c r="H2309" t="s">
        <v>13</v>
      </c>
      <c r="I2309">
        <v>32</v>
      </c>
      <c r="J2309" t="str">
        <f>IF(ABS((C2309-AVERAGE($C:$C))/_xlfn.STDEV.S(moras2[SALARIO]))&gt;1.96,"Atípico","No")</f>
        <v>No</v>
      </c>
      <c r="K2309" t="str">
        <f>IF(ABS((moras2[[#This Row],[EDAD]]-AVERAGE($I:$I))/_xlfn.STDEV.S($I:$I))&gt;1.96,"Atípico","No")</f>
        <v>No</v>
      </c>
      <c r="L2309" t="str">
        <f t="shared" si="72"/>
        <v>26-35</v>
      </c>
      <c r="M2309" t="str">
        <f t="shared" si="73"/>
        <v>0-500.000</v>
      </c>
    </row>
    <row r="2310" spans="1:13" x14ac:dyDescent="0.35">
      <c r="A2310">
        <v>837</v>
      </c>
      <c r="B2310" t="s">
        <v>15</v>
      </c>
      <c r="C2310">
        <v>440000</v>
      </c>
      <c r="D2310" t="s">
        <v>10</v>
      </c>
      <c r="E2310" t="s">
        <v>16</v>
      </c>
      <c r="F2310" t="s">
        <v>12</v>
      </c>
      <c r="G2310" t="s">
        <v>12</v>
      </c>
      <c r="H2310" t="s">
        <v>13</v>
      </c>
      <c r="I2310">
        <v>39</v>
      </c>
      <c r="J2310" t="str">
        <f>IF(ABS((C2310-AVERAGE($C:$C))/_xlfn.STDEV.S(moras2[SALARIO]))&gt;1.96,"Atípico","No")</f>
        <v>No</v>
      </c>
      <c r="K2310" t="str">
        <f>IF(ABS((moras2[[#This Row],[EDAD]]-AVERAGE($I:$I))/_xlfn.STDEV.S($I:$I))&gt;1.96,"Atípico","No")</f>
        <v>No</v>
      </c>
      <c r="L2310" t="str">
        <f t="shared" si="72"/>
        <v>36-45</v>
      </c>
      <c r="M2310" t="str">
        <f t="shared" si="73"/>
        <v>0-500.000</v>
      </c>
    </row>
    <row r="2311" spans="1:13" x14ac:dyDescent="0.35">
      <c r="A2311">
        <v>4517</v>
      </c>
      <c r="B2311" t="s">
        <v>9</v>
      </c>
      <c r="C2311">
        <v>440000</v>
      </c>
      <c r="D2311" t="s">
        <v>10</v>
      </c>
      <c r="E2311" t="s">
        <v>16</v>
      </c>
      <c r="F2311" t="s">
        <v>12</v>
      </c>
      <c r="G2311" t="s">
        <v>13</v>
      </c>
      <c r="H2311" t="s">
        <v>12</v>
      </c>
      <c r="I2311">
        <v>58</v>
      </c>
      <c r="J2311" t="str">
        <f>IF(ABS((C2311-AVERAGE($C:$C))/_xlfn.STDEV.S(moras2[SALARIO]))&gt;1.96,"Atípico","No")</f>
        <v>No</v>
      </c>
      <c r="K2311" t="str">
        <f>IF(ABS((moras2[[#This Row],[EDAD]]-AVERAGE($I:$I))/_xlfn.STDEV.S($I:$I))&gt;1.96,"Atípico","No")</f>
        <v>No</v>
      </c>
      <c r="L2311" t="str">
        <f t="shared" si="72"/>
        <v>56+</v>
      </c>
      <c r="M2311" t="str">
        <f t="shared" si="73"/>
        <v>0-500.000</v>
      </c>
    </row>
    <row r="2312" spans="1:13" x14ac:dyDescent="0.35">
      <c r="A2312">
        <v>2694</v>
      </c>
      <c r="B2312" t="s">
        <v>15</v>
      </c>
      <c r="C2312">
        <v>439474</v>
      </c>
      <c r="D2312" t="s">
        <v>10</v>
      </c>
      <c r="E2312" t="s">
        <v>11</v>
      </c>
      <c r="F2312" t="s">
        <v>12</v>
      </c>
      <c r="G2312" t="s">
        <v>13</v>
      </c>
      <c r="H2312" t="s">
        <v>12</v>
      </c>
      <c r="I2312">
        <v>57</v>
      </c>
      <c r="J2312" t="str">
        <f>IF(ABS((C2312-AVERAGE($C:$C))/_xlfn.STDEV.S(moras2[SALARIO]))&gt;1.96,"Atípico","No")</f>
        <v>No</v>
      </c>
      <c r="K2312" t="str">
        <f>IF(ABS((moras2[[#This Row],[EDAD]]-AVERAGE($I:$I))/_xlfn.STDEV.S($I:$I))&gt;1.96,"Atípico","No")</f>
        <v>No</v>
      </c>
      <c r="L2312" t="str">
        <f t="shared" si="72"/>
        <v>56+</v>
      </c>
      <c r="M2312" t="str">
        <f t="shared" si="73"/>
        <v>0-500.000</v>
      </c>
    </row>
    <row r="2313" spans="1:13" x14ac:dyDescent="0.35">
      <c r="A2313">
        <v>3450</v>
      </c>
      <c r="B2313" t="s">
        <v>9</v>
      </c>
      <c r="C2313">
        <v>439415.1</v>
      </c>
      <c r="D2313" t="s">
        <v>10</v>
      </c>
      <c r="E2313" t="s">
        <v>16</v>
      </c>
      <c r="F2313" t="s">
        <v>12</v>
      </c>
      <c r="G2313" t="s">
        <v>13</v>
      </c>
      <c r="H2313" t="s">
        <v>13</v>
      </c>
      <c r="I2313">
        <v>52</v>
      </c>
      <c r="J2313" t="str">
        <f>IF(ABS((C2313-AVERAGE($C:$C))/_xlfn.STDEV.S(moras2[SALARIO]))&gt;1.96,"Atípico","No")</f>
        <v>No</v>
      </c>
      <c r="K2313" t="str">
        <f>IF(ABS((moras2[[#This Row],[EDAD]]-AVERAGE($I:$I))/_xlfn.STDEV.S($I:$I))&gt;1.96,"Atípico","No")</f>
        <v>No</v>
      </c>
      <c r="L2313" t="str">
        <f t="shared" si="72"/>
        <v>46-55</v>
      </c>
      <c r="M2313" t="str">
        <f t="shared" si="73"/>
        <v>0-500.000</v>
      </c>
    </row>
    <row r="2314" spans="1:13" x14ac:dyDescent="0.35">
      <c r="A2314">
        <v>266</v>
      </c>
      <c r="B2314" t="s">
        <v>15</v>
      </c>
      <c r="C2314">
        <v>439400</v>
      </c>
      <c r="D2314" t="s">
        <v>10</v>
      </c>
      <c r="E2314" t="s">
        <v>16</v>
      </c>
      <c r="F2314" t="s">
        <v>12</v>
      </c>
      <c r="G2314" t="s">
        <v>13</v>
      </c>
      <c r="H2314" t="s">
        <v>13</v>
      </c>
      <c r="I2314">
        <v>34</v>
      </c>
      <c r="J2314" t="str">
        <f>IF(ABS((C2314-AVERAGE($C:$C))/_xlfn.STDEV.S(moras2[SALARIO]))&gt;1.96,"Atípico","No")</f>
        <v>No</v>
      </c>
      <c r="K2314" t="str">
        <f>IF(ABS((moras2[[#This Row],[EDAD]]-AVERAGE($I:$I))/_xlfn.STDEV.S($I:$I))&gt;1.96,"Atípico","No")</f>
        <v>No</v>
      </c>
      <c r="L2314" t="str">
        <f t="shared" si="72"/>
        <v>26-35</v>
      </c>
      <c r="M2314" t="str">
        <f t="shared" si="73"/>
        <v>0-500.000</v>
      </c>
    </row>
    <row r="2315" spans="1:13" x14ac:dyDescent="0.35">
      <c r="A2315">
        <v>4721</v>
      </c>
      <c r="B2315" t="s">
        <v>9</v>
      </c>
      <c r="C2315">
        <v>439367.6</v>
      </c>
      <c r="D2315" t="s">
        <v>10</v>
      </c>
      <c r="E2315" t="s">
        <v>16</v>
      </c>
      <c r="F2315" t="s">
        <v>12</v>
      </c>
      <c r="G2315" t="s">
        <v>12</v>
      </c>
      <c r="H2315" t="s">
        <v>13</v>
      </c>
      <c r="I2315">
        <v>57</v>
      </c>
      <c r="J2315" t="str">
        <f>IF(ABS((C2315-AVERAGE($C:$C))/_xlfn.STDEV.S(moras2[SALARIO]))&gt;1.96,"Atípico","No")</f>
        <v>No</v>
      </c>
      <c r="K2315" t="str">
        <f>IF(ABS((moras2[[#This Row],[EDAD]]-AVERAGE($I:$I))/_xlfn.STDEV.S($I:$I))&gt;1.96,"Atípico","No")</f>
        <v>No</v>
      </c>
      <c r="L2315" t="str">
        <f t="shared" si="72"/>
        <v>56+</v>
      </c>
      <c r="M2315" t="str">
        <f t="shared" si="73"/>
        <v>0-500.000</v>
      </c>
    </row>
    <row r="2316" spans="1:13" x14ac:dyDescent="0.35">
      <c r="A2316">
        <v>3279</v>
      </c>
      <c r="B2316" t="s">
        <v>9</v>
      </c>
      <c r="C2316">
        <v>439167</v>
      </c>
      <c r="D2316" t="s">
        <v>10</v>
      </c>
      <c r="E2316" t="s">
        <v>16</v>
      </c>
      <c r="F2316" t="s">
        <v>12</v>
      </c>
      <c r="G2316" t="s">
        <v>13</v>
      </c>
      <c r="H2316" t="s">
        <v>13</v>
      </c>
      <c r="I2316">
        <v>44</v>
      </c>
      <c r="J2316" t="str">
        <f>IF(ABS((C2316-AVERAGE($C:$C))/_xlfn.STDEV.S(moras2[SALARIO]))&gt;1.96,"Atípico","No")</f>
        <v>No</v>
      </c>
      <c r="K2316" t="str">
        <f>IF(ABS((moras2[[#This Row],[EDAD]]-AVERAGE($I:$I))/_xlfn.STDEV.S($I:$I))&gt;1.96,"Atípico","No")</f>
        <v>No</v>
      </c>
      <c r="L2316" t="str">
        <f t="shared" si="72"/>
        <v>36-45</v>
      </c>
      <c r="M2316" t="str">
        <f t="shared" si="73"/>
        <v>0-500.000</v>
      </c>
    </row>
    <row r="2317" spans="1:13" x14ac:dyDescent="0.35">
      <c r="A2317">
        <v>1547</v>
      </c>
      <c r="B2317" t="s">
        <v>9</v>
      </c>
      <c r="C2317">
        <v>439063.24</v>
      </c>
      <c r="D2317" t="s">
        <v>10</v>
      </c>
      <c r="E2317" t="s">
        <v>16</v>
      </c>
      <c r="F2317" t="s">
        <v>12</v>
      </c>
      <c r="G2317" t="s">
        <v>13</v>
      </c>
      <c r="H2317" t="s">
        <v>13</v>
      </c>
      <c r="I2317">
        <v>41</v>
      </c>
      <c r="J2317" t="str">
        <f>IF(ABS((C2317-AVERAGE($C:$C))/_xlfn.STDEV.S(moras2[SALARIO]))&gt;1.96,"Atípico","No")</f>
        <v>No</v>
      </c>
      <c r="K2317" t="str">
        <f>IF(ABS((moras2[[#This Row],[EDAD]]-AVERAGE($I:$I))/_xlfn.STDEV.S($I:$I))&gt;1.96,"Atípico","No")</f>
        <v>No</v>
      </c>
      <c r="L2317" t="str">
        <f t="shared" si="72"/>
        <v>36-45</v>
      </c>
      <c r="M2317" t="str">
        <f t="shared" si="73"/>
        <v>0-500.000</v>
      </c>
    </row>
    <row r="2318" spans="1:13" x14ac:dyDescent="0.35">
      <c r="A2318">
        <v>4274</v>
      </c>
      <c r="B2318" t="s">
        <v>9</v>
      </c>
      <c r="C2318">
        <v>439012</v>
      </c>
      <c r="D2318" t="s">
        <v>10</v>
      </c>
      <c r="E2318" t="s">
        <v>16</v>
      </c>
      <c r="F2318" t="s">
        <v>12</v>
      </c>
      <c r="G2318" t="s">
        <v>12</v>
      </c>
      <c r="H2318" t="s">
        <v>13</v>
      </c>
      <c r="I2318">
        <v>28</v>
      </c>
      <c r="J2318" t="str">
        <f>IF(ABS((C2318-AVERAGE($C:$C))/_xlfn.STDEV.S(moras2[SALARIO]))&gt;1.96,"Atípico","No")</f>
        <v>No</v>
      </c>
      <c r="K2318" t="str">
        <f>IF(ABS((moras2[[#This Row],[EDAD]]-AVERAGE($I:$I))/_xlfn.STDEV.S($I:$I))&gt;1.96,"Atípico","No")</f>
        <v>No</v>
      </c>
      <c r="L2318" t="str">
        <f t="shared" si="72"/>
        <v>26-35</v>
      </c>
      <c r="M2318" t="str">
        <f t="shared" si="73"/>
        <v>0-500.000</v>
      </c>
    </row>
    <row r="2319" spans="1:13" x14ac:dyDescent="0.35">
      <c r="A2319">
        <v>4990</v>
      </c>
      <c r="B2319" t="s">
        <v>15</v>
      </c>
      <c r="C2319">
        <v>438889.6</v>
      </c>
      <c r="D2319" t="s">
        <v>10</v>
      </c>
      <c r="E2319" t="s">
        <v>16</v>
      </c>
      <c r="F2319" t="s">
        <v>12</v>
      </c>
      <c r="G2319" t="s">
        <v>13</v>
      </c>
      <c r="H2319" t="s">
        <v>13</v>
      </c>
      <c r="I2319">
        <v>31</v>
      </c>
      <c r="J2319" t="str">
        <f>IF(ABS((C2319-AVERAGE($C:$C))/_xlfn.STDEV.S(moras2[SALARIO]))&gt;1.96,"Atípico","No")</f>
        <v>No</v>
      </c>
      <c r="K2319" t="str">
        <f>IF(ABS((moras2[[#This Row],[EDAD]]-AVERAGE($I:$I))/_xlfn.STDEV.S($I:$I))&gt;1.96,"Atípico","No")</f>
        <v>No</v>
      </c>
      <c r="L2319" t="str">
        <f t="shared" si="72"/>
        <v>26-35</v>
      </c>
      <c r="M2319" t="str">
        <f t="shared" si="73"/>
        <v>0-500.000</v>
      </c>
    </row>
    <row r="2320" spans="1:13" x14ac:dyDescent="0.35">
      <c r="A2320">
        <v>3869</v>
      </c>
      <c r="B2320" t="s">
        <v>15</v>
      </c>
      <c r="C2320">
        <v>438762.65</v>
      </c>
      <c r="D2320" t="s">
        <v>10</v>
      </c>
      <c r="E2320" t="s">
        <v>16</v>
      </c>
      <c r="F2320" t="s">
        <v>12</v>
      </c>
      <c r="G2320" t="s">
        <v>13</v>
      </c>
      <c r="H2320" t="s">
        <v>12</v>
      </c>
      <c r="I2320">
        <v>24</v>
      </c>
      <c r="J2320" t="str">
        <f>IF(ABS((C2320-AVERAGE($C:$C))/_xlfn.STDEV.S(moras2[SALARIO]))&gt;1.96,"Atípico","No")</f>
        <v>No</v>
      </c>
      <c r="K2320" t="str">
        <f>IF(ABS((moras2[[#This Row],[EDAD]]-AVERAGE($I:$I))/_xlfn.STDEV.S($I:$I))&gt;1.96,"Atípico","No")</f>
        <v>No</v>
      </c>
      <c r="L2320" t="str">
        <f t="shared" si="72"/>
        <v>26-35</v>
      </c>
      <c r="M2320" t="str">
        <f t="shared" si="73"/>
        <v>0-500.000</v>
      </c>
    </row>
    <row r="2321" spans="1:13" x14ac:dyDescent="0.35">
      <c r="A2321">
        <v>4076</v>
      </c>
      <c r="B2321" t="s">
        <v>15</v>
      </c>
      <c r="C2321">
        <v>438521</v>
      </c>
      <c r="D2321" t="s">
        <v>14</v>
      </c>
      <c r="E2321" t="s">
        <v>11</v>
      </c>
      <c r="F2321" t="s">
        <v>12</v>
      </c>
      <c r="G2321" t="s">
        <v>13</v>
      </c>
      <c r="H2321" t="s">
        <v>13</v>
      </c>
      <c r="I2321">
        <v>86</v>
      </c>
      <c r="J2321" t="str">
        <f>IF(ABS((C2321-AVERAGE($C:$C))/_xlfn.STDEV.S(moras2[SALARIO]))&gt;1.96,"Atípico","No")</f>
        <v>No</v>
      </c>
      <c r="K2321" t="str">
        <f>IF(ABS((moras2[[#This Row],[EDAD]]-AVERAGE($I:$I))/_xlfn.STDEV.S($I:$I))&gt;1.96,"Atípico","No")</f>
        <v>Atípico</v>
      </c>
      <c r="L2321" t="str">
        <f t="shared" si="72"/>
        <v>56+</v>
      </c>
      <c r="M2321" t="str">
        <f t="shared" si="73"/>
        <v>0-500.000</v>
      </c>
    </row>
    <row r="2322" spans="1:13" x14ac:dyDescent="0.35">
      <c r="A2322">
        <v>4513</v>
      </c>
      <c r="B2322" t="s">
        <v>9</v>
      </c>
      <c r="C2322">
        <v>438418.45</v>
      </c>
      <c r="D2322" t="s">
        <v>10</v>
      </c>
      <c r="E2322" t="s">
        <v>16</v>
      </c>
      <c r="F2322" t="s">
        <v>12</v>
      </c>
      <c r="G2322" t="s">
        <v>13</v>
      </c>
      <c r="H2322" t="s">
        <v>13</v>
      </c>
      <c r="I2322">
        <v>43</v>
      </c>
      <c r="J2322" t="str">
        <f>IF(ABS((C2322-AVERAGE($C:$C))/_xlfn.STDEV.S(moras2[SALARIO]))&gt;1.96,"Atípico","No")</f>
        <v>No</v>
      </c>
      <c r="K2322" t="str">
        <f>IF(ABS((moras2[[#This Row],[EDAD]]-AVERAGE($I:$I))/_xlfn.STDEV.S($I:$I))&gt;1.96,"Atípico","No")</f>
        <v>No</v>
      </c>
      <c r="L2322" t="str">
        <f t="shared" si="72"/>
        <v>36-45</v>
      </c>
      <c r="M2322" t="str">
        <f t="shared" si="73"/>
        <v>0-500.000</v>
      </c>
    </row>
    <row r="2323" spans="1:13" x14ac:dyDescent="0.35">
      <c r="A2323">
        <v>821</v>
      </c>
      <c r="B2323" t="s">
        <v>9</v>
      </c>
      <c r="C2323">
        <v>438402.25</v>
      </c>
      <c r="D2323" t="s">
        <v>10</v>
      </c>
      <c r="E2323" t="s">
        <v>16</v>
      </c>
      <c r="F2323" t="s">
        <v>12</v>
      </c>
      <c r="G2323" t="s">
        <v>13</v>
      </c>
      <c r="H2323" t="s">
        <v>13</v>
      </c>
      <c r="I2323">
        <v>28</v>
      </c>
      <c r="J2323" t="str">
        <f>IF(ABS((C2323-AVERAGE($C:$C))/_xlfn.STDEV.S(moras2[SALARIO]))&gt;1.96,"Atípico","No")</f>
        <v>No</v>
      </c>
      <c r="K2323" t="str">
        <f>IF(ABS((moras2[[#This Row],[EDAD]]-AVERAGE($I:$I))/_xlfn.STDEV.S($I:$I))&gt;1.96,"Atípico","No")</f>
        <v>No</v>
      </c>
      <c r="L2323" t="str">
        <f t="shared" si="72"/>
        <v>26-35</v>
      </c>
      <c r="M2323" t="str">
        <f t="shared" si="73"/>
        <v>0-500.000</v>
      </c>
    </row>
    <row r="2324" spans="1:13" x14ac:dyDescent="0.35">
      <c r="A2324">
        <v>4129</v>
      </c>
      <c r="B2324" t="s">
        <v>9</v>
      </c>
      <c r="C2324">
        <v>437896</v>
      </c>
      <c r="D2324" t="s">
        <v>18</v>
      </c>
      <c r="E2324" t="s">
        <v>16</v>
      </c>
      <c r="F2324" t="s">
        <v>12</v>
      </c>
      <c r="G2324" t="s">
        <v>13</v>
      </c>
      <c r="H2324" t="s">
        <v>13</v>
      </c>
      <c r="I2324">
        <v>39</v>
      </c>
      <c r="J2324" t="str">
        <f>IF(ABS((C2324-AVERAGE($C:$C))/_xlfn.STDEV.S(moras2[SALARIO]))&gt;1.96,"Atípico","No")</f>
        <v>No</v>
      </c>
      <c r="K2324" t="str">
        <f>IF(ABS((moras2[[#This Row],[EDAD]]-AVERAGE($I:$I))/_xlfn.STDEV.S($I:$I))&gt;1.96,"Atípico","No")</f>
        <v>No</v>
      </c>
      <c r="L2324" t="str">
        <f t="shared" si="72"/>
        <v>36-45</v>
      </c>
      <c r="M2324" t="str">
        <f t="shared" si="73"/>
        <v>0-500.000</v>
      </c>
    </row>
    <row r="2325" spans="1:13" x14ac:dyDescent="0.35">
      <c r="A2325">
        <v>1234</v>
      </c>
      <c r="B2325" t="s">
        <v>9</v>
      </c>
      <c r="C2325">
        <v>437356.05</v>
      </c>
      <c r="D2325" t="s">
        <v>10</v>
      </c>
      <c r="E2325" t="s">
        <v>16</v>
      </c>
      <c r="F2325" t="s">
        <v>12</v>
      </c>
      <c r="G2325" t="s">
        <v>12</v>
      </c>
      <c r="H2325" t="s">
        <v>13</v>
      </c>
      <c r="I2325">
        <v>29</v>
      </c>
      <c r="J2325" t="str">
        <f>IF(ABS((C2325-AVERAGE($C:$C))/_xlfn.STDEV.S(moras2[SALARIO]))&gt;1.96,"Atípico","No")</f>
        <v>No</v>
      </c>
      <c r="K2325" t="str">
        <f>IF(ABS((moras2[[#This Row],[EDAD]]-AVERAGE($I:$I))/_xlfn.STDEV.S($I:$I))&gt;1.96,"Atípico","No")</f>
        <v>No</v>
      </c>
      <c r="L2325" t="str">
        <f t="shared" si="72"/>
        <v>26-35</v>
      </c>
      <c r="M2325" t="str">
        <f t="shared" si="73"/>
        <v>0-500.000</v>
      </c>
    </row>
    <row r="2326" spans="1:13" x14ac:dyDescent="0.35">
      <c r="A2326">
        <v>2930</v>
      </c>
      <c r="B2326" t="s">
        <v>9</v>
      </c>
      <c r="C2326">
        <v>437310</v>
      </c>
      <c r="D2326" t="s">
        <v>10</v>
      </c>
      <c r="E2326" t="s">
        <v>16</v>
      </c>
      <c r="F2326" t="s">
        <v>12</v>
      </c>
      <c r="G2326" t="s">
        <v>13</v>
      </c>
      <c r="H2326" t="s">
        <v>13</v>
      </c>
      <c r="I2326">
        <v>31</v>
      </c>
      <c r="J2326" t="str">
        <f>IF(ABS((C2326-AVERAGE($C:$C))/_xlfn.STDEV.S(moras2[SALARIO]))&gt;1.96,"Atípico","No")</f>
        <v>No</v>
      </c>
      <c r="K2326" t="str">
        <f>IF(ABS((moras2[[#This Row],[EDAD]]-AVERAGE($I:$I))/_xlfn.STDEV.S($I:$I))&gt;1.96,"Atípico","No")</f>
        <v>No</v>
      </c>
      <c r="L2326" t="str">
        <f t="shared" si="72"/>
        <v>26-35</v>
      </c>
      <c r="M2326" t="str">
        <f t="shared" si="73"/>
        <v>0-500.000</v>
      </c>
    </row>
    <row r="2327" spans="1:13" x14ac:dyDescent="0.35">
      <c r="A2327">
        <v>1431</v>
      </c>
      <c r="B2327" t="s">
        <v>9</v>
      </c>
      <c r="C2327">
        <v>437183.54</v>
      </c>
      <c r="D2327" t="s">
        <v>10</v>
      </c>
      <c r="E2327" t="s">
        <v>16</v>
      </c>
      <c r="F2327" t="s">
        <v>12</v>
      </c>
      <c r="G2327" t="s">
        <v>13</v>
      </c>
      <c r="H2327" t="s">
        <v>13</v>
      </c>
      <c r="I2327">
        <v>46</v>
      </c>
      <c r="J2327" t="str">
        <f>IF(ABS((C2327-AVERAGE($C:$C))/_xlfn.STDEV.S(moras2[SALARIO]))&gt;1.96,"Atípico","No")</f>
        <v>No</v>
      </c>
      <c r="K2327" t="str">
        <f>IF(ABS((moras2[[#This Row],[EDAD]]-AVERAGE($I:$I))/_xlfn.STDEV.S($I:$I))&gt;1.96,"Atípico","No")</f>
        <v>No</v>
      </c>
      <c r="L2327" t="str">
        <f t="shared" si="72"/>
        <v>46-55</v>
      </c>
      <c r="M2327" t="str">
        <f t="shared" si="73"/>
        <v>0-500.000</v>
      </c>
    </row>
    <row r="2328" spans="1:13" x14ac:dyDescent="0.35">
      <c r="A2328">
        <v>4128</v>
      </c>
      <c r="B2328" t="s">
        <v>9</v>
      </c>
      <c r="C2328">
        <v>436800</v>
      </c>
      <c r="D2328" t="s">
        <v>10</v>
      </c>
      <c r="E2328" t="s">
        <v>16</v>
      </c>
      <c r="F2328" t="s">
        <v>12</v>
      </c>
      <c r="G2328" t="s">
        <v>13</v>
      </c>
      <c r="H2328" t="s">
        <v>13</v>
      </c>
      <c r="I2328">
        <v>53</v>
      </c>
      <c r="J2328" t="str">
        <f>IF(ABS((C2328-AVERAGE($C:$C))/_xlfn.STDEV.S(moras2[SALARIO]))&gt;1.96,"Atípico","No")</f>
        <v>No</v>
      </c>
      <c r="K2328" t="str">
        <f>IF(ABS((moras2[[#This Row],[EDAD]]-AVERAGE($I:$I))/_xlfn.STDEV.S($I:$I))&gt;1.96,"Atípico","No")</f>
        <v>No</v>
      </c>
      <c r="L2328" t="str">
        <f t="shared" si="72"/>
        <v>46-55</v>
      </c>
      <c r="M2328" t="str">
        <f t="shared" si="73"/>
        <v>0-500.000</v>
      </c>
    </row>
    <row r="2329" spans="1:13" x14ac:dyDescent="0.35">
      <c r="A2329">
        <v>523</v>
      </c>
      <c r="B2329" t="s">
        <v>9</v>
      </c>
      <c r="C2329">
        <v>436481</v>
      </c>
      <c r="D2329" t="s">
        <v>18</v>
      </c>
      <c r="E2329" t="s">
        <v>16</v>
      </c>
      <c r="F2329" t="s">
        <v>12</v>
      </c>
      <c r="G2329" t="s">
        <v>13</v>
      </c>
      <c r="H2329" t="s">
        <v>12</v>
      </c>
      <c r="I2329">
        <v>51</v>
      </c>
      <c r="J2329" t="str">
        <f>IF(ABS((C2329-AVERAGE($C:$C))/_xlfn.STDEV.S(moras2[SALARIO]))&gt;1.96,"Atípico","No")</f>
        <v>No</v>
      </c>
      <c r="K2329" t="str">
        <f>IF(ABS((moras2[[#This Row],[EDAD]]-AVERAGE($I:$I))/_xlfn.STDEV.S($I:$I))&gt;1.96,"Atípico","No")</f>
        <v>No</v>
      </c>
      <c r="L2329" t="str">
        <f t="shared" si="72"/>
        <v>46-55</v>
      </c>
      <c r="M2329" t="str">
        <f t="shared" si="73"/>
        <v>0-500.000</v>
      </c>
    </row>
    <row r="2330" spans="1:13" x14ac:dyDescent="0.35">
      <c r="A2330">
        <v>1755</v>
      </c>
      <c r="B2330" t="s">
        <v>15</v>
      </c>
      <c r="C2330">
        <v>436448</v>
      </c>
      <c r="D2330" t="s">
        <v>18</v>
      </c>
      <c r="E2330" t="s">
        <v>16</v>
      </c>
      <c r="F2330" t="s">
        <v>12</v>
      </c>
      <c r="G2330" t="s">
        <v>13</v>
      </c>
      <c r="H2330" t="s">
        <v>13</v>
      </c>
      <c r="I2330">
        <v>37</v>
      </c>
      <c r="J2330" t="str">
        <f>IF(ABS((C2330-AVERAGE($C:$C))/_xlfn.STDEV.S(moras2[SALARIO]))&gt;1.96,"Atípico","No")</f>
        <v>No</v>
      </c>
      <c r="K2330" t="str">
        <f>IF(ABS((moras2[[#This Row],[EDAD]]-AVERAGE($I:$I))/_xlfn.STDEV.S($I:$I))&gt;1.96,"Atípico","No")</f>
        <v>No</v>
      </c>
      <c r="L2330" t="str">
        <f t="shared" si="72"/>
        <v>36-45</v>
      </c>
      <c r="M2330" t="str">
        <f t="shared" si="73"/>
        <v>0-500.000</v>
      </c>
    </row>
    <row r="2331" spans="1:13" x14ac:dyDescent="0.35">
      <c r="A2331">
        <v>2441</v>
      </c>
      <c r="B2331" t="s">
        <v>15</v>
      </c>
      <c r="C2331">
        <v>436419</v>
      </c>
      <c r="D2331" t="s">
        <v>14</v>
      </c>
      <c r="E2331" t="s">
        <v>11</v>
      </c>
      <c r="F2331" t="s">
        <v>12</v>
      </c>
      <c r="G2331" t="s">
        <v>13</v>
      </c>
      <c r="H2331" t="s">
        <v>13</v>
      </c>
      <c r="I2331">
        <v>79</v>
      </c>
      <c r="J2331" t="str">
        <f>IF(ABS((C2331-AVERAGE($C:$C))/_xlfn.STDEV.S(moras2[SALARIO]))&gt;1.96,"Atípico","No")</f>
        <v>No</v>
      </c>
      <c r="K2331" t="str">
        <f>IF(ABS((moras2[[#This Row],[EDAD]]-AVERAGE($I:$I))/_xlfn.STDEV.S($I:$I))&gt;1.96,"Atípico","No")</f>
        <v>Atípico</v>
      </c>
      <c r="L2331" t="str">
        <f t="shared" si="72"/>
        <v>56+</v>
      </c>
      <c r="M2331" t="str">
        <f t="shared" si="73"/>
        <v>0-500.000</v>
      </c>
    </row>
    <row r="2332" spans="1:13" x14ac:dyDescent="0.35">
      <c r="A2332">
        <v>2800</v>
      </c>
      <c r="B2332" t="s">
        <v>9</v>
      </c>
      <c r="C2332">
        <v>436134</v>
      </c>
      <c r="D2332" t="s">
        <v>10</v>
      </c>
      <c r="E2332" t="s">
        <v>16</v>
      </c>
      <c r="F2332" t="s">
        <v>12</v>
      </c>
      <c r="G2332" t="s">
        <v>13</v>
      </c>
      <c r="H2332" t="s">
        <v>13</v>
      </c>
      <c r="I2332">
        <v>23</v>
      </c>
      <c r="J2332" t="str">
        <f>IF(ABS((C2332-AVERAGE($C:$C))/_xlfn.STDEV.S(moras2[SALARIO]))&gt;1.96,"Atípico","No")</f>
        <v>No</v>
      </c>
      <c r="K2332" t="str">
        <f>IF(ABS((moras2[[#This Row],[EDAD]]-AVERAGE($I:$I))/_xlfn.STDEV.S($I:$I))&gt;1.96,"Atípico","No")</f>
        <v>No</v>
      </c>
      <c r="L2332" t="str">
        <f t="shared" si="72"/>
        <v>26-35</v>
      </c>
      <c r="M2332" t="str">
        <f t="shared" si="73"/>
        <v>0-500.000</v>
      </c>
    </row>
    <row r="2333" spans="1:13" x14ac:dyDescent="0.35">
      <c r="A2333">
        <v>1493</v>
      </c>
      <c r="B2333" t="s">
        <v>9</v>
      </c>
      <c r="C2333">
        <v>435801</v>
      </c>
      <c r="D2333" t="s">
        <v>10</v>
      </c>
      <c r="E2333" t="s">
        <v>16</v>
      </c>
      <c r="F2333" t="s">
        <v>12</v>
      </c>
      <c r="G2333" t="s">
        <v>12</v>
      </c>
      <c r="H2333" t="s">
        <v>13</v>
      </c>
      <c r="I2333">
        <v>47</v>
      </c>
      <c r="J2333" t="str">
        <f>IF(ABS((C2333-AVERAGE($C:$C))/_xlfn.STDEV.S(moras2[SALARIO]))&gt;1.96,"Atípico","No")</f>
        <v>No</v>
      </c>
      <c r="K2333" t="str">
        <f>IF(ABS((moras2[[#This Row],[EDAD]]-AVERAGE($I:$I))/_xlfn.STDEV.S($I:$I))&gt;1.96,"Atípico","No")</f>
        <v>No</v>
      </c>
      <c r="L2333" t="str">
        <f t="shared" si="72"/>
        <v>46-55</v>
      </c>
      <c r="M2333" t="str">
        <f t="shared" si="73"/>
        <v>0-500.000</v>
      </c>
    </row>
    <row r="2334" spans="1:13" x14ac:dyDescent="0.35">
      <c r="A2334">
        <v>246</v>
      </c>
      <c r="B2334" t="s">
        <v>9</v>
      </c>
      <c r="C2334">
        <v>435182.43</v>
      </c>
      <c r="D2334" t="s">
        <v>10</v>
      </c>
      <c r="E2334" t="s">
        <v>16</v>
      </c>
      <c r="F2334" t="s">
        <v>12</v>
      </c>
      <c r="G2334" t="s">
        <v>13</v>
      </c>
      <c r="H2334" t="s">
        <v>13</v>
      </c>
      <c r="I2334">
        <v>24</v>
      </c>
      <c r="J2334" t="str">
        <f>IF(ABS((C2334-AVERAGE($C:$C))/_xlfn.STDEV.S(moras2[SALARIO]))&gt;1.96,"Atípico","No")</f>
        <v>No</v>
      </c>
      <c r="K2334" t="str">
        <f>IF(ABS((moras2[[#This Row],[EDAD]]-AVERAGE($I:$I))/_xlfn.STDEV.S($I:$I))&gt;1.96,"Atípico","No")</f>
        <v>No</v>
      </c>
      <c r="L2334" t="str">
        <f t="shared" si="72"/>
        <v>26-35</v>
      </c>
      <c r="M2334" t="str">
        <f t="shared" si="73"/>
        <v>0-500.000</v>
      </c>
    </row>
    <row r="2335" spans="1:13" x14ac:dyDescent="0.35">
      <c r="A2335">
        <v>3466</v>
      </c>
      <c r="B2335" t="s">
        <v>9</v>
      </c>
      <c r="C2335">
        <v>434729</v>
      </c>
      <c r="D2335" t="s">
        <v>10</v>
      </c>
      <c r="E2335" t="s">
        <v>16</v>
      </c>
      <c r="F2335" t="s">
        <v>12</v>
      </c>
      <c r="G2335" t="s">
        <v>13</v>
      </c>
      <c r="H2335" t="s">
        <v>13</v>
      </c>
      <c r="I2335">
        <v>40</v>
      </c>
      <c r="J2335" t="str">
        <f>IF(ABS((C2335-AVERAGE($C:$C))/_xlfn.STDEV.S(moras2[SALARIO]))&gt;1.96,"Atípico","No")</f>
        <v>No</v>
      </c>
      <c r="K2335" t="str">
        <f>IF(ABS((moras2[[#This Row],[EDAD]]-AVERAGE($I:$I))/_xlfn.STDEV.S($I:$I))&gt;1.96,"Atípico","No")</f>
        <v>No</v>
      </c>
      <c r="L2335" t="str">
        <f t="shared" si="72"/>
        <v>36-45</v>
      </c>
      <c r="M2335" t="str">
        <f t="shared" si="73"/>
        <v>0-500.000</v>
      </c>
    </row>
    <row r="2336" spans="1:13" x14ac:dyDescent="0.35">
      <c r="A2336">
        <v>3648</v>
      </c>
      <c r="B2336" t="s">
        <v>15</v>
      </c>
      <c r="C2336">
        <v>433902.87</v>
      </c>
      <c r="D2336" t="s">
        <v>10</v>
      </c>
      <c r="E2336" t="s">
        <v>16</v>
      </c>
      <c r="F2336" t="s">
        <v>12</v>
      </c>
      <c r="G2336" t="s">
        <v>13</v>
      </c>
      <c r="H2336" t="s">
        <v>13</v>
      </c>
      <c r="I2336">
        <v>31</v>
      </c>
      <c r="J2336" t="str">
        <f>IF(ABS((C2336-AVERAGE($C:$C))/_xlfn.STDEV.S(moras2[SALARIO]))&gt;1.96,"Atípico","No")</f>
        <v>No</v>
      </c>
      <c r="K2336" t="str">
        <f>IF(ABS((moras2[[#This Row],[EDAD]]-AVERAGE($I:$I))/_xlfn.STDEV.S($I:$I))&gt;1.96,"Atípico","No")</f>
        <v>No</v>
      </c>
      <c r="L2336" t="str">
        <f t="shared" si="72"/>
        <v>26-35</v>
      </c>
      <c r="M2336" t="str">
        <f t="shared" si="73"/>
        <v>0-500.000</v>
      </c>
    </row>
    <row r="2337" spans="1:13" x14ac:dyDescent="0.35">
      <c r="A2337">
        <v>1004</v>
      </c>
      <c r="B2337" t="s">
        <v>15</v>
      </c>
      <c r="C2337">
        <v>433738.95</v>
      </c>
      <c r="D2337" t="s">
        <v>10</v>
      </c>
      <c r="E2337" t="s">
        <v>16</v>
      </c>
      <c r="F2337" t="s">
        <v>12</v>
      </c>
      <c r="G2337" t="s">
        <v>13</v>
      </c>
      <c r="H2337" t="s">
        <v>13</v>
      </c>
      <c r="I2337">
        <v>45</v>
      </c>
      <c r="J2337" t="str">
        <f>IF(ABS((C2337-AVERAGE($C:$C))/_xlfn.STDEV.S(moras2[SALARIO]))&gt;1.96,"Atípico","No")</f>
        <v>No</v>
      </c>
      <c r="K2337" t="str">
        <f>IF(ABS((moras2[[#This Row],[EDAD]]-AVERAGE($I:$I))/_xlfn.STDEV.S($I:$I))&gt;1.96,"Atípico","No")</f>
        <v>No</v>
      </c>
      <c r="L2337" t="str">
        <f t="shared" si="72"/>
        <v>36-45</v>
      </c>
      <c r="M2337" t="str">
        <f t="shared" si="73"/>
        <v>0-500.000</v>
      </c>
    </row>
    <row r="2338" spans="1:13" x14ac:dyDescent="0.35">
      <c r="A2338">
        <v>4157</v>
      </c>
      <c r="B2338" t="s">
        <v>9</v>
      </c>
      <c r="C2338">
        <v>433710</v>
      </c>
      <c r="D2338" t="s">
        <v>10</v>
      </c>
      <c r="E2338" t="s">
        <v>16</v>
      </c>
      <c r="F2338" t="s">
        <v>12</v>
      </c>
      <c r="G2338" t="s">
        <v>13</v>
      </c>
      <c r="H2338" t="s">
        <v>13</v>
      </c>
      <c r="I2338">
        <v>60</v>
      </c>
      <c r="J2338" t="str">
        <f>IF(ABS((C2338-AVERAGE($C:$C))/_xlfn.STDEV.S(moras2[SALARIO]))&gt;1.96,"Atípico","No")</f>
        <v>No</v>
      </c>
      <c r="K2338" t="str">
        <f>IF(ABS((moras2[[#This Row],[EDAD]]-AVERAGE($I:$I))/_xlfn.STDEV.S($I:$I))&gt;1.96,"Atípico","No")</f>
        <v>No</v>
      </c>
      <c r="L2338" t="str">
        <f t="shared" si="72"/>
        <v>56+</v>
      </c>
      <c r="M2338" t="str">
        <f t="shared" si="73"/>
        <v>0-500.000</v>
      </c>
    </row>
    <row r="2339" spans="1:13" x14ac:dyDescent="0.35">
      <c r="A2339">
        <v>3948</v>
      </c>
      <c r="B2339" t="s">
        <v>15</v>
      </c>
      <c r="C2339">
        <v>433430</v>
      </c>
      <c r="D2339" t="s">
        <v>10</v>
      </c>
      <c r="E2339" t="s">
        <v>11</v>
      </c>
      <c r="F2339" t="s">
        <v>12</v>
      </c>
      <c r="G2339" t="s">
        <v>13</v>
      </c>
      <c r="H2339" t="s">
        <v>12</v>
      </c>
      <c r="I2339">
        <v>48</v>
      </c>
      <c r="J2339" t="str">
        <f>IF(ABS((C2339-AVERAGE($C:$C))/_xlfn.STDEV.S(moras2[SALARIO]))&gt;1.96,"Atípico","No")</f>
        <v>No</v>
      </c>
      <c r="K2339" t="str">
        <f>IF(ABS((moras2[[#This Row],[EDAD]]-AVERAGE($I:$I))/_xlfn.STDEV.S($I:$I))&gt;1.96,"Atípico","No")</f>
        <v>No</v>
      </c>
      <c r="L2339" t="str">
        <f t="shared" si="72"/>
        <v>46-55</v>
      </c>
      <c r="M2339" t="str">
        <f t="shared" si="73"/>
        <v>0-500.000</v>
      </c>
    </row>
    <row r="2340" spans="1:13" x14ac:dyDescent="0.35">
      <c r="A2340">
        <v>3153</v>
      </c>
      <c r="B2340" t="s">
        <v>9</v>
      </c>
      <c r="C2340">
        <v>433254</v>
      </c>
      <c r="D2340" t="s">
        <v>18</v>
      </c>
      <c r="E2340" t="s">
        <v>16</v>
      </c>
      <c r="F2340" t="s">
        <v>12</v>
      </c>
      <c r="G2340" t="s">
        <v>13</v>
      </c>
      <c r="H2340" t="s">
        <v>12</v>
      </c>
      <c r="I2340">
        <v>59</v>
      </c>
      <c r="J2340" t="str">
        <f>IF(ABS((C2340-AVERAGE($C:$C))/_xlfn.STDEV.S(moras2[SALARIO]))&gt;1.96,"Atípico","No")</f>
        <v>No</v>
      </c>
      <c r="K2340" t="str">
        <f>IF(ABS((moras2[[#This Row],[EDAD]]-AVERAGE($I:$I))/_xlfn.STDEV.S($I:$I))&gt;1.96,"Atípico","No")</f>
        <v>No</v>
      </c>
      <c r="L2340" t="str">
        <f t="shared" si="72"/>
        <v>56+</v>
      </c>
      <c r="M2340" t="str">
        <f t="shared" si="73"/>
        <v>0-500.000</v>
      </c>
    </row>
    <row r="2341" spans="1:13" x14ac:dyDescent="0.35">
      <c r="A2341">
        <v>4874</v>
      </c>
      <c r="B2341" t="s">
        <v>9</v>
      </c>
      <c r="C2341">
        <v>433136</v>
      </c>
      <c r="D2341" t="s">
        <v>10</v>
      </c>
      <c r="E2341" t="s">
        <v>16</v>
      </c>
      <c r="F2341" t="s">
        <v>12</v>
      </c>
      <c r="G2341" t="s">
        <v>13</v>
      </c>
      <c r="H2341" t="s">
        <v>13</v>
      </c>
      <c r="I2341">
        <v>50</v>
      </c>
      <c r="J2341" t="str">
        <f>IF(ABS((C2341-AVERAGE($C:$C))/_xlfn.STDEV.S(moras2[SALARIO]))&gt;1.96,"Atípico","No")</f>
        <v>No</v>
      </c>
      <c r="K2341" t="str">
        <f>IF(ABS((moras2[[#This Row],[EDAD]]-AVERAGE($I:$I))/_xlfn.STDEV.S($I:$I))&gt;1.96,"Atípico","No")</f>
        <v>No</v>
      </c>
      <c r="L2341" t="str">
        <f t="shared" si="72"/>
        <v>46-55</v>
      </c>
      <c r="M2341" t="str">
        <f t="shared" si="73"/>
        <v>0-500.000</v>
      </c>
    </row>
    <row r="2342" spans="1:13" x14ac:dyDescent="0.35">
      <c r="A2342">
        <v>2013</v>
      </c>
      <c r="B2342" t="s">
        <v>9</v>
      </c>
      <c r="C2342">
        <v>433085</v>
      </c>
      <c r="D2342" t="s">
        <v>18</v>
      </c>
      <c r="E2342" t="s">
        <v>16</v>
      </c>
      <c r="F2342" t="s">
        <v>12</v>
      </c>
      <c r="G2342" t="s">
        <v>13</v>
      </c>
      <c r="H2342" t="s">
        <v>12</v>
      </c>
      <c r="I2342">
        <v>46</v>
      </c>
      <c r="J2342" t="str">
        <f>IF(ABS((C2342-AVERAGE($C:$C))/_xlfn.STDEV.S(moras2[SALARIO]))&gt;1.96,"Atípico","No")</f>
        <v>No</v>
      </c>
      <c r="K2342" t="str">
        <f>IF(ABS((moras2[[#This Row],[EDAD]]-AVERAGE($I:$I))/_xlfn.STDEV.S($I:$I))&gt;1.96,"Atípico","No")</f>
        <v>No</v>
      </c>
      <c r="L2342" t="str">
        <f t="shared" si="72"/>
        <v>46-55</v>
      </c>
      <c r="M2342" t="str">
        <f t="shared" si="73"/>
        <v>0-500.000</v>
      </c>
    </row>
    <row r="2343" spans="1:13" x14ac:dyDescent="0.35">
      <c r="A2343">
        <v>771</v>
      </c>
      <c r="B2343" t="s">
        <v>9</v>
      </c>
      <c r="C2343">
        <v>433085</v>
      </c>
      <c r="D2343" t="s">
        <v>18</v>
      </c>
      <c r="E2343" t="s">
        <v>16</v>
      </c>
      <c r="F2343" t="s">
        <v>12</v>
      </c>
      <c r="G2343" t="s">
        <v>12</v>
      </c>
      <c r="H2343" t="s">
        <v>12</v>
      </c>
      <c r="I2343">
        <v>53</v>
      </c>
      <c r="J2343" t="str">
        <f>IF(ABS((C2343-AVERAGE($C:$C))/_xlfn.STDEV.S(moras2[SALARIO]))&gt;1.96,"Atípico","No")</f>
        <v>No</v>
      </c>
      <c r="K2343" t="str">
        <f>IF(ABS((moras2[[#This Row],[EDAD]]-AVERAGE($I:$I))/_xlfn.STDEV.S($I:$I))&gt;1.96,"Atípico","No")</f>
        <v>No</v>
      </c>
      <c r="L2343" t="str">
        <f t="shared" si="72"/>
        <v>46-55</v>
      </c>
      <c r="M2343" t="str">
        <f t="shared" si="73"/>
        <v>0-500.000</v>
      </c>
    </row>
    <row r="2344" spans="1:13" x14ac:dyDescent="0.35">
      <c r="A2344">
        <v>317</v>
      </c>
      <c r="B2344" t="s">
        <v>9</v>
      </c>
      <c r="C2344">
        <v>433000</v>
      </c>
      <c r="D2344" t="s">
        <v>10</v>
      </c>
      <c r="E2344" t="s">
        <v>16</v>
      </c>
      <c r="F2344" t="s">
        <v>12</v>
      </c>
      <c r="G2344" t="s">
        <v>13</v>
      </c>
      <c r="H2344" t="s">
        <v>13</v>
      </c>
      <c r="I2344">
        <v>45</v>
      </c>
      <c r="J2344" t="str">
        <f>IF(ABS((C2344-AVERAGE($C:$C))/_xlfn.STDEV.S(moras2[SALARIO]))&gt;1.96,"Atípico","No")</f>
        <v>No</v>
      </c>
      <c r="K2344" t="str">
        <f>IF(ABS((moras2[[#This Row],[EDAD]]-AVERAGE($I:$I))/_xlfn.STDEV.S($I:$I))&gt;1.96,"Atípico","No")</f>
        <v>No</v>
      </c>
      <c r="L2344" t="str">
        <f t="shared" si="72"/>
        <v>36-45</v>
      </c>
      <c r="M2344" t="str">
        <f t="shared" si="73"/>
        <v>0-500.000</v>
      </c>
    </row>
    <row r="2345" spans="1:13" x14ac:dyDescent="0.35">
      <c r="A2345">
        <v>1834</v>
      </c>
      <c r="B2345" t="s">
        <v>9</v>
      </c>
      <c r="C2345">
        <v>432986.25</v>
      </c>
      <c r="D2345" t="s">
        <v>10</v>
      </c>
      <c r="E2345" t="s">
        <v>16</v>
      </c>
      <c r="F2345" t="s">
        <v>12</v>
      </c>
      <c r="G2345" t="s">
        <v>12</v>
      </c>
      <c r="H2345" t="s">
        <v>13</v>
      </c>
      <c r="I2345">
        <v>45</v>
      </c>
      <c r="J2345" t="str">
        <f>IF(ABS((C2345-AVERAGE($C:$C))/_xlfn.STDEV.S(moras2[SALARIO]))&gt;1.96,"Atípico","No")</f>
        <v>No</v>
      </c>
      <c r="K2345" t="str">
        <f>IF(ABS((moras2[[#This Row],[EDAD]]-AVERAGE($I:$I))/_xlfn.STDEV.S($I:$I))&gt;1.96,"Atípico","No")</f>
        <v>No</v>
      </c>
      <c r="L2345" t="str">
        <f t="shared" si="72"/>
        <v>36-45</v>
      </c>
      <c r="M2345" t="str">
        <f t="shared" si="73"/>
        <v>0-500.000</v>
      </c>
    </row>
    <row r="2346" spans="1:13" x14ac:dyDescent="0.35">
      <c r="A2346">
        <v>844</v>
      </c>
      <c r="B2346" t="s">
        <v>15</v>
      </c>
      <c r="C2346">
        <v>432916.67</v>
      </c>
      <c r="D2346" t="s">
        <v>10</v>
      </c>
      <c r="E2346" t="s">
        <v>16</v>
      </c>
      <c r="F2346" t="s">
        <v>12</v>
      </c>
      <c r="G2346" t="s">
        <v>13</v>
      </c>
      <c r="H2346" t="s">
        <v>13</v>
      </c>
      <c r="I2346">
        <v>23</v>
      </c>
      <c r="J2346" t="str">
        <f>IF(ABS((C2346-AVERAGE($C:$C))/_xlfn.STDEV.S(moras2[SALARIO]))&gt;1.96,"Atípico","No")</f>
        <v>No</v>
      </c>
      <c r="K2346" t="str">
        <f>IF(ABS((moras2[[#This Row],[EDAD]]-AVERAGE($I:$I))/_xlfn.STDEV.S($I:$I))&gt;1.96,"Atípico","No")</f>
        <v>No</v>
      </c>
      <c r="L2346" t="str">
        <f t="shared" si="72"/>
        <v>26-35</v>
      </c>
      <c r="M2346" t="str">
        <f t="shared" si="73"/>
        <v>0-500.000</v>
      </c>
    </row>
    <row r="2347" spans="1:13" x14ac:dyDescent="0.35">
      <c r="A2347">
        <v>430</v>
      </c>
      <c r="B2347" t="s">
        <v>9</v>
      </c>
      <c r="C2347">
        <v>432667</v>
      </c>
      <c r="D2347" t="s">
        <v>10</v>
      </c>
      <c r="E2347" t="s">
        <v>16</v>
      </c>
      <c r="F2347" t="s">
        <v>12</v>
      </c>
      <c r="G2347" t="s">
        <v>13</v>
      </c>
      <c r="H2347" t="s">
        <v>13</v>
      </c>
      <c r="I2347">
        <v>23</v>
      </c>
      <c r="J2347" t="str">
        <f>IF(ABS((C2347-AVERAGE($C:$C))/_xlfn.STDEV.S(moras2[SALARIO]))&gt;1.96,"Atípico","No")</f>
        <v>No</v>
      </c>
      <c r="K2347" t="str">
        <f>IF(ABS((moras2[[#This Row],[EDAD]]-AVERAGE($I:$I))/_xlfn.STDEV.S($I:$I))&gt;1.96,"Atípico","No")</f>
        <v>No</v>
      </c>
      <c r="L2347" t="str">
        <f t="shared" si="72"/>
        <v>26-35</v>
      </c>
      <c r="M2347" t="str">
        <f t="shared" si="73"/>
        <v>0-500.000</v>
      </c>
    </row>
    <row r="2348" spans="1:13" x14ac:dyDescent="0.35">
      <c r="A2348">
        <v>4111</v>
      </c>
      <c r="B2348" t="s">
        <v>15</v>
      </c>
      <c r="C2348">
        <v>432600</v>
      </c>
      <c r="D2348" t="s">
        <v>10</v>
      </c>
      <c r="E2348" t="s">
        <v>16</v>
      </c>
      <c r="F2348" t="s">
        <v>12</v>
      </c>
      <c r="G2348" t="s">
        <v>13</v>
      </c>
      <c r="H2348" t="s">
        <v>12</v>
      </c>
      <c r="I2348">
        <v>59</v>
      </c>
      <c r="J2348" t="str">
        <f>IF(ABS((C2348-AVERAGE($C:$C))/_xlfn.STDEV.S(moras2[SALARIO]))&gt;1.96,"Atípico","No")</f>
        <v>No</v>
      </c>
      <c r="K2348" t="str">
        <f>IF(ABS((moras2[[#This Row],[EDAD]]-AVERAGE($I:$I))/_xlfn.STDEV.S($I:$I))&gt;1.96,"Atípico","No")</f>
        <v>No</v>
      </c>
      <c r="L2348" t="str">
        <f t="shared" si="72"/>
        <v>56+</v>
      </c>
      <c r="M2348" t="str">
        <f t="shared" si="73"/>
        <v>0-500.000</v>
      </c>
    </row>
    <row r="2349" spans="1:13" x14ac:dyDescent="0.35">
      <c r="A2349">
        <v>4091</v>
      </c>
      <c r="B2349" t="s">
        <v>15</v>
      </c>
      <c r="C2349">
        <v>432394.93</v>
      </c>
      <c r="D2349" t="s">
        <v>10</v>
      </c>
      <c r="E2349" t="s">
        <v>16</v>
      </c>
      <c r="F2349" t="s">
        <v>12</v>
      </c>
      <c r="G2349" t="s">
        <v>13</v>
      </c>
      <c r="H2349" t="s">
        <v>13</v>
      </c>
      <c r="I2349">
        <v>25</v>
      </c>
      <c r="J2349" t="str">
        <f>IF(ABS((C2349-AVERAGE($C:$C))/_xlfn.STDEV.S(moras2[SALARIO]))&gt;1.96,"Atípico","No")</f>
        <v>No</v>
      </c>
      <c r="K2349" t="str">
        <f>IF(ABS((moras2[[#This Row],[EDAD]]-AVERAGE($I:$I))/_xlfn.STDEV.S($I:$I))&gt;1.96,"Atípico","No")</f>
        <v>No</v>
      </c>
      <c r="L2349" t="str">
        <f t="shared" si="72"/>
        <v>26-35</v>
      </c>
      <c r="M2349" t="str">
        <f t="shared" si="73"/>
        <v>0-500.000</v>
      </c>
    </row>
    <row r="2350" spans="1:13" x14ac:dyDescent="0.35">
      <c r="A2350">
        <v>1478</v>
      </c>
      <c r="B2350" t="s">
        <v>15</v>
      </c>
      <c r="C2350">
        <v>432363</v>
      </c>
      <c r="D2350" t="s">
        <v>14</v>
      </c>
      <c r="E2350" t="s">
        <v>11</v>
      </c>
      <c r="F2350" t="s">
        <v>12</v>
      </c>
      <c r="G2350" t="s">
        <v>13</v>
      </c>
      <c r="H2350" t="s">
        <v>13</v>
      </c>
      <c r="I2350">
        <v>80</v>
      </c>
      <c r="J2350" t="str">
        <f>IF(ABS((C2350-AVERAGE($C:$C))/_xlfn.STDEV.S(moras2[SALARIO]))&gt;1.96,"Atípico","No")</f>
        <v>No</v>
      </c>
      <c r="K2350" t="str">
        <f>IF(ABS((moras2[[#This Row],[EDAD]]-AVERAGE($I:$I))/_xlfn.STDEV.S($I:$I))&gt;1.96,"Atípico","No")</f>
        <v>Atípico</v>
      </c>
      <c r="L2350" t="str">
        <f t="shared" si="72"/>
        <v>56+</v>
      </c>
      <c r="M2350" t="str">
        <f t="shared" si="73"/>
        <v>0-500.000</v>
      </c>
    </row>
    <row r="2351" spans="1:13" x14ac:dyDescent="0.35">
      <c r="A2351">
        <v>4696</v>
      </c>
      <c r="B2351" t="s">
        <v>9</v>
      </c>
      <c r="C2351">
        <v>432301.35</v>
      </c>
      <c r="D2351" t="s">
        <v>10</v>
      </c>
      <c r="E2351" t="s">
        <v>16</v>
      </c>
      <c r="F2351" t="s">
        <v>12</v>
      </c>
      <c r="G2351" t="s">
        <v>13</v>
      </c>
      <c r="H2351" t="s">
        <v>13</v>
      </c>
      <c r="I2351">
        <v>30</v>
      </c>
      <c r="J2351" t="str">
        <f>IF(ABS((C2351-AVERAGE($C:$C))/_xlfn.STDEV.S(moras2[SALARIO]))&gt;1.96,"Atípico","No")</f>
        <v>No</v>
      </c>
      <c r="K2351" t="str">
        <f>IF(ABS((moras2[[#This Row],[EDAD]]-AVERAGE($I:$I))/_xlfn.STDEV.S($I:$I))&gt;1.96,"Atípico","No")</f>
        <v>No</v>
      </c>
      <c r="L2351" t="str">
        <f t="shared" si="72"/>
        <v>26-35</v>
      </c>
      <c r="M2351" t="str">
        <f t="shared" si="73"/>
        <v>0-500.000</v>
      </c>
    </row>
    <row r="2352" spans="1:13" x14ac:dyDescent="0.35">
      <c r="A2352">
        <v>88</v>
      </c>
      <c r="B2352" t="s">
        <v>15</v>
      </c>
      <c r="C2352">
        <v>432031</v>
      </c>
      <c r="D2352" t="s">
        <v>10</v>
      </c>
      <c r="E2352" t="s">
        <v>11</v>
      </c>
      <c r="F2352" t="s">
        <v>12</v>
      </c>
      <c r="G2352" t="s">
        <v>13</v>
      </c>
      <c r="H2352" t="s">
        <v>12</v>
      </c>
      <c r="I2352">
        <v>31</v>
      </c>
      <c r="J2352" t="str">
        <f>IF(ABS((C2352-AVERAGE($C:$C))/_xlfn.STDEV.S(moras2[SALARIO]))&gt;1.96,"Atípico","No")</f>
        <v>No</v>
      </c>
      <c r="K2352" t="str">
        <f>IF(ABS((moras2[[#This Row],[EDAD]]-AVERAGE($I:$I))/_xlfn.STDEV.S($I:$I))&gt;1.96,"Atípico","No")</f>
        <v>No</v>
      </c>
      <c r="L2352" t="str">
        <f t="shared" si="72"/>
        <v>26-35</v>
      </c>
      <c r="M2352" t="str">
        <f t="shared" si="73"/>
        <v>0-500.000</v>
      </c>
    </row>
    <row r="2353" spans="1:13" x14ac:dyDescent="0.35">
      <c r="A2353">
        <v>2686</v>
      </c>
      <c r="B2353" t="s">
        <v>9</v>
      </c>
      <c r="C2353">
        <v>431290</v>
      </c>
      <c r="D2353" t="s">
        <v>10</v>
      </c>
      <c r="E2353" t="s">
        <v>16</v>
      </c>
      <c r="F2353" t="s">
        <v>12</v>
      </c>
      <c r="G2353" t="s">
        <v>13</v>
      </c>
      <c r="H2353" t="s">
        <v>13</v>
      </c>
      <c r="I2353">
        <v>60</v>
      </c>
      <c r="J2353" t="str">
        <f>IF(ABS((C2353-AVERAGE($C:$C))/_xlfn.STDEV.S(moras2[SALARIO]))&gt;1.96,"Atípico","No")</f>
        <v>No</v>
      </c>
      <c r="K2353" t="str">
        <f>IF(ABS((moras2[[#This Row],[EDAD]]-AVERAGE($I:$I))/_xlfn.STDEV.S($I:$I))&gt;1.96,"Atípico","No")</f>
        <v>No</v>
      </c>
      <c r="L2353" t="str">
        <f t="shared" si="72"/>
        <v>56+</v>
      </c>
      <c r="M2353" t="str">
        <f t="shared" si="73"/>
        <v>0-500.000</v>
      </c>
    </row>
    <row r="2354" spans="1:13" x14ac:dyDescent="0.35">
      <c r="A2354">
        <v>4138</v>
      </c>
      <c r="B2354" t="s">
        <v>9</v>
      </c>
      <c r="C2354">
        <v>431178</v>
      </c>
      <c r="D2354" t="s">
        <v>10</v>
      </c>
      <c r="E2354" t="s">
        <v>16</v>
      </c>
      <c r="F2354" t="s">
        <v>12</v>
      </c>
      <c r="G2354" t="s">
        <v>13</v>
      </c>
      <c r="H2354" t="s">
        <v>13</v>
      </c>
      <c r="I2354">
        <v>56</v>
      </c>
      <c r="J2354" t="str">
        <f>IF(ABS((C2354-AVERAGE($C:$C))/_xlfn.STDEV.S(moras2[SALARIO]))&gt;1.96,"Atípico","No")</f>
        <v>No</v>
      </c>
      <c r="K2354" t="str">
        <f>IF(ABS((moras2[[#This Row],[EDAD]]-AVERAGE($I:$I))/_xlfn.STDEV.S($I:$I))&gt;1.96,"Atípico","No")</f>
        <v>No</v>
      </c>
      <c r="L2354" t="str">
        <f t="shared" si="72"/>
        <v>56+</v>
      </c>
      <c r="M2354" t="str">
        <f t="shared" si="73"/>
        <v>0-500.000</v>
      </c>
    </row>
    <row r="2355" spans="1:13" x14ac:dyDescent="0.35">
      <c r="A2355">
        <v>2274</v>
      </c>
      <c r="B2355" t="s">
        <v>15</v>
      </c>
      <c r="C2355">
        <v>430993</v>
      </c>
      <c r="D2355" t="s">
        <v>14</v>
      </c>
      <c r="E2355" t="s">
        <v>11</v>
      </c>
      <c r="F2355" t="s">
        <v>12</v>
      </c>
      <c r="G2355" t="s">
        <v>13</v>
      </c>
      <c r="H2355" t="s">
        <v>13</v>
      </c>
      <c r="I2355">
        <v>64</v>
      </c>
      <c r="J2355" t="str">
        <f>IF(ABS((C2355-AVERAGE($C:$C))/_xlfn.STDEV.S(moras2[SALARIO]))&gt;1.96,"Atípico","No")</f>
        <v>No</v>
      </c>
      <c r="K2355" t="str">
        <f>IF(ABS((moras2[[#This Row],[EDAD]]-AVERAGE($I:$I))/_xlfn.STDEV.S($I:$I))&gt;1.96,"Atípico","No")</f>
        <v>No</v>
      </c>
      <c r="L2355" t="str">
        <f t="shared" si="72"/>
        <v>56+</v>
      </c>
      <c r="M2355" t="str">
        <f t="shared" si="73"/>
        <v>0-500.000</v>
      </c>
    </row>
    <row r="2356" spans="1:13" x14ac:dyDescent="0.35">
      <c r="A2356">
        <v>4863</v>
      </c>
      <c r="B2356" t="s">
        <v>15</v>
      </c>
      <c r="C2356">
        <v>430924</v>
      </c>
      <c r="D2356" t="s">
        <v>10</v>
      </c>
      <c r="E2356" t="s">
        <v>16</v>
      </c>
      <c r="F2356" t="s">
        <v>12</v>
      </c>
      <c r="G2356" t="s">
        <v>13</v>
      </c>
      <c r="H2356" t="s">
        <v>13</v>
      </c>
      <c r="I2356">
        <v>45</v>
      </c>
      <c r="J2356" t="str">
        <f>IF(ABS((C2356-AVERAGE($C:$C))/_xlfn.STDEV.S(moras2[SALARIO]))&gt;1.96,"Atípico","No")</f>
        <v>No</v>
      </c>
      <c r="K2356" t="str">
        <f>IF(ABS((moras2[[#This Row],[EDAD]]-AVERAGE($I:$I))/_xlfn.STDEV.S($I:$I))&gt;1.96,"Atípico","No")</f>
        <v>No</v>
      </c>
      <c r="L2356" t="str">
        <f t="shared" si="72"/>
        <v>36-45</v>
      </c>
      <c r="M2356" t="str">
        <f t="shared" si="73"/>
        <v>0-500.000</v>
      </c>
    </row>
    <row r="2357" spans="1:13" x14ac:dyDescent="0.35">
      <c r="A2357">
        <v>4410</v>
      </c>
      <c r="B2357" t="s">
        <v>15</v>
      </c>
      <c r="C2357">
        <v>430627.35</v>
      </c>
      <c r="D2357" t="s">
        <v>10</v>
      </c>
      <c r="E2357" t="s">
        <v>16</v>
      </c>
      <c r="F2357" t="s">
        <v>12</v>
      </c>
      <c r="G2357" t="s">
        <v>13</v>
      </c>
      <c r="H2357" t="s">
        <v>13</v>
      </c>
      <c r="I2357">
        <v>31</v>
      </c>
      <c r="J2357" t="str">
        <f>IF(ABS((C2357-AVERAGE($C:$C))/_xlfn.STDEV.S(moras2[SALARIO]))&gt;1.96,"Atípico","No")</f>
        <v>No</v>
      </c>
      <c r="K2357" t="str">
        <f>IF(ABS((moras2[[#This Row],[EDAD]]-AVERAGE($I:$I))/_xlfn.STDEV.S($I:$I))&gt;1.96,"Atípico","No")</f>
        <v>No</v>
      </c>
      <c r="L2357" t="str">
        <f t="shared" si="72"/>
        <v>26-35</v>
      </c>
      <c r="M2357" t="str">
        <f t="shared" si="73"/>
        <v>0-500.000</v>
      </c>
    </row>
    <row r="2358" spans="1:13" x14ac:dyDescent="0.35">
      <c r="A2358">
        <v>996</v>
      </c>
      <c r="B2358" t="s">
        <v>9</v>
      </c>
      <c r="C2358">
        <v>430591.65</v>
      </c>
      <c r="D2358" t="s">
        <v>10</v>
      </c>
      <c r="E2358" t="s">
        <v>16</v>
      </c>
      <c r="F2358" t="s">
        <v>12</v>
      </c>
      <c r="G2358" t="s">
        <v>13</v>
      </c>
      <c r="H2358" t="s">
        <v>13</v>
      </c>
      <c r="I2358">
        <v>23</v>
      </c>
      <c r="J2358" t="str">
        <f>IF(ABS((C2358-AVERAGE($C:$C))/_xlfn.STDEV.S(moras2[SALARIO]))&gt;1.96,"Atípico","No")</f>
        <v>No</v>
      </c>
      <c r="K2358" t="str">
        <f>IF(ABS((moras2[[#This Row],[EDAD]]-AVERAGE($I:$I))/_xlfn.STDEV.S($I:$I))&gt;1.96,"Atípico","No")</f>
        <v>No</v>
      </c>
      <c r="L2358" t="str">
        <f t="shared" si="72"/>
        <v>26-35</v>
      </c>
      <c r="M2358" t="str">
        <f t="shared" si="73"/>
        <v>0-500.000</v>
      </c>
    </row>
    <row r="2359" spans="1:13" x14ac:dyDescent="0.35">
      <c r="A2359">
        <v>2244</v>
      </c>
      <c r="B2359" t="s">
        <v>9</v>
      </c>
      <c r="C2359">
        <v>430434</v>
      </c>
      <c r="D2359" t="s">
        <v>10</v>
      </c>
      <c r="E2359" t="s">
        <v>16</v>
      </c>
      <c r="F2359" t="s">
        <v>12</v>
      </c>
      <c r="G2359" t="s">
        <v>13</v>
      </c>
      <c r="H2359" t="s">
        <v>12</v>
      </c>
      <c r="I2359">
        <v>28</v>
      </c>
      <c r="J2359" t="str">
        <f>IF(ABS((C2359-AVERAGE($C:$C))/_xlfn.STDEV.S(moras2[SALARIO]))&gt;1.96,"Atípico","No")</f>
        <v>No</v>
      </c>
      <c r="K2359" t="str">
        <f>IF(ABS((moras2[[#This Row],[EDAD]]-AVERAGE($I:$I))/_xlfn.STDEV.S($I:$I))&gt;1.96,"Atípico","No")</f>
        <v>No</v>
      </c>
      <c r="L2359" t="str">
        <f t="shared" si="72"/>
        <v>26-35</v>
      </c>
      <c r="M2359" t="str">
        <f t="shared" si="73"/>
        <v>0-500.000</v>
      </c>
    </row>
    <row r="2360" spans="1:13" x14ac:dyDescent="0.35">
      <c r="A2360">
        <v>528</v>
      </c>
      <c r="B2360" t="s">
        <v>9</v>
      </c>
      <c r="C2360">
        <v>430371</v>
      </c>
      <c r="D2360" t="s">
        <v>18</v>
      </c>
      <c r="E2360" t="s">
        <v>16</v>
      </c>
      <c r="F2360" t="s">
        <v>12</v>
      </c>
      <c r="G2360" t="s">
        <v>13</v>
      </c>
      <c r="H2360" t="s">
        <v>12</v>
      </c>
      <c r="I2360">
        <v>34</v>
      </c>
      <c r="J2360" t="str">
        <f>IF(ABS((C2360-AVERAGE($C:$C))/_xlfn.STDEV.S(moras2[SALARIO]))&gt;1.96,"Atípico","No")</f>
        <v>No</v>
      </c>
      <c r="K2360" t="str">
        <f>IF(ABS((moras2[[#This Row],[EDAD]]-AVERAGE($I:$I))/_xlfn.STDEV.S($I:$I))&gt;1.96,"Atípico","No")</f>
        <v>No</v>
      </c>
      <c r="L2360" t="str">
        <f t="shared" si="72"/>
        <v>26-35</v>
      </c>
      <c r="M2360" t="str">
        <f t="shared" si="73"/>
        <v>0-500.000</v>
      </c>
    </row>
    <row r="2361" spans="1:13" x14ac:dyDescent="0.35">
      <c r="A2361">
        <v>4827</v>
      </c>
      <c r="B2361" t="s">
        <v>9</v>
      </c>
      <c r="C2361">
        <v>430371</v>
      </c>
      <c r="D2361" t="s">
        <v>18</v>
      </c>
      <c r="E2361" t="s">
        <v>16</v>
      </c>
      <c r="F2361" t="s">
        <v>12</v>
      </c>
      <c r="G2361" t="s">
        <v>13</v>
      </c>
      <c r="H2361" t="s">
        <v>13</v>
      </c>
      <c r="I2361">
        <v>35</v>
      </c>
      <c r="J2361" t="str">
        <f>IF(ABS((C2361-AVERAGE($C:$C))/_xlfn.STDEV.S(moras2[SALARIO]))&gt;1.96,"Atípico","No")</f>
        <v>No</v>
      </c>
      <c r="K2361" t="str">
        <f>IF(ABS((moras2[[#This Row],[EDAD]]-AVERAGE($I:$I))/_xlfn.STDEV.S($I:$I))&gt;1.96,"Atípico","No")</f>
        <v>No</v>
      </c>
      <c r="L2361" t="str">
        <f t="shared" si="72"/>
        <v>26-35</v>
      </c>
      <c r="M2361" t="str">
        <f t="shared" si="73"/>
        <v>0-500.000</v>
      </c>
    </row>
    <row r="2362" spans="1:13" x14ac:dyDescent="0.35">
      <c r="A2362">
        <v>256</v>
      </c>
      <c r="B2362" t="s">
        <v>15</v>
      </c>
      <c r="C2362">
        <v>430147.81</v>
      </c>
      <c r="D2362" t="s">
        <v>10</v>
      </c>
      <c r="E2362" t="s">
        <v>16</v>
      </c>
      <c r="F2362" t="s">
        <v>12</v>
      </c>
      <c r="G2362" t="s">
        <v>13</v>
      </c>
      <c r="H2362" t="s">
        <v>13</v>
      </c>
      <c r="I2362">
        <v>50</v>
      </c>
      <c r="J2362" t="str">
        <f>IF(ABS((C2362-AVERAGE($C:$C))/_xlfn.STDEV.S(moras2[SALARIO]))&gt;1.96,"Atípico","No")</f>
        <v>No</v>
      </c>
      <c r="K2362" t="str">
        <f>IF(ABS((moras2[[#This Row],[EDAD]]-AVERAGE($I:$I))/_xlfn.STDEV.S($I:$I))&gt;1.96,"Atípico","No")</f>
        <v>No</v>
      </c>
      <c r="L2362" t="str">
        <f t="shared" si="72"/>
        <v>46-55</v>
      </c>
      <c r="M2362" t="str">
        <f t="shared" si="73"/>
        <v>0-500.000</v>
      </c>
    </row>
    <row r="2363" spans="1:13" x14ac:dyDescent="0.35">
      <c r="A2363">
        <v>2700</v>
      </c>
      <c r="B2363" t="s">
        <v>15</v>
      </c>
      <c r="C2363">
        <v>430103.9</v>
      </c>
      <c r="D2363" t="s">
        <v>10</v>
      </c>
      <c r="E2363" t="s">
        <v>16</v>
      </c>
      <c r="F2363" t="s">
        <v>12</v>
      </c>
      <c r="G2363" t="s">
        <v>13</v>
      </c>
      <c r="H2363" t="s">
        <v>13</v>
      </c>
      <c r="I2363">
        <v>22</v>
      </c>
      <c r="J2363" t="str">
        <f>IF(ABS((C2363-AVERAGE($C:$C))/_xlfn.STDEV.S(moras2[SALARIO]))&gt;1.96,"Atípico","No")</f>
        <v>No</v>
      </c>
      <c r="K2363" t="str">
        <f>IF(ABS((moras2[[#This Row],[EDAD]]-AVERAGE($I:$I))/_xlfn.STDEV.S($I:$I))&gt;1.96,"Atípico","No")</f>
        <v>No</v>
      </c>
      <c r="L2363" t="str">
        <f t="shared" si="72"/>
        <v>26-35</v>
      </c>
      <c r="M2363" t="str">
        <f t="shared" si="73"/>
        <v>0-500.000</v>
      </c>
    </row>
    <row r="2364" spans="1:13" x14ac:dyDescent="0.35">
      <c r="A2364">
        <v>805</v>
      </c>
      <c r="B2364" t="s">
        <v>15</v>
      </c>
      <c r="C2364">
        <v>430007.09</v>
      </c>
      <c r="D2364" t="s">
        <v>10</v>
      </c>
      <c r="E2364" t="s">
        <v>16</v>
      </c>
      <c r="F2364" t="s">
        <v>12</v>
      </c>
      <c r="G2364" t="s">
        <v>13</v>
      </c>
      <c r="H2364" t="s">
        <v>13</v>
      </c>
      <c r="I2364">
        <v>25</v>
      </c>
      <c r="J2364" t="str">
        <f>IF(ABS((C2364-AVERAGE($C:$C))/_xlfn.STDEV.S(moras2[SALARIO]))&gt;1.96,"Atípico","No")</f>
        <v>No</v>
      </c>
      <c r="K2364" t="str">
        <f>IF(ABS((moras2[[#This Row],[EDAD]]-AVERAGE($I:$I))/_xlfn.STDEV.S($I:$I))&gt;1.96,"Atípico","No")</f>
        <v>No</v>
      </c>
      <c r="L2364" t="str">
        <f t="shared" si="72"/>
        <v>26-35</v>
      </c>
      <c r="M2364" t="str">
        <f t="shared" si="73"/>
        <v>0-500.000</v>
      </c>
    </row>
    <row r="2365" spans="1:13" x14ac:dyDescent="0.35">
      <c r="A2365">
        <v>4345</v>
      </c>
      <c r="B2365" t="s">
        <v>9</v>
      </c>
      <c r="C2365">
        <v>430000</v>
      </c>
      <c r="D2365" t="s">
        <v>10</v>
      </c>
      <c r="E2365" t="s">
        <v>16</v>
      </c>
      <c r="F2365" t="s">
        <v>12</v>
      </c>
      <c r="G2365" t="s">
        <v>13</v>
      </c>
      <c r="H2365" t="s">
        <v>13</v>
      </c>
      <c r="I2365">
        <v>21</v>
      </c>
      <c r="J2365" t="str">
        <f>IF(ABS((C2365-AVERAGE($C:$C))/_xlfn.STDEV.S(moras2[SALARIO]))&gt;1.96,"Atípico","No")</f>
        <v>No</v>
      </c>
      <c r="K2365" t="str">
        <f>IF(ABS((moras2[[#This Row],[EDAD]]-AVERAGE($I:$I))/_xlfn.STDEV.S($I:$I))&gt;1.96,"Atípico","No")</f>
        <v>No</v>
      </c>
      <c r="L2365" t="str">
        <f t="shared" si="72"/>
        <v>26-35</v>
      </c>
      <c r="M2365" t="str">
        <f t="shared" si="73"/>
        <v>0-500.000</v>
      </c>
    </row>
    <row r="2366" spans="1:13" x14ac:dyDescent="0.35">
      <c r="A2366">
        <v>1750</v>
      </c>
      <c r="B2366" t="s">
        <v>9</v>
      </c>
      <c r="C2366">
        <v>430000</v>
      </c>
      <c r="D2366" t="s">
        <v>10</v>
      </c>
      <c r="E2366" t="s">
        <v>16</v>
      </c>
      <c r="F2366" t="s">
        <v>12</v>
      </c>
      <c r="G2366" t="s">
        <v>13</v>
      </c>
      <c r="H2366" t="s">
        <v>13</v>
      </c>
      <c r="I2366">
        <v>39</v>
      </c>
      <c r="J2366" t="str">
        <f>IF(ABS((C2366-AVERAGE($C:$C))/_xlfn.STDEV.S(moras2[SALARIO]))&gt;1.96,"Atípico","No")</f>
        <v>No</v>
      </c>
      <c r="K2366" t="str">
        <f>IF(ABS((moras2[[#This Row],[EDAD]]-AVERAGE($I:$I))/_xlfn.STDEV.S($I:$I))&gt;1.96,"Atípico","No")</f>
        <v>No</v>
      </c>
      <c r="L2366" t="str">
        <f t="shared" si="72"/>
        <v>36-45</v>
      </c>
      <c r="M2366" t="str">
        <f t="shared" si="73"/>
        <v>0-500.000</v>
      </c>
    </row>
    <row r="2367" spans="1:13" x14ac:dyDescent="0.35">
      <c r="A2367">
        <v>2332</v>
      </c>
      <c r="B2367" t="s">
        <v>15</v>
      </c>
      <c r="C2367">
        <v>430000</v>
      </c>
      <c r="D2367" t="s">
        <v>10</v>
      </c>
      <c r="E2367" t="s">
        <v>16</v>
      </c>
      <c r="F2367" t="s">
        <v>12</v>
      </c>
      <c r="G2367" t="s">
        <v>13</v>
      </c>
      <c r="H2367" t="s">
        <v>13</v>
      </c>
      <c r="I2367">
        <v>42</v>
      </c>
      <c r="J2367" t="str">
        <f>IF(ABS((C2367-AVERAGE($C:$C))/_xlfn.STDEV.S(moras2[SALARIO]))&gt;1.96,"Atípico","No")</f>
        <v>No</v>
      </c>
      <c r="K2367" t="str">
        <f>IF(ABS((moras2[[#This Row],[EDAD]]-AVERAGE($I:$I))/_xlfn.STDEV.S($I:$I))&gt;1.96,"Atípico","No")</f>
        <v>No</v>
      </c>
      <c r="L2367" t="str">
        <f t="shared" si="72"/>
        <v>36-45</v>
      </c>
      <c r="M2367" t="str">
        <f t="shared" si="73"/>
        <v>0-500.000</v>
      </c>
    </row>
    <row r="2368" spans="1:13" x14ac:dyDescent="0.35">
      <c r="A2368">
        <v>2859</v>
      </c>
      <c r="B2368" t="s">
        <v>9</v>
      </c>
      <c r="C2368">
        <v>429740</v>
      </c>
      <c r="D2368" t="s">
        <v>10</v>
      </c>
      <c r="E2368" t="s">
        <v>16</v>
      </c>
      <c r="F2368" t="s">
        <v>12</v>
      </c>
      <c r="G2368" t="s">
        <v>13</v>
      </c>
      <c r="H2368" t="s">
        <v>13</v>
      </c>
      <c r="I2368">
        <v>27</v>
      </c>
      <c r="J2368" t="str">
        <f>IF(ABS((C2368-AVERAGE($C:$C))/_xlfn.STDEV.S(moras2[SALARIO]))&gt;1.96,"Atípico","No")</f>
        <v>No</v>
      </c>
      <c r="K2368" t="str">
        <f>IF(ABS((moras2[[#This Row],[EDAD]]-AVERAGE($I:$I))/_xlfn.STDEV.S($I:$I))&gt;1.96,"Atípico","No")</f>
        <v>No</v>
      </c>
      <c r="L2368" t="str">
        <f t="shared" si="72"/>
        <v>26-35</v>
      </c>
      <c r="M2368" t="str">
        <f t="shared" si="73"/>
        <v>0-500.000</v>
      </c>
    </row>
    <row r="2369" spans="1:13" x14ac:dyDescent="0.35">
      <c r="A2369">
        <v>4163</v>
      </c>
      <c r="B2369" t="s">
        <v>15</v>
      </c>
      <c r="C2369">
        <v>429500</v>
      </c>
      <c r="D2369" t="s">
        <v>10</v>
      </c>
      <c r="E2369" t="s">
        <v>16</v>
      </c>
      <c r="F2369" t="s">
        <v>12</v>
      </c>
      <c r="G2369" t="s">
        <v>13</v>
      </c>
      <c r="H2369" t="s">
        <v>13</v>
      </c>
      <c r="I2369">
        <v>53</v>
      </c>
      <c r="J2369" t="str">
        <f>IF(ABS((C2369-AVERAGE($C:$C))/_xlfn.STDEV.S(moras2[SALARIO]))&gt;1.96,"Atípico","No")</f>
        <v>No</v>
      </c>
      <c r="K2369" t="str">
        <f>IF(ABS((moras2[[#This Row],[EDAD]]-AVERAGE($I:$I))/_xlfn.STDEV.S($I:$I))&gt;1.96,"Atípico","No")</f>
        <v>No</v>
      </c>
      <c r="L2369" t="str">
        <f t="shared" si="72"/>
        <v>46-55</v>
      </c>
      <c r="M2369" t="str">
        <f t="shared" si="73"/>
        <v>0-500.000</v>
      </c>
    </row>
    <row r="2370" spans="1:13" x14ac:dyDescent="0.35">
      <c r="A2370">
        <v>1110</v>
      </c>
      <c r="B2370" t="s">
        <v>9</v>
      </c>
      <c r="C2370">
        <v>429000</v>
      </c>
      <c r="D2370" t="s">
        <v>10</v>
      </c>
      <c r="E2370" t="s">
        <v>16</v>
      </c>
      <c r="F2370" t="s">
        <v>12</v>
      </c>
      <c r="G2370" t="s">
        <v>12</v>
      </c>
      <c r="H2370" t="s">
        <v>13</v>
      </c>
      <c r="I2370">
        <v>53</v>
      </c>
      <c r="J2370" t="str">
        <f>IF(ABS((C2370-AVERAGE($C:$C))/_xlfn.STDEV.S(moras2[SALARIO]))&gt;1.96,"Atípico","No")</f>
        <v>No</v>
      </c>
      <c r="K2370" t="str">
        <f>IF(ABS((moras2[[#This Row],[EDAD]]-AVERAGE($I:$I))/_xlfn.STDEV.S($I:$I))&gt;1.96,"Atípico","No")</f>
        <v>No</v>
      </c>
      <c r="L2370" t="str">
        <f t="shared" ref="L2370:L2433" si="74">IF(I2370&lt;=35,"26-35",IF(I2370&lt;=45,"36-45",IF(I2370&lt;=55,"46-55","56+")))</f>
        <v>46-55</v>
      </c>
      <c r="M2370" t="str">
        <f t="shared" ref="M2370:M2433" si="75">IF(C2370&lt;=500000,"0-500.000",
IF(C2370&lt;=1000000,"500.001-1.000.000",
IF(C2370&lt;=5000000,"1.000.001-5.000.000",
"5.000.001-16.858.742")))</f>
        <v>0-500.000</v>
      </c>
    </row>
    <row r="2371" spans="1:13" x14ac:dyDescent="0.35">
      <c r="A2371">
        <v>4957</v>
      </c>
      <c r="B2371" t="s">
        <v>9</v>
      </c>
      <c r="C2371">
        <v>428960.15</v>
      </c>
      <c r="D2371" t="s">
        <v>10</v>
      </c>
      <c r="E2371" t="s">
        <v>16</v>
      </c>
      <c r="F2371" t="s">
        <v>12</v>
      </c>
      <c r="G2371" t="s">
        <v>13</v>
      </c>
      <c r="H2371" t="s">
        <v>13</v>
      </c>
      <c r="I2371">
        <v>41</v>
      </c>
      <c r="J2371" t="str">
        <f>IF(ABS((C2371-AVERAGE($C:$C))/_xlfn.STDEV.S(moras2[SALARIO]))&gt;1.96,"Atípico","No")</f>
        <v>No</v>
      </c>
      <c r="K2371" t="str">
        <f>IF(ABS((moras2[[#This Row],[EDAD]]-AVERAGE($I:$I))/_xlfn.STDEV.S($I:$I))&gt;1.96,"Atípico","No")</f>
        <v>No</v>
      </c>
      <c r="L2371" t="str">
        <f t="shared" si="74"/>
        <v>36-45</v>
      </c>
      <c r="M2371" t="str">
        <f t="shared" si="75"/>
        <v>0-500.000</v>
      </c>
    </row>
    <row r="2372" spans="1:13" x14ac:dyDescent="0.35">
      <c r="A2372">
        <v>4967</v>
      </c>
      <c r="B2372" t="s">
        <v>9</v>
      </c>
      <c r="C2372">
        <v>428928.14</v>
      </c>
      <c r="D2372" t="s">
        <v>10</v>
      </c>
      <c r="E2372" t="s">
        <v>16</v>
      </c>
      <c r="F2372" t="s">
        <v>12</v>
      </c>
      <c r="G2372" t="s">
        <v>13</v>
      </c>
      <c r="H2372" t="s">
        <v>13</v>
      </c>
      <c r="I2372">
        <v>36</v>
      </c>
      <c r="J2372" t="str">
        <f>IF(ABS((C2372-AVERAGE($C:$C))/_xlfn.STDEV.S(moras2[SALARIO]))&gt;1.96,"Atípico","No")</f>
        <v>No</v>
      </c>
      <c r="K2372" t="str">
        <f>IF(ABS((moras2[[#This Row],[EDAD]]-AVERAGE($I:$I))/_xlfn.STDEV.S($I:$I))&gt;1.96,"Atípico","No")</f>
        <v>No</v>
      </c>
      <c r="L2372" t="str">
        <f t="shared" si="74"/>
        <v>36-45</v>
      </c>
      <c r="M2372" t="str">
        <f t="shared" si="75"/>
        <v>0-500.000</v>
      </c>
    </row>
    <row r="2373" spans="1:13" x14ac:dyDescent="0.35">
      <c r="A2373">
        <v>4176</v>
      </c>
      <c r="B2373" t="s">
        <v>9</v>
      </c>
      <c r="C2373">
        <v>428852.94</v>
      </c>
      <c r="D2373" t="s">
        <v>10</v>
      </c>
      <c r="E2373" t="s">
        <v>16</v>
      </c>
      <c r="F2373" t="s">
        <v>12</v>
      </c>
      <c r="G2373" t="s">
        <v>12</v>
      </c>
      <c r="H2373" t="s">
        <v>13</v>
      </c>
      <c r="I2373">
        <v>32</v>
      </c>
      <c r="J2373" t="str">
        <f>IF(ABS((C2373-AVERAGE($C:$C))/_xlfn.STDEV.S(moras2[SALARIO]))&gt;1.96,"Atípico","No")</f>
        <v>No</v>
      </c>
      <c r="K2373" t="str">
        <f>IF(ABS((moras2[[#This Row],[EDAD]]-AVERAGE($I:$I))/_xlfn.STDEV.S($I:$I))&gt;1.96,"Atípico","No")</f>
        <v>No</v>
      </c>
      <c r="L2373" t="str">
        <f t="shared" si="74"/>
        <v>26-35</v>
      </c>
      <c r="M2373" t="str">
        <f t="shared" si="75"/>
        <v>0-500.000</v>
      </c>
    </row>
    <row r="2374" spans="1:13" x14ac:dyDescent="0.35">
      <c r="A2374">
        <v>998</v>
      </c>
      <c r="B2374" t="s">
        <v>15</v>
      </c>
      <c r="C2374">
        <v>428662.7</v>
      </c>
      <c r="D2374" t="s">
        <v>10</v>
      </c>
      <c r="E2374" t="s">
        <v>16</v>
      </c>
      <c r="F2374" t="s">
        <v>12</v>
      </c>
      <c r="G2374" t="s">
        <v>12</v>
      </c>
      <c r="H2374" t="s">
        <v>13</v>
      </c>
      <c r="I2374">
        <v>45</v>
      </c>
      <c r="J2374" t="str">
        <f>IF(ABS((C2374-AVERAGE($C:$C))/_xlfn.STDEV.S(moras2[SALARIO]))&gt;1.96,"Atípico","No")</f>
        <v>No</v>
      </c>
      <c r="K2374" t="str">
        <f>IF(ABS((moras2[[#This Row],[EDAD]]-AVERAGE($I:$I))/_xlfn.STDEV.S($I:$I))&gt;1.96,"Atípico","No")</f>
        <v>No</v>
      </c>
      <c r="L2374" t="str">
        <f t="shared" si="74"/>
        <v>36-45</v>
      </c>
      <c r="M2374" t="str">
        <f t="shared" si="75"/>
        <v>0-500.000</v>
      </c>
    </row>
    <row r="2375" spans="1:13" x14ac:dyDescent="0.35">
      <c r="A2375">
        <v>4207</v>
      </c>
      <c r="B2375" t="s">
        <v>9</v>
      </c>
      <c r="C2375">
        <v>428571.43</v>
      </c>
      <c r="D2375" t="s">
        <v>10</v>
      </c>
      <c r="E2375" t="s">
        <v>16</v>
      </c>
      <c r="F2375" t="s">
        <v>12</v>
      </c>
      <c r="G2375" t="s">
        <v>13</v>
      </c>
      <c r="H2375" t="s">
        <v>13</v>
      </c>
      <c r="I2375">
        <v>34</v>
      </c>
      <c r="J2375" t="str">
        <f>IF(ABS((C2375-AVERAGE($C:$C))/_xlfn.STDEV.S(moras2[SALARIO]))&gt;1.96,"Atípico","No")</f>
        <v>No</v>
      </c>
      <c r="K2375" t="str">
        <f>IF(ABS((moras2[[#This Row],[EDAD]]-AVERAGE($I:$I))/_xlfn.STDEV.S($I:$I))&gt;1.96,"Atípico","No")</f>
        <v>No</v>
      </c>
      <c r="L2375" t="str">
        <f t="shared" si="74"/>
        <v>26-35</v>
      </c>
      <c r="M2375" t="str">
        <f t="shared" si="75"/>
        <v>0-500.000</v>
      </c>
    </row>
    <row r="2376" spans="1:13" x14ac:dyDescent="0.35">
      <c r="A2376">
        <v>2164</v>
      </c>
      <c r="B2376" t="s">
        <v>9</v>
      </c>
      <c r="C2376">
        <v>428222.68</v>
      </c>
      <c r="D2376" t="s">
        <v>10</v>
      </c>
      <c r="E2376" t="s">
        <v>16</v>
      </c>
      <c r="F2376" t="s">
        <v>12</v>
      </c>
      <c r="G2376" t="s">
        <v>13</v>
      </c>
      <c r="H2376" t="s">
        <v>12</v>
      </c>
      <c r="I2376">
        <v>21</v>
      </c>
      <c r="J2376" t="str">
        <f>IF(ABS((C2376-AVERAGE($C:$C))/_xlfn.STDEV.S(moras2[SALARIO]))&gt;1.96,"Atípico","No")</f>
        <v>No</v>
      </c>
      <c r="K2376" t="str">
        <f>IF(ABS((moras2[[#This Row],[EDAD]]-AVERAGE($I:$I))/_xlfn.STDEV.S($I:$I))&gt;1.96,"Atípico","No")</f>
        <v>No</v>
      </c>
      <c r="L2376" t="str">
        <f t="shared" si="74"/>
        <v>26-35</v>
      </c>
      <c r="M2376" t="str">
        <f t="shared" si="75"/>
        <v>0-500.000</v>
      </c>
    </row>
    <row r="2377" spans="1:13" x14ac:dyDescent="0.35">
      <c r="A2377">
        <v>1355</v>
      </c>
      <c r="B2377" t="s">
        <v>9</v>
      </c>
      <c r="C2377">
        <v>428100</v>
      </c>
      <c r="D2377" t="s">
        <v>10</v>
      </c>
      <c r="E2377" t="s">
        <v>11</v>
      </c>
      <c r="F2377" t="s">
        <v>12</v>
      </c>
      <c r="G2377" t="s">
        <v>13</v>
      </c>
      <c r="H2377" t="s">
        <v>13</v>
      </c>
      <c r="I2377">
        <v>22</v>
      </c>
      <c r="J2377" t="str">
        <f>IF(ABS((C2377-AVERAGE($C:$C))/_xlfn.STDEV.S(moras2[SALARIO]))&gt;1.96,"Atípico","No")</f>
        <v>No</v>
      </c>
      <c r="K2377" t="str">
        <f>IF(ABS((moras2[[#This Row],[EDAD]]-AVERAGE($I:$I))/_xlfn.STDEV.S($I:$I))&gt;1.96,"Atípico","No")</f>
        <v>No</v>
      </c>
      <c r="L2377" t="str">
        <f t="shared" si="74"/>
        <v>26-35</v>
      </c>
      <c r="M2377" t="str">
        <f t="shared" si="75"/>
        <v>0-500.000</v>
      </c>
    </row>
    <row r="2378" spans="1:13" x14ac:dyDescent="0.35">
      <c r="A2378">
        <v>2501</v>
      </c>
      <c r="B2378" t="s">
        <v>9</v>
      </c>
      <c r="C2378">
        <v>428100</v>
      </c>
      <c r="D2378" t="s">
        <v>10</v>
      </c>
      <c r="E2378" t="s">
        <v>11</v>
      </c>
      <c r="F2378" t="s">
        <v>12</v>
      </c>
      <c r="G2378" t="s">
        <v>13</v>
      </c>
      <c r="H2378" t="s">
        <v>13</v>
      </c>
      <c r="I2378">
        <v>36</v>
      </c>
      <c r="J2378" t="str">
        <f>IF(ABS((C2378-AVERAGE($C:$C))/_xlfn.STDEV.S(moras2[SALARIO]))&gt;1.96,"Atípico","No")</f>
        <v>No</v>
      </c>
      <c r="K2378" t="str">
        <f>IF(ABS((moras2[[#This Row],[EDAD]]-AVERAGE($I:$I))/_xlfn.STDEV.S($I:$I))&gt;1.96,"Atípico","No")</f>
        <v>No</v>
      </c>
      <c r="L2378" t="str">
        <f t="shared" si="74"/>
        <v>36-45</v>
      </c>
      <c r="M2378" t="str">
        <f t="shared" si="75"/>
        <v>0-500.000</v>
      </c>
    </row>
    <row r="2379" spans="1:13" x14ac:dyDescent="0.35">
      <c r="A2379">
        <v>3821</v>
      </c>
      <c r="B2379" t="s">
        <v>15</v>
      </c>
      <c r="C2379">
        <v>427677</v>
      </c>
      <c r="D2379" t="s">
        <v>14</v>
      </c>
      <c r="E2379" t="s">
        <v>11</v>
      </c>
      <c r="F2379" t="s">
        <v>12</v>
      </c>
      <c r="G2379" t="s">
        <v>13</v>
      </c>
      <c r="H2379" t="s">
        <v>13</v>
      </c>
      <c r="I2379">
        <v>78</v>
      </c>
      <c r="J2379" t="str">
        <f>IF(ABS((C2379-AVERAGE($C:$C))/_xlfn.STDEV.S(moras2[SALARIO]))&gt;1.96,"Atípico","No")</f>
        <v>No</v>
      </c>
      <c r="K2379" t="str">
        <f>IF(ABS((moras2[[#This Row],[EDAD]]-AVERAGE($I:$I))/_xlfn.STDEV.S($I:$I))&gt;1.96,"Atípico","No")</f>
        <v>Atípico</v>
      </c>
      <c r="L2379" t="str">
        <f t="shared" si="74"/>
        <v>56+</v>
      </c>
      <c r="M2379" t="str">
        <f t="shared" si="75"/>
        <v>0-500.000</v>
      </c>
    </row>
    <row r="2380" spans="1:13" x14ac:dyDescent="0.35">
      <c r="A2380">
        <v>4534</v>
      </c>
      <c r="B2380" t="s">
        <v>9</v>
      </c>
      <c r="C2380">
        <v>427590.98</v>
      </c>
      <c r="D2380" t="s">
        <v>10</v>
      </c>
      <c r="E2380" t="s">
        <v>16</v>
      </c>
      <c r="F2380" t="s">
        <v>12</v>
      </c>
      <c r="G2380" t="s">
        <v>13</v>
      </c>
      <c r="H2380" t="s">
        <v>12</v>
      </c>
      <c r="I2380">
        <v>61</v>
      </c>
      <c r="J2380" t="str">
        <f>IF(ABS((C2380-AVERAGE($C:$C))/_xlfn.STDEV.S(moras2[SALARIO]))&gt;1.96,"Atípico","No")</f>
        <v>No</v>
      </c>
      <c r="K2380" t="str">
        <f>IF(ABS((moras2[[#This Row],[EDAD]]-AVERAGE($I:$I))/_xlfn.STDEV.S($I:$I))&gt;1.96,"Atípico","No")</f>
        <v>No</v>
      </c>
      <c r="L2380" t="str">
        <f t="shared" si="74"/>
        <v>56+</v>
      </c>
      <c r="M2380" t="str">
        <f t="shared" si="75"/>
        <v>0-500.000</v>
      </c>
    </row>
    <row r="2381" spans="1:13" x14ac:dyDescent="0.35">
      <c r="A2381">
        <v>160</v>
      </c>
      <c r="B2381" t="s">
        <v>9</v>
      </c>
      <c r="C2381">
        <v>427506.38</v>
      </c>
      <c r="D2381" t="s">
        <v>19</v>
      </c>
      <c r="E2381" t="s">
        <v>16</v>
      </c>
      <c r="F2381" t="s">
        <v>12</v>
      </c>
      <c r="G2381" t="s">
        <v>13</v>
      </c>
      <c r="H2381" t="s">
        <v>13</v>
      </c>
      <c r="I2381">
        <v>28</v>
      </c>
      <c r="J2381" t="str">
        <f>IF(ABS((C2381-AVERAGE($C:$C))/_xlfn.STDEV.S(moras2[SALARIO]))&gt;1.96,"Atípico","No")</f>
        <v>No</v>
      </c>
      <c r="K2381" t="str">
        <f>IF(ABS((moras2[[#This Row],[EDAD]]-AVERAGE($I:$I))/_xlfn.STDEV.S($I:$I))&gt;1.96,"Atípico","No")</f>
        <v>No</v>
      </c>
      <c r="L2381" t="str">
        <f t="shared" si="74"/>
        <v>26-35</v>
      </c>
      <c r="M2381" t="str">
        <f t="shared" si="75"/>
        <v>0-500.000</v>
      </c>
    </row>
    <row r="2382" spans="1:13" x14ac:dyDescent="0.35">
      <c r="A2382">
        <v>3471</v>
      </c>
      <c r="B2382" t="s">
        <v>9</v>
      </c>
      <c r="C2382">
        <v>427070.54</v>
      </c>
      <c r="D2382" t="s">
        <v>10</v>
      </c>
      <c r="E2382" t="s">
        <v>16</v>
      </c>
      <c r="F2382" t="s">
        <v>12</v>
      </c>
      <c r="G2382" t="s">
        <v>12</v>
      </c>
      <c r="H2382" t="s">
        <v>13</v>
      </c>
      <c r="I2382">
        <v>61</v>
      </c>
      <c r="J2382" t="str">
        <f>IF(ABS((C2382-AVERAGE($C:$C))/_xlfn.STDEV.S(moras2[SALARIO]))&gt;1.96,"Atípico","No")</f>
        <v>No</v>
      </c>
      <c r="K2382" t="str">
        <f>IF(ABS((moras2[[#This Row],[EDAD]]-AVERAGE($I:$I))/_xlfn.STDEV.S($I:$I))&gt;1.96,"Atípico","No")</f>
        <v>No</v>
      </c>
      <c r="L2382" t="str">
        <f t="shared" si="74"/>
        <v>56+</v>
      </c>
      <c r="M2382" t="str">
        <f t="shared" si="75"/>
        <v>0-500.000</v>
      </c>
    </row>
    <row r="2383" spans="1:13" x14ac:dyDescent="0.35">
      <c r="A2383">
        <v>1580</v>
      </c>
      <c r="B2383" t="s">
        <v>9</v>
      </c>
      <c r="C2383">
        <v>427025</v>
      </c>
      <c r="D2383" t="s">
        <v>10</v>
      </c>
      <c r="E2383" t="s">
        <v>16</v>
      </c>
      <c r="F2383" t="s">
        <v>12</v>
      </c>
      <c r="G2383" t="s">
        <v>13</v>
      </c>
      <c r="H2383" t="s">
        <v>13</v>
      </c>
      <c r="I2383">
        <v>32</v>
      </c>
      <c r="J2383" t="str">
        <f>IF(ABS((C2383-AVERAGE($C:$C))/_xlfn.STDEV.S(moras2[SALARIO]))&gt;1.96,"Atípico","No")</f>
        <v>No</v>
      </c>
      <c r="K2383" t="str">
        <f>IF(ABS((moras2[[#This Row],[EDAD]]-AVERAGE($I:$I))/_xlfn.STDEV.S($I:$I))&gt;1.96,"Atípico","No")</f>
        <v>No</v>
      </c>
      <c r="L2383" t="str">
        <f t="shared" si="74"/>
        <v>26-35</v>
      </c>
      <c r="M2383" t="str">
        <f t="shared" si="75"/>
        <v>0-500.000</v>
      </c>
    </row>
    <row r="2384" spans="1:13" x14ac:dyDescent="0.35">
      <c r="A2384">
        <v>2921</v>
      </c>
      <c r="B2384" t="s">
        <v>9</v>
      </c>
      <c r="C2384">
        <v>426977.82</v>
      </c>
      <c r="D2384" t="s">
        <v>10</v>
      </c>
      <c r="E2384" t="s">
        <v>16</v>
      </c>
      <c r="F2384" t="s">
        <v>12</v>
      </c>
      <c r="G2384" t="s">
        <v>12</v>
      </c>
      <c r="H2384" t="s">
        <v>13</v>
      </c>
      <c r="I2384">
        <v>53</v>
      </c>
      <c r="J2384" t="str">
        <f>IF(ABS((C2384-AVERAGE($C:$C))/_xlfn.STDEV.S(moras2[SALARIO]))&gt;1.96,"Atípico","No")</f>
        <v>No</v>
      </c>
      <c r="K2384" t="str">
        <f>IF(ABS((moras2[[#This Row],[EDAD]]-AVERAGE($I:$I))/_xlfn.STDEV.S($I:$I))&gt;1.96,"Atípico","No")</f>
        <v>No</v>
      </c>
      <c r="L2384" t="str">
        <f t="shared" si="74"/>
        <v>46-55</v>
      </c>
      <c r="M2384" t="str">
        <f t="shared" si="75"/>
        <v>0-500.000</v>
      </c>
    </row>
    <row r="2385" spans="1:13" x14ac:dyDescent="0.35">
      <c r="A2385">
        <v>4739</v>
      </c>
      <c r="B2385" t="s">
        <v>9</v>
      </c>
      <c r="C2385">
        <v>426954</v>
      </c>
      <c r="D2385" t="s">
        <v>10</v>
      </c>
      <c r="E2385" t="s">
        <v>11</v>
      </c>
      <c r="F2385" t="s">
        <v>12</v>
      </c>
      <c r="G2385" t="s">
        <v>13</v>
      </c>
      <c r="H2385" t="s">
        <v>13</v>
      </c>
      <c r="I2385">
        <v>27</v>
      </c>
      <c r="J2385" t="str">
        <f>IF(ABS((C2385-AVERAGE($C:$C))/_xlfn.STDEV.S(moras2[SALARIO]))&gt;1.96,"Atípico","No")</f>
        <v>No</v>
      </c>
      <c r="K2385" t="str">
        <f>IF(ABS((moras2[[#This Row],[EDAD]]-AVERAGE($I:$I))/_xlfn.STDEV.S($I:$I))&gt;1.96,"Atípico","No")</f>
        <v>No</v>
      </c>
      <c r="L2385" t="str">
        <f t="shared" si="74"/>
        <v>26-35</v>
      </c>
      <c r="M2385" t="str">
        <f t="shared" si="75"/>
        <v>0-500.000</v>
      </c>
    </row>
    <row r="2386" spans="1:13" x14ac:dyDescent="0.35">
      <c r="A2386">
        <v>4628</v>
      </c>
      <c r="B2386" t="s">
        <v>15</v>
      </c>
      <c r="C2386">
        <v>426935.93</v>
      </c>
      <c r="D2386" t="s">
        <v>10</v>
      </c>
      <c r="E2386" t="s">
        <v>16</v>
      </c>
      <c r="F2386" t="s">
        <v>12</v>
      </c>
      <c r="G2386" t="s">
        <v>13</v>
      </c>
      <c r="H2386" t="s">
        <v>13</v>
      </c>
      <c r="I2386">
        <v>28</v>
      </c>
      <c r="J2386" t="str">
        <f>IF(ABS((C2386-AVERAGE($C:$C))/_xlfn.STDEV.S(moras2[SALARIO]))&gt;1.96,"Atípico","No")</f>
        <v>No</v>
      </c>
      <c r="K2386" t="str">
        <f>IF(ABS((moras2[[#This Row],[EDAD]]-AVERAGE($I:$I))/_xlfn.STDEV.S($I:$I))&gt;1.96,"Atípico","No")</f>
        <v>No</v>
      </c>
      <c r="L2386" t="str">
        <f t="shared" si="74"/>
        <v>26-35</v>
      </c>
      <c r="M2386" t="str">
        <f t="shared" si="75"/>
        <v>0-500.000</v>
      </c>
    </row>
    <row r="2387" spans="1:13" x14ac:dyDescent="0.35">
      <c r="A2387">
        <v>1045</v>
      </c>
      <c r="B2387" t="s">
        <v>15</v>
      </c>
      <c r="C2387">
        <v>426767.25</v>
      </c>
      <c r="D2387" t="s">
        <v>10</v>
      </c>
      <c r="E2387" t="s">
        <v>16</v>
      </c>
      <c r="F2387" t="s">
        <v>12</v>
      </c>
      <c r="G2387" t="s">
        <v>13</v>
      </c>
      <c r="H2387" t="s">
        <v>13</v>
      </c>
      <c r="I2387">
        <v>27</v>
      </c>
      <c r="J2387" t="str">
        <f>IF(ABS((C2387-AVERAGE($C:$C))/_xlfn.STDEV.S(moras2[SALARIO]))&gt;1.96,"Atípico","No")</f>
        <v>No</v>
      </c>
      <c r="K2387" t="str">
        <f>IF(ABS((moras2[[#This Row],[EDAD]]-AVERAGE($I:$I))/_xlfn.STDEV.S($I:$I))&gt;1.96,"Atípico","No")</f>
        <v>No</v>
      </c>
      <c r="L2387" t="str">
        <f t="shared" si="74"/>
        <v>26-35</v>
      </c>
      <c r="M2387" t="str">
        <f t="shared" si="75"/>
        <v>0-500.000</v>
      </c>
    </row>
    <row r="2388" spans="1:13" x14ac:dyDescent="0.35">
      <c r="A2388">
        <v>555</v>
      </c>
      <c r="B2388" t="s">
        <v>15</v>
      </c>
      <c r="C2388">
        <v>426667</v>
      </c>
      <c r="D2388" t="s">
        <v>10</v>
      </c>
      <c r="E2388" t="s">
        <v>16</v>
      </c>
      <c r="F2388" t="s">
        <v>12</v>
      </c>
      <c r="G2388" t="s">
        <v>13</v>
      </c>
      <c r="H2388" t="s">
        <v>13</v>
      </c>
      <c r="I2388">
        <v>25</v>
      </c>
      <c r="J2388" t="str">
        <f>IF(ABS((C2388-AVERAGE($C:$C))/_xlfn.STDEV.S(moras2[SALARIO]))&gt;1.96,"Atípico","No")</f>
        <v>No</v>
      </c>
      <c r="K2388" t="str">
        <f>IF(ABS((moras2[[#This Row],[EDAD]]-AVERAGE($I:$I))/_xlfn.STDEV.S($I:$I))&gt;1.96,"Atípico","No")</f>
        <v>No</v>
      </c>
      <c r="L2388" t="str">
        <f t="shared" si="74"/>
        <v>26-35</v>
      </c>
      <c r="M2388" t="str">
        <f t="shared" si="75"/>
        <v>0-500.000</v>
      </c>
    </row>
    <row r="2389" spans="1:13" x14ac:dyDescent="0.35">
      <c r="A2389">
        <v>4751</v>
      </c>
      <c r="B2389" t="s">
        <v>9</v>
      </c>
      <c r="C2389">
        <v>426614.9</v>
      </c>
      <c r="D2389" t="s">
        <v>10</v>
      </c>
      <c r="E2389" t="s">
        <v>16</v>
      </c>
      <c r="F2389" t="s">
        <v>12</v>
      </c>
      <c r="G2389" t="s">
        <v>13</v>
      </c>
      <c r="H2389" t="s">
        <v>13</v>
      </c>
      <c r="I2389">
        <v>33</v>
      </c>
      <c r="J2389" t="str">
        <f>IF(ABS((C2389-AVERAGE($C:$C))/_xlfn.STDEV.S(moras2[SALARIO]))&gt;1.96,"Atípico","No")</f>
        <v>No</v>
      </c>
      <c r="K2389" t="str">
        <f>IF(ABS((moras2[[#This Row],[EDAD]]-AVERAGE($I:$I))/_xlfn.STDEV.S($I:$I))&gt;1.96,"Atípico","No")</f>
        <v>No</v>
      </c>
      <c r="L2389" t="str">
        <f t="shared" si="74"/>
        <v>26-35</v>
      </c>
      <c r="M2389" t="str">
        <f t="shared" si="75"/>
        <v>0-500.000</v>
      </c>
    </row>
    <row r="2390" spans="1:13" x14ac:dyDescent="0.35">
      <c r="A2390">
        <v>2149</v>
      </c>
      <c r="B2390" t="s">
        <v>9</v>
      </c>
      <c r="C2390">
        <v>426459.38</v>
      </c>
      <c r="D2390" t="s">
        <v>10</v>
      </c>
      <c r="E2390" t="s">
        <v>16</v>
      </c>
      <c r="F2390" t="s">
        <v>12</v>
      </c>
      <c r="G2390" t="s">
        <v>13</v>
      </c>
      <c r="H2390" t="s">
        <v>13</v>
      </c>
      <c r="I2390">
        <v>25</v>
      </c>
      <c r="J2390" t="str">
        <f>IF(ABS((C2390-AVERAGE($C:$C))/_xlfn.STDEV.S(moras2[SALARIO]))&gt;1.96,"Atípico","No")</f>
        <v>No</v>
      </c>
      <c r="K2390" t="str">
        <f>IF(ABS((moras2[[#This Row],[EDAD]]-AVERAGE($I:$I))/_xlfn.STDEV.S($I:$I))&gt;1.96,"Atípico","No")</f>
        <v>No</v>
      </c>
      <c r="L2390" t="str">
        <f t="shared" si="74"/>
        <v>26-35</v>
      </c>
      <c r="M2390" t="str">
        <f t="shared" si="75"/>
        <v>0-500.000</v>
      </c>
    </row>
    <row r="2391" spans="1:13" x14ac:dyDescent="0.35">
      <c r="A2391">
        <v>4715</v>
      </c>
      <c r="B2391" t="s">
        <v>15</v>
      </c>
      <c r="C2391">
        <v>426396.51</v>
      </c>
      <c r="D2391" t="s">
        <v>10</v>
      </c>
      <c r="E2391" t="s">
        <v>16</v>
      </c>
      <c r="F2391" t="s">
        <v>12</v>
      </c>
      <c r="G2391" t="s">
        <v>13</v>
      </c>
      <c r="H2391" t="s">
        <v>13</v>
      </c>
      <c r="I2391">
        <v>22</v>
      </c>
      <c r="J2391" t="str">
        <f>IF(ABS((C2391-AVERAGE($C:$C))/_xlfn.STDEV.S(moras2[SALARIO]))&gt;1.96,"Atípico","No")</f>
        <v>No</v>
      </c>
      <c r="K2391" t="str">
        <f>IF(ABS((moras2[[#This Row],[EDAD]]-AVERAGE($I:$I))/_xlfn.STDEV.S($I:$I))&gt;1.96,"Atípico","No")</f>
        <v>No</v>
      </c>
      <c r="L2391" t="str">
        <f t="shared" si="74"/>
        <v>26-35</v>
      </c>
      <c r="M2391" t="str">
        <f t="shared" si="75"/>
        <v>0-500.000</v>
      </c>
    </row>
    <row r="2392" spans="1:13" x14ac:dyDescent="0.35">
      <c r="A2392">
        <v>1251</v>
      </c>
      <c r="B2392" t="s">
        <v>9</v>
      </c>
      <c r="C2392">
        <v>426096.65</v>
      </c>
      <c r="D2392" t="s">
        <v>10</v>
      </c>
      <c r="E2392" t="s">
        <v>16</v>
      </c>
      <c r="F2392" t="s">
        <v>12</v>
      </c>
      <c r="G2392" t="s">
        <v>13</v>
      </c>
      <c r="H2392" t="s">
        <v>13</v>
      </c>
      <c r="I2392">
        <v>63</v>
      </c>
      <c r="J2392" t="str">
        <f>IF(ABS((C2392-AVERAGE($C:$C))/_xlfn.STDEV.S(moras2[SALARIO]))&gt;1.96,"Atípico","No")</f>
        <v>No</v>
      </c>
      <c r="K2392" t="str">
        <f>IF(ABS((moras2[[#This Row],[EDAD]]-AVERAGE($I:$I))/_xlfn.STDEV.S($I:$I))&gt;1.96,"Atípico","No")</f>
        <v>No</v>
      </c>
      <c r="L2392" t="str">
        <f t="shared" si="74"/>
        <v>56+</v>
      </c>
      <c r="M2392" t="str">
        <f t="shared" si="75"/>
        <v>0-500.000</v>
      </c>
    </row>
    <row r="2393" spans="1:13" x14ac:dyDescent="0.35">
      <c r="A2393">
        <v>1761</v>
      </c>
      <c r="B2393" t="s">
        <v>9</v>
      </c>
      <c r="C2393">
        <v>425916.67</v>
      </c>
      <c r="D2393" t="s">
        <v>10</v>
      </c>
      <c r="E2393" t="s">
        <v>16</v>
      </c>
      <c r="F2393" t="s">
        <v>12</v>
      </c>
      <c r="G2393" t="s">
        <v>13</v>
      </c>
      <c r="H2393" t="s">
        <v>13</v>
      </c>
      <c r="I2393">
        <v>22</v>
      </c>
      <c r="J2393" t="str">
        <f>IF(ABS((C2393-AVERAGE($C:$C))/_xlfn.STDEV.S(moras2[SALARIO]))&gt;1.96,"Atípico","No")</f>
        <v>No</v>
      </c>
      <c r="K2393" t="str">
        <f>IF(ABS((moras2[[#This Row],[EDAD]]-AVERAGE($I:$I))/_xlfn.STDEV.S($I:$I))&gt;1.96,"Atípico","No")</f>
        <v>No</v>
      </c>
      <c r="L2393" t="str">
        <f t="shared" si="74"/>
        <v>26-35</v>
      </c>
      <c r="M2393" t="str">
        <f t="shared" si="75"/>
        <v>0-500.000</v>
      </c>
    </row>
    <row r="2394" spans="1:13" x14ac:dyDescent="0.35">
      <c r="A2394">
        <v>2676</v>
      </c>
      <c r="B2394" t="s">
        <v>15</v>
      </c>
      <c r="C2394">
        <v>425829.6</v>
      </c>
      <c r="D2394" t="s">
        <v>10</v>
      </c>
      <c r="E2394" t="s">
        <v>16</v>
      </c>
      <c r="F2394" t="s">
        <v>12</v>
      </c>
      <c r="G2394" t="s">
        <v>13</v>
      </c>
      <c r="H2394" t="s">
        <v>13</v>
      </c>
      <c r="I2394">
        <v>19</v>
      </c>
      <c r="J2394" t="str">
        <f>IF(ABS((C2394-AVERAGE($C:$C))/_xlfn.STDEV.S(moras2[SALARIO]))&gt;1.96,"Atípico","No")</f>
        <v>No</v>
      </c>
      <c r="K2394" t="str">
        <f>IF(ABS((moras2[[#This Row],[EDAD]]-AVERAGE($I:$I))/_xlfn.STDEV.S($I:$I))&gt;1.96,"Atípico","No")</f>
        <v>No</v>
      </c>
      <c r="L2394" t="str">
        <f t="shared" si="74"/>
        <v>26-35</v>
      </c>
      <c r="M2394" t="str">
        <f t="shared" si="75"/>
        <v>0-500.000</v>
      </c>
    </row>
    <row r="2395" spans="1:13" x14ac:dyDescent="0.35">
      <c r="A2395">
        <v>426</v>
      </c>
      <c r="B2395" t="s">
        <v>9</v>
      </c>
      <c r="C2395">
        <v>425737</v>
      </c>
      <c r="D2395" t="s">
        <v>18</v>
      </c>
      <c r="E2395" t="s">
        <v>16</v>
      </c>
      <c r="F2395" t="s">
        <v>12</v>
      </c>
      <c r="G2395" t="s">
        <v>13</v>
      </c>
      <c r="H2395" t="s">
        <v>12</v>
      </c>
      <c r="I2395">
        <v>52</v>
      </c>
      <c r="J2395" t="str">
        <f>IF(ABS((C2395-AVERAGE($C:$C))/_xlfn.STDEV.S(moras2[SALARIO]))&gt;1.96,"Atípico","No")</f>
        <v>No</v>
      </c>
      <c r="K2395" t="str">
        <f>IF(ABS((moras2[[#This Row],[EDAD]]-AVERAGE($I:$I))/_xlfn.STDEV.S($I:$I))&gt;1.96,"Atípico","No")</f>
        <v>No</v>
      </c>
      <c r="L2395" t="str">
        <f t="shared" si="74"/>
        <v>46-55</v>
      </c>
      <c r="M2395" t="str">
        <f t="shared" si="75"/>
        <v>0-500.000</v>
      </c>
    </row>
    <row r="2396" spans="1:13" x14ac:dyDescent="0.35">
      <c r="A2396">
        <v>1737</v>
      </c>
      <c r="B2396" t="s">
        <v>9</v>
      </c>
      <c r="C2396">
        <v>425703.55</v>
      </c>
      <c r="D2396" t="s">
        <v>10</v>
      </c>
      <c r="E2396" t="s">
        <v>16</v>
      </c>
      <c r="F2396" t="s">
        <v>12</v>
      </c>
      <c r="G2396" t="s">
        <v>13</v>
      </c>
      <c r="H2396" t="s">
        <v>13</v>
      </c>
      <c r="I2396">
        <v>44</v>
      </c>
      <c r="J2396" t="str">
        <f>IF(ABS((C2396-AVERAGE($C:$C))/_xlfn.STDEV.S(moras2[SALARIO]))&gt;1.96,"Atípico","No")</f>
        <v>No</v>
      </c>
      <c r="K2396" t="str">
        <f>IF(ABS((moras2[[#This Row],[EDAD]]-AVERAGE($I:$I))/_xlfn.STDEV.S($I:$I))&gt;1.96,"Atípico","No")</f>
        <v>No</v>
      </c>
      <c r="L2396" t="str">
        <f t="shared" si="74"/>
        <v>36-45</v>
      </c>
      <c r="M2396" t="str">
        <f t="shared" si="75"/>
        <v>0-500.000</v>
      </c>
    </row>
    <row r="2397" spans="1:13" x14ac:dyDescent="0.35">
      <c r="A2397">
        <v>403</v>
      </c>
      <c r="B2397" t="s">
        <v>9</v>
      </c>
      <c r="C2397">
        <v>425699.65</v>
      </c>
      <c r="D2397" t="s">
        <v>10</v>
      </c>
      <c r="E2397" t="s">
        <v>16</v>
      </c>
      <c r="F2397" t="s">
        <v>12</v>
      </c>
      <c r="G2397" t="s">
        <v>13</v>
      </c>
      <c r="H2397" t="s">
        <v>13</v>
      </c>
      <c r="I2397">
        <v>42</v>
      </c>
      <c r="J2397" t="str">
        <f>IF(ABS((C2397-AVERAGE($C:$C))/_xlfn.STDEV.S(moras2[SALARIO]))&gt;1.96,"Atípico","No")</f>
        <v>No</v>
      </c>
      <c r="K2397" t="str">
        <f>IF(ABS((moras2[[#This Row],[EDAD]]-AVERAGE($I:$I))/_xlfn.STDEV.S($I:$I))&gt;1.96,"Atípico","No")</f>
        <v>No</v>
      </c>
      <c r="L2397" t="str">
        <f t="shared" si="74"/>
        <v>36-45</v>
      </c>
      <c r="M2397" t="str">
        <f t="shared" si="75"/>
        <v>0-500.000</v>
      </c>
    </row>
    <row r="2398" spans="1:13" x14ac:dyDescent="0.35">
      <c r="A2398">
        <v>3441</v>
      </c>
      <c r="B2398" t="s">
        <v>9</v>
      </c>
      <c r="C2398">
        <v>425426.15</v>
      </c>
      <c r="D2398" t="s">
        <v>10</v>
      </c>
      <c r="E2398" t="s">
        <v>16</v>
      </c>
      <c r="F2398" t="s">
        <v>12</v>
      </c>
      <c r="G2398" t="s">
        <v>13</v>
      </c>
      <c r="H2398" t="s">
        <v>13</v>
      </c>
      <c r="I2398">
        <v>21</v>
      </c>
      <c r="J2398" t="str">
        <f>IF(ABS((C2398-AVERAGE($C:$C))/_xlfn.STDEV.S(moras2[SALARIO]))&gt;1.96,"Atípico","No")</f>
        <v>No</v>
      </c>
      <c r="K2398" t="str">
        <f>IF(ABS((moras2[[#This Row],[EDAD]]-AVERAGE($I:$I))/_xlfn.STDEV.S($I:$I))&gt;1.96,"Atípico","No")</f>
        <v>No</v>
      </c>
      <c r="L2398" t="str">
        <f t="shared" si="74"/>
        <v>26-35</v>
      </c>
      <c r="M2398" t="str">
        <f t="shared" si="75"/>
        <v>0-500.000</v>
      </c>
    </row>
    <row r="2399" spans="1:13" x14ac:dyDescent="0.35">
      <c r="A2399">
        <v>3406</v>
      </c>
      <c r="B2399" t="s">
        <v>15</v>
      </c>
      <c r="C2399">
        <v>425046</v>
      </c>
      <c r="D2399" t="s">
        <v>10</v>
      </c>
      <c r="E2399" t="s">
        <v>11</v>
      </c>
      <c r="F2399" t="s">
        <v>12</v>
      </c>
      <c r="G2399" t="s">
        <v>13</v>
      </c>
      <c r="H2399" t="s">
        <v>13</v>
      </c>
      <c r="I2399">
        <v>42</v>
      </c>
      <c r="J2399" t="str">
        <f>IF(ABS((C2399-AVERAGE($C:$C))/_xlfn.STDEV.S(moras2[SALARIO]))&gt;1.96,"Atípico","No")</f>
        <v>No</v>
      </c>
      <c r="K2399" t="str">
        <f>IF(ABS((moras2[[#This Row],[EDAD]]-AVERAGE($I:$I))/_xlfn.STDEV.S($I:$I))&gt;1.96,"Atípico","No")</f>
        <v>No</v>
      </c>
      <c r="L2399" t="str">
        <f t="shared" si="74"/>
        <v>36-45</v>
      </c>
      <c r="M2399" t="str">
        <f t="shared" si="75"/>
        <v>0-500.000</v>
      </c>
    </row>
    <row r="2400" spans="1:13" x14ac:dyDescent="0.35">
      <c r="A2400">
        <v>4281</v>
      </c>
      <c r="B2400" t="s">
        <v>9</v>
      </c>
      <c r="C2400">
        <v>425043.83</v>
      </c>
      <c r="D2400" t="s">
        <v>10</v>
      </c>
      <c r="E2400" t="s">
        <v>16</v>
      </c>
      <c r="F2400" t="s">
        <v>12</v>
      </c>
      <c r="G2400" t="s">
        <v>12</v>
      </c>
      <c r="H2400" t="s">
        <v>13</v>
      </c>
      <c r="I2400">
        <v>23</v>
      </c>
      <c r="J2400" t="str">
        <f>IF(ABS((C2400-AVERAGE($C:$C))/_xlfn.STDEV.S(moras2[SALARIO]))&gt;1.96,"Atípico","No")</f>
        <v>No</v>
      </c>
      <c r="K2400" t="str">
        <f>IF(ABS((moras2[[#This Row],[EDAD]]-AVERAGE($I:$I))/_xlfn.STDEV.S($I:$I))&gt;1.96,"Atípico","No")</f>
        <v>No</v>
      </c>
      <c r="L2400" t="str">
        <f t="shared" si="74"/>
        <v>26-35</v>
      </c>
      <c r="M2400" t="str">
        <f t="shared" si="75"/>
        <v>0-500.000</v>
      </c>
    </row>
    <row r="2401" spans="1:13" x14ac:dyDescent="0.35">
      <c r="A2401">
        <v>1117</v>
      </c>
      <c r="B2401" t="s">
        <v>9</v>
      </c>
      <c r="C2401">
        <v>425000</v>
      </c>
      <c r="D2401" t="s">
        <v>10</v>
      </c>
      <c r="E2401" t="s">
        <v>16</v>
      </c>
      <c r="F2401" t="s">
        <v>12</v>
      </c>
      <c r="G2401" t="s">
        <v>13</v>
      </c>
      <c r="H2401" t="s">
        <v>13</v>
      </c>
      <c r="I2401">
        <v>20</v>
      </c>
      <c r="J2401" t="str">
        <f>IF(ABS((C2401-AVERAGE($C:$C))/_xlfn.STDEV.S(moras2[SALARIO]))&gt;1.96,"Atípico","No")</f>
        <v>No</v>
      </c>
      <c r="K2401" t="str">
        <f>IF(ABS((moras2[[#This Row],[EDAD]]-AVERAGE($I:$I))/_xlfn.STDEV.S($I:$I))&gt;1.96,"Atípico","No")</f>
        <v>No</v>
      </c>
      <c r="L2401" t="str">
        <f t="shared" si="74"/>
        <v>26-35</v>
      </c>
      <c r="M2401" t="str">
        <f t="shared" si="75"/>
        <v>0-500.000</v>
      </c>
    </row>
    <row r="2402" spans="1:13" x14ac:dyDescent="0.35">
      <c r="A2402">
        <v>977</v>
      </c>
      <c r="B2402" t="s">
        <v>15</v>
      </c>
      <c r="C2402">
        <v>424747.4</v>
      </c>
      <c r="D2402" t="s">
        <v>10</v>
      </c>
      <c r="E2402" t="s">
        <v>16</v>
      </c>
      <c r="F2402" t="s">
        <v>12</v>
      </c>
      <c r="G2402" t="s">
        <v>13</v>
      </c>
      <c r="H2402" t="s">
        <v>13</v>
      </c>
      <c r="I2402">
        <v>49</v>
      </c>
      <c r="J2402" t="str">
        <f>IF(ABS((C2402-AVERAGE($C:$C))/_xlfn.STDEV.S(moras2[SALARIO]))&gt;1.96,"Atípico","No")</f>
        <v>No</v>
      </c>
      <c r="K2402" t="str">
        <f>IF(ABS((moras2[[#This Row],[EDAD]]-AVERAGE($I:$I))/_xlfn.STDEV.S($I:$I))&gt;1.96,"Atípico","No")</f>
        <v>No</v>
      </c>
      <c r="L2402" t="str">
        <f t="shared" si="74"/>
        <v>46-55</v>
      </c>
      <c r="M2402" t="str">
        <f t="shared" si="75"/>
        <v>0-500.000</v>
      </c>
    </row>
    <row r="2403" spans="1:13" x14ac:dyDescent="0.35">
      <c r="A2403">
        <v>4654</v>
      </c>
      <c r="B2403" t="s">
        <v>9</v>
      </c>
      <c r="C2403">
        <v>424277</v>
      </c>
      <c r="D2403" t="s">
        <v>18</v>
      </c>
      <c r="E2403" t="s">
        <v>16</v>
      </c>
      <c r="F2403" t="s">
        <v>12</v>
      </c>
      <c r="G2403" t="s">
        <v>13</v>
      </c>
      <c r="H2403" t="s">
        <v>12</v>
      </c>
      <c r="I2403">
        <v>49</v>
      </c>
      <c r="J2403" t="str">
        <f>IF(ABS((C2403-AVERAGE($C:$C))/_xlfn.STDEV.S(moras2[SALARIO]))&gt;1.96,"Atípico","No")</f>
        <v>No</v>
      </c>
      <c r="K2403" t="str">
        <f>IF(ABS((moras2[[#This Row],[EDAD]]-AVERAGE($I:$I))/_xlfn.STDEV.S($I:$I))&gt;1.96,"Atípico","No")</f>
        <v>No</v>
      </c>
      <c r="L2403" t="str">
        <f t="shared" si="74"/>
        <v>46-55</v>
      </c>
      <c r="M2403" t="str">
        <f t="shared" si="75"/>
        <v>0-500.000</v>
      </c>
    </row>
    <row r="2404" spans="1:13" x14ac:dyDescent="0.35">
      <c r="A2404">
        <v>4680</v>
      </c>
      <c r="B2404" t="s">
        <v>9</v>
      </c>
      <c r="C2404">
        <v>424222</v>
      </c>
      <c r="D2404" t="s">
        <v>10</v>
      </c>
      <c r="E2404" t="s">
        <v>16</v>
      </c>
      <c r="F2404" t="s">
        <v>12</v>
      </c>
      <c r="G2404" t="s">
        <v>13</v>
      </c>
      <c r="H2404" t="s">
        <v>13</v>
      </c>
      <c r="I2404">
        <v>59</v>
      </c>
      <c r="J2404" t="str">
        <f>IF(ABS((C2404-AVERAGE($C:$C))/_xlfn.STDEV.S(moras2[SALARIO]))&gt;1.96,"Atípico","No")</f>
        <v>No</v>
      </c>
      <c r="K2404" t="str">
        <f>IF(ABS((moras2[[#This Row],[EDAD]]-AVERAGE($I:$I))/_xlfn.STDEV.S($I:$I))&gt;1.96,"Atípico","No")</f>
        <v>No</v>
      </c>
      <c r="L2404" t="str">
        <f t="shared" si="74"/>
        <v>56+</v>
      </c>
      <c r="M2404" t="str">
        <f t="shared" si="75"/>
        <v>0-500.000</v>
      </c>
    </row>
    <row r="2405" spans="1:13" x14ac:dyDescent="0.35">
      <c r="A2405">
        <v>1678</v>
      </c>
      <c r="B2405" t="s">
        <v>9</v>
      </c>
      <c r="C2405">
        <v>424103</v>
      </c>
      <c r="D2405" t="s">
        <v>18</v>
      </c>
      <c r="E2405" t="s">
        <v>16</v>
      </c>
      <c r="F2405" t="s">
        <v>12</v>
      </c>
      <c r="G2405" t="s">
        <v>13</v>
      </c>
      <c r="H2405" t="s">
        <v>12</v>
      </c>
      <c r="I2405">
        <v>35</v>
      </c>
      <c r="J2405" t="str">
        <f>IF(ABS((C2405-AVERAGE($C:$C))/_xlfn.STDEV.S(moras2[SALARIO]))&gt;1.96,"Atípico","No")</f>
        <v>No</v>
      </c>
      <c r="K2405" t="str">
        <f>IF(ABS((moras2[[#This Row],[EDAD]]-AVERAGE($I:$I))/_xlfn.STDEV.S($I:$I))&gt;1.96,"Atípico","No")</f>
        <v>No</v>
      </c>
      <c r="L2405" t="str">
        <f t="shared" si="74"/>
        <v>26-35</v>
      </c>
      <c r="M2405" t="str">
        <f t="shared" si="75"/>
        <v>0-500.000</v>
      </c>
    </row>
    <row r="2406" spans="1:13" x14ac:dyDescent="0.35">
      <c r="A2406">
        <v>3996</v>
      </c>
      <c r="B2406" t="s">
        <v>9</v>
      </c>
      <c r="C2406">
        <v>423687.09</v>
      </c>
      <c r="D2406" t="s">
        <v>10</v>
      </c>
      <c r="E2406" t="s">
        <v>16</v>
      </c>
      <c r="F2406" t="s">
        <v>12</v>
      </c>
      <c r="G2406" t="s">
        <v>13</v>
      </c>
      <c r="H2406" t="s">
        <v>13</v>
      </c>
      <c r="I2406">
        <v>52</v>
      </c>
      <c r="J2406" t="str">
        <f>IF(ABS((C2406-AVERAGE($C:$C))/_xlfn.STDEV.S(moras2[SALARIO]))&gt;1.96,"Atípico","No")</f>
        <v>No</v>
      </c>
      <c r="K2406" t="str">
        <f>IF(ABS((moras2[[#This Row],[EDAD]]-AVERAGE($I:$I))/_xlfn.STDEV.S($I:$I))&gt;1.96,"Atípico","No")</f>
        <v>No</v>
      </c>
      <c r="L2406" t="str">
        <f t="shared" si="74"/>
        <v>46-55</v>
      </c>
      <c r="M2406" t="str">
        <f t="shared" si="75"/>
        <v>0-500.000</v>
      </c>
    </row>
    <row r="2407" spans="1:13" x14ac:dyDescent="0.35">
      <c r="A2407">
        <v>2272</v>
      </c>
      <c r="B2407" t="s">
        <v>15</v>
      </c>
      <c r="C2407">
        <v>423675</v>
      </c>
      <c r="D2407" t="s">
        <v>10</v>
      </c>
      <c r="E2407" t="s">
        <v>16</v>
      </c>
      <c r="F2407" t="s">
        <v>12</v>
      </c>
      <c r="G2407" t="s">
        <v>13</v>
      </c>
      <c r="H2407" t="s">
        <v>13</v>
      </c>
      <c r="I2407">
        <v>26</v>
      </c>
      <c r="J2407" t="str">
        <f>IF(ABS((C2407-AVERAGE($C:$C))/_xlfn.STDEV.S(moras2[SALARIO]))&gt;1.96,"Atípico","No")</f>
        <v>No</v>
      </c>
      <c r="K2407" t="str">
        <f>IF(ABS((moras2[[#This Row],[EDAD]]-AVERAGE($I:$I))/_xlfn.STDEV.S($I:$I))&gt;1.96,"Atípico","No")</f>
        <v>No</v>
      </c>
      <c r="L2407" t="str">
        <f t="shared" si="74"/>
        <v>26-35</v>
      </c>
      <c r="M2407" t="str">
        <f t="shared" si="75"/>
        <v>0-500.000</v>
      </c>
    </row>
    <row r="2408" spans="1:13" x14ac:dyDescent="0.35">
      <c r="A2408">
        <v>2451</v>
      </c>
      <c r="B2408" t="s">
        <v>9</v>
      </c>
      <c r="C2408">
        <v>423458</v>
      </c>
      <c r="D2408" t="s">
        <v>18</v>
      </c>
      <c r="E2408" t="s">
        <v>16</v>
      </c>
      <c r="F2408" t="s">
        <v>12</v>
      </c>
      <c r="G2408" t="s">
        <v>13</v>
      </c>
      <c r="H2408" t="s">
        <v>13</v>
      </c>
      <c r="I2408">
        <v>42</v>
      </c>
      <c r="J2408" t="str">
        <f>IF(ABS((C2408-AVERAGE($C:$C))/_xlfn.STDEV.S(moras2[SALARIO]))&gt;1.96,"Atípico","No")</f>
        <v>No</v>
      </c>
      <c r="K2408" t="str">
        <f>IF(ABS((moras2[[#This Row],[EDAD]]-AVERAGE($I:$I))/_xlfn.STDEV.S($I:$I))&gt;1.96,"Atípico","No")</f>
        <v>No</v>
      </c>
      <c r="L2408" t="str">
        <f t="shared" si="74"/>
        <v>36-45</v>
      </c>
      <c r="M2408" t="str">
        <f t="shared" si="75"/>
        <v>0-500.000</v>
      </c>
    </row>
    <row r="2409" spans="1:13" x14ac:dyDescent="0.35">
      <c r="A2409">
        <v>2254</v>
      </c>
      <c r="B2409" t="s">
        <v>9</v>
      </c>
      <c r="C2409">
        <v>423289</v>
      </c>
      <c r="D2409" t="s">
        <v>18</v>
      </c>
      <c r="E2409" t="s">
        <v>16</v>
      </c>
      <c r="F2409" t="s">
        <v>12</v>
      </c>
      <c r="G2409" t="s">
        <v>13</v>
      </c>
      <c r="H2409" t="s">
        <v>13</v>
      </c>
      <c r="I2409">
        <v>59</v>
      </c>
      <c r="J2409" t="str">
        <f>IF(ABS((C2409-AVERAGE($C:$C))/_xlfn.STDEV.S(moras2[SALARIO]))&gt;1.96,"Atípico","No")</f>
        <v>No</v>
      </c>
      <c r="K2409" t="str">
        <f>IF(ABS((moras2[[#This Row],[EDAD]]-AVERAGE($I:$I))/_xlfn.STDEV.S($I:$I))&gt;1.96,"Atípico","No")</f>
        <v>No</v>
      </c>
      <c r="L2409" t="str">
        <f t="shared" si="74"/>
        <v>56+</v>
      </c>
      <c r="M2409" t="str">
        <f t="shared" si="75"/>
        <v>0-500.000</v>
      </c>
    </row>
    <row r="2410" spans="1:13" x14ac:dyDescent="0.35">
      <c r="A2410">
        <v>4336</v>
      </c>
      <c r="B2410" t="s">
        <v>15</v>
      </c>
      <c r="C2410">
        <v>423276.21</v>
      </c>
      <c r="D2410" t="s">
        <v>10</v>
      </c>
      <c r="E2410" t="s">
        <v>16</v>
      </c>
      <c r="F2410" t="s">
        <v>12</v>
      </c>
      <c r="G2410" t="s">
        <v>13</v>
      </c>
      <c r="H2410" t="s">
        <v>13</v>
      </c>
      <c r="I2410">
        <v>18</v>
      </c>
      <c r="J2410" t="str">
        <f>IF(ABS((C2410-AVERAGE($C:$C))/_xlfn.STDEV.S(moras2[SALARIO]))&gt;1.96,"Atípico","No")</f>
        <v>No</v>
      </c>
      <c r="K2410" t="str">
        <f>IF(ABS((moras2[[#This Row],[EDAD]]-AVERAGE($I:$I))/_xlfn.STDEV.S($I:$I))&gt;1.96,"Atípico","No")</f>
        <v>No</v>
      </c>
      <c r="L2410" t="str">
        <f t="shared" si="74"/>
        <v>26-35</v>
      </c>
      <c r="M2410" t="str">
        <f t="shared" si="75"/>
        <v>0-500.000</v>
      </c>
    </row>
    <row r="2411" spans="1:13" x14ac:dyDescent="0.35">
      <c r="A2411">
        <v>894</v>
      </c>
      <c r="B2411" t="s">
        <v>9</v>
      </c>
      <c r="C2411">
        <v>423268.13</v>
      </c>
      <c r="D2411" t="s">
        <v>10</v>
      </c>
      <c r="E2411" t="s">
        <v>16</v>
      </c>
      <c r="F2411" t="s">
        <v>12</v>
      </c>
      <c r="G2411" t="s">
        <v>13</v>
      </c>
      <c r="H2411" t="s">
        <v>13</v>
      </c>
      <c r="I2411">
        <v>59</v>
      </c>
      <c r="J2411" t="str">
        <f>IF(ABS((C2411-AVERAGE($C:$C))/_xlfn.STDEV.S(moras2[SALARIO]))&gt;1.96,"Atípico","No")</f>
        <v>No</v>
      </c>
      <c r="K2411" t="str">
        <f>IF(ABS((moras2[[#This Row],[EDAD]]-AVERAGE($I:$I))/_xlfn.STDEV.S($I:$I))&gt;1.96,"Atípico","No")</f>
        <v>No</v>
      </c>
      <c r="L2411" t="str">
        <f t="shared" si="74"/>
        <v>56+</v>
      </c>
      <c r="M2411" t="str">
        <f t="shared" si="75"/>
        <v>0-500.000</v>
      </c>
    </row>
    <row r="2412" spans="1:13" x14ac:dyDescent="0.35">
      <c r="A2412">
        <v>4026</v>
      </c>
      <c r="B2412" t="s">
        <v>9</v>
      </c>
      <c r="C2412">
        <v>423168</v>
      </c>
      <c r="D2412" t="s">
        <v>10</v>
      </c>
      <c r="E2412" t="s">
        <v>16</v>
      </c>
      <c r="F2412" t="s">
        <v>12</v>
      </c>
      <c r="G2412" t="s">
        <v>13</v>
      </c>
      <c r="H2412" t="s">
        <v>13</v>
      </c>
      <c r="I2412">
        <v>21</v>
      </c>
      <c r="J2412" t="str">
        <f>IF(ABS((C2412-AVERAGE($C:$C))/_xlfn.STDEV.S(moras2[SALARIO]))&gt;1.96,"Atípico","No")</f>
        <v>No</v>
      </c>
      <c r="K2412" t="str">
        <f>IF(ABS((moras2[[#This Row],[EDAD]]-AVERAGE($I:$I))/_xlfn.STDEV.S($I:$I))&gt;1.96,"Atípico","No")</f>
        <v>No</v>
      </c>
      <c r="L2412" t="str">
        <f t="shared" si="74"/>
        <v>26-35</v>
      </c>
      <c r="M2412" t="str">
        <f t="shared" si="75"/>
        <v>0-500.000</v>
      </c>
    </row>
    <row r="2413" spans="1:13" x14ac:dyDescent="0.35">
      <c r="A2413">
        <v>4420</v>
      </c>
      <c r="B2413" t="s">
        <v>9</v>
      </c>
      <c r="C2413">
        <v>423038.54</v>
      </c>
      <c r="D2413" t="s">
        <v>10</v>
      </c>
      <c r="E2413" t="s">
        <v>16</v>
      </c>
      <c r="F2413" t="s">
        <v>12</v>
      </c>
      <c r="G2413" t="s">
        <v>13</v>
      </c>
      <c r="H2413" t="s">
        <v>13</v>
      </c>
      <c r="I2413">
        <v>32</v>
      </c>
      <c r="J2413" t="str">
        <f>IF(ABS((C2413-AVERAGE($C:$C))/_xlfn.STDEV.S(moras2[SALARIO]))&gt;1.96,"Atípico","No")</f>
        <v>No</v>
      </c>
      <c r="K2413" t="str">
        <f>IF(ABS((moras2[[#This Row],[EDAD]]-AVERAGE($I:$I))/_xlfn.STDEV.S($I:$I))&gt;1.96,"Atípico","No")</f>
        <v>No</v>
      </c>
      <c r="L2413" t="str">
        <f t="shared" si="74"/>
        <v>26-35</v>
      </c>
      <c r="M2413" t="str">
        <f t="shared" si="75"/>
        <v>0-500.000</v>
      </c>
    </row>
    <row r="2414" spans="1:13" x14ac:dyDescent="0.35">
      <c r="A2414">
        <v>3867</v>
      </c>
      <c r="B2414" t="s">
        <v>9</v>
      </c>
      <c r="C2414">
        <v>422514.14</v>
      </c>
      <c r="D2414" t="s">
        <v>10</v>
      </c>
      <c r="E2414" t="s">
        <v>16</v>
      </c>
      <c r="F2414" t="s">
        <v>12</v>
      </c>
      <c r="G2414" t="s">
        <v>13</v>
      </c>
      <c r="H2414" t="s">
        <v>13</v>
      </c>
      <c r="I2414">
        <v>33</v>
      </c>
      <c r="J2414" t="str">
        <f>IF(ABS((C2414-AVERAGE($C:$C))/_xlfn.STDEV.S(moras2[SALARIO]))&gt;1.96,"Atípico","No")</f>
        <v>No</v>
      </c>
      <c r="K2414" t="str">
        <f>IF(ABS((moras2[[#This Row],[EDAD]]-AVERAGE($I:$I))/_xlfn.STDEV.S($I:$I))&gt;1.96,"Atípico","No")</f>
        <v>No</v>
      </c>
      <c r="L2414" t="str">
        <f t="shared" si="74"/>
        <v>26-35</v>
      </c>
      <c r="M2414" t="str">
        <f t="shared" si="75"/>
        <v>0-500.000</v>
      </c>
    </row>
    <row r="2415" spans="1:13" x14ac:dyDescent="0.35">
      <c r="A2415">
        <v>2988</v>
      </c>
      <c r="B2415" t="s">
        <v>9</v>
      </c>
      <c r="C2415">
        <v>422424</v>
      </c>
      <c r="D2415" t="s">
        <v>10</v>
      </c>
      <c r="E2415" t="s">
        <v>16</v>
      </c>
      <c r="F2415" t="s">
        <v>12</v>
      </c>
      <c r="G2415" t="s">
        <v>13</v>
      </c>
      <c r="H2415" t="s">
        <v>13</v>
      </c>
      <c r="I2415">
        <v>27</v>
      </c>
      <c r="J2415" t="str">
        <f>IF(ABS((C2415-AVERAGE($C:$C))/_xlfn.STDEV.S(moras2[SALARIO]))&gt;1.96,"Atípico","No")</f>
        <v>No</v>
      </c>
      <c r="K2415" t="str">
        <f>IF(ABS((moras2[[#This Row],[EDAD]]-AVERAGE($I:$I))/_xlfn.STDEV.S($I:$I))&gt;1.96,"Atípico","No")</f>
        <v>No</v>
      </c>
      <c r="L2415" t="str">
        <f t="shared" si="74"/>
        <v>26-35</v>
      </c>
      <c r="M2415" t="str">
        <f t="shared" si="75"/>
        <v>0-500.000</v>
      </c>
    </row>
    <row r="2416" spans="1:13" x14ac:dyDescent="0.35">
      <c r="A2416">
        <v>3244</v>
      </c>
      <c r="B2416" t="s">
        <v>9</v>
      </c>
      <c r="C2416">
        <v>422231</v>
      </c>
      <c r="D2416" t="s">
        <v>10</v>
      </c>
      <c r="E2416" t="s">
        <v>11</v>
      </c>
      <c r="F2416" t="s">
        <v>12</v>
      </c>
      <c r="G2416" t="s">
        <v>13</v>
      </c>
      <c r="H2416" t="s">
        <v>13</v>
      </c>
      <c r="I2416">
        <v>49</v>
      </c>
      <c r="J2416" t="str">
        <f>IF(ABS((C2416-AVERAGE($C:$C))/_xlfn.STDEV.S(moras2[SALARIO]))&gt;1.96,"Atípico","No")</f>
        <v>No</v>
      </c>
      <c r="K2416" t="str">
        <f>IF(ABS((moras2[[#This Row],[EDAD]]-AVERAGE($I:$I))/_xlfn.STDEV.S($I:$I))&gt;1.96,"Atípico","No")</f>
        <v>No</v>
      </c>
      <c r="L2416" t="str">
        <f t="shared" si="74"/>
        <v>46-55</v>
      </c>
      <c r="M2416" t="str">
        <f t="shared" si="75"/>
        <v>0-500.000</v>
      </c>
    </row>
    <row r="2417" spans="1:13" x14ac:dyDescent="0.35">
      <c r="A2417">
        <v>1880</v>
      </c>
      <c r="B2417" t="s">
        <v>15</v>
      </c>
      <c r="C2417">
        <v>422091</v>
      </c>
      <c r="D2417" t="s">
        <v>18</v>
      </c>
      <c r="E2417" t="s">
        <v>16</v>
      </c>
      <c r="F2417" t="s">
        <v>12</v>
      </c>
      <c r="G2417" t="s">
        <v>13</v>
      </c>
      <c r="H2417" t="s">
        <v>13</v>
      </c>
      <c r="I2417">
        <v>36</v>
      </c>
      <c r="J2417" t="str">
        <f>IF(ABS((C2417-AVERAGE($C:$C))/_xlfn.STDEV.S(moras2[SALARIO]))&gt;1.96,"Atípico","No")</f>
        <v>No</v>
      </c>
      <c r="K2417" t="str">
        <f>IF(ABS((moras2[[#This Row],[EDAD]]-AVERAGE($I:$I))/_xlfn.STDEV.S($I:$I))&gt;1.96,"Atípico","No")</f>
        <v>No</v>
      </c>
      <c r="L2417" t="str">
        <f t="shared" si="74"/>
        <v>36-45</v>
      </c>
      <c r="M2417" t="str">
        <f t="shared" si="75"/>
        <v>0-500.000</v>
      </c>
    </row>
    <row r="2418" spans="1:13" x14ac:dyDescent="0.35">
      <c r="A2418">
        <v>2658</v>
      </c>
      <c r="B2418" t="s">
        <v>9</v>
      </c>
      <c r="C2418">
        <v>421650.26</v>
      </c>
      <c r="D2418" t="s">
        <v>10</v>
      </c>
      <c r="E2418" t="s">
        <v>16</v>
      </c>
      <c r="F2418" t="s">
        <v>12</v>
      </c>
      <c r="G2418" t="s">
        <v>13</v>
      </c>
      <c r="H2418" t="s">
        <v>13</v>
      </c>
      <c r="I2418">
        <v>37</v>
      </c>
      <c r="J2418" t="str">
        <f>IF(ABS((C2418-AVERAGE($C:$C))/_xlfn.STDEV.S(moras2[SALARIO]))&gt;1.96,"Atípico","No")</f>
        <v>No</v>
      </c>
      <c r="K2418" t="str">
        <f>IF(ABS((moras2[[#This Row],[EDAD]]-AVERAGE($I:$I))/_xlfn.STDEV.S($I:$I))&gt;1.96,"Atípico","No")</f>
        <v>No</v>
      </c>
      <c r="L2418" t="str">
        <f t="shared" si="74"/>
        <v>36-45</v>
      </c>
      <c r="M2418" t="str">
        <f t="shared" si="75"/>
        <v>0-500.000</v>
      </c>
    </row>
    <row r="2419" spans="1:13" x14ac:dyDescent="0.35">
      <c r="A2419">
        <v>3967</v>
      </c>
      <c r="B2419" t="s">
        <v>9</v>
      </c>
      <c r="C2419">
        <v>420716.74</v>
      </c>
      <c r="D2419" t="s">
        <v>10</v>
      </c>
      <c r="E2419" t="s">
        <v>16</v>
      </c>
      <c r="F2419" t="s">
        <v>12</v>
      </c>
      <c r="G2419" t="s">
        <v>13</v>
      </c>
      <c r="H2419" t="s">
        <v>13</v>
      </c>
      <c r="I2419">
        <v>34</v>
      </c>
      <c r="J2419" t="str">
        <f>IF(ABS((C2419-AVERAGE($C:$C))/_xlfn.STDEV.S(moras2[SALARIO]))&gt;1.96,"Atípico","No")</f>
        <v>No</v>
      </c>
      <c r="K2419" t="str">
        <f>IF(ABS((moras2[[#This Row],[EDAD]]-AVERAGE($I:$I))/_xlfn.STDEV.S($I:$I))&gt;1.96,"Atípico","No")</f>
        <v>No</v>
      </c>
      <c r="L2419" t="str">
        <f t="shared" si="74"/>
        <v>26-35</v>
      </c>
      <c r="M2419" t="str">
        <f t="shared" si="75"/>
        <v>0-500.000</v>
      </c>
    </row>
    <row r="2420" spans="1:13" x14ac:dyDescent="0.35">
      <c r="A2420">
        <v>1178</v>
      </c>
      <c r="B2420" t="s">
        <v>9</v>
      </c>
      <c r="C2420">
        <v>420583.35</v>
      </c>
      <c r="D2420" t="s">
        <v>10</v>
      </c>
      <c r="E2420" t="s">
        <v>16</v>
      </c>
      <c r="F2420" t="s">
        <v>12</v>
      </c>
      <c r="G2420" t="s">
        <v>13</v>
      </c>
      <c r="H2420" t="s">
        <v>13</v>
      </c>
      <c r="I2420">
        <v>42</v>
      </c>
      <c r="J2420" t="str">
        <f>IF(ABS((C2420-AVERAGE($C:$C))/_xlfn.STDEV.S(moras2[SALARIO]))&gt;1.96,"Atípico","No")</f>
        <v>No</v>
      </c>
      <c r="K2420" t="str">
        <f>IF(ABS((moras2[[#This Row],[EDAD]]-AVERAGE($I:$I))/_xlfn.STDEV.S($I:$I))&gt;1.96,"Atípico","No")</f>
        <v>No</v>
      </c>
      <c r="L2420" t="str">
        <f t="shared" si="74"/>
        <v>36-45</v>
      </c>
      <c r="M2420" t="str">
        <f t="shared" si="75"/>
        <v>0-500.000</v>
      </c>
    </row>
    <row r="2421" spans="1:13" x14ac:dyDescent="0.35">
      <c r="A2421">
        <v>3828</v>
      </c>
      <c r="B2421" t="s">
        <v>15</v>
      </c>
      <c r="C2421">
        <v>420405</v>
      </c>
      <c r="D2421" t="s">
        <v>10</v>
      </c>
      <c r="E2421" t="s">
        <v>11</v>
      </c>
      <c r="F2421" t="s">
        <v>12</v>
      </c>
      <c r="G2421" t="s">
        <v>13</v>
      </c>
      <c r="H2421" t="s">
        <v>13</v>
      </c>
      <c r="I2421">
        <v>21</v>
      </c>
      <c r="J2421" t="str">
        <f>IF(ABS((C2421-AVERAGE($C:$C))/_xlfn.STDEV.S(moras2[SALARIO]))&gt;1.96,"Atípico","No")</f>
        <v>No</v>
      </c>
      <c r="K2421" t="str">
        <f>IF(ABS((moras2[[#This Row],[EDAD]]-AVERAGE($I:$I))/_xlfn.STDEV.S($I:$I))&gt;1.96,"Atípico","No")</f>
        <v>No</v>
      </c>
      <c r="L2421" t="str">
        <f t="shared" si="74"/>
        <v>26-35</v>
      </c>
      <c r="M2421" t="str">
        <f t="shared" si="75"/>
        <v>0-500.000</v>
      </c>
    </row>
    <row r="2422" spans="1:13" x14ac:dyDescent="0.35">
      <c r="A2422">
        <v>3407</v>
      </c>
      <c r="B2422" t="s">
        <v>9</v>
      </c>
      <c r="C2422">
        <v>420375</v>
      </c>
      <c r="D2422" t="s">
        <v>10</v>
      </c>
      <c r="E2422" t="s">
        <v>16</v>
      </c>
      <c r="F2422" t="s">
        <v>12</v>
      </c>
      <c r="G2422" t="s">
        <v>13</v>
      </c>
      <c r="H2422" t="s">
        <v>13</v>
      </c>
      <c r="I2422">
        <v>30</v>
      </c>
      <c r="J2422" t="str">
        <f>IF(ABS((C2422-AVERAGE($C:$C))/_xlfn.STDEV.S(moras2[SALARIO]))&gt;1.96,"Atípico","No")</f>
        <v>No</v>
      </c>
      <c r="K2422" t="str">
        <f>IF(ABS((moras2[[#This Row],[EDAD]]-AVERAGE($I:$I))/_xlfn.STDEV.S($I:$I))&gt;1.96,"Atípico","No")</f>
        <v>No</v>
      </c>
      <c r="L2422" t="str">
        <f t="shared" si="74"/>
        <v>26-35</v>
      </c>
      <c r="M2422" t="str">
        <f t="shared" si="75"/>
        <v>0-500.000</v>
      </c>
    </row>
    <row r="2423" spans="1:13" x14ac:dyDescent="0.35">
      <c r="A2423">
        <v>4013</v>
      </c>
      <c r="B2423" t="s">
        <v>9</v>
      </c>
      <c r="C2423">
        <v>420359.27</v>
      </c>
      <c r="D2423" t="s">
        <v>10</v>
      </c>
      <c r="E2423" t="s">
        <v>16</v>
      </c>
      <c r="F2423" t="s">
        <v>12</v>
      </c>
      <c r="G2423" t="s">
        <v>13</v>
      </c>
      <c r="H2423" t="s">
        <v>13</v>
      </c>
      <c r="I2423">
        <v>48</v>
      </c>
      <c r="J2423" t="str">
        <f>IF(ABS((C2423-AVERAGE($C:$C))/_xlfn.STDEV.S(moras2[SALARIO]))&gt;1.96,"Atípico","No")</f>
        <v>No</v>
      </c>
      <c r="K2423" t="str">
        <f>IF(ABS((moras2[[#This Row],[EDAD]]-AVERAGE($I:$I))/_xlfn.STDEV.S($I:$I))&gt;1.96,"Atípico","No")</f>
        <v>No</v>
      </c>
      <c r="L2423" t="str">
        <f t="shared" si="74"/>
        <v>46-55</v>
      </c>
      <c r="M2423" t="str">
        <f t="shared" si="75"/>
        <v>0-500.000</v>
      </c>
    </row>
    <row r="2424" spans="1:13" x14ac:dyDescent="0.35">
      <c r="A2424">
        <v>4844</v>
      </c>
      <c r="B2424" t="s">
        <v>9</v>
      </c>
      <c r="C2424">
        <v>420248</v>
      </c>
      <c r="D2424" t="s">
        <v>18</v>
      </c>
      <c r="E2424" t="s">
        <v>16</v>
      </c>
      <c r="F2424" t="s">
        <v>12</v>
      </c>
      <c r="G2424" t="s">
        <v>13</v>
      </c>
      <c r="H2424" t="s">
        <v>12</v>
      </c>
      <c r="I2424">
        <v>33</v>
      </c>
      <c r="J2424" t="str">
        <f>IF(ABS((C2424-AVERAGE($C:$C))/_xlfn.STDEV.S(moras2[SALARIO]))&gt;1.96,"Atípico","No")</f>
        <v>No</v>
      </c>
      <c r="K2424" t="str">
        <f>IF(ABS((moras2[[#This Row],[EDAD]]-AVERAGE($I:$I))/_xlfn.STDEV.S($I:$I))&gt;1.96,"Atípico","No")</f>
        <v>No</v>
      </c>
      <c r="L2424" t="str">
        <f t="shared" si="74"/>
        <v>26-35</v>
      </c>
      <c r="M2424" t="str">
        <f t="shared" si="75"/>
        <v>0-500.000</v>
      </c>
    </row>
    <row r="2425" spans="1:13" x14ac:dyDescent="0.35">
      <c r="A2425">
        <v>3226</v>
      </c>
      <c r="B2425" t="s">
        <v>15</v>
      </c>
      <c r="C2425">
        <v>420214.94</v>
      </c>
      <c r="D2425" t="s">
        <v>10</v>
      </c>
      <c r="E2425" t="s">
        <v>16</v>
      </c>
      <c r="F2425" t="s">
        <v>12</v>
      </c>
      <c r="G2425" t="s">
        <v>13</v>
      </c>
      <c r="H2425" t="s">
        <v>13</v>
      </c>
      <c r="I2425">
        <v>34</v>
      </c>
      <c r="J2425" t="str">
        <f>IF(ABS((C2425-AVERAGE($C:$C))/_xlfn.STDEV.S(moras2[SALARIO]))&gt;1.96,"Atípico","No")</f>
        <v>No</v>
      </c>
      <c r="K2425" t="str">
        <f>IF(ABS((moras2[[#This Row],[EDAD]]-AVERAGE($I:$I))/_xlfn.STDEV.S($I:$I))&gt;1.96,"Atípico","No")</f>
        <v>No</v>
      </c>
      <c r="L2425" t="str">
        <f t="shared" si="74"/>
        <v>26-35</v>
      </c>
      <c r="M2425" t="str">
        <f t="shared" si="75"/>
        <v>0-500.000</v>
      </c>
    </row>
    <row r="2426" spans="1:13" x14ac:dyDescent="0.35">
      <c r="A2426">
        <v>970</v>
      </c>
      <c r="B2426" t="s">
        <v>9</v>
      </c>
      <c r="C2426">
        <v>420000</v>
      </c>
      <c r="D2426" t="s">
        <v>10</v>
      </c>
      <c r="E2426" t="s">
        <v>16</v>
      </c>
      <c r="F2426" t="s">
        <v>12</v>
      </c>
      <c r="G2426" t="s">
        <v>13</v>
      </c>
      <c r="H2426" t="s">
        <v>13</v>
      </c>
      <c r="I2426">
        <v>25</v>
      </c>
      <c r="J2426" t="str">
        <f>IF(ABS((C2426-AVERAGE($C:$C))/_xlfn.STDEV.S(moras2[SALARIO]))&gt;1.96,"Atípico","No")</f>
        <v>No</v>
      </c>
      <c r="K2426" t="str">
        <f>IF(ABS((moras2[[#This Row],[EDAD]]-AVERAGE($I:$I))/_xlfn.STDEV.S($I:$I))&gt;1.96,"Atípico","No")</f>
        <v>No</v>
      </c>
      <c r="L2426" t="str">
        <f t="shared" si="74"/>
        <v>26-35</v>
      </c>
      <c r="M2426" t="str">
        <f t="shared" si="75"/>
        <v>0-500.000</v>
      </c>
    </row>
    <row r="2427" spans="1:13" x14ac:dyDescent="0.35">
      <c r="A2427">
        <v>1779</v>
      </c>
      <c r="B2427" t="s">
        <v>15</v>
      </c>
      <c r="C2427">
        <v>420000</v>
      </c>
      <c r="D2427" t="s">
        <v>10</v>
      </c>
      <c r="E2427" t="s">
        <v>16</v>
      </c>
      <c r="F2427" t="s">
        <v>12</v>
      </c>
      <c r="G2427" t="s">
        <v>13</v>
      </c>
      <c r="H2427" t="s">
        <v>13</v>
      </c>
      <c r="I2427">
        <v>25</v>
      </c>
      <c r="J2427" t="str">
        <f>IF(ABS((C2427-AVERAGE($C:$C))/_xlfn.STDEV.S(moras2[SALARIO]))&gt;1.96,"Atípico","No")</f>
        <v>No</v>
      </c>
      <c r="K2427" t="str">
        <f>IF(ABS((moras2[[#This Row],[EDAD]]-AVERAGE($I:$I))/_xlfn.STDEV.S($I:$I))&gt;1.96,"Atípico","No")</f>
        <v>No</v>
      </c>
      <c r="L2427" t="str">
        <f t="shared" si="74"/>
        <v>26-35</v>
      </c>
      <c r="M2427" t="str">
        <f t="shared" si="75"/>
        <v>0-500.000</v>
      </c>
    </row>
    <row r="2428" spans="1:13" x14ac:dyDescent="0.35">
      <c r="A2428">
        <v>1809</v>
      </c>
      <c r="B2428" t="s">
        <v>15</v>
      </c>
      <c r="C2428">
        <v>420000</v>
      </c>
      <c r="D2428" t="s">
        <v>10</v>
      </c>
      <c r="E2428" t="s">
        <v>16</v>
      </c>
      <c r="F2428" t="s">
        <v>12</v>
      </c>
      <c r="G2428" t="s">
        <v>13</v>
      </c>
      <c r="H2428" t="s">
        <v>13</v>
      </c>
      <c r="I2428">
        <v>29</v>
      </c>
      <c r="J2428" t="str">
        <f>IF(ABS((C2428-AVERAGE($C:$C))/_xlfn.STDEV.S(moras2[SALARIO]))&gt;1.96,"Atípico","No")</f>
        <v>No</v>
      </c>
      <c r="K2428" t="str">
        <f>IF(ABS((moras2[[#This Row],[EDAD]]-AVERAGE($I:$I))/_xlfn.STDEV.S($I:$I))&gt;1.96,"Atípico","No")</f>
        <v>No</v>
      </c>
      <c r="L2428" t="str">
        <f t="shared" si="74"/>
        <v>26-35</v>
      </c>
      <c r="M2428" t="str">
        <f t="shared" si="75"/>
        <v>0-500.000</v>
      </c>
    </row>
    <row r="2429" spans="1:13" x14ac:dyDescent="0.35">
      <c r="A2429">
        <v>3716</v>
      </c>
      <c r="B2429" t="s">
        <v>9</v>
      </c>
      <c r="C2429">
        <v>420000</v>
      </c>
      <c r="D2429" t="s">
        <v>10</v>
      </c>
      <c r="E2429" t="s">
        <v>16</v>
      </c>
      <c r="F2429" t="s">
        <v>12</v>
      </c>
      <c r="G2429" t="s">
        <v>13</v>
      </c>
      <c r="H2429" t="s">
        <v>13</v>
      </c>
      <c r="I2429">
        <v>29</v>
      </c>
      <c r="J2429" t="str">
        <f>IF(ABS((C2429-AVERAGE($C:$C))/_xlfn.STDEV.S(moras2[SALARIO]))&gt;1.96,"Atípico","No")</f>
        <v>No</v>
      </c>
      <c r="K2429" t="str">
        <f>IF(ABS((moras2[[#This Row],[EDAD]]-AVERAGE($I:$I))/_xlfn.STDEV.S($I:$I))&gt;1.96,"Atípico","No")</f>
        <v>No</v>
      </c>
      <c r="L2429" t="str">
        <f t="shared" si="74"/>
        <v>26-35</v>
      </c>
      <c r="M2429" t="str">
        <f t="shared" si="75"/>
        <v>0-500.000</v>
      </c>
    </row>
    <row r="2430" spans="1:13" x14ac:dyDescent="0.35">
      <c r="A2430">
        <v>3398</v>
      </c>
      <c r="B2430" t="s">
        <v>9</v>
      </c>
      <c r="C2430">
        <v>420000</v>
      </c>
      <c r="D2430" t="s">
        <v>10</v>
      </c>
      <c r="E2430" t="s">
        <v>16</v>
      </c>
      <c r="F2430" t="s">
        <v>12</v>
      </c>
      <c r="G2430" t="s">
        <v>13</v>
      </c>
      <c r="H2430" t="s">
        <v>13</v>
      </c>
      <c r="I2430">
        <v>52</v>
      </c>
      <c r="J2430" t="str">
        <f>IF(ABS((C2430-AVERAGE($C:$C))/_xlfn.STDEV.S(moras2[SALARIO]))&gt;1.96,"Atípico","No")</f>
        <v>No</v>
      </c>
      <c r="K2430" t="str">
        <f>IF(ABS((moras2[[#This Row],[EDAD]]-AVERAGE($I:$I))/_xlfn.STDEV.S($I:$I))&gt;1.96,"Atípico","No")</f>
        <v>No</v>
      </c>
      <c r="L2430" t="str">
        <f t="shared" si="74"/>
        <v>46-55</v>
      </c>
      <c r="M2430" t="str">
        <f t="shared" si="75"/>
        <v>0-500.000</v>
      </c>
    </row>
    <row r="2431" spans="1:13" x14ac:dyDescent="0.35">
      <c r="A2431">
        <v>4268</v>
      </c>
      <c r="B2431" t="s">
        <v>9</v>
      </c>
      <c r="C2431">
        <v>419817.69</v>
      </c>
      <c r="D2431" t="s">
        <v>10</v>
      </c>
      <c r="E2431" t="s">
        <v>16</v>
      </c>
      <c r="F2431" t="s">
        <v>12</v>
      </c>
      <c r="G2431" t="s">
        <v>12</v>
      </c>
      <c r="H2431" t="s">
        <v>13</v>
      </c>
      <c r="I2431">
        <v>26</v>
      </c>
      <c r="J2431" t="str">
        <f>IF(ABS((C2431-AVERAGE($C:$C))/_xlfn.STDEV.S(moras2[SALARIO]))&gt;1.96,"Atípico","No")</f>
        <v>No</v>
      </c>
      <c r="K2431" t="str">
        <f>IF(ABS((moras2[[#This Row],[EDAD]]-AVERAGE($I:$I))/_xlfn.STDEV.S($I:$I))&gt;1.96,"Atípico","No")</f>
        <v>No</v>
      </c>
      <c r="L2431" t="str">
        <f t="shared" si="74"/>
        <v>26-35</v>
      </c>
      <c r="M2431" t="str">
        <f t="shared" si="75"/>
        <v>0-500.000</v>
      </c>
    </row>
    <row r="2432" spans="1:13" x14ac:dyDescent="0.35">
      <c r="A2432">
        <v>3624</v>
      </c>
      <c r="B2432" t="s">
        <v>9</v>
      </c>
      <c r="C2432">
        <v>419680</v>
      </c>
      <c r="D2432" t="s">
        <v>10</v>
      </c>
      <c r="E2432" t="s">
        <v>16</v>
      </c>
      <c r="F2432" t="s">
        <v>12</v>
      </c>
      <c r="G2432" t="s">
        <v>13</v>
      </c>
      <c r="H2432" t="s">
        <v>13</v>
      </c>
      <c r="I2432">
        <v>51</v>
      </c>
      <c r="J2432" t="str">
        <f>IF(ABS((C2432-AVERAGE($C:$C))/_xlfn.STDEV.S(moras2[SALARIO]))&gt;1.96,"Atípico","No")</f>
        <v>No</v>
      </c>
      <c r="K2432" t="str">
        <f>IF(ABS((moras2[[#This Row],[EDAD]]-AVERAGE($I:$I))/_xlfn.STDEV.S($I:$I))&gt;1.96,"Atípico","No")</f>
        <v>No</v>
      </c>
      <c r="L2432" t="str">
        <f t="shared" si="74"/>
        <v>46-55</v>
      </c>
      <c r="M2432" t="str">
        <f t="shared" si="75"/>
        <v>0-500.000</v>
      </c>
    </row>
    <row r="2433" spans="1:13" x14ac:dyDescent="0.35">
      <c r="A2433">
        <v>354</v>
      </c>
      <c r="B2433" t="s">
        <v>15</v>
      </c>
      <c r="C2433">
        <v>419608</v>
      </c>
      <c r="D2433" t="s">
        <v>18</v>
      </c>
      <c r="E2433" t="s">
        <v>16</v>
      </c>
      <c r="F2433" t="s">
        <v>12</v>
      </c>
      <c r="G2433" t="s">
        <v>13</v>
      </c>
      <c r="H2433" t="s">
        <v>13</v>
      </c>
      <c r="I2433">
        <v>43</v>
      </c>
      <c r="J2433" t="str">
        <f>IF(ABS((C2433-AVERAGE($C:$C))/_xlfn.STDEV.S(moras2[SALARIO]))&gt;1.96,"Atípico","No")</f>
        <v>No</v>
      </c>
      <c r="K2433" t="str">
        <f>IF(ABS((moras2[[#This Row],[EDAD]]-AVERAGE($I:$I))/_xlfn.STDEV.S($I:$I))&gt;1.96,"Atípico","No")</f>
        <v>No</v>
      </c>
      <c r="L2433" t="str">
        <f t="shared" si="74"/>
        <v>36-45</v>
      </c>
      <c r="M2433" t="str">
        <f t="shared" si="75"/>
        <v>0-500.000</v>
      </c>
    </row>
    <row r="2434" spans="1:13" x14ac:dyDescent="0.35">
      <c r="A2434">
        <v>960</v>
      </c>
      <c r="B2434" t="s">
        <v>9</v>
      </c>
      <c r="C2434">
        <v>419576</v>
      </c>
      <c r="D2434" t="s">
        <v>18</v>
      </c>
      <c r="E2434" t="s">
        <v>16</v>
      </c>
      <c r="F2434" t="s">
        <v>12</v>
      </c>
      <c r="G2434" t="s">
        <v>13</v>
      </c>
      <c r="H2434" t="s">
        <v>13</v>
      </c>
      <c r="I2434">
        <v>59</v>
      </c>
      <c r="J2434" t="str">
        <f>IF(ABS((C2434-AVERAGE($C:$C))/_xlfn.STDEV.S(moras2[SALARIO]))&gt;1.96,"Atípico","No")</f>
        <v>No</v>
      </c>
      <c r="K2434" t="str">
        <f>IF(ABS((moras2[[#This Row],[EDAD]]-AVERAGE($I:$I))/_xlfn.STDEV.S($I:$I))&gt;1.96,"Atípico","No")</f>
        <v>No</v>
      </c>
      <c r="L2434" t="str">
        <f t="shared" ref="L2434:L2497" si="76">IF(I2434&lt;=35,"26-35",IF(I2434&lt;=45,"36-45",IF(I2434&lt;=55,"46-55","56+")))</f>
        <v>56+</v>
      </c>
      <c r="M2434" t="str">
        <f t="shared" ref="M2434:M2497" si="77">IF(C2434&lt;=500000,"0-500.000",
IF(C2434&lt;=1000000,"500.001-1.000.000",
IF(C2434&lt;=5000000,"1.000.001-5.000.000",
"5.000.001-16.858.742")))</f>
        <v>0-500.000</v>
      </c>
    </row>
    <row r="2435" spans="1:13" x14ac:dyDescent="0.35">
      <c r="A2435">
        <v>89</v>
      </c>
      <c r="B2435" t="s">
        <v>9</v>
      </c>
      <c r="C2435">
        <v>419292</v>
      </c>
      <c r="D2435" t="s">
        <v>18</v>
      </c>
      <c r="E2435" t="s">
        <v>16</v>
      </c>
      <c r="F2435" t="s">
        <v>12</v>
      </c>
      <c r="G2435" t="s">
        <v>12</v>
      </c>
      <c r="H2435" t="s">
        <v>13</v>
      </c>
      <c r="I2435">
        <v>36</v>
      </c>
      <c r="J2435" t="str">
        <f>IF(ABS((C2435-AVERAGE($C:$C))/_xlfn.STDEV.S(moras2[SALARIO]))&gt;1.96,"Atípico","No")</f>
        <v>No</v>
      </c>
      <c r="K2435" t="str">
        <f>IF(ABS((moras2[[#This Row],[EDAD]]-AVERAGE($I:$I))/_xlfn.STDEV.S($I:$I))&gt;1.96,"Atípico","No")</f>
        <v>No</v>
      </c>
      <c r="L2435" t="str">
        <f t="shared" si="76"/>
        <v>36-45</v>
      </c>
      <c r="M2435" t="str">
        <f t="shared" si="77"/>
        <v>0-500.000</v>
      </c>
    </row>
    <row r="2436" spans="1:13" x14ac:dyDescent="0.35">
      <c r="A2436">
        <v>4439</v>
      </c>
      <c r="B2436" t="s">
        <v>9</v>
      </c>
      <c r="C2436">
        <v>419207.05</v>
      </c>
      <c r="D2436" t="s">
        <v>10</v>
      </c>
      <c r="E2436" t="s">
        <v>16</v>
      </c>
      <c r="F2436" t="s">
        <v>12</v>
      </c>
      <c r="G2436" t="s">
        <v>13</v>
      </c>
      <c r="H2436" t="s">
        <v>13</v>
      </c>
      <c r="I2436">
        <v>48</v>
      </c>
      <c r="J2436" t="str">
        <f>IF(ABS((C2436-AVERAGE($C:$C))/_xlfn.STDEV.S(moras2[SALARIO]))&gt;1.96,"Atípico","No")</f>
        <v>No</v>
      </c>
      <c r="K2436" t="str">
        <f>IF(ABS((moras2[[#This Row],[EDAD]]-AVERAGE($I:$I))/_xlfn.STDEV.S($I:$I))&gt;1.96,"Atípico","No")</f>
        <v>No</v>
      </c>
      <c r="L2436" t="str">
        <f t="shared" si="76"/>
        <v>46-55</v>
      </c>
      <c r="M2436" t="str">
        <f t="shared" si="77"/>
        <v>0-500.000</v>
      </c>
    </row>
    <row r="2437" spans="1:13" x14ac:dyDescent="0.35">
      <c r="A2437">
        <v>4208</v>
      </c>
      <c r="B2437" t="s">
        <v>9</v>
      </c>
      <c r="C2437">
        <v>418466</v>
      </c>
      <c r="D2437" t="s">
        <v>10</v>
      </c>
      <c r="E2437" t="s">
        <v>16</v>
      </c>
      <c r="F2437" t="s">
        <v>12</v>
      </c>
      <c r="G2437" t="s">
        <v>13</v>
      </c>
      <c r="H2437" t="s">
        <v>13</v>
      </c>
      <c r="I2437">
        <v>40</v>
      </c>
      <c r="J2437" t="str">
        <f>IF(ABS((C2437-AVERAGE($C:$C))/_xlfn.STDEV.S(moras2[SALARIO]))&gt;1.96,"Atípico","No")</f>
        <v>No</v>
      </c>
      <c r="K2437" t="str">
        <f>IF(ABS((moras2[[#This Row],[EDAD]]-AVERAGE($I:$I))/_xlfn.STDEV.S($I:$I))&gt;1.96,"Atípico","No")</f>
        <v>No</v>
      </c>
      <c r="L2437" t="str">
        <f t="shared" si="76"/>
        <v>36-45</v>
      </c>
      <c r="M2437" t="str">
        <f t="shared" si="77"/>
        <v>0-500.000</v>
      </c>
    </row>
    <row r="2438" spans="1:13" x14ac:dyDescent="0.35">
      <c r="A2438">
        <v>4409</v>
      </c>
      <c r="B2438" t="s">
        <v>15</v>
      </c>
      <c r="C2438">
        <v>418415</v>
      </c>
      <c r="D2438" t="s">
        <v>10</v>
      </c>
      <c r="E2438" t="s">
        <v>16</v>
      </c>
      <c r="F2438" t="s">
        <v>12</v>
      </c>
      <c r="G2438" t="s">
        <v>13</v>
      </c>
      <c r="H2438" t="s">
        <v>13</v>
      </c>
      <c r="I2438">
        <v>30</v>
      </c>
      <c r="J2438" t="str">
        <f>IF(ABS((C2438-AVERAGE($C:$C))/_xlfn.STDEV.S(moras2[SALARIO]))&gt;1.96,"Atípico","No")</f>
        <v>No</v>
      </c>
      <c r="K2438" t="str">
        <f>IF(ABS((moras2[[#This Row],[EDAD]]-AVERAGE($I:$I))/_xlfn.STDEV.S($I:$I))&gt;1.96,"Atípico","No")</f>
        <v>No</v>
      </c>
      <c r="L2438" t="str">
        <f t="shared" si="76"/>
        <v>26-35</v>
      </c>
      <c r="M2438" t="str">
        <f t="shared" si="77"/>
        <v>0-500.000</v>
      </c>
    </row>
    <row r="2439" spans="1:13" x14ac:dyDescent="0.35">
      <c r="A2439">
        <v>1017</v>
      </c>
      <c r="B2439" t="s">
        <v>9</v>
      </c>
      <c r="C2439">
        <v>418054</v>
      </c>
      <c r="D2439" t="s">
        <v>18</v>
      </c>
      <c r="E2439" t="s">
        <v>16</v>
      </c>
      <c r="F2439" t="s">
        <v>12</v>
      </c>
      <c r="G2439" t="s">
        <v>13</v>
      </c>
      <c r="H2439" t="s">
        <v>12</v>
      </c>
      <c r="I2439">
        <v>48</v>
      </c>
      <c r="J2439" t="str">
        <f>IF(ABS((C2439-AVERAGE($C:$C))/_xlfn.STDEV.S(moras2[SALARIO]))&gt;1.96,"Atípico","No")</f>
        <v>No</v>
      </c>
      <c r="K2439" t="str">
        <f>IF(ABS((moras2[[#This Row],[EDAD]]-AVERAGE($I:$I))/_xlfn.STDEV.S($I:$I))&gt;1.96,"Atípico","No")</f>
        <v>No</v>
      </c>
      <c r="L2439" t="str">
        <f t="shared" si="76"/>
        <v>46-55</v>
      </c>
      <c r="M2439" t="str">
        <f t="shared" si="77"/>
        <v>0-500.000</v>
      </c>
    </row>
    <row r="2440" spans="1:13" x14ac:dyDescent="0.35">
      <c r="A2440">
        <v>1226</v>
      </c>
      <c r="B2440" t="s">
        <v>15</v>
      </c>
      <c r="C2440">
        <v>418017</v>
      </c>
      <c r="D2440" t="s">
        <v>10</v>
      </c>
      <c r="E2440" t="s">
        <v>16</v>
      </c>
      <c r="F2440" t="s">
        <v>12</v>
      </c>
      <c r="G2440" t="s">
        <v>13</v>
      </c>
      <c r="H2440" t="s">
        <v>13</v>
      </c>
      <c r="I2440">
        <v>33</v>
      </c>
      <c r="J2440" t="str">
        <f>IF(ABS((C2440-AVERAGE($C:$C))/_xlfn.STDEV.S(moras2[SALARIO]))&gt;1.96,"Atípico","No")</f>
        <v>No</v>
      </c>
      <c r="K2440" t="str">
        <f>IF(ABS((moras2[[#This Row],[EDAD]]-AVERAGE($I:$I))/_xlfn.STDEV.S($I:$I))&gt;1.96,"Atípico","No")</f>
        <v>No</v>
      </c>
      <c r="L2440" t="str">
        <f t="shared" si="76"/>
        <v>26-35</v>
      </c>
      <c r="M2440" t="str">
        <f t="shared" si="77"/>
        <v>0-500.000</v>
      </c>
    </row>
    <row r="2441" spans="1:13" x14ac:dyDescent="0.35">
      <c r="A2441">
        <v>1658</v>
      </c>
      <c r="B2441" t="s">
        <v>9</v>
      </c>
      <c r="C2441">
        <v>418000</v>
      </c>
      <c r="D2441" t="s">
        <v>10</v>
      </c>
      <c r="E2441" t="s">
        <v>16</v>
      </c>
      <c r="F2441" t="s">
        <v>12</v>
      </c>
      <c r="G2441" t="s">
        <v>13</v>
      </c>
      <c r="H2441" t="s">
        <v>13</v>
      </c>
      <c r="I2441">
        <v>51</v>
      </c>
      <c r="J2441" t="str">
        <f>IF(ABS((C2441-AVERAGE($C:$C))/_xlfn.STDEV.S(moras2[SALARIO]))&gt;1.96,"Atípico","No")</f>
        <v>No</v>
      </c>
      <c r="K2441" t="str">
        <f>IF(ABS((moras2[[#This Row],[EDAD]]-AVERAGE($I:$I))/_xlfn.STDEV.S($I:$I))&gt;1.96,"Atípico","No")</f>
        <v>No</v>
      </c>
      <c r="L2441" t="str">
        <f t="shared" si="76"/>
        <v>46-55</v>
      </c>
      <c r="M2441" t="str">
        <f t="shared" si="77"/>
        <v>0-500.000</v>
      </c>
    </row>
    <row r="2442" spans="1:13" x14ac:dyDescent="0.35">
      <c r="A2442">
        <v>2308</v>
      </c>
      <c r="B2442" t="s">
        <v>9</v>
      </c>
      <c r="C2442">
        <v>417995</v>
      </c>
      <c r="D2442" t="s">
        <v>10</v>
      </c>
      <c r="E2442" t="s">
        <v>16</v>
      </c>
      <c r="F2442" t="s">
        <v>12</v>
      </c>
      <c r="G2442" t="s">
        <v>13</v>
      </c>
      <c r="H2442" t="s">
        <v>13</v>
      </c>
      <c r="I2442">
        <v>40</v>
      </c>
      <c r="J2442" t="str">
        <f>IF(ABS((C2442-AVERAGE($C:$C))/_xlfn.STDEV.S(moras2[SALARIO]))&gt;1.96,"Atípico","No")</f>
        <v>No</v>
      </c>
      <c r="K2442" t="str">
        <f>IF(ABS((moras2[[#This Row],[EDAD]]-AVERAGE($I:$I))/_xlfn.STDEV.S($I:$I))&gt;1.96,"Atípico","No")</f>
        <v>No</v>
      </c>
      <c r="L2442" t="str">
        <f t="shared" si="76"/>
        <v>36-45</v>
      </c>
      <c r="M2442" t="str">
        <f t="shared" si="77"/>
        <v>0-500.000</v>
      </c>
    </row>
    <row r="2443" spans="1:13" x14ac:dyDescent="0.35">
      <c r="A2443">
        <v>2354</v>
      </c>
      <c r="B2443" t="s">
        <v>15</v>
      </c>
      <c r="C2443">
        <v>417971.20000000001</v>
      </c>
      <c r="D2443" t="s">
        <v>10</v>
      </c>
      <c r="E2443" t="s">
        <v>16</v>
      </c>
      <c r="F2443" t="s">
        <v>12</v>
      </c>
      <c r="G2443" t="s">
        <v>13</v>
      </c>
      <c r="H2443" t="s">
        <v>12</v>
      </c>
      <c r="I2443">
        <v>40</v>
      </c>
      <c r="J2443" t="str">
        <f>IF(ABS((C2443-AVERAGE($C:$C))/_xlfn.STDEV.S(moras2[SALARIO]))&gt;1.96,"Atípico","No")</f>
        <v>No</v>
      </c>
      <c r="K2443" t="str">
        <f>IF(ABS((moras2[[#This Row],[EDAD]]-AVERAGE($I:$I))/_xlfn.STDEV.S($I:$I))&gt;1.96,"Atípico","No")</f>
        <v>No</v>
      </c>
      <c r="L2443" t="str">
        <f t="shared" si="76"/>
        <v>36-45</v>
      </c>
      <c r="M2443" t="str">
        <f t="shared" si="77"/>
        <v>0-500.000</v>
      </c>
    </row>
    <row r="2444" spans="1:13" x14ac:dyDescent="0.35">
      <c r="A2444">
        <v>1360</v>
      </c>
      <c r="B2444" t="s">
        <v>9</v>
      </c>
      <c r="C2444">
        <v>417954.15</v>
      </c>
      <c r="D2444" t="s">
        <v>10</v>
      </c>
      <c r="E2444" t="s">
        <v>16</v>
      </c>
      <c r="F2444" t="s">
        <v>12</v>
      </c>
      <c r="G2444" t="s">
        <v>13</v>
      </c>
      <c r="H2444" t="s">
        <v>12</v>
      </c>
      <c r="I2444">
        <v>31</v>
      </c>
      <c r="J2444" t="str">
        <f>IF(ABS((C2444-AVERAGE($C:$C))/_xlfn.STDEV.S(moras2[SALARIO]))&gt;1.96,"Atípico","No")</f>
        <v>No</v>
      </c>
      <c r="K2444" t="str">
        <f>IF(ABS((moras2[[#This Row],[EDAD]]-AVERAGE($I:$I))/_xlfn.STDEV.S($I:$I))&gt;1.96,"Atípico","No")</f>
        <v>No</v>
      </c>
      <c r="L2444" t="str">
        <f t="shared" si="76"/>
        <v>26-35</v>
      </c>
      <c r="M2444" t="str">
        <f t="shared" si="77"/>
        <v>0-500.000</v>
      </c>
    </row>
    <row r="2445" spans="1:13" x14ac:dyDescent="0.35">
      <c r="A2445">
        <v>4850</v>
      </c>
      <c r="B2445" t="s">
        <v>9</v>
      </c>
      <c r="C2445">
        <v>417792.18</v>
      </c>
      <c r="D2445" t="s">
        <v>10</v>
      </c>
      <c r="E2445" t="s">
        <v>16</v>
      </c>
      <c r="F2445" t="s">
        <v>12</v>
      </c>
      <c r="G2445" t="s">
        <v>13</v>
      </c>
      <c r="H2445" t="s">
        <v>13</v>
      </c>
      <c r="I2445">
        <v>37</v>
      </c>
      <c r="J2445" t="str">
        <f>IF(ABS((C2445-AVERAGE($C:$C))/_xlfn.STDEV.S(moras2[SALARIO]))&gt;1.96,"Atípico","No")</f>
        <v>No</v>
      </c>
      <c r="K2445" t="str">
        <f>IF(ABS((moras2[[#This Row],[EDAD]]-AVERAGE($I:$I))/_xlfn.STDEV.S($I:$I))&gt;1.96,"Atípico","No")</f>
        <v>No</v>
      </c>
      <c r="L2445" t="str">
        <f t="shared" si="76"/>
        <v>36-45</v>
      </c>
      <c r="M2445" t="str">
        <f t="shared" si="77"/>
        <v>0-500.000</v>
      </c>
    </row>
    <row r="2446" spans="1:13" x14ac:dyDescent="0.35">
      <c r="A2446">
        <v>3536</v>
      </c>
      <c r="B2446" t="s">
        <v>9</v>
      </c>
      <c r="C2446">
        <v>417679</v>
      </c>
      <c r="D2446" t="s">
        <v>18</v>
      </c>
      <c r="E2446" t="s">
        <v>16</v>
      </c>
      <c r="F2446" t="s">
        <v>12</v>
      </c>
      <c r="G2446" t="s">
        <v>13</v>
      </c>
      <c r="H2446" t="s">
        <v>12</v>
      </c>
      <c r="I2446">
        <v>47</v>
      </c>
      <c r="J2446" t="str">
        <f>IF(ABS((C2446-AVERAGE($C:$C))/_xlfn.STDEV.S(moras2[SALARIO]))&gt;1.96,"Atípico","No")</f>
        <v>No</v>
      </c>
      <c r="K2446" t="str">
        <f>IF(ABS((moras2[[#This Row],[EDAD]]-AVERAGE($I:$I))/_xlfn.STDEV.S($I:$I))&gt;1.96,"Atípico","No")</f>
        <v>No</v>
      </c>
      <c r="L2446" t="str">
        <f t="shared" si="76"/>
        <v>46-55</v>
      </c>
      <c r="M2446" t="str">
        <f t="shared" si="77"/>
        <v>0-500.000</v>
      </c>
    </row>
    <row r="2447" spans="1:13" x14ac:dyDescent="0.35">
      <c r="A2447">
        <v>1432</v>
      </c>
      <c r="B2447" t="s">
        <v>9</v>
      </c>
      <c r="C2447">
        <v>417623.03</v>
      </c>
      <c r="D2447" t="s">
        <v>10</v>
      </c>
      <c r="E2447" t="s">
        <v>16</v>
      </c>
      <c r="F2447" t="s">
        <v>12</v>
      </c>
      <c r="G2447" t="s">
        <v>13</v>
      </c>
      <c r="H2447" t="s">
        <v>13</v>
      </c>
      <c r="I2447">
        <v>27</v>
      </c>
      <c r="J2447" t="str">
        <f>IF(ABS((C2447-AVERAGE($C:$C))/_xlfn.STDEV.S(moras2[SALARIO]))&gt;1.96,"Atípico","No")</f>
        <v>No</v>
      </c>
      <c r="K2447" t="str">
        <f>IF(ABS((moras2[[#This Row],[EDAD]]-AVERAGE($I:$I))/_xlfn.STDEV.S($I:$I))&gt;1.96,"Atípico","No")</f>
        <v>No</v>
      </c>
      <c r="L2447" t="str">
        <f t="shared" si="76"/>
        <v>26-35</v>
      </c>
      <c r="M2447" t="str">
        <f t="shared" si="77"/>
        <v>0-500.000</v>
      </c>
    </row>
    <row r="2448" spans="1:13" x14ac:dyDescent="0.35">
      <c r="A2448">
        <v>4181</v>
      </c>
      <c r="B2448" t="s">
        <v>9</v>
      </c>
      <c r="C2448">
        <v>417493.72</v>
      </c>
      <c r="D2448" t="s">
        <v>10</v>
      </c>
      <c r="E2448" t="s">
        <v>16</v>
      </c>
      <c r="F2448" t="s">
        <v>12</v>
      </c>
      <c r="G2448" t="s">
        <v>12</v>
      </c>
      <c r="H2448" t="s">
        <v>13</v>
      </c>
      <c r="I2448">
        <v>57</v>
      </c>
      <c r="J2448" t="str">
        <f>IF(ABS((C2448-AVERAGE($C:$C))/_xlfn.STDEV.S(moras2[SALARIO]))&gt;1.96,"Atípico","No")</f>
        <v>No</v>
      </c>
      <c r="K2448" t="str">
        <f>IF(ABS((moras2[[#This Row],[EDAD]]-AVERAGE($I:$I))/_xlfn.STDEV.S($I:$I))&gt;1.96,"Atípico","No")</f>
        <v>No</v>
      </c>
      <c r="L2448" t="str">
        <f t="shared" si="76"/>
        <v>56+</v>
      </c>
      <c r="M2448" t="str">
        <f t="shared" si="77"/>
        <v>0-500.000</v>
      </c>
    </row>
    <row r="2449" spans="1:13" x14ac:dyDescent="0.35">
      <c r="A2449">
        <v>4175</v>
      </c>
      <c r="B2449" t="s">
        <v>9</v>
      </c>
      <c r="C2449">
        <v>417317.4</v>
      </c>
      <c r="D2449" t="s">
        <v>10</v>
      </c>
      <c r="E2449" t="s">
        <v>16</v>
      </c>
      <c r="F2449" t="s">
        <v>12</v>
      </c>
      <c r="G2449" t="s">
        <v>12</v>
      </c>
      <c r="H2449" t="s">
        <v>13</v>
      </c>
      <c r="I2449">
        <v>32</v>
      </c>
      <c r="J2449" t="str">
        <f>IF(ABS((C2449-AVERAGE($C:$C))/_xlfn.STDEV.S(moras2[SALARIO]))&gt;1.96,"Atípico","No")</f>
        <v>No</v>
      </c>
      <c r="K2449" t="str">
        <f>IF(ABS((moras2[[#This Row],[EDAD]]-AVERAGE($I:$I))/_xlfn.STDEV.S($I:$I))&gt;1.96,"Atípico","No")</f>
        <v>No</v>
      </c>
      <c r="L2449" t="str">
        <f t="shared" si="76"/>
        <v>26-35</v>
      </c>
      <c r="M2449" t="str">
        <f t="shared" si="77"/>
        <v>0-500.000</v>
      </c>
    </row>
    <row r="2450" spans="1:13" x14ac:dyDescent="0.35">
      <c r="A2450">
        <v>275</v>
      </c>
      <c r="B2450" t="s">
        <v>9</v>
      </c>
      <c r="C2450">
        <v>417064</v>
      </c>
      <c r="D2450" t="s">
        <v>10</v>
      </c>
      <c r="E2450" t="s">
        <v>16</v>
      </c>
      <c r="F2450" t="s">
        <v>12</v>
      </c>
      <c r="G2450" t="s">
        <v>13</v>
      </c>
      <c r="H2450" t="s">
        <v>13</v>
      </c>
      <c r="I2450">
        <v>59</v>
      </c>
      <c r="J2450" t="str">
        <f>IF(ABS((C2450-AVERAGE($C:$C))/_xlfn.STDEV.S(moras2[SALARIO]))&gt;1.96,"Atípico","No")</f>
        <v>No</v>
      </c>
      <c r="K2450" t="str">
        <f>IF(ABS((moras2[[#This Row],[EDAD]]-AVERAGE($I:$I))/_xlfn.STDEV.S($I:$I))&gt;1.96,"Atípico","No")</f>
        <v>No</v>
      </c>
      <c r="L2450" t="str">
        <f t="shared" si="76"/>
        <v>56+</v>
      </c>
      <c r="M2450" t="str">
        <f t="shared" si="77"/>
        <v>0-500.000</v>
      </c>
    </row>
    <row r="2451" spans="1:13" x14ac:dyDescent="0.35">
      <c r="A2451">
        <v>2022</v>
      </c>
      <c r="B2451" t="s">
        <v>9</v>
      </c>
      <c r="C2451">
        <v>417000</v>
      </c>
      <c r="D2451" t="s">
        <v>10</v>
      </c>
      <c r="E2451" t="s">
        <v>16</v>
      </c>
      <c r="F2451" t="s">
        <v>12</v>
      </c>
      <c r="G2451" t="s">
        <v>13</v>
      </c>
      <c r="H2451" t="s">
        <v>13</v>
      </c>
      <c r="I2451">
        <v>42</v>
      </c>
      <c r="J2451" t="str">
        <f>IF(ABS((C2451-AVERAGE($C:$C))/_xlfn.STDEV.S(moras2[SALARIO]))&gt;1.96,"Atípico","No")</f>
        <v>No</v>
      </c>
      <c r="K2451" t="str">
        <f>IF(ABS((moras2[[#This Row],[EDAD]]-AVERAGE($I:$I))/_xlfn.STDEV.S($I:$I))&gt;1.96,"Atípico","No")</f>
        <v>No</v>
      </c>
      <c r="L2451" t="str">
        <f t="shared" si="76"/>
        <v>36-45</v>
      </c>
      <c r="M2451" t="str">
        <f t="shared" si="77"/>
        <v>0-500.000</v>
      </c>
    </row>
    <row r="2452" spans="1:13" x14ac:dyDescent="0.35">
      <c r="A2452">
        <v>3173</v>
      </c>
      <c r="B2452" t="s">
        <v>9</v>
      </c>
      <c r="C2452">
        <v>416721.88</v>
      </c>
      <c r="D2452" t="s">
        <v>10</v>
      </c>
      <c r="E2452" t="s">
        <v>16</v>
      </c>
      <c r="F2452" t="s">
        <v>12</v>
      </c>
      <c r="G2452" t="s">
        <v>13</v>
      </c>
      <c r="H2452" t="s">
        <v>13</v>
      </c>
      <c r="I2452">
        <v>29</v>
      </c>
      <c r="J2452" t="str">
        <f>IF(ABS((C2452-AVERAGE($C:$C))/_xlfn.STDEV.S(moras2[SALARIO]))&gt;1.96,"Atípico","No")</f>
        <v>No</v>
      </c>
      <c r="K2452" t="str">
        <f>IF(ABS((moras2[[#This Row],[EDAD]]-AVERAGE($I:$I))/_xlfn.STDEV.S($I:$I))&gt;1.96,"Atípico","No")</f>
        <v>No</v>
      </c>
      <c r="L2452" t="str">
        <f t="shared" si="76"/>
        <v>26-35</v>
      </c>
      <c r="M2452" t="str">
        <f t="shared" si="77"/>
        <v>0-500.000</v>
      </c>
    </row>
    <row r="2453" spans="1:13" x14ac:dyDescent="0.35">
      <c r="A2453">
        <v>2925</v>
      </c>
      <c r="B2453" t="s">
        <v>9</v>
      </c>
      <c r="C2453">
        <v>416406.24</v>
      </c>
      <c r="D2453" t="s">
        <v>10</v>
      </c>
      <c r="E2453" t="s">
        <v>16</v>
      </c>
      <c r="F2453" t="s">
        <v>12</v>
      </c>
      <c r="G2453" t="s">
        <v>13</v>
      </c>
      <c r="H2453" t="s">
        <v>13</v>
      </c>
      <c r="I2453">
        <v>35</v>
      </c>
      <c r="J2453" t="str">
        <f>IF(ABS((C2453-AVERAGE($C:$C))/_xlfn.STDEV.S(moras2[SALARIO]))&gt;1.96,"Atípico","No")</f>
        <v>No</v>
      </c>
      <c r="K2453" t="str">
        <f>IF(ABS((moras2[[#This Row],[EDAD]]-AVERAGE($I:$I))/_xlfn.STDEV.S($I:$I))&gt;1.96,"Atípico","No")</f>
        <v>No</v>
      </c>
      <c r="L2453" t="str">
        <f t="shared" si="76"/>
        <v>26-35</v>
      </c>
      <c r="M2453" t="str">
        <f t="shared" si="77"/>
        <v>0-500.000</v>
      </c>
    </row>
    <row r="2454" spans="1:13" x14ac:dyDescent="0.35">
      <c r="A2454">
        <v>848</v>
      </c>
      <c r="B2454" t="s">
        <v>15</v>
      </c>
      <c r="C2454">
        <v>416328.46</v>
      </c>
      <c r="D2454" t="s">
        <v>10</v>
      </c>
      <c r="E2454" t="s">
        <v>11</v>
      </c>
      <c r="F2454" t="s">
        <v>12</v>
      </c>
      <c r="G2454" t="s">
        <v>13</v>
      </c>
      <c r="H2454" t="s">
        <v>13</v>
      </c>
      <c r="I2454">
        <v>55</v>
      </c>
      <c r="J2454" t="str">
        <f>IF(ABS((C2454-AVERAGE($C:$C))/_xlfn.STDEV.S(moras2[SALARIO]))&gt;1.96,"Atípico","No")</f>
        <v>No</v>
      </c>
      <c r="K2454" t="str">
        <f>IF(ABS((moras2[[#This Row],[EDAD]]-AVERAGE($I:$I))/_xlfn.STDEV.S($I:$I))&gt;1.96,"Atípico","No")</f>
        <v>No</v>
      </c>
      <c r="L2454" t="str">
        <f t="shared" si="76"/>
        <v>46-55</v>
      </c>
      <c r="M2454" t="str">
        <f t="shared" si="77"/>
        <v>0-500.000</v>
      </c>
    </row>
    <row r="2455" spans="1:13" x14ac:dyDescent="0.35">
      <c r="A2455">
        <v>358</v>
      </c>
      <c r="B2455" t="s">
        <v>15</v>
      </c>
      <c r="C2455">
        <v>416150</v>
      </c>
      <c r="D2455" t="s">
        <v>10</v>
      </c>
      <c r="E2455" t="s">
        <v>16</v>
      </c>
      <c r="F2455" t="s">
        <v>12</v>
      </c>
      <c r="G2455" t="s">
        <v>12</v>
      </c>
      <c r="H2455" t="s">
        <v>13</v>
      </c>
      <c r="I2455">
        <v>30</v>
      </c>
      <c r="J2455" t="str">
        <f>IF(ABS((C2455-AVERAGE($C:$C))/_xlfn.STDEV.S(moras2[SALARIO]))&gt;1.96,"Atípico","No")</f>
        <v>No</v>
      </c>
      <c r="K2455" t="str">
        <f>IF(ABS((moras2[[#This Row],[EDAD]]-AVERAGE($I:$I))/_xlfn.STDEV.S($I:$I))&gt;1.96,"Atípico","No")</f>
        <v>No</v>
      </c>
      <c r="L2455" t="str">
        <f t="shared" si="76"/>
        <v>26-35</v>
      </c>
      <c r="M2455" t="str">
        <f t="shared" si="77"/>
        <v>0-500.000</v>
      </c>
    </row>
    <row r="2456" spans="1:13" x14ac:dyDescent="0.35">
      <c r="A2456">
        <v>1225</v>
      </c>
      <c r="B2456" t="s">
        <v>9</v>
      </c>
      <c r="C2456">
        <v>415869</v>
      </c>
      <c r="D2456" t="s">
        <v>18</v>
      </c>
      <c r="E2456" t="s">
        <v>16</v>
      </c>
      <c r="F2456" t="s">
        <v>12</v>
      </c>
      <c r="G2456" t="s">
        <v>12</v>
      </c>
      <c r="H2456" t="s">
        <v>12</v>
      </c>
      <c r="I2456">
        <v>61</v>
      </c>
      <c r="J2456" t="str">
        <f>IF(ABS((C2456-AVERAGE($C:$C))/_xlfn.STDEV.S(moras2[SALARIO]))&gt;1.96,"Atípico","No")</f>
        <v>No</v>
      </c>
      <c r="K2456" t="str">
        <f>IF(ABS((moras2[[#This Row],[EDAD]]-AVERAGE($I:$I))/_xlfn.STDEV.S($I:$I))&gt;1.96,"Atípico","No")</f>
        <v>No</v>
      </c>
      <c r="L2456" t="str">
        <f t="shared" si="76"/>
        <v>56+</v>
      </c>
      <c r="M2456" t="str">
        <f t="shared" si="77"/>
        <v>0-500.000</v>
      </c>
    </row>
    <row r="2457" spans="1:13" x14ac:dyDescent="0.35">
      <c r="A2457">
        <v>83</v>
      </c>
      <c r="B2457" t="s">
        <v>9</v>
      </c>
      <c r="C2457">
        <v>415861</v>
      </c>
      <c r="D2457" t="s">
        <v>18</v>
      </c>
      <c r="E2457" t="s">
        <v>16</v>
      </c>
      <c r="F2457" t="s">
        <v>12</v>
      </c>
      <c r="G2457" t="s">
        <v>13</v>
      </c>
      <c r="H2457" t="s">
        <v>12</v>
      </c>
      <c r="I2457">
        <v>34</v>
      </c>
      <c r="J2457" t="str">
        <f>IF(ABS((C2457-AVERAGE($C:$C))/_xlfn.STDEV.S(moras2[SALARIO]))&gt;1.96,"Atípico","No")</f>
        <v>No</v>
      </c>
      <c r="K2457" t="str">
        <f>IF(ABS((moras2[[#This Row],[EDAD]]-AVERAGE($I:$I))/_xlfn.STDEV.S($I:$I))&gt;1.96,"Atípico","No")</f>
        <v>No</v>
      </c>
      <c r="L2457" t="str">
        <f t="shared" si="76"/>
        <v>26-35</v>
      </c>
      <c r="M2457" t="str">
        <f t="shared" si="77"/>
        <v>0-500.000</v>
      </c>
    </row>
    <row r="2458" spans="1:13" x14ac:dyDescent="0.35">
      <c r="A2458">
        <v>413</v>
      </c>
      <c r="B2458" t="s">
        <v>9</v>
      </c>
      <c r="C2458">
        <v>415861</v>
      </c>
      <c r="D2458" t="s">
        <v>18</v>
      </c>
      <c r="E2458" t="s">
        <v>16</v>
      </c>
      <c r="F2458" t="s">
        <v>12</v>
      </c>
      <c r="G2458" t="s">
        <v>12</v>
      </c>
      <c r="H2458" t="s">
        <v>12</v>
      </c>
      <c r="I2458">
        <v>45</v>
      </c>
      <c r="J2458" t="str">
        <f>IF(ABS((C2458-AVERAGE($C:$C))/_xlfn.STDEV.S(moras2[SALARIO]))&gt;1.96,"Atípico","No")</f>
        <v>No</v>
      </c>
      <c r="K2458" t="str">
        <f>IF(ABS((moras2[[#This Row],[EDAD]]-AVERAGE($I:$I))/_xlfn.STDEV.S($I:$I))&gt;1.96,"Atípico","No")</f>
        <v>No</v>
      </c>
      <c r="L2458" t="str">
        <f t="shared" si="76"/>
        <v>36-45</v>
      </c>
      <c r="M2458" t="str">
        <f t="shared" si="77"/>
        <v>0-500.000</v>
      </c>
    </row>
    <row r="2459" spans="1:13" x14ac:dyDescent="0.35">
      <c r="A2459">
        <v>4033</v>
      </c>
      <c r="B2459" t="s">
        <v>9</v>
      </c>
      <c r="C2459">
        <v>415668.65</v>
      </c>
      <c r="D2459" t="s">
        <v>10</v>
      </c>
      <c r="E2459" t="s">
        <v>16</v>
      </c>
      <c r="F2459" t="s">
        <v>12</v>
      </c>
      <c r="G2459" t="s">
        <v>12</v>
      </c>
      <c r="H2459" t="s">
        <v>13</v>
      </c>
      <c r="I2459">
        <v>58</v>
      </c>
      <c r="J2459" t="str">
        <f>IF(ABS((C2459-AVERAGE($C:$C))/_xlfn.STDEV.S(moras2[SALARIO]))&gt;1.96,"Atípico","No")</f>
        <v>No</v>
      </c>
      <c r="K2459" t="str">
        <f>IF(ABS((moras2[[#This Row],[EDAD]]-AVERAGE($I:$I))/_xlfn.STDEV.S($I:$I))&gt;1.96,"Atípico","No")</f>
        <v>No</v>
      </c>
      <c r="L2459" t="str">
        <f t="shared" si="76"/>
        <v>56+</v>
      </c>
      <c r="M2459" t="str">
        <f t="shared" si="77"/>
        <v>0-500.000</v>
      </c>
    </row>
    <row r="2460" spans="1:13" x14ac:dyDescent="0.35">
      <c r="A2460">
        <v>588</v>
      </c>
      <c r="B2460" t="s">
        <v>9</v>
      </c>
      <c r="C2460">
        <v>415503</v>
      </c>
      <c r="D2460" t="s">
        <v>10</v>
      </c>
      <c r="E2460" t="s">
        <v>16</v>
      </c>
      <c r="F2460" t="s">
        <v>12</v>
      </c>
      <c r="G2460" t="s">
        <v>13</v>
      </c>
      <c r="H2460" t="s">
        <v>13</v>
      </c>
      <c r="I2460">
        <v>52</v>
      </c>
      <c r="J2460" t="str">
        <f>IF(ABS((C2460-AVERAGE($C:$C))/_xlfn.STDEV.S(moras2[SALARIO]))&gt;1.96,"Atípico","No")</f>
        <v>No</v>
      </c>
      <c r="K2460" t="str">
        <f>IF(ABS((moras2[[#This Row],[EDAD]]-AVERAGE($I:$I))/_xlfn.STDEV.S($I:$I))&gt;1.96,"Atípico","No")</f>
        <v>No</v>
      </c>
      <c r="L2460" t="str">
        <f t="shared" si="76"/>
        <v>46-55</v>
      </c>
      <c r="M2460" t="str">
        <f t="shared" si="77"/>
        <v>0-500.000</v>
      </c>
    </row>
    <row r="2461" spans="1:13" x14ac:dyDescent="0.35">
      <c r="A2461">
        <v>4975</v>
      </c>
      <c r="B2461" t="s">
        <v>15</v>
      </c>
      <c r="C2461">
        <v>415284</v>
      </c>
      <c r="D2461" t="s">
        <v>14</v>
      </c>
      <c r="E2461" t="s">
        <v>11</v>
      </c>
      <c r="F2461" t="s">
        <v>12</v>
      </c>
      <c r="G2461" t="s">
        <v>13</v>
      </c>
      <c r="H2461" t="s">
        <v>13</v>
      </c>
      <c r="I2461">
        <v>66</v>
      </c>
      <c r="J2461" t="str">
        <f>IF(ABS((C2461-AVERAGE($C:$C))/_xlfn.STDEV.S(moras2[SALARIO]))&gt;1.96,"Atípico","No")</f>
        <v>No</v>
      </c>
      <c r="K2461" t="str">
        <f>IF(ABS((moras2[[#This Row],[EDAD]]-AVERAGE($I:$I))/_xlfn.STDEV.S($I:$I))&gt;1.96,"Atípico","No")</f>
        <v>No</v>
      </c>
      <c r="L2461" t="str">
        <f t="shared" si="76"/>
        <v>56+</v>
      </c>
      <c r="M2461" t="str">
        <f t="shared" si="77"/>
        <v>0-500.000</v>
      </c>
    </row>
    <row r="2462" spans="1:13" x14ac:dyDescent="0.35">
      <c r="A2462">
        <v>3252</v>
      </c>
      <c r="B2462" t="s">
        <v>9</v>
      </c>
      <c r="C2462">
        <v>415064.04</v>
      </c>
      <c r="D2462" t="s">
        <v>10</v>
      </c>
      <c r="E2462" t="s">
        <v>16</v>
      </c>
      <c r="F2462" t="s">
        <v>12</v>
      </c>
      <c r="G2462" t="s">
        <v>13</v>
      </c>
      <c r="H2462" t="s">
        <v>13</v>
      </c>
      <c r="I2462">
        <v>24</v>
      </c>
      <c r="J2462" t="str">
        <f>IF(ABS((C2462-AVERAGE($C:$C))/_xlfn.STDEV.S(moras2[SALARIO]))&gt;1.96,"Atípico","No")</f>
        <v>No</v>
      </c>
      <c r="K2462" t="str">
        <f>IF(ABS((moras2[[#This Row],[EDAD]]-AVERAGE($I:$I))/_xlfn.STDEV.S($I:$I))&gt;1.96,"Atípico","No")</f>
        <v>No</v>
      </c>
      <c r="L2462" t="str">
        <f t="shared" si="76"/>
        <v>26-35</v>
      </c>
      <c r="M2462" t="str">
        <f t="shared" si="77"/>
        <v>0-500.000</v>
      </c>
    </row>
    <row r="2463" spans="1:13" x14ac:dyDescent="0.35">
      <c r="A2463">
        <v>3235</v>
      </c>
      <c r="B2463" t="s">
        <v>9</v>
      </c>
      <c r="C2463">
        <v>414416</v>
      </c>
      <c r="D2463" t="s">
        <v>10</v>
      </c>
      <c r="E2463" t="s">
        <v>16</v>
      </c>
      <c r="F2463" t="s">
        <v>12</v>
      </c>
      <c r="G2463" t="s">
        <v>13</v>
      </c>
      <c r="H2463" t="s">
        <v>13</v>
      </c>
      <c r="I2463">
        <v>61</v>
      </c>
      <c r="J2463" t="str">
        <f>IF(ABS((C2463-AVERAGE($C:$C))/_xlfn.STDEV.S(moras2[SALARIO]))&gt;1.96,"Atípico","No")</f>
        <v>No</v>
      </c>
      <c r="K2463" t="str">
        <f>IF(ABS((moras2[[#This Row],[EDAD]]-AVERAGE($I:$I))/_xlfn.STDEV.S($I:$I))&gt;1.96,"Atípico","No")</f>
        <v>No</v>
      </c>
      <c r="L2463" t="str">
        <f t="shared" si="76"/>
        <v>56+</v>
      </c>
      <c r="M2463" t="str">
        <f t="shared" si="77"/>
        <v>0-500.000</v>
      </c>
    </row>
    <row r="2464" spans="1:13" x14ac:dyDescent="0.35">
      <c r="A2464">
        <v>1869</v>
      </c>
      <c r="B2464" t="s">
        <v>9</v>
      </c>
      <c r="C2464">
        <v>414225.5</v>
      </c>
      <c r="D2464" t="s">
        <v>10</v>
      </c>
      <c r="E2464" t="s">
        <v>16</v>
      </c>
      <c r="F2464" t="s">
        <v>12</v>
      </c>
      <c r="G2464" t="s">
        <v>13</v>
      </c>
      <c r="H2464" t="s">
        <v>13</v>
      </c>
      <c r="I2464">
        <v>63</v>
      </c>
      <c r="J2464" t="str">
        <f>IF(ABS((C2464-AVERAGE($C:$C))/_xlfn.STDEV.S(moras2[SALARIO]))&gt;1.96,"Atípico","No")</f>
        <v>No</v>
      </c>
      <c r="K2464" t="str">
        <f>IF(ABS((moras2[[#This Row],[EDAD]]-AVERAGE($I:$I))/_xlfn.STDEV.S($I:$I))&gt;1.96,"Atípico","No")</f>
        <v>No</v>
      </c>
      <c r="L2464" t="str">
        <f t="shared" si="76"/>
        <v>56+</v>
      </c>
      <c r="M2464" t="str">
        <f t="shared" si="77"/>
        <v>0-500.000</v>
      </c>
    </row>
    <row r="2465" spans="1:13" x14ac:dyDescent="0.35">
      <c r="A2465">
        <v>2421</v>
      </c>
      <c r="B2465" t="s">
        <v>9</v>
      </c>
      <c r="C2465">
        <v>414094.87</v>
      </c>
      <c r="D2465" t="s">
        <v>10</v>
      </c>
      <c r="E2465" t="s">
        <v>16</v>
      </c>
      <c r="F2465" t="s">
        <v>12</v>
      </c>
      <c r="G2465" t="s">
        <v>13</v>
      </c>
      <c r="H2465" t="s">
        <v>13</v>
      </c>
      <c r="I2465">
        <v>19</v>
      </c>
      <c r="J2465" t="str">
        <f>IF(ABS((C2465-AVERAGE($C:$C))/_xlfn.STDEV.S(moras2[SALARIO]))&gt;1.96,"Atípico","No")</f>
        <v>No</v>
      </c>
      <c r="K2465" t="str">
        <f>IF(ABS((moras2[[#This Row],[EDAD]]-AVERAGE($I:$I))/_xlfn.STDEV.S($I:$I))&gt;1.96,"Atípico","No")</f>
        <v>No</v>
      </c>
      <c r="L2465" t="str">
        <f t="shared" si="76"/>
        <v>26-35</v>
      </c>
      <c r="M2465" t="str">
        <f t="shared" si="77"/>
        <v>0-500.000</v>
      </c>
    </row>
    <row r="2466" spans="1:13" x14ac:dyDescent="0.35">
      <c r="A2466">
        <v>3539</v>
      </c>
      <c r="B2466" t="s">
        <v>9</v>
      </c>
      <c r="C2466">
        <v>413858.99</v>
      </c>
      <c r="D2466" t="s">
        <v>10</v>
      </c>
      <c r="E2466" t="s">
        <v>16</v>
      </c>
      <c r="F2466" t="s">
        <v>12</v>
      </c>
      <c r="G2466" t="s">
        <v>13</v>
      </c>
      <c r="H2466" t="s">
        <v>12</v>
      </c>
      <c r="I2466">
        <v>60</v>
      </c>
      <c r="J2466" t="str">
        <f>IF(ABS((C2466-AVERAGE($C:$C))/_xlfn.STDEV.S(moras2[SALARIO]))&gt;1.96,"Atípico","No")</f>
        <v>No</v>
      </c>
      <c r="K2466" t="str">
        <f>IF(ABS((moras2[[#This Row],[EDAD]]-AVERAGE($I:$I))/_xlfn.STDEV.S($I:$I))&gt;1.96,"Atípico","No")</f>
        <v>No</v>
      </c>
      <c r="L2466" t="str">
        <f t="shared" si="76"/>
        <v>56+</v>
      </c>
      <c r="M2466" t="str">
        <f t="shared" si="77"/>
        <v>0-500.000</v>
      </c>
    </row>
    <row r="2467" spans="1:13" x14ac:dyDescent="0.35">
      <c r="A2467">
        <v>2881</v>
      </c>
      <c r="B2467" t="s">
        <v>9</v>
      </c>
      <c r="C2467">
        <v>413751.05</v>
      </c>
      <c r="D2467" t="s">
        <v>10</v>
      </c>
      <c r="E2467" t="s">
        <v>16</v>
      </c>
      <c r="F2467" t="s">
        <v>12</v>
      </c>
      <c r="G2467" t="s">
        <v>13</v>
      </c>
      <c r="H2467" t="s">
        <v>13</v>
      </c>
      <c r="I2467">
        <v>28</v>
      </c>
      <c r="J2467" t="str">
        <f>IF(ABS((C2467-AVERAGE($C:$C))/_xlfn.STDEV.S(moras2[SALARIO]))&gt;1.96,"Atípico","No")</f>
        <v>No</v>
      </c>
      <c r="K2467" t="str">
        <f>IF(ABS((moras2[[#This Row],[EDAD]]-AVERAGE($I:$I))/_xlfn.STDEV.S($I:$I))&gt;1.96,"Atípico","No")</f>
        <v>No</v>
      </c>
      <c r="L2467" t="str">
        <f t="shared" si="76"/>
        <v>26-35</v>
      </c>
      <c r="M2467" t="str">
        <f t="shared" si="77"/>
        <v>0-500.000</v>
      </c>
    </row>
    <row r="2468" spans="1:13" x14ac:dyDescent="0.35">
      <c r="A2468">
        <v>3569</v>
      </c>
      <c r="B2468" t="s">
        <v>15</v>
      </c>
      <c r="C2468">
        <v>413618.8</v>
      </c>
      <c r="D2468" t="s">
        <v>10</v>
      </c>
      <c r="E2468" t="s">
        <v>16</v>
      </c>
      <c r="F2468" t="s">
        <v>12</v>
      </c>
      <c r="G2468" t="s">
        <v>13</v>
      </c>
      <c r="H2468" t="s">
        <v>13</v>
      </c>
      <c r="I2468">
        <v>35</v>
      </c>
      <c r="J2468" t="str">
        <f>IF(ABS((C2468-AVERAGE($C:$C))/_xlfn.STDEV.S(moras2[SALARIO]))&gt;1.96,"Atípico","No")</f>
        <v>No</v>
      </c>
      <c r="K2468" t="str">
        <f>IF(ABS((moras2[[#This Row],[EDAD]]-AVERAGE($I:$I))/_xlfn.STDEV.S($I:$I))&gt;1.96,"Atípico","No")</f>
        <v>No</v>
      </c>
      <c r="L2468" t="str">
        <f t="shared" si="76"/>
        <v>26-35</v>
      </c>
      <c r="M2468" t="str">
        <f t="shared" si="77"/>
        <v>0-500.000</v>
      </c>
    </row>
    <row r="2469" spans="1:13" x14ac:dyDescent="0.35">
      <c r="A2469">
        <v>179</v>
      </c>
      <c r="B2469" t="s">
        <v>9</v>
      </c>
      <c r="C2469">
        <v>413497</v>
      </c>
      <c r="D2469" t="s">
        <v>18</v>
      </c>
      <c r="E2469" t="s">
        <v>16</v>
      </c>
      <c r="F2469" t="s">
        <v>12</v>
      </c>
      <c r="G2469" t="s">
        <v>13</v>
      </c>
      <c r="H2469" t="s">
        <v>12</v>
      </c>
      <c r="I2469">
        <v>54</v>
      </c>
      <c r="J2469" t="str">
        <f>IF(ABS((C2469-AVERAGE($C:$C))/_xlfn.STDEV.S(moras2[SALARIO]))&gt;1.96,"Atípico","No")</f>
        <v>No</v>
      </c>
      <c r="K2469" t="str">
        <f>IF(ABS((moras2[[#This Row],[EDAD]]-AVERAGE($I:$I))/_xlfn.STDEV.S($I:$I))&gt;1.96,"Atípico","No")</f>
        <v>No</v>
      </c>
      <c r="L2469" t="str">
        <f t="shared" si="76"/>
        <v>46-55</v>
      </c>
      <c r="M2469" t="str">
        <f t="shared" si="77"/>
        <v>0-500.000</v>
      </c>
    </row>
    <row r="2470" spans="1:13" x14ac:dyDescent="0.35">
      <c r="A2470">
        <v>2485</v>
      </c>
      <c r="B2470" t="s">
        <v>15</v>
      </c>
      <c r="C2470">
        <v>413333.5</v>
      </c>
      <c r="D2470" t="s">
        <v>10</v>
      </c>
      <c r="E2470" t="s">
        <v>16</v>
      </c>
      <c r="F2470" t="s">
        <v>12</v>
      </c>
      <c r="G2470" t="s">
        <v>13</v>
      </c>
      <c r="H2470" t="s">
        <v>13</v>
      </c>
      <c r="I2470">
        <v>25</v>
      </c>
      <c r="J2470" t="str">
        <f>IF(ABS((C2470-AVERAGE($C:$C))/_xlfn.STDEV.S(moras2[SALARIO]))&gt;1.96,"Atípico","No")</f>
        <v>No</v>
      </c>
      <c r="K2470" t="str">
        <f>IF(ABS((moras2[[#This Row],[EDAD]]-AVERAGE($I:$I))/_xlfn.STDEV.S($I:$I))&gt;1.96,"Atípico","No")</f>
        <v>No</v>
      </c>
      <c r="L2470" t="str">
        <f t="shared" si="76"/>
        <v>26-35</v>
      </c>
      <c r="M2470" t="str">
        <f t="shared" si="77"/>
        <v>0-500.000</v>
      </c>
    </row>
    <row r="2471" spans="1:13" x14ac:dyDescent="0.35">
      <c r="A2471">
        <v>3576</v>
      </c>
      <c r="B2471" t="s">
        <v>9</v>
      </c>
      <c r="C2471">
        <v>413166</v>
      </c>
      <c r="D2471" t="s">
        <v>10</v>
      </c>
      <c r="E2471" t="s">
        <v>16</v>
      </c>
      <c r="F2471" t="s">
        <v>12</v>
      </c>
      <c r="G2471" t="s">
        <v>13</v>
      </c>
      <c r="H2471" t="s">
        <v>13</v>
      </c>
      <c r="I2471">
        <v>49</v>
      </c>
      <c r="J2471" t="str">
        <f>IF(ABS((C2471-AVERAGE($C:$C))/_xlfn.STDEV.S(moras2[SALARIO]))&gt;1.96,"Atípico","No")</f>
        <v>No</v>
      </c>
      <c r="K2471" t="str">
        <f>IF(ABS((moras2[[#This Row],[EDAD]]-AVERAGE($I:$I))/_xlfn.STDEV.S($I:$I))&gt;1.96,"Atípico","No")</f>
        <v>No</v>
      </c>
      <c r="L2471" t="str">
        <f t="shared" si="76"/>
        <v>46-55</v>
      </c>
      <c r="M2471" t="str">
        <f t="shared" si="77"/>
        <v>0-500.000</v>
      </c>
    </row>
    <row r="2472" spans="1:13" x14ac:dyDescent="0.35">
      <c r="A2472">
        <v>1558</v>
      </c>
      <c r="B2472" t="s">
        <v>15</v>
      </c>
      <c r="C2472">
        <v>412923.5</v>
      </c>
      <c r="D2472" t="s">
        <v>10</v>
      </c>
      <c r="E2472" t="s">
        <v>11</v>
      </c>
      <c r="F2472" t="s">
        <v>12</v>
      </c>
      <c r="G2472" t="s">
        <v>13</v>
      </c>
      <c r="H2472" t="s">
        <v>13</v>
      </c>
      <c r="I2472">
        <v>30</v>
      </c>
      <c r="J2472" t="str">
        <f>IF(ABS((C2472-AVERAGE($C:$C))/_xlfn.STDEV.S(moras2[SALARIO]))&gt;1.96,"Atípico","No")</f>
        <v>No</v>
      </c>
      <c r="K2472" t="str">
        <f>IF(ABS((moras2[[#This Row],[EDAD]]-AVERAGE($I:$I))/_xlfn.STDEV.S($I:$I))&gt;1.96,"Atípico","No")</f>
        <v>No</v>
      </c>
      <c r="L2472" t="str">
        <f t="shared" si="76"/>
        <v>26-35</v>
      </c>
      <c r="M2472" t="str">
        <f t="shared" si="77"/>
        <v>0-500.000</v>
      </c>
    </row>
    <row r="2473" spans="1:13" x14ac:dyDescent="0.35">
      <c r="A2473">
        <v>96</v>
      </c>
      <c r="B2473" t="s">
        <v>15</v>
      </c>
      <c r="C2473">
        <v>412625.63</v>
      </c>
      <c r="D2473" t="s">
        <v>10</v>
      </c>
      <c r="E2473" t="s">
        <v>16</v>
      </c>
      <c r="F2473" t="s">
        <v>12</v>
      </c>
      <c r="G2473" t="s">
        <v>13</v>
      </c>
      <c r="H2473" t="s">
        <v>13</v>
      </c>
      <c r="I2473">
        <v>26</v>
      </c>
      <c r="J2473" t="str">
        <f>IF(ABS((C2473-AVERAGE($C:$C))/_xlfn.STDEV.S(moras2[SALARIO]))&gt;1.96,"Atípico","No")</f>
        <v>No</v>
      </c>
      <c r="K2473" t="str">
        <f>IF(ABS((moras2[[#This Row],[EDAD]]-AVERAGE($I:$I))/_xlfn.STDEV.S($I:$I))&gt;1.96,"Atípico","No")</f>
        <v>No</v>
      </c>
      <c r="L2473" t="str">
        <f t="shared" si="76"/>
        <v>26-35</v>
      </c>
      <c r="M2473" t="str">
        <f t="shared" si="77"/>
        <v>0-500.000</v>
      </c>
    </row>
    <row r="2474" spans="1:13" x14ac:dyDescent="0.35">
      <c r="A2474">
        <v>1633</v>
      </c>
      <c r="B2474" t="s">
        <v>9</v>
      </c>
      <c r="C2474">
        <v>412441</v>
      </c>
      <c r="D2474" t="s">
        <v>10</v>
      </c>
      <c r="E2474" t="s">
        <v>16</v>
      </c>
      <c r="F2474" t="s">
        <v>12</v>
      </c>
      <c r="G2474" t="s">
        <v>13</v>
      </c>
      <c r="H2474" t="s">
        <v>13</v>
      </c>
      <c r="I2474">
        <v>57</v>
      </c>
      <c r="J2474" t="str">
        <f>IF(ABS((C2474-AVERAGE($C:$C))/_xlfn.STDEV.S(moras2[SALARIO]))&gt;1.96,"Atípico","No")</f>
        <v>No</v>
      </c>
      <c r="K2474" t="str">
        <f>IF(ABS((moras2[[#This Row],[EDAD]]-AVERAGE($I:$I))/_xlfn.STDEV.S($I:$I))&gt;1.96,"Atípico","No")</f>
        <v>No</v>
      </c>
      <c r="L2474" t="str">
        <f t="shared" si="76"/>
        <v>56+</v>
      </c>
      <c r="M2474" t="str">
        <f t="shared" si="77"/>
        <v>0-500.000</v>
      </c>
    </row>
    <row r="2475" spans="1:13" x14ac:dyDescent="0.35">
      <c r="A2475">
        <v>1720</v>
      </c>
      <c r="B2475" t="s">
        <v>9</v>
      </c>
      <c r="C2475">
        <v>412400.56</v>
      </c>
      <c r="D2475" t="s">
        <v>10</v>
      </c>
      <c r="E2475" t="s">
        <v>16</v>
      </c>
      <c r="F2475" t="s">
        <v>12</v>
      </c>
      <c r="G2475" t="s">
        <v>13</v>
      </c>
      <c r="H2475" t="s">
        <v>13</v>
      </c>
      <c r="I2475">
        <v>23</v>
      </c>
      <c r="J2475" t="str">
        <f>IF(ABS((C2475-AVERAGE($C:$C))/_xlfn.STDEV.S(moras2[SALARIO]))&gt;1.96,"Atípico","No")</f>
        <v>No</v>
      </c>
      <c r="K2475" t="str">
        <f>IF(ABS((moras2[[#This Row],[EDAD]]-AVERAGE($I:$I))/_xlfn.STDEV.S($I:$I))&gt;1.96,"Atípico","No")</f>
        <v>No</v>
      </c>
      <c r="L2475" t="str">
        <f t="shared" si="76"/>
        <v>26-35</v>
      </c>
      <c r="M2475" t="str">
        <f t="shared" si="77"/>
        <v>0-500.000</v>
      </c>
    </row>
    <row r="2476" spans="1:13" x14ac:dyDescent="0.35">
      <c r="A2476">
        <v>64</v>
      </c>
      <c r="B2476" t="s">
        <v>15</v>
      </c>
      <c r="C2476">
        <v>411794</v>
      </c>
      <c r="D2476" t="s">
        <v>18</v>
      </c>
      <c r="E2476" t="s">
        <v>16</v>
      </c>
      <c r="F2476" t="s">
        <v>12</v>
      </c>
      <c r="G2476" t="s">
        <v>13</v>
      </c>
      <c r="H2476" t="s">
        <v>13</v>
      </c>
      <c r="I2476">
        <v>53</v>
      </c>
      <c r="J2476" t="str">
        <f>IF(ABS((C2476-AVERAGE($C:$C))/_xlfn.STDEV.S(moras2[SALARIO]))&gt;1.96,"Atípico","No")</f>
        <v>No</v>
      </c>
      <c r="K2476" t="str">
        <f>IF(ABS((moras2[[#This Row],[EDAD]]-AVERAGE($I:$I))/_xlfn.STDEV.S($I:$I))&gt;1.96,"Atípico","No")</f>
        <v>No</v>
      </c>
      <c r="L2476" t="str">
        <f t="shared" si="76"/>
        <v>46-55</v>
      </c>
      <c r="M2476" t="str">
        <f t="shared" si="77"/>
        <v>0-500.000</v>
      </c>
    </row>
    <row r="2477" spans="1:13" x14ac:dyDescent="0.35">
      <c r="A2477">
        <v>3703</v>
      </c>
      <c r="B2477" t="s">
        <v>9</v>
      </c>
      <c r="C2477">
        <v>411667</v>
      </c>
      <c r="D2477" t="s">
        <v>10</v>
      </c>
      <c r="E2477" t="s">
        <v>16</v>
      </c>
      <c r="F2477" t="s">
        <v>12</v>
      </c>
      <c r="G2477" t="s">
        <v>13</v>
      </c>
      <c r="H2477" t="s">
        <v>13</v>
      </c>
      <c r="I2477">
        <v>21</v>
      </c>
      <c r="J2477" t="str">
        <f>IF(ABS((C2477-AVERAGE($C:$C))/_xlfn.STDEV.S(moras2[SALARIO]))&gt;1.96,"Atípico","No")</f>
        <v>No</v>
      </c>
      <c r="K2477" t="str">
        <f>IF(ABS((moras2[[#This Row],[EDAD]]-AVERAGE($I:$I))/_xlfn.STDEV.S($I:$I))&gt;1.96,"Atípico","No")</f>
        <v>No</v>
      </c>
      <c r="L2477" t="str">
        <f t="shared" si="76"/>
        <v>26-35</v>
      </c>
      <c r="M2477" t="str">
        <f t="shared" si="77"/>
        <v>0-500.000</v>
      </c>
    </row>
    <row r="2478" spans="1:13" x14ac:dyDescent="0.35">
      <c r="A2478">
        <v>3804</v>
      </c>
      <c r="B2478" t="s">
        <v>9</v>
      </c>
      <c r="C2478">
        <v>411350</v>
      </c>
      <c r="D2478" t="s">
        <v>10</v>
      </c>
      <c r="E2478" t="s">
        <v>16</v>
      </c>
      <c r="F2478" t="s">
        <v>12</v>
      </c>
      <c r="G2478" t="s">
        <v>13</v>
      </c>
      <c r="H2478" t="s">
        <v>13</v>
      </c>
      <c r="I2478">
        <v>24</v>
      </c>
      <c r="J2478" t="str">
        <f>IF(ABS((C2478-AVERAGE($C:$C))/_xlfn.STDEV.S(moras2[SALARIO]))&gt;1.96,"Atípico","No")</f>
        <v>No</v>
      </c>
      <c r="K2478" t="str">
        <f>IF(ABS((moras2[[#This Row],[EDAD]]-AVERAGE($I:$I))/_xlfn.STDEV.S($I:$I))&gt;1.96,"Atípico","No")</f>
        <v>No</v>
      </c>
      <c r="L2478" t="str">
        <f t="shared" si="76"/>
        <v>26-35</v>
      </c>
      <c r="M2478" t="str">
        <f t="shared" si="77"/>
        <v>0-500.000</v>
      </c>
    </row>
    <row r="2479" spans="1:13" x14ac:dyDescent="0.35">
      <c r="A2479">
        <v>4840</v>
      </c>
      <c r="B2479" t="s">
        <v>9</v>
      </c>
      <c r="C2479">
        <v>411350</v>
      </c>
      <c r="D2479" t="s">
        <v>10</v>
      </c>
      <c r="E2479" t="s">
        <v>16</v>
      </c>
      <c r="F2479" t="s">
        <v>12</v>
      </c>
      <c r="G2479" t="s">
        <v>13</v>
      </c>
      <c r="H2479" t="s">
        <v>13</v>
      </c>
      <c r="I2479">
        <v>44</v>
      </c>
      <c r="J2479" t="str">
        <f>IF(ABS((C2479-AVERAGE($C:$C))/_xlfn.STDEV.S(moras2[SALARIO]))&gt;1.96,"Atípico","No")</f>
        <v>No</v>
      </c>
      <c r="K2479" t="str">
        <f>IF(ABS((moras2[[#This Row],[EDAD]]-AVERAGE($I:$I))/_xlfn.STDEV.S($I:$I))&gt;1.96,"Atípico","No")</f>
        <v>No</v>
      </c>
      <c r="L2479" t="str">
        <f t="shared" si="76"/>
        <v>36-45</v>
      </c>
      <c r="M2479" t="str">
        <f t="shared" si="77"/>
        <v>0-500.000</v>
      </c>
    </row>
    <row r="2480" spans="1:13" x14ac:dyDescent="0.35">
      <c r="A2480">
        <v>243</v>
      </c>
      <c r="B2480" t="s">
        <v>15</v>
      </c>
      <c r="C2480">
        <v>411069</v>
      </c>
      <c r="D2480" t="s">
        <v>18</v>
      </c>
      <c r="E2480" t="s">
        <v>16</v>
      </c>
      <c r="F2480" t="s">
        <v>12</v>
      </c>
      <c r="G2480" t="s">
        <v>13</v>
      </c>
      <c r="H2480" t="s">
        <v>12</v>
      </c>
      <c r="I2480">
        <v>56</v>
      </c>
      <c r="J2480" t="str">
        <f>IF(ABS((C2480-AVERAGE($C:$C))/_xlfn.STDEV.S(moras2[SALARIO]))&gt;1.96,"Atípico","No")</f>
        <v>No</v>
      </c>
      <c r="K2480" t="str">
        <f>IF(ABS((moras2[[#This Row],[EDAD]]-AVERAGE($I:$I))/_xlfn.STDEV.S($I:$I))&gt;1.96,"Atípico","No")</f>
        <v>No</v>
      </c>
      <c r="L2480" t="str">
        <f t="shared" si="76"/>
        <v>56+</v>
      </c>
      <c r="M2480" t="str">
        <f t="shared" si="77"/>
        <v>0-500.000</v>
      </c>
    </row>
    <row r="2481" spans="1:13" x14ac:dyDescent="0.35">
      <c r="A2481">
        <v>2773</v>
      </c>
      <c r="B2481" t="s">
        <v>9</v>
      </c>
      <c r="C2481">
        <v>410982</v>
      </c>
      <c r="D2481" t="s">
        <v>10</v>
      </c>
      <c r="E2481" t="s">
        <v>16</v>
      </c>
      <c r="F2481" t="s">
        <v>12</v>
      </c>
      <c r="G2481" t="s">
        <v>13</v>
      </c>
      <c r="H2481" t="s">
        <v>13</v>
      </c>
      <c r="I2481">
        <v>30</v>
      </c>
      <c r="J2481" t="str">
        <f>IF(ABS((C2481-AVERAGE($C:$C))/_xlfn.STDEV.S(moras2[SALARIO]))&gt;1.96,"Atípico","No")</f>
        <v>No</v>
      </c>
      <c r="K2481" t="str">
        <f>IF(ABS((moras2[[#This Row],[EDAD]]-AVERAGE($I:$I))/_xlfn.STDEV.S($I:$I))&gt;1.96,"Atípico","No")</f>
        <v>No</v>
      </c>
      <c r="L2481" t="str">
        <f t="shared" si="76"/>
        <v>26-35</v>
      </c>
      <c r="M2481" t="str">
        <f t="shared" si="77"/>
        <v>0-500.000</v>
      </c>
    </row>
    <row r="2482" spans="1:13" x14ac:dyDescent="0.35">
      <c r="A2482">
        <v>4229</v>
      </c>
      <c r="B2482" t="s">
        <v>15</v>
      </c>
      <c r="C2482">
        <v>410881.45</v>
      </c>
      <c r="D2482" t="s">
        <v>10</v>
      </c>
      <c r="E2482" t="s">
        <v>16</v>
      </c>
      <c r="F2482" t="s">
        <v>12</v>
      </c>
      <c r="G2482" t="s">
        <v>13</v>
      </c>
      <c r="H2482" t="s">
        <v>13</v>
      </c>
      <c r="I2482">
        <v>45</v>
      </c>
      <c r="J2482" t="str">
        <f>IF(ABS((C2482-AVERAGE($C:$C))/_xlfn.STDEV.S(moras2[SALARIO]))&gt;1.96,"Atípico","No")</f>
        <v>No</v>
      </c>
      <c r="K2482" t="str">
        <f>IF(ABS((moras2[[#This Row],[EDAD]]-AVERAGE($I:$I))/_xlfn.STDEV.S($I:$I))&gt;1.96,"Atípico","No")</f>
        <v>No</v>
      </c>
      <c r="L2482" t="str">
        <f t="shared" si="76"/>
        <v>36-45</v>
      </c>
      <c r="M2482" t="str">
        <f t="shared" si="77"/>
        <v>0-500.000</v>
      </c>
    </row>
    <row r="2483" spans="1:13" x14ac:dyDescent="0.35">
      <c r="A2483">
        <v>2840</v>
      </c>
      <c r="B2483" t="s">
        <v>15</v>
      </c>
      <c r="C2483">
        <v>410738.26</v>
      </c>
      <c r="D2483" t="s">
        <v>10</v>
      </c>
      <c r="E2483" t="s">
        <v>16</v>
      </c>
      <c r="F2483" t="s">
        <v>12</v>
      </c>
      <c r="G2483" t="s">
        <v>13</v>
      </c>
      <c r="H2483" t="s">
        <v>13</v>
      </c>
      <c r="I2483">
        <v>30</v>
      </c>
      <c r="J2483" t="str">
        <f>IF(ABS((C2483-AVERAGE($C:$C))/_xlfn.STDEV.S(moras2[SALARIO]))&gt;1.96,"Atípico","No")</f>
        <v>No</v>
      </c>
      <c r="K2483" t="str">
        <f>IF(ABS((moras2[[#This Row],[EDAD]]-AVERAGE($I:$I))/_xlfn.STDEV.S($I:$I))&gt;1.96,"Atípico","No")</f>
        <v>No</v>
      </c>
      <c r="L2483" t="str">
        <f t="shared" si="76"/>
        <v>26-35</v>
      </c>
      <c r="M2483" t="str">
        <f t="shared" si="77"/>
        <v>0-500.000</v>
      </c>
    </row>
    <row r="2484" spans="1:13" x14ac:dyDescent="0.35">
      <c r="A2484">
        <v>3194</v>
      </c>
      <c r="B2484" t="s">
        <v>9</v>
      </c>
      <c r="C2484">
        <v>410495.2</v>
      </c>
      <c r="D2484" t="s">
        <v>10</v>
      </c>
      <c r="E2484" t="s">
        <v>16</v>
      </c>
      <c r="F2484" t="s">
        <v>12</v>
      </c>
      <c r="G2484" t="s">
        <v>12</v>
      </c>
      <c r="H2484" t="s">
        <v>12</v>
      </c>
      <c r="I2484">
        <v>29</v>
      </c>
      <c r="J2484" t="str">
        <f>IF(ABS((C2484-AVERAGE($C:$C))/_xlfn.STDEV.S(moras2[SALARIO]))&gt;1.96,"Atípico","No")</f>
        <v>No</v>
      </c>
      <c r="K2484" t="str">
        <f>IF(ABS((moras2[[#This Row],[EDAD]]-AVERAGE($I:$I))/_xlfn.STDEV.S($I:$I))&gt;1.96,"Atípico","No")</f>
        <v>No</v>
      </c>
      <c r="L2484" t="str">
        <f t="shared" si="76"/>
        <v>26-35</v>
      </c>
      <c r="M2484" t="str">
        <f t="shared" si="77"/>
        <v>0-500.000</v>
      </c>
    </row>
    <row r="2485" spans="1:13" x14ac:dyDescent="0.35">
      <c r="A2485">
        <v>4467</v>
      </c>
      <c r="B2485" t="s">
        <v>9</v>
      </c>
      <c r="C2485">
        <v>410480.22</v>
      </c>
      <c r="D2485" t="s">
        <v>10</v>
      </c>
      <c r="E2485" t="s">
        <v>16</v>
      </c>
      <c r="F2485" t="s">
        <v>12</v>
      </c>
      <c r="G2485" t="s">
        <v>13</v>
      </c>
      <c r="H2485" t="s">
        <v>13</v>
      </c>
      <c r="I2485">
        <v>38</v>
      </c>
      <c r="J2485" t="str">
        <f>IF(ABS((C2485-AVERAGE($C:$C))/_xlfn.STDEV.S(moras2[SALARIO]))&gt;1.96,"Atípico","No")</f>
        <v>No</v>
      </c>
      <c r="K2485" t="str">
        <f>IF(ABS((moras2[[#This Row],[EDAD]]-AVERAGE($I:$I))/_xlfn.STDEV.S($I:$I))&gt;1.96,"Atípico","No")</f>
        <v>No</v>
      </c>
      <c r="L2485" t="str">
        <f t="shared" si="76"/>
        <v>36-45</v>
      </c>
      <c r="M2485" t="str">
        <f t="shared" si="77"/>
        <v>0-500.000</v>
      </c>
    </row>
    <row r="2486" spans="1:13" x14ac:dyDescent="0.35">
      <c r="A2486">
        <v>2668</v>
      </c>
      <c r="B2486" t="s">
        <v>9</v>
      </c>
      <c r="C2486">
        <v>410402</v>
      </c>
      <c r="D2486" t="s">
        <v>10</v>
      </c>
      <c r="E2486" t="s">
        <v>16</v>
      </c>
      <c r="F2486" t="s">
        <v>12</v>
      </c>
      <c r="G2486" t="s">
        <v>13</v>
      </c>
      <c r="H2486" t="s">
        <v>13</v>
      </c>
      <c r="I2486">
        <v>45</v>
      </c>
      <c r="J2486" t="str">
        <f>IF(ABS((C2486-AVERAGE($C:$C))/_xlfn.STDEV.S(moras2[SALARIO]))&gt;1.96,"Atípico","No")</f>
        <v>No</v>
      </c>
      <c r="K2486" t="str">
        <f>IF(ABS((moras2[[#This Row],[EDAD]]-AVERAGE($I:$I))/_xlfn.STDEV.S($I:$I))&gt;1.96,"Atípico","No")</f>
        <v>No</v>
      </c>
      <c r="L2486" t="str">
        <f t="shared" si="76"/>
        <v>36-45</v>
      </c>
      <c r="M2486" t="str">
        <f t="shared" si="77"/>
        <v>0-500.000</v>
      </c>
    </row>
    <row r="2487" spans="1:13" x14ac:dyDescent="0.35">
      <c r="A2487">
        <v>3162</v>
      </c>
      <c r="B2487" t="s">
        <v>15</v>
      </c>
      <c r="C2487">
        <v>410367</v>
      </c>
      <c r="D2487" t="s">
        <v>10</v>
      </c>
      <c r="E2487" t="s">
        <v>16</v>
      </c>
      <c r="F2487" t="s">
        <v>12</v>
      </c>
      <c r="G2487" t="s">
        <v>13</v>
      </c>
      <c r="H2487" t="s">
        <v>13</v>
      </c>
      <c r="I2487">
        <v>38</v>
      </c>
      <c r="J2487" t="str">
        <f>IF(ABS((C2487-AVERAGE($C:$C))/_xlfn.STDEV.S(moras2[SALARIO]))&gt;1.96,"Atípico","No")</f>
        <v>No</v>
      </c>
      <c r="K2487" t="str">
        <f>IF(ABS((moras2[[#This Row],[EDAD]]-AVERAGE($I:$I))/_xlfn.STDEV.S($I:$I))&gt;1.96,"Atípico","No")</f>
        <v>No</v>
      </c>
      <c r="L2487" t="str">
        <f t="shared" si="76"/>
        <v>36-45</v>
      </c>
      <c r="M2487" t="str">
        <f t="shared" si="77"/>
        <v>0-500.000</v>
      </c>
    </row>
    <row r="2488" spans="1:13" x14ac:dyDescent="0.35">
      <c r="A2488">
        <v>4781</v>
      </c>
      <c r="B2488" t="s">
        <v>15</v>
      </c>
      <c r="C2488">
        <v>410351</v>
      </c>
      <c r="D2488" t="s">
        <v>18</v>
      </c>
      <c r="E2488" t="s">
        <v>16</v>
      </c>
      <c r="F2488" t="s">
        <v>12</v>
      </c>
      <c r="G2488" t="s">
        <v>12</v>
      </c>
      <c r="H2488" t="s">
        <v>13</v>
      </c>
      <c r="I2488">
        <v>54</v>
      </c>
      <c r="J2488" t="str">
        <f>IF(ABS((C2488-AVERAGE($C:$C))/_xlfn.STDEV.S(moras2[SALARIO]))&gt;1.96,"Atípico","No")</f>
        <v>No</v>
      </c>
      <c r="K2488" t="str">
        <f>IF(ABS((moras2[[#This Row],[EDAD]]-AVERAGE($I:$I))/_xlfn.STDEV.S($I:$I))&gt;1.96,"Atípico","No")</f>
        <v>No</v>
      </c>
      <c r="L2488" t="str">
        <f t="shared" si="76"/>
        <v>46-55</v>
      </c>
      <c r="M2488" t="str">
        <f t="shared" si="77"/>
        <v>0-500.000</v>
      </c>
    </row>
    <row r="2489" spans="1:13" x14ac:dyDescent="0.35">
      <c r="A2489">
        <v>4591</v>
      </c>
      <c r="B2489" t="s">
        <v>9</v>
      </c>
      <c r="C2489">
        <v>410000.02</v>
      </c>
      <c r="D2489" t="s">
        <v>10</v>
      </c>
      <c r="E2489" t="s">
        <v>16</v>
      </c>
      <c r="F2489" t="s">
        <v>12</v>
      </c>
      <c r="G2489" t="s">
        <v>13</v>
      </c>
      <c r="H2489" t="s">
        <v>13</v>
      </c>
      <c r="I2489">
        <v>25</v>
      </c>
      <c r="J2489" t="str">
        <f>IF(ABS((C2489-AVERAGE($C:$C))/_xlfn.STDEV.S(moras2[SALARIO]))&gt;1.96,"Atípico","No")</f>
        <v>No</v>
      </c>
      <c r="K2489" t="str">
        <f>IF(ABS((moras2[[#This Row],[EDAD]]-AVERAGE($I:$I))/_xlfn.STDEV.S($I:$I))&gt;1.96,"Atípico","No")</f>
        <v>No</v>
      </c>
      <c r="L2489" t="str">
        <f t="shared" si="76"/>
        <v>26-35</v>
      </c>
      <c r="M2489" t="str">
        <f t="shared" si="77"/>
        <v>0-500.000</v>
      </c>
    </row>
    <row r="2490" spans="1:13" x14ac:dyDescent="0.35">
      <c r="A2490">
        <v>832</v>
      </c>
      <c r="B2490" t="s">
        <v>9</v>
      </c>
      <c r="C2490">
        <v>410000</v>
      </c>
      <c r="D2490" t="s">
        <v>10</v>
      </c>
      <c r="E2490" t="s">
        <v>16</v>
      </c>
      <c r="F2490" t="s">
        <v>12</v>
      </c>
      <c r="G2490" t="s">
        <v>13</v>
      </c>
      <c r="H2490" t="s">
        <v>13</v>
      </c>
      <c r="I2490">
        <v>32</v>
      </c>
      <c r="J2490" t="str">
        <f>IF(ABS((C2490-AVERAGE($C:$C))/_xlfn.STDEV.S(moras2[SALARIO]))&gt;1.96,"Atípico","No")</f>
        <v>No</v>
      </c>
      <c r="K2490" t="str">
        <f>IF(ABS((moras2[[#This Row],[EDAD]]-AVERAGE($I:$I))/_xlfn.STDEV.S($I:$I))&gt;1.96,"Atípico","No")</f>
        <v>No</v>
      </c>
      <c r="L2490" t="str">
        <f t="shared" si="76"/>
        <v>26-35</v>
      </c>
      <c r="M2490" t="str">
        <f t="shared" si="77"/>
        <v>0-500.000</v>
      </c>
    </row>
    <row r="2491" spans="1:13" x14ac:dyDescent="0.35">
      <c r="A2491">
        <v>1977</v>
      </c>
      <c r="B2491" t="s">
        <v>9</v>
      </c>
      <c r="C2491">
        <v>409746</v>
      </c>
      <c r="D2491" t="s">
        <v>18</v>
      </c>
      <c r="E2491" t="s">
        <v>16</v>
      </c>
      <c r="F2491" t="s">
        <v>12</v>
      </c>
      <c r="G2491" t="s">
        <v>13</v>
      </c>
      <c r="H2491" t="s">
        <v>12</v>
      </c>
      <c r="I2491">
        <v>30</v>
      </c>
      <c r="J2491" t="str">
        <f>IF(ABS((C2491-AVERAGE($C:$C))/_xlfn.STDEV.S(moras2[SALARIO]))&gt;1.96,"Atípico","No")</f>
        <v>No</v>
      </c>
      <c r="K2491" t="str">
        <f>IF(ABS((moras2[[#This Row],[EDAD]]-AVERAGE($I:$I))/_xlfn.STDEV.S($I:$I))&gt;1.96,"Atípico","No")</f>
        <v>No</v>
      </c>
      <c r="L2491" t="str">
        <f t="shared" si="76"/>
        <v>26-35</v>
      </c>
      <c r="M2491" t="str">
        <f t="shared" si="77"/>
        <v>0-500.000</v>
      </c>
    </row>
    <row r="2492" spans="1:13" x14ac:dyDescent="0.35">
      <c r="A2492">
        <v>4746</v>
      </c>
      <c r="B2492" t="s">
        <v>9</v>
      </c>
      <c r="C2492">
        <v>409656.48</v>
      </c>
      <c r="D2492" t="s">
        <v>10</v>
      </c>
      <c r="E2492" t="s">
        <v>16</v>
      </c>
      <c r="F2492" t="s">
        <v>12</v>
      </c>
      <c r="G2492" t="s">
        <v>12</v>
      </c>
      <c r="H2492" t="s">
        <v>13</v>
      </c>
      <c r="I2492">
        <v>59</v>
      </c>
      <c r="J2492" t="str">
        <f>IF(ABS((C2492-AVERAGE($C:$C))/_xlfn.STDEV.S(moras2[SALARIO]))&gt;1.96,"Atípico","No")</f>
        <v>No</v>
      </c>
      <c r="K2492" t="str">
        <f>IF(ABS((moras2[[#This Row],[EDAD]]-AVERAGE($I:$I))/_xlfn.STDEV.S($I:$I))&gt;1.96,"Atípico","No")</f>
        <v>No</v>
      </c>
      <c r="L2492" t="str">
        <f t="shared" si="76"/>
        <v>56+</v>
      </c>
      <c r="M2492" t="str">
        <f t="shared" si="77"/>
        <v>0-500.000</v>
      </c>
    </row>
    <row r="2493" spans="1:13" x14ac:dyDescent="0.35">
      <c r="A2493">
        <v>3781</v>
      </c>
      <c r="B2493" t="s">
        <v>9</v>
      </c>
      <c r="C2493">
        <v>409616.24</v>
      </c>
      <c r="D2493" t="s">
        <v>10</v>
      </c>
      <c r="E2493" t="s">
        <v>16</v>
      </c>
      <c r="F2493" t="s">
        <v>12</v>
      </c>
      <c r="G2493" t="s">
        <v>13</v>
      </c>
      <c r="H2493" t="s">
        <v>13</v>
      </c>
      <c r="I2493">
        <v>57</v>
      </c>
      <c r="J2493" t="str">
        <f>IF(ABS((C2493-AVERAGE($C:$C))/_xlfn.STDEV.S(moras2[SALARIO]))&gt;1.96,"Atípico","No")</f>
        <v>No</v>
      </c>
      <c r="K2493" t="str">
        <f>IF(ABS((moras2[[#This Row],[EDAD]]-AVERAGE($I:$I))/_xlfn.STDEV.S($I:$I))&gt;1.96,"Atípico","No")</f>
        <v>No</v>
      </c>
      <c r="L2493" t="str">
        <f t="shared" si="76"/>
        <v>56+</v>
      </c>
      <c r="M2493" t="str">
        <f t="shared" si="77"/>
        <v>0-500.000</v>
      </c>
    </row>
    <row r="2494" spans="1:13" x14ac:dyDescent="0.35">
      <c r="A2494">
        <v>1372</v>
      </c>
      <c r="B2494" t="s">
        <v>9</v>
      </c>
      <c r="C2494">
        <v>409455</v>
      </c>
      <c r="D2494" t="s">
        <v>10</v>
      </c>
      <c r="E2494" t="s">
        <v>16</v>
      </c>
      <c r="F2494" t="s">
        <v>12</v>
      </c>
      <c r="G2494" t="s">
        <v>13</v>
      </c>
      <c r="H2494" t="s">
        <v>13</v>
      </c>
      <c r="I2494">
        <v>25</v>
      </c>
      <c r="J2494" t="str">
        <f>IF(ABS((C2494-AVERAGE($C:$C))/_xlfn.STDEV.S(moras2[SALARIO]))&gt;1.96,"Atípico","No")</f>
        <v>No</v>
      </c>
      <c r="K2494" t="str">
        <f>IF(ABS((moras2[[#This Row],[EDAD]]-AVERAGE($I:$I))/_xlfn.STDEV.S($I:$I))&gt;1.96,"Atípico","No")</f>
        <v>No</v>
      </c>
      <c r="L2494" t="str">
        <f t="shared" si="76"/>
        <v>26-35</v>
      </c>
      <c r="M2494" t="str">
        <f t="shared" si="77"/>
        <v>0-500.000</v>
      </c>
    </row>
    <row r="2495" spans="1:13" x14ac:dyDescent="0.35">
      <c r="A2495">
        <v>3189</v>
      </c>
      <c r="B2495" t="s">
        <v>9</v>
      </c>
      <c r="C2495">
        <v>409256.03</v>
      </c>
      <c r="D2495" t="s">
        <v>10</v>
      </c>
      <c r="E2495" t="s">
        <v>16</v>
      </c>
      <c r="F2495" t="s">
        <v>12</v>
      </c>
      <c r="G2495" t="s">
        <v>13</v>
      </c>
      <c r="H2495" t="s">
        <v>13</v>
      </c>
      <c r="I2495">
        <v>34</v>
      </c>
      <c r="J2495" t="str">
        <f>IF(ABS((C2495-AVERAGE($C:$C))/_xlfn.STDEV.S(moras2[SALARIO]))&gt;1.96,"Atípico","No")</f>
        <v>No</v>
      </c>
      <c r="K2495" t="str">
        <f>IF(ABS((moras2[[#This Row],[EDAD]]-AVERAGE($I:$I))/_xlfn.STDEV.S($I:$I))&gt;1.96,"Atípico","No")</f>
        <v>No</v>
      </c>
      <c r="L2495" t="str">
        <f t="shared" si="76"/>
        <v>26-35</v>
      </c>
      <c r="M2495" t="str">
        <f t="shared" si="77"/>
        <v>0-500.000</v>
      </c>
    </row>
    <row r="2496" spans="1:13" x14ac:dyDescent="0.35">
      <c r="A2496">
        <v>248</v>
      </c>
      <c r="B2496" t="s">
        <v>9</v>
      </c>
      <c r="C2496">
        <v>409154</v>
      </c>
      <c r="D2496" t="s">
        <v>10</v>
      </c>
      <c r="E2496" t="s">
        <v>11</v>
      </c>
      <c r="F2496" t="s">
        <v>12</v>
      </c>
      <c r="G2496" t="s">
        <v>13</v>
      </c>
      <c r="H2496" t="s">
        <v>12</v>
      </c>
      <c r="I2496">
        <v>36</v>
      </c>
      <c r="J2496" t="str">
        <f>IF(ABS((C2496-AVERAGE($C:$C))/_xlfn.STDEV.S(moras2[SALARIO]))&gt;1.96,"Atípico","No")</f>
        <v>No</v>
      </c>
      <c r="K2496" t="str">
        <f>IF(ABS((moras2[[#This Row],[EDAD]]-AVERAGE($I:$I))/_xlfn.STDEV.S($I:$I))&gt;1.96,"Atípico","No")</f>
        <v>No</v>
      </c>
      <c r="L2496" t="str">
        <f t="shared" si="76"/>
        <v>36-45</v>
      </c>
      <c r="M2496" t="str">
        <f t="shared" si="77"/>
        <v>0-500.000</v>
      </c>
    </row>
    <row r="2497" spans="1:13" x14ac:dyDescent="0.35">
      <c r="A2497">
        <v>4682</v>
      </c>
      <c r="B2497" t="s">
        <v>9</v>
      </c>
      <c r="C2497">
        <v>408978.27</v>
      </c>
      <c r="D2497" t="s">
        <v>10</v>
      </c>
      <c r="E2497" t="s">
        <v>16</v>
      </c>
      <c r="F2497" t="s">
        <v>12</v>
      </c>
      <c r="G2497" t="s">
        <v>12</v>
      </c>
      <c r="H2497" t="s">
        <v>13</v>
      </c>
      <c r="I2497">
        <v>27</v>
      </c>
      <c r="J2497" t="str">
        <f>IF(ABS((C2497-AVERAGE($C:$C))/_xlfn.STDEV.S(moras2[SALARIO]))&gt;1.96,"Atípico","No")</f>
        <v>No</v>
      </c>
      <c r="K2497" t="str">
        <f>IF(ABS((moras2[[#This Row],[EDAD]]-AVERAGE($I:$I))/_xlfn.STDEV.S($I:$I))&gt;1.96,"Atípico","No")</f>
        <v>No</v>
      </c>
      <c r="L2497" t="str">
        <f t="shared" si="76"/>
        <v>26-35</v>
      </c>
      <c r="M2497" t="str">
        <f t="shared" si="77"/>
        <v>0-500.000</v>
      </c>
    </row>
    <row r="2498" spans="1:13" x14ac:dyDescent="0.35">
      <c r="A2498">
        <v>2249</v>
      </c>
      <c r="B2498" t="s">
        <v>9</v>
      </c>
      <c r="C2498">
        <v>408800</v>
      </c>
      <c r="D2498" t="s">
        <v>10</v>
      </c>
      <c r="E2498" t="s">
        <v>16</v>
      </c>
      <c r="F2498" t="s">
        <v>12</v>
      </c>
      <c r="G2498" t="s">
        <v>13</v>
      </c>
      <c r="H2498" t="s">
        <v>13</v>
      </c>
      <c r="I2498">
        <v>39</v>
      </c>
      <c r="J2498" t="str">
        <f>IF(ABS((C2498-AVERAGE($C:$C))/_xlfn.STDEV.S(moras2[SALARIO]))&gt;1.96,"Atípico","No")</f>
        <v>No</v>
      </c>
      <c r="K2498" t="str">
        <f>IF(ABS((moras2[[#This Row],[EDAD]]-AVERAGE($I:$I))/_xlfn.STDEV.S($I:$I))&gt;1.96,"Atípico","No")</f>
        <v>No</v>
      </c>
      <c r="L2498" t="str">
        <f t="shared" ref="L2498:L2561" si="78">IF(I2498&lt;=35,"26-35",IF(I2498&lt;=45,"36-45",IF(I2498&lt;=55,"46-55","56+")))</f>
        <v>36-45</v>
      </c>
      <c r="M2498" t="str">
        <f t="shared" ref="M2498:M2561" si="79">IF(C2498&lt;=500000,"0-500.000",
IF(C2498&lt;=1000000,"500.001-1.000.000",
IF(C2498&lt;=5000000,"1.000.001-5.000.000",
"5.000.001-16.858.742")))</f>
        <v>0-500.000</v>
      </c>
    </row>
    <row r="2499" spans="1:13" x14ac:dyDescent="0.35">
      <c r="A2499">
        <v>4795</v>
      </c>
      <c r="B2499" t="s">
        <v>9</v>
      </c>
      <c r="C2499">
        <v>408532</v>
      </c>
      <c r="D2499" t="s">
        <v>10</v>
      </c>
      <c r="E2499" t="s">
        <v>16</v>
      </c>
      <c r="F2499" t="s">
        <v>12</v>
      </c>
      <c r="G2499" t="s">
        <v>13</v>
      </c>
      <c r="H2499" t="s">
        <v>13</v>
      </c>
      <c r="I2499">
        <v>29</v>
      </c>
      <c r="J2499" t="str">
        <f>IF(ABS((C2499-AVERAGE($C:$C))/_xlfn.STDEV.S(moras2[SALARIO]))&gt;1.96,"Atípico","No")</f>
        <v>No</v>
      </c>
      <c r="K2499" t="str">
        <f>IF(ABS((moras2[[#This Row],[EDAD]]-AVERAGE($I:$I))/_xlfn.STDEV.S($I:$I))&gt;1.96,"Atípico","No")</f>
        <v>No</v>
      </c>
      <c r="L2499" t="str">
        <f t="shared" si="78"/>
        <v>26-35</v>
      </c>
      <c r="M2499" t="str">
        <f t="shared" si="79"/>
        <v>0-500.000</v>
      </c>
    </row>
    <row r="2500" spans="1:13" x14ac:dyDescent="0.35">
      <c r="A2500">
        <v>21</v>
      </c>
      <c r="B2500" t="s">
        <v>15</v>
      </c>
      <c r="C2500">
        <v>408495</v>
      </c>
      <c r="D2500" t="s">
        <v>10</v>
      </c>
      <c r="E2500" t="s">
        <v>16</v>
      </c>
      <c r="F2500" t="s">
        <v>12</v>
      </c>
      <c r="G2500" t="s">
        <v>12</v>
      </c>
      <c r="H2500" t="s">
        <v>13</v>
      </c>
      <c r="I2500">
        <v>28</v>
      </c>
      <c r="J2500" t="str">
        <f>IF(ABS((C2500-AVERAGE($C:$C))/_xlfn.STDEV.S(moras2[SALARIO]))&gt;1.96,"Atípico","No")</f>
        <v>No</v>
      </c>
      <c r="K2500" t="str">
        <f>IF(ABS((moras2[[#This Row],[EDAD]]-AVERAGE($I:$I))/_xlfn.STDEV.S($I:$I))&gt;1.96,"Atípico","No")</f>
        <v>No</v>
      </c>
      <c r="L2500" t="str">
        <f t="shared" si="78"/>
        <v>26-35</v>
      </c>
      <c r="M2500" t="str">
        <f t="shared" si="79"/>
        <v>0-500.000</v>
      </c>
    </row>
    <row r="2501" spans="1:13" x14ac:dyDescent="0.35">
      <c r="A2501">
        <v>1</v>
      </c>
      <c r="B2501" t="s">
        <v>9</v>
      </c>
      <c r="C2501">
        <v>408495</v>
      </c>
      <c r="D2501" t="s">
        <v>10</v>
      </c>
      <c r="E2501" t="s">
        <v>11</v>
      </c>
      <c r="F2501" t="s">
        <v>12</v>
      </c>
      <c r="G2501" t="s">
        <v>13</v>
      </c>
      <c r="H2501" t="s">
        <v>13</v>
      </c>
      <c r="I2501">
        <v>42</v>
      </c>
      <c r="J2501" t="str">
        <f>IF(ABS((C2501-AVERAGE($C:$C))/_xlfn.STDEV.S(moras2[SALARIO]))&gt;1.96,"Atípico","No")</f>
        <v>No</v>
      </c>
      <c r="K2501" t="str">
        <f>IF(ABS((moras2[[#This Row],[EDAD]]-AVERAGE($I:$I))/_xlfn.STDEV.S($I:$I))&gt;1.96,"Atípico","No")</f>
        <v>No</v>
      </c>
      <c r="L2501" t="str">
        <f t="shared" si="78"/>
        <v>36-45</v>
      </c>
      <c r="M2501" t="str">
        <f t="shared" si="79"/>
        <v>0-500.000</v>
      </c>
    </row>
    <row r="2502" spans="1:13" x14ac:dyDescent="0.35">
      <c r="A2502">
        <v>435</v>
      </c>
      <c r="B2502" t="s">
        <v>9</v>
      </c>
      <c r="C2502">
        <v>408495</v>
      </c>
      <c r="D2502" t="s">
        <v>10</v>
      </c>
      <c r="E2502" t="s">
        <v>16</v>
      </c>
      <c r="F2502" t="s">
        <v>12</v>
      </c>
      <c r="G2502" t="s">
        <v>13</v>
      </c>
      <c r="H2502" t="s">
        <v>13</v>
      </c>
      <c r="I2502">
        <v>49</v>
      </c>
      <c r="J2502" t="str">
        <f>IF(ABS((C2502-AVERAGE($C:$C))/_xlfn.STDEV.S(moras2[SALARIO]))&gt;1.96,"Atípico","No")</f>
        <v>No</v>
      </c>
      <c r="K2502" t="str">
        <f>IF(ABS((moras2[[#This Row],[EDAD]]-AVERAGE($I:$I))/_xlfn.STDEV.S($I:$I))&gt;1.96,"Atípico","No")</f>
        <v>No</v>
      </c>
      <c r="L2502" t="str">
        <f t="shared" si="78"/>
        <v>46-55</v>
      </c>
      <c r="M2502" t="str">
        <f t="shared" si="79"/>
        <v>0-500.000</v>
      </c>
    </row>
    <row r="2503" spans="1:13" x14ac:dyDescent="0.35">
      <c r="A2503">
        <v>36</v>
      </c>
      <c r="B2503" t="s">
        <v>9</v>
      </c>
      <c r="C2503">
        <v>408495</v>
      </c>
      <c r="D2503" t="s">
        <v>10</v>
      </c>
      <c r="E2503" t="s">
        <v>11</v>
      </c>
      <c r="F2503" t="s">
        <v>12</v>
      </c>
      <c r="G2503" t="s">
        <v>13</v>
      </c>
      <c r="H2503" t="s">
        <v>13</v>
      </c>
      <c r="I2503">
        <v>62</v>
      </c>
      <c r="J2503" t="str">
        <f>IF(ABS((C2503-AVERAGE($C:$C))/_xlfn.STDEV.S(moras2[SALARIO]))&gt;1.96,"Atípico","No")</f>
        <v>No</v>
      </c>
      <c r="K2503" t="str">
        <f>IF(ABS((moras2[[#This Row],[EDAD]]-AVERAGE($I:$I))/_xlfn.STDEV.S($I:$I))&gt;1.96,"Atípico","No")</f>
        <v>No</v>
      </c>
      <c r="L2503" t="str">
        <f t="shared" si="78"/>
        <v>56+</v>
      </c>
      <c r="M2503" t="str">
        <f t="shared" si="79"/>
        <v>0-500.000</v>
      </c>
    </row>
    <row r="2504" spans="1:13" x14ac:dyDescent="0.35">
      <c r="A2504">
        <v>722</v>
      </c>
      <c r="B2504" t="s">
        <v>9</v>
      </c>
      <c r="C2504">
        <v>408100</v>
      </c>
      <c r="D2504" t="s">
        <v>10</v>
      </c>
      <c r="E2504" t="s">
        <v>16</v>
      </c>
      <c r="F2504" t="s">
        <v>12</v>
      </c>
      <c r="G2504" t="s">
        <v>12</v>
      </c>
      <c r="H2504" t="s">
        <v>13</v>
      </c>
      <c r="I2504">
        <v>50</v>
      </c>
      <c r="J2504" t="str">
        <f>IF(ABS((C2504-AVERAGE($C:$C))/_xlfn.STDEV.S(moras2[SALARIO]))&gt;1.96,"Atípico","No")</f>
        <v>No</v>
      </c>
      <c r="K2504" t="str">
        <f>IF(ABS((moras2[[#This Row],[EDAD]]-AVERAGE($I:$I))/_xlfn.STDEV.S($I:$I))&gt;1.96,"Atípico","No")</f>
        <v>No</v>
      </c>
      <c r="L2504" t="str">
        <f t="shared" si="78"/>
        <v>46-55</v>
      </c>
      <c r="M2504" t="str">
        <f t="shared" si="79"/>
        <v>0-500.000</v>
      </c>
    </row>
    <row r="2505" spans="1:13" x14ac:dyDescent="0.35">
      <c r="A2505">
        <v>3822</v>
      </c>
      <c r="B2505" t="s">
        <v>9</v>
      </c>
      <c r="C2505">
        <v>408034</v>
      </c>
      <c r="D2505" t="s">
        <v>10</v>
      </c>
      <c r="E2505" t="s">
        <v>16</v>
      </c>
      <c r="F2505" t="s">
        <v>12</v>
      </c>
      <c r="G2505" t="s">
        <v>12</v>
      </c>
      <c r="H2505" t="s">
        <v>13</v>
      </c>
      <c r="I2505">
        <v>57</v>
      </c>
      <c r="J2505" t="str">
        <f>IF(ABS((C2505-AVERAGE($C:$C))/_xlfn.STDEV.S(moras2[SALARIO]))&gt;1.96,"Atípico","No")</f>
        <v>No</v>
      </c>
      <c r="K2505" t="str">
        <f>IF(ABS((moras2[[#This Row],[EDAD]]-AVERAGE($I:$I))/_xlfn.STDEV.S($I:$I))&gt;1.96,"Atípico","No")</f>
        <v>No</v>
      </c>
      <c r="L2505" t="str">
        <f t="shared" si="78"/>
        <v>56+</v>
      </c>
      <c r="M2505" t="str">
        <f t="shared" si="79"/>
        <v>0-500.000</v>
      </c>
    </row>
    <row r="2506" spans="1:13" x14ac:dyDescent="0.35">
      <c r="A2506">
        <v>4209</v>
      </c>
      <c r="B2506" t="s">
        <v>9</v>
      </c>
      <c r="C2506">
        <v>407937</v>
      </c>
      <c r="D2506" t="s">
        <v>10</v>
      </c>
      <c r="E2506" t="s">
        <v>16</v>
      </c>
      <c r="F2506" t="s">
        <v>12</v>
      </c>
      <c r="G2506" t="s">
        <v>13</v>
      </c>
      <c r="H2506" t="s">
        <v>13</v>
      </c>
      <c r="I2506">
        <v>34</v>
      </c>
      <c r="J2506" t="str">
        <f>IF(ABS((C2506-AVERAGE($C:$C))/_xlfn.STDEV.S(moras2[SALARIO]))&gt;1.96,"Atípico","No")</f>
        <v>No</v>
      </c>
      <c r="K2506" t="str">
        <f>IF(ABS((moras2[[#This Row],[EDAD]]-AVERAGE($I:$I))/_xlfn.STDEV.S($I:$I))&gt;1.96,"Atípico","No")</f>
        <v>No</v>
      </c>
      <c r="L2506" t="str">
        <f t="shared" si="78"/>
        <v>26-35</v>
      </c>
      <c r="M2506" t="str">
        <f t="shared" si="79"/>
        <v>0-500.000</v>
      </c>
    </row>
    <row r="2507" spans="1:13" x14ac:dyDescent="0.35">
      <c r="A2507">
        <v>2242</v>
      </c>
      <c r="B2507" t="s">
        <v>9</v>
      </c>
      <c r="C2507">
        <v>407782</v>
      </c>
      <c r="D2507" t="s">
        <v>10</v>
      </c>
      <c r="E2507" t="s">
        <v>16</v>
      </c>
      <c r="F2507" t="s">
        <v>12</v>
      </c>
      <c r="G2507" t="s">
        <v>13</v>
      </c>
      <c r="H2507" t="s">
        <v>13</v>
      </c>
      <c r="I2507">
        <v>22</v>
      </c>
      <c r="J2507" t="str">
        <f>IF(ABS((C2507-AVERAGE($C:$C))/_xlfn.STDEV.S(moras2[SALARIO]))&gt;1.96,"Atípico","No")</f>
        <v>No</v>
      </c>
      <c r="K2507" t="str">
        <f>IF(ABS((moras2[[#This Row],[EDAD]]-AVERAGE($I:$I))/_xlfn.STDEV.S($I:$I))&gt;1.96,"Atípico","No")</f>
        <v>No</v>
      </c>
      <c r="L2507" t="str">
        <f t="shared" si="78"/>
        <v>26-35</v>
      </c>
      <c r="M2507" t="str">
        <f t="shared" si="79"/>
        <v>0-500.000</v>
      </c>
    </row>
    <row r="2508" spans="1:13" x14ac:dyDescent="0.35">
      <c r="A2508">
        <v>4460</v>
      </c>
      <c r="B2508" t="s">
        <v>9</v>
      </c>
      <c r="C2508">
        <v>407769.25</v>
      </c>
      <c r="D2508" t="s">
        <v>10</v>
      </c>
      <c r="E2508" t="s">
        <v>16</v>
      </c>
      <c r="F2508" t="s">
        <v>12</v>
      </c>
      <c r="G2508" t="s">
        <v>13</v>
      </c>
      <c r="H2508" t="s">
        <v>13</v>
      </c>
      <c r="I2508">
        <v>29</v>
      </c>
      <c r="J2508" t="str">
        <f>IF(ABS((C2508-AVERAGE($C:$C))/_xlfn.STDEV.S(moras2[SALARIO]))&gt;1.96,"Atípico","No")</f>
        <v>No</v>
      </c>
      <c r="K2508" t="str">
        <f>IF(ABS((moras2[[#This Row],[EDAD]]-AVERAGE($I:$I))/_xlfn.STDEV.S($I:$I))&gt;1.96,"Atípico","No")</f>
        <v>No</v>
      </c>
      <c r="L2508" t="str">
        <f t="shared" si="78"/>
        <v>26-35</v>
      </c>
      <c r="M2508" t="str">
        <f t="shared" si="79"/>
        <v>0-500.000</v>
      </c>
    </row>
    <row r="2509" spans="1:13" x14ac:dyDescent="0.35">
      <c r="A2509">
        <v>3054</v>
      </c>
      <c r="B2509" t="s">
        <v>15</v>
      </c>
      <c r="C2509">
        <v>407609</v>
      </c>
      <c r="D2509" t="s">
        <v>18</v>
      </c>
      <c r="E2509" t="s">
        <v>16</v>
      </c>
      <c r="F2509" t="s">
        <v>12</v>
      </c>
      <c r="G2509" t="s">
        <v>13</v>
      </c>
      <c r="H2509" t="s">
        <v>13</v>
      </c>
      <c r="I2509">
        <v>59</v>
      </c>
      <c r="J2509" t="str">
        <f>IF(ABS((C2509-AVERAGE($C:$C))/_xlfn.STDEV.S(moras2[SALARIO]))&gt;1.96,"Atípico","No")</f>
        <v>No</v>
      </c>
      <c r="K2509" t="str">
        <f>IF(ABS((moras2[[#This Row],[EDAD]]-AVERAGE($I:$I))/_xlfn.STDEV.S($I:$I))&gt;1.96,"Atípico","No")</f>
        <v>No</v>
      </c>
      <c r="L2509" t="str">
        <f t="shared" si="78"/>
        <v>56+</v>
      </c>
      <c r="M2509" t="str">
        <f t="shared" si="79"/>
        <v>0-500.000</v>
      </c>
    </row>
    <row r="2510" spans="1:13" x14ac:dyDescent="0.35">
      <c r="A2510">
        <v>4996</v>
      </c>
      <c r="B2510" t="s">
        <v>15</v>
      </c>
      <c r="C2510">
        <v>407579</v>
      </c>
      <c r="D2510" t="s">
        <v>10</v>
      </c>
      <c r="E2510" t="s">
        <v>11</v>
      </c>
      <c r="F2510" t="s">
        <v>12</v>
      </c>
      <c r="G2510" t="s">
        <v>13</v>
      </c>
      <c r="H2510" t="s">
        <v>13</v>
      </c>
      <c r="I2510">
        <v>43</v>
      </c>
      <c r="J2510" t="str">
        <f>IF(ABS((C2510-AVERAGE($C:$C))/_xlfn.STDEV.S(moras2[SALARIO]))&gt;1.96,"Atípico","No")</f>
        <v>No</v>
      </c>
      <c r="K2510" t="str">
        <f>IF(ABS((moras2[[#This Row],[EDAD]]-AVERAGE($I:$I))/_xlfn.STDEV.S($I:$I))&gt;1.96,"Atípico","No")</f>
        <v>No</v>
      </c>
      <c r="L2510" t="str">
        <f t="shared" si="78"/>
        <v>36-45</v>
      </c>
      <c r="M2510" t="str">
        <f t="shared" si="79"/>
        <v>0-500.000</v>
      </c>
    </row>
    <row r="2511" spans="1:13" x14ac:dyDescent="0.35">
      <c r="A2511">
        <v>4869</v>
      </c>
      <c r="B2511" t="s">
        <v>15</v>
      </c>
      <c r="C2511">
        <v>407547.36</v>
      </c>
      <c r="D2511" t="s">
        <v>10</v>
      </c>
      <c r="E2511" t="s">
        <v>11</v>
      </c>
      <c r="F2511" t="s">
        <v>12</v>
      </c>
      <c r="G2511" t="s">
        <v>13</v>
      </c>
      <c r="H2511" t="s">
        <v>13</v>
      </c>
      <c r="I2511">
        <v>61</v>
      </c>
      <c r="J2511" t="str">
        <f>IF(ABS((C2511-AVERAGE($C:$C))/_xlfn.STDEV.S(moras2[SALARIO]))&gt;1.96,"Atípico","No")</f>
        <v>No</v>
      </c>
      <c r="K2511" t="str">
        <f>IF(ABS((moras2[[#This Row],[EDAD]]-AVERAGE($I:$I))/_xlfn.STDEV.S($I:$I))&gt;1.96,"Atípico","No")</f>
        <v>No</v>
      </c>
      <c r="L2511" t="str">
        <f t="shared" si="78"/>
        <v>56+</v>
      </c>
      <c r="M2511" t="str">
        <f t="shared" si="79"/>
        <v>0-500.000</v>
      </c>
    </row>
    <row r="2512" spans="1:13" x14ac:dyDescent="0.35">
      <c r="A2512">
        <v>230</v>
      </c>
      <c r="B2512" t="s">
        <v>9</v>
      </c>
      <c r="C2512">
        <v>407031</v>
      </c>
      <c r="D2512" t="s">
        <v>10</v>
      </c>
      <c r="E2512" t="s">
        <v>16</v>
      </c>
      <c r="F2512" t="s">
        <v>12</v>
      </c>
      <c r="G2512" t="s">
        <v>13</v>
      </c>
      <c r="H2512" t="s">
        <v>13</v>
      </c>
      <c r="I2512">
        <v>51</v>
      </c>
      <c r="J2512" t="str">
        <f>IF(ABS((C2512-AVERAGE($C:$C))/_xlfn.STDEV.S(moras2[SALARIO]))&gt;1.96,"Atípico","No")</f>
        <v>No</v>
      </c>
      <c r="K2512" t="str">
        <f>IF(ABS((moras2[[#This Row],[EDAD]]-AVERAGE($I:$I))/_xlfn.STDEV.S($I:$I))&gt;1.96,"Atípico","No")</f>
        <v>No</v>
      </c>
      <c r="L2512" t="str">
        <f t="shared" si="78"/>
        <v>46-55</v>
      </c>
      <c r="M2512" t="str">
        <f t="shared" si="79"/>
        <v>0-500.000</v>
      </c>
    </row>
    <row r="2513" spans="1:13" x14ac:dyDescent="0.35">
      <c r="A2513">
        <v>1888</v>
      </c>
      <c r="B2513" t="s">
        <v>9</v>
      </c>
      <c r="C2513">
        <v>406966.63</v>
      </c>
      <c r="D2513" t="s">
        <v>10</v>
      </c>
      <c r="E2513" t="s">
        <v>16</v>
      </c>
      <c r="F2513" t="s">
        <v>12</v>
      </c>
      <c r="G2513" t="s">
        <v>13</v>
      </c>
      <c r="H2513" t="s">
        <v>13</v>
      </c>
      <c r="I2513">
        <v>37</v>
      </c>
      <c r="J2513" t="str">
        <f>IF(ABS((C2513-AVERAGE($C:$C))/_xlfn.STDEV.S(moras2[SALARIO]))&gt;1.96,"Atípico","No")</f>
        <v>No</v>
      </c>
      <c r="K2513" t="str">
        <f>IF(ABS((moras2[[#This Row],[EDAD]]-AVERAGE($I:$I))/_xlfn.STDEV.S($I:$I))&gt;1.96,"Atípico","No")</f>
        <v>No</v>
      </c>
      <c r="L2513" t="str">
        <f t="shared" si="78"/>
        <v>36-45</v>
      </c>
      <c r="M2513" t="str">
        <f t="shared" si="79"/>
        <v>0-500.000</v>
      </c>
    </row>
    <row r="2514" spans="1:13" x14ac:dyDescent="0.35">
      <c r="A2514">
        <v>3167</v>
      </c>
      <c r="B2514" t="s">
        <v>9</v>
      </c>
      <c r="C2514">
        <v>406824</v>
      </c>
      <c r="D2514" t="s">
        <v>10</v>
      </c>
      <c r="E2514" t="s">
        <v>16</v>
      </c>
      <c r="F2514" t="s">
        <v>12</v>
      </c>
      <c r="G2514" t="s">
        <v>13</v>
      </c>
      <c r="H2514" t="s">
        <v>13</v>
      </c>
      <c r="I2514">
        <v>25</v>
      </c>
      <c r="J2514" t="str">
        <f>IF(ABS((C2514-AVERAGE($C:$C))/_xlfn.STDEV.S(moras2[SALARIO]))&gt;1.96,"Atípico","No")</f>
        <v>No</v>
      </c>
      <c r="K2514" t="str">
        <f>IF(ABS((moras2[[#This Row],[EDAD]]-AVERAGE($I:$I))/_xlfn.STDEV.S($I:$I))&gt;1.96,"Atípico","No")</f>
        <v>No</v>
      </c>
      <c r="L2514" t="str">
        <f t="shared" si="78"/>
        <v>26-35</v>
      </c>
      <c r="M2514" t="str">
        <f t="shared" si="79"/>
        <v>0-500.000</v>
      </c>
    </row>
    <row r="2515" spans="1:13" x14ac:dyDescent="0.35">
      <c r="A2515">
        <v>897</v>
      </c>
      <c r="B2515" t="s">
        <v>15</v>
      </c>
      <c r="C2515">
        <v>406742.56</v>
      </c>
      <c r="D2515" t="s">
        <v>10</v>
      </c>
      <c r="E2515" t="s">
        <v>16</v>
      </c>
      <c r="F2515" t="s">
        <v>12</v>
      </c>
      <c r="G2515" t="s">
        <v>13</v>
      </c>
      <c r="H2515" t="s">
        <v>13</v>
      </c>
      <c r="I2515">
        <v>28</v>
      </c>
      <c r="J2515" t="str">
        <f>IF(ABS((C2515-AVERAGE($C:$C))/_xlfn.STDEV.S(moras2[SALARIO]))&gt;1.96,"Atípico","No")</f>
        <v>No</v>
      </c>
      <c r="K2515" t="str">
        <f>IF(ABS((moras2[[#This Row],[EDAD]]-AVERAGE($I:$I))/_xlfn.STDEV.S($I:$I))&gt;1.96,"Atípico","No")</f>
        <v>No</v>
      </c>
      <c r="L2515" t="str">
        <f t="shared" si="78"/>
        <v>26-35</v>
      </c>
      <c r="M2515" t="str">
        <f t="shared" si="79"/>
        <v>0-500.000</v>
      </c>
    </row>
    <row r="2516" spans="1:13" x14ac:dyDescent="0.35">
      <c r="A2516">
        <v>2885</v>
      </c>
      <c r="B2516" t="s">
        <v>9</v>
      </c>
      <c r="C2516">
        <v>406659.45</v>
      </c>
      <c r="D2516" t="s">
        <v>10</v>
      </c>
      <c r="E2516" t="s">
        <v>11</v>
      </c>
      <c r="F2516" t="s">
        <v>12</v>
      </c>
      <c r="G2516" t="s">
        <v>13</v>
      </c>
      <c r="H2516" t="s">
        <v>13</v>
      </c>
      <c r="I2516">
        <v>27</v>
      </c>
      <c r="J2516" t="str">
        <f>IF(ABS((C2516-AVERAGE($C:$C))/_xlfn.STDEV.S(moras2[SALARIO]))&gt;1.96,"Atípico","No")</f>
        <v>No</v>
      </c>
      <c r="K2516" t="str">
        <f>IF(ABS((moras2[[#This Row],[EDAD]]-AVERAGE($I:$I))/_xlfn.STDEV.S($I:$I))&gt;1.96,"Atípico","No")</f>
        <v>No</v>
      </c>
      <c r="L2516" t="str">
        <f t="shared" si="78"/>
        <v>26-35</v>
      </c>
      <c r="M2516" t="str">
        <f t="shared" si="79"/>
        <v>0-500.000</v>
      </c>
    </row>
    <row r="2517" spans="1:13" x14ac:dyDescent="0.35">
      <c r="A2517">
        <v>4304</v>
      </c>
      <c r="B2517" t="s">
        <v>9</v>
      </c>
      <c r="C2517">
        <v>406608</v>
      </c>
      <c r="D2517" t="s">
        <v>10</v>
      </c>
      <c r="E2517" t="s">
        <v>16</v>
      </c>
      <c r="F2517" t="s">
        <v>12</v>
      </c>
      <c r="G2517" t="s">
        <v>12</v>
      </c>
      <c r="H2517" t="s">
        <v>13</v>
      </c>
      <c r="I2517">
        <v>52</v>
      </c>
      <c r="J2517" t="str">
        <f>IF(ABS((C2517-AVERAGE($C:$C))/_xlfn.STDEV.S(moras2[SALARIO]))&gt;1.96,"Atípico","No")</f>
        <v>No</v>
      </c>
      <c r="K2517" t="str">
        <f>IF(ABS((moras2[[#This Row],[EDAD]]-AVERAGE($I:$I))/_xlfn.STDEV.S($I:$I))&gt;1.96,"Atípico","No")</f>
        <v>No</v>
      </c>
      <c r="L2517" t="str">
        <f t="shared" si="78"/>
        <v>46-55</v>
      </c>
      <c r="M2517" t="str">
        <f t="shared" si="79"/>
        <v>0-500.000</v>
      </c>
    </row>
    <row r="2518" spans="1:13" x14ac:dyDescent="0.35">
      <c r="A2518">
        <v>4247</v>
      </c>
      <c r="B2518" t="s">
        <v>9</v>
      </c>
      <c r="C2518">
        <v>406358</v>
      </c>
      <c r="D2518" t="s">
        <v>18</v>
      </c>
      <c r="E2518" t="s">
        <v>16</v>
      </c>
      <c r="F2518" t="s">
        <v>12</v>
      </c>
      <c r="G2518" t="s">
        <v>13</v>
      </c>
      <c r="H2518" t="s">
        <v>12</v>
      </c>
      <c r="I2518">
        <v>60</v>
      </c>
      <c r="J2518" t="str">
        <f>IF(ABS((C2518-AVERAGE($C:$C))/_xlfn.STDEV.S(moras2[SALARIO]))&gt;1.96,"Atípico","No")</f>
        <v>No</v>
      </c>
      <c r="K2518" t="str">
        <f>IF(ABS((moras2[[#This Row],[EDAD]]-AVERAGE($I:$I))/_xlfn.STDEV.S($I:$I))&gt;1.96,"Atípico","No")</f>
        <v>No</v>
      </c>
      <c r="L2518" t="str">
        <f t="shared" si="78"/>
        <v>56+</v>
      </c>
      <c r="M2518" t="str">
        <f t="shared" si="79"/>
        <v>0-500.000</v>
      </c>
    </row>
    <row r="2519" spans="1:13" x14ac:dyDescent="0.35">
      <c r="A2519">
        <v>3070</v>
      </c>
      <c r="B2519" t="s">
        <v>9</v>
      </c>
      <c r="C2519">
        <v>406358</v>
      </c>
      <c r="D2519" t="s">
        <v>18</v>
      </c>
      <c r="E2519" t="s">
        <v>16</v>
      </c>
      <c r="F2519" t="s">
        <v>12</v>
      </c>
      <c r="G2519" t="s">
        <v>12</v>
      </c>
      <c r="H2519" t="s">
        <v>12</v>
      </c>
      <c r="I2519">
        <v>71</v>
      </c>
      <c r="J2519" t="str">
        <f>IF(ABS((C2519-AVERAGE($C:$C))/_xlfn.STDEV.S(moras2[SALARIO]))&gt;1.96,"Atípico","No")</f>
        <v>No</v>
      </c>
      <c r="K2519" t="str">
        <f>IF(ABS((moras2[[#This Row],[EDAD]]-AVERAGE($I:$I))/_xlfn.STDEV.S($I:$I))&gt;1.96,"Atípico","No")</f>
        <v>Atípico</v>
      </c>
      <c r="L2519" t="str">
        <f t="shared" si="78"/>
        <v>56+</v>
      </c>
      <c r="M2519" t="str">
        <f t="shared" si="79"/>
        <v>0-500.000</v>
      </c>
    </row>
    <row r="2520" spans="1:13" x14ac:dyDescent="0.35">
      <c r="A2520">
        <v>4740</v>
      </c>
      <c r="B2520" t="s">
        <v>9</v>
      </c>
      <c r="C2520">
        <v>406273.76</v>
      </c>
      <c r="D2520" t="s">
        <v>10</v>
      </c>
      <c r="E2520" t="s">
        <v>16</v>
      </c>
      <c r="F2520" t="s">
        <v>12</v>
      </c>
      <c r="G2520" t="s">
        <v>13</v>
      </c>
      <c r="H2520" t="s">
        <v>13</v>
      </c>
      <c r="I2520">
        <v>30</v>
      </c>
      <c r="J2520" t="str">
        <f>IF(ABS((C2520-AVERAGE($C:$C))/_xlfn.STDEV.S(moras2[SALARIO]))&gt;1.96,"Atípico","No")</f>
        <v>No</v>
      </c>
      <c r="K2520" t="str">
        <f>IF(ABS((moras2[[#This Row],[EDAD]]-AVERAGE($I:$I))/_xlfn.STDEV.S($I:$I))&gt;1.96,"Atípico","No")</f>
        <v>No</v>
      </c>
      <c r="L2520" t="str">
        <f t="shared" si="78"/>
        <v>26-35</v>
      </c>
      <c r="M2520" t="str">
        <f t="shared" si="79"/>
        <v>0-500.000</v>
      </c>
    </row>
    <row r="2521" spans="1:13" x14ac:dyDescent="0.35">
      <c r="A2521">
        <v>1436</v>
      </c>
      <c r="B2521" t="s">
        <v>9</v>
      </c>
      <c r="C2521">
        <v>406190.91</v>
      </c>
      <c r="D2521" t="s">
        <v>10</v>
      </c>
      <c r="E2521" t="s">
        <v>11</v>
      </c>
      <c r="F2521" t="s">
        <v>12</v>
      </c>
      <c r="G2521" t="s">
        <v>12</v>
      </c>
      <c r="H2521" t="s">
        <v>13</v>
      </c>
      <c r="I2521">
        <v>22</v>
      </c>
      <c r="J2521" t="str">
        <f>IF(ABS((C2521-AVERAGE($C:$C))/_xlfn.STDEV.S(moras2[SALARIO]))&gt;1.96,"Atípico","No")</f>
        <v>No</v>
      </c>
      <c r="K2521" t="str">
        <f>IF(ABS((moras2[[#This Row],[EDAD]]-AVERAGE($I:$I))/_xlfn.STDEV.S($I:$I))&gt;1.96,"Atípico","No")</f>
        <v>No</v>
      </c>
      <c r="L2521" t="str">
        <f t="shared" si="78"/>
        <v>26-35</v>
      </c>
      <c r="M2521" t="str">
        <f t="shared" si="79"/>
        <v>0-500.000</v>
      </c>
    </row>
    <row r="2522" spans="1:13" x14ac:dyDescent="0.35">
      <c r="A2522">
        <v>3141</v>
      </c>
      <c r="B2522" t="s">
        <v>15</v>
      </c>
      <c r="C2522">
        <v>406159.28</v>
      </c>
      <c r="D2522" t="s">
        <v>10</v>
      </c>
      <c r="E2522" t="s">
        <v>16</v>
      </c>
      <c r="F2522" t="s">
        <v>12</v>
      </c>
      <c r="G2522" t="s">
        <v>13</v>
      </c>
      <c r="H2522" t="s">
        <v>13</v>
      </c>
      <c r="I2522">
        <v>25</v>
      </c>
      <c r="J2522" t="str">
        <f>IF(ABS((C2522-AVERAGE($C:$C))/_xlfn.STDEV.S(moras2[SALARIO]))&gt;1.96,"Atípico","No")</f>
        <v>No</v>
      </c>
      <c r="K2522" t="str">
        <f>IF(ABS((moras2[[#This Row],[EDAD]]-AVERAGE($I:$I))/_xlfn.STDEV.S($I:$I))&gt;1.96,"Atípico","No")</f>
        <v>No</v>
      </c>
      <c r="L2522" t="str">
        <f t="shared" si="78"/>
        <v>26-35</v>
      </c>
      <c r="M2522" t="str">
        <f t="shared" si="79"/>
        <v>0-500.000</v>
      </c>
    </row>
    <row r="2523" spans="1:13" x14ac:dyDescent="0.35">
      <c r="A2523">
        <v>4024</v>
      </c>
      <c r="B2523" t="s">
        <v>9</v>
      </c>
      <c r="C2523">
        <v>406045.76</v>
      </c>
      <c r="D2523" t="s">
        <v>10</v>
      </c>
      <c r="E2523" t="s">
        <v>16</v>
      </c>
      <c r="F2523" t="s">
        <v>12</v>
      </c>
      <c r="G2523" t="s">
        <v>12</v>
      </c>
      <c r="H2523" t="s">
        <v>13</v>
      </c>
      <c r="I2523">
        <v>49</v>
      </c>
      <c r="J2523" t="str">
        <f>IF(ABS((C2523-AVERAGE($C:$C))/_xlfn.STDEV.S(moras2[SALARIO]))&gt;1.96,"Atípico","No")</f>
        <v>No</v>
      </c>
      <c r="K2523" t="str">
        <f>IF(ABS((moras2[[#This Row],[EDAD]]-AVERAGE($I:$I))/_xlfn.STDEV.S($I:$I))&gt;1.96,"Atípico","No")</f>
        <v>No</v>
      </c>
      <c r="L2523" t="str">
        <f t="shared" si="78"/>
        <v>46-55</v>
      </c>
      <c r="M2523" t="str">
        <f t="shared" si="79"/>
        <v>0-500.000</v>
      </c>
    </row>
    <row r="2524" spans="1:13" x14ac:dyDescent="0.35">
      <c r="A2524">
        <v>4846</v>
      </c>
      <c r="B2524" t="s">
        <v>15</v>
      </c>
      <c r="C2524">
        <v>406011</v>
      </c>
      <c r="D2524" t="s">
        <v>10</v>
      </c>
      <c r="E2524" t="s">
        <v>16</v>
      </c>
      <c r="F2524" t="s">
        <v>12</v>
      </c>
      <c r="G2524" t="s">
        <v>13</v>
      </c>
      <c r="H2524" t="s">
        <v>13</v>
      </c>
      <c r="I2524">
        <v>33</v>
      </c>
      <c r="J2524" t="str">
        <f>IF(ABS((C2524-AVERAGE($C:$C))/_xlfn.STDEV.S(moras2[SALARIO]))&gt;1.96,"Atípico","No")</f>
        <v>No</v>
      </c>
      <c r="K2524" t="str">
        <f>IF(ABS((moras2[[#This Row],[EDAD]]-AVERAGE($I:$I))/_xlfn.STDEV.S($I:$I))&gt;1.96,"Atípico","No")</f>
        <v>No</v>
      </c>
      <c r="L2524" t="str">
        <f t="shared" si="78"/>
        <v>26-35</v>
      </c>
      <c r="M2524" t="str">
        <f t="shared" si="79"/>
        <v>0-500.000</v>
      </c>
    </row>
    <row r="2525" spans="1:13" x14ac:dyDescent="0.35">
      <c r="A2525">
        <v>3845</v>
      </c>
      <c r="B2525" t="s">
        <v>15</v>
      </c>
      <c r="C2525">
        <v>405871</v>
      </c>
      <c r="D2525" t="s">
        <v>18</v>
      </c>
      <c r="E2525" t="s">
        <v>16</v>
      </c>
      <c r="F2525" t="s">
        <v>12</v>
      </c>
      <c r="G2525" t="s">
        <v>13</v>
      </c>
      <c r="H2525" t="s">
        <v>13</v>
      </c>
      <c r="I2525">
        <v>67</v>
      </c>
      <c r="J2525" t="str">
        <f>IF(ABS((C2525-AVERAGE($C:$C))/_xlfn.STDEV.S(moras2[SALARIO]))&gt;1.96,"Atípico","No")</f>
        <v>No</v>
      </c>
      <c r="K2525" t="str">
        <f>IF(ABS((moras2[[#This Row],[EDAD]]-AVERAGE($I:$I))/_xlfn.STDEV.S($I:$I))&gt;1.96,"Atípico","No")</f>
        <v>No</v>
      </c>
      <c r="L2525" t="str">
        <f t="shared" si="78"/>
        <v>56+</v>
      </c>
      <c r="M2525" t="str">
        <f t="shared" si="79"/>
        <v>0-500.000</v>
      </c>
    </row>
    <row r="2526" spans="1:13" x14ac:dyDescent="0.35">
      <c r="A2526">
        <v>3802</v>
      </c>
      <c r="B2526" t="s">
        <v>9</v>
      </c>
      <c r="C2526">
        <v>405798</v>
      </c>
      <c r="D2526" t="s">
        <v>17</v>
      </c>
      <c r="E2526" t="s">
        <v>16</v>
      </c>
      <c r="F2526" t="s">
        <v>12</v>
      </c>
      <c r="G2526" t="s">
        <v>13</v>
      </c>
      <c r="H2526" t="s">
        <v>13</v>
      </c>
      <c r="I2526">
        <v>35</v>
      </c>
      <c r="J2526" t="str">
        <f>IF(ABS((C2526-AVERAGE($C:$C))/_xlfn.STDEV.S(moras2[SALARIO]))&gt;1.96,"Atípico","No")</f>
        <v>No</v>
      </c>
      <c r="K2526" t="str">
        <f>IF(ABS((moras2[[#This Row],[EDAD]]-AVERAGE($I:$I))/_xlfn.STDEV.S($I:$I))&gt;1.96,"Atípico","No")</f>
        <v>No</v>
      </c>
      <c r="L2526" t="str">
        <f t="shared" si="78"/>
        <v>26-35</v>
      </c>
      <c r="M2526" t="str">
        <f t="shared" si="79"/>
        <v>0-500.000</v>
      </c>
    </row>
    <row r="2527" spans="1:13" x14ac:dyDescent="0.35">
      <c r="A2527">
        <v>972</v>
      </c>
      <c r="B2527" t="s">
        <v>9</v>
      </c>
      <c r="C2527">
        <v>405798</v>
      </c>
      <c r="D2527" t="s">
        <v>18</v>
      </c>
      <c r="E2527" t="s">
        <v>16</v>
      </c>
      <c r="F2527" t="s">
        <v>12</v>
      </c>
      <c r="G2527" t="s">
        <v>13</v>
      </c>
      <c r="H2527" t="s">
        <v>12</v>
      </c>
      <c r="I2527">
        <v>60</v>
      </c>
      <c r="J2527" t="str">
        <f>IF(ABS((C2527-AVERAGE($C:$C))/_xlfn.STDEV.S(moras2[SALARIO]))&gt;1.96,"Atípico","No")</f>
        <v>No</v>
      </c>
      <c r="K2527" t="str">
        <f>IF(ABS((moras2[[#This Row],[EDAD]]-AVERAGE($I:$I))/_xlfn.STDEV.S($I:$I))&gt;1.96,"Atípico","No")</f>
        <v>No</v>
      </c>
      <c r="L2527" t="str">
        <f t="shared" si="78"/>
        <v>56+</v>
      </c>
      <c r="M2527" t="str">
        <f t="shared" si="79"/>
        <v>0-500.000</v>
      </c>
    </row>
    <row r="2528" spans="1:13" x14ac:dyDescent="0.35">
      <c r="A2528">
        <v>3682</v>
      </c>
      <c r="B2528" t="s">
        <v>9</v>
      </c>
      <c r="C2528">
        <v>405586.5</v>
      </c>
      <c r="D2528" t="s">
        <v>10</v>
      </c>
      <c r="E2528" t="s">
        <v>16</v>
      </c>
      <c r="F2528" t="s">
        <v>12</v>
      </c>
      <c r="G2528" t="s">
        <v>13</v>
      </c>
      <c r="H2528" t="s">
        <v>13</v>
      </c>
      <c r="I2528">
        <v>48</v>
      </c>
      <c r="J2528" t="str">
        <f>IF(ABS((C2528-AVERAGE($C:$C))/_xlfn.STDEV.S(moras2[SALARIO]))&gt;1.96,"Atípico","No")</f>
        <v>No</v>
      </c>
      <c r="K2528" t="str">
        <f>IF(ABS((moras2[[#This Row],[EDAD]]-AVERAGE($I:$I))/_xlfn.STDEV.S($I:$I))&gt;1.96,"Atípico","No")</f>
        <v>No</v>
      </c>
      <c r="L2528" t="str">
        <f t="shared" si="78"/>
        <v>46-55</v>
      </c>
      <c r="M2528" t="str">
        <f t="shared" si="79"/>
        <v>0-500.000</v>
      </c>
    </row>
    <row r="2529" spans="1:13" x14ac:dyDescent="0.35">
      <c r="A2529">
        <v>2666</v>
      </c>
      <c r="B2529" t="s">
        <v>9</v>
      </c>
      <c r="C2529">
        <v>405573.35</v>
      </c>
      <c r="D2529" t="s">
        <v>10</v>
      </c>
      <c r="E2529" t="s">
        <v>16</v>
      </c>
      <c r="F2529" t="s">
        <v>12</v>
      </c>
      <c r="G2529" t="s">
        <v>13</v>
      </c>
      <c r="H2529" t="s">
        <v>13</v>
      </c>
      <c r="I2529">
        <v>24</v>
      </c>
      <c r="J2529" t="str">
        <f>IF(ABS((C2529-AVERAGE($C:$C))/_xlfn.STDEV.S(moras2[SALARIO]))&gt;1.96,"Atípico","No")</f>
        <v>No</v>
      </c>
      <c r="K2529" t="str">
        <f>IF(ABS((moras2[[#This Row],[EDAD]]-AVERAGE($I:$I))/_xlfn.STDEV.S($I:$I))&gt;1.96,"Atípico","No")</f>
        <v>No</v>
      </c>
      <c r="L2529" t="str">
        <f t="shared" si="78"/>
        <v>26-35</v>
      </c>
      <c r="M2529" t="str">
        <f t="shared" si="79"/>
        <v>0-500.000</v>
      </c>
    </row>
    <row r="2530" spans="1:13" x14ac:dyDescent="0.35">
      <c r="A2530">
        <v>2017</v>
      </c>
      <c r="B2530" t="s">
        <v>9</v>
      </c>
      <c r="C2530">
        <v>405473.29</v>
      </c>
      <c r="D2530" t="s">
        <v>10</v>
      </c>
      <c r="E2530" t="s">
        <v>16</v>
      </c>
      <c r="F2530" t="s">
        <v>12</v>
      </c>
      <c r="G2530" t="s">
        <v>12</v>
      </c>
      <c r="H2530" t="s">
        <v>13</v>
      </c>
      <c r="I2530">
        <v>29</v>
      </c>
      <c r="J2530" t="str">
        <f>IF(ABS((C2530-AVERAGE($C:$C))/_xlfn.STDEV.S(moras2[SALARIO]))&gt;1.96,"Atípico","No")</f>
        <v>No</v>
      </c>
      <c r="K2530" t="str">
        <f>IF(ABS((moras2[[#This Row],[EDAD]]-AVERAGE($I:$I))/_xlfn.STDEV.S($I:$I))&gt;1.96,"Atípico","No")</f>
        <v>No</v>
      </c>
      <c r="L2530" t="str">
        <f t="shared" si="78"/>
        <v>26-35</v>
      </c>
      <c r="M2530" t="str">
        <f t="shared" si="79"/>
        <v>0-500.000</v>
      </c>
    </row>
    <row r="2531" spans="1:13" x14ac:dyDescent="0.35">
      <c r="A2531">
        <v>4594</v>
      </c>
      <c r="B2531" t="s">
        <v>15</v>
      </c>
      <c r="C2531">
        <v>405464.55</v>
      </c>
      <c r="D2531" t="s">
        <v>10</v>
      </c>
      <c r="E2531" t="s">
        <v>16</v>
      </c>
      <c r="F2531" t="s">
        <v>12</v>
      </c>
      <c r="G2531" t="s">
        <v>13</v>
      </c>
      <c r="H2531" t="s">
        <v>13</v>
      </c>
      <c r="I2531">
        <v>35</v>
      </c>
      <c r="J2531" t="str">
        <f>IF(ABS((C2531-AVERAGE($C:$C))/_xlfn.STDEV.S(moras2[SALARIO]))&gt;1.96,"Atípico","No")</f>
        <v>No</v>
      </c>
      <c r="K2531" t="str">
        <f>IF(ABS((moras2[[#This Row],[EDAD]]-AVERAGE($I:$I))/_xlfn.STDEV.S($I:$I))&gt;1.96,"Atípico","No")</f>
        <v>No</v>
      </c>
      <c r="L2531" t="str">
        <f t="shared" si="78"/>
        <v>26-35</v>
      </c>
      <c r="M2531" t="str">
        <f t="shared" si="79"/>
        <v>0-500.000</v>
      </c>
    </row>
    <row r="2532" spans="1:13" x14ac:dyDescent="0.35">
      <c r="A2532">
        <v>3451</v>
      </c>
      <c r="B2532" t="s">
        <v>9</v>
      </c>
      <c r="C2532">
        <v>405063</v>
      </c>
      <c r="D2532" t="s">
        <v>17</v>
      </c>
      <c r="E2532" t="s">
        <v>16</v>
      </c>
      <c r="F2532" t="s">
        <v>12</v>
      </c>
      <c r="G2532" t="s">
        <v>13</v>
      </c>
      <c r="H2532" t="s">
        <v>12</v>
      </c>
      <c r="I2532">
        <v>63</v>
      </c>
      <c r="J2532" t="str">
        <f>IF(ABS((C2532-AVERAGE($C:$C))/_xlfn.STDEV.S(moras2[SALARIO]))&gt;1.96,"Atípico","No")</f>
        <v>No</v>
      </c>
      <c r="K2532" t="str">
        <f>IF(ABS((moras2[[#This Row],[EDAD]]-AVERAGE($I:$I))/_xlfn.STDEV.S($I:$I))&gt;1.96,"Atípico","No")</f>
        <v>No</v>
      </c>
      <c r="L2532" t="str">
        <f t="shared" si="78"/>
        <v>56+</v>
      </c>
      <c r="M2532" t="str">
        <f t="shared" si="79"/>
        <v>0-500.000</v>
      </c>
    </row>
    <row r="2533" spans="1:13" x14ac:dyDescent="0.35">
      <c r="A2533">
        <v>2276</v>
      </c>
      <c r="B2533" t="s">
        <v>9</v>
      </c>
      <c r="C2533">
        <v>405063</v>
      </c>
      <c r="D2533" t="s">
        <v>18</v>
      </c>
      <c r="E2533" t="s">
        <v>16</v>
      </c>
      <c r="F2533" t="s">
        <v>12</v>
      </c>
      <c r="G2533" t="s">
        <v>12</v>
      </c>
      <c r="H2533" t="s">
        <v>12</v>
      </c>
      <c r="I2533">
        <v>40</v>
      </c>
      <c r="J2533" t="str">
        <f>IF(ABS((C2533-AVERAGE($C:$C))/_xlfn.STDEV.S(moras2[SALARIO]))&gt;1.96,"Atípico","No")</f>
        <v>No</v>
      </c>
      <c r="K2533" t="str">
        <f>IF(ABS((moras2[[#This Row],[EDAD]]-AVERAGE($I:$I))/_xlfn.STDEV.S($I:$I))&gt;1.96,"Atípico","No")</f>
        <v>No</v>
      </c>
      <c r="L2533" t="str">
        <f t="shared" si="78"/>
        <v>36-45</v>
      </c>
      <c r="M2533" t="str">
        <f t="shared" si="79"/>
        <v>0-500.000</v>
      </c>
    </row>
    <row r="2534" spans="1:13" x14ac:dyDescent="0.35">
      <c r="A2534">
        <v>3056</v>
      </c>
      <c r="B2534" t="s">
        <v>9</v>
      </c>
      <c r="C2534">
        <v>405063</v>
      </c>
      <c r="D2534" t="s">
        <v>18</v>
      </c>
      <c r="E2534" t="s">
        <v>16</v>
      </c>
      <c r="F2534" t="s">
        <v>12</v>
      </c>
      <c r="G2534" t="s">
        <v>13</v>
      </c>
      <c r="H2534" t="s">
        <v>12</v>
      </c>
      <c r="I2534">
        <v>42</v>
      </c>
      <c r="J2534" t="str">
        <f>IF(ABS((C2534-AVERAGE($C:$C))/_xlfn.STDEV.S(moras2[SALARIO]))&gt;1.96,"Atípico","No")</f>
        <v>No</v>
      </c>
      <c r="K2534" t="str">
        <f>IF(ABS((moras2[[#This Row],[EDAD]]-AVERAGE($I:$I))/_xlfn.STDEV.S($I:$I))&gt;1.96,"Atípico","No")</f>
        <v>No</v>
      </c>
      <c r="L2534" t="str">
        <f t="shared" si="78"/>
        <v>36-45</v>
      </c>
      <c r="M2534" t="str">
        <f t="shared" si="79"/>
        <v>0-500.000</v>
      </c>
    </row>
    <row r="2535" spans="1:13" x14ac:dyDescent="0.35">
      <c r="A2535">
        <v>3399</v>
      </c>
      <c r="B2535" t="s">
        <v>9</v>
      </c>
      <c r="C2535">
        <v>405063</v>
      </c>
      <c r="D2535" t="s">
        <v>18</v>
      </c>
      <c r="E2535" t="s">
        <v>16</v>
      </c>
      <c r="F2535" t="s">
        <v>12</v>
      </c>
      <c r="G2535" t="s">
        <v>13</v>
      </c>
      <c r="H2535" t="s">
        <v>12</v>
      </c>
      <c r="I2535">
        <v>53</v>
      </c>
      <c r="J2535" t="str">
        <f>IF(ABS((C2535-AVERAGE($C:$C))/_xlfn.STDEV.S(moras2[SALARIO]))&gt;1.96,"Atípico","No")</f>
        <v>No</v>
      </c>
      <c r="K2535" t="str">
        <f>IF(ABS((moras2[[#This Row],[EDAD]]-AVERAGE($I:$I))/_xlfn.STDEV.S($I:$I))&gt;1.96,"Atípico","No")</f>
        <v>No</v>
      </c>
      <c r="L2535" t="str">
        <f t="shared" si="78"/>
        <v>46-55</v>
      </c>
      <c r="M2535" t="str">
        <f t="shared" si="79"/>
        <v>0-500.000</v>
      </c>
    </row>
    <row r="2536" spans="1:13" x14ac:dyDescent="0.35">
      <c r="A2536">
        <v>191</v>
      </c>
      <c r="B2536" t="s">
        <v>15</v>
      </c>
      <c r="C2536">
        <v>405063</v>
      </c>
      <c r="D2536" t="s">
        <v>18</v>
      </c>
      <c r="E2536" t="s">
        <v>16</v>
      </c>
      <c r="F2536" t="s">
        <v>12</v>
      </c>
      <c r="G2536" t="s">
        <v>13</v>
      </c>
      <c r="H2536" t="s">
        <v>12</v>
      </c>
      <c r="I2536">
        <v>69</v>
      </c>
      <c r="J2536" t="str">
        <f>IF(ABS((C2536-AVERAGE($C:$C))/_xlfn.STDEV.S(moras2[SALARIO]))&gt;1.96,"Atípico","No")</f>
        <v>No</v>
      </c>
      <c r="K2536" t="str">
        <f>IF(ABS((moras2[[#This Row],[EDAD]]-AVERAGE($I:$I))/_xlfn.STDEV.S($I:$I))&gt;1.96,"Atípico","No")</f>
        <v>No</v>
      </c>
      <c r="L2536" t="str">
        <f t="shared" si="78"/>
        <v>56+</v>
      </c>
      <c r="M2536" t="str">
        <f t="shared" si="79"/>
        <v>0-500.000</v>
      </c>
    </row>
    <row r="2537" spans="1:13" x14ac:dyDescent="0.35">
      <c r="A2537">
        <v>773</v>
      </c>
      <c r="B2537" t="s">
        <v>9</v>
      </c>
      <c r="C2537">
        <v>405063</v>
      </c>
      <c r="D2537" t="s">
        <v>18</v>
      </c>
      <c r="E2537" t="s">
        <v>16</v>
      </c>
      <c r="F2537" t="s">
        <v>12</v>
      </c>
      <c r="G2537" t="s">
        <v>13</v>
      </c>
      <c r="H2537" t="s">
        <v>12</v>
      </c>
      <c r="I2537">
        <v>72</v>
      </c>
      <c r="J2537" t="str">
        <f>IF(ABS((C2537-AVERAGE($C:$C))/_xlfn.STDEV.S(moras2[SALARIO]))&gt;1.96,"Atípico","No")</f>
        <v>No</v>
      </c>
      <c r="K2537" t="str">
        <f>IF(ABS((moras2[[#This Row],[EDAD]]-AVERAGE($I:$I))/_xlfn.STDEV.S($I:$I))&gt;1.96,"Atípico","No")</f>
        <v>Atípico</v>
      </c>
      <c r="L2537" t="str">
        <f t="shared" si="78"/>
        <v>56+</v>
      </c>
      <c r="M2537" t="str">
        <f t="shared" si="79"/>
        <v>0-500.000</v>
      </c>
    </row>
    <row r="2538" spans="1:13" x14ac:dyDescent="0.35">
      <c r="A2538">
        <v>3023</v>
      </c>
      <c r="B2538" t="s">
        <v>9</v>
      </c>
      <c r="C2538">
        <v>405002.33</v>
      </c>
      <c r="D2538" t="s">
        <v>10</v>
      </c>
      <c r="E2538" t="s">
        <v>11</v>
      </c>
      <c r="F2538" t="s">
        <v>12</v>
      </c>
      <c r="G2538" t="s">
        <v>13</v>
      </c>
      <c r="H2538" t="s">
        <v>13</v>
      </c>
      <c r="I2538">
        <v>47</v>
      </c>
      <c r="J2538" t="str">
        <f>IF(ABS((C2538-AVERAGE($C:$C))/_xlfn.STDEV.S(moras2[SALARIO]))&gt;1.96,"Atípico","No")</f>
        <v>No</v>
      </c>
      <c r="K2538" t="str">
        <f>IF(ABS((moras2[[#This Row],[EDAD]]-AVERAGE($I:$I))/_xlfn.STDEV.S($I:$I))&gt;1.96,"Atípico","No")</f>
        <v>No</v>
      </c>
      <c r="L2538" t="str">
        <f t="shared" si="78"/>
        <v>46-55</v>
      </c>
      <c r="M2538" t="str">
        <f t="shared" si="79"/>
        <v>0-500.000</v>
      </c>
    </row>
    <row r="2539" spans="1:13" x14ac:dyDescent="0.35">
      <c r="A2539">
        <v>2523</v>
      </c>
      <c r="B2539" t="s">
        <v>15</v>
      </c>
      <c r="C2539">
        <v>405000</v>
      </c>
      <c r="D2539" t="s">
        <v>10</v>
      </c>
      <c r="E2539" t="s">
        <v>16</v>
      </c>
      <c r="F2539" t="s">
        <v>12</v>
      </c>
      <c r="G2539" t="s">
        <v>13</v>
      </c>
      <c r="H2539" t="s">
        <v>12</v>
      </c>
      <c r="I2539">
        <v>34</v>
      </c>
      <c r="J2539" t="str">
        <f>IF(ABS((C2539-AVERAGE($C:$C))/_xlfn.STDEV.S(moras2[SALARIO]))&gt;1.96,"Atípico","No")</f>
        <v>No</v>
      </c>
      <c r="K2539" t="str">
        <f>IF(ABS((moras2[[#This Row],[EDAD]]-AVERAGE($I:$I))/_xlfn.STDEV.S($I:$I))&gt;1.96,"Atípico","No")</f>
        <v>No</v>
      </c>
      <c r="L2539" t="str">
        <f t="shared" si="78"/>
        <v>26-35</v>
      </c>
      <c r="M2539" t="str">
        <f t="shared" si="79"/>
        <v>0-500.000</v>
      </c>
    </row>
    <row r="2540" spans="1:13" x14ac:dyDescent="0.35">
      <c r="A2540">
        <v>3311</v>
      </c>
      <c r="B2540" t="s">
        <v>15</v>
      </c>
      <c r="C2540">
        <v>405000</v>
      </c>
      <c r="D2540" t="s">
        <v>10</v>
      </c>
      <c r="E2540" t="s">
        <v>16</v>
      </c>
      <c r="F2540" t="s">
        <v>12</v>
      </c>
      <c r="G2540" t="s">
        <v>13</v>
      </c>
      <c r="H2540" t="s">
        <v>13</v>
      </c>
      <c r="I2540">
        <v>41</v>
      </c>
      <c r="J2540" t="str">
        <f>IF(ABS((C2540-AVERAGE($C:$C))/_xlfn.STDEV.S(moras2[SALARIO]))&gt;1.96,"Atípico","No")</f>
        <v>No</v>
      </c>
      <c r="K2540" t="str">
        <f>IF(ABS((moras2[[#This Row],[EDAD]]-AVERAGE($I:$I))/_xlfn.STDEV.S($I:$I))&gt;1.96,"Atípico","No")</f>
        <v>No</v>
      </c>
      <c r="L2540" t="str">
        <f t="shared" si="78"/>
        <v>36-45</v>
      </c>
      <c r="M2540" t="str">
        <f t="shared" si="79"/>
        <v>0-500.000</v>
      </c>
    </row>
    <row r="2541" spans="1:13" x14ac:dyDescent="0.35">
      <c r="A2541">
        <v>455</v>
      </c>
      <c r="B2541" t="s">
        <v>9</v>
      </c>
      <c r="C2541">
        <v>404950</v>
      </c>
      <c r="D2541" t="s">
        <v>10</v>
      </c>
      <c r="E2541" t="s">
        <v>16</v>
      </c>
      <c r="F2541" t="s">
        <v>12</v>
      </c>
      <c r="G2541" t="s">
        <v>12</v>
      </c>
      <c r="H2541" t="s">
        <v>13</v>
      </c>
      <c r="I2541">
        <v>36</v>
      </c>
      <c r="J2541" t="str">
        <f>IF(ABS((C2541-AVERAGE($C:$C))/_xlfn.STDEV.S(moras2[SALARIO]))&gt;1.96,"Atípico","No")</f>
        <v>No</v>
      </c>
      <c r="K2541" t="str">
        <f>IF(ABS((moras2[[#This Row],[EDAD]]-AVERAGE($I:$I))/_xlfn.STDEV.S($I:$I))&gt;1.96,"Atípico","No")</f>
        <v>No</v>
      </c>
      <c r="L2541" t="str">
        <f t="shared" si="78"/>
        <v>36-45</v>
      </c>
      <c r="M2541" t="str">
        <f t="shared" si="79"/>
        <v>0-500.000</v>
      </c>
    </row>
    <row r="2542" spans="1:13" x14ac:dyDescent="0.35">
      <c r="A2542">
        <v>4269</v>
      </c>
      <c r="B2542" t="s">
        <v>9</v>
      </c>
      <c r="C2542">
        <v>404468.75</v>
      </c>
      <c r="D2542" t="s">
        <v>10</v>
      </c>
      <c r="E2542" t="s">
        <v>16</v>
      </c>
      <c r="F2542" t="s">
        <v>12</v>
      </c>
      <c r="G2542" t="s">
        <v>13</v>
      </c>
      <c r="H2542" t="s">
        <v>13</v>
      </c>
      <c r="I2542">
        <v>28</v>
      </c>
      <c r="J2542" t="str">
        <f>IF(ABS((C2542-AVERAGE($C:$C))/_xlfn.STDEV.S(moras2[SALARIO]))&gt;1.96,"Atípico","No")</f>
        <v>No</v>
      </c>
      <c r="K2542" t="str">
        <f>IF(ABS((moras2[[#This Row],[EDAD]]-AVERAGE($I:$I))/_xlfn.STDEV.S($I:$I))&gt;1.96,"Atípico","No")</f>
        <v>No</v>
      </c>
      <c r="L2542" t="str">
        <f t="shared" si="78"/>
        <v>26-35</v>
      </c>
      <c r="M2542" t="str">
        <f t="shared" si="79"/>
        <v>0-500.000</v>
      </c>
    </row>
    <row r="2543" spans="1:13" x14ac:dyDescent="0.35">
      <c r="A2543">
        <v>2155</v>
      </c>
      <c r="B2543" t="s">
        <v>9</v>
      </c>
      <c r="C2543">
        <v>404467</v>
      </c>
      <c r="D2543" t="s">
        <v>17</v>
      </c>
      <c r="E2543" t="s">
        <v>16</v>
      </c>
      <c r="F2543" t="s">
        <v>12</v>
      </c>
      <c r="G2543" t="s">
        <v>13</v>
      </c>
      <c r="H2543" t="s">
        <v>13</v>
      </c>
      <c r="I2543">
        <v>58</v>
      </c>
      <c r="J2543" t="str">
        <f>IF(ABS((C2543-AVERAGE($C:$C))/_xlfn.STDEV.S(moras2[SALARIO]))&gt;1.96,"Atípico","No")</f>
        <v>No</v>
      </c>
      <c r="K2543" t="str">
        <f>IF(ABS((moras2[[#This Row],[EDAD]]-AVERAGE($I:$I))/_xlfn.STDEV.S($I:$I))&gt;1.96,"Atípico","No")</f>
        <v>No</v>
      </c>
      <c r="L2543" t="str">
        <f t="shared" si="78"/>
        <v>56+</v>
      </c>
      <c r="M2543" t="str">
        <f t="shared" si="79"/>
        <v>0-500.000</v>
      </c>
    </row>
    <row r="2544" spans="1:13" x14ac:dyDescent="0.35">
      <c r="A2544">
        <v>2229</v>
      </c>
      <c r="B2544" t="s">
        <v>15</v>
      </c>
      <c r="C2544">
        <v>404467</v>
      </c>
      <c r="D2544" t="s">
        <v>17</v>
      </c>
      <c r="E2544" t="s">
        <v>16</v>
      </c>
      <c r="F2544" t="s">
        <v>12</v>
      </c>
      <c r="G2544" t="s">
        <v>13</v>
      </c>
      <c r="H2544" t="s">
        <v>13</v>
      </c>
      <c r="I2544">
        <v>61</v>
      </c>
      <c r="J2544" t="str">
        <f>IF(ABS((C2544-AVERAGE($C:$C))/_xlfn.STDEV.S(moras2[SALARIO]))&gt;1.96,"Atípico","No")</f>
        <v>No</v>
      </c>
      <c r="K2544" t="str">
        <f>IF(ABS((moras2[[#This Row],[EDAD]]-AVERAGE($I:$I))/_xlfn.STDEV.S($I:$I))&gt;1.96,"Atípico","No")</f>
        <v>No</v>
      </c>
      <c r="L2544" t="str">
        <f t="shared" si="78"/>
        <v>56+</v>
      </c>
      <c r="M2544" t="str">
        <f t="shared" si="79"/>
        <v>0-500.000</v>
      </c>
    </row>
    <row r="2545" spans="1:13" x14ac:dyDescent="0.35">
      <c r="A2545">
        <v>2733</v>
      </c>
      <c r="B2545" t="s">
        <v>9</v>
      </c>
      <c r="C2545">
        <v>404467</v>
      </c>
      <c r="D2545" t="s">
        <v>17</v>
      </c>
      <c r="E2545" t="s">
        <v>16</v>
      </c>
      <c r="F2545" t="s">
        <v>12</v>
      </c>
      <c r="G2545" t="s">
        <v>13</v>
      </c>
      <c r="H2545" t="s">
        <v>13</v>
      </c>
      <c r="I2545">
        <v>62</v>
      </c>
      <c r="J2545" t="str">
        <f>IF(ABS((C2545-AVERAGE($C:$C))/_xlfn.STDEV.S(moras2[SALARIO]))&gt;1.96,"Atípico","No")</f>
        <v>No</v>
      </c>
      <c r="K2545" t="str">
        <f>IF(ABS((moras2[[#This Row],[EDAD]]-AVERAGE($I:$I))/_xlfn.STDEV.S($I:$I))&gt;1.96,"Atípico","No")</f>
        <v>No</v>
      </c>
      <c r="L2545" t="str">
        <f t="shared" si="78"/>
        <v>56+</v>
      </c>
      <c r="M2545" t="str">
        <f t="shared" si="79"/>
        <v>0-500.000</v>
      </c>
    </row>
    <row r="2546" spans="1:13" x14ac:dyDescent="0.35">
      <c r="A2546">
        <v>3799</v>
      </c>
      <c r="B2546" t="s">
        <v>15</v>
      </c>
      <c r="C2546">
        <v>404467</v>
      </c>
      <c r="D2546" t="s">
        <v>17</v>
      </c>
      <c r="E2546" t="s">
        <v>16</v>
      </c>
      <c r="F2546" t="s">
        <v>12</v>
      </c>
      <c r="G2546" t="s">
        <v>12</v>
      </c>
      <c r="H2546" t="s">
        <v>13</v>
      </c>
      <c r="I2546">
        <v>63</v>
      </c>
      <c r="J2546" t="str">
        <f>IF(ABS((C2546-AVERAGE($C:$C))/_xlfn.STDEV.S(moras2[SALARIO]))&gt;1.96,"Atípico","No")</f>
        <v>No</v>
      </c>
      <c r="K2546" t="str">
        <f>IF(ABS((moras2[[#This Row],[EDAD]]-AVERAGE($I:$I))/_xlfn.STDEV.S($I:$I))&gt;1.96,"Atípico","No")</f>
        <v>No</v>
      </c>
      <c r="L2546" t="str">
        <f t="shared" si="78"/>
        <v>56+</v>
      </c>
      <c r="M2546" t="str">
        <f t="shared" si="79"/>
        <v>0-500.000</v>
      </c>
    </row>
    <row r="2547" spans="1:13" x14ac:dyDescent="0.35">
      <c r="A2547">
        <v>206</v>
      </c>
      <c r="B2547" t="s">
        <v>9</v>
      </c>
      <c r="C2547">
        <v>404467</v>
      </c>
      <c r="D2547" t="s">
        <v>17</v>
      </c>
      <c r="E2547" t="s">
        <v>16</v>
      </c>
      <c r="F2547" t="s">
        <v>12</v>
      </c>
      <c r="G2547" t="s">
        <v>13</v>
      </c>
      <c r="H2547" t="s">
        <v>13</v>
      </c>
      <c r="I2547">
        <v>64</v>
      </c>
      <c r="J2547" t="str">
        <f>IF(ABS((C2547-AVERAGE($C:$C))/_xlfn.STDEV.S(moras2[SALARIO]))&gt;1.96,"Atípico","No")</f>
        <v>No</v>
      </c>
      <c r="K2547" t="str">
        <f>IF(ABS((moras2[[#This Row],[EDAD]]-AVERAGE($I:$I))/_xlfn.STDEV.S($I:$I))&gt;1.96,"Atípico","No")</f>
        <v>No</v>
      </c>
      <c r="L2547" t="str">
        <f t="shared" si="78"/>
        <v>56+</v>
      </c>
      <c r="M2547" t="str">
        <f t="shared" si="79"/>
        <v>0-500.000</v>
      </c>
    </row>
    <row r="2548" spans="1:13" x14ac:dyDescent="0.35">
      <c r="A2548">
        <v>449</v>
      </c>
      <c r="B2548" t="s">
        <v>15</v>
      </c>
      <c r="C2548">
        <v>404463</v>
      </c>
      <c r="D2548" t="s">
        <v>18</v>
      </c>
      <c r="E2548" t="s">
        <v>16</v>
      </c>
      <c r="F2548" t="s">
        <v>12</v>
      </c>
      <c r="G2548" t="s">
        <v>13</v>
      </c>
      <c r="H2548" t="s">
        <v>12</v>
      </c>
      <c r="I2548">
        <v>38</v>
      </c>
      <c r="J2548" t="str">
        <f>IF(ABS((C2548-AVERAGE($C:$C))/_xlfn.STDEV.S(moras2[SALARIO]))&gt;1.96,"Atípico","No")</f>
        <v>No</v>
      </c>
      <c r="K2548" t="str">
        <f>IF(ABS((moras2[[#This Row],[EDAD]]-AVERAGE($I:$I))/_xlfn.STDEV.S($I:$I))&gt;1.96,"Atípico","No")</f>
        <v>No</v>
      </c>
      <c r="L2548" t="str">
        <f t="shared" si="78"/>
        <v>36-45</v>
      </c>
      <c r="M2548" t="str">
        <f t="shared" si="79"/>
        <v>0-500.000</v>
      </c>
    </row>
    <row r="2549" spans="1:13" x14ac:dyDescent="0.35">
      <c r="A2549">
        <v>4920</v>
      </c>
      <c r="B2549" t="s">
        <v>9</v>
      </c>
      <c r="C2549">
        <v>404463</v>
      </c>
      <c r="D2549" t="s">
        <v>18</v>
      </c>
      <c r="E2549" t="s">
        <v>16</v>
      </c>
      <c r="F2549" t="s">
        <v>12</v>
      </c>
      <c r="G2549" t="s">
        <v>13</v>
      </c>
      <c r="H2549" t="s">
        <v>13</v>
      </c>
      <c r="I2549">
        <v>43</v>
      </c>
      <c r="J2549" t="str">
        <f>IF(ABS((C2549-AVERAGE($C:$C))/_xlfn.STDEV.S(moras2[SALARIO]))&gt;1.96,"Atípico","No")</f>
        <v>No</v>
      </c>
      <c r="K2549" t="str">
        <f>IF(ABS((moras2[[#This Row],[EDAD]]-AVERAGE($I:$I))/_xlfn.STDEV.S($I:$I))&gt;1.96,"Atípico","No")</f>
        <v>No</v>
      </c>
      <c r="L2549" t="str">
        <f t="shared" si="78"/>
        <v>36-45</v>
      </c>
      <c r="M2549" t="str">
        <f t="shared" si="79"/>
        <v>0-500.000</v>
      </c>
    </row>
    <row r="2550" spans="1:13" x14ac:dyDescent="0.35">
      <c r="A2550">
        <v>3433</v>
      </c>
      <c r="B2550" t="s">
        <v>9</v>
      </c>
      <c r="C2550">
        <v>404463</v>
      </c>
      <c r="D2550" t="s">
        <v>18</v>
      </c>
      <c r="E2550" t="s">
        <v>16</v>
      </c>
      <c r="F2550" t="s">
        <v>12</v>
      </c>
      <c r="G2550" t="s">
        <v>13</v>
      </c>
      <c r="H2550" t="s">
        <v>13</v>
      </c>
      <c r="I2550">
        <v>50</v>
      </c>
      <c r="J2550" t="str">
        <f>IF(ABS((C2550-AVERAGE($C:$C))/_xlfn.STDEV.S(moras2[SALARIO]))&gt;1.96,"Atípico","No")</f>
        <v>No</v>
      </c>
      <c r="K2550" t="str">
        <f>IF(ABS((moras2[[#This Row],[EDAD]]-AVERAGE($I:$I))/_xlfn.STDEV.S($I:$I))&gt;1.96,"Atípico","No")</f>
        <v>No</v>
      </c>
      <c r="L2550" t="str">
        <f t="shared" si="78"/>
        <v>46-55</v>
      </c>
      <c r="M2550" t="str">
        <f t="shared" si="79"/>
        <v>0-500.000</v>
      </c>
    </row>
    <row r="2551" spans="1:13" x14ac:dyDescent="0.35">
      <c r="A2551">
        <v>1229</v>
      </c>
      <c r="B2551" t="s">
        <v>9</v>
      </c>
      <c r="C2551">
        <v>404463</v>
      </c>
      <c r="D2551" t="s">
        <v>18</v>
      </c>
      <c r="E2551" t="s">
        <v>16</v>
      </c>
      <c r="F2551" t="s">
        <v>12</v>
      </c>
      <c r="G2551" t="s">
        <v>13</v>
      </c>
      <c r="H2551" t="s">
        <v>12</v>
      </c>
      <c r="I2551">
        <v>57</v>
      </c>
      <c r="J2551" t="str">
        <f>IF(ABS((C2551-AVERAGE($C:$C))/_xlfn.STDEV.S(moras2[SALARIO]))&gt;1.96,"Atípico","No")</f>
        <v>No</v>
      </c>
      <c r="K2551" t="str">
        <f>IF(ABS((moras2[[#This Row],[EDAD]]-AVERAGE($I:$I))/_xlfn.STDEV.S($I:$I))&gt;1.96,"Atípico","No")</f>
        <v>No</v>
      </c>
      <c r="L2551" t="str">
        <f t="shared" si="78"/>
        <v>56+</v>
      </c>
      <c r="M2551" t="str">
        <f t="shared" si="79"/>
        <v>0-500.000</v>
      </c>
    </row>
    <row r="2552" spans="1:13" x14ac:dyDescent="0.35">
      <c r="A2552">
        <v>4501</v>
      </c>
      <c r="B2552" t="s">
        <v>15</v>
      </c>
      <c r="C2552">
        <v>404459</v>
      </c>
      <c r="D2552" t="s">
        <v>18</v>
      </c>
      <c r="E2552" t="s">
        <v>16</v>
      </c>
      <c r="F2552" t="s">
        <v>12</v>
      </c>
      <c r="G2552" t="s">
        <v>13</v>
      </c>
      <c r="H2552" t="s">
        <v>12</v>
      </c>
      <c r="I2552">
        <v>29</v>
      </c>
      <c r="J2552" t="str">
        <f>IF(ABS((C2552-AVERAGE($C:$C))/_xlfn.STDEV.S(moras2[SALARIO]))&gt;1.96,"Atípico","No")</f>
        <v>No</v>
      </c>
      <c r="K2552" t="str">
        <f>IF(ABS((moras2[[#This Row],[EDAD]]-AVERAGE($I:$I))/_xlfn.STDEV.S($I:$I))&gt;1.96,"Atípico","No")</f>
        <v>No</v>
      </c>
      <c r="L2552" t="str">
        <f t="shared" si="78"/>
        <v>26-35</v>
      </c>
      <c r="M2552" t="str">
        <f t="shared" si="79"/>
        <v>0-500.000</v>
      </c>
    </row>
    <row r="2553" spans="1:13" x14ac:dyDescent="0.35">
      <c r="A2553">
        <v>1222</v>
      </c>
      <c r="B2553" t="s">
        <v>9</v>
      </c>
      <c r="C2553">
        <v>404181.98</v>
      </c>
      <c r="D2553" t="s">
        <v>10</v>
      </c>
      <c r="E2553" t="s">
        <v>16</v>
      </c>
      <c r="F2553" t="s">
        <v>12</v>
      </c>
      <c r="G2553" t="s">
        <v>12</v>
      </c>
      <c r="H2553" t="s">
        <v>13</v>
      </c>
      <c r="I2553">
        <v>57</v>
      </c>
      <c r="J2553" t="str">
        <f>IF(ABS((C2553-AVERAGE($C:$C))/_xlfn.STDEV.S(moras2[SALARIO]))&gt;1.96,"Atípico","No")</f>
        <v>No</v>
      </c>
      <c r="K2553" t="str">
        <f>IF(ABS((moras2[[#This Row],[EDAD]]-AVERAGE($I:$I))/_xlfn.STDEV.S($I:$I))&gt;1.96,"Atípico","No")</f>
        <v>No</v>
      </c>
      <c r="L2553" t="str">
        <f t="shared" si="78"/>
        <v>56+</v>
      </c>
      <c r="M2553" t="str">
        <f t="shared" si="79"/>
        <v>0-500.000</v>
      </c>
    </row>
    <row r="2554" spans="1:13" x14ac:dyDescent="0.35">
      <c r="A2554">
        <v>273</v>
      </c>
      <c r="B2554" t="s">
        <v>15</v>
      </c>
      <c r="C2554">
        <v>403983</v>
      </c>
      <c r="D2554" t="s">
        <v>18</v>
      </c>
      <c r="E2554" t="s">
        <v>16</v>
      </c>
      <c r="F2554" t="s">
        <v>12</v>
      </c>
      <c r="G2554" t="s">
        <v>13</v>
      </c>
      <c r="H2554" t="s">
        <v>12</v>
      </c>
      <c r="I2554">
        <v>41</v>
      </c>
      <c r="J2554" t="str">
        <f>IF(ABS((C2554-AVERAGE($C:$C))/_xlfn.STDEV.S(moras2[SALARIO]))&gt;1.96,"Atípico","No")</f>
        <v>No</v>
      </c>
      <c r="K2554" t="str">
        <f>IF(ABS((moras2[[#This Row],[EDAD]]-AVERAGE($I:$I))/_xlfn.STDEV.S($I:$I))&gt;1.96,"Atípico","No")</f>
        <v>No</v>
      </c>
      <c r="L2554" t="str">
        <f t="shared" si="78"/>
        <v>36-45</v>
      </c>
      <c r="M2554" t="str">
        <f t="shared" si="79"/>
        <v>0-500.000</v>
      </c>
    </row>
    <row r="2555" spans="1:13" x14ac:dyDescent="0.35">
      <c r="A2555">
        <v>1190</v>
      </c>
      <c r="B2555" t="s">
        <v>9</v>
      </c>
      <c r="C2555">
        <v>403983</v>
      </c>
      <c r="D2555" t="s">
        <v>18</v>
      </c>
      <c r="E2555" t="s">
        <v>16</v>
      </c>
      <c r="F2555" t="s">
        <v>12</v>
      </c>
      <c r="G2555" t="s">
        <v>13</v>
      </c>
      <c r="H2555" t="s">
        <v>12</v>
      </c>
      <c r="I2555">
        <v>43</v>
      </c>
      <c r="J2555" t="str">
        <f>IF(ABS((C2555-AVERAGE($C:$C))/_xlfn.STDEV.S(moras2[SALARIO]))&gt;1.96,"Atípico","No")</f>
        <v>No</v>
      </c>
      <c r="K2555" t="str">
        <f>IF(ABS((moras2[[#This Row],[EDAD]]-AVERAGE($I:$I))/_xlfn.STDEV.S($I:$I))&gt;1.96,"Atípico","No")</f>
        <v>No</v>
      </c>
      <c r="L2555" t="str">
        <f t="shared" si="78"/>
        <v>36-45</v>
      </c>
      <c r="M2555" t="str">
        <f t="shared" si="79"/>
        <v>0-500.000</v>
      </c>
    </row>
    <row r="2556" spans="1:13" x14ac:dyDescent="0.35">
      <c r="A2556">
        <v>4112</v>
      </c>
      <c r="B2556" t="s">
        <v>9</v>
      </c>
      <c r="C2556">
        <v>403983</v>
      </c>
      <c r="D2556" t="s">
        <v>18</v>
      </c>
      <c r="E2556" t="s">
        <v>16</v>
      </c>
      <c r="F2556" t="s">
        <v>12</v>
      </c>
      <c r="G2556" t="s">
        <v>13</v>
      </c>
      <c r="H2556" t="s">
        <v>13</v>
      </c>
      <c r="I2556">
        <v>53</v>
      </c>
      <c r="J2556" t="str">
        <f>IF(ABS((C2556-AVERAGE($C:$C))/_xlfn.STDEV.S(moras2[SALARIO]))&gt;1.96,"Atípico","No")</f>
        <v>No</v>
      </c>
      <c r="K2556" t="str">
        <f>IF(ABS((moras2[[#This Row],[EDAD]]-AVERAGE($I:$I))/_xlfn.STDEV.S($I:$I))&gt;1.96,"Atípico","No")</f>
        <v>No</v>
      </c>
      <c r="L2556" t="str">
        <f t="shared" si="78"/>
        <v>46-55</v>
      </c>
      <c r="M2556" t="str">
        <f t="shared" si="79"/>
        <v>0-500.000</v>
      </c>
    </row>
    <row r="2557" spans="1:13" x14ac:dyDescent="0.35">
      <c r="A2557">
        <v>4005</v>
      </c>
      <c r="B2557" t="s">
        <v>9</v>
      </c>
      <c r="C2557">
        <v>403983</v>
      </c>
      <c r="D2557" t="s">
        <v>18</v>
      </c>
      <c r="E2557" t="s">
        <v>16</v>
      </c>
      <c r="F2557" t="s">
        <v>12</v>
      </c>
      <c r="G2557" t="s">
        <v>12</v>
      </c>
      <c r="H2557" t="s">
        <v>12</v>
      </c>
      <c r="I2557">
        <v>54</v>
      </c>
      <c r="J2557" t="str">
        <f>IF(ABS((C2557-AVERAGE($C:$C))/_xlfn.STDEV.S(moras2[SALARIO]))&gt;1.96,"Atípico","No")</f>
        <v>No</v>
      </c>
      <c r="K2557" t="str">
        <f>IF(ABS((moras2[[#This Row],[EDAD]]-AVERAGE($I:$I))/_xlfn.STDEV.S($I:$I))&gt;1.96,"Atípico","No")</f>
        <v>No</v>
      </c>
      <c r="L2557" t="str">
        <f t="shared" si="78"/>
        <v>46-55</v>
      </c>
      <c r="M2557" t="str">
        <f t="shared" si="79"/>
        <v>0-500.000</v>
      </c>
    </row>
    <row r="2558" spans="1:13" x14ac:dyDescent="0.35">
      <c r="A2558">
        <v>344</v>
      </c>
      <c r="B2558" t="s">
        <v>15</v>
      </c>
      <c r="C2558">
        <v>403983</v>
      </c>
      <c r="D2558" t="s">
        <v>18</v>
      </c>
      <c r="E2558" t="s">
        <v>16</v>
      </c>
      <c r="F2558" t="s">
        <v>12</v>
      </c>
      <c r="G2558" t="s">
        <v>13</v>
      </c>
      <c r="H2558" t="s">
        <v>12</v>
      </c>
      <c r="I2558">
        <v>67</v>
      </c>
      <c r="J2558" t="str">
        <f>IF(ABS((C2558-AVERAGE($C:$C))/_xlfn.STDEV.S(moras2[SALARIO]))&gt;1.96,"Atípico","No")</f>
        <v>No</v>
      </c>
      <c r="K2558" t="str">
        <f>IF(ABS((moras2[[#This Row],[EDAD]]-AVERAGE($I:$I))/_xlfn.STDEV.S($I:$I))&gt;1.96,"Atípico","No")</f>
        <v>No</v>
      </c>
      <c r="L2558" t="str">
        <f t="shared" si="78"/>
        <v>56+</v>
      </c>
      <c r="M2558" t="str">
        <f t="shared" si="79"/>
        <v>0-500.000</v>
      </c>
    </row>
    <row r="2559" spans="1:13" x14ac:dyDescent="0.35">
      <c r="A2559">
        <v>4539</v>
      </c>
      <c r="B2559" t="s">
        <v>15</v>
      </c>
      <c r="C2559">
        <v>403806.82</v>
      </c>
      <c r="D2559" t="s">
        <v>10</v>
      </c>
      <c r="E2559" t="s">
        <v>16</v>
      </c>
      <c r="F2559" t="s">
        <v>12</v>
      </c>
      <c r="G2559" t="s">
        <v>13</v>
      </c>
      <c r="H2559" t="s">
        <v>13</v>
      </c>
      <c r="I2559">
        <v>45</v>
      </c>
      <c r="J2559" t="str">
        <f>IF(ABS((C2559-AVERAGE($C:$C))/_xlfn.STDEV.S(moras2[SALARIO]))&gt;1.96,"Atípico","No")</f>
        <v>No</v>
      </c>
      <c r="K2559" t="str">
        <f>IF(ABS((moras2[[#This Row],[EDAD]]-AVERAGE($I:$I))/_xlfn.STDEV.S($I:$I))&gt;1.96,"Atípico","No")</f>
        <v>No</v>
      </c>
      <c r="L2559" t="str">
        <f t="shared" si="78"/>
        <v>36-45</v>
      </c>
      <c r="M2559" t="str">
        <f t="shared" si="79"/>
        <v>0-500.000</v>
      </c>
    </row>
    <row r="2560" spans="1:13" x14ac:dyDescent="0.35">
      <c r="A2560">
        <v>4399</v>
      </c>
      <c r="B2560" t="s">
        <v>9</v>
      </c>
      <c r="C2560">
        <v>403776</v>
      </c>
      <c r="D2560" t="s">
        <v>10</v>
      </c>
      <c r="E2560" t="s">
        <v>16</v>
      </c>
      <c r="F2560" t="s">
        <v>12</v>
      </c>
      <c r="G2560" t="s">
        <v>13</v>
      </c>
      <c r="H2560" t="s">
        <v>13</v>
      </c>
      <c r="I2560">
        <v>23</v>
      </c>
      <c r="J2560" t="str">
        <f>IF(ABS((C2560-AVERAGE($C:$C))/_xlfn.STDEV.S(moras2[SALARIO]))&gt;1.96,"Atípico","No")</f>
        <v>No</v>
      </c>
      <c r="K2560" t="str">
        <f>IF(ABS((moras2[[#This Row],[EDAD]]-AVERAGE($I:$I))/_xlfn.STDEV.S($I:$I))&gt;1.96,"Atípico","No")</f>
        <v>No</v>
      </c>
      <c r="L2560" t="str">
        <f t="shared" si="78"/>
        <v>26-35</v>
      </c>
      <c r="M2560" t="str">
        <f t="shared" si="79"/>
        <v>0-500.000</v>
      </c>
    </row>
    <row r="2561" spans="1:13" x14ac:dyDescent="0.35">
      <c r="A2561">
        <v>1666</v>
      </c>
      <c r="B2561" t="s">
        <v>9</v>
      </c>
      <c r="C2561">
        <v>403764.18</v>
      </c>
      <c r="D2561" t="s">
        <v>10</v>
      </c>
      <c r="E2561" t="s">
        <v>16</v>
      </c>
      <c r="F2561" t="s">
        <v>12</v>
      </c>
      <c r="G2561" t="s">
        <v>13</v>
      </c>
      <c r="H2561" t="s">
        <v>13</v>
      </c>
      <c r="I2561">
        <v>31</v>
      </c>
      <c r="J2561" t="str">
        <f>IF(ABS((C2561-AVERAGE($C:$C))/_xlfn.STDEV.S(moras2[SALARIO]))&gt;1.96,"Atípico","No")</f>
        <v>No</v>
      </c>
      <c r="K2561" t="str">
        <f>IF(ABS((moras2[[#This Row],[EDAD]]-AVERAGE($I:$I))/_xlfn.STDEV.S($I:$I))&gt;1.96,"Atípico","No")</f>
        <v>No</v>
      </c>
      <c r="L2561" t="str">
        <f t="shared" si="78"/>
        <v>26-35</v>
      </c>
      <c r="M2561" t="str">
        <f t="shared" si="79"/>
        <v>0-500.000</v>
      </c>
    </row>
    <row r="2562" spans="1:13" x14ac:dyDescent="0.35">
      <c r="A2562">
        <v>3510</v>
      </c>
      <c r="B2562" t="s">
        <v>9</v>
      </c>
      <c r="C2562">
        <v>403612.34</v>
      </c>
      <c r="D2562" t="s">
        <v>10</v>
      </c>
      <c r="E2562" t="s">
        <v>16</v>
      </c>
      <c r="F2562" t="s">
        <v>12</v>
      </c>
      <c r="G2562" t="s">
        <v>13</v>
      </c>
      <c r="H2562" t="s">
        <v>13</v>
      </c>
      <c r="I2562">
        <v>37</v>
      </c>
      <c r="J2562" t="str">
        <f>IF(ABS((C2562-AVERAGE($C:$C))/_xlfn.STDEV.S(moras2[SALARIO]))&gt;1.96,"Atípico","No")</f>
        <v>No</v>
      </c>
      <c r="K2562" t="str">
        <f>IF(ABS((moras2[[#This Row],[EDAD]]-AVERAGE($I:$I))/_xlfn.STDEV.S($I:$I))&gt;1.96,"Atípico","No")</f>
        <v>No</v>
      </c>
      <c r="L2562" t="str">
        <f t="shared" ref="L2562:L2625" si="80">IF(I2562&lt;=35,"26-35",IF(I2562&lt;=45,"36-45",IF(I2562&lt;=55,"46-55","56+")))</f>
        <v>36-45</v>
      </c>
      <c r="M2562" t="str">
        <f t="shared" ref="M2562:M2625" si="81">IF(C2562&lt;=500000,"0-500.000",
IF(C2562&lt;=1000000,"500.001-1.000.000",
IF(C2562&lt;=5000000,"1.000.001-5.000.000",
"5.000.001-16.858.742")))</f>
        <v>0-500.000</v>
      </c>
    </row>
    <row r="2563" spans="1:13" x14ac:dyDescent="0.35">
      <c r="A2563">
        <v>2907</v>
      </c>
      <c r="B2563" t="s">
        <v>9</v>
      </c>
      <c r="C2563">
        <v>403541.67</v>
      </c>
      <c r="D2563" t="s">
        <v>10</v>
      </c>
      <c r="E2563" t="s">
        <v>16</v>
      </c>
      <c r="F2563" t="s">
        <v>12</v>
      </c>
      <c r="G2563" t="s">
        <v>13</v>
      </c>
      <c r="H2563" t="s">
        <v>13</v>
      </c>
      <c r="I2563">
        <v>43</v>
      </c>
      <c r="J2563" t="str">
        <f>IF(ABS((C2563-AVERAGE($C:$C))/_xlfn.STDEV.S(moras2[SALARIO]))&gt;1.96,"Atípico","No")</f>
        <v>No</v>
      </c>
      <c r="K2563" t="str">
        <f>IF(ABS((moras2[[#This Row],[EDAD]]-AVERAGE($I:$I))/_xlfn.STDEV.S($I:$I))&gt;1.96,"Atípico","No")</f>
        <v>No</v>
      </c>
      <c r="L2563" t="str">
        <f t="shared" si="80"/>
        <v>36-45</v>
      </c>
      <c r="M2563" t="str">
        <f t="shared" si="81"/>
        <v>0-500.000</v>
      </c>
    </row>
    <row r="2564" spans="1:13" x14ac:dyDescent="0.35">
      <c r="A2564">
        <v>4278</v>
      </c>
      <c r="B2564" t="s">
        <v>9</v>
      </c>
      <c r="C2564">
        <v>403463</v>
      </c>
      <c r="D2564" t="s">
        <v>10</v>
      </c>
      <c r="E2564" t="s">
        <v>16</v>
      </c>
      <c r="F2564" t="s">
        <v>12</v>
      </c>
      <c r="G2564" t="s">
        <v>12</v>
      </c>
      <c r="H2564" t="s">
        <v>13</v>
      </c>
      <c r="I2564">
        <v>32</v>
      </c>
      <c r="J2564" t="str">
        <f>IF(ABS((C2564-AVERAGE($C:$C))/_xlfn.STDEV.S(moras2[SALARIO]))&gt;1.96,"Atípico","No")</f>
        <v>No</v>
      </c>
      <c r="K2564" t="str">
        <f>IF(ABS((moras2[[#This Row],[EDAD]]-AVERAGE($I:$I))/_xlfn.STDEV.S($I:$I))&gt;1.96,"Atípico","No")</f>
        <v>No</v>
      </c>
      <c r="L2564" t="str">
        <f t="shared" si="80"/>
        <v>26-35</v>
      </c>
      <c r="M2564" t="str">
        <f t="shared" si="81"/>
        <v>0-500.000</v>
      </c>
    </row>
    <row r="2565" spans="1:13" x14ac:dyDescent="0.35">
      <c r="A2565">
        <v>3658</v>
      </c>
      <c r="B2565" t="s">
        <v>15</v>
      </c>
      <c r="C2565">
        <v>403433.03</v>
      </c>
      <c r="D2565" t="s">
        <v>10</v>
      </c>
      <c r="E2565" t="s">
        <v>16</v>
      </c>
      <c r="F2565" t="s">
        <v>12</v>
      </c>
      <c r="G2565" t="s">
        <v>13</v>
      </c>
      <c r="H2565" t="s">
        <v>12</v>
      </c>
      <c r="I2565">
        <v>26</v>
      </c>
      <c r="J2565" t="str">
        <f>IF(ABS((C2565-AVERAGE($C:$C))/_xlfn.STDEV.S(moras2[SALARIO]))&gt;1.96,"Atípico","No")</f>
        <v>No</v>
      </c>
      <c r="K2565" t="str">
        <f>IF(ABS((moras2[[#This Row],[EDAD]]-AVERAGE($I:$I))/_xlfn.STDEV.S($I:$I))&gt;1.96,"Atípico","No")</f>
        <v>No</v>
      </c>
      <c r="L2565" t="str">
        <f t="shared" si="80"/>
        <v>26-35</v>
      </c>
      <c r="M2565" t="str">
        <f t="shared" si="81"/>
        <v>0-500.000</v>
      </c>
    </row>
    <row r="2566" spans="1:13" x14ac:dyDescent="0.35">
      <c r="A2566">
        <v>1227</v>
      </c>
      <c r="B2566" t="s">
        <v>9</v>
      </c>
      <c r="C2566">
        <v>403320.12</v>
      </c>
      <c r="D2566" t="s">
        <v>10</v>
      </c>
      <c r="E2566" t="s">
        <v>16</v>
      </c>
      <c r="F2566" t="s">
        <v>12</v>
      </c>
      <c r="G2566" t="s">
        <v>13</v>
      </c>
      <c r="H2566" t="s">
        <v>13</v>
      </c>
      <c r="I2566">
        <v>40</v>
      </c>
      <c r="J2566" t="str">
        <f>IF(ABS((C2566-AVERAGE($C:$C))/_xlfn.STDEV.S(moras2[SALARIO]))&gt;1.96,"Atípico","No")</f>
        <v>No</v>
      </c>
      <c r="K2566" t="str">
        <f>IF(ABS((moras2[[#This Row],[EDAD]]-AVERAGE($I:$I))/_xlfn.STDEV.S($I:$I))&gt;1.96,"Atípico","No")</f>
        <v>No</v>
      </c>
      <c r="L2566" t="str">
        <f t="shared" si="80"/>
        <v>36-45</v>
      </c>
      <c r="M2566" t="str">
        <f t="shared" si="81"/>
        <v>0-500.000</v>
      </c>
    </row>
    <row r="2567" spans="1:13" x14ac:dyDescent="0.35">
      <c r="A2567">
        <v>541</v>
      </c>
      <c r="B2567" t="s">
        <v>9</v>
      </c>
      <c r="C2567">
        <v>403293</v>
      </c>
      <c r="D2567" t="s">
        <v>17</v>
      </c>
      <c r="E2567" t="s">
        <v>16</v>
      </c>
      <c r="F2567" t="s">
        <v>12</v>
      </c>
      <c r="G2567" t="s">
        <v>12</v>
      </c>
      <c r="H2567" t="s">
        <v>13</v>
      </c>
      <c r="I2567">
        <v>29</v>
      </c>
      <c r="J2567" t="str">
        <f>IF(ABS((C2567-AVERAGE($C:$C))/_xlfn.STDEV.S(moras2[SALARIO]))&gt;1.96,"Atípico","No")</f>
        <v>No</v>
      </c>
      <c r="K2567" t="str">
        <f>IF(ABS((moras2[[#This Row],[EDAD]]-AVERAGE($I:$I))/_xlfn.STDEV.S($I:$I))&gt;1.96,"Atípico","No")</f>
        <v>No</v>
      </c>
      <c r="L2567" t="str">
        <f t="shared" si="80"/>
        <v>26-35</v>
      </c>
      <c r="M2567" t="str">
        <f t="shared" si="81"/>
        <v>0-500.000</v>
      </c>
    </row>
    <row r="2568" spans="1:13" x14ac:dyDescent="0.35">
      <c r="A2568">
        <v>4520</v>
      </c>
      <c r="B2568" t="s">
        <v>9</v>
      </c>
      <c r="C2568">
        <v>403293</v>
      </c>
      <c r="D2568" t="s">
        <v>18</v>
      </c>
      <c r="E2568" t="s">
        <v>16</v>
      </c>
      <c r="F2568" t="s">
        <v>12</v>
      </c>
      <c r="G2568" t="s">
        <v>13</v>
      </c>
      <c r="H2568" t="s">
        <v>12</v>
      </c>
      <c r="I2568">
        <v>62</v>
      </c>
      <c r="J2568" t="str">
        <f>IF(ABS((C2568-AVERAGE($C:$C))/_xlfn.STDEV.S(moras2[SALARIO]))&gt;1.96,"Atípico","No")</f>
        <v>No</v>
      </c>
      <c r="K2568" t="str">
        <f>IF(ABS((moras2[[#This Row],[EDAD]]-AVERAGE($I:$I))/_xlfn.STDEV.S($I:$I))&gt;1.96,"Atípico","No")</f>
        <v>No</v>
      </c>
      <c r="L2568" t="str">
        <f t="shared" si="80"/>
        <v>56+</v>
      </c>
      <c r="M2568" t="str">
        <f t="shared" si="81"/>
        <v>0-500.000</v>
      </c>
    </row>
    <row r="2569" spans="1:13" x14ac:dyDescent="0.35">
      <c r="A2569">
        <v>3477</v>
      </c>
      <c r="B2569" t="s">
        <v>9</v>
      </c>
      <c r="C2569">
        <v>403164.44</v>
      </c>
      <c r="D2569" t="s">
        <v>10</v>
      </c>
      <c r="E2569" t="s">
        <v>16</v>
      </c>
      <c r="F2569" t="s">
        <v>12</v>
      </c>
      <c r="G2569" t="s">
        <v>13</v>
      </c>
      <c r="H2569" t="s">
        <v>13</v>
      </c>
      <c r="I2569">
        <v>62</v>
      </c>
      <c r="J2569" t="str">
        <f>IF(ABS((C2569-AVERAGE($C:$C))/_xlfn.STDEV.S(moras2[SALARIO]))&gt;1.96,"Atípico","No")</f>
        <v>No</v>
      </c>
      <c r="K2569" t="str">
        <f>IF(ABS((moras2[[#This Row],[EDAD]]-AVERAGE($I:$I))/_xlfn.STDEV.S($I:$I))&gt;1.96,"Atípico","No")</f>
        <v>No</v>
      </c>
      <c r="L2569" t="str">
        <f t="shared" si="80"/>
        <v>56+</v>
      </c>
      <c r="M2569" t="str">
        <f t="shared" si="81"/>
        <v>0-500.000</v>
      </c>
    </row>
    <row r="2570" spans="1:13" x14ac:dyDescent="0.35">
      <c r="A2570">
        <v>721</v>
      </c>
      <c r="B2570" t="s">
        <v>9</v>
      </c>
      <c r="C2570">
        <v>403092</v>
      </c>
      <c r="D2570" t="s">
        <v>18</v>
      </c>
      <c r="E2570" t="s">
        <v>16</v>
      </c>
      <c r="F2570" t="s">
        <v>12</v>
      </c>
      <c r="G2570" t="s">
        <v>13</v>
      </c>
      <c r="H2570" t="s">
        <v>12</v>
      </c>
      <c r="I2570">
        <v>55</v>
      </c>
      <c r="J2570" t="str">
        <f>IF(ABS((C2570-AVERAGE($C:$C))/_xlfn.STDEV.S(moras2[SALARIO]))&gt;1.96,"Atípico","No")</f>
        <v>No</v>
      </c>
      <c r="K2570" t="str">
        <f>IF(ABS((moras2[[#This Row],[EDAD]]-AVERAGE($I:$I))/_xlfn.STDEV.S($I:$I))&gt;1.96,"Atípico","No")</f>
        <v>No</v>
      </c>
      <c r="L2570" t="str">
        <f t="shared" si="80"/>
        <v>46-55</v>
      </c>
      <c r="M2570" t="str">
        <f t="shared" si="81"/>
        <v>0-500.000</v>
      </c>
    </row>
    <row r="2571" spans="1:13" x14ac:dyDescent="0.35">
      <c r="A2571">
        <v>138</v>
      </c>
      <c r="B2571" t="s">
        <v>15</v>
      </c>
      <c r="C2571">
        <v>402904</v>
      </c>
      <c r="D2571" t="s">
        <v>21</v>
      </c>
      <c r="E2571" t="s">
        <v>16</v>
      </c>
      <c r="F2571" t="s">
        <v>12</v>
      </c>
      <c r="G2571" t="s">
        <v>12</v>
      </c>
      <c r="H2571" t="s">
        <v>13</v>
      </c>
      <c r="I2571">
        <v>24</v>
      </c>
      <c r="J2571" t="str">
        <f>IF(ABS((C2571-AVERAGE($C:$C))/_xlfn.STDEV.S(moras2[SALARIO]))&gt;1.96,"Atípico","No")</f>
        <v>No</v>
      </c>
      <c r="K2571" t="str">
        <f>IF(ABS((moras2[[#This Row],[EDAD]]-AVERAGE($I:$I))/_xlfn.STDEV.S($I:$I))&gt;1.96,"Atípico","No")</f>
        <v>No</v>
      </c>
      <c r="L2571" t="str">
        <f t="shared" si="80"/>
        <v>26-35</v>
      </c>
      <c r="M2571" t="str">
        <f t="shared" si="81"/>
        <v>0-500.000</v>
      </c>
    </row>
    <row r="2572" spans="1:13" x14ac:dyDescent="0.35">
      <c r="A2572">
        <v>2540</v>
      </c>
      <c r="B2572" t="s">
        <v>15</v>
      </c>
      <c r="C2572">
        <v>402500</v>
      </c>
      <c r="D2572" t="s">
        <v>10</v>
      </c>
      <c r="E2572" t="s">
        <v>16</v>
      </c>
      <c r="F2572" t="s">
        <v>12</v>
      </c>
      <c r="G2572" t="s">
        <v>13</v>
      </c>
      <c r="H2572" t="s">
        <v>12</v>
      </c>
      <c r="I2572">
        <v>41</v>
      </c>
      <c r="J2572" t="str">
        <f>IF(ABS((C2572-AVERAGE($C:$C))/_xlfn.STDEV.S(moras2[SALARIO]))&gt;1.96,"Atípico","No")</f>
        <v>No</v>
      </c>
      <c r="K2572" t="str">
        <f>IF(ABS((moras2[[#This Row],[EDAD]]-AVERAGE($I:$I))/_xlfn.STDEV.S($I:$I))&gt;1.96,"Atípico","No")</f>
        <v>No</v>
      </c>
      <c r="L2572" t="str">
        <f t="shared" si="80"/>
        <v>36-45</v>
      </c>
      <c r="M2572" t="str">
        <f t="shared" si="81"/>
        <v>0-500.000</v>
      </c>
    </row>
    <row r="2573" spans="1:13" x14ac:dyDescent="0.35">
      <c r="A2573">
        <v>4619</v>
      </c>
      <c r="B2573" t="s">
        <v>9</v>
      </c>
      <c r="C2573">
        <v>402257.7</v>
      </c>
      <c r="D2573" t="s">
        <v>10</v>
      </c>
      <c r="E2573" t="s">
        <v>16</v>
      </c>
      <c r="F2573" t="s">
        <v>12</v>
      </c>
      <c r="G2573" t="s">
        <v>13</v>
      </c>
      <c r="H2573" t="s">
        <v>13</v>
      </c>
      <c r="I2573">
        <v>50</v>
      </c>
      <c r="J2573" t="str">
        <f>IF(ABS((C2573-AVERAGE($C:$C))/_xlfn.STDEV.S(moras2[SALARIO]))&gt;1.96,"Atípico","No")</f>
        <v>No</v>
      </c>
      <c r="K2573" t="str">
        <f>IF(ABS((moras2[[#This Row],[EDAD]]-AVERAGE($I:$I))/_xlfn.STDEV.S($I:$I))&gt;1.96,"Atípico","No")</f>
        <v>No</v>
      </c>
      <c r="L2573" t="str">
        <f t="shared" si="80"/>
        <v>46-55</v>
      </c>
      <c r="M2573" t="str">
        <f t="shared" si="81"/>
        <v>0-500.000</v>
      </c>
    </row>
    <row r="2574" spans="1:13" x14ac:dyDescent="0.35">
      <c r="A2574">
        <v>2324</v>
      </c>
      <c r="B2574" t="s">
        <v>15</v>
      </c>
      <c r="C2574">
        <v>402249.06</v>
      </c>
      <c r="D2574" t="s">
        <v>10</v>
      </c>
      <c r="E2574" t="s">
        <v>16</v>
      </c>
      <c r="F2574" t="s">
        <v>12</v>
      </c>
      <c r="G2574" t="s">
        <v>13</v>
      </c>
      <c r="H2574" t="s">
        <v>13</v>
      </c>
      <c r="I2574">
        <v>29</v>
      </c>
      <c r="J2574" t="str">
        <f>IF(ABS((C2574-AVERAGE($C:$C))/_xlfn.STDEV.S(moras2[SALARIO]))&gt;1.96,"Atípico","No")</f>
        <v>No</v>
      </c>
      <c r="K2574" t="str">
        <f>IF(ABS((moras2[[#This Row],[EDAD]]-AVERAGE($I:$I))/_xlfn.STDEV.S($I:$I))&gt;1.96,"Atípico","No")</f>
        <v>No</v>
      </c>
      <c r="L2574" t="str">
        <f t="shared" si="80"/>
        <v>26-35</v>
      </c>
      <c r="M2574" t="str">
        <f t="shared" si="81"/>
        <v>0-500.000</v>
      </c>
    </row>
    <row r="2575" spans="1:13" x14ac:dyDescent="0.35">
      <c r="A2575">
        <v>565</v>
      </c>
      <c r="B2575" t="s">
        <v>9</v>
      </c>
      <c r="C2575">
        <v>402139.4</v>
      </c>
      <c r="D2575" t="s">
        <v>10</v>
      </c>
      <c r="E2575" t="s">
        <v>16</v>
      </c>
      <c r="F2575" t="s">
        <v>12</v>
      </c>
      <c r="G2575" t="s">
        <v>13</v>
      </c>
      <c r="H2575" t="s">
        <v>13</v>
      </c>
      <c r="I2575">
        <v>39</v>
      </c>
      <c r="J2575" t="str">
        <f>IF(ABS((C2575-AVERAGE($C:$C))/_xlfn.STDEV.S(moras2[SALARIO]))&gt;1.96,"Atípico","No")</f>
        <v>No</v>
      </c>
      <c r="K2575" t="str">
        <f>IF(ABS((moras2[[#This Row],[EDAD]]-AVERAGE($I:$I))/_xlfn.STDEV.S($I:$I))&gt;1.96,"Atípico","No")</f>
        <v>No</v>
      </c>
      <c r="L2575" t="str">
        <f t="shared" si="80"/>
        <v>36-45</v>
      </c>
      <c r="M2575" t="str">
        <f t="shared" si="81"/>
        <v>0-500.000</v>
      </c>
    </row>
    <row r="2576" spans="1:13" x14ac:dyDescent="0.35">
      <c r="A2576">
        <v>321</v>
      </c>
      <c r="B2576" t="s">
        <v>9</v>
      </c>
      <c r="C2576">
        <v>401814.2</v>
      </c>
      <c r="D2576" t="s">
        <v>10</v>
      </c>
      <c r="E2576" t="s">
        <v>16</v>
      </c>
      <c r="F2576" t="s">
        <v>12</v>
      </c>
      <c r="G2576" t="s">
        <v>13</v>
      </c>
      <c r="H2576" t="s">
        <v>13</v>
      </c>
      <c r="I2576">
        <v>46</v>
      </c>
      <c r="J2576" t="str">
        <f>IF(ABS((C2576-AVERAGE($C:$C))/_xlfn.STDEV.S(moras2[SALARIO]))&gt;1.96,"Atípico","No")</f>
        <v>No</v>
      </c>
      <c r="K2576" t="str">
        <f>IF(ABS((moras2[[#This Row],[EDAD]]-AVERAGE($I:$I))/_xlfn.STDEV.S($I:$I))&gt;1.96,"Atípico","No")</f>
        <v>No</v>
      </c>
      <c r="L2576" t="str">
        <f t="shared" si="80"/>
        <v>46-55</v>
      </c>
      <c r="M2576" t="str">
        <f t="shared" si="81"/>
        <v>0-500.000</v>
      </c>
    </row>
    <row r="2577" spans="1:13" x14ac:dyDescent="0.35">
      <c r="A2577">
        <v>1781</v>
      </c>
      <c r="B2577" t="s">
        <v>9</v>
      </c>
      <c r="C2577">
        <v>401499.84</v>
      </c>
      <c r="D2577" t="s">
        <v>10</v>
      </c>
      <c r="E2577" t="s">
        <v>16</v>
      </c>
      <c r="F2577" t="s">
        <v>12</v>
      </c>
      <c r="G2577" t="s">
        <v>13</v>
      </c>
      <c r="H2577" t="s">
        <v>13</v>
      </c>
      <c r="I2577">
        <v>32</v>
      </c>
      <c r="J2577" t="str">
        <f>IF(ABS((C2577-AVERAGE($C:$C))/_xlfn.STDEV.S(moras2[SALARIO]))&gt;1.96,"Atípico","No")</f>
        <v>No</v>
      </c>
      <c r="K2577" t="str">
        <f>IF(ABS((moras2[[#This Row],[EDAD]]-AVERAGE($I:$I))/_xlfn.STDEV.S($I:$I))&gt;1.96,"Atípico","No")</f>
        <v>No</v>
      </c>
      <c r="L2577" t="str">
        <f t="shared" si="80"/>
        <v>26-35</v>
      </c>
      <c r="M2577" t="str">
        <f t="shared" si="81"/>
        <v>0-500.000</v>
      </c>
    </row>
    <row r="2578" spans="1:13" x14ac:dyDescent="0.35">
      <c r="A2578">
        <v>2093</v>
      </c>
      <c r="B2578" t="s">
        <v>9</v>
      </c>
      <c r="C2578">
        <v>401258.65</v>
      </c>
      <c r="D2578" t="s">
        <v>10</v>
      </c>
      <c r="E2578" t="s">
        <v>16</v>
      </c>
      <c r="F2578" t="s">
        <v>12</v>
      </c>
      <c r="G2578" t="s">
        <v>13</v>
      </c>
      <c r="H2578" t="s">
        <v>13</v>
      </c>
      <c r="I2578">
        <v>59</v>
      </c>
      <c r="J2578" t="str">
        <f>IF(ABS((C2578-AVERAGE($C:$C))/_xlfn.STDEV.S(moras2[SALARIO]))&gt;1.96,"Atípico","No")</f>
        <v>No</v>
      </c>
      <c r="K2578" t="str">
        <f>IF(ABS((moras2[[#This Row],[EDAD]]-AVERAGE($I:$I))/_xlfn.STDEV.S($I:$I))&gt;1.96,"Atípico","No")</f>
        <v>No</v>
      </c>
      <c r="L2578" t="str">
        <f t="shared" si="80"/>
        <v>56+</v>
      </c>
      <c r="M2578" t="str">
        <f t="shared" si="81"/>
        <v>0-500.000</v>
      </c>
    </row>
    <row r="2579" spans="1:13" x14ac:dyDescent="0.35">
      <c r="A2579">
        <v>885</v>
      </c>
      <c r="B2579" t="s">
        <v>15</v>
      </c>
      <c r="C2579">
        <v>401010</v>
      </c>
      <c r="D2579" t="s">
        <v>18</v>
      </c>
      <c r="E2579" t="s">
        <v>16</v>
      </c>
      <c r="F2579" t="s">
        <v>12</v>
      </c>
      <c r="G2579" t="s">
        <v>13</v>
      </c>
      <c r="H2579" t="s">
        <v>12</v>
      </c>
      <c r="I2579">
        <v>50</v>
      </c>
      <c r="J2579" t="str">
        <f>IF(ABS((C2579-AVERAGE($C:$C))/_xlfn.STDEV.S(moras2[SALARIO]))&gt;1.96,"Atípico","No")</f>
        <v>No</v>
      </c>
      <c r="K2579" t="str">
        <f>IF(ABS((moras2[[#This Row],[EDAD]]-AVERAGE($I:$I))/_xlfn.STDEV.S($I:$I))&gt;1.96,"Atípico","No")</f>
        <v>No</v>
      </c>
      <c r="L2579" t="str">
        <f t="shared" si="80"/>
        <v>46-55</v>
      </c>
      <c r="M2579" t="str">
        <f t="shared" si="81"/>
        <v>0-500.000</v>
      </c>
    </row>
    <row r="2580" spans="1:13" x14ac:dyDescent="0.35">
      <c r="A2580">
        <v>8</v>
      </c>
      <c r="B2580" t="s">
        <v>9</v>
      </c>
      <c r="C2580">
        <v>401000</v>
      </c>
      <c r="D2580" t="s">
        <v>10</v>
      </c>
      <c r="E2580" t="s">
        <v>16</v>
      </c>
      <c r="F2580" t="s">
        <v>12</v>
      </c>
      <c r="G2580" t="s">
        <v>12</v>
      </c>
      <c r="H2580" t="s">
        <v>12</v>
      </c>
      <c r="I2580">
        <v>36</v>
      </c>
      <c r="J2580" t="str">
        <f>IF(ABS((C2580-AVERAGE($C:$C))/_xlfn.STDEV.S(moras2[SALARIO]))&gt;1.96,"Atípico","No")</f>
        <v>No</v>
      </c>
      <c r="K2580" t="str">
        <f>IF(ABS((moras2[[#This Row],[EDAD]]-AVERAGE($I:$I))/_xlfn.STDEV.S($I:$I))&gt;1.96,"Atípico","No")</f>
        <v>No</v>
      </c>
      <c r="L2580" t="str">
        <f t="shared" si="80"/>
        <v>36-45</v>
      </c>
      <c r="M2580" t="str">
        <f t="shared" si="81"/>
        <v>0-500.000</v>
      </c>
    </row>
    <row r="2581" spans="1:13" x14ac:dyDescent="0.35">
      <c r="A2581">
        <v>2118</v>
      </c>
      <c r="B2581" t="s">
        <v>9</v>
      </c>
      <c r="C2581">
        <v>400944.9</v>
      </c>
      <c r="D2581" t="s">
        <v>10</v>
      </c>
      <c r="E2581" t="s">
        <v>16</v>
      </c>
      <c r="F2581" t="s">
        <v>12</v>
      </c>
      <c r="G2581" t="s">
        <v>13</v>
      </c>
      <c r="H2581" t="s">
        <v>13</v>
      </c>
      <c r="I2581">
        <v>27</v>
      </c>
      <c r="J2581" t="str">
        <f>IF(ABS((C2581-AVERAGE($C:$C))/_xlfn.STDEV.S(moras2[SALARIO]))&gt;1.96,"Atípico","No")</f>
        <v>No</v>
      </c>
      <c r="K2581" t="str">
        <f>IF(ABS((moras2[[#This Row],[EDAD]]-AVERAGE($I:$I))/_xlfn.STDEV.S($I:$I))&gt;1.96,"Atípico","No")</f>
        <v>No</v>
      </c>
      <c r="L2581" t="str">
        <f t="shared" si="80"/>
        <v>26-35</v>
      </c>
      <c r="M2581" t="str">
        <f t="shared" si="81"/>
        <v>0-500.000</v>
      </c>
    </row>
    <row r="2582" spans="1:13" x14ac:dyDescent="0.35">
      <c r="A2582">
        <v>4306</v>
      </c>
      <c r="B2582" t="s">
        <v>15</v>
      </c>
      <c r="C2582">
        <v>400398.51</v>
      </c>
      <c r="D2582" t="s">
        <v>10</v>
      </c>
      <c r="E2582" t="s">
        <v>16</v>
      </c>
      <c r="F2582" t="s">
        <v>12</v>
      </c>
      <c r="G2582" t="s">
        <v>13</v>
      </c>
      <c r="H2582" t="s">
        <v>13</v>
      </c>
      <c r="I2582">
        <v>26</v>
      </c>
      <c r="J2582" t="str">
        <f>IF(ABS((C2582-AVERAGE($C:$C))/_xlfn.STDEV.S(moras2[SALARIO]))&gt;1.96,"Atípico","No")</f>
        <v>No</v>
      </c>
      <c r="K2582" t="str">
        <f>IF(ABS((moras2[[#This Row],[EDAD]]-AVERAGE($I:$I))/_xlfn.STDEV.S($I:$I))&gt;1.96,"Atípico","No")</f>
        <v>No</v>
      </c>
      <c r="L2582" t="str">
        <f t="shared" si="80"/>
        <v>26-35</v>
      </c>
      <c r="M2582" t="str">
        <f t="shared" si="81"/>
        <v>0-500.000</v>
      </c>
    </row>
    <row r="2583" spans="1:13" x14ac:dyDescent="0.35">
      <c r="A2583">
        <v>359</v>
      </c>
      <c r="B2583" t="s">
        <v>9</v>
      </c>
      <c r="C2583">
        <v>400353</v>
      </c>
      <c r="D2583" t="s">
        <v>18</v>
      </c>
      <c r="E2583" t="s">
        <v>16</v>
      </c>
      <c r="F2583" t="s">
        <v>12</v>
      </c>
      <c r="G2583" t="s">
        <v>13</v>
      </c>
      <c r="H2583" t="s">
        <v>13</v>
      </c>
      <c r="I2583">
        <v>30</v>
      </c>
      <c r="J2583" t="str">
        <f>IF(ABS((C2583-AVERAGE($C:$C))/_xlfn.STDEV.S(moras2[SALARIO]))&gt;1.96,"Atípico","No")</f>
        <v>No</v>
      </c>
      <c r="K2583" t="str">
        <f>IF(ABS((moras2[[#This Row],[EDAD]]-AVERAGE($I:$I))/_xlfn.STDEV.S($I:$I))&gt;1.96,"Atípico","No")</f>
        <v>No</v>
      </c>
      <c r="L2583" t="str">
        <f t="shared" si="80"/>
        <v>26-35</v>
      </c>
      <c r="M2583" t="str">
        <f t="shared" si="81"/>
        <v>0-500.000</v>
      </c>
    </row>
    <row r="2584" spans="1:13" x14ac:dyDescent="0.35">
      <c r="A2584">
        <v>1281</v>
      </c>
      <c r="B2584" t="s">
        <v>15</v>
      </c>
      <c r="C2584">
        <v>400228.96</v>
      </c>
      <c r="D2584" t="s">
        <v>10</v>
      </c>
      <c r="E2584" t="s">
        <v>16</v>
      </c>
      <c r="F2584" t="s">
        <v>12</v>
      </c>
      <c r="G2584" t="s">
        <v>13</v>
      </c>
      <c r="H2584" t="s">
        <v>13</v>
      </c>
      <c r="I2584">
        <v>44</v>
      </c>
      <c r="J2584" t="str">
        <f>IF(ABS((C2584-AVERAGE($C:$C))/_xlfn.STDEV.S(moras2[SALARIO]))&gt;1.96,"Atípico","No")</f>
        <v>No</v>
      </c>
      <c r="K2584" t="str">
        <f>IF(ABS((moras2[[#This Row],[EDAD]]-AVERAGE($I:$I))/_xlfn.STDEV.S($I:$I))&gt;1.96,"Atípico","No")</f>
        <v>No</v>
      </c>
      <c r="L2584" t="str">
        <f t="shared" si="80"/>
        <v>36-45</v>
      </c>
      <c r="M2584" t="str">
        <f t="shared" si="81"/>
        <v>0-500.000</v>
      </c>
    </row>
    <row r="2585" spans="1:13" x14ac:dyDescent="0.35">
      <c r="A2585">
        <v>610</v>
      </c>
      <c r="B2585" t="s">
        <v>9</v>
      </c>
      <c r="C2585">
        <v>400166.55</v>
      </c>
      <c r="D2585" t="s">
        <v>10</v>
      </c>
      <c r="E2585" t="s">
        <v>16</v>
      </c>
      <c r="F2585" t="s">
        <v>12</v>
      </c>
      <c r="G2585" t="s">
        <v>12</v>
      </c>
      <c r="H2585" t="s">
        <v>13</v>
      </c>
      <c r="I2585">
        <v>31</v>
      </c>
      <c r="J2585" t="str">
        <f>IF(ABS((C2585-AVERAGE($C:$C))/_xlfn.STDEV.S(moras2[SALARIO]))&gt;1.96,"Atípico","No")</f>
        <v>No</v>
      </c>
      <c r="K2585" t="str">
        <f>IF(ABS((moras2[[#This Row],[EDAD]]-AVERAGE($I:$I))/_xlfn.STDEV.S($I:$I))&gt;1.96,"Atípico","No")</f>
        <v>No</v>
      </c>
      <c r="L2585" t="str">
        <f t="shared" si="80"/>
        <v>26-35</v>
      </c>
      <c r="M2585" t="str">
        <f t="shared" si="81"/>
        <v>0-500.000</v>
      </c>
    </row>
    <row r="2586" spans="1:13" x14ac:dyDescent="0.35">
      <c r="A2586">
        <v>1608</v>
      </c>
      <c r="B2586" t="s">
        <v>15</v>
      </c>
      <c r="C2586">
        <v>400000</v>
      </c>
      <c r="D2586" t="s">
        <v>10</v>
      </c>
      <c r="E2586" t="s">
        <v>16</v>
      </c>
      <c r="F2586" t="s">
        <v>12</v>
      </c>
      <c r="G2586" t="s">
        <v>13</v>
      </c>
      <c r="H2586" t="s">
        <v>13</v>
      </c>
      <c r="I2586">
        <v>20</v>
      </c>
      <c r="J2586" t="str">
        <f>IF(ABS((C2586-AVERAGE($C:$C))/_xlfn.STDEV.S(moras2[SALARIO]))&gt;1.96,"Atípico","No")</f>
        <v>No</v>
      </c>
      <c r="K2586" t="str">
        <f>IF(ABS((moras2[[#This Row],[EDAD]]-AVERAGE($I:$I))/_xlfn.STDEV.S($I:$I))&gt;1.96,"Atípico","No")</f>
        <v>No</v>
      </c>
      <c r="L2586" t="str">
        <f t="shared" si="80"/>
        <v>26-35</v>
      </c>
      <c r="M2586" t="str">
        <f t="shared" si="81"/>
        <v>0-500.000</v>
      </c>
    </row>
    <row r="2587" spans="1:13" x14ac:dyDescent="0.35">
      <c r="A2587">
        <v>4470</v>
      </c>
      <c r="B2587" t="s">
        <v>9</v>
      </c>
      <c r="C2587">
        <v>400000</v>
      </c>
      <c r="D2587" t="s">
        <v>10</v>
      </c>
      <c r="E2587" t="s">
        <v>16</v>
      </c>
      <c r="F2587" t="s">
        <v>12</v>
      </c>
      <c r="G2587" t="s">
        <v>13</v>
      </c>
      <c r="H2587" t="s">
        <v>13</v>
      </c>
      <c r="I2587">
        <v>21</v>
      </c>
      <c r="J2587" t="str">
        <f>IF(ABS((C2587-AVERAGE($C:$C))/_xlfn.STDEV.S(moras2[SALARIO]))&gt;1.96,"Atípico","No")</f>
        <v>No</v>
      </c>
      <c r="K2587" t="str">
        <f>IF(ABS((moras2[[#This Row],[EDAD]]-AVERAGE($I:$I))/_xlfn.STDEV.S($I:$I))&gt;1.96,"Atípico","No")</f>
        <v>No</v>
      </c>
      <c r="L2587" t="str">
        <f t="shared" si="80"/>
        <v>26-35</v>
      </c>
      <c r="M2587" t="str">
        <f t="shared" si="81"/>
        <v>0-500.000</v>
      </c>
    </row>
    <row r="2588" spans="1:13" x14ac:dyDescent="0.35">
      <c r="A2588">
        <v>2951</v>
      </c>
      <c r="B2588" t="s">
        <v>15</v>
      </c>
      <c r="C2588">
        <v>400000</v>
      </c>
      <c r="D2588" t="s">
        <v>10</v>
      </c>
      <c r="E2588" t="s">
        <v>16</v>
      </c>
      <c r="F2588" t="s">
        <v>12</v>
      </c>
      <c r="G2588" t="s">
        <v>13</v>
      </c>
      <c r="H2588" t="s">
        <v>13</v>
      </c>
      <c r="I2588">
        <v>25</v>
      </c>
      <c r="J2588" t="str">
        <f>IF(ABS((C2588-AVERAGE($C:$C))/_xlfn.STDEV.S(moras2[SALARIO]))&gt;1.96,"Atípico","No")</f>
        <v>No</v>
      </c>
      <c r="K2588" t="str">
        <f>IF(ABS((moras2[[#This Row],[EDAD]]-AVERAGE($I:$I))/_xlfn.STDEV.S($I:$I))&gt;1.96,"Atípico","No")</f>
        <v>No</v>
      </c>
      <c r="L2588" t="str">
        <f t="shared" si="80"/>
        <v>26-35</v>
      </c>
      <c r="M2588" t="str">
        <f t="shared" si="81"/>
        <v>0-500.000</v>
      </c>
    </row>
    <row r="2589" spans="1:13" x14ac:dyDescent="0.35">
      <c r="A2589">
        <v>3423</v>
      </c>
      <c r="B2589" t="s">
        <v>9</v>
      </c>
      <c r="C2589">
        <v>400000</v>
      </c>
      <c r="D2589" t="s">
        <v>10</v>
      </c>
      <c r="E2589" t="s">
        <v>16</v>
      </c>
      <c r="F2589" t="s">
        <v>12</v>
      </c>
      <c r="G2589" t="s">
        <v>13</v>
      </c>
      <c r="H2589" t="s">
        <v>13</v>
      </c>
      <c r="I2589">
        <v>26</v>
      </c>
      <c r="J2589" t="str">
        <f>IF(ABS((C2589-AVERAGE($C:$C))/_xlfn.STDEV.S(moras2[SALARIO]))&gt;1.96,"Atípico","No")</f>
        <v>No</v>
      </c>
      <c r="K2589" t="str">
        <f>IF(ABS((moras2[[#This Row],[EDAD]]-AVERAGE($I:$I))/_xlfn.STDEV.S($I:$I))&gt;1.96,"Atípico","No")</f>
        <v>No</v>
      </c>
      <c r="L2589" t="str">
        <f t="shared" si="80"/>
        <v>26-35</v>
      </c>
      <c r="M2589" t="str">
        <f t="shared" si="81"/>
        <v>0-500.000</v>
      </c>
    </row>
    <row r="2590" spans="1:13" x14ac:dyDescent="0.35">
      <c r="A2590">
        <v>3659</v>
      </c>
      <c r="B2590" t="s">
        <v>9</v>
      </c>
      <c r="C2590">
        <v>400000</v>
      </c>
      <c r="D2590" t="s">
        <v>10</v>
      </c>
      <c r="E2590" t="s">
        <v>16</v>
      </c>
      <c r="F2590" t="s">
        <v>12</v>
      </c>
      <c r="G2590" t="s">
        <v>12</v>
      </c>
      <c r="H2590" t="s">
        <v>13</v>
      </c>
      <c r="I2590">
        <v>30</v>
      </c>
      <c r="J2590" t="str">
        <f>IF(ABS((C2590-AVERAGE($C:$C))/_xlfn.STDEV.S(moras2[SALARIO]))&gt;1.96,"Atípico","No")</f>
        <v>No</v>
      </c>
      <c r="K2590" t="str">
        <f>IF(ABS((moras2[[#This Row],[EDAD]]-AVERAGE($I:$I))/_xlfn.STDEV.S($I:$I))&gt;1.96,"Atípico","No")</f>
        <v>No</v>
      </c>
      <c r="L2590" t="str">
        <f t="shared" si="80"/>
        <v>26-35</v>
      </c>
      <c r="M2590" t="str">
        <f t="shared" si="81"/>
        <v>0-500.000</v>
      </c>
    </row>
    <row r="2591" spans="1:13" x14ac:dyDescent="0.35">
      <c r="A2591">
        <v>368</v>
      </c>
      <c r="B2591" t="s">
        <v>9</v>
      </c>
      <c r="C2591">
        <v>400000</v>
      </c>
      <c r="D2591" t="s">
        <v>10</v>
      </c>
      <c r="E2591" t="s">
        <v>16</v>
      </c>
      <c r="F2591" t="s">
        <v>12</v>
      </c>
      <c r="G2591" t="s">
        <v>12</v>
      </c>
      <c r="H2591" t="s">
        <v>13</v>
      </c>
      <c r="I2591">
        <v>34</v>
      </c>
      <c r="J2591" t="str">
        <f>IF(ABS((C2591-AVERAGE($C:$C))/_xlfn.STDEV.S(moras2[SALARIO]))&gt;1.96,"Atípico","No")</f>
        <v>No</v>
      </c>
      <c r="K2591" t="str">
        <f>IF(ABS((moras2[[#This Row],[EDAD]]-AVERAGE($I:$I))/_xlfn.STDEV.S($I:$I))&gt;1.96,"Atípico","No")</f>
        <v>No</v>
      </c>
      <c r="L2591" t="str">
        <f t="shared" si="80"/>
        <v>26-35</v>
      </c>
      <c r="M2591" t="str">
        <f t="shared" si="81"/>
        <v>0-500.000</v>
      </c>
    </row>
    <row r="2592" spans="1:13" x14ac:dyDescent="0.35">
      <c r="A2592">
        <v>468</v>
      </c>
      <c r="B2592" t="s">
        <v>9</v>
      </c>
      <c r="C2592">
        <v>400000</v>
      </c>
      <c r="D2592" t="s">
        <v>10</v>
      </c>
      <c r="E2592" t="s">
        <v>16</v>
      </c>
      <c r="F2592" t="s">
        <v>12</v>
      </c>
      <c r="G2592" t="s">
        <v>13</v>
      </c>
      <c r="H2592" t="s">
        <v>13</v>
      </c>
      <c r="I2592">
        <v>35</v>
      </c>
      <c r="J2592" t="str">
        <f>IF(ABS((C2592-AVERAGE($C:$C))/_xlfn.STDEV.S(moras2[SALARIO]))&gt;1.96,"Atípico","No")</f>
        <v>No</v>
      </c>
      <c r="K2592" t="str">
        <f>IF(ABS((moras2[[#This Row],[EDAD]]-AVERAGE($I:$I))/_xlfn.STDEV.S($I:$I))&gt;1.96,"Atípico","No")</f>
        <v>No</v>
      </c>
      <c r="L2592" t="str">
        <f t="shared" si="80"/>
        <v>26-35</v>
      </c>
      <c r="M2592" t="str">
        <f t="shared" si="81"/>
        <v>0-500.000</v>
      </c>
    </row>
    <row r="2593" spans="1:13" x14ac:dyDescent="0.35">
      <c r="A2593">
        <v>2075</v>
      </c>
      <c r="B2593" t="s">
        <v>15</v>
      </c>
      <c r="C2593">
        <v>400000</v>
      </c>
      <c r="D2593" t="s">
        <v>10</v>
      </c>
      <c r="E2593" t="s">
        <v>16</v>
      </c>
      <c r="F2593" t="s">
        <v>12</v>
      </c>
      <c r="G2593" t="s">
        <v>13</v>
      </c>
      <c r="H2593" t="s">
        <v>13</v>
      </c>
      <c r="I2593">
        <v>35</v>
      </c>
      <c r="J2593" t="str">
        <f>IF(ABS((C2593-AVERAGE($C:$C))/_xlfn.STDEV.S(moras2[SALARIO]))&gt;1.96,"Atípico","No")</f>
        <v>No</v>
      </c>
      <c r="K2593" t="str">
        <f>IF(ABS((moras2[[#This Row],[EDAD]]-AVERAGE($I:$I))/_xlfn.STDEV.S($I:$I))&gt;1.96,"Atípico","No")</f>
        <v>No</v>
      </c>
      <c r="L2593" t="str">
        <f t="shared" si="80"/>
        <v>26-35</v>
      </c>
      <c r="M2593" t="str">
        <f t="shared" si="81"/>
        <v>0-500.000</v>
      </c>
    </row>
    <row r="2594" spans="1:13" x14ac:dyDescent="0.35">
      <c r="A2594">
        <v>1635</v>
      </c>
      <c r="B2594" t="s">
        <v>15</v>
      </c>
      <c r="C2594">
        <v>400000</v>
      </c>
      <c r="D2594" t="s">
        <v>10</v>
      </c>
      <c r="E2594" t="s">
        <v>16</v>
      </c>
      <c r="F2594" t="s">
        <v>12</v>
      </c>
      <c r="G2594" t="s">
        <v>13</v>
      </c>
      <c r="H2594" t="s">
        <v>13</v>
      </c>
      <c r="I2594">
        <v>36</v>
      </c>
      <c r="J2594" t="str">
        <f>IF(ABS((C2594-AVERAGE($C:$C))/_xlfn.STDEV.S(moras2[SALARIO]))&gt;1.96,"Atípico","No")</f>
        <v>No</v>
      </c>
      <c r="K2594" t="str">
        <f>IF(ABS((moras2[[#This Row],[EDAD]]-AVERAGE($I:$I))/_xlfn.STDEV.S($I:$I))&gt;1.96,"Atípico","No")</f>
        <v>No</v>
      </c>
      <c r="L2594" t="str">
        <f t="shared" si="80"/>
        <v>36-45</v>
      </c>
      <c r="M2594" t="str">
        <f t="shared" si="81"/>
        <v>0-500.000</v>
      </c>
    </row>
    <row r="2595" spans="1:13" x14ac:dyDescent="0.35">
      <c r="A2595">
        <v>1160</v>
      </c>
      <c r="B2595" t="s">
        <v>15</v>
      </c>
      <c r="C2595">
        <v>400000</v>
      </c>
      <c r="D2595" t="s">
        <v>10</v>
      </c>
      <c r="E2595" t="s">
        <v>16</v>
      </c>
      <c r="F2595" t="s">
        <v>12</v>
      </c>
      <c r="G2595" t="s">
        <v>13</v>
      </c>
      <c r="H2595" t="s">
        <v>12</v>
      </c>
      <c r="I2595">
        <v>37</v>
      </c>
      <c r="J2595" t="str">
        <f>IF(ABS((C2595-AVERAGE($C:$C))/_xlfn.STDEV.S(moras2[SALARIO]))&gt;1.96,"Atípico","No")</f>
        <v>No</v>
      </c>
      <c r="K2595" t="str">
        <f>IF(ABS((moras2[[#This Row],[EDAD]]-AVERAGE($I:$I))/_xlfn.STDEV.S($I:$I))&gt;1.96,"Atípico","No")</f>
        <v>No</v>
      </c>
      <c r="L2595" t="str">
        <f t="shared" si="80"/>
        <v>36-45</v>
      </c>
      <c r="M2595" t="str">
        <f t="shared" si="81"/>
        <v>0-500.000</v>
      </c>
    </row>
    <row r="2596" spans="1:13" x14ac:dyDescent="0.35">
      <c r="A2596">
        <v>2071</v>
      </c>
      <c r="B2596" t="s">
        <v>15</v>
      </c>
      <c r="C2596">
        <v>400000</v>
      </c>
      <c r="D2596" t="s">
        <v>10</v>
      </c>
      <c r="E2596" t="s">
        <v>16</v>
      </c>
      <c r="F2596" t="s">
        <v>12</v>
      </c>
      <c r="G2596" t="s">
        <v>13</v>
      </c>
      <c r="H2596" t="s">
        <v>13</v>
      </c>
      <c r="I2596">
        <v>40</v>
      </c>
      <c r="J2596" t="str">
        <f>IF(ABS((C2596-AVERAGE($C:$C))/_xlfn.STDEV.S(moras2[SALARIO]))&gt;1.96,"Atípico","No")</f>
        <v>No</v>
      </c>
      <c r="K2596" t="str">
        <f>IF(ABS((moras2[[#This Row],[EDAD]]-AVERAGE($I:$I))/_xlfn.STDEV.S($I:$I))&gt;1.96,"Atípico","No")</f>
        <v>No</v>
      </c>
      <c r="L2596" t="str">
        <f t="shared" si="80"/>
        <v>36-45</v>
      </c>
      <c r="M2596" t="str">
        <f t="shared" si="81"/>
        <v>0-500.000</v>
      </c>
    </row>
    <row r="2597" spans="1:13" x14ac:dyDescent="0.35">
      <c r="A2597">
        <v>3469</v>
      </c>
      <c r="B2597" t="s">
        <v>15</v>
      </c>
      <c r="C2597">
        <v>400000</v>
      </c>
      <c r="D2597" t="s">
        <v>10</v>
      </c>
      <c r="E2597" t="s">
        <v>16</v>
      </c>
      <c r="F2597" t="s">
        <v>12</v>
      </c>
      <c r="G2597" t="s">
        <v>13</v>
      </c>
      <c r="H2597" t="s">
        <v>13</v>
      </c>
      <c r="I2597">
        <v>40</v>
      </c>
      <c r="J2597" t="str">
        <f>IF(ABS((C2597-AVERAGE($C:$C))/_xlfn.STDEV.S(moras2[SALARIO]))&gt;1.96,"Atípico","No")</f>
        <v>No</v>
      </c>
      <c r="K2597" t="str">
        <f>IF(ABS((moras2[[#This Row],[EDAD]]-AVERAGE($I:$I))/_xlfn.STDEV.S($I:$I))&gt;1.96,"Atípico","No")</f>
        <v>No</v>
      </c>
      <c r="L2597" t="str">
        <f t="shared" si="80"/>
        <v>36-45</v>
      </c>
      <c r="M2597" t="str">
        <f t="shared" si="81"/>
        <v>0-500.000</v>
      </c>
    </row>
    <row r="2598" spans="1:13" x14ac:dyDescent="0.35">
      <c r="A2598">
        <v>852</v>
      </c>
      <c r="B2598" t="s">
        <v>15</v>
      </c>
      <c r="C2598">
        <v>400000</v>
      </c>
      <c r="D2598" t="s">
        <v>10</v>
      </c>
      <c r="E2598" t="s">
        <v>16</v>
      </c>
      <c r="F2598" t="s">
        <v>12</v>
      </c>
      <c r="G2598" t="s">
        <v>13</v>
      </c>
      <c r="H2598" t="s">
        <v>13</v>
      </c>
      <c r="I2598">
        <v>41</v>
      </c>
      <c r="J2598" t="str">
        <f>IF(ABS((C2598-AVERAGE($C:$C))/_xlfn.STDEV.S(moras2[SALARIO]))&gt;1.96,"Atípico","No")</f>
        <v>No</v>
      </c>
      <c r="K2598" t="str">
        <f>IF(ABS((moras2[[#This Row],[EDAD]]-AVERAGE($I:$I))/_xlfn.STDEV.S($I:$I))&gt;1.96,"Atípico","No")</f>
        <v>No</v>
      </c>
      <c r="L2598" t="str">
        <f t="shared" si="80"/>
        <v>36-45</v>
      </c>
      <c r="M2598" t="str">
        <f t="shared" si="81"/>
        <v>0-500.000</v>
      </c>
    </row>
    <row r="2599" spans="1:13" x14ac:dyDescent="0.35">
      <c r="A2599">
        <v>4305</v>
      </c>
      <c r="B2599" t="s">
        <v>9</v>
      </c>
      <c r="C2599">
        <v>400000</v>
      </c>
      <c r="D2599" t="s">
        <v>10</v>
      </c>
      <c r="E2599" t="s">
        <v>16</v>
      </c>
      <c r="F2599" t="s">
        <v>12</v>
      </c>
      <c r="G2599" t="s">
        <v>12</v>
      </c>
      <c r="H2599" t="s">
        <v>13</v>
      </c>
      <c r="I2599">
        <v>41</v>
      </c>
      <c r="J2599" t="str">
        <f>IF(ABS((C2599-AVERAGE($C:$C))/_xlfn.STDEV.S(moras2[SALARIO]))&gt;1.96,"Atípico","No")</f>
        <v>No</v>
      </c>
      <c r="K2599" t="str">
        <f>IF(ABS((moras2[[#This Row],[EDAD]]-AVERAGE($I:$I))/_xlfn.STDEV.S($I:$I))&gt;1.96,"Atípico","No")</f>
        <v>No</v>
      </c>
      <c r="L2599" t="str">
        <f t="shared" si="80"/>
        <v>36-45</v>
      </c>
      <c r="M2599" t="str">
        <f t="shared" si="81"/>
        <v>0-500.000</v>
      </c>
    </row>
    <row r="2600" spans="1:13" x14ac:dyDescent="0.35">
      <c r="A2600">
        <v>4499</v>
      </c>
      <c r="B2600" t="s">
        <v>15</v>
      </c>
      <c r="C2600">
        <v>400000</v>
      </c>
      <c r="D2600" t="s">
        <v>10</v>
      </c>
      <c r="E2600" t="s">
        <v>16</v>
      </c>
      <c r="F2600" t="s">
        <v>12</v>
      </c>
      <c r="G2600" t="s">
        <v>13</v>
      </c>
      <c r="H2600" t="s">
        <v>13</v>
      </c>
      <c r="I2600">
        <v>42</v>
      </c>
      <c r="J2600" t="str">
        <f>IF(ABS((C2600-AVERAGE($C:$C))/_xlfn.STDEV.S(moras2[SALARIO]))&gt;1.96,"Atípico","No")</f>
        <v>No</v>
      </c>
      <c r="K2600" t="str">
        <f>IF(ABS((moras2[[#This Row],[EDAD]]-AVERAGE($I:$I))/_xlfn.STDEV.S($I:$I))&gt;1.96,"Atípico","No")</f>
        <v>No</v>
      </c>
      <c r="L2600" t="str">
        <f t="shared" si="80"/>
        <v>36-45</v>
      </c>
      <c r="M2600" t="str">
        <f t="shared" si="81"/>
        <v>0-500.000</v>
      </c>
    </row>
    <row r="2601" spans="1:13" x14ac:dyDescent="0.35">
      <c r="A2601">
        <v>3796</v>
      </c>
      <c r="B2601" t="s">
        <v>9</v>
      </c>
      <c r="C2601">
        <v>400000</v>
      </c>
      <c r="D2601" t="s">
        <v>10</v>
      </c>
      <c r="E2601" t="s">
        <v>16</v>
      </c>
      <c r="F2601" t="s">
        <v>12</v>
      </c>
      <c r="G2601" t="s">
        <v>13</v>
      </c>
      <c r="H2601" t="s">
        <v>13</v>
      </c>
      <c r="I2601">
        <v>43</v>
      </c>
      <c r="J2601" t="str">
        <f>IF(ABS((C2601-AVERAGE($C:$C))/_xlfn.STDEV.S(moras2[SALARIO]))&gt;1.96,"Atípico","No")</f>
        <v>No</v>
      </c>
      <c r="K2601" t="str">
        <f>IF(ABS((moras2[[#This Row],[EDAD]]-AVERAGE($I:$I))/_xlfn.STDEV.S($I:$I))&gt;1.96,"Atípico","No")</f>
        <v>No</v>
      </c>
      <c r="L2601" t="str">
        <f t="shared" si="80"/>
        <v>36-45</v>
      </c>
      <c r="M2601" t="str">
        <f t="shared" si="81"/>
        <v>0-500.000</v>
      </c>
    </row>
    <row r="2602" spans="1:13" x14ac:dyDescent="0.35">
      <c r="A2602">
        <v>142</v>
      </c>
      <c r="B2602" t="s">
        <v>15</v>
      </c>
      <c r="C2602">
        <v>400000</v>
      </c>
      <c r="D2602" t="s">
        <v>10</v>
      </c>
      <c r="E2602" t="s">
        <v>16</v>
      </c>
      <c r="F2602" t="s">
        <v>12</v>
      </c>
      <c r="G2602" t="s">
        <v>13</v>
      </c>
      <c r="H2602" t="s">
        <v>13</v>
      </c>
      <c r="I2602">
        <v>46</v>
      </c>
      <c r="J2602" t="str">
        <f>IF(ABS((C2602-AVERAGE($C:$C))/_xlfn.STDEV.S(moras2[SALARIO]))&gt;1.96,"Atípico","No")</f>
        <v>No</v>
      </c>
      <c r="K2602" t="str">
        <f>IF(ABS((moras2[[#This Row],[EDAD]]-AVERAGE($I:$I))/_xlfn.STDEV.S($I:$I))&gt;1.96,"Atípico","No")</f>
        <v>No</v>
      </c>
      <c r="L2602" t="str">
        <f t="shared" si="80"/>
        <v>46-55</v>
      </c>
      <c r="M2602" t="str">
        <f t="shared" si="81"/>
        <v>0-500.000</v>
      </c>
    </row>
    <row r="2603" spans="1:13" x14ac:dyDescent="0.35">
      <c r="A2603">
        <v>4508</v>
      </c>
      <c r="B2603" t="s">
        <v>9</v>
      </c>
      <c r="C2603">
        <v>400000</v>
      </c>
      <c r="D2603" t="s">
        <v>10</v>
      </c>
      <c r="E2603" t="s">
        <v>16</v>
      </c>
      <c r="F2603" t="s">
        <v>12</v>
      </c>
      <c r="G2603" t="s">
        <v>13</v>
      </c>
      <c r="H2603" t="s">
        <v>12</v>
      </c>
      <c r="I2603">
        <v>46</v>
      </c>
      <c r="J2603" t="str">
        <f>IF(ABS((C2603-AVERAGE($C:$C))/_xlfn.STDEV.S(moras2[SALARIO]))&gt;1.96,"Atípico","No")</f>
        <v>No</v>
      </c>
      <c r="K2603" t="str">
        <f>IF(ABS((moras2[[#This Row],[EDAD]]-AVERAGE($I:$I))/_xlfn.STDEV.S($I:$I))&gt;1.96,"Atípico","No")</f>
        <v>No</v>
      </c>
      <c r="L2603" t="str">
        <f t="shared" si="80"/>
        <v>46-55</v>
      </c>
      <c r="M2603" t="str">
        <f t="shared" si="81"/>
        <v>0-500.000</v>
      </c>
    </row>
    <row r="2604" spans="1:13" x14ac:dyDescent="0.35">
      <c r="A2604">
        <v>3344</v>
      </c>
      <c r="B2604" t="s">
        <v>9</v>
      </c>
      <c r="C2604">
        <v>400000</v>
      </c>
      <c r="D2604" t="s">
        <v>10</v>
      </c>
      <c r="E2604" t="s">
        <v>16</v>
      </c>
      <c r="F2604" t="s">
        <v>12</v>
      </c>
      <c r="G2604" t="s">
        <v>13</v>
      </c>
      <c r="H2604" t="s">
        <v>13</v>
      </c>
      <c r="I2604">
        <v>47</v>
      </c>
      <c r="J2604" t="str">
        <f>IF(ABS((C2604-AVERAGE($C:$C))/_xlfn.STDEV.S(moras2[SALARIO]))&gt;1.96,"Atípico","No")</f>
        <v>No</v>
      </c>
      <c r="K2604" t="str">
        <f>IF(ABS((moras2[[#This Row],[EDAD]]-AVERAGE($I:$I))/_xlfn.STDEV.S($I:$I))&gt;1.96,"Atípico","No")</f>
        <v>No</v>
      </c>
      <c r="L2604" t="str">
        <f t="shared" si="80"/>
        <v>46-55</v>
      </c>
      <c r="M2604" t="str">
        <f t="shared" si="81"/>
        <v>0-500.000</v>
      </c>
    </row>
    <row r="2605" spans="1:13" x14ac:dyDescent="0.35">
      <c r="A2605">
        <v>2309</v>
      </c>
      <c r="B2605" t="s">
        <v>9</v>
      </c>
      <c r="C2605">
        <v>400000</v>
      </c>
      <c r="D2605" t="s">
        <v>10</v>
      </c>
      <c r="E2605" t="s">
        <v>16</v>
      </c>
      <c r="F2605" t="s">
        <v>12</v>
      </c>
      <c r="G2605" t="s">
        <v>13</v>
      </c>
      <c r="H2605" t="s">
        <v>13</v>
      </c>
      <c r="I2605">
        <v>56</v>
      </c>
      <c r="J2605" t="str">
        <f>IF(ABS((C2605-AVERAGE($C:$C))/_xlfn.STDEV.S(moras2[SALARIO]))&gt;1.96,"Atípico","No")</f>
        <v>No</v>
      </c>
      <c r="K2605" t="str">
        <f>IF(ABS((moras2[[#This Row],[EDAD]]-AVERAGE($I:$I))/_xlfn.STDEV.S($I:$I))&gt;1.96,"Atípico","No")</f>
        <v>No</v>
      </c>
      <c r="L2605" t="str">
        <f t="shared" si="80"/>
        <v>56+</v>
      </c>
      <c r="M2605" t="str">
        <f t="shared" si="81"/>
        <v>0-500.000</v>
      </c>
    </row>
    <row r="2606" spans="1:13" x14ac:dyDescent="0.35">
      <c r="A2606">
        <v>4997</v>
      </c>
      <c r="B2606" t="s">
        <v>15</v>
      </c>
      <c r="C2606">
        <v>400000</v>
      </c>
      <c r="D2606" t="s">
        <v>10</v>
      </c>
      <c r="E2606" t="s">
        <v>16</v>
      </c>
      <c r="F2606" t="s">
        <v>12</v>
      </c>
      <c r="G2606" t="s">
        <v>13</v>
      </c>
      <c r="H2606" t="s">
        <v>13</v>
      </c>
      <c r="I2606">
        <v>62</v>
      </c>
      <c r="J2606" t="str">
        <f>IF(ABS((C2606-AVERAGE($C:$C))/_xlfn.STDEV.S(moras2[SALARIO]))&gt;1.96,"Atípico","No")</f>
        <v>No</v>
      </c>
      <c r="K2606" t="str">
        <f>IF(ABS((moras2[[#This Row],[EDAD]]-AVERAGE($I:$I))/_xlfn.STDEV.S($I:$I))&gt;1.96,"Atípico","No")</f>
        <v>No</v>
      </c>
      <c r="L2606" t="str">
        <f t="shared" si="80"/>
        <v>56+</v>
      </c>
      <c r="M2606" t="str">
        <f t="shared" si="81"/>
        <v>0-500.000</v>
      </c>
    </row>
    <row r="2607" spans="1:13" x14ac:dyDescent="0.35">
      <c r="A2607">
        <v>4127</v>
      </c>
      <c r="B2607" t="s">
        <v>15</v>
      </c>
      <c r="C2607">
        <v>399967</v>
      </c>
      <c r="D2607" t="s">
        <v>14</v>
      </c>
      <c r="E2607" t="s">
        <v>11</v>
      </c>
      <c r="F2607" t="s">
        <v>12</v>
      </c>
      <c r="G2607" t="s">
        <v>13</v>
      </c>
      <c r="H2607" t="s">
        <v>13</v>
      </c>
      <c r="I2607">
        <v>82</v>
      </c>
      <c r="J2607" t="str">
        <f>IF(ABS((C2607-AVERAGE($C:$C))/_xlfn.STDEV.S(moras2[SALARIO]))&gt;1.96,"Atípico","No")</f>
        <v>No</v>
      </c>
      <c r="K2607" t="str">
        <f>IF(ABS((moras2[[#This Row],[EDAD]]-AVERAGE($I:$I))/_xlfn.STDEV.S($I:$I))&gt;1.96,"Atípico","No")</f>
        <v>Atípico</v>
      </c>
      <c r="L2607" t="str">
        <f t="shared" si="80"/>
        <v>56+</v>
      </c>
      <c r="M2607" t="str">
        <f t="shared" si="81"/>
        <v>0-500.000</v>
      </c>
    </row>
    <row r="2608" spans="1:13" x14ac:dyDescent="0.35">
      <c r="A2608">
        <v>3513</v>
      </c>
      <c r="B2608" t="s">
        <v>9</v>
      </c>
      <c r="C2608">
        <v>399945.97</v>
      </c>
      <c r="D2608" t="s">
        <v>14</v>
      </c>
      <c r="E2608" t="s">
        <v>11</v>
      </c>
      <c r="F2608" t="s">
        <v>12</v>
      </c>
      <c r="G2608" t="s">
        <v>13</v>
      </c>
      <c r="H2608" t="s">
        <v>13</v>
      </c>
      <c r="I2608">
        <v>92</v>
      </c>
      <c r="J2608" t="str">
        <f>IF(ABS((C2608-AVERAGE($C:$C))/_xlfn.STDEV.S(moras2[SALARIO]))&gt;1.96,"Atípico","No")</f>
        <v>No</v>
      </c>
      <c r="K2608" t="str">
        <f>IF(ABS((moras2[[#This Row],[EDAD]]-AVERAGE($I:$I))/_xlfn.STDEV.S($I:$I))&gt;1.96,"Atípico","No")</f>
        <v>Atípico</v>
      </c>
      <c r="L2608" t="str">
        <f t="shared" si="80"/>
        <v>56+</v>
      </c>
      <c r="M2608" t="str">
        <f t="shared" si="81"/>
        <v>0-500.000</v>
      </c>
    </row>
    <row r="2609" spans="1:13" x14ac:dyDescent="0.35">
      <c r="A2609">
        <v>4115</v>
      </c>
      <c r="B2609" t="s">
        <v>15</v>
      </c>
      <c r="C2609">
        <v>399934</v>
      </c>
      <c r="D2609" t="s">
        <v>10</v>
      </c>
      <c r="E2609" t="s">
        <v>11</v>
      </c>
      <c r="F2609" t="s">
        <v>12</v>
      </c>
      <c r="G2609" t="s">
        <v>13</v>
      </c>
      <c r="H2609" t="s">
        <v>12</v>
      </c>
      <c r="I2609">
        <v>36</v>
      </c>
      <c r="J2609" t="str">
        <f>IF(ABS((C2609-AVERAGE($C:$C))/_xlfn.STDEV.S(moras2[SALARIO]))&gt;1.96,"Atípico","No")</f>
        <v>No</v>
      </c>
      <c r="K2609" t="str">
        <f>IF(ABS((moras2[[#This Row],[EDAD]]-AVERAGE($I:$I))/_xlfn.STDEV.S($I:$I))&gt;1.96,"Atípico","No")</f>
        <v>No</v>
      </c>
      <c r="L2609" t="str">
        <f t="shared" si="80"/>
        <v>36-45</v>
      </c>
      <c r="M2609" t="str">
        <f t="shared" si="81"/>
        <v>0-500.000</v>
      </c>
    </row>
    <row r="2610" spans="1:13" x14ac:dyDescent="0.35">
      <c r="A2610">
        <v>1562</v>
      </c>
      <c r="B2610" t="s">
        <v>9</v>
      </c>
      <c r="C2610">
        <v>399910</v>
      </c>
      <c r="D2610" t="s">
        <v>17</v>
      </c>
      <c r="E2610" t="s">
        <v>16</v>
      </c>
      <c r="F2610" t="s">
        <v>12</v>
      </c>
      <c r="G2610" t="s">
        <v>12</v>
      </c>
      <c r="H2610" t="s">
        <v>13</v>
      </c>
      <c r="I2610">
        <v>46</v>
      </c>
      <c r="J2610" t="str">
        <f>IF(ABS((C2610-AVERAGE($C:$C))/_xlfn.STDEV.S(moras2[SALARIO]))&gt;1.96,"Atípico","No")</f>
        <v>No</v>
      </c>
      <c r="K2610" t="str">
        <f>IF(ABS((moras2[[#This Row],[EDAD]]-AVERAGE($I:$I))/_xlfn.STDEV.S($I:$I))&gt;1.96,"Atípico","No")</f>
        <v>No</v>
      </c>
      <c r="L2610" t="str">
        <f t="shared" si="80"/>
        <v>46-55</v>
      </c>
      <c r="M2610" t="str">
        <f t="shared" si="81"/>
        <v>0-500.000</v>
      </c>
    </row>
    <row r="2611" spans="1:13" x14ac:dyDescent="0.35">
      <c r="A2611">
        <v>1497</v>
      </c>
      <c r="B2611" t="s">
        <v>15</v>
      </c>
      <c r="C2611">
        <v>399659</v>
      </c>
      <c r="D2611" t="s">
        <v>18</v>
      </c>
      <c r="E2611" t="s">
        <v>16</v>
      </c>
      <c r="F2611" t="s">
        <v>12</v>
      </c>
      <c r="G2611" t="s">
        <v>12</v>
      </c>
      <c r="H2611" t="s">
        <v>12</v>
      </c>
      <c r="I2611">
        <v>46</v>
      </c>
      <c r="J2611" t="str">
        <f>IF(ABS((C2611-AVERAGE($C:$C))/_xlfn.STDEV.S(moras2[SALARIO]))&gt;1.96,"Atípico","No")</f>
        <v>No</v>
      </c>
      <c r="K2611" t="str">
        <f>IF(ABS((moras2[[#This Row],[EDAD]]-AVERAGE($I:$I))/_xlfn.STDEV.S($I:$I))&gt;1.96,"Atípico","No")</f>
        <v>No</v>
      </c>
      <c r="L2611" t="str">
        <f t="shared" si="80"/>
        <v>46-55</v>
      </c>
      <c r="M2611" t="str">
        <f t="shared" si="81"/>
        <v>0-500.000</v>
      </c>
    </row>
    <row r="2612" spans="1:13" x14ac:dyDescent="0.35">
      <c r="A2612">
        <v>1871</v>
      </c>
      <c r="B2612" t="s">
        <v>9</v>
      </c>
      <c r="C2612">
        <v>399647</v>
      </c>
      <c r="D2612" t="s">
        <v>18</v>
      </c>
      <c r="E2612" t="s">
        <v>16</v>
      </c>
      <c r="F2612" t="s">
        <v>12</v>
      </c>
      <c r="G2612" t="s">
        <v>13</v>
      </c>
      <c r="H2612" t="s">
        <v>13</v>
      </c>
      <c r="I2612">
        <v>58</v>
      </c>
      <c r="J2612" t="str">
        <f>IF(ABS((C2612-AVERAGE($C:$C))/_xlfn.STDEV.S(moras2[SALARIO]))&gt;1.96,"Atípico","No")</f>
        <v>No</v>
      </c>
      <c r="K2612" t="str">
        <f>IF(ABS((moras2[[#This Row],[EDAD]]-AVERAGE($I:$I))/_xlfn.STDEV.S($I:$I))&gt;1.96,"Atípico","No")</f>
        <v>No</v>
      </c>
      <c r="L2612" t="str">
        <f t="shared" si="80"/>
        <v>56+</v>
      </c>
      <c r="M2612" t="str">
        <f t="shared" si="81"/>
        <v>0-500.000</v>
      </c>
    </row>
    <row r="2613" spans="1:13" x14ac:dyDescent="0.35">
      <c r="A2613">
        <v>2674</v>
      </c>
      <c r="B2613" t="s">
        <v>9</v>
      </c>
      <c r="C2613">
        <v>399603.16</v>
      </c>
      <c r="D2613" t="s">
        <v>10</v>
      </c>
      <c r="E2613" t="s">
        <v>16</v>
      </c>
      <c r="F2613" t="s">
        <v>12</v>
      </c>
      <c r="G2613" t="s">
        <v>13</v>
      </c>
      <c r="H2613" t="s">
        <v>13</v>
      </c>
      <c r="I2613">
        <v>43</v>
      </c>
      <c r="J2613" t="str">
        <f>IF(ABS((C2613-AVERAGE($C:$C))/_xlfn.STDEV.S(moras2[SALARIO]))&gt;1.96,"Atípico","No")</f>
        <v>No</v>
      </c>
      <c r="K2613" t="str">
        <f>IF(ABS((moras2[[#This Row],[EDAD]]-AVERAGE($I:$I))/_xlfn.STDEV.S($I:$I))&gt;1.96,"Atípico","No")</f>
        <v>No</v>
      </c>
      <c r="L2613" t="str">
        <f t="shared" si="80"/>
        <v>36-45</v>
      </c>
      <c r="M2613" t="str">
        <f t="shared" si="81"/>
        <v>0-500.000</v>
      </c>
    </row>
    <row r="2614" spans="1:13" x14ac:dyDescent="0.35">
      <c r="A2614">
        <v>3386</v>
      </c>
      <c r="B2614" t="s">
        <v>9</v>
      </c>
      <c r="C2614">
        <v>399148</v>
      </c>
      <c r="D2614" t="s">
        <v>18</v>
      </c>
      <c r="E2614" t="s">
        <v>16</v>
      </c>
      <c r="F2614" t="s">
        <v>12</v>
      </c>
      <c r="G2614" t="s">
        <v>13</v>
      </c>
      <c r="H2614" t="s">
        <v>12</v>
      </c>
      <c r="I2614">
        <v>59</v>
      </c>
      <c r="J2614" t="str">
        <f>IF(ABS((C2614-AVERAGE($C:$C))/_xlfn.STDEV.S(moras2[SALARIO]))&gt;1.96,"Atípico","No")</f>
        <v>No</v>
      </c>
      <c r="K2614" t="str">
        <f>IF(ABS((moras2[[#This Row],[EDAD]]-AVERAGE($I:$I))/_xlfn.STDEV.S($I:$I))&gt;1.96,"Atípico","No")</f>
        <v>No</v>
      </c>
      <c r="L2614" t="str">
        <f t="shared" si="80"/>
        <v>56+</v>
      </c>
      <c r="M2614" t="str">
        <f t="shared" si="81"/>
        <v>0-500.000</v>
      </c>
    </row>
    <row r="2615" spans="1:13" x14ac:dyDescent="0.35">
      <c r="A2615">
        <v>3013</v>
      </c>
      <c r="B2615" t="s">
        <v>9</v>
      </c>
      <c r="C2615">
        <v>398401.34</v>
      </c>
      <c r="D2615" t="s">
        <v>10</v>
      </c>
      <c r="E2615" t="s">
        <v>16</v>
      </c>
      <c r="F2615" t="s">
        <v>12</v>
      </c>
      <c r="G2615" t="s">
        <v>13</v>
      </c>
      <c r="H2615" t="s">
        <v>13</v>
      </c>
      <c r="I2615">
        <v>38</v>
      </c>
      <c r="J2615" t="str">
        <f>IF(ABS((C2615-AVERAGE($C:$C))/_xlfn.STDEV.S(moras2[SALARIO]))&gt;1.96,"Atípico","No")</f>
        <v>No</v>
      </c>
      <c r="K2615" t="str">
        <f>IF(ABS((moras2[[#This Row],[EDAD]]-AVERAGE($I:$I))/_xlfn.STDEV.S($I:$I))&gt;1.96,"Atípico","No")</f>
        <v>No</v>
      </c>
      <c r="L2615" t="str">
        <f t="shared" si="80"/>
        <v>36-45</v>
      </c>
      <c r="M2615" t="str">
        <f t="shared" si="81"/>
        <v>0-500.000</v>
      </c>
    </row>
    <row r="2616" spans="1:13" x14ac:dyDescent="0.35">
      <c r="A2616">
        <v>1567</v>
      </c>
      <c r="B2616" t="s">
        <v>9</v>
      </c>
      <c r="C2616">
        <v>398327.08</v>
      </c>
      <c r="D2616" t="s">
        <v>10</v>
      </c>
      <c r="E2616" t="s">
        <v>16</v>
      </c>
      <c r="F2616" t="s">
        <v>12</v>
      </c>
      <c r="G2616" t="s">
        <v>13</v>
      </c>
      <c r="H2616" t="s">
        <v>13</v>
      </c>
      <c r="I2616">
        <v>38</v>
      </c>
      <c r="J2616" t="str">
        <f>IF(ABS((C2616-AVERAGE($C:$C))/_xlfn.STDEV.S(moras2[SALARIO]))&gt;1.96,"Atípico","No")</f>
        <v>No</v>
      </c>
      <c r="K2616" t="str">
        <f>IF(ABS((moras2[[#This Row],[EDAD]]-AVERAGE($I:$I))/_xlfn.STDEV.S($I:$I))&gt;1.96,"Atípico","No")</f>
        <v>No</v>
      </c>
      <c r="L2616" t="str">
        <f t="shared" si="80"/>
        <v>36-45</v>
      </c>
      <c r="M2616" t="str">
        <f t="shared" si="81"/>
        <v>0-500.000</v>
      </c>
    </row>
    <row r="2617" spans="1:13" x14ac:dyDescent="0.35">
      <c r="A2617">
        <v>408</v>
      </c>
      <c r="B2617" t="s">
        <v>15</v>
      </c>
      <c r="C2617">
        <v>398320</v>
      </c>
      <c r="D2617" t="s">
        <v>10</v>
      </c>
      <c r="E2617" t="s">
        <v>11</v>
      </c>
      <c r="F2617" t="s">
        <v>12</v>
      </c>
      <c r="G2617" t="s">
        <v>13</v>
      </c>
      <c r="H2617" t="s">
        <v>12</v>
      </c>
      <c r="I2617">
        <v>62</v>
      </c>
      <c r="J2617" t="str">
        <f>IF(ABS((C2617-AVERAGE($C:$C))/_xlfn.STDEV.S(moras2[SALARIO]))&gt;1.96,"Atípico","No")</f>
        <v>No</v>
      </c>
      <c r="K2617" t="str">
        <f>IF(ABS((moras2[[#This Row],[EDAD]]-AVERAGE($I:$I))/_xlfn.STDEV.S($I:$I))&gt;1.96,"Atípico","No")</f>
        <v>No</v>
      </c>
      <c r="L2617" t="str">
        <f t="shared" si="80"/>
        <v>56+</v>
      </c>
      <c r="M2617" t="str">
        <f t="shared" si="81"/>
        <v>0-500.000</v>
      </c>
    </row>
    <row r="2618" spans="1:13" x14ac:dyDescent="0.35">
      <c r="A2618">
        <v>496</v>
      </c>
      <c r="B2618" t="s">
        <v>9</v>
      </c>
      <c r="C2618">
        <v>398239.35</v>
      </c>
      <c r="D2618" t="s">
        <v>10</v>
      </c>
      <c r="E2618" t="s">
        <v>16</v>
      </c>
      <c r="F2618" t="s">
        <v>12</v>
      </c>
      <c r="G2618" t="s">
        <v>13</v>
      </c>
      <c r="H2618" t="s">
        <v>13</v>
      </c>
      <c r="I2618">
        <v>20</v>
      </c>
      <c r="J2618" t="str">
        <f>IF(ABS((C2618-AVERAGE($C:$C))/_xlfn.STDEV.S(moras2[SALARIO]))&gt;1.96,"Atípico","No")</f>
        <v>No</v>
      </c>
      <c r="K2618" t="str">
        <f>IF(ABS((moras2[[#This Row],[EDAD]]-AVERAGE($I:$I))/_xlfn.STDEV.S($I:$I))&gt;1.96,"Atípico","No")</f>
        <v>No</v>
      </c>
      <c r="L2618" t="str">
        <f t="shared" si="80"/>
        <v>26-35</v>
      </c>
      <c r="M2618" t="str">
        <f t="shared" si="81"/>
        <v>0-500.000</v>
      </c>
    </row>
    <row r="2619" spans="1:13" x14ac:dyDescent="0.35">
      <c r="A2619">
        <v>30</v>
      </c>
      <c r="B2619" t="s">
        <v>9</v>
      </c>
      <c r="C2619">
        <v>398125</v>
      </c>
      <c r="D2619" t="s">
        <v>10</v>
      </c>
      <c r="E2619" t="s">
        <v>16</v>
      </c>
      <c r="F2619" t="s">
        <v>12</v>
      </c>
      <c r="G2619" t="s">
        <v>13</v>
      </c>
      <c r="H2619" t="s">
        <v>13</v>
      </c>
      <c r="I2619">
        <v>38</v>
      </c>
      <c r="J2619" t="str">
        <f>IF(ABS((C2619-AVERAGE($C:$C))/_xlfn.STDEV.S(moras2[SALARIO]))&gt;1.96,"Atípico","No")</f>
        <v>No</v>
      </c>
      <c r="K2619" t="str">
        <f>IF(ABS((moras2[[#This Row],[EDAD]]-AVERAGE($I:$I))/_xlfn.STDEV.S($I:$I))&gt;1.96,"Atípico","No")</f>
        <v>No</v>
      </c>
      <c r="L2619" t="str">
        <f t="shared" si="80"/>
        <v>36-45</v>
      </c>
      <c r="M2619" t="str">
        <f t="shared" si="81"/>
        <v>0-500.000</v>
      </c>
    </row>
    <row r="2620" spans="1:13" x14ac:dyDescent="0.35">
      <c r="A2620">
        <v>1320</v>
      </c>
      <c r="B2620" t="s">
        <v>15</v>
      </c>
      <c r="C2620">
        <v>397927</v>
      </c>
      <c r="D2620" t="s">
        <v>10</v>
      </c>
      <c r="E2620" t="s">
        <v>16</v>
      </c>
      <c r="F2620" t="s">
        <v>12</v>
      </c>
      <c r="G2620" t="s">
        <v>13</v>
      </c>
      <c r="H2620" t="s">
        <v>13</v>
      </c>
      <c r="I2620">
        <v>27</v>
      </c>
      <c r="J2620" t="str">
        <f>IF(ABS((C2620-AVERAGE($C:$C))/_xlfn.STDEV.S(moras2[SALARIO]))&gt;1.96,"Atípico","No")</f>
        <v>No</v>
      </c>
      <c r="K2620" t="str">
        <f>IF(ABS((moras2[[#This Row],[EDAD]]-AVERAGE($I:$I))/_xlfn.STDEV.S($I:$I))&gt;1.96,"Atípico","No")</f>
        <v>No</v>
      </c>
      <c r="L2620" t="str">
        <f t="shared" si="80"/>
        <v>26-35</v>
      </c>
      <c r="M2620" t="str">
        <f t="shared" si="81"/>
        <v>0-500.000</v>
      </c>
    </row>
    <row r="2621" spans="1:13" x14ac:dyDescent="0.35">
      <c r="A2621">
        <v>1538</v>
      </c>
      <c r="B2621" t="s">
        <v>15</v>
      </c>
      <c r="C2621">
        <v>397630.9</v>
      </c>
      <c r="D2621" t="s">
        <v>10</v>
      </c>
      <c r="E2621" t="s">
        <v>16</v>
      </c>
      <c r="F2621" t="s">
        <v>12</v>
      </c>
      <c r="G2621" t="s">
        <v>13</v>
      </c>
      <c r="H2621" t="s">
        <v>13</v>
      </c>
      <c r="I2621">
        <v>32</v>
      </c>
      <c r="J2621" t="str">
        <f>IF(ABS((C2621-AVERAGE($C:$C))/_xlfn.STDEV.S(moras2[SALARIO]))&gt;1.96,"Atípico","No")</f>
        <v>No</v>
      </c>
      <c r="K2621" t="str">
        <f>IF(ABS((moras2[[#This Row],[EDAD]]-AVERAGE($I:$I))/_xlfn.STDEV.S($I:$I))&gt;1.96,"Atípico","No")</f>
        <v>No</v>
      </c>
      <c r="L2621" t="str">
        <f t="shared" si="80"/>
        <v>26-35</v>
      </c>
      <c r="M2621" t="str">
        <f t="shared" si="81"/>
        <v>0-500.000</v>
      </c>
    </row>
    <row r="2622" spans="1:13" x14ac:dyDescent="0.35">
      <c r="A2622">
        <v>589</v>
      </c>
      <c r="B2622" t="s">
        <v>15</v>
      </c>
      <c r="C2622">
        <v>397559.9</v>
      </c>
      <c r="D2622" t="s">
        <v>10</v>
      </c>
      <c r="E2622" t="s">
        <v>16</v>
      </c>
      <c r="F2622" t="s">
        <v>12</v>
      </c>
      <c r="G2622" t="s">
        <v>13</v>
      </c>
      <c r="H2622" t="s">
        <v>13</v>
      </c>
      <c r="I2622">
        <v>21</v>
      </c>
      <c r="J2622" t="str">
        <f>IF(ABS((C2622-AVERAGE($C:$C))/_xlfn.STDEV.S(moras2[SALARIO]))&gt;1.96,"Atípico","No")</f>
        <v>No</v>
      </c>
      <c r="K2622" t="str">
        <f>IF(ABS((moras2[[#This Row],[EDAD]]-AVERAGE($I:$I))/_xlfn.STDEV.S($I:$I))&gt;1.96,"Atípico","No")</f>
        <v>No</v>
      </c>
      <c r="L2622" t="str">
        <f t="shared" si="80"/>
        <v>26-35</v>
      </c>
      <c r="M2622" t="str">
        <f t="shared" si="81"/>
        <v>0-500.000</v>
      </c>
    </row>
    <row r="2623" spans="1:13" x14ac:dyDescent="0.35">
      <c r="A2623">
        <v>2956</v>
      </c>
      <c r="B2623" t="s">
        <v>15</v>
      </c>
      <c r="C2623">
        <v>397559.9</v>
      </c>
      <c r="D2623" t="s">
        <v>10</v>
      </c>
      <c r="E2623" t="s">
        <v>16</v>
      </c>
      <c r="F2623" t="s">
        <v>12</v>
      </c>
      <c r="G2623" t="s">
        <v>12</v>
      </c>
      <c r="H2623" t="s">
        <v>13</v>
      </c>
      <c r="I2623">
        <v>26</v>
      </c>
      <c r="J2623" t="str">
        <f>IF(ABS((C2623-AVERAGE($C:$C))/_xlfn.STDEV.S(moras2[SALARIO]))&gt;1.96,"Atípico","No")</f>
        <v>No</v>
      </c>
      <c r="K2623" t="str">
        <f>IF(ABS((moras2[[#This Row],[EDAD]]-AVERAGE($I:$I))/_xlfn.STDEV.S($I:$I))&gt;1.96,"Atípico","No")</f>
        <v>No</v>
      </c>
      <c r="L2623" t="str">
        <f t="shared" si="80"/>
        <v>26-35</v>
      </c>
      <c r="M2623" t="str">
        <f t="shared" si="81"/>
        <v>0-500.000</v>
      </c>
    </row>
    <row r="2624" spans="1:13" x14ac:dyDescent="0.35">
      <c r="A2624">
        <v>2653</v>
      </c>
      <c r="B2624" t="s">
        <v>15</v>
      </c>
      <c r="C2624">
        <v>397504.45</v>
      </c>
      <c r="D2624" t="s">
        <v>10</v>
      </c>
      <c r="E2624" t="s">
        <v>16</v>
      </c>
      <c r="F2624" t="s">
        <v>12</v>
      </c>
      <c r="G2624" t="s">
        <v>13</v>
      </c>
      <c r="H2624" t="s">
        <v>13</v>
      </c>
      <c r="I2624">
        <v>22</v>
      </c>
      <c r="J2624" t="str">
        <f>IF(ABS((C2624-AVERAGE($C:$C))/_xlfn.STDEV.S(moras2[SALARIO]))&gt;1.96,"Atípico","No")</f>
        <v>No</v>
      </c>
      <c r="K2624" t="str">
        <f>IF(ABS((moras2[[#This Row],[EDAD]]-AVERAGE($I:$I))/_xlfn.STDEV.S($I:$I))&gt;1.96,"Atípico","No")</f>
        <v>No</v>
      </c>
      <c r="L2624" t="str">
        <f t="shared" si="80"/>
        <v>26-35</v>
      </c>
      <c r="M2624" t="str">
        <f t="shared" si="81"/>
        <v>0-500.000</v>
      </c>
    </row>
    <row r="2625" spans="1:13" x14ac:dyDescent="0.35">
      <c r="A2625">
        <v>6</v>
      </c>
      <c r="B2625" t="s">
        <v>9</v>
      </c>
      <c r="C2625">
        <v>397150</v>
      </c>
      <c r="D2625" t="s">
        <v>10</v>
      </c>
      <c r="E2625" t="s">
        <v>16</v>
      </c>
      <c r="F2625" t="s">
        <v>12</v>
      </c>
      <c r="G2625" t="s">
        <v>13</v>
      </c>
      <c r="H2625" t="s">
        <v>13</v>
      </c>
      <c r="I2625">
        <v>44</v>
      </c>
      <c r="J2625" t="str">
        <f>IF(ABS((C2625-AVERAGE($C:$C))/_xlfn.STDEV.S(moras2[SALARIO]))&gt;1.96,"Atípico","No")</f>
        <v>No</v>
      </c>
      <c r="K2625" t="str">
        <f>IF(ABS((moras2[[#This Row],[EDAD]]-AVERAGE($I:$I))/_xlfn.STDEV.S($I:$I))&gt;1.96,"Atípico","No")</f>
        <v>No</v>
      </c>
      <c r="L2625" t="str">
        <f t="shared" si="80"/>
        <v>36-45</v>
      </c>
      <c r="M2625" t="str">
        <f t="shared" si="81"/>
        <v>0-500.000</v>
      </c>
    </row>
    <row r="2626" spans="1:13" x14ac:dyDescent="0.35">
      <c r="A2626">
        <v>4003</v>
      </c>
      <c r="B2626" t="s">
        <v>9</v>
      </c>
      <c r="C2626">
        <v>396946.3</v>
      </c>
      <c r="D2626" t="s">
        <v>10</v>
      </c>
      <c r="E2626" t="s">
        <v>11</v>
      </c>
      <c r="F2626" t="s">
        <v>12</v>
      </c>
      <c r="G2626" t="s">
        <v>13</v>
      </c>
      <c r="H2626" t="s">
        <v>13</v>
      </c>
      <c r="I2626">
        <v>58</v>
      </c>
      <c r="J2626" t="str">
        <f>IF(ABS((C2626-AVERAGE($C:$C))/_xlfn.STDEV.S(moras2[SALARIO]))&gt;1.96,"Atípico","No")</f>
        <v>No</v>
      </c>
      <c r="K2626" t="str">
        <f>IF(ABS((moras2[[#This Row],[EDAD]]-AVERAGE($I:$I))/_xlfn.STDEV.S($I:$I))&gt;1.96,"Atípico","No")</f>
        <v>No</v>
      </c>
      <c r="L2626" t="str">
        <f t="shared" ref="L2626:L2689" si="82">IF(I2626&lt;=35,"26-35",IF(I2626&lt;=45,"36-45",IF(I2626&lt;=55,"46-55","56+")))</f>
        <v>56+</v>
      </c>
      <c r="M2626" t="str">
        <f t="shared" ref="M2626:M2689" si="83">IF(C2626&lt;=500000,"0-500.000",
IF(C2626&lt;=1000000,"500.001-1.000.000",
IF(C2626&lt;=5000000,"1.000.001-5.000.000",
"5.000.001-16.858.742")))</f>
        <v>0-500.000</v>
      </c>
    </row>
    <row r="2627" spans="1:13" x14ac:dyDescent="0.35">
      <c r="A2627">
        <v>292</v>
      </c>
      <c r="B2627" t="s">
        <v>9</v>
      </c>
      <c r="C2627">
        <v>396805</v>
      </c>
      <c r="D2627" t="s">
        <v>10</v>
      </c>
      <c r="E2627" t="s">
        <v>16</v>
      </c>
      <c r="F2627" t="s">
        <v>12</v>
      </c>
      <c r="G2627" t="s">
        <v>13</v>
      </c>
      <c r="H2627" t="s">
        <v>13</v>
      </c>
      <c r="I2627">
        <v>40</v>
      </c>
      <c r="J2627" t="str">
        <f>IF(ABS((C2627-AVERAGE($C:$C))/_xlfn.STDEV.S(moras2[SALARIO]))&gt;1.96,"Atípico","No")</f>
        <v>No</v>
      </c>
      <c r="K2627" t="str">
        <f>IF(ABS((moras2[[#This Row],[EDAD]]-AVERAGE($I:$I))/_xlfn.STDEV.S($I:$I))&gt;1.96,"Atípico","No")</f>
        <v>No</v>
      </c>
      <c r="L2627" t="str">
        <f t="shared" si="82"/>
        <v>36-45</v>
      </c>
      <c r="M2627" t="str">
        <f t="shared" si="83"/>
        <v>0-500.000</v>
      </c>
    </row>
    <row r="2628" spans="1:13" x14ac:dyDescent="0.35">
      <c r="A2628">
        <v>3040</v>
      </c>
      <c r="B2628" t="s">
        <v>9</v>
      </c>
      <c r="C2628">
        <v>396543.85</v>
      </c>
      <c r="D2628" t="s">
        <v>10</v>
      </c>
      <c r="E2628" t="s">
        <v>16</v>
      </c>
      <c r="F2628" t="s">
        <v>12</v>
      </c>
      <c r="G2628" t="s">
        <v>13</v>
      </c>
      <c r="H2628" t="s">
        <v>13</v>
      </c>
      <c r="I2628">
        <v>27</v>
      </c>
      <c r="J2628" t="str">
        <f>IF(ABS((C2628-AVERAGE($C:$C))/_xlfn.STDEV.S(moras2[SALARIO]))&gt;1.96,"Atípico","No")</f>
        <v>No</v>
      </c>
      <c r="K2628" t="str">
        <f>IF(ABS((moras2[[#This Row],[EDAD]]-AVERAGE($I:$I))/_xlfn.STDEV.S($I:$I))&gt;1.96,"Atípico","No")</f>
        <v>No</v>
      </c>
      <c r="L2628" t="str">
        <f t="shared" si="82"/>
        <v>26-35</v>
      </c>
      <c r="M2628" t="str">
        <f t="shared" si="83"/>
        <v>0-500.000</v>
      </c>
    </row>
    <row r="2629" spans="1:13" x14ac:dyDescent="0.35">
      <c r="A2629">
        <v>3854</v>
      </c>
      <c r="B2629" t="s">
        <v>9</v>
      </c>
      <c r="C2629">
        <v>396286</v>
      </c>
      <c r="D2629" t="s">
        <v>10</v>
      </c>
      <c r="E2629" t="s">
        <v>16</v>
      </c>
      <c r="F2629" t="s">
        <v>12</v>
      </c>
      <c r="G2629" t="s">
        <v>13</v>
      </c>
      <c r="H2629" t="s">
        <v>13</v>
      </c>
      <c r="I2629">
        <v>37</v>
      </c>
      <c r="J2629" t="str">
        <f>IF(ABS((C2629-AVERAGE($C:$C))/_xlfn.STDEV.S(moras2[SALARIO]))&gt;1.96,"Atípico","No")</f>
        <v>No</v>
      </c>
      <c r="K2629" t="str">
        <f>IF(ABS((moras2[[#This Row],[EDAD]]-AVERAGE($I:$I))/_xlfn.STDEV.S($I:$I))&gt;1.96,"Atípico","No")</f>
        <v>No</v>
      </c>
      <c r="L2629" t="str">
        <f t="shared" si="82"/>
        <v>36-45</v>
      </c>
      <c r="M2629" t="str">
        <f t="shared" si="83"/>
        <v>0-500.000</v>
      </c>
    </row>
    <row r="2630" spans="1:13" x14ac:dyDescent="0.35">
      <c r="A2630">
        <v>1052</v>
      </c>
      <c r="B2630" t="s">
        <v>15</v>
      </c>
      <c r="C2630">
        <v>396057</v>
      </c>
      <c r="D2630" t="s">
        <v>18</v>
      </c>
      <c r="E2630" t="s">
        <v>16</v>
      </c>
      <c r="F2630" t="s">
        <v>12</v>
      </c>
      <c r="G2630" t="s">
        <v>13</v>
      </c>
      <c r="H2630" t="s">
        <v>13</v>
      </c>
      <c r="I2630">
        <v>19</v>
      </c>
      <c r="J2630" t="str">
        <f>IF(ABS((C2630-AVERAGE($C:$C))/_xlfn.STDEV.S(moras2[SALARIO]))&gt;1.96,"Atípico","No")</f>
        <v>No</v>
      </c>
      <c r="K2630" t="str">
        <f>IF(ABS((moras2[[#This Row],[EDAD]]-AVERAGE($I:$I))/_xlfn.STDEV.S($I:$I))&gt;1.96,"Atípico","No")</f>
        <v>No</v>
      </c>
      <c r="L2630" t="str">
        <f t="shared" si="82"/>
        <v>26-35</v>
      </c>
      <c r="M2630" t="str">
        <f t="shared" si="83"/>
        <v>0-500.000</v>
      </c>
    </row>
    <row r="2631" spans="1:13" x14ac:dyDescent="0.35">
      <c r="A2631">
        <v>1295</v>
      </c>
      <c r="B2631" t="s">
        <v>9</v>
      </c>
      <c r="C2631">
        <v>395499</v>
      </c>
      <c r="D2631" t="s">
        <v>10</v>
      </c>
      <c r="E2631" t="s">
        <v>16</v>
      </c>
      <c r="F2631" t="s">
        <v>12</v>
      </c>
      <c r="G2631" t="s">
        <v>13</v>
      </c>
      <c r="H2631" t="s">
        <v>13</v>
      </c>
      <c r="I2631">
        <v>27</v>
      </c>
      <c r="J2631" t="str">
        <f>IF(ABS((C2631-AVERAGE($C:$C))/_xlfn.STDEV.S(moras2[SALARIO]))&gt;1.96,"Atípico","No")</f>
        <v>No</v>
      </c>
      <c r="K2631" t="str">
        <f>IF(ABS((moras2[[#This Row],[EDAD]]-AVERAGE($I:$I))/_xlfn.STDEV.S($I:$I))&gt;1.96,"Atípico","No")</f>
        <v>No</v>
      </c>
      <c r="L2631" t="str">
        <f t="shared" si="82"/>
        <v>26-35</v>
      </c>
      <c r="M2631" t="str">
        <f t="shared" si="83"/>
        <v>0-500.000</v>
      </c>
    </row>
    <row r="2632" spans="1:13" x14ac:dyDescent="0.35">
      <c r="A2632">
        <v>3747</v>
      </c>
      <c r="B2632" t="s">
        <v>9</v>
      </c>
      <c r="C2632">
        <v>395218.86</v>
      </c>
      <c r="D2632" t="s">
        <v>10</v>
      </c>
      <c r="E2632" t="s">
        <v>16</v>
      </c>
      <c r="F2632" t="s">
        <v>12</v>
      </c>
      <c r="G2632" t="s">
        <v>13</v>
      </c>
      <c r="H2632" t="s">
        <v>13</v>
      </c>
      <c r="I2632">
        <v>20</v>
      </c>
      <c r="J2632" t="str">
        <f>IF(ABS((C2632-AVERAGE($C:$C))/_xlfn.STDEV.S(moras2[SALARIO]))&gt;1.96,"Atípico","No")</f>
        <v>No</v>
      </c>
      <c r="K2632" t="str">
        <f>IF(ABS((moras2[[#This Row],[EDAD]]-AVERAGE($I:$I))/_xlfn.STDEV.S($I:$I))&gt;1.96,"Atípico","No")</f>
        <v>No</v>
      </c>
      <c r="L2632" t="str">
        <f t="shared" si="82"/>
        <v>26-35</v>
      </c>
      <c r="M2632" t="str">
        <f t="shared" si="83"/>
        <v>0-500.000</v>
      </c>
    </row>
    <row r="2633" spans="1:13" x14ac:dyDescent="0.35">
      <c r="A2633">
        <v>3596</v>
      </c>
      <c r="B2633" t="s">
        <v>9</v>
      </c>
      <c r="C2633">
        <v>395044.25</v>
      </c>
      <c r="D2633" t="s">
        <v>10</v>
      </c>
      <c r="E2633" t="s">
        <v>11</v>
      </c>
      <c r="F2633" t="s">
        <v>12</v>
      </c>
      <c r="G2633" t="s">
        <v>13</v>
      </c>
      <c r="H2633" t="s">
        <v>13</v>
      </c>
      <c r="I2633">
        <v>56</v>
      </c>
      <c r="J2633" t="str">
        <f>IF(ABS((C2633-AVERAGE($C:$C))/_xlfn.STDEV.S(moras2[SALARIO]))&gt;1.96,"Atípico","No")</f>
        <v>No</v>
      </c>
      <c r="K2633" t="str">
        <f>IF(ABS((moras2[[#This Row],[EDAD]]-AVERAGE($I:$I))/_xlfn.STDEV.S($I:$I))&gt;1.96,"Atípico","No")</f>
        <v>No</v>
      </c>
      <c r="L2633" t="str">
        <f t="shared" si="82"/>
        <v>56+</v>
      </c>
      <c r="M2633" t="str">
        <f t="shared" si="83"/>
        <v>0-500.000</v>
      </c>
    </row>
    <row r="2634" spans="1:13" x14ac:dyDescent="0.35">
      <c r="A2634">
        <v>1939</v>
      </c>
      <c r="B2634" t="s">
        <v>15</v>
      </c>
      <c r="C2634">
        <v>394998</v>
      </c>
      <c r="D2634" t="s">
        <v>10</v>
      </c>
      <c r="E2634" t="s">
        <v>16</v>
      </c>
      <c r="F2634" t="s">
        <v>12</v>
      </c>
      <c r="G2634" t="s">
        <v>13</v>
      </c>
      <c r="H2634" t="s">
        <v>13</v>
      </c>
      <c r="I2634">
        <v>29</v>
      </c>
      <c r="J2634" t="str">
        <f>IF(ABS((C2634-AVERAGE($C:$C))/_xlfn.STDEV.S(moras2[SALARIO]))&gt;1.96,"Atípico","No")</f>
        <v>No</v>
      </c>
      <c r="K2634" t="str">
        <f>IF(ABS((moras2[[#This Row],[EDAD]]-AVERAGE($I:$I))/_xlfn.STDEV.S($I:$I))&gt;1.96,"Atípico","No")</f>
        <v>No</v>
      </c>
      <c r="L2634" t="str">
        <f t="shared" si="82"/>
        <v>26-35</v>
      </c>
      <c r="M2634" t="str">
        <f t="shared" si="83"/>
        <v>0-500.000</v>
      </c>
    </row>
    <row r="2635" spans="1:13" x14ac:dyDescent="0.35">
      <c r="A2635">
        <v>3410</v>
      </c>
      <c r="B2635" t="s">
        <v>9</v>
      </c>
      <c r="C2635">
        <v>394800</v>
      </c>
      <c r="D2635" t="s">
        <v>10</v>
      </c>
      <c r="E2635" t="s">
        <v>16</v>
      </c>
      <c r="F2635" t="s">
        <v>12</v>
      </c>
      <c r="G2635" t="s">
        <v>13</v>
      </c>
      <c r="H2635" t="s">
        <v>13</v>
      </c>
      <c r="I2635">
        <v>51</v>
      </c>
      <c r="J2635" t="str">
        <f>IF(ABS((C2635-AVERAGE($C:$C))/_xlfn.STDEV.S(moras2[SALARIO]))&gt;1.96,"Atípico","No")</f>
        <v>No</v>
      </c>
      <c r="K2635" t="str">
        <f>IF(ABS((moras2[[#This Row],[EDAD]]-AVERAGE($I:$I))/_xlfn.STDEV.S($I:$I))&gt;1.96,"Atípico","No")</f>
        <v>No</v>
      </c>
      <c r="L2635" t="str">
        <f t="shared" si="82"/>
        <v>46-55</v>
      </c>
      <c r="M2635" t="str">
        <f t="shared" si="83"/>
        <v>0-500.000</v>
      </c>
    </row>
    <row r="2636" spans="1:13" x14ac:dyDescent="0.35">
      <c r="A2636">
        <v>2511</v>
      </c>
      <c r="B2636" t="s">
        <v>9</v>
      </c>
      <c r="C2636">
        <v>394755.25</v>
      </c>
      <c r="D2636" t="s">
        <v>10</v>
      </c>
      <c r="E2636" t="s">
        <v>16</v>
      </c>
      <c r="F2636" t="s">
        <v>12</v>
      </c>
      <c r="G2636" t="s">
        <v>13</v>
      </c>
      <c r="H2636" t="s">
        <v>13</v>
      </c>
      <c r="I2636">
        <v>37</v>
      </c>
      <c r="J2636" t="str">
        <f>IF(ABS((C2636-AVERAGE($C:$C))/_xlfn.STDEV.S(moras2[SALARIO]))&gt;1.96,"Atípico","No")</f>
        <v>No</v>
      </c>
      <c r="K2636" t="str">
        <f>IF(ABS((moras2[[#This Row],[EDAD]]-AVERAGE($I:$I))/_xlfn.STDEV.S($I:$I))&gt;1.96,"Atípico","No")</f>
        <v>No</v>
      </c>
      <c r="L2636" t="str">
        <f t="shared" si="82"/>
        <v>36-45</v>
      </c>
      <c r="M2636" t="str">
        <f t="shared" si="83"/>
        <v>0-500.000</v>
      </c>
    </row>
    <row r="2637" spans="1:13" x14ac:dyDescent="0.35">
      <c r="A2637">
        <v>4120</v>
      </c>
      <c r="B2637" t="s">
        <v>9</v>
      </c>
      <c r="C2637">
        <v>394526</v>
      </c>
      <c r="D2637" t="s">
        <v>18</v>
      </c>
      <c r="E2637" t="s">
        <v>16</v>
      </c>
      <c r="F2637" t="s">
        <v>12</v>
      </c>
      <c r="G2637" t="s">
        <v>13</v>
      </c>
      <c r="H2637" t="s">
        <v>12</v>
      </c>
      <c r="I2637">
        <v>48</v>
      </c>
      <c r="J2637" t="str">
        <f>IF(ABS((C2637-AVERAGE($C:$C))/_xlfn.STDEV.S(moras2[SALARIO]))&gt;1.96,"Atípico","No")</f>
        <v>No</v>
      </c>
      <c r="K2637" t="str">
        <f>IF(ABS((moras2[[#This Row],[EDAD]]-AVERAGE($I:$I))/_xlfn.STDEV.S($I:$I))&gt;1.96,"Atípico","No")</f>
        <v>No</v>
      </c>
      <c r="L2637" t="str">
        <f t="shared" si="82"/>
        <v>46-55</v>
      </c>
      <c r="M2637" t="str">
        <f t="shared" si="83"/>
        <v>0-500.000</v>
      </c>
    </row>
    <row r="2638" spans="1:13" x14ac:dyDescent="0.35">
      <c r="A2638">
        <v>4886</v>
      </c>
      <c r="B2638" t="s">
        <v>9</v>
      </c>
      <c r="C2638">
        <v>394319</v>
      </c>
      <c r="D2638" t="s">
        <v>10</v>
      </c>
      <c r="E2638" t="s">
        <v>16</v>
      </c>
      <c r="F2638" t="s">
        <v>12</v>
      </c>
      <c r="G2638" t="s">
        <v>13</v>
      </c>
      <c r="H2638" t="s">
        <v>13</v>
      </c>
      <c r="I2638">
        <v>34</v>
      </c>
      <c r="J2638" t="str">
        <f>IF(ABS((C2638-AVERAGE($C:$C))/_xlfn.STDEV.S(moras2[SALARIO]))&gt;1.96,"Atípico","No")</f>
        <v>No</v>
      </c>
      <c r="K2638" t="str">
        <f>IF(ABS((moras2[[#This Row],[EDAD]]-AVERAGE($I:$I))/_xlfn.STDEV.S($I:$I))&gt;1.96,"Atípico","No")</f>
        <v>No</v>
      </c>
      <c r="L2638" t="str">
        <f t="shared" si="82"/>
        <v>26-35</v>
      </c>
      <c r="M2638" t="str">
        <f t="shared" si="83"/>
        <v>0-500.000</v>
      </c>
    </row>
    <row r="2639" spans="1:13" x14ac:dyDescent="0.35">
      <c r="A2639">
        <v>2179</v>
      </c>
      <c r="B2639" t="s">
        <v>9</v>
      </c>
      <c r="C2639">
        <v>394295.68</v>
      </c>
      <c r="D2639" t="s">
        <v>10</v>
      </c>
      <c r="E2639" t="s">
        <v>16</v>
      </c>
      <c r="F2639" t="s">
        <v>12</v>
      </c>
      <c r="G2639" t="s">
        <v>13</v>
      </c>
      <c r="H2639" t="s">
        <v>13</v>
      </c>
      <c r="I2639">
        <v>42</v>
      </c>
      <c r="J2639" t="str">
        <f>IF(ABS((C2639-AVERAGE($C:$C))/_xlfn.STDEV.S(moras2[SALARIO]))&gt;1.96,"Atípico","No")</f>
        <v>No</v>
      </c>
      <c r="K2639" t="str">
        <f>IF(ABS((moras2[[#This Row],[EDAD]]-AVERAGE($I:$I))/_xlfn.STDEV.S($I:$I))&gt;1.96,"Atípico","No")</f>
        <v>No</v>
      </c>
      <c r="L2639" t="str">
        <f t="shared" si="82"/>
        <v>36-45</v>
      </c>
      <c r="M2639" t="str">
        <f t="shared" si="83"/>
        <v>0-500.000</v>
      </c>
    </row>
    <row r="2640" spans="1:13" x14ac:dyDescent="0.35">
      <c r="A2640">
        <v>4069</v>
      </c>
      <c r="B2640" t="s">
        <v>9</v>
      </c>
      <c r="C2640">
        <v>394263</v>
      </c>
      <c r="D2640" t="s">
        <v>18</v>
      </c>
      <c r="E2640" t="s">
        <v>16</v>
      </c>
      <c r="F2640" t="s">
        <v>12</v>
      </c>
      <c r="G2640" t="s">
        <v>12</v>
      </c>
      <c r="H2640" t="s">
        <v>12</v>
      </c>
      <c r="I2640">
        <v>51</v>
      </c>
      <c r="J2640" t="str">
        <f>IF(ABS((C2640-AVERAGE($C:$C))/_xlfn.STDEV.S(moras2[SALARIO]))&gt;1.96,"Atípico","No")</f>
        <v>No</v>
      </c>
      <c r="K2640" t="str">
        <f>IF(ABS((moras2[[#This Row],[EDAD]]-AVERAGE($I:$I))/_xlfn.STDEV.S($I:$I))&gt;1.96,"Atípico","No")</f>
        <v>No</v>
      </c>
      <c r="L2640" t="str">
        <f t="shared" si="82"/>
        <v>46-55</v>
      </c>
      <c r="M2640" t="str">
        <f t="shared" si="83"/>
        <v>0-500.000</v>
      </c>
    </row>
    <row r="2641" spans="1:13" x14ac:dyDescent="0.35">
      <c r="A2641">
        <v>1725</v>
      </c>
      <c r="B2641" t="s">
        <v>9</v>
      </c>
      <c r="C2641">
        <v>393988.8</v>
      </c>
      <c r="D2641" t="s">
        <v>10</v>
      </c>
      <c r="E2641" t="s">
        <v>11</v>
      </c>
      <c r="F2641" t="s">
        <v>12</v>
      </c>
      <c r="G2641" t="s">
        <v>13</v>
      </c>
      <c r="H2641" t="s">
        <v>13</v>
      </c>
      <c r="I2641">
        <v>58</v>
      </c>
      <c r="J2641" t="str">
        <f>IF(ABS((C2641-AVERAGE($C:$C))/_xlfn.STDEV.S(moras2[SALARIO]))&gt;1.96,"Atípico","No")</f>
        <v>No</v>
      </c>
      <c r="K2641" t="str">
        <f>IF(ABS((moras2[[#This Row],[EDAD]]-AVERAGE($I:$I))/_xlfn.STDEV.S($I:$I))&gt;1.96,"Atípico","No")</f>
        <v>No</v>
      </c>
      <c r="L2641" t="str">
        <f t="shared" si="82"/>
        <v>56+</v>
      </c>
      <c r="M2641" t="str">
        <f t="shared" si="83"/>
        <v>0-500.000</v>
      </c>
    </row>
    <row r="2642" spans="1:13" x14ac:dyDescent="0.35">
      <c r="A2642">
        <v>1993</v>
      </c>
      <c r="B2642" t="s">
        <v>9</v>
      </c>
      <c r="C2642">
        <v>393714</v>
      </c>
      <c r="D2642" t="s">
        <v>10</v>
      </c>
      <c r="E2642" t="s">
        <v>16</v>
      </c>
      <c r="F2642" t="s">
        <v>12</v>
      </c>
      <c r="G2642" t="s">
        <v>13</v>
      </c>
      <c r="H2642" t="s">
        <v>13</v>
      </c>
      <c r="I2642">
        <v>48</v>
      </c>
      <c r="J2642" t="str">
        <f>IF(ABS((C2642-AVERAGE($C:$C))/_xlfn.STDEV.S(moras2[SALARIO]))&gt;1.96,"Atípico","No")</f>
        <v>No</v>
      </c>
      <c r="K2642" t="str">
        <f>IF(ABS((moras2[[#This Row],[EDAD]]-AVERAGE($I:$I))/_xlfn.STDEV.S($I:$I))&gt;1.96,"Atípico","No")</f>
        <v>No</v>
      </c>
      <c r="L2642" t="str">
        <f t="shared" si="82"/>
        <v>46-55</v>
      </c>
      <c r="M2642" t="str">
        <f t="shared" si="83"/>
        <v>0-500.000</v>
      </c>
    </row>
    <row r="2643" spans="1:13" x14ac:dyDescent="0.35">
      <c r="A2643">
        <v>1140</v>
      </c>
      <c r="B2643" t="s">
        <v>9</v>
      </c>
      <c r="C2643">
        <v>393512.27</v>
      </c>
      <c r="D2643" t="s">
        <v>10</v>
      </c>
      <c r="E2643" t="s">
        <v>16</v>
      </c>
      <c r="F2643" t="s">
        <v>12</v>
      </c>
      <c r="G2643" t="s">
        <v>13</v>
      </c>
      <c r="H2643" t="s">
        <v>13</v>
      </c>
      <c r="I2643">
        <v>44</v>
      </c>
      <c r="J2643" t="str">
        <f>IF(ABS((C2643-AVERAGE($C:$C))/_xlfn.STDEV.S(moras2[SALARIO]))&gt;1.96,"Atípico","No")</f>
        <v>No</v>
      </c>
      <c r="K2643" t="str">
        <f>IF(ABS((moras2[[#This Row],[EDAD]]-AVERAGE($I:$I))/_xlfn.STDEV.S($I:$I))&gt;1.96,"Atípico","No")</f>
        <v>No</v>
      </c>
      <c r="L2643" t="str">
        <f t="shared" si="82"/>
        <v>36-45</v>
      </c>
      <c r="M2643" t="str">
        <f t="shared" si="83"/>
        <v>0-500.000</v>
      </c>
    </row>
    <row r="2644" spans="1:13" x14ac:dyDescent="0.35">
      <c r="A2644">
        <v>4646</v>
      </c>
      <c r="B2644" t="s">
        <v>15</v>
      </c>
      <c r="C2644">
        <v>392686</v>
      </c>
      <c r="D2644" t="s">
        <v>10</v>
      </c>
      <c r="E2644" t="s">
        <v>11</v>
      </c>
      <c r="F2644" t="s">
        <v>12</v>
      </c>
      <c r="G2644" t="s">
        <v>13</v>
      </c>
      <c r="H2644" t="s">
        <v>13</v>
      </c>
      <c r="I2644">
        <v>56</v>
      </c>
      <c r="J2644" t="str">
        <f>IF(ABS((C2644-AVERAGE($C:$C))/_xlfn.STDEV.S(moras2[SALARIO]))&gt;1.96,"Atípico","No")</f>
        <v>No</v>
      </c>
      <c r="K2644" t="str">
        <f>IF(ABS((moras2[[#This Row],[EDAD]]-AVERAGE($I:$I))/_xlfn.STDEV.S($I:$I))&gt;1.96,"Atípico","No")</f>
        <v>No</v>
      </c>
      <c r="L2644" t="str">
        <f t="shared" si="82"/>
        <v>56+</v>
      </c>
      <c r="M2644" t="str">
        <f t="shared" si="83"/>
        <v>0-500.000</v>
      </c>
    </row>
    <row r="2645" spans="1:13" x14ac:dyDescent="0.35">
      <c r="A2645">
        <v>2970</v>
      </c>
      <c r="B2645" t="s">
        <v>9</v>
      </c>
      <c r="C2645">
        <v>392675</v>
      </c>
      <c r="D2645" t="s">
        <v>18</v>
      </c>
      <c r="E2645" t="s">
        <v>16</v>
      </c>
      <c r="F2645" t="s">
        <v>12</v>
      </c>
      <c r="G2645" t="s">
        <v>13</v>
      </c>
      <c r="H2645" t="s">
        <v>13</v>
      </c>
      <c r="I2645">
        <v>44</v>
      </c>
      <c r="J2645" t="str">
        <f>IF(ABS((C2645-AVERAGE($C:$C))/_xlfn.STDEV.S(moras2[SALARIO]))&gt;1.96,"Atípico","No")</f>
        <v>No</v>
      </c>
      <c r="K2645" t="str">
        <f>IF(ABS((moras2[[#This Row],[EDAD]]-AVERAGE($I:$I))/_xlfn.STDEV.S($I:$I))&gt;1.96,"Atípico","No")</f>
        <v>No</v>
      </c>
      <c r="L2645" t="str">
        <f t="shared" si="82"/>
        <v>36-45</v>
      </c>
      <c r="M2645" t="str">
        <f t="shared" si="83"/>
        <v>0-500.000</v>
      </c>
    </row>
    <row r="2646" spans="1:13" x14ac:dyDescent="0.35">
      <c r="A2646">
        <v>1753</v>
      </c>
      <c r="B2646" t="s">
        <v>15</v>
      </c>
      <c r="C2646">
        <v>392375</v>
      </c>
      <c r="D2646" t="s">
        <v>10</v>
      </c>
      <c r="E2646" t="s">
        <v>16</v>
      </c>
      <c r="F2646" t="s">
        <v>12</v>
      </c>
      <c r="G2646" t="s">
        <v>13</v>
      </c>
      <c r="H2646" t="s">
        <v>13</v>
      </c>
      <c r="I2646">
        <v>33</v>
      </c>
      <c r="J2646" t="str">
        <f>IF(ABS((C2646-AVERAGE($C:$C))/_xlfn.STDEV.S(moras2[SALARIO]))&gt;1.96,"Atípico","No")</f>
        <v>No</v>
      </c>
      <c r="K2646" t="str">
        <f>IF(ABS((moras2[[#This Row],[EDAD]]-AVERAGE($I:$I))/_xlfn.STDEV.S($I:$I))&gt;1.96,"Atípico","No")</f>
        <v>No</v>
      </c>
      <c r="L2646" t="str">
        <f t="shared" si="82"/>
        <v>26-35</v>
      </c>
      <c r="M2646" t="str">
        <f t="shared" si="83"/>
        <v>0-500.000</v>
      </c>
    </row>
    <row r="2647" spans="1:13" x14ac:dyDescent="0.35">
      <c r="A2647">
        <v>3643</v>
      </c>
      <c r="B2647" t="s">
        <v>15</v>
      </c>
      <c r="C2647">
        <v>392276</v>
      </c>
      <c r="D2647" t="s">
        <v>10</v>
      </c>
      <c r="E2647" t="s">
        <v>11</v>
      </c>
      <c r="F2647" t="s">
        <v>12</v>
      </c>
      <c r="G2647" t="s">
        <v>13</v>
      </c>
      <c r="H2647" t="s">
        <v>12</v>
      </c>
      <c r="I2647">
        <v>61</v>
      </c>
      <c r="J2647" t="str">
        <f>IF(ABS((C2647-AVERAGE($C:$C))/_xlfn.STDEV.S(moras2[SALARIO]))&gt;1.96,"Atípico","No")</f>
        <v>No</v>
      </c>
      <c r="K2647" t="str">
        <f>IF(ABS((moras2[[#This Row],[EDAD]]-AVERAGE($I:$I))/_xlfn.STDEV.S($I:$I))&gt;1.96,"Atípico","No")</f>
        <v>No</v>
      </c>
      <c r="L2647" t="str">
        <f t="shared" si="82"/>
        <v>56+</v>
      </c>
      <c r="M2647" t="str">
        <f t="shared" si="83"/>
        <v>0-500.000</v>
      </c>
    </row>
    <row r="2648" spans="1:13" x14ac:dyDescent="0.35">
      <c r="A2648">
        <v>4616</v>
      </c>
      <c r="B2648" t="s">
        <v>9</v>
      </c>
      <c r="C2648">
        <v>392034</v>
      </c>
      <c r="D2648" t="s">
        <v>10</v>
      </c>
      <c r="E2648" t="s">
        <v>16</v>
      </c>
      <c r="F2648" t="s">
        <v>12</v>
      </c>
      <c r="G2648" t="s">
        <v>13</v>
      </c>
      <c r="H2648" t="s">
        <v>13</v>
      </c>
      <c r="I2648">
        <v>42</v>
      </c>
      <c r="J2648" t="str">
        <f>IF(ABS((C2648-AVERAGE($C:$C))/_xlfn.STDEV.S(moras2[SALARIO]))&gt;1.96,"Atípico","No")</f>
        <v>No</v>
      </c>
      <c r="K2648" t="str">
        <f>IF(ABS((moras2[[#This Row],[EDAD]]-AVERAGE($I:$I))/_xlfn.STDEV.S($I:$I))&gt;1.96,"Atípico","No")</f>
        <v>No</v>
      </c>
      <c r="L2648" t="str">
        <f t="shared" si="82"/>
        <v>36-45</v>
      </c>
      <c r="M2648" t="str">
        <f t="shared" si="83"/>
        <v>0-500.000</v>
      </c>
    </row>
    <row r="2649" spans="1:13" x14ac:dyDescent="0.35">
      <c r="A2649">
        <v>4577</v>
      </c>
      <c r="B2649" t="s">
        <v>15</v>
      </c>
      <c r="C2649">
        <v>391916.75</v>
      </c>
      <c r="D2649" t="s">
        <v>10</v>
      </c>
      <c r="E2649" t="s">
        <v>16</v>
      </c>
      <c r="F2649" t="s">
        <v>12</v>
      </c>
      <c r="G2649" t="s">
        <v>12</v>
      </c>
      <c r="H2649" t="s">
        <v>13</v>
      </c>
      <c r="I2649">
        <v>33</v>
      </c>
      <c r="J2649" t="str">
        <f>IF(ABS((C2649-AVERAGE($C:$C))/_xlfn.STDEV.S(moras2[SALARIO]))&gt;1.96,"Atípico","No")</f>
        <v>No</v>
      </c>
      <c r="K2649" t="str">
        <f>IF(ABS((moras2[[#This Row],[EDAD]]-AVERAGE($I:$I))/_xlfn.STDEV.S($I:$I))&gt;1.96,"Atípico","No")</f>
        <v>No</v>
      </c>
      <c r="L2649" t="str">
        <f t="shared" si="82"/>
        <v>26-35</v>
      </c>
      <c r="M2649" t="str">
        <f t="shared" si="83"/>
        <v>0-500.000</v>
      </c>
    </row>
    <row r="2650" spans="1:13" x14ac:dyDescent="0.35">
      <c r="A2650">
        <v>3877</v>
      </c>
      <c r="B2650" t="s">
        <v>9</v>
      </c>
      <c r="C2650">
        <v>391637.5</v>
      </c>
      <c r="D2650" t="s">
        <v>10</v>
      </c>
      <c r="E2650" t="s">
        <v>16</v>
      </c>
      <c r="F2650" t="s">
        <v>12</v>
      </c>
      <c r="G2650" t="s">
        <v>13</v>
      </c>
      <c r="H2650" t="s">
        <v>13</v>
      </c>
      <c r="I2650">
        <v>49</v>
      </c>
      <c r="J2650" t="str">
        <f>IF(ABS((C2650-AVERAGE($C:$C))/_xlfn.STDEV.S(moras2[SALARIO]))&gt;1.96,"Atípico","No")</f>
        <v>No</v>
      </c>
      <c r="K2650" t="str">
        <f>IF(ABS((moras2[[#This Row],[EDAD]]-AVERAGE($I:$I))/_xlfn.STDEV.S($I:$I))&gt;1.96,"Atípico","No")</f>
        <v>No</v>
      </c>
      <c r="L2650" t="str">
        <f t="shared" si="82"/>
        <v>46-55</v>
      </c>
      <c r="M2650" t="str">
        <f t="shared" si="83"/>
        <v>0-500.000</v>
      </c>
    </row>
    <row r="2651" spans="1:13" x14ac:dyDescent="0.35">
      <c r="A2651">
        <v>3633</v>
      </c>
      <c r="B2651" t="s">
        <v>9</v>
      </c>
      <c r="C2651">
        <v>391531</v>
      </c>
      <c r="D2651" t="s">
        <v>10</v>
      </c>
      <c r="E2651" t="s">
        <v>16</v>
      </c>
      <c r="F2651" t="s">
        <v>12</v>
      </c>
      <c r="G2651" t="s">
        <v>12</v>
      </c>
      <c r="H2651" t="s">
        <v>13</v>
      </c>
      <c r="I2651">
        <v>41</v>
      </c>
      <c r="J2651" t="str">
        <f>IF(ABS((C2651-AVERAGE($C:$C))/_xlfn.STDEV.S(moras2[SALARIO]))&gt;1.96,"Atípico","No")</f>
        <v>No</v>
      </c>
      <c r="K2651" t="str">
        <f>IF(ABS((moras2[[#This Row],[EDAD]]-AVERAGE($I:$I))/_xlfn.STDEV.S($I:$I))&gt;1.96,"Atípico","No")</f>
        <v>No</v>
      </c>
      <c r="L2651" t="str">
        <f t="shared" si="82"/>
        <v>36-45</v>
      </c>
      <c r="M2651" t="str">
        <f t="shared" si="83"/>
        <v>0-500.000</v>
      </c>
    </row>
    <row r="2652" spans="1:13" x14ac:dyDescent="0.35">
      <c r="A2652">
        <v>2427</v>
      </c>
      <c r="B2652" t="s">
        <v>9</v>
      </c>
      <c r="C2652">
        <v>391510</v>
      </c>
      <c r="D2652" t="s">
        <v>10</v>
      </c>
      <c r="E2652" t="s">
        <v>16</v>
      </c>
      <c r="F2652" t="s">
        <v>12</v>
      </c>
      <c r="G2652" t="s">
        <v>13</v>
      </c>
      <c r="H2652" t="s">
        <v>13</v>
      </c>
      <c r="I2652">
        <v>31</v>
      </c>
      <c r="J2652" t="str">
        <f>IF(ABS((C2652-AVERAGE($C:$C))/_xlfn.STDEV.S(moras2[SALARIO]))&gt;1.96,"Atípico","No")</f>
        <v>No</v>
      </c>
      <c r="K2652" t="str">
        <f>IF(ABS((moras2[[#This Row],[EDAD]]-AVERAGE($I:$I))/_xlfn.STDEV.S($I:$I))&gt;1.96,"Atípico","No")</f>
        <v>No</v>
      </c>
      <c r="L2652" t="str">
        <f t="shared" si="82"/>
        <v>26-35</v>
      </c>
      <c r="M2652" t="str">
        <f t="shared" si="83"/>
        <v>0-500.000</v>
      </c>
    </row>
    <row r="2653" spans="1:13" x14ac:dyDescent="0.35">
      <c r="A2653">
        <v>314</v>
      </c>
      <c r="B2653" t="s">
        <v>9</v>
      </c>
      <c r="C2653">
        <v>391476</v>
      </c>
      <c r="D2653" t="s">
        <v>10</v>
      </c>
      <c r="E2653" t="s">
        <v>11</v>
      </c>
      <c r="F2653" t="s">
        <v>12</v>
      </c>
      <c r="G2653" t="s">
        <v>13</v>
      </c>
      <c r="H2653" t="s">
        <v>13</v>
      </c>
      <c r="I2653">
        <v>60</v>
      </c>
      <c r="J2653" t="str">
        <f>IF(ABS((C2653-AVERAGE($C:$C))/_xlfn.STDEV.S(moras2[SALARIO]))&gt;1.96,"Atípico","No")</f>
        <v>No</v>
      </c>
      <c r="K2653" t="str">
        <f>IF(ABS((moras2[[#This Row],[EDAD]]-AVERAGE($I:$I))/_xlfn.STDEV.S($I:$I))&gt;1.96,"Atípico","No")</f>
        <v>No</v>
      </c>
      <c r="L2653" t="str">
        <f t="shared" si="82"/>
        <v>56+</v>
      </c>
      <c r="M2653" t="str">
        <f t="shared" si="83"/>
        <v>0-500.000</v>
      </c>
    </row>
    <row r="2654" spans="1:13" x14ac:dyDescent="0.35">
      <c r="A2654">
        <v>829</v>
      </c>
      <c r="B2654" t="s">
        <v>15</v>
      </c>
      <c r="C2654">
        <v>391062</v>
      </c>
      <c r="D2654" t="s">
        <v>10</v>
      </c>
      <c r="E2654" t="s">
        <v>16</v>
      </c>
      <c r="F2654" t="s">
        <v>12</v>
      </c>
      <c r="G2654" t="s">
        <v>13</v>
      </c>
      <c r="H2654" t="s">
        <v>13</v>
      </c>
      <c r="I2654">
        <v>33</v>
      </c>
      <c r="J2654" t="str">
        <f>IF(ABS((C2654-AVERAGE($C:$C))/_xlfn.STDEV.S(moras2[SALARIO]))&gt;1.96,"Atípico","No")</f>
        <v>No</v>
      </c>
      <c r="K2654" t="str">
        <f>IF(ABS((moras2[[#This Row],[EDAD]]-AVERAGE($I:$I))/_xlfn.STDEV.S($I:$I))&gt;1.96,"Atípico","No")</f>
        <v>No</v>
      </c>
      <c r="L2654" t="str">
        <f t="shared" si="82"/>
        <v>26-35</v>
      </c>
      <c r="M2654" t="str">
        <f t="shared" si="83"/>
        <v>0-500.000</v>
      </c>
    </row>
    <row r="2655" spans="1:13" x14ac:dyDescent="0.35">
      <c r="A2655">
        <v>4661</v>
      </c>
      <c r="B2655" t="s">
        <v>9</v>
      </c>
      <c r="C2655">
        <v>391012.95</v>
      </c>
      <c r="D2655" t="s">
        <v>10</v>
      </c>
      <c r="E2655" t="s">
        <v>16</v>
      </c>
      <c r="F2655" t="s">
        <v>12</v>
      </c>
      <c r="G2655" t="s">
        <v>13</v>
      </c>
      <c r="H2655" t="s">
        <v>13</v>
      </c>
      <c r="I2655">
        <v>21</v>
      </c>
      <c r="J2655" t="str">
        <f>IF(ABS((C2655-AVERAGE($C:$C))/_xlfn.STDEV.S(moras2[SALARIO]))&gt;1.96,"Atípico","No")</f>
        <v>No</v>
      </c>
      <c r="K2655" t="str">
        <f>IF(ABS((moras2[[#This Row],[EDAD]]-AVERAGE($I:$I))/_xlfn.STDEV.S($I:$I))&gt;1.96,"Atípico","No")</f>
        <v>No</v>
      </c>
      <c r="L2655" t="str">
        <f t="shared" si="82"/>
        <v>26-35</v>
      </c>
      <c r="M2655" t="str">
        <f t="shared" si="83"/>
        <v>0-500.000</v>
      </c>
    </row>
    <row r="2656" spans="1:13" x14ac:dyDescent="0.35">
      <c r="A2656">
        <v>4416</v>
      </c>
      <c r="B2656" t="s">
        <v>9</v>
      </c>
      <c r="C2656">
        <v>391000</v>
      </c>
      <c r="D2656" t="s">
        <v>10</v>
      </c>
      <c r="E2656" t="s">
        <v>16</v>
      </c>
      <c r="F2656" t="s">
        <v>12</v>
      </c>
      <c r="G2656" t="s">
        <v>13</v>
      </c>
      <c r="H2656" t="s">
        <v>13</v>
      </c>
      <c r="I2656">
        <v>36</v>
      </c>
      <c r="J2656" t="str">
        <f>IF(ABS((C2656-AVERAGE($C:$C))/_xlfn.STDEV.S(moras2[SALARIO]))&gt;1.96,"Atípico","No")</f>
        <v>No</v>
      </c>
      <c r="K2656" t="str">
        <f>IF(ABS((moras2[[#This Row],[EDAD]]-AVERAGE($I:$I))/_xlfn.STDEV.S($I:$I))&gt;1.96,"Atípico","No")</f>
        <v>No</v>
      </c>
      <c r="L2656" t="str">
        <f t="shared" si="82"/>
        <v>36-45</v>
      </c>
      <c r="M2656" t="str">
        <f t="shared" si="83"/>
        <v>0-500.000</v>
      </c>
    </row>
    <row r="2657" spans="1:13" x14ac:dyDescent="0.35">
      <c r="A2657">
        <v>1703</v>
      </c>
      <c r="B2657" t="s">
        <v>9</v>
      </c>
      <c r="C2657">
        <v>390899.95</v>
      </c>
      <c r="D2657" t="s">
        <v>10</v>
      </c>
      <c r="E2657" t="s">
        <v>16</v>
      </c>
      <c r="F2657" t="s">
        <v>12</v>
      </c>
      <c r="G2657" t="s">
        <v>13</v>
      </c>
      <c r="H2657" t="s">
        <v>13</v>
      </c>
      <c r="I2657">
        <v>61</v>
      </c>
      <c r="J2657" t="str">
        <f>IF(ABS((C2657-AVERAGE($C:$C))/_xlfn.STDEV.S(moras2[SALARIO]))&gt;1.96,"Atípico","No")</f>
        <v>No</v>
      </c>
      <c r="K2657" t="str">
        <f>IF(ABS((moras2[[#This Row],[EDAD]]-AVERAGE($I:$I))/_xlfn.STDEV.S($I:$I))&gt;1.96,"Atípico","No")</f>
        <v>No</v>
      </c>
      <c r="L2657" t="str">
        <f t="shared" si="82"/>
        <v>56+</v>
      </c>
      <c r="M2657" t="str">
        <f t="shared" si="83"/>
        <v>0-500.000</v>
      </c>
    </row>
    <row r="2658" spans="1:13" x14ac:dyDescent="0.35">
      <c r="A2658">
        <v>4106</v>
      </c>
      <c r="B2658" t="s">
        <v>15</v>
      </c>
      <c r="C2658">
        <v>390833.33</v>
      </c>
      <c r="D2658" t="s">
        <v>10</v>
      </c>
      <c r="E2658" t="s">
        <v>16</v>
      </c>
      <c r="F2658" t="s">
        <v>12</v>
      </c>
      <c r="G2658" t="s">
        <v>13</v>
      </c>
      <c r="H2658" t="s">
        <v>13</v>
      </c>
      <c r="I2658">
        <v>41</v>
      </c>
      <c r="J2658" t="str">
        <f>IF(ABS((C2658-AVERAGE($C:$C))/_xlfn.STDEV.S(moras2[SALARIO]))&gt;1.96,"Atípico","No")</f>
        <v>No</v>
      </c>
      <c r="K2658" t="str">
        <f>IF(ABS((moras2[[#This Row],[EDAD]]-AVERAGE($I:$I))/_xlfn.STDEV.S($I:$I))&gt;1.96,"Atípico","No")</f>
        <v>No</v>
      </c>
      <c r="L2658" t="str">
        <f t="shared" si="82"/>
        <v>36-45</v>
      </c>
      <c r="M2658" t="str">
        <f t="shared" si="83"/>
        <v>0-500.000</v>
      </c>
    </row>
    <row r="2659" spans="1:13" x14ac:dyDescent="0.35">
      <c r="A2659">
        <v>4611</v>
      </c>
      <c r="B2659" t="s">
        <v>9</v>
      </c>
      <c r="C2659">
        <v>390662.05</v>
      </c>
      <c r="D2659" t="s">
        <v>10</v>
      </c>
      <c r="E2659" t="s">
        <v>16</v>
      </c>
      <c r="F2659" t="s">
        <v>12</v>
      </c>
      <c r="G2659" t="s">
        <v>13</v>
      </c>
      <c r="H2659" t="s">
        <v>12</v>
      </c>
      <c r="I2659">
        <v>35</v>
      </c>
      <c r="J2659" t="str">
        <f>IF(ABS((C2659-AVERAGE($C:$C))/_xlfn.STDEV.S(moras2[SALARIO]))&gt;1.96,"Atípico","No")</f>
        <v>No</v>
      </c>
      <c r="K2659" t="str">
        <f>IF(ABS((moras2[[#This Row],[EDAD]]-AVERAGE($I:$I))/_xlfn.STDEV.S($I:$I))&gt;1.96,"Atípico","No")</f>
        <v>No</v>
      </c>
      <c r="L2659" t="str">
        <f t="shared" si="82"/>
        <v>26-35</v>
      </c>
      <c r="M2659" t="str">
        <f t="shared" si="83"/>
        <v>0-500.000</v>
      </c>
    </row>
    <row r="2660" spans="1:13" x14ac:dyDescent="0.35">
      <c r="A2660">
        <v>3069</v>
      </c>
      <c r="B2660" t="s">
        <v>15</v>
      </c>
      <c r="C2660">
        <v>390655</v>
      </c>
      <c r="D2660" t="s">
        <v>14</v>
      </c>
      <c r="E2660" t="s">
        <v>11</v>
      </c>
      <c r="F2660" t="s">
        <v>12</v>
      </c>
      <c r="G2660" t="s">
        <v>13</v>
      </c>
      <c r="H2660" t="s">
        <v>13</v>
      </c>
      <c r="I2660">
        <v>57</v>
      </c>
      <c r="J2660" t="str">
        <f>IF(ABS((C2660-AVERAGE($C:$C))/_xlfn.STDEV.S(moras2[SALARIO]))&gt;1.96,"Atípico","No")</f>
        <v>No</v>
      </c>
      <c r="K2660" t="str">
        <f>IF(ABS((moras2[[#This Row],[EDAD]]-AVERAGE($I:$I))/_xlfn.STDEV.S($I:$I))&gt;1.96,"Atípico","No")</f>
        <v>No</v>
      </c>
      <c r="L2660" t="str">
        <f t="shared" si="82"/>
        <v>56+</v>
      </c>
      <c r="M2660" t="str">
        <f t="shared" si="83"/>
        <v>0-500.000</v>
      </c>
    </row>
    <row r="2661" spans="1:13" x14ac:dyDescent="0.35">
      <c r="A2661">
        <v>3647</v>
      </c>
      <c r="B2661" t="s">
        <v>9</v>
      </c>
      <c r="C2661">
        <v>390581.32</v>
      </c>
      <c r="D2661" t="s">
        <v>10</v>
      </c>
      <c r="E2661" t="s">
        <v>16</v>
      </c>
      <c r="F2661" t="s">
        <v>12</v>
      </c>
      <c r="G2661" t="s">
        <v>13</v>
      </c>
      <c r="H2661" t="s">
        <v>13</v>
      </c>
      <c r="I2661">
        <v>22</v>
      </c>
      <c r="J2661" t="str">
        <f>IF(ABS((C2661-AVERAGE($C:$C))/_xlfn.STDEV.S(moras2[SALARIO]))&gt;1.96,"Atípico","No")</f>
        <v>No</v>
      </c>
      <c r="K2661" t="str">
        <f>IF(ABS((moras2[[#This Row],[EDAD]]-AVERAGE($I:$I))/_xlfn.STDEV.S($I:$I))&gt;1.96,"Atípico","No")</f>
        <v>No</v>
      </c>
      <c r="L2661" t="str">
        <f t="shared" si="82"/>
        <v>26-35</v>
      </c>
      <c r="M2661" t="str">
        <f t="shared" si="83"/>
        <v>0-500.000</v>
      </c>
    </row>
    <row r="2662" spans="1:13" x14ac:dyDescent="0.35">
      <c r="A2662">
        <v>599</v>
      </c>
      <c r="B2662" t="s">
        <v>9</v>
      </c>
      <c r="C2662">
        <v>390486.2</v>
      </c>
      <c r="D2662" t="s">
        <v>10</v>
      </c>
      <c r="E2662" t="s">
        <v>11</v>
      </c>
      <c r="F2662" t="s">
        <v>12</v>
      </c>
      <c r="G2662" t="s">
        <v>13</v>
      </c>
      <c r="H2662" t="s">
        <v>13</v>
      </c>
      <c r="I2662">
        <v>51</v>
      </c>
      <c r="J2662" t="str">
        <f>IF(ABS((C2662-AVERAGE($C:$C))/_xlfn.STDEV.S(moras2[SALARIO]))&gt;1.96,"Atípico","No")</f>
        <v>No</v>
      </c>
      <c r="K2662" t="str">
        <f>IF(ABS((moras2[[#This Row],[EDAD]]-AVERAGE($I:$I))/_xlfn.STDEV.S($I:$I))&gt;1.96,"Atípico","No")</f>
        <v>No</v>
      </c>
      <c r="L2662" t="str">
        <f t="shared" si="82"/>
        <v>46-55</v>
      </c>
      <c r="M2662" t="str">
        <f t="shared" si="83"/>
        <v>0-500.000</v>
      </c>
    </row>
    <row r="2663" spans="1:13" x14ac:dyDescent="0.35">
      <c r="A2663">
        <v>2874</v>
      </c>
      <c r="B2663" t="s">
        <v>15</v>
      </c>
      <c r="C2663">
        <v>390136.8</v>
      </c>
      <c r="D2663" t="s">
        <v>10</v>
      </c>
      <c r="E2663" t="s">
        <v>16</v>
      </c>
      <c r="F2663" t="s">
        <v>12</v>
      </c>
      <c r="G2663" t="s">
        <v>13</v>
      </c>
      <c r="H2663" t="s">
        <v>13</v>
      </c>
      <c r="I2663">
        <v>25</v>
      </c>
      <c r="J2663" t="str">
        <f>IF(ABS((C2663-AVERAGE($C:$C))/_xlfn.STDEV.S(moras2[SALARIO]))&gt;1.96,"Atípico","No")</f>
        <v>No</v>
      </c>
      <c r="K2663" t="str">
        <f>IF(ABS((moras2[[#This Row],[EDAD]]-AVERAGE($I:$I))/_xlfn.STDEV.S($I:$I))&gt;1.96,"Atípico","No")</f>
        <v>No</v>
      </c>
      <c r="L2663" t="str">
        <f t="shared" si="82"/>
        <v>26-35</v>
      </c>
      <c r="M2663" t="str">
        <f t="shared" si="83"/>
        <v>0-500.000</v>
      </c>
    </row>
    <row r="2664" spans="1:13" x14ac:dyDescent="0.35">
      <c r="A2664">
        <v>1001</v>
      </c>
      <c r="B2664" t="s">
        <v>9</v>
      </c>
      <c r="C2664">
        <v>390128.11</v>
      </c>
      <c r="D2664" t="s">
        <v>10</v>
      </c>
      <c r="E2664" t="s">
        <v>16</v>
      </c>
      <c r="F2664" t="s">
        <v>12</v>
      </c>
      <c r="G2664" t="s">
        <v>13</v>
      </c>
      <c r="H2664" t="s">
        <v>13</v>
      </c>
      <c r="I2664">
        <v>30</v>
      </c>
      <c r="J2664" t="str">
        <f>IF(ABS((C2664-AVERAGE($C:$C))/_xlfn.STDEV.S(moras2[SALARIO]))&gt;1.96,"Atípico","No")</f>
        <v>No</v>
      </c>
      <c r="K2664" t="str">
        <f>IF(ABS((moras2[[#This Row],[EDAD]]-AVERAGE($I:$I))/_xlfn.STDEV.S($I:$I))&gt;1.96,"Atípico","No")</f>
        <v>No</v>
      </c>
      <c r="L2664" t="str">
        <f t="shared" si="82"/>
        <v>26-35</v>
      </c>
      <c r="M2664" t="str">
        <f t="shared" si="83"/>
        <v>0-500.000</v>
      </c>
    </row>
    <row r="2665" spans="1:13" x14ac:dyDescent="0.35">
      <c r="A2665">
        <v>1845</v>
      </c>
      <c r="B2665" t="s">
        <v>15</v>
      </c>
      <c r="C2665">
        <v>390000</v>
      </c>
      <c r="D2665" t="s">
        <v>10</v>
      </c>
      <c r="E2665" t="s">
        <v>16</v>
      </c>
      <c r="F2665" t="s">
        <v>12</v>
      </c>
      <c r="G2665" t="s">
        <v>13</v>
      </c>
      <c r="H2665" t="s">
        <v>13</v>
      </c>
      <c r="I2665">
        <v>32</v>
      </c>
      <c r="J2665" t="str">
        <f>IF(ABS((C2665-AVERAGE($C:$C))/_xlfn.STDEV.S(moras2[SALARIO]))&gt;1.96,"Atípico","No")</f>
        <v>No</v>
      </c>
      <c r="K2665" t="str">
        <f>IF(ABS((moras2[[#This Row],[EDAD]]-AVERAGE($I:$I))/_xlfn.STDEV.S($I:$I))&gt;1.96,"Atípico","No")</f>
        <v>No</v>
      </c>
      <c r="L2665" t="str">
        <f t="shared" si="82"/>
        <v>26-35</v>
      </c>
      <c r="M2665" t="str">
        <f t="shared" si="83"/>
        <v>0-500.000</v>
      </c>
    </row>
    <row r="2666" spans="1:13" x14ac:dyDescent="0.35">
      <c r="A2666">
        <v>3113</v>
      </c>
      <c r="B2666" t="s">
        <v>9</v>
      </c>
      <c r="C2666">
        <v>389940</v>
      </c>
      <c r="D2666" t="s">
        <v>18</v>
      </c>
      <c r="E2666" t="s">
        <v>16</v>
      </c>
      <c r="F2666" t="s">
        <v>12</v>
      </c>
      <c r="G2666" t="s">
        <v>13</v>
      </c>
      <c r="H2666" t="s">
        <v>12</v>
      </c>
      <c r="I2666">
        <v>47</v>
      </c>
      <c r="J2666" t="str">
        <f>IF(ABS((C2666-AVERAGE($C:$C))/_xlfn.STDEV.S(moras2[SALARIO]))&gt;1.96,"Atípico","No")</f>
        <v>No</v>
      </c>
      <c r="K2666" t="str">
        <f>IF(ABS((moras2[[#This Row],[EDAD]]-AVERAGE($I:$I))/_xlfn.STDEV.S($I:$I))&gt;1.96,"Atípico","No")</f>
        <v>No</v>
      </c>
      <c r="L2666" t="str">
        <f t="shared" si="82"/>
        <v>46-55</v>
      </c>
      <c r="M2666" t="str">
        <f t="shared" si="83"/>
        <v>0-500.000</v>
      </c>
    </row>
    <row r="2667" spans="1:13" x14ac:dyDescent="0.35">
      <c r="A2667">
        <v>4883</v>
      </c>
      <c r="B2667" t="s">
        <v>9</v>
      </c>
      <c r="C2667">
        <v>389877.39</v>
      </c>
      <c r="D2667" t="s">
        <v>10</v>
      </c>
      <c r="E2667" t="s">
        <v>16</v>
      </c>
      <c r="F2667" t="s">
        <v>12</v>
      </c>
      <c r="G2667" t="s">
        <v>13</v>
      </c>
      <c r="H2667" t="s">
        <v>13</v>
      </c>
      <c r="I2667">
        <v>31</v>
      </c>
      <c r="J2667" t="str">
        <f>IF(ABS((C2667-AVERAGE($C:$C))/_xlfn.STDEV.S(moras2[SALARIO]))&gt;1.96,"Atípico","No")</f>
        <v>No</v>
      </c>
      <c r="K2667" t="str">
        <f>IF(ABS((moras2[[#This Row],[EDAD]]-AVERAGE($I:$I))/_xlfn.STDEV.S($I:$I))&gt;1.96,"Atípico","No")</f>
        <v>No</v>
      </c>
      <c r="L2667" t="str">
        <f t="shared" si="82"/>
        <v>26-35</v>
      </c>
      <c r="M2667" t="str">
        <f t="shared" si="83"/>
        <v>0-500.000</v>
      </c>
    </row>
    <row r="2668" spans="1:13" x14ac:dyDescent="0.35">
      <c r="A2668">
        <v>2995</v>
      </c>
      <c r="B2668" t="s">
        <v>9</v>
      </c>
      <c r="C2668">
        <v>389718</v>
      </c>
      <c r="D2668" t="s">
        <v>10</v>
      </c>
      <c r="E2668" t="s">
        <v>16</v>
      </c>
      <c r="F2668" t="s">
        <v>12</v>
      </c>
      <c r="G2668" t="s">
        <v>13</v>
      </c>
      <c r="H2668" t="s">
        <v>13</v>
      </c>
      <c r="I2668">
        <v>41</v>
      </c>
      <c r="J2668" t="str">
        <f>IF(ABS((C2668-AVERAGE($C:$C))/_xlfn.STDEV.S(moras2[SALARIO]))&gt;1.96,"Atípico","No")</f>
        <v>No</v>
      </c>
      <c r="K2668" t="str">
        <f>IF(ABS((moras2[[#This Row],[EDAD]]-AVERAGE($I:$I))/_xlfn.STDEV.S($I:$I))&gt;1.96,"Atípico","No")</f>
        <v>No</v>
      </c>
      <c r="L2668" t="str">
        <f t="shared" si="82"/>
        <v>36-45</v>
      </c>
      <c r="M2668" t="str">
        <f t="shared" si="83"/>
        <v>0-500.000</v>
      </c>
    </row>
    <row r="2669" spans="1:13" x14ac:dyDescent="0.35">
      <c r="A2669">
        <v>1181</v>
      </c>
      <c r="B2669" t="s">
        <v>9</v>
      </c>
      <c r="C2669">
        <v>389716.32</v>
      </c>
      <c r="D2669" t="s">
        <v>10</v>
      </c>
      <c r="E2669" t="s">
        <v>16</v>
      </c>
      <c r="F2669" t="s">
        <v>12</v>
      </c>
      <c r="G2669" t="s">
        <v>13</v>
      </c>
      <c r="H2669" t="s">
        <v>13</v>
      </c>
      <c r="I2669">
        <v>50</v>
      </c>
      <c r="J2669" t="str">
        <f>IF(ABS((C2669-AVERAGE($C:$C))/_xlfn.STDEV.S(moras2[SALARIO]))&gt;1.96,"Atípico","No")</f>
        <v>No</v>
      </c>
      <c r="K2669" t="str">
        <f>IF(ABS((moras2[[#This Row],[EDAD]]-AVERAGE($I:$I))/_xlfn.STDEV.S($I:$I))&gt;1.96,"Atípico","No")</f>
        <v>No</v>
      </c>
      <c r="L2669" t="str">
        <f t="shared" si="82"/>
        <v>46-55</v>
      </c>
      <c r="M2669" t="str">
        <f t="shared" si="83"/>
        <v>0-500.000</v>
      </c>
    </row>
    <row r="2670" spans="1:13" x14ac:dyDescent="0.35">
      <c r="A2670">
        <v>1746</v>
      </c>
      <c r="B2670" t="s">
        <v>9</v>
      </c>
      <c r="C2670">
        <v>389617</v>
      </c>
      <c r="D2670" t="s">
        <v>10</v>
      </c>
      <c r="E2670" t="s">
        <v>16</v>
      </c>
      <c r="F2670" t="s">
        <v>12</v>
      </c>
      <c r="G2670" t="s">
        <v>13</v>
      </c>
      <c r="H2670" t="s">
        <v>13</v>
      </c>
      <c r="I2670">
        <v>61</v>
      </c>
      <c r="J2670" t="str">
        <f>IF(ABS((C2670-AVERAGE($C:$C))/_xlfn.STDEV.S(moras2[SALARIO]))&gt;1.96,"Atípico","No")</f>
        <v>No</v>
      </c>
      <c r="K2670" t="str">
        <f>IF(ABS((moras2[[#This Row],[EDAD]]-AVERAGE($I:$I))/_xlfn.STDEV.S($I:$I))&gt;1.96,"Atípico","No")</f>
        <v>No</v>
      </c>
      <c r="L2670" t="str">
        <f t="shared" si="82"/>
        <v>56+</v>
      </c>
      <c r="M2670" t="str">
        <f t="shared" si="83"/>
        <v>0-500.000</v>
      </c>
    </row>
    <row r="2671" spans="1:13" x14ac:dyDescent="0.35">
      <c r="A2671">
        <v>1333</v>
      </c>
      <c r="B2671" t="s">
        <v>15</v>
      </c>
      <c r="C2671">
        <v>389481.25</v>
      </c>
      <c r="D2671" t="s">
        <v>10</v>
      </c>
      <c r="E2671" t="s">
        <v>16</v>
      </c>
      <c r="F2671" t="s">
        <v>12</v>
      </c>
      <c r="G2671" t="s">
        <v>12</v>
      </c>
      <c r="H2671" t="s">
        <v>13</v>
      </c>
      <c r="I2671">
        <v>45</v>
      </c>
      <c r="J2671" t="str">
        <f>IF(ABS((C2671-AVERAGE($C:$C))/_xlfn.STDEV.S(moras2[SALARIO]))&gt;1.96,"Atípico","No")</f>
        <v>No</v>
      </c>
      <c r="K2671" t="str">
        <f>IF(ABS((moras2[[#This Row],[EDAD]]-AVERAGE($I:$I))/_xlfn.STDEV.S($I:$I))&gt;1.96,"Atípico","No")</f>
        <v>No</v>
      </c>
      <c r="L2671" t="str">
        <f t="shared" si="82"/>
        <v>36-45</v>
      </c>
      <c r="M2671" t="str">
        <f t="shared" si="83"/>
        <v>0-500.000</v>
      </c>
    </row>
    <row r="2672" spans="1:13" x14ac:dyDescent="0.35">
      <c r="A2672">
        <v>434</v>
      </c>
      <c r="B2672" t="s">
        <v>15</v>
      </c>
      <c r="C2672">
        <v>389357</v>
      </c>
      <c r="D2672" t="s">
        <v>10</v>
      </c>
      <c r="E2672" t="s">
        <v>16</v>
      </c>
      <c r="F2672" t="s">
        <v>12</v>
      </c>
      <c r="G2672" t="s">
        <v>13</v>
      </c>
      <c r="H2672" t="s">
        <v>12</v>
      </c>
      <c r="I2672">
        <v>51</v>
      </c>
      <c r="J2672" t="str">
        <f>IF(ABS((C2672-AVERAGE($C:$C))/_xlfn.STDEV.S(moras2[SALARIO]))&gt;1.96,"Atípico","No")</f>
        <v>No</v>
      </c>
      <c r="K2672" t="str">
        <f>IF(ABS((moras2[[#This Row],[EDAD]]-AVERAGE($I:$I))/_xlfn.STDEV.S($I:$I))&gt;1.96,"Atípico","No")</f>
        <v>No</v>
      </c>
      <c r="L2672" t="str">
        <f t="shared" si="82"/>
        <v>46-55</v>
      </c>
      <c r="M2672" t="str">
        <f t="shared" si="83"/>
        <v>0-500.000</v>
      </c>
    </row>
    <row r="2673" spans="1:13" x14ac:dyDescent="0.35">
      <c r="A2673">
        <v>2714</v>
      </c>
      <c r="B2673" t="s">
        <v>9</v>
      </c>
      <c r="C2673">
        <v>389232</v>
      </c>
      <c r="D2673" t="s">
        <v>10</v>
      </c>
      <c r="E2673" t="s">
        <v>16</v>
      </c>
      <c r="F2673" t="s">
        <v>12</v>
      </c>
      <c r="G2673" t="s">
        <v>13</v>
      </c>
      <c r="H2673" t="s">
        <v>13</v>
      </c>
      <c r="I2673">
        <v>39</v>
      </c>
      <c r="J2673" t="str">
        <f>IF(ABS((C2673-AVERAGE($C:$C))/_xlfn.STDEV.S(moras2[SALARIO]))&gt;1.96,"Atípico","No")</f>
        <v>No</v>
      </c>
      <c r="K2673" t="str">
        <f>IF(ABS((moras2[[#This Row],[EDAD]]-AVERAGE($I:$I))/_xlfn.STDEV.S($I:$I))&gt;1.96,"Atípico","No")</f>
        <v>No</v>
      </c>
      <c r="L2673" t="str">
        <f t="shared" si="82"/>
        <v>36-45</v>
      </c>
      <c r="M2673" t="str">
        <f t="shared" si="83"/>
        <v>0-500.000</v>
      </c>
    </row>
    <row r="2674" spans="1:13" x14ac:dyDescent="0.35">
      <c r="A2674">
        <v>3421</v>
      </c>
      <c r="B2674" t="s">
        <v>9</v>
      </c>
      <c r="C2674">
        <v>389050</v>
      </c>
      <c r="D2674" t="s">
        <v>10</v>
      </c>
      <c r="E2674" t="s">
        <v>16</v>
      </c>
      <c r="F2674" t="s">
        <v>12</v>
      </c>
      <c r="G2674" t="s">
        <v>12</v>
      </c>
      <c r="H2674" t="s">
        <v>12</v>
      </c>
      <c r="I2674">
        <v>36</v>
      </c>
      <c r="J2674" t="str">
        <f>IF(ABS((C2674-AVERAGE($C:$C))/_xlfn.STDEV.S(moras2[SALARIO]))&gt;1.96,"Atípico","No")</f>
        <v>No</v>
      </c>
      <c r="K2674" t="str">
        <f>IF(ABS((moras2[[#This Row],[EDAD]]-AVERAGE($I:$I))/_xlfn.STDEV.S($I:$I))&gt;1.96,"Atípico","No")</f>
        <v>No</v>
      </c>
      <c r="L2674" t="str">
        <f t="shared" si="82"/>
        <v>36-45</v>
      </c>
      <c r="M2674" t="str">
        <f t="shared" si="83"/>
        <v>0-500.000</v>
      </c>
    </row>
    <row r="2675" spans="1:13" x14ac:dyDescent="0.35">
      <c r="A2675">
        <v>2589</v>
      </c>
      <c r="B2675" t="s">
        <v>15</v>
      </c>
      <c r="C2675">
        <v>388987.92</v>
      </c>
      <c r="D2675" t="s">
        <v>10</v>
      </c>
      <c r="E2675" t="s">
        <v>11</v>
      </c>
      <c r="F2675" t="s">
        <v>12</v>
      </c>
      <c r="G2675" t="s">
        <v>13</v>
      </c>
      <c r="H2675" t="s">
        <v>13</v>
      </c>
      <c r="I2675">
        <v>25</v>
      </c>
      <c r="J2675" t="str">
        <f>IF(ABS((C2675-AVERAGE($C:$C))/_xlfn.STDEV.S(moras2[SALARIO]))&gt;1.96,"Atípico","No")</f>
        <v>No</v>
      </c>
      <c r="K2675" t="str">
        <f>IF(ABS((moras2[[#This Row],[EDAD]]-AVERAGE($I:$I))/_xlfn.STDEV.S($I:$I))&gt;1.96,"Atípico","No")</f>
        <v>No</v>
      </c>
      <c r="L2675" t="str">
        <f t="shared" si="82"/>
        <v>26-35</v>
      </c>
      <c r="M2675" t="str">
        <f t="shared" si="83"/>
        <v>0-500.000</v>
      </c>
    </row>
    <row r="2676" spans="1:13" x14ac:dyDescent="0.35">
      <c r="A2676">
        <v>4821</v>
      </c>
      <c r="B2676" t="s">
        <v>9</v>
      </c>
      <c r="C2676">
        <v>388655.68</v>
      </c>
      <c r="D2676" t="s">
        <v>10</v>
      </c>
      <c r="E2676" t="s">
        <v>16</v>
      </c>
      <c r="F2676" t="s">
        <v>12</v>
      </c>
      <c r="G2676" t="s">
        <v>13</v>
      </c>
      <c r="H2676" t="s">
        <v>13</v>
      </c>
      <c r="I2676">
        <v>36</v>
      </c>
      <c r="J2676" t="str">
        <f>IF(ABS((C2676-AVERAGE($C:$C))/_xlfn.STDEV.S(moras2[SALARIO]))&gt;1.96,"Atípico","No")</f>
        <v>No</v>
      </c>
      <c r="K2676" t="str">
        <f>IF(ABS((moras2[[#This Row],[EDAD]]-AVERAGE($I:$I))/_xlfn.STDEV.S($I:$I))&gt;1.96,"Atípico","No")</f>
        <v>No</v>
      </c>
      <c r="L2676" t="str">
        <f t="shared" si="82"/>
        <v>36-45</v>
      </c>
      <c r="M2676" t="str">
        <f t="shared" si="83"/>
        <v>0-500.000</v>
      </c>
    </row>
    <row r="2677" spans="1:13" x14ac:dyDescent="0.35">
      <c r="A2677">
        <v>3853</v>
      </c>
      <c r="B2677" t="s">
        <v>9</v>
      </c>
      <c r="C2677">
        <v>388492</v>
      </c>
      <c r="D2677" t="s">
        <v>10</v>
      </c>
      <c r="E2677" t="s">
        <v>16</v>
      </c>
      <c r="F2677" t="s">
        <v>12</v>
      </c>
      <c r="G2677" t="s">
        <v>13</v>
      </c>
      <c r="H2677" t="s">
        <v>13</v>
      </c>
      <c r="I2677">
        <v>21</v>
      </c>
      <c r="J2677" t="str">
        <f>IF(ABS((C2677-AVERAGE($C:$C))/_xlfn.STDEV.S(moras2[SALARIO]))&gt;1.96,"Atípico","No")</f>
        <v>No</v>
      </c>
      <c r="K2677" t="str">
        <f>IF(ABS((moras2[[#This Row],[EDAD]]-AVERAGE($I:$I))/_xlfn.STDEV.S($I:$I))&gt;1.96,"Atípico","No")</f>
        <v>No</v>
      </c>
      <c r="L2677" t="str">
        <f t="shared" si="82"/>
        <v>26-35</v>
      </c>
      <c r="M2677" t="str">
        <f t="shared" si="83"/>
        <v>0-500.000</v>
      </c>
    </row>
    <row r="2678" spans="1:13" x14ac:dyDescent="0.35">
      <c r="A2678">
        <v>3161</v>
      </c>
      <c r="B2678" t="s">
        <v>9</v>
      </c>
      <c r="C2678">
        <v>388390</v>
      </c>
      <c r="D2678" t="s">
        <v>10</v>
      </c>
      <c r="E2678" t="s">
        <v>16</v>
      </c>
      <c r="F2678" t="s">
        <v>12</v>
      </c>
      <c r="G2678" t="s">
        <v>13</v>
      </c>
      <c r="H2678" t="s">
        <v>13</v>
      </c>
      <c r="I2678">
        <v>55</v>
      </c>
      <c r="J2678" t="str">
        <f>IF(ABS((C2678-AVERAGE($C:$C))/_xlfn.STDEV.S(moras2[SALARIO]))&gt;1.96,"Atípico","No")</f>
        <v>No</v>
      </c>
      <c r="K2678" t="str">
        <f>IF(ABS((moras2[[#This Row],[EDAD]]-AVERAGE($I:$I))/_xlfn.STDEV.S($I:$I))&gt;1.96,"Atípico","No")</f>
        <v>No</v>
      </c>
      <c r="L2678" t="str">
        <f t="shared" si="82"/>
        <v>46-55</v>
      </c>
      <c r="M2678" t="str">
        <f t="shared" si="83"/>
        <v>0-500.000</v>
      </c>
    </row>
    <row r="2679" spans="1:13" x14ac:dyDescent="0.35">
      <c r="A2679">
        <v>2711</v>
      </c>
      <c r="B2679" t="s">
        <v>9</v>
      </c>
      <c r="C2679">
        <v>388315.75</v>
      </c>
      <c r="D2679" t="s">
        <v>10</v>
      </c>
      <c r="E2679" t="s">
        <v>16</v>
      </c>
      <c r="F2679" t="s">
        <v>12</v>
      </c>
      <c r="G2679" t="s">
        <v>13</v>
      </c>
      <c r="H2679" t="s">
        <v>13</v>
      </c>
      <c r="I2679">
        <v>59</v>
      </c>
      <c r="J2679" t="str">
        <f>IF(ABS((C2679-AVERAGE($C:$C))/_xlfn.STDEV.S(moras2[SALARIO]))&gt;1.96,"Atípico","No")</f>
        <v>No</v>
      </c>
      <c r="K2679" t="str">
        <f>IF(ABS((moras2[[#This Row],[EDAD]]-AVERAGE($I:$I))/_xlfn.STDEV.S($I:$I))&gt;1.96,"Atípico","No")</f>
        <v>No</v>
      </c>
      <c r="L2679" t="str">
        <f t="shared" si="82"/>
        <v>56+</v>
      </c>
      <c r="M2679" t="str">
        <f t="shared" si="83"/>
        <v>0-500.000</v>
      </c>
    </row>
    <row r="2680" spans="1:13" x14ac:dyDescent="0.35">
      <c r="A2680">
        <v>766</v>
      </c>
      <c r="B2680" t="s">
        <v>9</v>
      </c>
      <c r="C2680">
        <v>388293</v>
      </c>
      <c r="D2680" t="s">
        <v>10</v>
      </c>
      <c r="E2680" t="s">
        <v>16</v>
      </c>
      <c r="F2680" t="s">
        <v>12</v>
      </c>
      <c r="G2680" t="s">
        <v>13</v>
      </c>
      <c r="H2680" t="s">
        <v>13</v>
      </c>
      <c r="I2680">
        <v>53</v>
      </c>
      <c r="J2680" t="str">
        <f>IF(ABS((C2680-AVERAGE($C:$C))/_xlfn.STDEV.S(moras2[SALARIO]))&gt;1.96,"Atípico","No")</f>
        <v>No</v>
      </c>
      <c r="K2680" t="str">
        <f>IF(ABS((moras2[[#This Row],[EDAD]]-AVERAGE($I:$I))/_xlfn.STDEV.S($I:$I))&gt;1.96,"Atípico","No")</f>
        <v>No</v>
      </c>
      <c r="L2680" t="str">
        <f t="shared" si="82"/>
        <v>46-55</v>
      </c>
      <c r="M2680" t="str">
        <f t="shared" si="83"/>
        <v>0-500.000</v>
      </c>
    </row>
    <row r="2681" spans="1:13" x14ac:dyDescent="0.35">
      <c r="A2681">
        <v>3476</v>
      </c>
      <c r="B2681" t="s">
        <v>15</v>
      </c>
      <c r="C2681">
        <v>388243.95</v>
      </c>
      <c r="D2681" t="s">
        <v>10</v>
      </c>
      <c r="E2681" t="s">
        <v>16</v>
      </c>
      <c r="F2681" t="s">
        <v>12</v>
      </c>
      <c r="G2681" t="s">
        <v>13</v>
      </c>
      <c r="H2681" t="s">
        <v>13</v>
      </c>
      <c r="I2681">
        <v>27</v>
      </c>
      <c r="J2681" t="str">
        <f>IF(ABS((C2681-AVERAGE($C:$C))/_xlfn.STDEV.S(moras2[SALARIO]))&gt;1.96,"Atípico","No")</f>
        <v>No</v>
      </c>
      <c r="K2681" t="str">
        <f>IF(ABS((moras2[[#This Row],[EDAD]]-AVERAGE($I:$I))/_xlfn.STDEV.S($I:$I))&gt;1.96,"Atípico","No")</f>
        <v>No</v>
      </c>
      <c r="L2681" t="str">
        <f t="shared" si="82"/>
        <v>26-35</v>
      </c>
      <c r="M2681" t="str">
        <f t="shared" si="83"/>
        <v>0-500.000</v>
      </c>
    </row>
    <row r="2682" spans="1:13" x14ac:dyDescent="0.35">
      <c r="A2682">
        <v>1820</v>
      </c>
      <c r="B2682" t="s">
        <v>9</v>
      </c>
      <c r="C2682">
        <v>387953</v>
      </c>
      <c r="D2682" t="s">
        <v>18</v>
      </c>
      <c r="E2682" t="s">
        <v>16</v>
      </c>
      <c r="F2682" t="s">
        <v>13</v>
      </c>
      <c r="G2682" t="s">
        <v>13</v>
      </c>
      <c r="H2682" t="s">
        <v>12</v>
      </c>
      <c r="I2682">
        <v>32</v>
      </c>
      <c r="J2682" t="str">
        <f>IF(ABS((C2682-AVERAGE($C:$C))/_xlfn.STDEV.S(moras2[SALARIO]))&gt;1.96,"Atípico","No")</f>
        <v>No</v>
      </c>
      <c r="K2682" t="str">
        <f>IF(ABS((moras2[[#This Row],[EDAD]]-AVERAGE($I:$I))/_xlfn.STDEV.S($I:$I))&gt;1.96,"Atípico","No")</f>
        <v>No</v>
      </c>
      <c r="L2682" t="str">
        <f t="shared" si="82"/>
        <v>26-35</v>
      </c>
      <c r="M2682" t="str">
        <f t="shared" si="83"/>
        <v>0-500.000</v>
      </c>
    </row>
    <row r="2683" spans="1:13" x14ac:dyDescent="0.35">
      <c r="A2683">
        <v>705</v>
      </c>
      <c r="B2683" t="s">
        <v>9</v>
      </c>
      <c r="C2683">
        <v>387953</v>
      </c>
      <c r="D2683" t="s">
        <v>18</v>
      </c>
      <c r="E2683" t="s">
        <v>16</v>
      </c>
      <c r="F2683" t="s">
        <v>12</v>
      </c>
      <c r="G2683" t="s">
        <v>12</v>
      </c>
      <c r="H2683" t="s">
        <v>12</v>
      </c>
      <c r="I2683">
        <v>39</v>
      </c>
      <c r="J2683" t="str">
        <f>IF(ABS((C2683-AVERAGE($C:$C))/_xlfn.STDEV.S(moras2[SALARIO]))&gt;1.96,"Atípico","No")</f>
        <v>No</v>
      </c>
      <c r="K2683" t="str">
        <f>IF(ABS((moras2[[#This Row],[EDAD]]-AVERAGE($I:$I))/_xlfn.STDEV.S($I:$I))&gt;1.96,"Atípico","No")</f>
        <v>No</v>
      </c>
      <c r="L2683" t="str">
        <f t="shared" si="82"/>
        <v>36-45</v>
      </c>
      <c r="M2683" t="str">
        <f t="shared" si="83"/>
        <v>0-500.000</v>
      </c>
    </row>
    <row r="2684" spans="1:13" x14ac:dyDescent="0.35">
      <c r="A2684">
        <v>566</v>
      </c>
      <c r="B2684" t="s">
        <v>9</v>
      </c>
      <c r="C2684">
        <v>387763</v>
      </c>
      <c r="D2684" t="s">
        <v>18</v>
      </c>
      <c r="E2684" t="s">
        <v>16</v>
      </c>
      <c r="F2684" t="s">
        <v>12</v>
      </c>
      <c r="G2684" t="s">
        <v>13</v>
      </c>
      <c r="H2684" t="s">
        <v>13</v>
      </c>
      <c r="I2684">
        <v>53</v>
      </c>
      <c r="J2684" t="str">
        <f>IF(ABS((C2684-AVERAGE($C:$C))/_xlfn.STDEV.S(moras2[SALARIO]))&gt;1.96,"Atípico","No")</f>
        <v>No</v>
      </c>
      <c r="K2684" t="str">
        <f>IF(ABS((moras2[[#This Row],[EDAD]]-AVERAGE($I:$I))/_xlfn.STDEV.S($I:$I))&gt;1.96,"Atípico","No")</f>
        <v>No</v>
      </c>
      <c r="L2684" t="str">
        <f t="shared" si="82"/>
        <v>46-55</v>
      </c>
      <c r="M2684" t="str">
        <f t="shared" si="83"/>
        <v>0-500.000</v>
      </c>
    </row>
    <row r="2685" spans="1:13" x14ac:dyDescent="0.35">
      <c r="A2685">
        <v>1168</v>
      </c>
      <c r="B2685" t="s">
        <v>9</v>
      </c>
      <c r="C2685">
        <v>387626</v>
      </c>
      <c r="D2685" t="s">
        <v>18</v>
      </c>
      <c r="E2685" t="s">
        <v>16</v>
      </c>
      <c r="F2685" t="s">
        <v>12</v>
      </c>
      <c r="G2685" t="s">
        <v>13</v>
      </c>
      <c r="H2685" t="s">
        <v>12</v>
      </c>
      <c r="I2685">
        <v>32</v>
      </c>
      <c r="J2685" t="str">
        <f>IF(ABS((C2685-AVERAGE($C:$C))/_xlfn.STDEV.S(moras2[SALARIO]))&gt;1.96,"Atípico","No")</f>
        <v>No</v>
      </c>
      <c r="K2685" t="str">
        <f>IF(ABS((moras2[[#This Row],[EDAD]]-AVERAGE($I:$I))/_xlfn.STDEV.S($I:$I))&gt;1.96,"Atípico","No")</f>
        <v>No</v>
      </c>
      <c r="L2685" t="str">
        <f t="shared" si="82"/>
        <v>26-35</v>
      </c>
      <c r="M2685" t="str">
        <f t="shared" si="83"/>
        <v>0-500.000</v>
      </c>
    </row>
    <row r="2686" spans="1:13" x14ac:dyDescent="0.35">
      <c r="A2686">
        <v>826</v>
      </c>
      <c r="B2686" t="s">
        <v>15</v>
      </c>
      <c r="C2686">
        <v>387500</v>
      </c>
      <c r="D2686" t="s">
        <v>10</v>
      </c>
      <c r="E2686" t="s">
        <v>16</v>
      </c>
      <c r="F2686" t="s">
        <v>12</v>
      </c>
      <c r="G2686" t="s">
        <v>13</v>
      </c>
      <c r="H2686" t="s">
        <v>13</v>
      </c>
      <c r="I2686">
        <v>38</v>
      </c>
      <c r="J2686" t="str">
        <f>IF(ABS((C2686-AVERAGE($C:$C))/_xlfn.STDEV.S(moras2[SALARIO]))&gt;1.96,"Atípico","No")</f>
        <v>No</v>
      </c>
      <c r="K2686" t="str">
        <f>IF(ABS((moras2[[#This Row],[EDAD]]-AVERAGE($I:$I))/_xlfn.STDEV.S($I:$I))&gt;1.96,"Atípico","No")</f>
        <v>No</v>
      </c>
      <c r="L2686" t="str">
        <f t="shared" si="82"/>
        <v>36-45</v>
      </c>
      <c r="M2686" t="str">
        <f t="shared" si="83"/>
        <v>0-500.000</v>
      </c>
    </row>
    <row r="2687" spans="1:13" x14ac:dyDescent="0.35">
      <c r="A2687">
        <v>1734</v>
      </c>
      <c r="B2687" t="s">
        <v>9</v>
      </c>
      <c r="C2687">
        <v>387489.4</v>
      </c>
      <c r="D2687" t="s">
        <v>10</v>
      </c>
      <c r="E2687" t="s">
        <v>16</v>
      </c>
      <c r="F2687" t="s">
        <v>12</v>
      </c>
      <c r="G2687" t="s">
        <v>13</v>
      </c>
      <c r="H2687" t="s">
        <v>13</v>
      </c>
      <c r="I2687">
        <v>35</v>
      </c>
      <c r="J2687" t="str">
        <f>IF(ABS((C2687-AVERAGE($C:$C))/_xlfn.STDEV.S(moras2[SALARIO]))&gt;1.96,"Atípico","No")</f>
        <v>No</v>
      </c>
      <c r="K2687" t="str">
        <f>IF(ABS((moras2[[#This Row],[EDAD]]-AVERAGE($I:$I))/_xlfn.STDEV.S($I:$I))&gt;1.96,"Atípico","No")</f>
        <v>No</v>
      </c>
      <c r="L2687" t="str">
        <f t="shared" si="82"/>
        <v>26-35</v>
      </c>
      <c r="M2687" t="str">
        <f t="shared" si="83"/>
        <v>0-500.000</v>
      </c>
    </row>
    <row r="2688" spans="1:13" x14ac:dyDescent="0.35">
      <c r="A2688">
        <v>1899</v>
      </c>
      <c r="B2688" t="s">
        <v>9</v>
      </c>
      <c r="C2688">
        <v>387468</v>
      </c>
      <c r="D2688" t="s">
        <v>10</v>
      </c>
      <c r="E2688" t="s">
        <v>11</v>
      </c>
      <c r="F2688" t="s">
        <v>12</v>
      </c>
      <c r="G2688" t="s">
        <v>13</v>
      </c>
      <c r="H2688" t="s">
        <v>13</v>
      </c>
      <c r="I2688">
        <v>32</v>
      </c>
      <c r="J2688" t="str">
        <f>IF(ABS((C2688-AVERAGE($C:$C))/_xlfn.STDEV.S(moras2[SALARIO]))&gt;1.96,"Atípico","No")</f>
        <v>No</v>
      </c>
      <c r="K2688" t="str">
        <f>IF(ABS((moras2[[#This Row],[EDAD]]-AVERAGE($I:$I))/_xlfn.STDEV.S($I:$I))&gt;1.96,"Atípico","No")</f>
        <v>No</v>
      </c>
      <c r="L2688" t="str">
        <f t="shared" si="82"/>
        <v>26-35</v>
      </c>
      <c r="M2688" t="str">
        <f t="shared" si="83"/>
        <v>0-500.000</v>
      </c>
    </row>
    <row r="2689" spans="1:13" x14ac:dyDescent="0.35">
      <c r="A2689">
        <v>1365</v>
      </c>
      <c r="B2689" t="s">
        <v>15</v>
      </c>
      <c r="C2689">
        <v>387279.29</v>
      </c>
      <c r="D2689" t="s">
        <v>10</v>
      </c>
      <c r="E2689" t="s">
        <v>16</v>
      </c>
      <c r="F2689" t="s">
        <v>12</v>
      </c>
      <c r="G2689" t="s">
        <v>13</v>
      </c>
      <c r="H2689" t="s">
        <v>13</v>
      </c>
      <c r="I2689">
        <v>35</v>
      </c>
      <c r="J2689" t="str">
        <f>IF(ABS((C2689-AVERAGE($C:$C))/_xlfn.STDEV.S(moras2[SALARIO]))&gt;1.96,"Atípico","No")</f>
        <v>No</v>
      </c>
      <c r="K2689" t="str">
        <f>IF(ABS((moras2[[#This Row],[EDAD]]-AVERAGE($I:$I))/_xlfn.STDEV.S($I:$I))&gt;1.96,"Atípico","No")</f>
        <v>No</v>
      </c>
      <c r="L2689" t="str">
        <f t="shared" si="82"/>
        <v>26-35</v>
      </c>
      <c r="M2689" t="str">
        <f t="shared" si="83"/>
        <v>0-500.000</v>
      </c>
    </row>
    <row r="2690" spans="1:13" x14ac:dyDescent="0.35">
      <c r="A2690">
        <v>1244</v>
      </c>
      <c r="B2690" t="s">
        <v>9</v>
      </c>
      <c r="C2690">
        <v>387148.05</v>
      </c>
      <c r="D2690" t="s">
        <v>10</v>
      </c>
      <c r="E2690" t="s">
        <v>16</v>
      </c>
      <c r="F2690" t="s">
        <v>12</v>
      </c>
      <c r="G2690" t="s">
        <v>13</v>
      </c>
      <c r="H2690" t="s">
        <v>13</v>
      </c>
      <c r="I2690">
        <v>61</v>
      </c>
      <c r="J2690" t="str">
        <f>IF(ABS((C2690-AVERAGE($C:$C))/_xlfn.STDEV.S(moras2[SALARIO]))&gt;1.96,"Atípico","No")</f>
        <v>No</v>
      </c>
      <c r="K2690" t="str">
        <f>IF(ABS((moras2[[#This Row],[EDAD]]-AVERAGE($I:$I))/_xlfn.STDEV.S($I:$I))&gt;1.96,"Atípico","No")</f>
        <v>No</v>
      </c>
      <c r="L2690" t="str">
        <f t="shared" ref="L2690:L2753" si="84">IF(I2690&lt;=35,"26-35",IF(I2690&lt;=45,"36-45",IF(I2690&lt;=55,"46-55","56+")))</f>
        <v>56+</v>
      </c>
      <c r="M2690" t="str">
        <f t="shared" ref="M2690:M2753" si="85">IF(C2690&lt;=500000,"0-500.000",
IF(C2690&lt;=1000000,"500.001-1.000.000",
IF(C2690&lt;=5000000,"1.000.001-5.000.000",
"5.000.001-16.858.742")))</f>
        <v>0-500.000</v>
      </c>
    </row>
    <row r="2691" spans="1:13" x14ac:dyDescent="0.35">
      <c r="A2691">
        <v>2406</v>
      </c>
      <c r="B2691" t="s">
        <v>15</v>
      </c>
      <c r="C2691">
        <v>387099.75</v>
      </c>
      <c r="D2691" t="s">
        <v>10</v>
      </c>
      <c r="E2691" t="s">
        <v>16</v>
      </c>
      <c r="F2691" t="s">
        <v>12</v>
      </c>
      <c r="G2691" t="s">
        <v>13</v>
      </c>
      <c r="H2691" t="s">
        <v>13</v>
      </c>
      <c r="I2691">
        <v>41</v>
      </c>
      <c r="J2691" t="str">
        <f>IF(ABS((C2691-AVERAGE($C:$C))/_xlfn.STDEV.S(moras2[SALARIO]))&gt;1.96,"Atípico","No")</f>
        <v>No</v>
      </c>
      <c r="K2691" t="str">
        <f>IF(ABS((moras2[[#This Row],[EDAD]]-AVERAGE($I:$I))/_xlfn.STDEV.S($I:$I))&gt;1.96,"Atípico","No")</f>
        <v>No</v>
      </c>
      <c r="L2691" t="str">
        <f t="shared" si="84"/>
        <v>36-45</v>
      </c>
      <c r="M2691" t="str">
        <f t="shared" si="85"/>
        <v>0-500.000</v>
      </c>
    </row>
    <row r="2692" spans="1:13" x14ac:dyDescent="0.35">
      <c r="A2692">
        <v>1607</v>
      </c>
      <c r="B2692" t="s">
        <v>9</v>
      </c>
      <c r="C2692">
        <v>386699.62</v>
      </c>
      <c r="D2692" t="s">
        <v>10</v>
      </c>
      <c r="E2692" t="s">
        <v>16</v>
      </c>
      <c r="F2692" t="s">
        <v>12</v>
      </c>
      <c r="G2692" t="s">
        <v>13</v>
      </c>
      <c r="H2692" t="s">
        <v>13</v>
      </c>
      <c r="I2692">
        <v>58</v>
      </c>
      <c r="J2692" t="str">
        <f>IF(ABS((C2692-AVERAGE($C:$C))/_xlfn.STDEV.S(moras2[SALARIO]))&gt;1.96,"Atípico","No")</f>
        <v>No</v>
      </c>
      <c r="K2692" t="str">
        <f>IF(ABS((moras2[[#This Row],[EDAD]]-AVERAGE($I:$I))/_xlfn.STDEV.S($I:$I))&gt;1.96,"Atípico","No")</f>
        <v>No</v>
      </c>
      <c r="L2692" t="str">
        <f t="shared" si="84"/>
        <v>56+</v>
      </c>
      <c r="M2692" t="str">
        <f t="shared" si="85"/>
        <v>0-500.000</v>
      </c>
    </row>
    <row r="2693" spans="1:13" x14ac:dyDescent="0.35">
      <c r="A2693">
        <v>2578</v>
      </c>
      <c r="B2693" t="s">
        <v>9</v>
      </c>
      <c r="C2693">
        <v>386489</v>
      </c>
      <c r="D2693" t="s">
        <v>10</v>
      </c>
      <c r="E2693" t="s">
        <v>16</v>
      </c>
      <c r="F2693" t="s">
        <v>12</v>
      </c>
      <c r="G2693" t="s">
        <v>13</v>
      </c>
      <c r="H2693" t="s">
        <v>13</v>
      </c>
      <c r="I2693">
        <v>23</v>
      </c>
      <c r="J2693" t="str">
        <f>IF(ABS((C2693-AVERAGE($C:$C))/_xlfn.STDEV.S(moras2[SALARIO]))&gt;1.96,"Atípico","No")</f>
        <v>No</v>
      </c>
      <c r="K2693" t="str">
        <f>IF(ABS((moras2[[#This Row],[EDAD]]-AVERAGE($I:$I))/_xlfn.STDEV.S($I:$I))&gt;1.96,"Atípico","No")</f>
        <v>No</v>
      </c>
      <c r="L2693" t="str">
        <f t="shared" si="84"/>
        <v>26-35</v>
      </c>
      <c r="M2693" t="str">
        <f t="shared" si="85"/>
        <v>0-500.000</v>
      </c>
    </row>
    <row r="2694" spans="1:13" x14ac:dyDescent="0.35">
      <c r="A2694">
        <v>202</v>
      </c>
      <c r="B2694" t="s">
        <v>15</v>
      </c>
      <c r="C2694">
        <v>386190.46</v>
      </c>
      <c r="D2694" t="s">
        <v>10</v>
      </c>
      <c r="E2694" t="s">
        <v>16</v>
      </c>
      <c r="F2694" t="s">
        <v>12</v>
      </c>
      <c r="G2694" t="s">
        <v>13</v>
      </c>
      <c r="H2694" t="s">
        <v>13</v>
      </c>
      <c r="I2694">
        <v>33</v>
      </c>
      <c r="J2694" t="str">
        <f>IF(ABS((C2694-AVERAGE($C:$C))/_xlfn.STDEV.S(moras2[SALARIO]))&gt;1.96,"Atípico","No")</f>
        <v>No</v>
      </c>
      <c r="K2694" t="str">
        <f>IF(ABS((moras2[[#This Row],[EDAD]]-AVERAGE($I:$I))/_xlfn.STDEV.S($I:$I))&gt;1.96,"Atípico","No")</f>
        <v>No</v>
      </c>
      <c r="L2694" t="str">
        <f t="shared" si="84"/>
        <v>26-35</v>
      </c>
      <c r="M2694" t="str">
        <f t="shared" si="85"/>
        <v>0-500.000</v>
      </c>
    </row>
    <row r="2695" spans="1:13" x14ac:dyDescent="0.35">
      <c r="A2695">
        <v>109</v>
      </c>
      <c r="B2695" t="s">
        <v>9</v>
      </c>
      <c r="C2695">
        <v>386161</v>
      </c>
      <c r="D2695" t="s">
        <v>18</v>
      </c>
      <c r="E2695" t="s">
        <v>16</v>
      </c>
      <c r="F2695" t="s">
        <v>12</v>
      </c>
      <c r="G2695" t="s">
        <v>13</v>
      </c>
      <c r="H2695" t="s">
        <v>12</v>
      </c>
      <c r="I2695">
        <v>44</v>
      </c>
      <c r="J2695" t="str">
        <f>IF(ABS((C2695-AVERAGE($C:$C))/_xlfn.STDEV.S(moras2[SALARIO]))&gt;1.96,"Atípico","No")</f>
        <v>No</v>
      </c>
      <c r="K2695" t="str">
        <f>IF(ABS((moras2[[#This Row],[EDAD]]-AVERAGE($I:$I))/_xlfn.STDEV.S($I:$I))&gt;1.96,"Atípico","No")</f>
        <v>No</v>
      </c>
      <c r="L2695" t="str">
        <f t="shared" si="84"/>
        <v>36-45</v>
      </c>
      <c r="M2695" t="str">
        <f t="shared" si="85"/>
        <v>0-500.000</v>
      </c>
    </row>
    <row r="2696" spans="1:13" x14ac:dyDescent="0.35">
      <c r="A2696">
        <v>2470</v>
      </c>
      <c r="B2696" t="s">
        <v>9</v>
      </c>
      <c r="C2696">
        <v>386161</v>
      </c>
      <c r="D2696" t="s">
        <v>18</v>
      </c>
      <c r="E2696" t="s">
        <v>16</v>
      </c>
      <c r="F2696" t="s">
        <v>12</v>
      </c>
      <c r="G2696" t="s">
        <v>13</v>
      </c>
      <c r="H2696" t="s">
        <v>12</v>
      </c>
      <c r="I2696">
        <v>44</v>
      </c>
      <c r="J2696" t="str">
        <f>IF(ABS((C2696-AVERAGE($C:$C))/_xlfn.STDEV.S(moras2[SALARIO]))&gt;1.96,"Atípico","No")</f>
        <v>No</v>
      </c>
      <c r="K2696" t="str">
        <f>IF(ABS((moras2[[#This Row],[EDAD]]-AVERAGE($I:$I))/_xlfn.STDEV.S($I:$I))&gt;1.96,"Atípico","No")</f>
        <v>No</v>
      </c>
      <c r="L2696" t="str">
        <f t="shared" si="84"/>
        <v>36-45</v>
      </c>
      <c r="M2696" t="str">
        <f t="shared" si="85"/>
        <v>0-500.000</v>
      </c>
    </row>
    <row r="2697" spans="1:13" x14ac:dyDescent="0.35">
      <c r="A2697">
        <v>59</v>
      </c>
      <c r="B2697" t="s">
        <v>9</v>
      </c>
      <c r="C2697">
        <v>386161</v>
      </c>
      <c r="D2697" t="s">
        <v>18</v>
      </c>
      <c r="E2697" t="s">
        <v>16</v>
      </c>
      <c r="F2697" t="s">
        <v>12</v>
      </c>
      <c r="G2697" t="s">
        <v>13</v>
      </c>
      <c r="H2697" t="s">
        <v>12</v>
      </c>
      <c r="I2697">
        <v>45</v>
      </c>
      <c r="J2697" t="str">
        <f>IF(ABS((C2697-AVERAGE($C:$C))/_xlfn.STDEV.S(moras2[SALARIO]))&gt;1.96,"Atípico","No")</f>
        <v>No</v>
      </c>
      <c r="K2697" t="str">
        <f>IF(ABS((moras2[[#This Row],[EDAD]]-AVERAGE($I:$I))/_xlfn.STDEV.S($I:$I))&gt;1.96,"Atípico","No")</f>
        <v>No</v>
      </c>
      <c r="L2697" t="str">
        <f t="shared" si="84"/>
        <v>36-45</v>
      </c>
      <c r="M2697" t="str">
        <f t="shared" si="85"/>
        <v>0-500.000</v>
      </c>
    </row>
    <row r="2698" spans="1:13" x14ac:dyDescent="0.35">
      <c r="A2698">
        <v>4118</v>
      </c>
      <c r="B2698" t="s">
        <v>15</v>
      </c>
      <c r="C2698">
        <v>386161</v>
      </c>
      <c r="D2698" t="s">
        <v>18</v>
      </c>
      <c r="E2698" t="s">
        <v>16</v>
      </c>
      <c r="F2698" t="s">
        <v>12</v>
      </c>
      <c r="G2698" t="s">
        <v>13</v>
      </c>
      <c r="H2698" t="s">
        <v>12</v>
      </c>
      <c r="I2698">
        <v>47</v>
      </c>
      <c r="J2698" t="str">
        <f>IF(ABS((C2698-AVERAGE($C:$C))/_xlfn.STDEV.S(moras2[SALARIO]))&gt;1.96,"Atípico","No")</f>
        <v>No</v>
      </c>
      <c r="K2698" t="str">
        <f>IF(ABS((moras2[[#This Row],[EDAD]]-AVERAGE($I:$I))/_xlfn.STDEV.S($I:$I))&gt;1.96,"Atípico","No")</f>
        <v>No</v>
      </c>
      <c r="L2698" t="str">
        <f t="shared" si="84"/>
        <v>46-55</v>
      </c>
      <c r="M2698" t="str">
        <f t="shared" si="85"/>
        <v>0-500.000</v>
      </c>
    </row>
    <row r="2699" spans="1:13" x14ac:dyDescent="0.35">
      <c r="A2699">
        <v>660</v>
      </c>
      <c r="B2699" t="s">
        <v>9</v>
      </c>
      <c r="C2699">
        <v>386161</v>
      </c>
      <c r="D2699" t="s">
        <v>18</v>
      </c>
      <c r="E2699" t="s">
        <v>16</v>
      </c>
      <c r="F2699" t="s">
        <v>12</v>
      </c>
      <c r="G2699" t="s">
        <v>13</v>
      </c>
      <c r="H2699" t="s">
        <v>12</v>
      </c>
      <c r="I2699">
        <v>49</v>
      </c>
      <c r="J2699" t="str">
        <f>IF(ABS((C2699-AVERAGE($C:$C))/_xlfn.STDEV.S(moras2[SALARIO]))&gt;1.96,"Atípico","No")</f>
        <v>No</v>
      </c>
      <c r="K2699" t="str">
        <f>IF(ABS((moras2[[#This Row],[EDAD]]-AVERAGE($I:$I))/_xlfn.STDEV.S($I:$I))&gt;1.96,"Atípico","No")</f>
        <v>No</v>
      </c>
      <c r="L2699" t="str">
        <f t="shared" si="84"/>
        <v>46-55</v>
      </c>
      <c r="M2699" t="str">
        <f t="shared" si="85"/>
        <v>0-500.000</v>
      </c>
    </row>
    <row r="2700" spans="1:13" x14ac:dyDescent="0.35">
      <c r="A2700">
        <v>3646</v>
      </c>
      <c r="B2700" t="s">
        <v>15</v>
      </c>
      <c r="C2700">
        <v>386136</v>
      </c>
      <c r="D2700" t="s">
        <v>10</v>
      </c>
      <c r="E2700" t="s">
        <v>16</v>
      </c>
      <c r="F2700" t="s">
        <v>12</v>
      </c>
      <c r="G2700" t="s">
        <v>13</v>
      </c>
      <c r="H2700" t="s">
        <v>13</v>
      </c>
      <c r="I2700">
        <v>21</v>
      </c>
      <c r="J2700" t="str">
        <f>IF(ABS((C2700-AVERAGE($C:$C))/_xlfn.STDEV.S(moras2[SALARIO]))&gt;1.96,"Atípico","No")</f>
        <v>No</v>
      </c>
      <c r="K2700" t="str">
        <f>IF(ABS((moras2[[#This Row],[EDAD]]-AVERAGE($I:$I))/_xlfn.STDEV.S($I:$I))&gt;1.96,"Atípico","No")</f>
        <v>No</v>
      </c>
      <c r="L2700" t="str">
        <f t="shared" si="84"/>
        <v>26-35</v>
      </c>
      <c r="M2700" t="str">
        <f t="shared" si="85"/>
        <v>0-500.000</v>
      </c>
    </row>
    <row r="2701" spans="1:13" x14ac:dyDescent="0.35">
      <c r="A2701">
        <v>2635</v>
      </c>
      <c r="B2701" t="s">
        <v>15</v>
      </c>
      <c r="C2701">
        <v>386020</v>
      </c>
      <c r="D2701" t="s">
        <v>10</v>
      </c>
      <c r="E2701" t="s">
        <v>16</v>
      </c>
      <c r="F2701" t="s">
        <v>12</v>
      </c>
      <c r="G2701" t="s">
        <v>13</v>
      </c>
      <c r="H2701" t="s">
        <v>13</v>
      </c>
      <c r="I2701">
        <v>59</v>
      </c>
      <c r="J2701" t="str">
        <f>IF(ABS((C2701-AVERAGE($C:$C))/_xlfn.STDEV.S(moras2[SALARIO]))&gt;1.96,"Atípico","No")</f>
        <v>No</v>
      </c>
      <c r="K2701" t="str">
        <f>IF(ABS((moras2[[#This Row],[EDAD]]-AVERAGE($I:$I))/_xlfn.STDEV.S($I:$I))&gt;1.96,"Atípico","No")</f>
        <v>No</v>
      </c>
      <c r="L2701" t="str">
        <f t="shared" si="84"/>
        <v>56+</v>
      </c>
      <c r="M2701" t="str">
        <f t="shared" si="85"/>
        <v>0-500.000</v>
      </c>
    </row>
    <row r="2702" spans="1:13" x14ac:dyDescent="0.35">
      <c r="A2702">
        <v>2765</v>
      </c>
      <c r="B2702" t="s">
        <v>9</v>
      </c>
      <c r="C2702">
        <v>385938</v>
      </c>
      <c r="D2702" t="s">
        <v>10</v>
      </c>
      <c r="E2702" t="s">
        <v>16</v>
      </c>
      <c r="F2702" t="s">
        <v>12</v>
      </c>
      <c r="G2702" t="s">
        <v>13</v>
      </c>
      <c r="H2702" t="s">
        <v>12</v>
      </c>
      <c r="I2702">
        <v>51</v>
      </c>
      <c r="J2702" t="str">
        <f>IF(ABS((C2702-AVERAGE($C:$C))/_xlfn.STDEV.S(moras2[SALARIO]))&gt;1.96,"Atípico","No")</f>
        <v>No</v>
      </c>
      <c r="K2702" t="str">
        <f>IF(ABS((moras2[[#This Row],[EDAD]]-AVERAGE($I:$I))/_xlfn.STDEV.S($I:$I))&gt;1.96,"Atípico","No")</f>
        <v>No</v>
      </c>
      <c r="L2702" t="str">
        <f t="shared" si="84"/>
        <v>46-55</v>
      </c>
      <c r="M2702" t="str">
        <f t="shared" si="85"/>
        <v>0-500.000</v>
      </c>
    </row>
    <row r="2703" spans="1:13" x14ac:dyDescent="0.35">
      <c r="A2703">
        <v>2806</v>
      </c>
      <c r="B2703" t="s">
        <v>15</v>
      </c>
      <c r="C2703">
        <v>385886</v>
      </c>
      <c r="D2703" t="s">
        <v>14</v>
      </c>
      <c r="E2703" t="s">
        <v>11</v>
      </c>
      <c r="F2703" t="s">
        <v>12</v>
      </c>
      <c r="G2703" t="s">
        <v>13</v>
      </c>
      <c r="H2703" t="s">
        <v>13</v>
      </c>
      <c r="I2703">
        <v>73</v>
      </c>
      <c r="J2703" t="str">
        <f>IF(ABS((C2703-AVERAGE($C:$C))/_xlfn.STDEV.S(moras2[SALARIO]))&gt;1.96,"Atípico","No")</f>
        <v>No</v>
      </c>
      <c r="K2703" t="str">
        <f>IF(ABS((moras2[[#This Row],[EDAD]]-AVERAGE($I:$I))/_xlfn.STDEV.S($I:$I))&gt;1.96,"Atípico","No")</f>
        <v>Atípico</v>
      </c>
      <c r="L2703" t="str">
        <f t="shared" si="84"/>
        <v>56+</v>
      </c>
      <c r="M2703" t="str">
        <f t="shared" si="85"/>
        <v>0-500.000</v>
      </c>
    </row>
    <row r="2704" spans="1:13" x14ac:dyDescent="0.35">
      <c r="A2704">
        <v>560</v>
      </c>
      <c r="B2704" t="s">
        <v>9</v>
      </c>
      <c r="C2704">
        <v>385702</v>
      </c>
      <c r="D2704" t="s">
        <v>17</v>
      </c>
      <c r="E2704" t="s">
        <v>16</v>
      </c>
      <c r="F2704" t="s">
        <v>12</v>
      </c>
      <c r="G2704" t="s">
        <v>13</v>
      </c>
      <c r="H2704" t="s">
        <v>13</v>
      </c>
      <c r="I2704">
        <v>32</v>
      </c>
      <c r="J2704" t="str">
        <f>IF(ABS((C2704-AVERAGE($C:$C))/_xlfn.STDEV.S(moras2[SALARIO]))&gt;1.96,"Atípico","No")</f>
        <v>No</v>
      </c>
      <c r="K2704" t="str">
        <f>IF(ABS((moras2[[#This Row],[EDAD]]-AVERAGE($I:$I))/_xlfn.STDEV.S($I:$I))&gt;1.96,"Atípico","No")</f>
        <v>No</v>
      </c>
      <c r="L2704" t="str">
        <f t="shared" si="84"/>
        <v>26-35</v>
      </c>
      <c r="M2704" t="str">
        <f t="shared" si="85"/>
        <v>0-500.000</v>
      </c>
    </row>
    <row r="2705" spans="1:13" x14ac:dyDescent="0.35">
      <c r="A2705">
        <v>4981</v>
      </c>
      <c r="B2705" t="s">
        <v>9</v>
      </c>
      <c r="C2705">
        <v>385702</v>
      </c>
      <c r="D2705" t="s">
        <v>18</v>
      </c>
      <c r="E2705" t="s">
        <v>16</v>
      </c>
      <c r="F2705" t="s">
        <v>12</v>
      </c>
      <c r="G2705" t="s">
        <v>13</v>
      </c>
      <c r="H2705" t="s">
        <v>12</v>
      </c>
      <c r="I2705">
        <v>39</v>
      </c>
      <c r="J2705" t="str">
        <f>IF(ABS((C2705-AVERAGE($C:$C))/_xlfn.STDEV.S(moras2[SALARIO]))&gt;1.96,"Atípico","No")</f>
        <v>No</v>
      </c>
      <c r="K2705" t="str">
        <f>IF(ABS((moras2[[#This Row],[EDAD]]-AVERAGE($I:$I))/_xlfn.STDEV.S($I:$I))&gt;1.96,"Atípico","No")</f>
        <v>No</v>
      </c>
      <c r="L2705" t="str">
        <f t="shared" si="84"/>
        <v>36-45</v>
      </c>
      <c r="M2705" t="str">
        <f t="shared" si="85"/>
        <v>0-500.000</v>
      </c>
    </row>
    <row r="2706" spans="1:13" x14ac:dyDescent="0.35">
      <c r="A2706">
        <v>1328</v>
      </c>
      <c r="B2706" t="s">
        <v>9</v>
      </c>
      <c r="C2706">
        <v>385702</v>
      </c>
      <c r="D2706" t="s">
        <v>18</v>
      </c>
      <c r="E2706" t="s">
        <v>16</v>
      </c>
      <c r="F2706" t="s">
        <v>12</v>
      </c>
      <c r="G2706" t="s">
        <v>13</v>
      </c>
      <c r="H2706" t="s">
        <v>12</v>
      </c>
      <c r="I2706">
        <v>60</v>
      </c>
      <c r="J2706" t="str">
        <f>IF(ABS((C2706-AVERAGE($C:$C))/_xlfn.STDEV.S(moras2[SALARIO]))&gt;1.96,"Atípico","No")</f>
        <v>No</v>
      </c>
      <c r="K2706" t="str">
        <f>IF(ABS((moras2[[#This Row],[EDAD]]-AVERAGE($I:$I))/_xlfn.STDEV.S($I:$I))&gt;1.96,"Atípico","No")</f>
        <v>No</v>
      </c>
      <c r="L2706" t="str">
        <f t="shared" si="84"/>
        <v>56+</v>
      </c>
      <c r="M2706" t="str">
        <f t="shared" si="85"/>
        <v>0-500.000</v>
      </c>
    </row>
    <row r="2707" spans="1:13" x14ac:dyDescent="0.35">
      <c r="A2707">
        <v>1814</v>
      </c>
      <c r="B2707" t="s">
        <v>15</v>
      </c>
      <c r="C2707">
        <v>385548</v>
      </c>
      <c r="D2707" t="s">
        <v>17</v>
      </c>
      <c r="E2707" t="s">
        <v>16</v>
      </c>
      <c r="F2707" t="s">
        <v>12</v>
      </c>
      <c r="G2707" t="s">
        <v>12</v>
      </c>
      <c r="H2707" t="s">
        <v>13</v>
      </c>
      <c r="I2707">
        <v>55</v>
      </c>
      <c r="J2707" t="str">
        <f>IF(ABS((C2707-AVERAGE($C:$C))/_xlfn.STDEV.S(moras2[SALARIO]))&gt;1.96,"Atípico","No")</f>
        <v>No</v>
      </c>
      <c r="K2707" t="str">
        <f>IF(ABS((moras2[[#This Row],[EDAD]]-AVERAGE($I:$I))/_xlfn.STDEV.S($I:$I))&gt;1.96,"Atípico","No")</f>
        <v>No</v>
      </c>
      <c r="L2707" t="str">
        <f t="shared" si="84"/>
        <v>46-55</v>
      </c>
      <c r="M2707" t="str">
        <f t="shared" si="85"/>
        <v>0-500.000</v>
      </c>
    </row>
    <row r="2708" spans="1:13" x14ac:dyDescent="0.35">
      <c r="A2708">
        <v>3083</v>
      </c>
      <c r="B2708" t="s">
        <v>15</v>
      </c>
      <c r="C2708">
        <v>385548</v>
      </c>
      <c r="D2708" t="s">
        <v>18</v>
      </c>
      <c r="E2708" t="s">
        <v>16</v>
      </c>
      <c r="F2708" t="s">
        <v>12</v>
      </c>
      <c r="G2708" t="s">
        <v>13</v>
      </c>
      <c r="H2708" t="s">
        <v>12</v>
      </c>
      <c r="I2708">
        <v>37</v>
      </c>
      <c r="J2708" t="str">
        <f>IF(ABS((C2708-AVERAGE($C:$C))/_xlfn.STDEV.S(moras2[SALARIO]))&gt;1.96,"Atípico","No")</f>
        <v>No</v>
      </c>
      <c r="K2708" t="str">
        <f>IF(ABS((moras2[[#This Row],[EDAD]]-AVERAGE($I:$I))/_xlfn.STDEV.S($I:$I))&gt;1.96,"Atípico","No")</f>
        <v>No</v>
      </c>
      <c r="L2708" t="str">
        <f t="shared" si="84"/>
        <v>36-45</v>
      </c>
      <c r="M2708" t="str">
        <f t="shared" si="85"/>
        <v>0-500.000</v>
      </c>
    </row>
    <row r="2709" spans="1:13" x14ac:dyDescent="0.35">
      <c r="A2709">
        <v>4191</v>
      </c>
      <c r="B2709" t="s">
        <v>15</v>
      </c>
      <c r="C2709">
        <v>385548</v>
      </c>
      <c r="D2709" t="s">
        <v>18</v>
      </c>
      <c r="E2709" t="s">
        <v>16</v>
      </c>
      <c r="F2709" t="s">
        <v>12</v>
      </c>
      <c r="G2709" t="s">
        <v>13</v>
      </c>
      <c r="H2709" t="s">
        <v>13</v>
      </c>
      <c r="I2709">
        <v>62</v>
      </c>
      <c r="J2709" t="str">
        <f>IF(ABS((C2709-AVERAGE($C:$C))/_xlfn.STDEV.S(moras2[SALARIO]))&gt;1.96,"Atípico","No")</f>
        <v>No</v>
      </c>
      <c r="K2709" t="str">
        <f>IF(ABS((moras2[[#This Row],[EDAD]]-AVERAGE($I:$I))/_xlfn.STDEV.S($I:$I))&gt;1.96,"Atípico","No")</f>
        <v>No</v>
      </c>
      <c r="L2709" t="str">
        <f t="shared" si="84"/>
        <v>56+</v>
      </c>
      <c r="M2709" t="str">
        <f t="shared" si="85"/>
        <v>0-500.000</v>
      </c>
    </row>
    <row r="2710" spans="1:13" x14ac:dyDescent="0.35">
      <c r="A2710">
        <v>912</v>
      </c>
      <c r="B2710" t="s">
        <v>9</v>
      </c>
      <c r="C2710">
        <v>385548</v>
      </c>
      <c r="D2710" t="s">
        <v>18</v>
      </c>
      <c r="E2710" t="s">
        <v>16</v>
      </c>
      <c r="F2710" t="s">
        <v>12</v>
      </c>
      <c r="G2710" t="s">
        <v>13</v>
      </c>
      <c r="H2710" t="s">
        <v>12</v>
      </c>
      <c r="I2710">
        <v>66</v>
      </c>
      <c r="J2710" t="str">
        <f>IF(ABS((C2710-AVERAGE($C:$C))/_xlfn.STDEV.S(moras2[SALARIO]))&gt;1.96,"Atípico","No")</f>
        <v>No</v>
      </c>
      <c r="K2710" t="str">
        <f>IF(ABS((moras2[[#This Row],[EDAD]]-AVERAGE($I:$I))/_xlfn.STDEV.S($I:$I))&gt;1.96,"Atípico","No")</f>
        <v>No</v>
      </c>
      <c r="L2710" t="str">
        <f t="shared" si="84"/>
        <v>56+</v>
      </c>
      <c r="M2710" t="str">
        <f t="shared" si="85"/>
        <v>0-500.000</v>
      </c>
    </row>
    <row r="2711" spans="1:13" x14ac:dyDescent="0.35">
      <c r="A2711">
        <v>1926</v>
      </c>
      <c r="B2711" t="s">
        <v>9</v>
      </c>
      <c r="C2711">
        <v>385460.82</v>
      </c>
      <c r="D2711" t="s">
        <v>10</v>
      </c>
      <c r="E2711" t="s">
        <v>16</v>
      </c>
      <c r="F2711" t="s">
        <v>12</v>
      </c>
      <c r="G2711" t="s">
        <v>13</v>
      </c>
      <c r="H2711" t="s">
        <v>13</v>
      </c>
      <c r="I2711">
        <v>20</v>
      </c>
      <c r="J2711" t="str">
        <f>IF(ABS((C2711-AVERAGE($C:$C))/_xlfn.STDEV.S(moras2[SALARIO]))&gt;1.96,"Atípico","No")</f>
        <v>No</v>
      </c>
      <c r="K2711" t="str">
        <f>IF(ABS((moras2[[#This Row],[EDAD]]-AVERAGE($I:$I))/_xlfn.STDEV.S($I:$I))&gt;1.96,"Atípico","No")</f>
        <v>No</v>
      </c>
      <c r="L2711" t="str">
        <f t="shared" si="84"/>
        <v>26-35</v>
      </c>
      <c r="M2711" t="str">
        <f t="shared" si="85"/>
        <v>0-500.000</v>
      </c>
    </row>
    <row r="2712" spans="1:13" x14ac:dyDescent="0.35">
      <c r="A2712">
        <v>2945</v>
      </c>
      <c r="B2712" t="s">
        <v>9</v>
      </c>
      <c r="C2712">
        <v>385411.82</v>
      </c>
      <c r="D2712" t="s">
        <v>10</v>
      </c>
      <c r="E2712" t="s">
        <v>16</v>
      </c>
      <c r="F2712" t="s">
        <v>12</v>
      </c>
      <c r="G2712" t="s">
        <v>13</v>
      </c>
      <c r="H2712" t="s">
        <v>13</v>
      </c>
      <c r="I2712">
        <v>24</v>
      </c>
      <c r="J2712" t="str">
        <f>IF(ABS((C2712-AVERAGE($C:$C))/_xlfn.STDEV.S(moras2[SALARIO]))&gt;1.96,"Atípico","No")</f>
        <v>No</v>
      </c>
      <c r="K2712" t="str">
        <f>IF(ABS((moras2[[#This Row],[EDAD]]-AVERAGE($I:$I))/_xlfn.STDEV.S($I:$I))&gt;1.96,"Atípico","No")</f>
        <v>No</v>
      </c>
      <c r="L2712" t="str">
        <f t="shared" si="84"/>
        <v>26-35</v>
      </c>
      <c r="M2712" t="str">
        <f t="shared" si="85"/>
        <v>0-500.000</v>
      </c>
    </row>
    <row r="2713" spans="1:13" x14ac:dyDescent="0.35">
      <c r="A2713">
        <v>2905</v>
      </c>
      <c r="B2713" t="s">
        <v>15</v>
      </c>
      <c r="C2713">
        <v>385400.61</v>
      </c>
      <c r="D2713" t="s">
        <v>10</v>
      </c>
      <c r="E2713" t="s">
        <v>16</v>
      </c>
      <c r="F2713" t="s">
        <v>12</v>
      </c>
      <c r="G2713" t="s">
        <v>12</v>
      </c>
      <c r="H2713" t="s">
        <v>13</v>
      </c>
      <c r="I2713">
        <v>30</v>
      </c>
      <c r="J2713" t="str">
        <f>IF(ABS((C2713-AVERAGE($C:$C))/_xlfn.STDEV.S(moras2[SALARIO]))&gt;1.96,"Atípico","No")</f>
        <v>No</v>
      </c>
      <c r="K2713" t="str">
        <f>IF(ABS((moras2[[#This Row],[EDAD]]-AVERAGE($I:$I))/_xlfn.STDEV.S($I:$I))&gt;1.96,"Atípico","No")</f>
        <v>No</v>
      </c>
      <c r="L2713" t="str">
        <f t="shared" si="84"/>
        <v>26-35</v>
      </c>
      <c r="M2713" t="str">
        <f t="shared" si="85"/>
        <v>0-500.000</v>
      </c>
    </row>
    <row r="2714" spans="1:13" x14ac:dyDescent="0.35">
      <c r="A2714">
        <v>3593</v>
      </c>
      <c r="B2714" t="s">
        <v>9</v>
      </c>
      <c r="C2714">
        <v>385347.22</v>
      </c>
      <c r="D2714" t="s">
        <v>10</v>
      </c>
      <c r="E2714" t="s">
        <v>16</v>
      </c>
      <c r="F2714" t="s">
        <v>12</v>
      </c>
      <c r="G2714" t="s">
        <v>13</v>
      </c>
      <c r="H2714" t="s">
        <v>13</v>
      </c>
      <c r="I2714">
        <v>35</v>
      </c>
      <c r="J2714" t="str">
        <f>IF(ABS((C2714-AVERAGE($C:$C))/_xlfn.STDEV.S(moras2[SALARIO]))&gt;1.96,"Atípico","No")</f>
        <v>No</v>
      </c>
      <c r="K2714" t="str">
        <f>IF(ABS((moras2[[#This Row],[EDAD]]-AVERAGE($I:$I))/_xlfn.STDEV.S($I:$I))&gt;1.96,"Atípico","No")</f>
        <v>No</v>
      </c>
      <c r="L2714" t="str">
        <f t="shared" si="84"/>
        <v>26-35</v>
      </c>
      <c r="M2714" t="str">
        <f t="shared" si="85"/>
        <v>0-500.000</v>
      </c>
    </row>
    <row r="2715" spans="1:13" x14ac:dyDescent="0.35">
      <c r="A2715">
        <v>2708</v>
      </c>
      <c r="B2715" t="s">
        <v>9</v>
      </c>
      <c r="C2715">
        <v>385200.2</v>
      </c>
      <c r="D2715" t="s">
        <v>10</v>
      </c>
      <c r="E2715" t="s">
        <v>16</v>
      </c>
      <c r="F2715" t="s">
        <v>12</v>
      </c>
      <c r="G2715" t="s">
        <v>13</v>
      </c>
      <c r="H2715" t="s">
        <v>13</v>
      </c>
      <c r="I2715">
        <v>27</v>
      </c>
      <c r="J2715" t="str">
        <f>IF(ABS((C2715-AVERAGE($C:$C))/_xlfn.STDEV.S(moras2[SALARIO]))&gt;1.96,"Atípico","No")</f>
        <v>No</v>
      </c>
      <c r="K2715" t="str">
        <f>IF(ABS((moras2[[#This Row],[EDAD]]-AVERAGE($I:$I))/_xlfn.STDEV.S($I:$I))&gt;1.96,"Atípico","No")</f>
        <v>No</v>
      </c>
      <c r="L2715" t="str">
        <f t="shared" si="84"/>
        <v>26-35</v>
      </c>
      <c r="M2715" t="str">
        <f t="shared" si="85"/>
        <v>0-500.000</v>
      </c>
    </row>
    <row r="2716" spans="1:13" x14ac:dyDescent="0.35">
      <c r="A2716">
        <v>2665</v>
      </c>
      <c r="B2716" t="s">
        <v>9</v>
      </c>
      <c r="C2716">
        <v>385165</v>
      </c>
      <c r="D2716" t="s">
        <v>18</v>
      </c>
      <c r="E2716" t="s">
        <v>16</v>
      </c>
      <c r="F2716" t="s">
        <v>12</v>
      </c>
      <c r="G2716" t="s">
        <v>13</v>
      </c>
      <c r="H2716" t="s">
        <v>12</v>
      </c>
      <c r="I2716">
        <v>71</v>
      </c>
      <c r="J2716" t="str">
        <f>IF(ABS((C2716-AVERAGE($C:$C))/_xlfn.STDEV.S(moras2[SALARIO]))&gt;1.96,"Atípico","No")</f>
        <v>No</v>
      </c>
      <c r="K2716" t="str">
        <f>IF(ABS((moras2[[#This Row],[EDAD]]-AVERAGE($I:$I))/_xlfn.STDEV.S($I:$I))&gt;1.96,"Atípico","No")</f>
        <v>Atípico</v>
      </c>
      <c r="L2716" t="str">
        <f t="shared" si="84"/>
        <v>56+</v>
      </c>
      <c r="M2716" t="str">
        <f t="shared" si="85"/>
        <v>0-500.000</v>
      </c>
    </row>
    <row r="2717" spans="1:13" x14ac:dyDescent="0.35">
      <c r="A2717">
        <v>2495</v>
      </c>
      <c r="B2717" t="s">
        <v>9</v>
      </c>
      <c r="C2717">
        <v>385137</v>
      </c>
      <c r="D2717" t="s">
        <v>18</v>
      </c>
      <c r="E2717" t="s">
        <v>16</v>
      </c>
      <c r="F2717" t="s">
        <v>12</v>
      </c>
      <c r="G2717" t="s">
        <v>13</v>
      </c>
      <c r="H2717" t="s">
        <v>13</v>
      </c>
      <c r="I2717">
        <v>36</v>
      </c>
      <c r="J2717" t="str">
        <f>IF(ABS((C2717-AVERAGE($C:$C))/_xlfn.STDEV.S(moras2[SALARIO]))&gt;1.96,"Atípico","No")</f>
        <v>No</v>
      </c>
      <c r="K2717" t="str">
        <f>IF(ABS((moras2[[#This Row],[EDAD]]-AVERAGE($I:$I))/_xlfn.STDEV.S($I:$I))&gt;1.96,"Atípico","No")</f>
        <v>No</v>
      </c>
      <c r="L2717" t="str">
        <f t="shared" si="84"/>
        <v>36-45</v>
      </c>
      <c r="M2717" t="str">
        <f t="shared" si="85"/>
        <v>0-500.000</v>
      </c>
    </row>
    <row r="2718" spans="1:13" x14ac:dyDescent="0.35">
      <c r="A2718">
        <v>2899</v>
      </c>
      <c r="B2718" t="s">
        <v>9</v>
      </c>
      <c r="C2718">
        <v>385093.62</v>
      </c>
      <c r="D2718" t="s">
        <v>10</v>
      </c>
      <c r="E2718" t="s">
        <v>16</v>
      </c>
      <c r="F2718" t="s">
        <v>12</v>
      </c>
      <c r="G2718" t="s">
        <v>13</v>
      </c>
      <c r="H2718" t="s">
        <v>13</v>
      </c>
      <c r="I2718">
        <v>44</v>
      </c>
      <c r="J2718" t="str">
        <f>IF(ABS((C2718-AVERAGE($C:$C))/_xlfn.STDEV.S(moras2[SALARIO]))&gt;1.96,"Atípico","No")</f>
        <v>No</v>
      </c>
      <c r="K2718" t="str">
        <f>IF(ABS((moras2[[#This Row],[EDAD]]-AVERAGE($I:$I))/_xlfn.STDEV.S($I:$I))&gt;1.96,"Atípico","No")</f>
        <v>No</v>
      </c>
      <c r="L2718" t="str">
        <f t="shared" si="84"/>
        <v>36-45</v>
      </c>
      <c r="M2718" t="str">
        <f t="shared" si="85"/>
        <v>0-500.000</v>
      </c>
    </row>
    <row r="2719" spans="1:13" x14ac:dyDescent="0.35">
      <c r="A2719">
        <v>1144</v>
      </c>
      <c r="B2719" t="s">
        <v>15</v>
      </c>
      <c r="C2719">
        <v>385000</v>
      </c>
      <c r="D2719" t="s">
        <v>10</v>
      </c>
      <c r="E2719" t="s">
        <v>16</v>
      </c>
      <c r="F2719" t="s">
        <v>12</v>
      </c>
      <c r="G2719" t="s">
        <v>13</v>
      </c>
      <c r="H2719" t="s">
        <v>13</v>
      </c>
      <c r="I2719">
        <v>25</v>
      </c>
      <c r="J2719" t="str">
        <f>IF(ABS((C2719-AVERAGE($C:$C))/_xlfn.STDEV.S(moras2[SALARIO]))&gt;1.96,"Atípico","No")</f>
        <v>No</v>
      </c>
      <c r="K2719" t="str">
        <f>IF(ABS((moras2[[#This Row],[EDAD]]-AVERAGE($I:$I))/_xlfn.STDEV.S($I:$I))&gt;1.96,"Atípico","No")</f>
        <v>No</v>
      </c>
      <c r="L2719" t="str">
        <f t="shared" si="84"/>
        <v>26-35</v>
      </c>
      <c r="M2719" t="str">
        <f t="shared" si="85"/>
        <v>0-500.000</v>
      </c>
    </row>
    <row r="2720" spans="1:13" x14ac:dyDescent="0.35">
      <c r="A2720">
        <v>4087</v>
      </c>
      <c r="B2720" t="s">
        <v>9</v>
      </c>
      <c r="C2720">
        <v>385000</v>
      </c>
      <c r="D2720" t="s">
        <v>10</v>
      </c>
      <c r="E2720" t="s">
        <v>16</v>
      </c>
      <c r="F2720" t="s">
        <v>12</v>
      </c>
      <c r="G2720" t="s">
        <v>13</v>
      </c>
      <c r="H2720" t="s">
        <v>13</v>
      </c>
      <c r="I2720">
        <v>46</v>
      </c>
      <c r="J2720" t="str">
        <f>IF(ABS((C2720-AVERAGE($C:$C))/_xlfn.STDEV.S(moras2[SALARIO]))&gt;1.96,"Atípico","No")</f>
        <v>No</v>
      </c>
      <c r="K2720" t="str">
        <f>IF(ABS((moras2[[#This Row],[EDAD]]-AVERAGE($I:$I))/_xlfn.STDEV.S($I:$I))&gt;1.96,"Atípico","No")</f>
        <v>No</v>
      </c>
      <c r="L2720" t="str">
        <f t="shared" si="84"/>
        <v>46-55</v>
      </c>
      <c r="M2720" t="str">
        <f t="shared" si="85"/>
        <v>0-500.000</v>
      </c>
    </row>
    <row r="2721" spans="1:13" x14ac:dyDescent="0.35">
      <c r="A2721">
        <v>4818</v>
      </c>
      <c r="B2721" t="s">
        <v>9</v>
      </c>
      <c r="C2721">
        <v>384956</v>
      </c>
      <c r="D2721" t="s">
        <v>18</v>
      </c>
      <c r="E2721" t="s">
        <v>16</v>
      </c>
      <c r="F2721" t="s">
        <v>12</v>
      </c>
      <c r="G2721" t="s">
        <v>13</v>
      </c>
      <c r="H2721" t="s">
        <v>12</v>
      </c>
      <c r="I2721">
        <v>42</v>
      </c>
      <c r="J2721" t="str">
        <f>IF(ABS((C2721-AVERAGE($C:$C))/_xlfn.STDEV.S(moras2[SALARIO]))&gt;1.96,"Atípico","No")</f>
        <v>No</v>
      </c>
      <c r="K2721" t="str">
        <f>IF(ABS((moras2[[#This Row],[EDAD]]-AVERAGE($I:$I))/_xlfn.STDEV.S($I:$I))&gt;1.96,"Atípico","No")</f>
        <v>No</v>
      </c>
      <c r="L2721" t="str">
        <f t="shared" si="84"/>
        <v>36-45</v>
      </c>
      <c r="M2721" t="str">
        <f t="shared" si="85"/>
        <v>0-500.000</v>
      </c>
    </row>
    <row r="2722" spans="1:13" x14ac:dyDescent="0.35">
      <c r="A2722">
        <v>3498</v>
      </c>
      <c r="B2722" t="s">
        <v>15</v>
      </c>
      <c r="C2722">
        <v>384658.4</v>
      </c>
      <c r="D2722" t="s">
        <v>10</v>
      </c>
      <c r="E2722" t="s">
        <v>16</v>
      </c>
      <c r="F2722" t="s">
        <v>12</v>
      </c>
      <c r="G2722" t="s">
        <v>13</v>
      </c>
      <c r="H2722" t="s">
        <v>13</v>
      </c>
      <c r="I2722">
        <v>43</v>
      </c>
      <c r="J2722" t="str">
        <f>IF(ABS((C2722-AVERAGE($C:$C))/_xlfn.STDEV.S(moras2[SALARIO]))&gt;1.96,"Atípico","No")</f>
        <v>No</v>
      </c>
      <c r="K2722" t="str">
        <f>IF(ABS((moras2[[#This Row],[EDAD]]-AVERAGE($I:$I))/_xlfn.STDEV.S($I:$I))&gt;1.96,"Atípico","No")</f>
        <v>No</v>
      </c>
      <c r="L2722" t="str">
        <f t="shared" si="84"/>
        <v>36-45</v>
      </c>
      <c r="M2722" t="str">
        <f t="shared" si="85"/>
        <v>0-500.000</v>
      </c>
    </row>
    <row r="2723" spans="1:13" x14ac:dyDescent="0.35">
      <c r="A2723">
        <v>3158</v>
      </c>
      <c r="B2723" t="s">
        <v>15</v>
      </c>
      <c r="C2723">
        <v>384515.19</v>
      </c>
      <c r="D2723" t="s">
        <v>10</v>
      </c>
      <c r="E2723" t="s">
        <v>16</v>
      </c>
      <c r="F2723" t="s">
        <v>12</v>
      </c>
      <c r="G2723" t="s">
        <v>13</v>
      </c>
      <c r="H2723" t="s">
        <v>13</v>
      </c>
      <c r="I2723">
        <v>26</v>
      </c>
      <c r="J2723" t="str">
        <f>IF(ABS((C2723-AVERAGE($C:$C))/_xlfn.STDEV.S(moras2[SALARIO]))&gt;1.96,"Atípico","No")</f>
        <v>No</v>
      </c>
      <c r="K2723" t="str">
        <f>IF(ABS((moras2[[#This Row],[EDAD]]-AVERAGE($I:$I))/_xlfn.STDEV.S($I:$I))&gt;1.96,"Atípico","No")</f>
        <v>No</v>
      </c>
      <c r="L2723" t="str">
        <f t="shared" si="84"/>
        <v>26-35</v>
      </c>
      <c r="M2723" t="str">
        <f t="shared" si="85"/>
        <v>0-500.000</v>
      </c>
    </row>
    <row r="2724" spans="1:13" x14ac:dyDescent="0.35">
      <c r="A2724">
        <v>2862</v>
      </c>
      <c r="B2724" t="s">
        <v>15</v>
      </c>
      <c r="C2724">
        <v>384500</v>
      </c>
      <c r="D2724" t="s">
        <v>10</v>
      </c>
      <c r="E2724" t="s">
        <v>16</v>
      </c>
      <c r="F2724" t="s">
        <v>12</v>
      </c>
      <c r="G2724" t="s">
        <v>13</v>
      </c>
      <c r="H2724" t="s">
        <v>13</v>
      </c>
      <c r="I2724">
        <v>33</v>
      </c>
      <c r="J2724" t="str">
        <f>IF(ABS((C2724-AVERAGE($C:$C))/_xlfn.STDEV.S(moras2[SALARIO]))&gt;1.96,"Atípico","No")</f>
        <v>No</v>
      </c>
      <c r="K2724" t="str">
        <f>IF(ABS((moras2[[#This Row],[EDAD]]-AVERAGE($I:$I))/_xlfn.STDEV.S($I:$I))&gt;1.96,"Atípico","No")</f>
        <v>No</v>
      </c>
      <c r="L2724" t="str">
        <f t="shared" si="84"/>
        <v>26-35</v>
      </c>
      <c r="M2724" t="str">
        <f t="shared" si="85"/>
        <v>0-500.000</v>
      </c>
    </row>
    <row r="2725" spans="1:13" x14ac:dyDescent="0.35">
      <c r="A2725">
        <v>4812</v>
      </c>
      <c r="B2725" t="s">
        <v>9</v>
      </c>
      <c r="C2725">
        <v>384348.31</v>
      </c>
      <c r="D2725" t="s">
        <v>10</v>
      </c>
      <c r="E2725" t="s">
        <v>16</v>
      </c>
      <c r="F2725" t="s">
        <v>12</v>
      </c>
      <c r="G2725" t="s">
        <v>13</v>
      </c>
      <c r="H2725" t="s">
        <v>13</v>
      </c>
      <c r="I2725">
        <v>27</v>
      </c>
      <c r="J2725" t="str">
        <f>IF(ABS((C2725-AVERAGE($C:$C))/_xlfn.STDEV.S(moras2[SALARIO]))&gt;1.96,"Atípico","No")</f>
        <v>No</v>
      </c>
      <c r="K2725" t="str">
        <f>IF(ABS((moras2[[#This Row],[EDAD]]-AVERAGE($I:$I))/_xlfn.STDEV.S($I:$I))&gt;1.96,"Atípico","No")</f>
        <v>No</v>
      </c>
      <c r="L2725" t="str">
        <f t="shared" si="84"/>
        <v>26-35</v>
      </c>
      <c r="M2725" t="str">
        <f t="shared" si="85"/>
        <v>0-500.000</v>
      </c>
    </row>
    <row r="2726" spans="1:13" x14ac:dyDescent="0.35">
      <c r="A2726">
        <v>3388</v>
      </c>
      <c r="B2726" t="s">
        <v>9</v>
      </c>
      <c r="C2726">
        <v>384000</v>
      </c>
      <c r="D2726" t="s">
        <v>10</v>
      </c>
      <c r="E2726" t="s">
        <v>16</v>
      </c>
      <c r="F2726" t="s">
        <v>12</v>
      </c>
      <c r="G2726" t="s">
        <v>13</v>
      </c>
      <c r="H2726" t="s">
        <v>12</v>
      </c>
      <c r="I2726">
        <v>43</v>
      </c>
      <c r="J2726" t="str">
        <f>IF(ABS((C2726-AVERAGE($C:$C))/_xlfn.STDEV.S(moras2[SALARIO]))&gt;1.96,"Atípico","No")</f>
        <v>No</v>
      </c>
      <c r="K2726" t="str">
        <f>IF(ABS((moras2[[#This Row],[EDAD]]-AVERAGE($I:$I))/_xlfn.STDEV.S($I:$I))&gt;1.96,"Atípico","No")</f>
        <v>No</v>
      </c>
      <c r="L2726" t="str">
        <f t="shared" si="84"/>
        <v>36-45</v>
      </c>
      <c r="M2726" t="str">
        <f t="shared" si="85"/>
        <v>0-500.000</v>
      </c>
    </row>
    <row r="2727" spans="1:13" x14ac:dyDescent="0.35">
      <c r="A2727">
        <v>1094</v>
      </c>
      <c r="B2727" t="s">
        <v>15</v>
      </c>
      <c r="C2727">
        <v>384000</v>
      </c>
      <c r="D2727" t="s">
        <v>10</v>
      </c>
      <c r="E2727" t="s">
        <v>16</v>
      </c>
      <c r="F2727" t="s">
        <v>12</v>
      </c>
      <c r="G2727" t="s">
        <v>13</v>
      </c>
      <c r="H2727" t="s">
        <v>13</v>
      </c>
      <c r="I2727">
        <v>48</v>
      </c>
      <c r="J2727" t="str">
        <f>IF(ABS((C2727-AVERAGE($C:$C))/_xlfn.STDEV.S(moras2[SALARIO]))&gt;1.96,"Atípico","No")</f>
        <v>No</v>
      </c>
      <c r="K2727" t="str">
        <f>IF(ABS((moras2[[#This Row],[EDAD]]-AVERAGE($I:$I))/_xlfn.STDEV.S($I:$I))&gt;1.96,"Atípico","No")</f>
        <v>No</v>
      </c>
      <c r="L2727" t="str">
        <f t="shared" si="84"/>
        <v>46-55</v>
      </c>
      <c r="M2727" t="str">
        <f t="shared" si="85"/>
        <v>0-500.000</v>
      </c>
    </row>
    <row r="2728" spans="1:13" x14ac:dyDescent="0.35">
      <c r="A2728">
        <v>4090</v>
      </c>
      <c r="B2728" t="s">
        <v>15</v>
      </c>
      <c r="C2728">
        <v>383932.5</v>
      </c>
      <c r="D2728" t="s">
        <v>10</v>
      </c>
      <c r="E2728" t="s">
        <v>16</v>
      </c>
      <c r="F2728" t="s">
        <v>12</v>
      </c>
      <c r="G2728" t="s">
        <v>13</v>
      </c>
      <c r="H2728" t="s">
        <v>13</v>
      </c>
      <c r="I2728">
        <v>27</v>
      </c>
      <c r="J2728" t="str">
        <f>IF(ABS((C2728-AVERAGE($C:$C))/_xlfn.STDEV.S(moras2[SALARIO]))&gt;1.96,"Atípico","No")</f>
        <v>No</v>
      </c>
      <c r="K2728" t="str">
        <f>IF(ABS((moras2[[#This Row],[EDAD]]-AVERAGE($I:$I))/_xlfn.STDEV.S($I:$I))&gt;1.96,"Atípico","No")</f>
        <v>No</v>
      </c>
      <c r="L2728" t="str">
        <f t="shared" si="84"/>
        <v>26-35</v>
      </c>
      <c r="M2728" t="str">
        <f t="shared" si="85"/>
        <v>0-500.000</v>
      </c>
    </row>
    <row r="2729" spans="1:13" x14ac:dyDescent="0.35">
      <c r="A2729">
        <v>3058</v>
      </c>
      <c r="B2729" t="s">
        <v>15</v>
      </c>
      <c r="C2729">
        <v>383625</v>
      </c>
      <c r="D2729" t="s">
        <v>10</v>
      </c>
      <c r="E2729" t="s">
        <v>16</v>
      </c>
      <c r="F2729" t="s">
        <v>12</v>
      </c>
      <c r="G2729" t="s">
        <v>13</v>
      </c>
      <c r="H2729" t="s">
        <v>13</v>
      </c>
      <c r="I2729">
        <v>26</v>
      </c>
      <c r="J2729" t="str">
        <f>IF(ABS((C2729-AVERAGE($C:$C))/_xlfn.STDEV.S(moras2[SALARIO]))&gt;1.96,"Atípico","No")</f>
        <v>No</v>
      </c>
      <c r="K2729" t="str">
        <f>IF(ABS((moras2[[#This Row],[EDAD]]-AVERAGE($I:$I))/_xlfn.STDEV.S($I:$I))&gt;1.96,"Atípico","No")</f>
        <v>No</v>
      </c>
      <c r="L2729" t="str">
        <f t="shared" si="84"/>
        <v>26-35</v>
      </c>
      <c r="M2729" t="str">
        <f t="shared" si="85"/>
        <v>0-500.000</v>
      </c>
    </row>
    <row r="2730" spans="1:13" x14ac:dyDescent="0.35">
      <c r="A2730">
        <v>965</v>
      </c>
      <c r="B2730" t="s">
        <v>15</v>
      </c>
      <c r="C2730">
        <v>383420.24</v>
      </c>
      <c r="D2730" t="s">
        <v>10</v>
      </c>
      <c r="E2730" t="s">
        <v>16</v>
      </c>
      <c r="F2730" t="s">
        <v>12</v>
      </c>
      <c r="G2730" t="s">
        <v>13</v>
      </c>
      <c r="H2730" t="s">
        <v>13</v>
      </c>
      <c r="I2730">
        <v>23</v>
      </c>
      <c r="J2730" t="str">
        <f>IF(ABS((C2730-AVERAGE($C:$C))/_xlfn.STDEV.S(moras2[SALARIO]))&gt;1.96,"Atípico","No")</f>
        <v>No</v>
      </c>
      <c r="K2730" t="str">
        <f>IF(ABS((moras2[[#This Row],[EDAD]]-AVERAGE($I:$I))/_xlfn.STDEV.S($I:$I))&gt;1.96,"Atípico","No")</f>
        <v>No</v>
      </c>
      <c r="L2730" t="str">
        <f t="shared" si="84"/>
        <v>26-35</v>
      </c>
      <c r="M2730" t="str">
        <f t="shared" si="85"/>
        <v>0-500.000</v>
      </c>
    </row>
    <row r="2731" spans="1:13" x14ac:dyDescent="0.35">
      <c r="A2731">
        <v>1533</v>
      </c>
      <c r="B2731" t="s">
        <v>15</v>
      </c>
      <c r="C2731">
        <v>383318.62</v>
      </c>
      <c r="D2731" t="s">
        <v>10</v>
      </c>
      <c r="E2731" t="s">
        <v>16</v>
      </c>
      <c r="F2731" t="s">
        <v>12</v>
      </c>
      <c r="G2731" t="s">
        <v>13</v>
      </c>
      <c r="H2731" t="s">
        <v>13</v>
      </c>
      <c r="I2731">
        <v>25</v>
      </c>
      <c r="J2731" t="str">
        <f>IF(ABS((C2731-AVERAGE($C:$C))/_xlfn.STDEV.S(moras2[SALARIO]))&gt;1.96,"Atípico","No")</f>
        <v>No</v>
      </c>
      <c r="K2731" t="str">
        <f>IF(ABS((moras2[[#This Row],[EDAD]]-AVERAGE($I:$I))/_xlfn.STDEV.S($I:$I))&gt;1.96,"Atípico","No")</f>
        <v>No</v>
      </c>
      <c r="L2731" t="str">
        <f t="shared" si="84"/>
        <v>26-35</v>
      </c>
      <c r="M2731" t="str">
        <f t="shared" si="85"/>
        <v>0-500.000</v>
      </c>
    </row>
    <row r="2732" spans="1:13" x14ac:dyDescent="0.35">
      <c r="A2732">
        <v>2804</v>
      </c>
      <c r="B2732" t="s">
        <v>9</v>
      </c>
      <c r="C2732">
        <v>383265.76</v>
      </c>
      <c r="D2732" t="s">
        <v>10</v>
      </c>
      <c r="E2732" t="s">
        <v>16</v>
      </c>
      <c r="F2732" t="s">
        <v>12</v>
      </c>
      <c r="G2732" t="s">
        <v>13</v>
      </c>
      <c r="H2732" t="s">
        <v>13</v>
      </c>
      <c r="I2732">
        <v>56</v>
      </c>
      <c r="J2732" t="str">
        <f>IF(ABS((C2732-AVERAGE($C:$C))/_xlfn.STDEV.S(moras2[SALARIO]))&gt;1.96,"Atípico","No")</f>
        <v>No</v>
      </c>
      <c r="K2732" t="str">
        <f>IF(ABS((moras2[[#This Row],[EDAD]]-AVERAGE($I:$I))/_xlfn.STDEV.S($I:$I))&gt;1.96,"Atípico","No")</f>
        <v>No</v>
      </c>
      <c r="L2732" t="str">
        <f t="shared" si="84"/>
        <v>56+</v>
      </c>
      <c r="M2732" t="str">
        <f t="shared" si="85"/>
        <v>0-500.000</v>
      </c>
    </row>
    <row r="2733" spans="1:13" x14ac:dyDescent="0.35">
      <c r="A2733">
        <v>3474</v>
      </c>
      <c r="B2733" t="s">
        <v>9</v>
      </c>
      <c r="C2733">
        <v>383254</v>
      </c>
      <c r="D2733" t="s">
        <v>18</v>
      </c>
      <c r="E2733" t="s">
        <v>16</v>
      </c>
      <c r="F2733" t="s">
        <v>12</v>
      </c>
      <c r="G2733" t="s">
        <v>13</v>
      </c>
      <c r="H2733" t="s">
        <v>13</v>
      </c>
      <c r="I2733">
        <v>45</v>
      </c>
      <c r="J2733" t="str">
        <f>IF(ABS((C2733-AVERAGE($C:$C))/_xlfn.STDEV.S(moras2[SALARIO]))&gt;1.96,"Atípico","No")</f>
        <v>No</v>
      </c>
      <c r="K2733" t="str">
        <f>IF(ABS((moras2[[#This Row],[EDAD]]-AVERAGE($I:$I))/_xlfn.STDEV.S($I:$I))&gt;1.96,"Atípico","No")</f>
        <v>No</v>
      </c>
      <c r="L2733" t="str">
        <f t="shared" si="84"/>
        <v>36-45</v>
      </c>
      <c r="M2733" t="str">
        <f t="shared" si="85"/>
        <v>0-500.000</v>
      </c>
    </row>
    <row r="2734" spans="1:13" x14ac:dyDescent="0.35">
      <c r="A2734">
        <v>4032</v>
      </c>
      <c r="B2734" t="s">
        <v>9</v>
      </c>
      <c r="C2734">
        <v>383231</v>
      </c>
      <c r="D2734" t="s">
        <v>10</v>
      </c>
      <c r="E2734" t="s">
        <v>11</v>
      </c>
      <c r="F2734" t="s">
        <v>12</v>
      </c>
      <c r="G2734" t="s">
        <v>13</v>
      </c>
      <c r="H2734" t="s">
        <v>13</v>
      </c>
      <c r="I2734">
        <v>23</v>
      </c>
      <c r="J2734" t="str">
        <f>IF(ABS((C2734-AVERAGE($C:$C))/_xlfn.STDEV.S(moras2[SALARIO]))&gt;1.96,"Atípico","No")</f>
        <v>No</v>
      </c>
      <c r="K2734" t="str">
        <f>IF(ABS((moras2[[#This Row],[EDAD]]-AVERAGE($I:$I))/_xlfn.STDEV.S($I:$I))&gt;1.96,"Atípico","No")</f>
        <v>No</v>
      </c>
      <c r="L2734" t="str">
        <f t="shared" si="84"/>
        <v>26-35</v>
      </c>
      <c r="M2734" t="str">
        <f t="shared" si="85"/>
        <v>0-500.000</v>
      </c>
    </row>
    <row r="2735" spans="1:13" x14ac:dyDescent="0.35">
      <c r="A2735">
        <v>1742</v>
      </c>
      <c r="B2735" t="s">
        <v>9</v>
      </c>
      <c r="C2735">
        <v>382584.15</v>
      </c>
      <c r="D2735" t="s">
        <v>10</v>
      </c>
      <c r="E2735" t="s">
        <v>11</v>
      </c>
      <c r="F2735" t="s">
        <v>12</v>
      </c>
      <c r="G2735" t="s">
        <v>13</v>
      </c>
      <c r="H2735" t="s">
        <v>13</v>
      </c>
      <c r="I2735">
        <v>47</v>
      </c>
      <c r="J2735" t="str">
        <f>IF(ABS((C2735-AVERAGE($C:$C))/_xlfn.STDEV.S(moras2[SALARIO]))&gt;1.96,"Atípico","No")</f>
        <v>No</v>
      </c>
      <c r="K2735" t="str">
        <f>IF(ABS((moras2[[#This Row],[EDAD]]-AVERAGE($I:$I))/_xlfn.STDEV.S($I:$I))&gt;1.96,"Atípico","No")</f>
        <v>No</v>
      </c>
      <c r="L2735" t="str">
        <f t="shared" si="84"/>
        <v>46-55</v>
      </c>
      <c r="M2735" t="str">
        <f t="shared" si="85"/>
        <v>0-500.000</v>
      </c>
    </row>
    <row r="2736" spans="1:13" x14ac:dyDescent="0.35">
      <c r="A2736">
        <v>3995</v>
      </c>
      <c r="B2736" t="s">
        <v>15</v>
      </c>
      <c r="C2736">
        <v>382400</v>
      </c>
      <c r="D2736" t="s">
        <v>10</v>
      </c>
      <c r="E2736" t="s">
        <v>16</v>
      </c>
      <c r="F2736" t="s">
        <v>12</v>
      </c>
      <c r="G2736" t="s">
        <v>13</v>
      </c>
      <c r="H2736" t="s">
        <v>13</v>
      </c>
      <c r="I2736">
        <v>35</v>
      </c>
      <c r="J2736" t="str">
        <f>IF(ABS((C2736-AVERAGE($C:$C))/_xlfn.STDEV.S(moras2[SALARIO]))&gt;1.96,"Atípico","No")</f>
        <v>No</v>
      </c>
      <c r="K2736" t="str">
        <f>IF(ABS((moras2[[#This Row],[EDAD]]-AVERAGE($I:$I))/_xlfn.STDEV.S($I:$I))&gt;1.96,"Atípico","No")</f>
        <v>No</v>
      </c>
      <c r="L2736" t="str">
        <f t="shared" si="84"/>
        <v>26-35</v>
      </c>
      <c r="M2736" t="str">
        <f t="shared" si="85"/>
        <v>0-500.000</v>
      </c>
    </row>
    <row r="2737" spans="1:13" x14ac:dyDescent="0.35">
      <c r="A2737">
        <v>2303</v>
      </c>
      <c r="B2737" t="s">
        <v>9</v>
      </c>
      <c r="C2737">
        <v>382333.34</v>
      </c>
      <c r="D2737" t="s">
        <v>10</v>
      </c>
      <c r="E2737" t="s">
        <v>16</v>
      </c>
      <c r="F2737" t="s">
        <v>12</v>
      </c>
      <c r="G2737" t="s">
        <v>13</v>
      </c>
      <c r="H2737" t="s">
        <v>13</v>
      </c>
      <c r="I2737">
        <v>22</v>
      </c>
      <c r="J2737" t="str">
        <f>IF(ABS((C2737-AVERAGE($C:$C))/_xlfn.STDEV.S(moras2[SALARIO]))&gt;1.96,"Atípico","No")</f>
        <v>No</v>
      </c>
      <c r="K2737" t="str">
        <f>IF(ABS((moras2[[#This Row],[EDAD]]-AVERAGE($I:$I))/_xlfn.STDEV.S($I:$I))&gt;1.96,"Atípico","No")</f>
        <v>No</v>
      </c>
      <c r="L2737" t="str">
        <f t="shared" si="84"/>
        <v>26-35</v>
      </c>
      <c r="M2737" t="str">
        <f t="shared" si="85"/>
        <v>0-500.000</v>
      </c>
    </row>
    <row r="2738" spans="1:13" x14ac:dyDescent="0.35">
      <c r="A2738">
        <v>1523</v>
      </c>
      <c r="B2738" t="s">
        <v>15</v>
      </c>
      <c r="C2738">
        <v>382325</v>
      </c>
      <c r="D2738" t="s">
        <v>10</v>
      </c>
      <c r="E2738" t="s">
        <v>16</v>
      </c>
      <c r="F2738" t="s">
        <v>12</v>
      </c>
      <c r="G2738" t="s">
        <v>12</v>
      </c>
      <c r="H2738" t="s">
        <v>13</v>
      </c>
      <c r="I2738">
        <v>33</v>
      </c>
      <c r="J2738" t="str">
        <f>IF(ABS((C2738-AVERAGE($C:$C))/_xlfn.STDEV.S(moras2[SALARIO]))&gt;1.96,"Atípico","No")</f>
        <v>No</v>
      </c>
      <c r="K2738" t="str">
        <f>IF(ABS((moras2[[#This Row],[EDAD]]-AVERAGE($I:$I))/_xlfn.STDEV.S($I:$I))&gt;1.96,"Atípico","No")</f>
        <v>No</v>
      </c>
      <c r="L2738" t="str">
        <f t="shared" si="84"/>
        <v>26-35</v>
      </c>
      <c r="M2738" t="str">
        <f t="shared" si="85"/>
        <v>0-500.000</v>
      </c>
    </row>
    <row r="2739" spans="1:13" x14ac:dyDescent="0.35">
      <c r="A2739">
        <v>799</v>
      </c>
      <c r="B2739" t="s">
        <v>15</v>
      </c>
      <c r="C2739">
        <v>382136</v>
      </c>
      <c r="D2739" t="s">
        <v>18</v>
      </c>
      <c r="E2739" t="s">
        <v>16</v>
      </c>
      <c r="F2739" t="s">
        <v>12</v>
      </c>
      <c r="G2739" t="s">
        <v>13</v>
      </c>
      <c r="H2739" t="s">
        <v>12</v>
      </c>
      <c r="I2739">
        <v>35</v>
      </c>
      <c r="J2739" t="str">
        <f>IF(ABS((C2739-AVERAGE($C:$C))/_xlfn.STDEV.S(moras2[SALARIO]))&gt;1.96,"Atípico","No")</f>
        <v>No</v>
      </c>
      <c r="K2739" t="str">
        <f>IF(ABS((moras2[[#This Row],[EDAD]]-AVERAGE($I:$I))/_xlfn.STDEV.S($I:$I))&gt;1.96,"Atípico","No")</f>
        <v>No</v>
      </c>
      <c r="L2739" t="str">
        <f t="shared" si="84"/>
        <v>26-35</v>
      </c>
      <c r="M2739" t="str">
        <f t="shared" si="85"/>
        <v>0-500.000</v>
      </c>
    </row>
    <row r="2740" spans="1:13" x14ac:dyDescent="0.35">
      <c r="A2740">
        <v>4477</v>
      </c>
      <c r="B2740" t="s">
        <v>9</v>
      </c>
      <c r="C2740">
        <v>382136</v>
      </c>
      <c r="D2740" t="s">
        <v>18</v>
      </c>
      <c r="E2740" t="s">
        <v>16</v>
      </c>
      <c r="F2740" t="s">
        <v>12</v>
      </c>
      <c r="G2740" t="s">
        <v>12</v>
      </c>
      <c r="H2740" t="s">
        <v>12</v>
      </c>
      <c r="I2740">
        <v>40</v>
      </c>
      <c r="J2740" t="str">
        <f>IF(ABS((C2740-AVERAGE($C:$C))/_xlfn.STDEV.S(moras2[SALARIO]))&gt;1.96,"Atípico","No")</f>
        <v>No</v>
      </c>
      <c r="K2740" t="str">
        <f>IF(ABS((moras2[[#This Row],[EDAD]]-AVERAGE($I:$I))/_xlfn.STDEV.S($I:$I))&gt;1.96,"Atípico","No")</f>
        <v>No</v>
      </c>
      <c r="L2740" t="str">
        <f t="shared" si="84"/>
        <v>36-45</v>
      </c>
      <c r="M2740" t="str">
        <f t="shared" si="85"/>
        <v>0-500.000</v>
      </c>
    </row>
    <row r="2741" spans="1:13" x14ac:dyDescent="0.35">
      <c r="A2741">
        <v>319</v>
      </c>
      <c r="B2741" t="s">
        <v>15</v>
      </c>
      <c r="C2741">
        <v>382136</v>
      </c>
      <c r="D2741" t="s">
        <v>18</v>
      </c>
      <c r="E2741" t="s">
        <v>16</v>
      </c>
      <c r="F2741" t="s">
        <v>12</v>
      </c>
      <c r="G2741" t="s">
        <v>13</v>
      </c>
      <c r="H2741" t="s">
        <v>12</v>
      </c>
      <c r="I2741">
        <v>42</v>
      </c>
      <c r="J2741" t="str">
        <f>IF(ABS((C2741-AVERAGE($C:$C))/_xlfn.STDEV.S(moras2[SALARIO]))&gt;1.96,"Atípico","No")</f>
        <v>No</v>
      </c>
      <c r="K2741" t="str">
        <f>IF(ABS((moras2[[#This Row],[EDAD]]-AVERAGE($I:$I))/_xlfn.STDEV.S($I:$I))&gt;1.96,"Atípico","No")</f>
        <v>No</v>
      </c>
      <c r="L2741" t="str">
        <f t="shared" si="84"/>
        <v>36-45</v>
      </c>
      <c r="M2741" t="str">
        <f t="shared" si="85"/>
        <v>0-500.000</v>
      </c>
    </row>
    <row r="2742" spans="1:13" x14ac:dyDescent="0.35">
      <c r="A2742">
        <v>814</v>
      </c>
      <c r="B2742" t="s">
        <v>9</v>
      </c>
      <c r="C2742">
        <v>382136</v>
      </c>
      <c r="D2742" t="s">
        <v>18</v>
      </c>
      <c r="E2742" t="s">
        <v>16</v>
      </c>
      <c r="F2742" t="s">
        <v>12</v>
      </c>
      <c r="G2742" t="s">
        <v>13</v>
      </c>
      <c r="H2742" t="s">
        <v>12</v>
      </c>
      <c r="I2742">
        <v>46</v>
      </c>
      <c r="J2742" t="str">
        <f>IF(ABS((C2742-AVERAGE($C:$C))/_xlfn.STDEV.S(moras2[SALARIO]))&gt;1.96,"Atípico","No")</f>
        <v>No</v>
      </c>
      <c r="K2742" t="str">
        <f>IF(ABS((moras2[[#This Row],[EDAD]]-AVERAGE($I:$I))/_xlfn.STDEV.S($I:$I))&gt;1.96,"Atípico","No")</f>
        <v>No</v>
      </c>
      <c r="L2742" t="str">
        <f t="shared" si="84"/>
        <v>46-55</v>
      </c>
      <c r="M2742" t="str">
        <f t="shared" si="85"/>
        <v>0-500.000</v>
      </c>
    </row>
    <row r="2743" spans="1:13" x14ac:dyDescent="0.35">
      <c r="A2743">
        <v>630</v>
      </c>
      <c r="B2743" t="s">
        <v>15</v>
      </c>
      <c r="C2743">
        <v>382136</v>
      </c>
      <c r="D2743" t="s">
        <v>18</v>
      </c>
      <c r="E2743" t="s">
        <v>16</v>
      </c>
      <c r="F2743" t="s">
        <v>12</v>
      </c>
      <c r="G2743" t="s">
        <v>13</v>
      </c>
      <c r="H2743" t="s">
        <v>13</v>
      </c>
      <c r="I2743">
        <v>53</v>
      </c>
      <c r="J2743" t="str">
        <f>IF(ABS((C2743-AVERAGE($C:$C))/_xlfn.STDEV.S(moras2[SALARIO]))&gt;1.96,"Atípico","No")</f>
        <v>No</v>
      </c>
      <c r="K2743" t="str">
        <f>IF(ABS((moras2[[#This Row],[EDAD]]-AVERAGE($I:$I))/_xlfn.STDEV.S($I:$I))&gt;1.96,"Atípico","No")</f>
        <v>No</v>
      </c>
      <c r="L2743" t="str">
        <f t="shared" si="84"/>
        <v>46-55</v>
      </c>
      <c r="M2743" t="str">
        <f t="shared" si="85"/>
        <v>0-500.000</v>
      </c>
    </row>
    <row r="2744" spans="1:13" x14ac:dyDescent="0.35">
      <c r="A2744">
        <v>1290</v>
      </c>
      <c r="B2744" t="s">
        <v>9</v>
      </c>
      <c r="C2744">
        <v>382136</v>
      </c>
      <c r="D2744" t="s">
        <v>18</v>
      </c>
      <c r="E2744" t="s">
        <v>16</v>
      </c>
      <c r="F2744" t="s">
        <v>12</v>
      </c>
      <c r="G2744" t="s">
        <v>12</v>
      </c>
      <c r="H2744" t="s">
        <v>12</v>
      </c>
      <c r="I2744">
        <v>55</v>
      </c>
      <c r="J2744" t="str">
        <f>IF(ABS((C2744-AVERAGE($C:$C))/_xlfn.STDEV.S(moras2[SALARIO]))&gt;1.96,"Atípico","No")</f>
        <v>No</v>
      </c>
      <c r="K2744" t="str">
        <f>IF(ABS((moras2[[#This Row],[EDAD]]-AVERAGE($I:$I))/_xlfn.STDEV.S($I:$I))&gt;1.96,"Atípico","No")</f>
        <v>No</v>
      </c>
      <c r="L2744" t="str">
        <f t="shared" si="84"/>
        <v>46-55</v>
      </c>
      <c r="M2744" t="str">
        <f t="shared" si="85"/>
        <v>0-500.000</v>
      </c>
    </row>
    <row r="2745" spans="1:13" x14ac:dyDescent="0.35">
      <c r="A2745">
        <v>1296</v>
      </c>
      <c r="B2745" t="s">
        <v>15</v>
      </c>
      <c r="C2745">
        <v>382136</v>
      </c>
      <c r="D2745" t="s">
        <v>18</v>
      </c>
      <c r="E2745" t="s">
        <v>16</v>
      </c>
      <c r="F2745" t="s">
        <v>12</v>
      </c>
      <c r="G2745" t="s">
        <v>13</v>
      </c>
      <c r="H2745" t="s">
        <v>12</v>
      </c>
      <c r="I2745">
        <v>62</v>
      </c>
      <c r="J2745" t="str">
        <f>IF(ABS((C2745-AVERAGE($C:$C))/_xlfn.STDEV.S(moras2[SALARIO]))&gt;1.96,"Atípico","No")</f>
        <v>No</v>
      </c>
      <c r="K2745" t="str">
        <f>IF(ABS((moras2[[#This Row],[EDAD]]-AVERAGE($I:$I))/_xlfn.STDEV.S($I:$I))&gt;1.96,"Atípico","No")</f>
        <v>No</v>
      </c>
      <c r="L2745" t="str">
        <f t="shared" si="84"/>
        <v>56+</v>
      </c>
      <c r="M2745" t="str">
        <f t="shared" si="85"/>
        <v>0-500.000</v>
      </c>
    </row>
    <row r="2746" spans="1:13" x14ac:dyDescent="0.35">
      <c r="A2746">
        <v>4380</v>
      </c>
      <c r="B2746" t="s">
        <v>9</v>
      </c>
      <c r="C2746">
        <v>382136</v>
      </c>
      <c r="D2746" t="s">
        <v>18</v>
      </c>
      <c r="E2746" t="s">
        <v>16</v>
      </c>
      <c r="F2746" t="s">
        <v>12</v>
      </c>
      <c r="G2746" t="s">
        <v>13</v>
      </c>
      <c r="H2746" t="s">
        <v>12</v>
      </c>
      <c r="I2746">
        <v>63</v>
      </c>
      <c r="J2746" t="str">
        <f>IF(ABS((C2746-AVERAGE($C:$C))/_xlfn.STDEV.S(moras2[SALARIO]))&gt;1.96,"Atípico","No")</f>
        <v>No</v>
      </c>
      <c r="K2746" t="str">
        <f>IF(ABS((moras2[[#This Row],[EDAD]]-AVERAGE($I:$I))/_xlfn.STDEV.S($I:$I))&gt;1.96,"Atípico","No")</f>
        <v>No</v>
      </c>
      <c r="L2746" t="str">
        <f t="shared" si="84"/>
        <v>56+</v>
      </c>
      <c r="M2746" t="str">
        <f t="shared" si="85"/>
        <v>0-500.000</v>
      </c>
    </row>
    <row r="2747" spans="1:13" x14ac:dyDescent="0.35">
      <c r="A2747">
        <v>114</v>
      </c>
      <c r="B2747" t="s">
        <v>15</v>
      </c>
      <c r="C2747">
        <v>382026.4</v>
      </c>
      <c r="D2747" t="s">
        <v>10</v>
      </c>
      <c r="E2747" t="s">
        <v>16</v>
      </c>
      <c r="F2747" t="s">
        <v>12</v>
      </c>
      <c r="G2747" t="s">
        <v>13</v>
      </c>
      <c r="H2747" t="s">
        <v>13</v>
      </c>
      <c r="I2747">
        <v>44</v>
      </c>
      <c r="J2747" t="str">
        <f>IF(ABS((C2747-AVERAGE($C:$C))/_xlfn.STDEV.S(moras2[SALARIO]))&gt;1.96,"Atípico","No")</f>
        <v>No</v>
      </c>
      <c r="K2747" t="str">
        <f>IF(ABS((moras2[[#This Row],[EDAD]]-AVERAGE($I:$I))/_xlfn.STDEV.S($I:$I))&gt;1.96,"Atípico","No")</f>
        <v>No</v>
      </c>
      <c r="L2747" t="str">
        <f t="shared" si="84"/>
        <v>36-45</v>
      </c>
      <c r="M2747" t="str">
        <f t="shared" si="85"/>
        <v>0-500.000</v>
      </c>
    </row>
    <row r="2748" spans="1:13" x14ac:dyDescent="0.35">
      <c r="A2748">
        <v>4124</v>
      </c>
      <c r="B2748" t="s">
        <v>15</v>
      </c>
      <c r="C2748">
        <v>382000</v>
      </c>
      <c r="D2748" t="s">
        <v>10</v>
      </c>
      <c r="E2748" t="s">
        <v>16</v>
      </c>
      <c r="F2748" t="s">
        <v>12</v>
      </c>
      <c r="G2748" t="s">
        <v>13</v>
      </c>
      <c r="H2748" t="s">
        <v>13</v>
      </c>
      <c r="I2748">
        <v>20</v>
      </c>
      <c r="J2748" t="str">
        <f>IF(ABS((C2748-AVERAGE($C:$C))/_xlfn.STDEV.S(moras2[SALARIO]))&gt;1.96,"Atípico","No")</f>
        <v>No</v>
      </c>
      <c r="K2748" t="str">
        <f>IF(ABS((moras2[[#This Row],[EDAD]]-AVERAGE($I:$I))/_xlfn.STDEV.S($I:$I))&gt;1.96,"Atípico","No")</f>
        <v>No</v>
      </c>
      <c r="L2748" t="str">
        <f t="shared" si="84"/>
        <v>26-35</v>
      </c>
      <c r="M2748" t="str">
        <f t="shared" si="85"/>
        <v>0-500.000</v>
      </c>
    </row>
    <row r="2749" spans="1:13" x14ac:dyDescent="0.35">
      <c r="A2749">
        <v>3060</v>
      </c>
      <c r="B2749" t="s">
        <v>15</v>
      </c>
      <c r="C2749">
        <v>381783.6</v>
      </c>
      <c r="D2749" t="s">
        <v>10</v>
      </c>
      <c r="E2749" t="s">
        <v>16</v>
      </c>
      <c r="F2749" t="s">
        <v>12</v>
      </c>
      <c r="G2749" t="s">
        <v>13</v>
      </c>
      <c r="H2749" t="s">
        <v>13</v>
      </c>
      <c r="I2749">
        <v>31</v>
      </c>
      <c r="J2749" t="str">
        <f>IF(ABS((C2749-AVERAGE($C:$C))/_xlfn.STDEV.S(moras2[SALARIO]))&gt;1.96,"Atípico","No")</f>
        <v>No</v>
      </c>
      <c r="K2749" t="str">
        <f>IF(ABS((moras2[[#This Row],[EDAD]]-AVERAGE($I:$I))/_xlfn.STDEV.S($I:$I))&gt;1.96,"Atípico","No")</f>
        <v>No</v>
      </c>
      <c r="L2749" t="str">
        <f t="shared" si="84"/>
        <v>26-35</v>
      </c>
      <c r="M2749" t="str">
        <f t="shared" si="85"/>
        <v>0-500.000</v>
      </c>
    </row>
    <row r="2750" spans="1:13" x14ac:dyDescent="0.35">
      <c r="A2750">
        <v>4557</v>
      </c>
      <c r="B2750" t="s">
        <v>9</v>
      </c>
      <c r="C2750">
        <v>381640</v>
      </c>
      <c r="D2750" t="s">
        <v>10</v>
      </c>
      <c r="E2750" t="s">
        <v>16</v>
      </c>
      <c r="F2750" t="s">
        <v>12</v>
      </c>
      <c r="G2750" t="s">
        <v>13</v>
      </c>
      <c r="H2750" t="s">
        <v>13</v>
      </c>
      <c r="I2750">
        <v>53</v>
      </c>
      <c r="J2750" t="str">
        <f>IF(ABS((C2750-AVERAGE($C:$C))/_xlfn.STDEV.S(moras2[SALARIO]))&gt;1.96,"Atípico","No")</f>
        <v>No</v>
      </c>
      <c r="K2750" t="str">
        <f>IF(ABS((moras2[[#This Row],[EDAD]]-AVERAGE($I:$I))/_xlfn.STDEV.S($I:$I))&gt;1.96,"Atípico","No")</f>
        <v>No</v>
      </c>
      <c r="L2750" t="str">
        <f t="shared" si="84"/>
        <v>46-55</v>
      </c>
      <c r="M2750" t="str">
        <f t="shared" si="85"/>
        <v>0-500.000</v>
      </c>
    </row>
    <row r="2751" spans="1:13" x14ac:dyDescent="0.35">
      <c r="A2751">
        <v>2555</v>
      </c>
      <c r="B2751" t="s">
        <v>9</v>
      </c>
      <c r="C2751">
        <v>381590</v>
      </c>
      <c r="D2751" t="s">
        <v>10</v>
      </c>
      <c r="E2751" t="s">
        <v>16</v>
      </c>
      <c r="F2751" t="s">
        <v>12</v>
      </c>
      <c r="G2751" t="s">
        <v>13</v>
      </c>
      <c r="H2751" t="s">
        <v>13</v>
      </c>
      <c r="I2751">
        <v>21</v>
      </c>
      <c r="J2751" t="str">
        <f>IF(ABS((C2751-AVERAGE($C:$C))/_xlfn.STDEV.S(moras2[SALARIO]))&gt;1.96,"Atípico","No")</f>
        <v>No</v>
      </c>
      <c r="K2751" t="str">
        <f>IF(ABS((moras2[[#This Row],[EDAD]]-AVERAGE($I:$I))/_xlfn.STDEV.S($I:$I))&gt;1.96,"Atípico","No")</f>
        <v>No</v>
      </c>
      <c r="L2751" t="str">
        <f t="shared" si="84"/>
        <v>26-35</v>
      </c>
      <c r="M2751" t="str">
        <f t="shared" si="85"/>
        <v>0-500.000</v>
      </c>
    </row>
    <row r="2752" spans="1:13" x14ac:dyDescent="0.35">
      <c r="A2752">
        <v>1771</v>
      </c>
      <c r="B2752" t="s">
        <v>9</v>
      </c>
      <c r="C2752">
        <v>381385.92</v>
      </c>
      <c r="D2752" t="s">
        <v>10</v>
      </c>
      <c r="E2752" t="s">
        <v>16</v>
      </c>
      <c r="F2752" t="s">
        <v>12</v>
      </c>
      <c r="G2752" t="s">
        <v>13</v>
      </c>
      <c r="H2752" t="s">
        <v>13</v>
      </c>
      <c r="I2752">
        <v>43</v>
      </c>
      <c r="J2752" t="str">
        <f>IF(ABS((C2752-AVERAGE($C:$C))/_xlfn.STDEV.S(moras2[SALARIO]))&gt;1.96,"Atípico","No")</f>
        <v>No</v>
      </c>
      <c r="K2752" t="str">
        <f>IF(ABS((moras2[[#This Row],[EDAD]]-AVERAGE($I:$I))/_xlfn.STDEV.S($I:$I))&gt;1.96,"Atípico","No")</f>
        <v>No</v>
      </c>
      <c r="L2752" t="str">
        <f t="shared" si="84"/>
        <v>36-45</v>
      </c>
      <c r="M2752" t="str">
        <f t="shared" si="85"/>
        <v>0-500.000</v>
      </c>
    </row>
    <row r="2753" spans="1:13" x14ac:dyDescent="0.35">
      <c r="A2753">
        <v>4354</v>
      </c>
      <c r="B2753" t="s">
        <v>15</v>
      </c>
      <c r="C2753">
        <v>381331</v>
      </c>
      <c r="D2753" t="s">
        <v>10</v>
      </c>
      <c r="E2753" t="s">
        <v>16</v>
      </c>
      <c r="F2753" t="s">
        <v>12</v>
      </c>
      <c r="G2753" t="s">
        <v>12</v>
      </c>
      <c r="H2753" t="s">
        <v>13</v>
      </c>
      <c r="I2753">
        <v>33</v>
      </c>
      <c r="J2753" t="str">
        <f>IF(ABS((C2753-AVERAGE($C:$C))/_xlfn.STDEV.S(moras2[SALARIO]))&gt;1.96,"Atípico","No")</f>
        <v>No</v>
      </c>
      <c r="K2753" t="str">
        <f>IF(ABS((moras2[[#This Row],[EDAD]]-AVERAGE($I:$I))/_xlfn.STDEV.S($I:$I))&gt;1.96,"Atípico","No")</f>
        <v>No</v>
      </c>
      <c r="L2753" t="str">
        <f t="shared" si="84"/>
        <v>26-35</v>
      </c>
      <c r="M2753" t="str">
        <f t="shared" si="85"/>
        <v>0-500.000</v>
      </c>
    </row>
    <row r="2754" spans="1:13" x14ac:dyDescent="0.35">
      <c r="A2754">
        <v>1668</v>
      </c>
      <c r="B2754" t="s">
        <v>15</v>
      </c>
      <c r="C2754">
        <v>381211.3</v>
      </c>
      <c r="D2754" t="s">
        <v>14</v>
      </c>
      <c r="E2754" t="s">
        <v>11</v>
      </c>
      <c r="F2754" t="s">
        <v>12</v>
      </c>
      <c r="G2754" t="s">
        <v>13</v>
      </c>
      <c r="H2754" t="s">
        <v>13</v>
      </c>
      <c r="I2754">
        <v>66</v>
      </c>
      <c r="J2754" t="str">
        <f>IF(ABS((C2754-AVERAGE($C:$C))/_xlfn.STDEV.S(moras2[SALARIO]))&gt;1.96,"Atípico","No")</f>
        <v>No</v>
      </c>
      <c r="K2754" t="str">
        <f>IF(ABS((moras2[[#This Row],[EDAD]]-AVERAGE($I:$I))/_xlfn.STDEV.S($I:$I))&gt;1.96,"Atípico","No")</f>
        <v>No</v>
      </c>
      <c r="L2754" t="str">
        <f t="shared" ref="L2754:L2817" si="86">IF(I2754&lt;=35,"26-35",IF(I2754&lt;=45,"36-45",IF(I2754&lt;=55,"46-55","56+")))</f>
        <v>56+</v>
      </c>
      <c r="M2754" t="str">
        <f t="shared" ref="M2754:M2817" si="87">IF(C2754&lt;=500000,"0-500.000",
IF(C2754&lt;=1000000,"500.001-1.000.000",
IF(C2754&lt;=5000000,"1.000.001-5.000.000",
"5.000.001-16.858.742")))</f>
        <v>0-500.000</v>
      </c>
    </row>
    <row r="2755" spans="1:13" x14ac:dyDescent="0.35">
      <c r="A2755">
        <v>4071</v>
      </c>
      <c r="B2755" t="s">
        <v>9</v>
      </c>
      <c r="C2755">
        <v>381127</v>
      </c>
      <c r="D2755" t="s">
        <v>10</v>
      </c>
      <c r="E2755" t="s">
        <v>16</v>
      </c>
      <c r="F2755" t="s">
        <v>12</v>
      </c>
      <c r="G2755" t="s">
        <v>13</v>
      </c>
      <c r="H2755" t="s">
        <v>13</v>
      </c>
      <c r="I2755">
        <v>21</v>
      </c>
      <c r="J2755" t="str">
        <f>IF(ABS((C2755-AVERAGE($C:$C))/_xlfn.STDEV.S(moras2[SALARIO]))&gt;1.96,"Atípico","No")</f>
        <v>No</v>
      </c>
      <c r="K2755" t="str">
        <f>IF(ABS((moras2[[#This Row],[EDAD]]-AVERAGE($I:$I))/_xlfn.STDEV.S($I:$I))&gt;1.96,"Atípico","No")</f>
        <v>No</v>
      </c>
      <c r="L2755" t="str">
        <f t="shared" si="86"/>
        <v>26-35</v>
      </c>
      <c r="M2755" t="str">
        <f t="shared" si="87"/>
        <v>0-500.000</v>
      </c>
    </row>
    <row r="2756" spans="1:13" x14ac:dyDescent="0.35">
      <c r="A2756">
        <v>720</v>
      </c>
      <c r="B2756" t="s">
        <v>9</v>
      </c>
      <c r="C2756">
        <v>380825</v>
      </c>
      <c r="D2756" t="s">
        <v>14</v>
      </c>
      <c r="E2756" t="s">
        <v>11</v>
      </c>
      <c r="F2756" t="s">
        <v>12</v>
      </c>
      <c r="G2756" t="s">
        <v>13</v>
      </c>
      <c r="H2756" t="s">
        <v>13</v>
      </c>
      <c r="I2756">
        <v>68</v>
      </c>
      <c r="J2756" t="str">
        <f>IF(ABS((C2756-AVERAGE($C:$C))/_xlfn.STDEV.S(moras2[SALARIO]))&gt;1.96,"Atípico","No")</f>
        <v>No</v>
      </c>
      <c r="K2756" t="str">
        <f>IF(ABS((moras2[[#This Row],[EDAD]]-AVERAGE($I:$I))/_xlfn.STDEV.S($I:$I))&gt;1.96,"Atípico","No")</f>
        <v>No</v>
      </c>
      <c r="L2756" t="str">
        <f t="shared" si="86"/>
        <v>56+</v>
      </c>
      <c r="M2756" t="str">
        <f t="shared" si="87"/>
        <v>0-500.000</v>
      </c>
    </row>
    <row r="2757" spans="1:13" x14ac:dyDescent="0.35">
      <c r="A2757">
        <v>2355</v>
      </c>
      <c r="B2757" t="s">
        <v>15</v>
      </c>
      <c r="C2757">
        <v>380732</v>
      </c>
      <c r="D2757" t="s">
        <v>10</v>
      </c>
      <c r="E2757" t="s">
        <v>11</v>
      </c>
      <c r="F2757" t="s">
        <v>12</v>
      </c>
      <c r="G2757" t="s">
        <v>13</v>
      </c>
      <c r="H2757" t="s">
        <v>12</v>
      </c>
      <c r="I2757">
        <v>55</v>
      </c>
      <c r="J2757" t="str">
        <f>IF(ABS((C2757-AVERAGE($C:$C))/_xlfn.STDEV.S(moras2[SALARIO]))&gt;1.96,"Atípico","No")</f>
        <v>No</v>
      </c>
      <c r="K2757" t="str">
        <f>IF(ABS((moras2[[#This Row],[EDAD]]-AVERAGE($I:$I))/_xlfn.STDEV.S($I:$I))&gt;1.96,"Atípico","No")</f>
        <v>No</v>
      </c>
      <c r="L2757" t="str">
        <f t="shared" si="86"/>
        <v>46-55</v>
      </c>
      <c r="M2757" t="str">
        <f t="shared" si="87"/>
        <v>0-500.000</v>
      </c>
    </row>
    <row r="2758" spans="1:13" x14ac:dyDescent="0.35">
      <c r="A2758">
        <v>671</v>
      </c>
      <c r="B2758" t="s">
        <v>15</v>
      </c>
      <c r="C2758">
        <v>380590.81</v>
      </c>
      <c r="D2758" t="s">
        <v>10</v>
      </c>
      <c r="E2758" t="s">
        <v>16</v>
      </c>
      <c r="F2758" t="s">
        <v>12</v>
      </c>
      <c r="G2758" t="s">
        <v>13</v>
      </c>
      <c r="H2758" t="s">
        <v>13</v>
      </c>
      <c r="I2758">
        <v>33</v>
      </c>
      <c r="J2758" t="str">
        <f>IF(ABS((C2758-AVERAGE($C:$C))/_xlfn.STDEV.S(moras2[SALARIO]))&gt;1.96,"Atípico","No")</f>
        <v>No</v>
      </c>
      <c r="K2758" t="str">
        <f>IF(ABS((moras2[[#This Row],[EDAD]]-AVERAGE($I:$I))/_xlfn.STDEV.S($I:$I))&gt;1.96,"Atípico","No")</f>
        <v>No</v>
      </c>
      <c r="L2758" t="str">
        <f t="shared" si="86"/>
        <v>26-35</v>
      </c>
      <c r="M2758" t="str">
        <f t="shared" si="87"/>
        <v>0-500.000</v>
      </c>
    </row>
    <row r="2759" spans="1:13" x14ac:dyDescent="0.35">
      <c r="A2759">
        <v>2595</v>
      </c>
      <c r="B2759" t="s">
        <v>9</v>
      </c>
      <c r="C2759">
        <v>380217</v>
      </c>
      <c r="D2759" t="s">
        <v>18</v>
      </c>
      <c r="E2759" t="s">
        <v>16</v>
      </c>
      <c r="F2759" t="s">
        <v>12</v>
      </c>
      <c r="G2759" t="s">
        <v>13</v>
      </c>
      <c r="H2759" t="s">
        <v>12</v>
      </c>
      <c r="I2759">
        <v>46</v>
      </c>
      <c r="J2759" t="str">
        <f>IF(ABS((C2759-AVERAGE($C:$C))/_xlfn.STDEV.S(moras2[SALARIO]))&gt;1.96,"Atípico","No")</f>
        <v>No</v>
      </c>
      <c r="K2759" t="str">
        <f>IF(ABS((moras2[[#This Row],[EDAD]]-AVERAGE($I:$I))/_xlfn.STDEV.S($I:$I))&gt;1.96,"Atípico","No")</f>
        <v>No</v>
      </c>
      <c r="L2759" t="str">
        <f t="shared" si="86"/>
        <v>46-55</v>
      </c>
      <c r="M2759" t="str">
        <f t="shared" si="87"/>
        <v>0-500.000</v>
      </c>
    </row>
    <row r="2760" spans="1:13" x14ac:dyDescent="0.35">
      <c r="A2760">
        <v>4744</v>
      </c>
      <c r="B2760" t="s">
        <v>9</v>
      </c>
      <c r="C2760">
        <v>380000</v>
      </c>
      <c r="D2760" t="s">
        <v>10</v>
      </c>
      <c r="E2760" t="s">
        <v>16</v>
      </c>
      <c r="F2760" t="s">
        <v>12</v>
      </c>
      <c r="G2760" t="s">
        <v>13</v>
      </c>
      <c r="H2760" t="s">
        <v>12</v>
      </c>
      <c r="I2760">
        <v>22</v>
      </c>
      <c r="J2760" t="str">
        <f>IF(ABS((C2760-AVERAGE($C:$C))/_xlfn.STDEV.S(moras2[SALARIO]))&gt;1.96,"Atípico","No")</f>
        <v>No</v>
      </c>
      <c r="K2760" t="str">
        <f>IF(ABS((moras2[[#This Row],[EDAD]]-AVERAGE($I:$I))/_xlfn.STDEV.S($I:$I))&gt;1.96,"Atípico","No")</f>
        <v>No</v>
      </c>
      <c r="L2760" t="str">
        <f t="shared" si="86"/>
        <v>26-35</v>
      </c>
      <c r="M2760" t="str">
        <f t="shared" si="87"/>
        <v>0-500.000</v>
      </c>
    </row>
    <row r="2761" spans="1:13" x14ac:dyDescent="0.35">
      <c r="A2761">
        <v>3567</v>
      </c>
      <c r="B2761" t="s">
        <v>9</v>
      </c>
      <c r="C2761">
        <v>380000</v>
      </c>
      <c r="D2761" t="s">
        <v>10</v>
      </c>
      <c r="E2761" t="s">
        <v>16</v>
      </c>
      <c r="F2761" t="s">
        <v>12</v>
      </c>
      <c r="G2761" t="s">
        <v>13</v>
      </c>
      <c r="H2761" t="s">
        <v>13</v>
      </c>
      <c r="I2761">
        <v>32</v>
      </c>
      <c r="J2761" t="str">
        <f>IF(ABS((C2761-AVERAGE($C:$C))/_xlfn.STDEV.S(moras2[SALARIO]))&gt;1.96,"Atípico","No")</f>
        <v>No</v>
      </c>
      <c r="K2761" t="str">
        <f>IF(ABS((moras2[[#This Row],[EDAD]]-AVERAGE($I:$I))/_xlfn.STDEV.S($I:$I))&gt;1.96,"Atípico","No")</f>
        <v>No</v>
      </c>
      <c r="L2761" t="str">
        <f t="shared" si="86"/>
        <v>26-35</v>
      </c>
      <c r="M2761" t="str">
        <f t="shared" si="87"/>
        <v>0-500.000</v>
      </c>
    </row>
    <row r="2762" spans="1:13" x14ac:dyDescent="0.35">
      <c r="A2762">
        <v>4361</v>
      </c>
      <c r="B2762" t="s">
        <v>15</v>
      </c>
      <c r="C2762">
        <v>380000</v>
      </c>
      <c r="D2762" t="s">
        <v>10</v>
      </c>
      <c r="E2762" t="s">
        <v>16</v>
      </c>
      <c r="F2762" t="s">
        <v>12</v>
      </c>
      <c r="G2762" t="s">
        <v>13</v>
      </c>
      <c r="H2762" t="s">
        <v>12</v>
      </c>
      <c r="I2762">
        <v>44</v>
      </c>
      <c r="J2762" t="str">
        <f>IF(ABS((C2762-AVERAGE($C:$C))/_xlfn.STDEV.S(moras2[SALARIO]))&gt;1.96,"Atípico","No")</f>
        <v>No</v>
      </c>
      <c r="K2762" t="str">
        <f>IF(ABS((moras2[[#This Row],[EDAD]]-AVERAGE($I:$I))/_xlfn.STDEV.S($I:$I))&gt;1.96,"Atípico","No")</f>
        <v>No</v>
      </c>
      <c r="L2762" t="str">
        <f t="shared" si="86"/>
        <v>36-45</v>
      </c>
      <c r="M2762" t="str">
        <f t="shared" si="87"/>
        <v>0-500.000</v>
      </c>
    </row>
    <row r="2763" spans="1:13" x14ac:dyDescent="0.35">
      <c r="A2763">
        <v>1069</v>
      </c>
      <c r="B2763" t="s">
        <v>15</v>
      </c>
      <c r="C2763">
        <v>380000</v>
      </c>
      <c r="D2763" t="s">
        <v>10</v>
      </c>
      <c r="E2763" t="s">
        <v>16</v>
      </c>
      <c r="F2763" t="s">
        <v>12</v>
      </c>
      <c r="G2763" t="s">
        <v>13</v>
      </c>
      <c r="H2763" t="s">
        <v>13</v>
      </c>
      <c r="I2763">
        <v>57</v>
      </c>
      <c r="J2763" t="str">
        <f>IF(ABS((C2763-AVERAGE($C:$C))/_xlfn.STDEV.S(moras2[SALARIO]))&gt;1.96,"Atípico","No")</f>
        <v>No</v>
      </c>
      <c r="K2763" t="str">
        <f>IF(ABS((moras2[[#This Row],[EDAD]]-AVERAGE($I:$I))/_xlfn.STDEV.S($I:$I))&gt;1.96,"Atípico","No")</f>
        <v>No</v>
      </c>
      <c r="L2763" t="str">
        <f t="shared" si="86"/>
        <v>56+</v>
      </c>
      <c r="M2763" t="str">
        <f t="shared" si="87"/>
        <v>0-500.000</v>
      </c>
    </row>
    <row r="2764" spans="1:13" x14ac:dyDescent="0.35">
      <c r="A2764">
        <v>1732</v>
      </c>
      <c r="B2764" t="s">
        <v>15</v>
      </c>
      <c r="C2764">
        <v>380000</v>
      </c>
      <c r="D2764" t="s">
        <v>10</v>
      </c>
      <c r="E2764" t="s">
        <v>16</v>
      </c>
      <c r="F2764" t="s">
        <v>12</v>
      </c>
      <c r="G2764" t="s">
        <v>13</v>
      </c>
      <c r="H2764" t="s">
        <v>13</v>
      </c>
      <c r="I2764">
        <v>57</v>
      </c>
      <c r="J2764" t="str">
        <f>IF(ABS((C2764-AVERAGE($C:$C))/_xlfn.STDEV.S(moras2[SALARIO]))&gt;1.96,"Atípico","No")</f>
        <v>No</v>
      </c>
      <c r="K2764" t="str">
        <f>IF(ABS((moras2[[#This Row],[EDAD]]-AVERAGE($I:$I))/_xlfn.STDEV.S($I:$I))&gt;1.96,"Atípico","No")</f>
        <v>No</v>
      </c>
      <c r="L2764" t="str">
        <f t="shared" si="86"/>
        <v>56+</v>
      </c>
      <c r="M2764" t="str">
        <f t="shared" si="87"/>
        <v>0-500.000</v>
      </c>
    </row>
    <row r="2765" spans="1:13" x14ac:dyDescent="0.35">
      <c r="A2765">
        <v>54</v>
      </c>
      <c r="B2765" t="s">
        <v>9</v>
      </c>
      <c r="C2765">
        <v>379422</v>
      </c>
      <c r="D2765" t="s">
        <v>18</v>
      </c>
      <c r="E2765" t="s">
        <v>16</v>
      </c>
      <c r="F2765" t="s">
        <v>12</v>
      </c>
      <c r="G2765" t="s">
        <v>13</v>
      </c>
      <c r="H2765" t="s">
        <v>13</v>
      </c>
      <c r="I2765">
        <v>43</v>
      </c>
      <c r="J2765" t="str">
        <f>IF(ABS((C2765-AVERAGE($C:$C))/_xlfn.STDEV.S(moras2[SALARIO]))&gt;1.96,"Atípico","No")</f>
        <v>No</v>
      </c>
      <c r="K2765" t="str">
        <f>IF(ABS((moras2[[#This Row],[EDAD]]-AVERAGE($I:$I))/_xlfn.STDEV.S($I:$I))&gt;1.96,"Atípico","No")</f>
        <v>No</v>
      </c>
      <c r="L2765" t="str">
        <f t="shared" si="86"/>
        <v>36-45</v>
      </c>
      <c r="M2765" t="str">
        <f t="shared" si="87"/>
        <v>0-500.000</v>
      </c>
    </row>
    <row r="2766" spans="1:13" x14ac:dyDescent="0.35">
      <c r="A2766">
        <v>2005</v>
      </c>
      <c r="B2766" t="s">
        <v>9</v>
      </c>
      <c r="C2766">
        <v>379361</v>
      </c>
      <c r="D2766" t="s">
        <v>10</v>
      </c>
      <c r="E2766" t="s">
        <v>16</v>
      </c>
      <c r="F2766" t="s">
        <v>12</v>
      </c>
      <c r="G2766" t="s">
        <v>13</v>
      </c>
      <c r="H2766" t="s">
        <v>13</v>
      </c>
      <c r="I2766">
        <v>39</v>
      </c>
      <c r="J2766" t="str">
        <f>IF(ABS((C2766-AVERAGE($C:$C))/_xlfn.STDEV.S(moras2[SALARIO]))&gt;1.96,"Atípico","No")</f>
        <v>No</v>
      </c>
      <c r="K2766" t="str">
        <f>IF(ABS((moras2[[#This Row],[EDAD]]-AVERAGE($I:$I))/_xlfn.STDEV.S($I:$I))&gt;1.96,"Atípico","No")</f>
        <v>No</v>
      </c>
      <c r="L2766" t="str">
        <f t="shared" si="86"/>
        <v>36-45</v>
      </c>
      <c r="M2766" t="str">
        <f t="shared" si="87"/>
        <v>0-500.000</v>
      </c>
    </row>
    <row r="2767" spans="1:13" x14ac:dyDescent="0.35">
      <c r="A2767">
        <v>2917</v>
      </c>
      <c r="B2767" t="s">
        <v>15</v>
      </c>
      <c r="C2767">
        <v>379237.5</v>
      </c>
      <c r="D2767" t="s">
        <v>10</v>
      </c>
      <c r="E2767" t="s">
        <v>11</v>
      </c>
      <c r="F2767" t="s">
        <v>12</v>
      </c>
      <c r="G2767" t="s">
        <v>13</v>
      </c>
      <c r="H2767" t="s">
        <v>13</v>
      </c>
      <c r="I2767">
        <v>25</v>
      </c>
      <c r="J2767" t="str">
        <f>IF(ABS((C2767-AVERAGE($C:$C))/_xlfn.STDEV.S(moras2[SALARIO]))&gt;1.96,"Atípico","No")</f>
        <v>No</v>
      </c>
      <c r="K2767" t="str">
        <f>IF(ABS((moras2[[#This Row],[EDAD]]-AVERAGE($I:$I))/_xlfn.STDEV.S($I:$I))&gt;1.96,"Atípico","No")</f>
        <v>No</v>
      </c>
      <c r="L2767" t="str">
        <f t="shared" si="86"/>
        <v>26-35</v>
      </c>
      <c r="M2767" t="str">
        <f t="shared" si="87"/>
        <v>0-500.000</v>
      </c>
    </row>
    <row r="2768" spans="1:13" x14ac:dyDescent="0.35">
      <c r="A2768">
        <v>203</v>
      </c>
      <c r="B2768" t="s">
        <v>9</v>
      </c>
      <c r="C2768">
        <v>378684</v>
      </c>
      <c r="D2768" t="s">
        <v>18</v>
      </c>
      <c r="E2768" t="s">
        <v>16</v>
      </c>
      <c r="F2768" t="s">
        <v>12</v>
      </c>
      <c r="G2768" t="s">
        <v>13</v>
      </c>
      <c r="H2768" t="s">
        <v>12</v>
      </c>
      <c r="I2768">
        <v>38</v>
      </c>
      <c r="J2768" t="str">
        <f>IF(ABS((C2768-AVERAGE($C:$C))/_xlfn.STDEV.S(moras2[SALARIO]))&gt;1.96,"Atípico","No")</f>
        <v>No</v>
      </c>
      <c r="K2768" t="str">
        <f>IF(ABS((moras2[[#This Row],[EDAD]]-AVERAGE($I:$I))/_xlfn.STDEV.S($I:$I))&gt;1.96,"Atípico","No")</f>
        <v>No</v>
      </c>
      <c r="L2768" t="str">
        <f t="shared" si="86"/>
        <v>36-45</v>
      </c>
      <c r="M2768" t="str">
        <f t="shared" si="87"/>
        <v>0-500.000</v>
      </c>
    </row>
    <row r="2769" spans="1:13" x14ac:dyDescent="0.35">
      <c r="A2769">
        <v>2626</v>
      </c>
      <c r="B2769" t="s">
        <v>15</v>
      </c>
      <c r="C2769">
        <v>378558</v>
      </c>
      <c r="D2769" t="s">
        <v>10</v>
      </c>
      <c r="E2769" t="s">
        <v>11</v>
      </c>
      <c r="F2769" t="s">
        <v>12</v>
      </c>
      <c r="G2769" t="s">
        <v>13</v>
      </c>
      <c r="H2769" t="s">
        <v>12</v>
      </c>
      <c r="I2769">
        <v>34</v>
      </c>
      <c r="J2769" t="str">
        <f>IF(ABS((C2769-AVERAGE($C:$C))/_xlfn.STDEV.S(moras2[SALARIO]))&gt;1.96,"Atípico","No")</f>
        <v>No</v>
      </c>
      <c r="K2769" t="str">
        <f>IF(ABS((moras2[[#This Row],[EDAD]]-AVERAGE($I:$I))/_xlfn.STDEV.S($I:$I))&gt;1.96,"Atípico","No")</f>
        <v>No</v>
      </c>
      <c r="L2769" t="str">
        <f t="shared" si="86"/>
        <v>26-35</v>
      </c>
      <c r="M2769" t="str">
        <f t="shared" si="87"/>
        <v>0-500.000</v>
      </c>
    </row>
    <row r="2770" spans="1:13" x14ac:dyDescent="0.35">
      <c r="A2770">
        <v>342</v>
      </c>
      <c r="B2770" t="s">
        <v>15</v>
      </c>
      <c r="C2770">
        <v>378355</v>
      </c>
      <c r="D2770" t="s">
        <v>10</v>
      </c>
      <c r="E2770" t="s">
        <v>16</v>
      </c>
      <c r="F2770" t="s">
        <v>12</v>
      </c>
      <c r="G2770" t="s">
        <v>12</v>
      </c>
      <c r="H2770" t="s">
        <v>13</v>
      </c>
      <c r="I2770">
        <v>62</v>
      </c>
      <c r="J2770" t="str">
        <f>IF(ABS((C2770-AVERAGE($C:$C))/_xlfn.STDEV.S(moras2[SALARIO]))&gt;1.96,"Atípico","No")</f>
        <v>No</v>
      </c>
      <c r="K2770" t="str">
        <f>IF(ABS((moras2[[#This Row],[EDAD]]-AVERAGE($I:$I))/_xlfn.STDEV.S($I:$I))&gt;1.96,"Atípico","No")</f>
        <v>No</v>
      </c>
      <c r="L2770" t="str">
        <f t="shared" si="86"/>
        <v>56+</v>
      </c>
      <c r="M2770" t="str">
        <f t="shared" si="87"/>
        <v>0-500.000</v>
      </c>
    </row>
    <row r="2771" spans="1:13" x14ac:dyDescent="0.35">
      <c r="A2771">
        <v>4019</v>
      </c>
      <c r="B2771" t="s">
        <v>9</v>
      </c>
      <c r="C2771">
        <v>378297</v>
      </c>
      <c r="D2771" t="s">
        <v>14</v>
      </c>
      <c r="E2771" t="s">
        <v>11</v>
      </c>
      <c r="F2771" t="s">
        <v>12</v>
      </c>
      <c r="G2771" t="s">
        <v>13</v>
      </c>
      <c r="H2771" t="s">
        <v>13</v>
      </c>
      <c r="I2771">
        <v>71</v>
      </c>
      <c r="J2771" t="str">
        <f>IF(ABS((C2771-AVERAGE($C:$C))/_xlfn.STDEV.S(moras2[SALARIO]))&gt;1.96,"Atípico","No")</f>
        <v>No</v>
      </c>
      <c r="K2771" t="str">
        <f>IF(ABS((moras2[[#This Row],[EDAD]]-AVERAGE($I:$I))/_xlfn.STDEV.S($I:$I))&gt;1.96,"Atípico","No")</f>
        <v>Atípico</v>
      </c>
      <c r="L2771" t="str">
        <f t="shared" si="86"/>
        <v>56+</v>
      </c>
      <c r="M2771" t="str">
        <f t="shared" si="87"/>
        <v>0-500.000</v>
      </c>
    </row>
    <row r="2772" spans="1:13" x14ac:dyDescent="0.35">
      <c r="A2772">
        <v>4333</v>
      </c>
      <c r="B2772" t="s">
        <v>9</v>
      </c>
      <c r="C2772">
        <v>378261</v>
      </c>
      <c r="D2772" t="s">
        <v>14</v>
      </c>
      <c r="E2772" t="s">
        <v>11</v>
      </c>
      <c r="F2772" t="s">
        <v>12</v>
      </c>
      <c r="G2772" t="s">
        <v>13</v>
      </c>
      <c r="H2772" t="s">
        <v>13</v>
      </c>
      <c r="I2772">
        <v>21</v>
      </c>
      <c r="J2772" t="str">
        <f>IF(ABS((C2772-AVERAGE($C:$C))/_xlfn.STDEV.S(moras2[SALARIO]))&gt;1.96,"Atípico","No")</f>
        <v>No</v>
      </c>
      <c r="K2772" t="str">
        <f>IF(ABS((moras2[[#This Row],[EDAD]]-AVERAGE($I:$I))/_xlfn.STDEV.S($I:$I))&gt;1.96,"Atípico","No")</f>
        <v>No</v>
      </c>
      <c r="L2772" t="str">
        <f t="shared" si="86"/>
        <v>26-35</v>
      </c>
      <c r="M2772" t="str">
        <f t="shared" si="87"/>
        <v>0-500.000</v>
      </c>
    </row>
    <row r="2773" spans="1:13" x14ac:dyDescent="0.35">
      <c r="A2773">
        <v>1099</v>
      </c>
      <c r="B2773" t="s">
        <v>9</v>
      </c>
      <c r="C2773">
        <v>377999</v>
      </c>
      <c r="D2773" t="s">
        <v>18</v>
      </c>
      <c r="E2773" t="s">
        <v>16</v>
      </c>
      <c r="F2773" t="s">
        <v>12</v>
      </c>
      <c r="G2773" t="s">
        <v>13</v>
      </c>
      <c r="H2773" t="s">
        <v>12</v>
      </c>
      <c r="I2773">
        <v>37</v>
      </c>
      <c r="J2773" t="str">
        <f>IF(ABS((C2773-AVERAGE($C:$C))/_xlfn.STDEV.S(moras2[SALARIO]))&gt;1.96,"Atípico","No")</f>
        <v>No</v>
      </c>
      <c r="K2773" t="str">
        <f>IF(ABS((moras2[[#This Row],[EDAD]]-AVERAGE($I:$I))/_xlfn.STDEV.S($I:$I))&gt;1.96,"Atípico","No")</f>
        <v>No</v>
      </c>
      <c r="L2773" t="str">
        <f t="shared" si="86"/>
        <v>36-45</v>
      </c>
      <c r="M2773" t="str">
        <f t="shared" si="87"/>
        <v>0-500.000</v>
      </c>
    </row>
    <row r="2774" spans="1:13" x14ac:dyDescent="0.35">
      <c r="A2774">
        <v>988</v>
      </c>
      <c r="B2774" t="s">
        <v>9</v>
      </c>
      <c r="C2774">
        <v>377926.85</v>
      </c>
      <c r="D2774" t="s">
        <v>10</v>
      </c>
      <c r="E2774" t="s">
        <v>16</v>
      </c>
      <c r="F2774" t="s">
        <v>12</v>
      </c>
      <c r="G2774" t="s">
        <v>13</v>
      </c>
      <c r="H2774" t="s">
        <v>13</v>
      </c>
      <c r="I2774">
        <v>22</v>
      </c>
      <c r="J2774" t="str">
        <f>IF(ABS((C2774-AVERAGE($C:$C))/_xlfn.STDEV.S(moras2[SALARIO]))&gt;1.96,"Atípico","No")</f>
        <v>No</v>
      </c>
      <c r="K2774" t="str">
        <f>IF(ABS((moras2[[#This Row],[EDAD]]-AVERAGE($I:$I))/_xlfn.STDEV.S($I:$I))&gt;1.96,"Atípico","No")</f>
        <v>No</v>
      </c>
      <c r="L2774" t="str">
        <f t="shared" si="86"/>
        <v>26-35</v>
      </c>
      <c r="M2774" t="str">
        <f t="shared" si="87"/>
        <v>0-500.000</v>
      </c>
    </row>
    <row r="2775" spans="1:13" x14ac:dyDescent="0.35">
      <c r="A2775">
        <v>102</v>
      </c>
      <c r="B2775" t="s">
        <v>15</v>
      </c>
      <c r="C2775">
        <v>377900</v>
      </c>
      <c r="D2775" t="s">
        <v>10</v>
      </c>
      <c r="E2775" t="s">
        <v>16</v>
      </c>
      <c r="F2775" t="s">
        <v>12</v>
      </c>
      <c r="G2775" t="s">
        <v>13</v>
      </c>
      <c r="H2775" t="s">
        <v>13</v>
      </c>
      <c r="I2775">
        <v>57</v>
      </c>
      <c r="J2775" t="str">
        <f>IF(ABS((C2775-AVERAGE($C:$C))/_xlfn.STDEV.S(moras2[SALARIO]))&gt;1.96,"Atípico","No")</f>
        <v>No</v>
      </c>
      <c r="K2775" t="str">
        <f>IF(ABS((moras2[[#This Row],[EDAD]]-AVERAGE($I:$I))/_xlfn.STDEV.S($I:$I))&gt;1.96,"Atípico","No")</f>
        <v>No</v>
      </c>
      <c r="L2775" t="str">
        <f t="shared" si="86"/>
        <v>56+</v>
      </c>
      <c r="M2775" t="str">
        <f t="shared" si="87"/>
        <v>0-500.000</v>
      </c>
    </row>
    <row r="2776" spans="1:13" x14ac:dyDescent="0.35">
      <c r="A2776">
        <v>1766</v>
      </c>
      <c r="B2776" t="s">
        <v>15</v>
      </c>
      <c r="C2776">
        <v>377760.6</v>
      </c>
      <c r="D2776" t="s">
        <v>10</v>
      </c>
      <c r="E2776" t="s">
        <v>16</v>
      </c>
      <c r="F2776" t="s">
        <v>12</v>
      </c>
      <c r="G2776" t="s">
        <v>13</v>
      </c>
      <c r="H2776" t="s">
        <v>13</v>
      </c>
      <c r="I2776">
        <v>19</v>
      </c>
      <c r="J2776" t="str">
        <f>IF(ABS((C2776-AVERAGE($C:$C))/_xlfn.STDEV.S(moras2[SALARIO]))&gt;1.96,"Atípico","No")</f>
        <v>No</v>
      </c>
      <c r="K2776" t="str">
        <f>IF(ABS((moras2[[#This Row],[EDAD]]-AVERAGE($I:$I))/_xlfn.STDEV.S($I:$I))&gt;1.96,"Atípico","No")</f>
        <v>No</v>
      </c>
      <c r="L2776" t="str">
        <f t="shared" si="86"/>
        <v>26-35</v>
      </c>
      <c r="M2776" t="str">
        <f t="shared" si="87"/>
        <v>0-500.000</v>
      </c>
    </row>
    <row r="2777" spans="1:13" x14ac:dyDescent="0.35">
      <c r="A2777">
        <v>696</v>
      </c>
      <c r="B2777" t="s">
        <v>9</v>
      </c>
      <c r="C2777">
        <v>377730.1</v>
      </c>
      <c r="D2777" t="s">
        <v>10</v>
      </c>
      <c r="E2777" t="s">
        <v>16</v>
      </c>
      <c r="F2777" t="s">
        <v>12</v>
      </c>
      <c r="G2777" t="s">
        <v>13</v>
      </c>
      <c r="H2777" t="s">
        <v>13</v>
      </c>
      <c r="I2777">
        <v>43</v>
      </c>
      <c r="J2777" t="str">
        <f>IF(ABS((C2777-AVERAGE($C:$C))/_xlfn.STDEV.S(moras2[SALARIO]))&gt;1.96,"Atípico","No")</f>
        <v>No</v>
      </c>
      <c r="K2777" t="str">
        <f>IF(ABS((moras2[[#This Row],[EDAD]]-AVERAGE($I:$I))/_xlfn.STDEV.S($I:$I))&gt;1.96,"Atípico","No")</f>
        <v>No</v>
      </c>
      <c r="L2777" t="str">
        <f t="shared" si="86"/>
        <v>36-45</v>
      </c>
      <c r="M2777" t="str">
        <f t="shared" si="87"/>
        <v>0-500.000</v>
      </c>
    </row>
    <row r="2778" spans="1:13" x14ac:dyDescent="0.35">
      <c r="A2778">
        <v>2944</v>
      </c>
      <c r="B2778" t="s">
        <v>9</v>
      </c>
      <c r="C2778">
        <v>377730.1</v>
      </c>
      <c r="D2778" t="s">
        <v>10</v>
      </c>
      <c r="E2778" t="s">
        <v>16</v>
      </c>
      <c r="F2778" t="s">
        <v>12</v>
      </c>
      <c r="G2778" t="s">
        <v>13</v>
      </c>
      <c r="H2778" t="s">
        <v>13</v>
      </c>
      <c r="I2778">
        <v>46</v>
      </c>
      <c r="J2778" t="str">
        <f>IF(ABS((C2778-AVERAGE($C:$C))/_xlfn.STDEV.S(moras2[SALARIO]))&gt;1.96,"Atípico","No")</f>
        <v>No</v>
      </c>
      <c r="K2778" t="str">
        <f>IF(ABS((moras2[[#This Row],[EDAD]]-AVERAGE($I:$I))/_xlfn.STDEV.S($I:$I))&gt;1.96,"Atípico","No")</f>
        <v>No</v>
      </c>
      <c r="L2778" t="str">
        <f t="shared" si="86"/>
        <v>46-55</v>
      </c>
      <c r="M2778" t="str">
        <f t="shared" si="87"/>
        <v>0-500.000</v>
      </c>
    </row>
    <row r="2779" spans="1:13" x14ac:dyDescent="0.35">
      <c r="A2779">
        <v>3874</v>
      </c>
      <c r="B2779" t="s">
        <v>9</v>
      </c>
      <c r="C2779">
        <v>377729.94</v>
      </c>
      <c r="D2779" t="s">
        <v>10</v>
      </c>
      <c r="E2779" t="s">
        <v>16</v>
      </c>
      <c r="F2779" t="s">
        <v>12</v>
      </c>
      <c r="G2779" t="s">
        <v>13</v>
      </c>
      <c r="H2779" t="s">
        <v>13</v>
      </c>
      <c r="I2779">
        <v>36</v>
      </c>
      <c r="J2779" t="str">
        <f>IF(ABS((C2779-AVERAGE($C:$C))/_xlfn.STDEV.S(moras2[SALARIO]))&gt;1.96,"Atípico","No")</f>
        <v>No</v>
      </c>
      <c r="K2779" t="str">
        <f>IF(ABS((moras2[[#This Row],[EDAD]]-AVERAGE($I:$I))/_xlfn.STDEV.S($I:$I))&gt;1.96,"Atípico","No")</f>
        <v>No</v>
      </c>
      <c r="L2779" t="str">
        <f t="shared" si="86"/>
        <v>36-45</v>
      </c>
      <c r="M2779" t="str">
        <f t="shared" si="87"/>
        <v>0-500.000</v>
      </c>
    </row>
    <row r="2780" spans="1:13" x14ac:dyDescent="0.35">
      <c r="A2780">
        <v>3073</v>
      </c>
      <c r="B2780" t="s">
        <v>15</v>
      </c>
      <c r="C2780">
        <v>377729.94</v>
      </c>
      <c r="D2780" t="s">
        <v>10</v>
      </c>
      <c r="E2780" t="s">
        <v>16</v>
      </c>
      <c r="F2780" t="s">
        <v>12</v>
      </c>
      <c r="G2780" t="s">
        <v>13</v>
      </c>
      <c r="H2780" t="s">
        <v>13</v>
      </c>
      <c r="I2780">
        <v>40</v>
      </c>
      <c r="J2780" t="str">
        <f>IF(ABS((C2780-AVERAGE($C:$C))/_xlfn.STDEV.S(moras2[SALARIO]))&gt;1.96,"Atípico","No")</f>
        <v>No</v>
      </c>
      <c r="K2780" t="str">
        <f>IF(ABS((moras2[[#This Row],[EDAD]]-AVERAGE($I:$I))/_xlfn.STDEV.S($I:$I))&gt;1.96,"Atípico","No")</f>
        <v>No</v>
      </c>
      <c r="L2780" t="str">
        <f t="shared" si="86"/>
        <v>36-45</v>
      </c>
      <c r="M2780" t="str">
        <f t="shared" si="87"/>
        <v>0-500.000</v>
      </c>
    </row>
    <row r="2781" spans="1:13" x14ac:dyDescent="0.35">
      <c r="A2781">
        <v>2476</v>
      </c>
      <c r="B2781" t="s">
        <v>9</v>
      </c>
      <c r="C2781">
        <v>377729.94</v>
      </c>
      <c r="D2781" t="s">
        <v>10</v>
      </c>
      <c r="E2781" t="s">
        <v>16</v>
      </c>
      <c r="F2781" t="s">
        <v>12</v>
      </c>
      <c r="G2781" t="s">
        <v>13</v>
      </c>
      <c r="H2781" t="s">
        <v>13</v>
      </c>
      <c r="I2781">
        <v>63</v>
      </c>
      <c r="J2781" t="str">
        <f>IF(ABS((C2781-AVERAGE($C:$C))/_xlfn.STDEV.S(moras2[SALARIO]))&gt;1.96,"Atípico","No")</f>
        <v>No</v>
      </c>
      <c r="K2781" t="str">
        <f>IF(ABS((moras2[[#This Row],[EDAD]]-AVERAGE($I:$I))/_xlfn.STDEV.S($I:$I))&gt;1.96,"Atípico","No")</f>
        <v>No</v>
      </c>
      <c r="L2781" t="str">
        <f t="shared" si="86"/>
        <v>56+</v>
      </c>
      <c r="M2781" t="str">
        <f t="shared" si="87"/>
        <v>0-500.000</v>
      </c>
    </row>
    <row r="2782" spans="1:13" x14ac:dyDescent="0.35">
      <c r="A2782">
        <v>1287</v>
      </c>
      <c r="B2782" t="s">
        <v>15</v>
      </c>
      <c r="C2782">
        <v>377634.82</v>
      </c>
      <c r="D2782" t="s">
        <v>10</v>
      </c>
      <c r="E2782" t="s">
        <v>16</v>
      </c>
      <c r="F2782" t="s">
        <v>12</v>
      </c>
      <c r="G2782" t="s">
        <v>13</v>
      </c>
      <c r="H2782" t="s">
        <v>13</v>
      </c>
      <c r="I2782">
        <v>23</v>
      </c>
      <c r="J2782" t="str">
        <f>IF(ABS((C2782-AVERAGE($C:$C))/_xlfn.STDEV.S(moras2[SALARIO]))&gt;1.96,"Atípico","No")</f>
        <v>No</v>
      </c>
      <c r="K2782" t="str">
        <f>IF(ABS((moras2[[#This Row],[EDAD]]-AVERAGE($I:$I))/_xlfn.STDEV.S($I:$I))&gt;1.96,"Atípico","No")</f>
        <v>No</v>
      </c>
      <c r="L2782" t="str">
        <f t="shared" si="86"/>
        <v>26-35</v>
      </c>
      <c r="M2782" t="str">
        <f t="shared" si="87"/>
        <v>0-500.000</v>
      </c>
    </row>
    <row r="2783" spans="1:13" x14ac:dyDescent="0.35">
      <c r="A2783">
        <v>724</v>
      </c>
      <c r="B2783" t="s">
        <v>9</v>
      </c>
      <c r="C2783">
        <v>377506.13</v>
      </c>
      <c r="D2783" t="s">
        <v>10</v>
      </c>
      <c r="E2783" t="s">
        <v>16</v>
      </c>
      <c r="F2783" t="s">
        <v>12</v>
      </c>
      <c r="G2783" t="s">
        <v>13</v>
      </c>
      <c r="H2783" t="s">
        <v>12</v>
      </c>
      <c r="I2783">
        <v>23</v>
      </c>
      <c r="J2783" t="str">
        <f>IF(ABS((C2783-AVERAGE($C:$C))/_xlfn.STDEV.S(moras2[SALARIO]))&gt;1.96,"Atípico","No")</f>
        <v>No</v>
      </c>
      <c r="K2783" t="str">
        <f>IF(ABS((moras2[[#This Row],[EDAD]]-AVERAGE($I:$I))/_xlfn.STDEV.S($I:$I))&gt;1.96,"Atípico","No")</f>
        <v>No</v>
      </c>
      <c r="L2783" t="str">
        <f t="shared" si="86"/>
        <v>26-35</v>
      </c>
      <c r="M2783" t="str">
        <f t="shared" si="87"/>
        <v>0-500.000</v>
      </c>
    </row>
    <row r="2784" spans="1:13" x14ac:dyDescent="0.35">
      <c r="A2784">
        <v>2262</v>
      </c>
      <c r="B2784" t="s">
        <v>9</v>
      </c>
      <c r="C2784">
        <v>377498</v>
      </c>
      <c r="D2784" t="s">
        <v>18</v>
      </c>
      <c r="E2784" t="s">
        <v>16</v>
      </c>
      <c r="F2784" t="s">
        <v>12</v>
      </c>
      <c r="G2784" t="s">
        <v>13</v>
      </c>
      <c r="H2784" t="s">
        <v>13</v>
      </c>
      <c r="I2784">
        <v>37</v>
      </c>
      <c r="J2784" t="str">
        <f>IF(ABS((C2784-AVERAGE($C:$C))/_xlfn.STDEV.S(moras2[SALARIO]))&gt;1.96,"Atípico","No")</f>
        <v>No</v>
      </c>
      <c r="K2784" t="str">
        <f>IF(ABS((moras2[[#This Row],[EDAD]]-AVERAGE($I:$I))/_xlfn.STDEV.S($I:$I))&gt;1.96,"Atípico","No")</f>
        <v>No</v>
      </c>
      <c r="L2784" t="str">
        <f t="shared" si="86"/>
        <v>36-45</v>
      </c>
      <c r="M2784" t="str">
        <f t="shared" si="87"/>
        <v>0-500.000</v>
      </c>
    </row>
    <row r="2785" spans="1:13" x14ac:dyDescent="0.35">
      <c r="A2785">
        <v>3339</v>
      </c>
      <c r="B2785" t="s">
        <v>9</v>
      </c>
      <c r="C2785">
        <v>377425.93</v>
      </c>
      <c r="D2785" t="s">
        <v>10</v>
      </c>
      <c r="E2785" t="s">
        <v>16</v>
      </c>
      <c r="F2785" t="s">
        <v>12</v>
      </c>
      <c r="G2785" t="s">
        <v>13</v>
      </c>
      <c r="H2785" t="s">
        <v>13</v>
      </c>
      <c r="I2785">
        <v>54</v>
      </c>
      <c r="J2785" t="str">
        <f>IF(ABS((C2785-AVERAGE($C:$C))/_xlfn.STDEV.S(moras2[SALARIO]))&gt;1.96,"Atípico","No")</f>
        <v>No</v>
      </c>
      <c r="K2785" t="str">
        <f>IF(ABS((moras2[[#This Row],[EDAD]]-AVERAGE($I:$I))/_xlfn.STDEV.S($I:$I))&gt;1.96,"Atípico","No")</f>
        <v>No</v>
      </c>
      <c r="L2785" t="str">
        <f t="shared" si="86"/>
        <v>46-55</v>
      </c>
      <c r="M2785" t="str">
        <f t="shared" si="87"/>
        <v>0-500.000</v>
      </c>
    </row>
    <row r="2786" spans="1:13" x14ac:dyDescent="0.35">
      <c r="A2786">
        <v>3603</v>
      </c>
      <c r="B2786" t="s">
        <v>9</v>
      </c>
      <c r="C2786">
        <v>377350.76</v>
      </c>
      <c r="D2786" t="s">
        <v>10</v>
      </c>
      <c r="E2786" t="s">
        <v>16</v>
      </c>
      <c r="F2786" t="s">
        <v>12</v>
      </c>
      <c r="G2786" t="s">
        <v>13</v>
      </c>
      <c r="H2786" t="s">
        <v>13</v>
      </c>
      <c r="I2786">
        <v>35</v>
      </c>
      <c r="J2786" t="str">
        <f>IF(ABS((C2786-AVERAGE($C:$C))/_xlfn.STDEV.S(moras2[SALARIO]))&gt;1.96,"Atípico","No")</f>
        <v>No</v>
      </c>
      <c r="K2786" t="str">
        <f>IF(ABS((moras2[[#This Row],[EDAD]]-AVERAGE($I:$I))/_xlfn.STDEV.S($I:$I))&gt;1.96,"Atípico","No")</f>
        <v>No</v>
      </c>
      <c r="L2786" t="str">
        <f t="shared" si="86"/>
        <v>26-35</v>
      </c>
      <c r="M2786" t="str">
        <f t="shared" si="87"/>
        <v>0-500.000</v>
      </c>
    </row>
    <row r="2787" spans="1:13" x14ac:dyDescent="0.35">
      <c r="A2787">
        <v>4738</v>
      </c>
      <c r="B2787" t="s">
        <v>9</v>
      </c>
      <c r="C2787">
        <v>377274.53</v>
      </c>
      <c r="D2787" t="s">
        <v>10</v>
      </c>
      <c r="E2787" t="s">
        <v>16</v>
      </c>
      <c r="F2787" t="s">
        <v>12</v>
      </c>
      <c r="G2787" t="s">
        <v>12</v>
      </c>
      <c r="H2787" t="s">
        <v>13</v>
      </c>
      <c r="I2787">
        <v>21</v>
      </c>
      <c r="J2787" t="str">
        <f>IF(ABS((C2787-AVERAGE($C:$C))/_xlfn.STDEV.S(moras2[SALARIO]))&gt;1.96,"Atípico","No")</f>
        <v>No</v>
      </c>
      <c r="K2787" t="str">
        <f>IF(ABS((moras2[[#This Row],[EDAD]]-AVERAGE($I:$I))/_xlfn.STDEV.S($I:$I))&gt;1.96,"Atípico","No")</f>
        <v>No</v>
      </c>
      <c r="L2787" t="str">
        <f t="shared" si="86"/>
        <v>26-35</v>
      </c>
      <c r="M2787" t="str">
        <f t="shared" si="87"/>
        <v>0-500.000</v>
      </c>
    </row>
    <row r="2788" spans="1:13" x14ac:dyDescent="0.35">
      <c r="A2788">
        <v>4413</v>
      </c>
      <c r="B2788" t="s">
        <v>15</v>
      </c>
      <c r="C2788">
        <v>377248.7</v>
      </c>
      <c r="D2788" t="s">
        <v>14</v>
      </c>
      <c r="E2788" t="s">
        <v>11</v>
      </c>
      <c r="F2788" t="s">
        <v>12</v>
      </c>
      <c r="G2788" t="s">
        <v>13</v>
      </c>
      <c r="H2788" t="s">
        <v>13</v>
      </c>
      <c r="I2788">
        <v>83</v>
      </c>
      <c r="J2788" t="str">
        <f>IF(ABS((C2788-AVERAGE($C:$C))/_xlfn.STDEV.S(moras2[SALARIO]))&gt;1.96,"Atípico","No")</f>
        <v>No</v>
      </c>
      <c r="K2788" t="str">
        <f>IF(ABS((moras2[[#This Row],[EDAD]]-AVERAGE($I:$I))/_xlfn.STDEV.S($I:$I))&gt;1.96,"Atípico","No")</f>
        <v>Atípico</v>
      </c>
      <c r="L2788" t="str">
        <f t="shared" si="86"/>
        <v>56+</v>
      </c>
      <c r="M2788" t="str">
        <f t="shared" si="87"/>
        <v>0-500.000</v>
      </c>
    </row>
    <row r="2789" spans="1:13" x14ac:dyDescent="0.35">
      <c r="A2789">
        <v>2953</v>
      </c>
      <c r="B2789" t="s">
        <v>9</v>
      </c>
      <c r="C2789">
        <v>377164.37</v>
      </c>
      <c r="D2789" t="s">
        <v>10</v>
      </c>
      <c r="E2789" t="s">
        <v>16</v>
      </c>
      <c r="F2789" t="s">
        <v>12</v>
      </c>
      <c r="G2789" t="s">
        <v>13</v>
      </c>
      <c r="H2789" t="s">
        <v>13</v>
      </c>
      <c r="I2789">
        <v>39</v>
      </c>
      <c r="J2789" t="str">
        <f>IF(ABS((C2789-AVERAGE($C:$C))/_xlfn.STDEV.S(moras2[SALARIO]))&gt;1.96,"Atípico","No")</f>
        <v>No</v>
      </c>
      <c r="K2789" t="str">
        <f>IF(ABS((moras2[[#This Row],[EDAD]]-AVERAGE($I:$I))/_xlfn.STDEV.S($I:$I))&gt;1.96,"Atípico","No")</f>
        <v>No</v>
      </c>
      <c r="L2789" t="str">
        <f t="shared" si="86"/>
        <v>36-45</v>
      </c>
      <c r="M2789" t="str">
        <f t="shared" si="87"/>
        <v>0-500.000</v>
      </c>
    </row>
    <row r="2790" spans="1:13" x14ac:dyDescent="0.35">
      <c r="A2790">
        <v>585</v>
      </c>
      <c r="B2790" t="s">
        <v>9</v>
      </c>
      <c r="C2790">
        <v>377035</v>
      </c>
      <c r="D2790" t="s">
        <v>18</v>
      </c>
      <c r="E2790" t="s">
        <v>16</v>
      </c>
      <c r="F2790" t="s">
        <v>12</v>
      </c>
      <c r="G2790" t="s">
        <v>13</v>
      </c>
      <c r="H2790" t="s">
        <v>12</v>
      </c>
      <c r="I2790">
        <v>49</v>
      </c>
      <c r="J2790" t="str">
        <f>IF(ABS((C2790-AVERAGE($C:$C))/_xlfn.STDEV.S(moras2[SALARIO]))&gt;1.96,"Atípico","No")</f>
        <v>No</v>
      </c>
      <c r="K2790" t="str">
        <f>IF(ABS((moras2[[#This Row],[EDAD]]-AVERAGE($I:$I))/_xlfn.STDEV.S($I:$I))&gt;1.96,"Atípico","No")</f>
        <v>No</v>
      </c>
      <c r="L2790" t="str">
        <f t="shared" si="86"/>
        <v>46-55</v>
      </c>
      <c r="M2790" t="str">
        <f t="shared" si="87"/>
        <v>0-500.000</v>
      </c>
    </row>
    <row r="2791" spans="1:13" x14ac:dyDescent="0.35">
      <c r="A2791">
        <v>3134</v>
      </c>
      <c r="B2791" t="s">
        <v>9</v>
      </c>
      <c r="C2791">
        <v>376977.2</v>
      </c>
      <c r="D2791" t="s">
        <v>10</v>
      </c>
      <c r="E2791" t="s">
        <v>11</v>
      </c>
      <c r="F2791" t="s">
        <v>12</v>
      </c>
      <c r="G2791" t="s">
        <v>13</v>
      </c>
      <c r="H2791" t="s">
        <v>13</v>
      </c>
      <c r="I2791">
        <v>47</v>
      </c>
      <c r="J2791" t="str">
        <f>IF(ABS((C2791-AVERAGE($C:$C))/_xlfn.STDEV.S(moras2[SALARIO]))&gt;1.96,"Atípico","No")</f>
        <v>No</v>
      </c>
      <c r="K2791" t="str">
        <f>IF(ABS((moras2[[#This Row],[EDAD]]-AVERAGE($I:$I))/_xlfn.STDEV.S($I:$I))&gt;1.96,"Atípico","No")</f>
        <v>No</v>
      </c>
      <c r="L2791" t="str">
        <f t="shared" si="86"/>
        <v>46-55</v>
      </c>
      <c r="M2791" t="str">
        <f t="shared" si="87"/>
        <v>0-500.000</v>
      </c>
    </row>
    <row r="2792" spans="1:13" x14ac:dyDescent="0.35">
      <c r="A2792">
        <v>4985</v>
      </c>
      <c r="B2792" t="s">
        <v>15</v>
      </c>
      <c r="C2792">
        <v>376777</v>
      </c>
      <c r="D2792" t="s">
        <v>10</v>
      </c>
      <c r="E2792" t="s">
        <v>16</v>
      </c>
      <c r="F2792" t="s">
        <v>12</v>
      </c>
      <c r="G2792" t="s">
        <v>13</v>
      </c>
      <c r="H2792" t="s">
        <v>12</v>
      </c>
      <c r="I2792">
        <v>33</v>
      </c>
      <c r="J2792" t="str">
        <f>IF(ABS((C2792-AVERAGE($C:$C))/_xlfn.STDEV.S(moras2[SALARIO]))&gt;1.96,"Atípico","No")</f>
        <v>No</v>
      </c>
      <c r="K2792" t="str">
        <f>IF(ABS((moras2[[#This Row],[EDAD]]-AVERAGE($I:$I))/_xlfn.STDEV.S($I:$I))&gt;1.96,"Atípico","No")</f>
        <v>No</v>
      </c>
      <c r="L2792" t="str">
        <f t="shared" si="86"/>
        <v>26-35</v>
      </c>
      <c r="M2792" t="str">
        <f t="shared" si="87"/>
        <v>0-500.000</v>
      </c>
    </row>
    <row r="2793" spans="1:13" x14ac:dyDescent="0.35">
      <c r="A2793">
        <v>58</v>
      </c>
      <c r="B2793" t="s">
        <v>15</v>
      </c>
      <c r="C2793">
        <v>376777</v>
      </c>
      <c r="D2793" t="s">
        <v>10</v>
      </c>
      <c r="E2793" t="s">
        <v>16</v>
      </c>
      <c r="F2793" t="s">
        <v>12</v>
      </c>
      <c r="G2793" t="s">
        <v>13</v>
      </c>
      <c r="H2793" t="s">
        <v>13</v>
      </c>
      <c r="I2793">
        <v>43</v>
      </c>
      <c r="J2793" t="str">
        <f>IF(ABS((C2793-AVERAGE($C:$C))/_xlfn.STDEV.S(moras2[SALARIO]))&gt;1.96,"Atípico","No")</f>
        <v>No</v>
      </c>
      <c r="K2793" t="str">
        <f>IF(ABS((moras2[[#This Row],[EDAD]]-AVERAGE($I:$I))/_xlfn.STDEV.S($I:$I))&gt;1.96,"Atípico","No")</f>
        <v>No</v>
      </c>
      <c r="L2793" t="str">
        <f t="shared" si="86"/>
        <v>36-45</v>
      </c>
      <c r="M2793" t="str">
        <f t="shared" si="87"/>
        <v>0-500.000</v>
      </c>
    </row>
    <row r="2794" spans="1:13" x14ac:dyDescent="0.35">
      <c r="A2794">
        <v>45</v>
      </c>
      <c r="B2794" t="s">
        <v>15</v>
      </c>
      <c r="C2794">
        <v>376776</v>
      </c>
      <c r="D2794" t="s">
        <v>10</v>
      </c>
      <c r="E2794" t="s">
        <v>16</v>
      </c>
      <c r="F2794" t="s">
        <v>12</v>
      </c>
      <c r="G2794" t="s">
        <v>13</v>
      </c>
      <c r="H2794" t="s">
        <v>13</v>
      </c>
      <c r="I2794">
        <v>27</v>
      </c>
      <c r="J2794" t="str">
        <f>IF(ABS((C2794-AVERAGE($C:$C))/_xlfn.STDEV.S(moras2[SALARIO]))&gt;1.96,"Atípico","No")</f>
        <v>No</v>
      </c>
      <c r="K2794" t="str">
        <f>IF(ABS((moras2[[#This Row],[EDAD]]-AVERAGE($I:$I))/_xlfn.STDEV.S($I:$I))&gt;1.96,"Atípico","No")</f>
        <v>No</v>
      </c>
      <c r="L2794" t="str">
        <f t="shared" si="86"/>
        <v>26-35</v>
      </c>
      <c r="M2794" t="str">
        <f t="shared" si="87"/>
        <v>0-500.000</v>
      </c>
    </row>
    <row r="2795" spans="1:13" x14ac:dyDescent="0.35">
      <c r="A2795">
        <v>2202</v>
      </c>
      <c r="B2795" t="s">
        <v>15</v>
      </c>
      <c r="C2795">
        <v>376750</v>
      </c>
      <c r="D2795" t="s">
        <v>10</v>
      </c>
      <c r="E2795" t="s">
        <v>16</v>
      </c>
      <c r="F2795" t="s">
        <v>12</v>
      </c>
      <c r="G2795" t="s">
        <v>13</v>
      </c>
      <c r="H2795" t="s">
        <v>13</v>
      </c>
      <c r="I2795">
        <v>24</v>
      </c>
      <c r="J2795" t="str">
        <f>IF(ABS((C2795-AVERAGE($C:$C))/_xlfn.STDEV.S(moras2[SALARIO]))&gt;1.96,"Atípico","No")</f>
        <v>No</v>
      </c>
      <c r="K2795" t="str">
        <f>IF(ABS((moras2[[#This Row],[EDAD]]-AVERAGE($I:$I))/_xlfn.STDEV.S($I:$I))&gt;1.96,"Atípico","No")</f>
        <v>No</v>
      </c>
      <c r="L2795" t="str">
        <f t="shared" si="86"/>
        <v>26-35</v>
      </c>
      <c r="M2795" t="str">
        <f t="shared" si="87"/>
        <v>0-500.000</v>
      </c>
    </row>
    <row r="2796" spans="1:13" x14ac:dyDescent="0.35">
      <c r="A2796">
        <v>1777</v>
      </c>
      <c r="B2796" t="s">
        <v>15</v>
      </c>
      <c r="C2796">
        <v>376500</v>
      </c>
      <c r="D2796" t="s">
        <v>10</v>
      </c>
      <c r="E2796" t="s">
        <v>16</v>
      </c>
      <c r="F2796" t="s">
        <v>12</v>
      </c>
      <c r="G2796" t="s">
        <v>12</v>
      </c>
      <c r="H2796" t="s">
        <v>13</v>
      </c>
      <c r="I2796">
        <v>28</v>
      </c>
      <c r="J2796" t="str">
        <f>IF(ABS((C2796-AVERAGE($C:$C))/_xlfn.STDEV.S(moras2[SALARIO]))&gt;1.96,"Atípico","No")</f>
        <v>No</v>
      </c>
      <c r="K2796" t="str">
        <f>IF(ABS((moras2[[#This Row],[EDAD]]-AVERAGE($I:$I))/_xlfn.STDEV.S($I:$I))&gt;1.96,"Atípico","No")</f>
        <v>No</v>
      </c>
      <c r="L2796" t="str">
        <f t="shared" si="86"/>
        <v>26-35</v>
      </c>
      <c r="M2796" t="str">
        <f t="shared" si="87"/>
        <v>0-500.000</v>
      </c>
    </row>
    <row r="2797" spans="1:13" x14ac:dyDescent="0.35">
      <c r="A2797">
        <v>2251</v>
      </c>
      <c r="B2797" t="s">
        <v>15</v>
      </c>
      <c r="C2797">
        <v>376344</v>
      </c>
      <c r="D2797" t="s">
        <v>10</v>
      </c>
      <c r="E2797" t="s">
        <v>16</v>
      </c>
      <c r="F2797" t="s">
        <v>12</v>
      </c>
      <c r="G2797" t="s">
        <v>13</v>
      </c>
      <c r="H2797" t="s">
        <v>13</v>
      </c>
      <c r="I2797">
        <v>39</v>
      </c>
      <c r="J2797" t="str">
        <f>IF(ABS((C2797-AVERAGE($C:$C))/_xlfn.STDEV.S(moras2[SALARIO]))&gt;1.96,"Atípico","No")</f>
        <v>No</v>
      </c>
      <c r="K2797" t="str">
        <f>IF(ABS((moras2[[#This Row],[EDAD]]-AVERAGE($I:$I))/_xlfn.STDEV.S($I:$I))&gt;1.96,"Atípico","No")</f>
        <v>No</v>
      </c>
      <c r="L2797" t="str">
        <f t="shared" si="86"/>
        <v>36-45</v>
      </c>
      <c r="M2797" t="str">
        <f t="shared" si="87"/>
        <v>0-500.000</v>
      </c>
    </row>
    <row r="2798" spans="1:13" x14ac:dyDescent="0.35">
      <c r="A2798">
        <v>2697</v>
      </c>
      <c r="B2798" t="s">
        <v>15</v>
      </c>
      <c r="C2798">
        <v>376000</v>
      </c>
      <c r="D2798" t="s">
        <v>10</v>
      </c>
      <c r="E2798" t="s">
        <v>16</v>
      </c>
      <c r="F2798" t="s">
        <v>12</v>
      </c>
      <c r="G2798" t="s">
        <v>13</v>
      </c>
      <c r="H2798" t="s">
        <v>13</v>
      </c>
      <c r="I2798">
        <v>32</v>
      </c>
      <c r="J2798" t="str">
        <f>IF(ABS((C2798-AVERAGE($C:$C))/_xlfn.STDEV.S(moras2[SALARIO]))&gt;1.96,"Atípico","No")</f>
        <v>No</v>
      </c>
      <c r="K2798" t="str">
        <f>IF(ABS((moras2[[#This Row],[EDAD]]-AVERAGE($I:$I))/_xlfn.STDEV.S($I:$I))&gt;1.96,"Atípico","No")</f>
        <v>No</v>
      </c>
      <c r="L2798" t="str">
        <f t="shared" si="86"/>
        <v>26-35</v>
      </c>
      <c r="M2798" t="str">
        <f t="shared" si="87"/>
        <v>0-500.000</v>
      </c>
    </row>
    <row r="2799" spans="1:13" x14ac:dyDescent="0.35">
      <c r="A2799">
        <v>4308</v>
      </c>
      <c r="B2799" t="s">
        <v>15</v>
      </c>
      <c r="C2799">
        <v>375988</v>
      </c>
      <c r="D2799" t="s">
        <v>19</v>
      </c>
      <c r="E2799" t="s">
        <v>16</v>
      </c>
      <c r="F2799" t="s">
        <v>12</v>
      </c>
      <c r="G2799" t="s">
        <v>13</v>
      </c>
      <c r="H2799" t="s">
        <v>13</v>
      </c>
      <c r="I2799">
        <v>58</v>
      </c>
      <c r="J2799" t="str">
        <f>IF(ABS((C2799-AVERAGE($C:$C))/_xlfn.STDEV.S(moras2[SALARIO]))&gt;1.96,"Atípico","No")</f>
        <v>No</v>
      </c>
      <c r="K2799" t="str">
        <f>IF(ABS((moras2[[#This Row],[EDAD]]-AVERAGE($I:$I))/_xlfn.STDEV.S($I:$I))&gt;1.96,"Atípico","No")</f>
        <v>No</v>
      </c>
      <c r="L2799" t="str">
        <f t="shared" si="86"/>
        <v>56+</v>
      </c>
      <c r="M2799" t="str">
        <f t="shared" si="87"/>
        <v>0-500.000</v>
      </c>
    </row>
    <row r="2800" spans="1:13" x14ac:dyDescent="0.35">
      <c r="A2800">
        <v>4669</v>
      </c>
      <c r="B2800" t="s">
        <v>15</v>
      </c>
      <c r="C2800">
        <v>375882.38</v>
      </c>
      <c r="D2800" t="s">
        <v>10</v>
      </c>
      <c r="E2800" t="s">
        <v>16</v>
      </c>
      <c r="F2800" t="s">
        <v>12</v>
      </c>
      <c r="G2800" t="s">
        <v>12</v>
      </c>
      <c r="H2800" t="s">
        <v>13</v>
      </c>
      <c r="I2800">
        <v>56</v>
      </c>
      <c r="J2800" t="str">
        <f>IF(ABS((C2800-AVERAGE($C:$C))/_xlfn.STDEV.S(moras2[SALARIO]))&gt;1.96,"Atípico","No")</f>
        <v>No</v>
      </c>
      <c r="K2800" t="str">
        <f>IF(ABS((moras2[[#This Row],[EDAD]]-AVERAGE($I:$I))/_xlfn.STDEV.S($I:$I))&gt;1.96,"Atípico","No")</f>
        <v>No</v>
      </c>
      <c r="L2800" t="str">
        <f t="shared" si="86"/>
        <v>56+</v>
      </c>
      <c r="M2800" t="str">
        <f t="shared" si="87"/>
        <v>0-500.000</v>
      </c>
    </row>
    <row r="2801" spans="1:13" x14ac:dyDescent="0.35">
      <c r="A2801">
        <v>2424</v>
      </c>
      <c r="B2801" t="s">
        <v>15</v>
      </c>
      <c r="C2801">
        <v>375740</v>
      </c>
      <c r="D2801" t="s">
        <v>18</v>
      </c>
      <c r="E2801" t="s">
        <v>16</v>
      </c>
      <c r="F2801" t="s">
        <v>12</v>
      </c>
      <c r="G2801" t="s">
        <v>13</v>
      </c>
      <c r="H2801" t="s">
        <v>12</v>
      </c>
      <c r="I2801">
        <v>50</v>
      </c>
      <c r="J2801" t="str">
        <f>IF(ABS((C2801-AVERAGE($C:$C))/_xlfn.STDEV.S(moras2[SALARIO]))&gt;1.96,"Atípico","No")</f>
        <v>No</v>
      </c>
      <c r="K2801" t="str">
        <f>IF(ABS((moras2[[#This Row],[EDAD]]-AVERAGE($I:$I))/_xlfn.STDEV.S($I:$I))&gt;1.96,"Atípico","No")</f>
        <v>No</v>
      </c>
      <c r="L2801" t="str">
        <f t="shared" si="86"/>
        <v>46-55</v>
      </c>
      <c r="M2801" t="str">
        <f t="shared" si="87"/>
        <v>0-500.000</v>
      </c>
    </row>
    <row r="2802" spans="1:13" x14ac:dyDescent="0.35">
      <c r="A2802">
        <v>3370</v>
      </c>
      <c r="B2802" t="s">
        <v>15</v>
      </c>
      <c r="C2802">
        <v>375728</v>
      </c>
      <c r="D2802" t="s">
        <v>10</v>
      </c>
      <c r="E2802" t="s">
        <v>16</v>
      </c>
      <c r="F2802" t="s">
        <v>12</v>
      </c>
      <c r="G2802" t="s">
        <v>12</v>
      </c>
      <c r="H2802" t="s">
        <v>13</v>
      </c>
      <c r="I2802">
        <v>41</v>
      </c>
      <c r="J2802" t="str">
        <f>IF(ABS((C2802-AVERAGE($C:$C))/_xlfn.STDEV.S(moras2[SALARIO]))&gt;1.96,"Atípico","No")</f>
        <v>No</v>
      </c>
      <c r="K2802" t="str">
        <f>IF(ABS((moras2[[#This Row],[EDAD]]-AVERAGE($I:$I))/_xlfn.STDEV.S($I:$I))&gt;1.96,"Atípico","No")</f>
        <v>No</v>
      </c>
      <c r="L2802" t="str">
        <f t="shared" si="86"/>
        <v>36-45</v>
      </c>
      <c r="M2802" t="str">
        <f t="shared" si="87"/>
        <v>0-500.000</v>
      </c>
    </row>
    <row r="2803" spans="1:13" x14ac:dyDescent="0.35">
      <c r="A2803">
        <v>2420</v>
      </c>
      <c r="B2803" t="s">
        <v>15</v>
      </c>
      <c r="C2803">
        <v>375584</v>
      </c>
      <c r="D2803" t="s">
        <v>10</v>
      </c>
      <c r="E2803" t="s">
        <v>11</v>
      </c>
      <c r="F2803" t="s">
        <v>12</v>
      </c>
      <c r="G2803" t="s">
        <v>13</v>
      </c>
      <c r="H2803" t="s">
        <v>13</v>
      </c>
      <c r="I2803">
        <v>26</v>
      </c>
      <c r="J2803" t="str">
        <f>IF(ABS((C2803-AVERAGE($C:$C))/_xlfn.STDEV.S(moras2[SALARIO]))&gt;1.96,"Atípico","No")</f>
        <v>No</v>
      </c>
      <c r="K2803" t="str">
        <f>IF(ABS((moras2[[#This Row],[EDAD]]-AVERAGE($I:$I))/_xlfn.STDEV.S($I:$I))&gt;1.96,"Atípico","No")</f>
        <v>No</v>
      </c>
      <c r="L2803" t="str">
        <f t="shared" si="86"/>
        <v>26-35</v>
      </c>
      <c r="M2803" t="str">
        <f t="shared" si="87"/>
        <v>0-500.000</v>
      </c>
    </row>
    <row r="2804" spans="1:13" x14ac:dyDescent="0.35">
      <c r="A2804">
        <v>446</v>
      </c>
      <c r="B2804" t="s">
        <v>15</v>
      </c>
      <c r="C2804">
        <v>375321.53</v>
      </c>
      <c r="D2804" t="s">
        <v>10</v>
      </c>
      <c r="E2804" t="s">
        <v>16</v>
      </c>
      <c r="F2804" t="s">
        <v>12</v>
      </c>
      <c r="G2804" t="s">
        <v>13</v>
      </c>
      <c r="H2804" t="s">
        <v>12</v>
      </c>
      <c r="I2804">
        <v>32</v>
      </c>
      <c r="J2804" t="str">
        <f>IF(ABS((C2804-AVERAGE($C:$C))/_xlfn.STDEV.S(moras2[SALARIO]))&gt;1.96,"Atípico","No")</f>
        <v>No</v>
      </c>
      <c r="K2804" t="str">
        <f>IF(ABS((moras2[[#This Row],[EDAD]]-AVERAGE($I:$I))/_xlfn.STDEV.S($I:$I))&gt;1.96,"Atípico","No")</f>
        <v>No</v>
      </c>
      <c r="L2804" t="str">
        <f t="shared" si="86"/>
        <v>26-35</v>
      </c>
      <c r="M2804" t="str">
        <f t="shared" si="87"/>
        <v>0-500.000</v>
      </c>
    </row>
    <row r="2805" spans="1:13" x14ac:dyDescent="0.35">
      <c r="A2805">
        <v>2801</v>
      </c>
      <c r="B2805" t="s">
        <v>9</v>
      </c>
      <c r="C2805">
        <v>375277</v>
      </c>
      <c r="D2805" t="s">
        <v>10</v>
      </c>
      <c r="E2805" t="s">
        <v>11</v>
      </c>
      <c r="F2805" t="s">
        <v>12</v>
      </c>
      <c r="G2805" t="s">
        <v>13</v>
      </c>
      <c r="H2805" t="s">
        <v>12</v>
      </c>
      <c r="I2805">
        <v>54</v>
      </c>
      <c r="J2805" t="str">
        <f>IF(ABS((C2805-AVERAGE($C:$C))/_xlfn.STDEV.S(moras2[SALARIO]))&gt;1.96,"Atípico","No")</f>
        <v>No</v>
      </c>
      <c r="K2805" t="str">
        <f>IF(ABS((moras2[[#This Row],[EDAD]]-AVERAGE($I:$I))/_xlfn.STDEV.S($I:$I))&gt;1.96,"Atípico","No")</f>
        <v>No</v>
      </c>
      <c r="L2805" t="str">
        <f t="shared" si="86"/>
        <v>46-55</v>
      </c>
      <c r="M2805" t="str">
        <f t="shared" si="87"/>
        <v>0-500.000</v>
      </c>
    </row>
    <row r="2806" spans="1:13" x14ac:dyDescent="0.35">
      <c r="A2806">
        <v>3130</v>
      </c>
      <c r="B2806" t="s">
        <v>9</v>
      </c>
      <c r="C2806">
        <v>375277</v>
      </c>
      <c r="D2806" t="s">
        <v>10</v>
      </c>
      <c r="E2806" t="s">
        <v>11</v>
      </c>
      <c r="F2806" t="s">
        <v>12</v>
      </c>
      <c r="G2806" t="s">
        <v>13</v>
      </c>
      <c r="H2806" t="s">
        <v>13</v>
      </c>
      <c r="I2806">
        <v>63</v>
      </c>
      <c r="J2806" t="str">
        <f>IF(ABS((C2806-AVERAGE($C:$C))/_xlfn.STDEV.S(moras2[SALARIO]))&gt;1.96,"Atípico","No")</f>
        <v>No</v>
      </c>
      <c r="K2806" t="str">
        <f>IF(ABS((moras2[[#This Row],[EDAD]]-AVERAGE($I:$I))/_xlfn.STDEV.S($I:$I))&gt;1.96,"Atípico","No")</f>
        <v>No</v>
      </c>
      <c r="L2806" t="str">
        <f t="shared" si="86"/>
        <v>56+</v>
      </c>
      <c r="M2806" t="str">
        <f t="shared" si="87"/>
        <v>0-500.000</v>
      </c>
    </row>
    <row r="2807" spans="1:13" x14ac:dyDescent="0.35">
      <c r="A2807">
        <v>181</v>
      </c>
      <c r="B2807" t="s">
        <v>9</v>
      </c>
      <c r="C2807">
        <v>375000</v>
      </c>
      <c r="D2807" t="s">
        <v>10</v>
      </c>
      <c r="E2807" t="s">
        <v>16</v>
      </c>
      <c r="F2807" t="s">
        <v>12</v>
      </c>
      <c r="G2807" t="s">
        <v>13</v>
      </c>
      <c r="H2807" t="s">
        <v>12</v>
      </c>
      <c r="I2807">
        <v>27</v>
      </c>
      <c r="J2807" t="str">
        <f>IF(ABS((C2807-AVERAGE($C:$C))/_xlfn.STDEV.S(moras2[SALARIO]))&gt;1.96,"Atípico","No")</f>
        <v>No</v>
      </c>
      <c r="K2807" t="str">
        <f>IF(ABS((moras2[[#This Row],[EDAD]]-AVERAGE($I:$I))/_xlfn.STDEV.S($I:$I))&gt;1.96,"Atípico","No")</f>
        <v>No</v>
      </c>
      <c r="L2807" t="str">
        <f t="shared" si="86"/>
        <v>26-35</v>
      </c>
      <c r="M2807" t="str">
        <f t="shared" si="87"/>
        <v>0-500.000</v>
      </c>
    </row>
    <row r="2808" spans="1:13" x14ac:dyDescent="0.35">
      <c r="A2808">
        <v>727</v>
      </c>
      <c r="B2808" t="s">
        <v>15</v>
      </c>
      <c r="C2808">
        <v>375000</v>
      </c>
      <c r="D2808" t="s">
        <v>10</v>
      </c>
      <c r="E2808" t="s">
        <v>16</v>
      </c>
      <c r="F2808" t="s">
        <v>12</v>
      </c>
      <c r="G2808" t="s">
        <v>13</v>
      </c>
      <c r="H2808" t="s">
        <v>13</v>
      </c>
      <c r="I2808">
        <v>36</v>
      </c>
      <c r="J2808" t="str">
        <f>IF(ABS((C2808-AVERAGE($C:$C))/_xlfn.STDEV.S(moras2[SALARIO]))&gt;1.96,"Atípico","No")</f>
        <v>No</v>
      </c>
      <c r="K2808" t="str">
        <f>IF(ABS((moras2[[#This Row],[EDAD]]-AVERAGE($I:$I))/_xlfn.STDEV.S($I:$I))&gt;1.96,"Atípico","No")</f>
        <v>No</v>
      </c>
      <c r="L2808" t="str">
        <f t="shared" si="86"/>
        <v>36-45</v>
      </c>
      <c r="M2808" t="str">
        <f t="shared" si="87"/>
        <v>0-500.000</v>
      </c>
    </row>
    <row r="2809" spans="1:13" x14ac:dyDescent="0.35">
      <c r="A2809">
        <v>2861</v>
      </c>
      <c r="B2809" t="s">
        <v>15</v>
      </c>
      <c r="C2809">
        <v>375000</v>
      </c>
      <c r="D2809" t="s">
        <v>10</v>
      </c>
      <c r="E2809" t="s">
        <v>16</v>
      </c>
      <c r="F2809" t="s">
        <v>12</v>
      </c>
      <c r="G2809" t="s">
        <v>13</v>
      </c>
      <c r="H2809" t="s">
        <v>13</v>
      </c>
      <c r="I2809">
        <v>42</v>
      </c>
      <c r="J2809" t="str">
        <f>IF(ABS((C2809-AVERAGE($C:$C))/_xlfn.STDEV.S(moras2[SALARIO]))&gt;1.96,"Atípico","No")</f>
        <v>No</v>
      </c>
      <c r="K2809" t="str">
        <f>IF(ABS((moras2[[#This Row],[EDAD]]-AVERAGE($I:$I))/_xlfn.STDEV.S($I:$I))&gt;1.96,"Atípico","No")</f>
        <v>No</v>
      </c>
      <c r="L2809" t="str">
        <f t="shared" si="86"/>
        <v>36-45</v>
      </c>
      <c r="M2809" t="str">
        <f t="shared" si="87"/>
        <v>0-500.000</v>
      </c>
    </row>
    <row r="2810" spans="1:13" x14ac:dyDescent="0.35">
      <c r="A2810">
        <v>4790</v>
      </c>
      <c r="B2810" t="s">
        <v>9</v>
      </c>
      <c r="C2810">
        <v>375000</v>
      </c>
      <c r="D2810" t="s">
        <v>10</v>
      </c>
      <c r="E2810" t="s">
        <v>16</v>
      </c>
      <c r="F2810" t="s">
        <v>12</v>
      </c>
      <c r="G2810" t="s">
        <v>13</v>
      </c>
      <c r="H2810" t="s">
        <v>13</v>
      </c>
      <c r="I2810">
        <v>60</v>
      </c>
      <c r="J2810" t="str">
        <f>IF(ABS((C2810-AVERAGE($C:$C))/_xlfn.STDEV.S(moras2[SALARIO]))&gt;1.96,"Atípico","No")</f>
        <v>No</v>
      </c>
      <c r="K2810" t="str">
        <f>IF(ABS((moras2[[#This Row],[EDAD]]-AVERAGE($I:$I))/_xlfn.STDEV.S($I:$I))&gt;1.96,"Atípico","No")</f>
        <v>No</v>
      </c>
      <c r="L2810" t="str">
        <f t="shared" si="86"/>
        <v>56+</v>
      </c>
      <c r="M2810" t="str">
        <f t="shared" si="87"/>
        <v>0-500.000</v>
      </c>
    </row>
    <row r="2811" spans="1:13" x14ac:dyDescent="0.35">
      <c r="A2811">
        <v>1711</v>
      </c>
      <c r="B2811" t="s">
        <v>15</v>
      </c>
      <c r="C2811">
        <v>374966.22</v>
      </c>
      <c r="D2811" t="s">
        <v>14</v>
      </c>
      <c r="E2811" t="s">
        <v>11</v>
      </c>
      <c r="F2811" t="s">
        <v>12</v>
      </c>
      <c r="G2811" t="s">
        <v>13</v>
      </c>
      <c r="H2811" t="s">
        <v>13</v>
      </c>
      <c r="I2811">
        <v>85</v>
      </c>
      <c r="J2811" t="str">
        <f>IF(ABS((C2811-AVERAGE($C:$C))/_xlfn.STDEV.S(moras2[SALARIO]))&gt;1.96,"Atípico","No")</f>
        <v>No</v>
      </c>
      <c r="K2811" t="str">
        <f>IF(ABS((moras2[[#This Row],[EDAD]]-AVERAGE($I:$I))/_xlfn.STDEV.S($I:$I))&gt;1.96,"Atípico","No")</f>
        <v>Atípico</v>
      </c>
      <c r="L2811" t="str">
        <f t="shared" si="86"/>
        <v>56+</v>
      </c>
      <c r="M2811" t="str">
        <f t="shared" si="87"/>
        <v>0-500.000</v>
      </c>
    </row>
    <row r="2812" spans="1:13" x14ac:dyDescent="0.35">
      <c r="A2812">
        <v>1613</v>
      </c>
      <c r="B2812" t="s">
        <v>15</v>
      </c>
      <c r="C2812">
        <v>374751</v>
      </c>
      <c r="D2812" t="s">
        <v>10</v>
      </c>
      <c r="E2812" t="s">
        <v>11</v>
      </c>
      <c r="F2812" t="s">
        <v>12</v>
      </c>
      <c r="G2812" t="s">
        <v>13</v>
      </c>
      <c r="H2812" t="s">
        <v>13</v>
      </c>
      <c r="I2812">
        <v>58</v>
      </c>
      <c r="J2812" t="str">
        <f>IF(ABS((C2812-AVERAGE($C:$C))/_xlfn.STDEV.S(moras2[SALARIO]))&gt;1.96,"Atípico","No")</f>
        <v>No</v>
      </c>
      <c r="K2812" t="str">
        <f>IF(ABS((moras2[[#This Row],[EDAD]]-AVERAGE($I:$I))/_xlfn.STDEV.S($I:$I))&gt;1.96,"Atípico","No")</f>
        <v>No</v>
      </c>
      <c r="L2812" t="str">
        <f t="shared" si="86"/>
        <v>56+</v>
      </c>
      <c r="M2812" t="str">
        <f t="shared" si="87"/>
        <v>0-500.000</v>
      </c>
    </row>
    <row r="2813" spans="1:13" x14ac:dyDescent="0.35">
      <c r="A2813">
        <v>4596</v>
      </c>
      <c r="B2813" t="s">
        <v>9</v>
      </c>
      <c r="C2813">
        <v>374731.55</v>
      </c>
      <c r="D2813" t="s">
        <v>10</v>
      </c>
      <c r="E2813" t="s">
        <v>16</v>
      </c>
      <c r="F2813" t="s">
        <v>12</v>
      </c>
      <c r="G2813" t="s">
        <v>12</v>
      </c>
      <c r="H2813" t="s">
        <v>13</v>
      </c>
      <c r="I2813">
        <v>36</v>
      </c>
      <c r="J2813" t="str">
        <f>IF(ABS((C2813-AVERAGE($C:$C))/_xlfn.STDEV.S(moras2[SALARIO]))&gt;1.96,"Atípico","No")</f>
        <v>No</v>
      </c>
      <c r="K2813" t="str">
        <f>IF(ABS((moras2[[#This Row],[EDAD]]-AVERAGE($I:$I))/_xlfn.STDEV.S($I:$I))&gt;1.96,"Atípico","No")</f>
        <v>No</v>
      </c>
      <c r="L2813" t="str">
        <f t="shared" si="86"/>
        <v>36-45</v>
      </c>
      <c r="M2813" t="str">
        <f t="shared" si="87"/>
        <v>0-500.000</v>
      </c>
    </row>
    <row r="2814" spans="1:13" x14ac:dyDescent="0.35">
      <c r="A2814">
        <v>990</v>
      </c>
      <c r="B2814" t="s">
        <v>15</v>
      </c>
      <c r="C2814">
        <v>374301</v>
      </c>
      <c r="D2814" t="s">
        <v>18</v>
      </c>
      <c r="E2814" t="s">
        <v>16</v>
      </c>
      <c r="F2814" t="s">
        <v>12</v>
      </c>
      <c r="G2814" t="s">
        <v>13</v>
      </c>
      <c r="H2814" t="s">
        <v>13</v>
      </c>
      <c r="I2814">
        <v>33</v>
      </c>
      <c r="J2814" t="str">
        <f>IF(ABS((C2814-AVERAGE($C:$C))/_xlfn.STDEV.S(moras2[SALARIO]))&gt;1.96,"Atípico","No")</f>
        <v>No</v>
      </c>
      <c r="K2814" t="str">
        <f>IF(ABS((moras2[[#This Row],[EDAD]]-AVERAGE($I:$I))/_xlfn.STDEV.S($I:$I))&gt;1.96,"Atípico","No")</f>
        <v>No</v>
      </c>
      <c r="L2814" t="str">
        <f t="shared" si="86"/>
        <v>26-35</v>
      </c>
      <c r="M2814" t="str">
        <f t="shared" si="87"/>
        <v>0-500.000</v>
      </c>
    </row>
    <row r="2815" spans="1:13" x14ac:dyDescent="0.35">
      <c r="A2815">
        <v>1079</v>
      </c>
      <c r="B2815" t="s">
        <v>9</v>
      </c>
      <c r="C2815">
        <v>374222.12</v>
      </c>
      <c r="D2815" t="s">
        <v>10</v>
      </c>
      <c r="E2815" t="s">
        <v>16</v>
      </c>
      <c r="F2815" t="s">
        <v>12</v>
      </c>
      <c r="G2815" t="s">
        <v>13</v>
      </c>
      <c r="H2815" t="s">
        <v>13</v>
      </c>
      <c r="I2815">
        <v>31</v>
      </c>
      <c r="J2815" t="str">
        <f>IF(ABS((C2815-AVERAGE($C:$C))/_xlfn.STDEV.S(moras2[SALARIO]))&gt;1.96,"Atípico","No")</f>
        <v>No</v>
      </c>
      <c r="K2815" t="str">
        <f>IF(ABS((moras2[[#This Row],[EDAD]]-AVERAGE($I:$I))/_xlfn.STDEV.S($I:$I))&gt;1.96,"Atípico","No")</f>
        <v>No</v>
      </c>
      <c r="L2815" t="str">
        <f t="shared" si="86"/>
        <v>26-35</v>
      </c>
      <c r="M2815" t="str">
        <f t="shared" si="87"/>
        <v>0-500.000</v>
      </c>
    </row>
    <row r="2816" spans="1:13" x14ac:dyDescent="0.35">
      <c r="A2816">
        <v>1908</v>
      </c>
      <c r="B2816" t="s">
        <v>9</v>
      </c>
      <c r="C2816">
        <v>374003.1</v>
      </c>
      <c r="D2816" t="s">
        <v>10</v>
      </c>
      <c r="E2816" t="s">
        <v>16</v>
      </c>
      <c r="F2816" t="s">
        <v>12</v>
      </c>
      <c r="G2816" t="s">
        <v>13</v>
      </c>
      <c r="H2816" t="s">
        <v>13</v>
      </c>
      <c r="I2816">
        <v>38</v>
      </c>
      <c r="J2816" t="str">
        <f>IF(ABS((C2816-AVERAGE($C:$C))/_xlfn.STDEV.S(moras2[SALARIO]))&gt;1.96,"Atípico","No")</f>
        <v>No</v>
      </c>
      <c r="K2816" t="str">
        <f>IF(ABS((moras2[[#This Row],[EDAD]]-AVERAGE($I:$I))/_xlfn.STDEV.S($I:$I))&gt;1.96,"Atípico","No")</f>
        <v>No</v>
      </c>
      <c r="L2816" t="str">
        <f t="shared" si="86"/>
        <v>36-45</v>
      </c>
      <c r="M2816" t="str">
        <f t="shared" si="87"/>
        <v>0-500.000</v>
      </c>
    </row>
    <row r="2817" spans="1:13" x14ac:dyDescent="0.35">
      <c r="A2817">
        <v>185</v>
      </c>
      <c r="B2817" t="s">
        <v>9</v>
      </c>
      <c r="C2817">
        <v>373465.3</v>
      </c>
      <c r="D2817" t="s">
        <v>10</v>
      </c>
      <c r="E2817" t="s">
        <v>16</v>
      </c>
      <c r="F2817" t="s">
        <v>12</v>
      </c>
      <c r="G2817" t="s">
        <v>13</v>
      </c>
      <c r="H2817" t="s">
        <v>13</v>
      </c>
      <c r="I2817">
        <v>39</v>
      </c>
      <c r="J2817" t="str">
        <f>IF(ABS((C2817-AVERAGE($C:$C))/_xlfn.STDEV.S(moras2[SALARIO]))&gt;1.96,"Atípico","No")</f>
        <v>No</v>
      </c>
      <c r="K2817" t="str">
        <f>IF(ABS((moras2[[#This Row],[EDAD]]-AVERAGE($I:$I))/_xlfn.STDEV.S($I:$I))&gt;1.96,"Atípico","No")</f>
        <v>No</v>
      </c>
      <c r="L2817" t="str">
        <f t="shared" si="86"/>
        <v>36-45</v>
      </c>
      <c r="M2817" t="str">
        <f t="shared" si="87"/>
        <v>0-500.000</v>
      </c>
    </row>
    <row r="2818" spans="1:13" x14ac:dyDescent="0.35">
      <c r="A2818">
        <v>1675</v>
      </c>
      <c r="B2818" t="s">
        <v>15</v>
      </c>
      <c r="C2818">
        <v>373396</v>
      </c>
      <c r="D2818" t="s">
        <v>10</v>
      </c>
      <c r="E2818" t="s">
        <v>11</v>
      </c>
      <c r="F2818" t="s">
        <v>12</v>
      </c>
      <c r="G2818" t="s">
        <v>13</v>
      </c>
      <c r="H2818" t="s">
        <v>13</v>
      </c>
      <c r="I2818">
        <v>29</v>
      </c>
      <c r="J2818" t="str">
        <f>IF(ABS((C2818-AVERAGE($C:$C))/_xlfn.STDEV.S(moras2[SALARIO]))&gt;1.96,"Atípico","No")</f>
        <v>No</v>
      </c>
      <c r="K2818" t="str">
        <f>IF(ABS((moras2[[#This Row],[EDAD]]-AVERAGE($I:$I))/_xlfn.STDEV.S($I:$I))&gt;1.96,"Atípico","No")</f>
        <v>No</v>
      </c>
      <c r="L2818" t="str">
        <f t="shared" ref="L2818:L2881" si="88">IF(I2818&lt;=35,"26-35",IF(I2818&lt;=45,"36-45",IF(I2818&lt;=55,"46-55","56+")))</f>
        <v>26-35</v>
      </c>
      <c r="M2818" t="str">
        <f t="shared" ref="M2818:M2881" si="89">IF(C2818&lt;=500000,"0-500.000",
IF(C2818&lt;=1000000,"500.001-1.000.000",
IF(C2818&lt;=5000000,"1.000.001-5.000.000",
"5.000.001-16.858.742")))</f>
        <v>0-500.000</v>
      </c>
    </row>
    <row r="2819" spans="1:13" x14ac:dyDescent="0.35">
      <c r="A2819">
        <v>4088</v>
      </c>
      <c r="B2819" t="s">
        <v>9</v>
      </c>
      <c r="C2819">
        <v>373320</v>
      </c>
      <c r="D2819" t="s">
        <v>10</v>
      </c>
      <c r="E2819" t="s">
        <v>16</v>
      </c>
      <c r="F2819" t="s">
        <v>12</v>
      </c>
      <c r="G2819" t="s">
        <v>13</v>
      </c>
      <c r="H2819" t="s">
        <v>13</v>
      </c>
      <c r="I2819">
        <v>47</v>
      </c>
      <c r="J2819" t="str">
        <f>IF(ABS((C2819-AVERAGE($C:$C))/_xlfn.STDEV.S(moras2[SALARIO]))&gt;1.96,"Atípico","No")</f>
        <v>No</v>
      </c>
      <c r="K2819" t="str">
        <f>IF(ABS((moras2[[#This Row],[EDAD]]-AVERAGE($I:$I))/_xlfn.STDEV.S($I:$I))&gt;1.96,"Atípico","No")</f>
        <v>No</v>
      </c>
      <c r="L2819" t="str">
        <f t="shared" si="88"/>
        <v>46-55</v>
      </c>
      <c r="M2819" t="str">
        <f t="shared" si="89"/>
        <v>0-500.000</v>
      </c>
    </row>
    <row r="2820" spans="1:13" x14ac:dyDescent="0.35">
      <c r="A2820">
        <v>4492</v>
      </c>
      <c r="B2820" t="s">
        <v>9</v>
      </c>
      <c r="C2820">
        <v>372659.25</v>
      </c>
      <c r="D2820" t="s">
        <v>10</v>
      </c>
      <c r="E2820" t="s">
        <v>16</v>
      </c>
      <c r="F2820" t="s">
        <v>12</v>
      </c>
      <c r="G2820" t="s">
        <v>12</v>
      </c>
      <c r="H2820" t="s">
        <v>13</v>
      </c>
      <c r="I2820">
        <v>48</v>
      </c>
      <c r="J2820" t="str">
        <f>IF(ABS((C2820-AVERAGE($C:$C))/_xlfn.STDEV.S(moras2[SALARIO]))&gt;1.96,"Atípico","No")</f>
        <v>No</v>
      </c>
      <c r="K2820" t="str">
        <f>IF(ABS((moras2[[#This Row],[EDAD]]-AVERAGE($I:$I))/_xlfn.STDEV.S($I:$I))&gt;1.96,"Atípico","No")</f>
        <v>No</v>
      </c>
      <c r="L2820" t="str">
        <f t="shared" si="88"/>
        <v>46-55</v>
      </c>
      <c r="M2820" t="str">
        <f t="shared" si="89"/>
        <v>0-500.000</v>
      </c>
    </row>
    <row r="2821" spans="1:13" x14ac:dyDescent="0.35">
      <c r="A2821">
        <v>147</v>
      </c>
      <c r="B2821" t="s">
        <v>15</v>
      </c>
      <c r="C2821">
        <v>372323</v>
      </c>
      <c r="D2821" t="s">
        <v>10</v>
      </c>
      <c r="E2821" t="s">
        <v>11</v>
      </c>
      <c r="F2821" t="s">
        <v>12</v>
      </c>
      <c r="G2821" t="s">
        <v>13</v>
      </c>
      <c r="H2821" t="s">
        <v>13</v>
      </c>
      <c r="I2821">
        <v>29</v>
      </c>
      <c r="J2821" t="str">
        <f>IF(ABS((C2821-AVERAGE($C:$C))/_xlfn.STDEV.S(moras2[SALARIO]))&gt;1.96,"Atípico","No")</f>
        <v>No</v>
      </c>
      <c r="K2821" t="str">
        <f>IF(ABS((moras2[[#This Row],[EDAD]]-AVERAGE($I:$I))/_xlfn.STDEV.S($I:$I))&gt;1.96,"Atípico","No")</f>
        <v>No</v>
      </c>
      <c r="L2821" t="str">
        <f t="shared" si="88"/>
        <v>26-35</v>
      </c>
      <c r="M2821" t="str">
        <f t="shared" si="89"/>
        <v>0-500.000</v>
      </c>
    </row>
    <row r="2822" spans="1:13" x14ac:dyDescent="0.35">
      <c r="A2822">
        <v>876</v>
      </c>
      <c r="B2822" t="s">
        <v>15</v>
      </c>
      <c r="C2822">
        <v>372300</v>
      </c>
      <c r="D2822" t="s">
        <v>10</v>
      </c>
      <c r="E2822" t="s">
        <v>16</v>
      </c>
      <c r="F2822" t="s">
        <v>12</v>
      </c>
      <c r="G2822" t="s">
        <v>13</v>
      </c>
      <c r="H2822" t="s">
        <v>12</v>
      </c>
      <c r="I2822">
        <v>26</v>
      </c>
      <c r="J2822" t="str">
        <f>IF(ABS((C2822-AVERAGE($C:$C))/_xlfn.STDEV.S(moras2[SALARIO]))&gt;1.96,"Atípico","No")</f>
        <v>No</v>
      </c>
      <c r="K2822" t="str">
        <f>IF(ABS((moras2[[#This Row],[EDAD]]-AVERAGE($I:$I))/_xlfn.STDEV.S($I:$I))&gt;1.96,"Atípico","No")</f>
        <v>No</v>
      </c>
      <c r="L2822" t="str">
        <f t="shared" si="88"/>
        <v>26-35</v>
      </c>
      <c r="M2822" t="str">
        <f t="shared" si="89"/>
        <v>0-500.000</v>
      </c>
    </row>
    <row r="2823" spans="1:13" x14ac:dyDescent="0.35">
      <c r="A2823">
        <v>4461</v>
      </c>
      <c r="B2823" t="s">
        <v>9</v>
      </c>
      <c r="C2823">
        <v>372000</v>
      </c>
      <c r="D2823" t="s">
        <v>10</v>
      </c>
      <c r="E2823" t="s">
        <v>16</v>
      </c>
      <c r="F2823" t="s">
        <v>12</v>
      </c>
      <c r="G2823" t="s">
        <v>13</v>
      </c>
      <c r="H2823" t="s">
        <v>13</v>
      </c>
      <c r="I2823">
        <v>27</v>
      </c>
      <c r="J2823" t="str">
        <f>IF(ABS((C2823-AVERAGE($C:$C))/_xlfn.STDEV.S(moras2[SALARIO]))&gt;1.96,"Atípico","No")</f>
        <v>No</v>
      </c>
      <c r="K2823" t="str">
        <f>IF(ABS((moras2[[#This Row],[EDAD]]-AVERAGE($I:$I))/_xlfn.STDEV.S($I:$I))&gt;1.96,"Atípico","No")</f>
        <v>No</v>
      </c>
      <c r="L2823" t="str">
        <f t="shared" si="88"/>
        <v>26-35</v>
      </c>
      <c r="M2823" t="str">
        <f t="shared" si="89"/>
        <v>0-500.000</v>
      </c>
    </row>
    <row r="2824" spans="1:13" x14ac:dyDescent="0.35">
      <c r="A2824">
        <v>2832</v>
      </c>
      <c r="B2824" t="s">
        <v>15</v>
      </c>
      <c r="C2824">
        <v>371911</v>
      </c>
      <c r="D2824" t="s">
        <v>10</v>
      </c>
      <c r="E2824" t="s">
        <v>11</v>
      </c>
      <c r="F2824" t="s">
        <v>12</v>
      </c>
      <c r="G2824" t="s">
        <v>13</v>
      </c>
      <c r="H2824" t="s">
        <v>13</v>
      </c>
      <c r="I2824">
        <v>33</v>
      </c>
      <c r="J2824" t="str">
        <f>IF(ABS((C2824-AVERAGE($C:$C))/_xlfn.STDEV.S(moras2[SALARIO]))&gt;1.96,"Atípico","No")</f>
        <v>No</v>
      </c>
      <c r="K2824" t="str">
        <f>IF(ABS((moras2[[#This Row],[EDAD]]-AVERAGE($I:$I))/_xlfn.STDEV.S($I:$I))&gt;1.96,"Atípico","No")</f>
        <v>No</v>
      </c>
      <c r="L2824" t="str">
        <f t="shared" si="88"/>
        <v>26-35</v>
      </c>
      <c r="M2824" t="str">
        <f t="shared" si="89"/>
        <v>0-500.000</v>
      </c>
    </row>
    <row r="2825" spans="1:13" x14ac:dyDescent="0.35">
      <c r="A2825">
        <v>4745</v>
      </c>
      <c r="B2825" t="s">
        <v>9</v>
      </c>
      <c r="C2825">
        <v>371789</v>
      </c>
      <c r="D2825" t="s">
        <v>18</v>
      </c>
      <c r="E2825" t="s">
        <v>16</v>
      </c>
      <c r="F2825" t="s">
        <v>12</v>
      </c>
      <c r="G2825" t="s">
        <v>13</v>
      </c>
      <c r="H2825" t="s">
        <v>13</v>
      </c>
      <c r="I2825">
        <v>55</v>
      </c>
      <c r="J2825" t="str">
        <f>IF(ABS((C2825-AVERAGE($C:$C))/_xlfn.STDEV.S(moras2[SALARIO]))&gt;1.96,"Atípico","No")</f>
        <v>No</v>
      </c>
      <c r="K2825" t="str">
        <f>IF(ABS((moras2[[#This Row],[EDAD]]-AVERAGE($I:$I))/_xlfn.STDEV.S($I:$I))&gt;1.96,"Atípico","No")</f>
        <v>No</v>
      </c>
      <c r="L2825" t="str">
        <f t="shared" si="88"/>
        <v>46-55</v>
      </c>
      <c r="M2825" t="str">
        <f t="shared" si="89"/>
        <v>0-500.000</v>
      </c>
    </row>
    <row r="2826" spans="1:13" x14ac:dyDescent="0.35">
      <c r="A2826">
        <v>4955</v>
      </c>
      <c r="B2826" t="s">
        <v>15</v>
      </c>
      <c r="C2826">
        <v>371690</v>
      </c>
      <c r="D2826" t="s">
        <v>10</v>
      </c>
      <c r="E2826" t="s">
        <v>16</v>
      </c>
      <c r="F2826" t="s">
        <v>12</v>
      </c>
      <c r="G2826" t="s">
        <v>13</v>
      </c>
      <c r="H2826" t="s">
        <v>13</v>
      </c>
      <c r="I2826">
        <v>48</v>
      </c>
      <c r="J2826" t="str">
        <f>IF(ABS((C2826-AVERAGE($C:$C))/_xlfn.STDEV.S(moras2[SALARIO]))&gt;1.96,"Atípico","No")</f>
        <v>No</v>
      </c>
      <c r="K2826" t="str">
        <f>IF(ABS((moras2[[#This Row],[EDAD]]-AVERAGE($I:$I))/_xlfn.STDEV.S($I:$I))&gt;1.96,"Atípico","No")</f>
        <v>No</v>
      </c>
      <c r="L2826" t="str">
        <f t="shared" si="88"/>
        <v>46-55</v>
      </c>
      <c r="M2826" t="str">
        <f t="shared" si="89"/>
        <v>0-500.000</v>
      </c>
    </row>
    <row r="2827" spans="1:13" x14ac:dyDescent="0.35">
      <c r="A2827">
        <v>3065</v>
      </c>
      <c r="B2827" t="s">
        <v>15</v>
      </c>
      <c r="C2827">
        <v>371527</v>
      </c>
      <c r="D2827" t="s">
        <v>10</v>
      </c>
      <c r="E2827" t="s">
        <v>16</v>
      </c>
      <c r="F2827" t="s">
        <v>12</v>
      </c>
      <c r="G2827" t="s">
        <v>13</v>
      </c>
      <c r="H2827" t="s">
        <v>13</v>
      </c>
      <c r="I2827">
        <v>35</v>
      </c>
      <c r="J2827" t="str">
        <f>IF(ABS((C2827-AVERAGE($C:$C))/_xlfn.STDEV.S(moras2[SALARIO]))&gt;1.96,"Atípico","No")</f>
        <v>No</v>
      </c>
      <c r="K2827" t="str">
        <f>IF(ABS((moras2[[#This Row],[EDAD]]-AVERAGE($I:$I))/_xlfn.STDEV.S($I:$I))&gt;1.96,"Atípico","No")</f>
        <v>No</v>
      </c>
      <c r="L2827" t="str">
        <f t="shared" si="88"/>
        <v>26-35</v>
      </c>
      <c r="M2827" t="str">
        <f t="shared" si="89"/>
        <v>0-500.000</v>
      </c>
    </row>
    <row r="2828" spans="1:13" x14ac:dyDescent="0.35">
      <c r="A2828">
        <v>3542</v>
      </c>
      <c r="B2828" t="s">
        <v>9</v>
      </c>
      <c r="C2828">
        <v>371501</v>
      </c>
      <c r="D2828" t="s">
        <v>10</v>
      </c>
      <c r="E2828" t="s">
        <v>16</v>
      </c>
      <c r="F2828" t="s">
        <v>12</v>
      </c>
      <c r="G2828" t="s">
        <v>12</v>
      </c>
      <c r="H2828" t="s">
        <v>13</v>
      </c>
      <c r="I2828">
        <v>59</v>
      </c>
      <c r="J2828" t="str">
        <f>IF(ABS((C2828-AVERAGE($C:$C))/_xlfn.STDEV.S(moras2[SALARIO]))&gt;1.96,"Atípico","No")</f>
        <v>No</v>
      </c>
      <c r="K2828" t="str">
        <f>IF(ABS((moras2[[#This Row],[EDAD]]-AVERAGE($I:$I))/_xlfn.STDEV.S($I:$I))&gt;1.96,"Atípico","No")</f>
        <v>No</v>
      </c>
      <c r="L2828" t="str">
        <f t="shared" si="88"/>
        <v>56+</v>
      </c>
      <c r="M2828" t="str">
        <f t="shared" si="89"/>
        <v>0-500.000</v>
      </c>
    </row>
    <row r="2829" spans="1:13" x14ac:dyDescent="0.35">
      <c r="A2829">
        <v>1462</v>
      </c>
      <c r="B2829" t="s">
        <v>9</v>
      </c>
      <c r="C2829">
        <v>371304</v>
      </c>
      <c r="D2829" t="s">
        <v>18</v>
      </c>
      <c r="E2829" t="s">
        <v>16</v>
      </c>
      <c r="F2829" t="s">
        <v>12</v>
      </c>
      <c r="G2829" t="s">
        <v>13</v>
      </c>
      <c r="H2829" t="s">
        <v>12</v>
      </c>
      <c r="I2829">
        <v>37</v>
      </c>
      <c r="J2829" t="str">
        <f>IF(ABS((C2829-AVERAGE($C:$C))/_xlfn.STDEV.S(moras2[SALARIO]))&gt;1.96,"Atípico","No")</f>
        <v>No</v>
      </c>
      <c r="K2829" t="str">
        <f>IF(ABS((moras2[[#This Row],[EDAD]]-AVERAGE($I:$I))/_xlfn.STDEV.S($I:$I))&gt;1.96,"Atípico","No")</f>
        <v>No</v>
      </c>
      <c r="L2829" t="str">
        <f t="shared" si="88"/>
        <v>36-45</v>
      </c>
      <c r="M2829" t="str">
        <f t="shared" si="89"/>
        <v>0-500.000</v>
      </c>
    </row>
    <row r="2830" spans="1:13" x14ac:dyDescent="0.35">
      <c r="A2830">
        <v>168</v>
      </c>
      <c r="B2830" t="s">
        <v>9</v>
      </c>
      <c r="C2830">
        <v>371304</v>
      </c>
      <c r="D2830" t="s">
        <v>18</v>
      </c>
      <c r="E2830" t="s">
        <v>16</v>
      </c>
      <c r="F2830" t="s">
        <v>12</v>
      </c>
      <c r="G2830" t="s">
        <v>13</v>
      </c>
      <c r="H2830" t="s">
        <v>12</v>
      </c>
      <c r="I2830">
        <v>46</v>
      </c>
      <c r="J2830" t="str">
        <f>IF(ABS((C2830-AVERAGE($C:$C))/_xlfn.STDEV.S(moras2[SALARIO]))&gt;1.96,"Atípico","No")</f>
        <v>No</v>
      </c>
      <c r="K2830" t="str">
        <f>IF(ABS((moras2[[#This Row],[EDAD]]-AVERAGE($I:$I))/_xlfn.STDEV.S($I:$I))&gt;1.96,"Atípico","No")</f>
        <v>No</v>
      </c>
      <c r="L2830" t="str">
        <f t="shared" si="88"/>
        <v>46-55</v>
      </c>
      <c r="M2830" t="str">
        <f t="shared" si="89"/>
        <v>0-500.000</v>
      </c>
    </row>
    <row r="2831" spans="1:13" x14ac:dyDescent="0.35">
      <c r="A2831">
        <v>4852</v>
      </c>
      <c r="B2831" t="s">
        <v>9</v>
      </c>
      <c r="C2831">
        <v>371296.25</v>
      </c>
      <c r="D2831" t="s">
        <v>10</v>
      </c>
      <c r="E2831" t="s">
        <v>11</v>
      </c>
      <c r="F2831" t="s">
        <v>12</v>
      </c>
      <c r="G2831" t="s">
        <v>13</v>
      </c>
      <c r="H2831" t="s">
        <v>13</v>
      </c>
      <c r="I2831">
        <v>49</v>
      </c>
      <c r="J2831" t="str">
        <f>IF(ABS((C2831-AVERAGE($C:$C))/_xlfn.STDEV.S(moras2[SALARIO]))&gt;1.96,"Atípico","No")</f>
        <v>No</v>
      </c>
      <c r="K2831" t="str">
        <f>IF(ABS((moras2[[#This Row],[EDAD]]-AVERAGE($I:$I))/_xlfn.STDEV.S($I:$I))&gt;1.96,"Atípico","No")</f>
        <v>No</v>
      </c>
      <c r="L2831" t="str">
        <f t="shared" si="88"/>
        <v>46-55</v>
      </c>
      <c r="M2831" t="str">
        <f t="shared" si="89"/>
        <v>0-500.000</v>
      </c>
    </row>
    <row r="2832" spans="1:13" x14ac:dyDescent="0.35">
      <c r="A2832">
        <v>4038</v>
      </c>
      <c r="B2832" t="s">
        <v>9</v>
      </c>
      <c r="C2832">
        <v>371173.26</v>
      </c>
      <c r="D2832" t="s">
        <v>10</v>
      </c>
      <c r="E2832" t="s">
        <v>16</v>
      </c>
      <c r="F2832" t="s">
        <v>12</v>
      </c>
      <c r="G2832" t="s">
        <v>13</v>
      </c>
      <c r="H2832" t="s">
        <v>13</v>
      </c>
      <c r="I2832">
        <v>31</v>
      </c>
      <c r="J2832" t="str">
        <f>IF(ABS((C2832-AVERAGE($C:$C))/_xlfn.STDEV.S(moras2[SALARIO]))&gt;1.96,"Atípico","No")</f>
        <v>No</v>
      </c>
      <c r="K2832" t="str">
        <f>IF(ABS((moras2[[#This Row],[EDAD]]-AVERAGE($I:$I))/_xlfn.STDEV.S($I:$I))&gt;1.96,"Atípico","No")</f>
        <v>No</v>
      </c>
      <c r="L2832" t="str">
        <f t="shared" si="88"/>
        <v>26-35</v>
      </c>
      <c r="M2832" t="str">
        <f t="shared" si="89"/>
        <v>0-500.000</v>
      </c>
    </row>
    <row r="2833" spans="1:13" x14ac:dyDescent="0.35">
      <c r="A2833">
        <v>4810</v>
      </c>
      <c r="B2833" t="s">
        <v>15</v>
      </c>
      <c r="C2833">
        <v>371041.65</v>
      </c>
      <c r="D2833" t="s">
        <v>10</v>
      </c>
      <c r="E2833" t="s">
        <v>16</v>
      </c>
      <c r="F2833" t="s">
        <v>12</v>
      </c>
      <c r="G2833" t="s">
        <v>13</v>
      </c>
      <c r="H2833" t="s">
        <v>13</v>
      </c>
      <c r="I2833">
        <v>32</v>
      </c>
      <c r="J2833" t="str">
        <f>IF(ABS((C2833-AVERAGE($C:$C))/_xlfn.STDEV.S(moras2[SALARIO]))&gt;1.96,"Atípico","No")</f>
        <v>No</v>
      </c>
      <c r="K2833" t="str">
        <f>IF(ABS((moras2[[#This Row],[EDAD]]-AVERAGE($I:$I))/_xlfn.STDEV.S($I:$I))&gt;1.96,"Atípico","No")</f>
        <v>No</v>
      </c>
      <c r="L2833" t="str">
        <f t="shared" si="88"/>
        <v>26-35</v>
      </c>
      <c r="M2833" t="str">
        <f t="shared" si="89"/>
        <v>0-500.000</v>
      </c>
    </row>
    <row r="2834" spans="1:13" x14ac:dyDescent="0.35">
      <c r="A2834">
        <v>1701</v>
      </c>
      <c r="B2834" t="s">
        <v>15</v>
      </c>
      <c r="C2834">
        <v>370905</v>
      </c>
      <c r="D2834" t="s">
        <v>10</v>
      </c>
      <c r="E2834" t="s">
        <v>11</v>
      </c>
      <c r="F2834" t="s">
        <v>12</v>
      </c>
      <c r="G2834" t="s">
        <v>13</v>
      </c>
      <c r="H2834" t="s">
        <v>13</v>
      </c>
      <c r="I2834">
        <v>27</v>
      </c>
      <c r="J2834" t="str">
        <f>IF(ABS((C2834-AVERAGE($C:$C))/_xlfn.STDEV.S(moras2[SALARIO]))&gt;1.96,"Atípico","No")</f>
        <v>No</v>
      </c>
      <c r="K2834" t="str">
        <f>IF(ABS((moras2[[#This Row],[EDAD]]-AVERAGE($I:$I))/_xlfn.STDEV.S($I:$I))&gt;1.96,"Atípico","No")</f>
        <v>No</v>
      </c>
      <c r="L2834" t="str">
        <f t="shared" si="88"/>
        <v>26-35</v>
      </c>
      <c r="M2834" t="str">
        <f t="shared" si="89"/>
        <v>0-500.000</v>
      </c>
    </row>
    <row r="2835" spans="1:13" x14ac:dyDescent="0.35">
      <c r="A2835">
        <v>734</v>
      </c>
      <c r="B2835" t="s">
        <v>15</v>
      </c>
      <c r="C2835">
        <v>370861.03</v>
      </c>
      <c r="D2835" t="s">
        <v>10</v>
      </c>
      <c r="E2835" t="s">
        <v>16</v>
      </c>
      <c r="F2835" t="s">
        <v>12</v>
      </c>
      <c r="G2835" t="s">
        <v>13</v>
      </c>
      <c r="H2835" t="s">
        <v>13</v>
      </c>
      <c r="I2835">
        <v>48</v>
      </c>
      <c r="J2835" t="str">
        <f>IF(ABS((C2835-AVERAGE($C:$C))/_xlfn.STDEV.S(moras2[SALARIO]))&gt;1.96,"Atípico","No")</f>
        <v>No</v>
      </c>
      <c r="K2835" t="str">
        <f>IF(ABS((moras2[[#This Row],[EDAD]]-AVERAGE($I:$I))/_xlfn.STDEV.S($I:$I))&gt;1.96,"Atípico","No")</f>
        <v>No</v>
      </c>
      <c r="L2835" t="str">
        <f t="shared" si="88"/>
        <v>46-55</v>
      </c>
      <c r="M2835" t="str">
        <f t="shared" si="89"/>
        <v>0-500.000</v>
      </c>
    </row>
    <row r="2836" spans="1:13" x14ac:dyDescent="0.35">
      <c r="A2836">
        <v>3090</v>
      </c>
      <c r="B2836" t="s">
        <v>15</v>
      </c>
      <c r="C2836">
        <v>370682.66</v>
      </c>
      <c r="D2836" t="s">
        <v>10</v>
      </c>
      <c r="E2836" t="s">
        <v>16</v>
      </c>
      <c r="F2836" t="s">
        <v>12</v>
      </c>
      <c r="G2836" t="s">
        <v>13</v>
      </c>
      <c r="H2836" t="s">
        <v>12</v>
      </c>
      <c r="I2836">
        <v>50</v>
      </c>
      <c r="J2836" t="str">
        <f>IF(ABS((C2836-AVERAGE($C:$C))/_xlfn.STDEV.S(moras2[SALARIO]))&gt;1.96,"Atípico","No")</f>
        <v>No</v>
      </c>
      <c r="K2836" t="str">
        <f>IF(ABS((moras2[[#This Row],[EDAD]]-AVERAGE($I:$I))/_xlfn.STDEV.S($I:$I))&gt;1.96,"Atípico","No")</f>
        <v>No</v>
      </c>
      <c r="L2836" t="str">
        <f t="shared" si="88"/>
        <v>46-55</v>
      </c>
      <c r="M2836" t="str">
        <f t="shared" si="89"/>
        <v>0-500.000</v>
      </c>
    </row>
    <row r="2837" spans="1:13" x14ac:dyDescent="0.35">
      <c r="A2837">
        <v>4918</v>
      </c>
      <c r="B2837" t="s">
        <v>9</v>
      </c>
      <c r="C2837">
        <v>370681.59999999998</v>
      </c>
      <c r="D2837" t="s">
        <v>10</v>
      </c>
      <c r="E2837" t="s">
        <v>16</v>
      </c>
      <c r="F2837" t="s">
        <v>12</v>
      </c>
      <c r="G2837" t="s">
        <v>13</v>
      </c>
      <c r="H2837" t="s">
        <v>13</v>
      </c>
      <c r="I2837">
        <v>28</v>
      </c>
      <c r="J2837" t="str">
        <f>IF(ABS((C2837-AVERAGE($C:$C))/_xlfn.STDEV.S(moras2[SALARIO]))&gt;1.96,"Atípico","No")</f>
        <v>No</v>
      </c>
      <c r="K2837" t="str">
        <f>IF(ABS((moras2[[#This Row],[EDAD]]-AVERAGE($I:$I))/_xlfn.STDEV.S($I:$I))&gt;1.96,"Atípico","No")</f>
        <v>No</v>
      </c>
      <c r="L2837" t="str">
        <f t="shared" si="88"/>
        <v>26-35</v>
      </c>
      <c r="M2837" t="str">
        <f t="shared" si="89"/>
        <v>0-500.000</v>
      </c>
    </row>
    <row r="2838" spans="1:13" x14ac:dyDescent="0.35">
      <c r="A2838">
        <v>2286</v>
      </c>
      <c r="B2838" t="s">
        <v>9</v>
      </c>
      <c r="C2838">
        <v>370647</v>
      </c>
      <c r="D2838" t="s">
        <v>18</v>
      </c>
      <c r="E2838" t="s">
        <v>16</v>
      </c>
      <c r="F2838" t="s">
        <v>12</v>
      </c>
      <c r="G2838" t="s">
        <v>13</v>
      </c>
      <c r="H2838" t="s">
        <v>13</v>
      </c>
      <c r="I2838">
        <v>49</v>
      </c>
      <c r="J2838" t="str">
        <f>IF(ABS((C2838-AVERAGE($C:$C))/_xlfn.STDEV.S(moras2[SALARIO]))&gt;1.96,"Atípico","No")</f>
        <v>No</v>
      </c>
      <c r="K2838" t="str">
        <f>IF(ABS((moras2[[#This Row],[EDAD]]-AVERAGE($I:$I))/_xlfn.STDEV.S($I:$I))&gt;1.96,"Atípico","No")</f>
        <v>No</v>
      </c>
      <c r="L2838" t="str">
        <f t="shared" si="88"/>
        <v>46-55</v>
      </c>
      <c r="M2838" t="str">
        <f t="shared" si="89"/>
        <v>0-500.000</v>
      </c>
    </row>
    <row r="2839" spans="1:13" x14ac:dyDescent="0.35">
      <c r="A2839">
        <v>4432</v>
      </c>
      <c r="B2839" t="s">
        <v>9</v>
      </c>
      <c r="C2839">
        <v>370609.6</v>
      </c>
      <c r="D2839" t="s">
        <v>10</v>
      </c>
      <c r="E2839" t="s">
        <v>16</v>
      </c>
      <c r="F2839" t="s">
        <v>12</v>
      </c>
      <c r="G2839" t="s">
        <v>12</v>
      </c>
      <c r="H2839" t="s">
        <v>13</v>
      </c>
      <c r="I2839">
        <v>59</v>
      </c>
      <c r="J2839" t="str">
        <f>IF(ABS((C2839-AVERAGE($C:$C))/_xlfn.STDEV.S(moras2[SALARIO]))&gt;1.96,"Atípico","No")</f>
        <v>No</v>
      </c>
      <c r="K2839" t="str">
        <f>IF(ABS((moras2[[#This Row],[EDAD]]-AVERAGE($I:$I))/_xlfn.STDEV.S($I:$I))&gt;1.96,"Atípico","No")</f>
        <v>No</v>
      </c>
      <c r="L2839" t="str">
        <f t="shared" si="88"/>
        <v>56+</v>
      </c>
      <c r="M2839" t="str">
        <f t="shared" si="89"/>
        <v>0-500.000</v>
      </c>
    </row>
    <row r="2840" spans="1:13" x14ac:dyDescent="0.35">
      <c r="A2840">
        <v>4251</v>
      </c>
      <c r="B2840" t="s">
        <v>9</v>
      </c>
      <c r="C2840">
        <v>370517.81</v>
      </c>
      <c r="D2840" t="s">
        <v>10</v>
      </c>
      <c r="E2840" t="s">
        <v>16</v>
      </c>
      <c r="F2840" t="s">
        <v>12</v>
      </c>
      <c r="G2840" t="s">
        <v>13</v>
      </c>
      <c r="H2840" t="s">
        <v>13</v>
      </c>
      <c r="I2840">
        <v>28</v>
      </c>
      <c r="J2840" t="str">
        <f>IF(ABS((C2840-AVERAGE($C:$C))/_xlfn.STDEV.S(moras2[SALARIO]))&gt;1.96,"Atípico","No")</f>
        <v>No</v>
      </c>
      <c r="K2840" t="str">
        <f>IF(ABS((moras2[[#This Row],[EDAD]]-AVERAGE($I:$I))/_xlfn.STDEV.S($I:$I))&gt;1.96,"Atípico","No")</f>
        <v>No</v>
      </c>
      <c r="L2840" t="str">
        <f t="shared" si="88"/>
        <v>26-35</v>
      </c>
      <c r="M2840" t="str">
        <f t="shared" si="89"/>
        <v>0-500.000</v>
      </c>
    </row>
    <row r="2841" spans="1:13" x14ac:dyDescent="0.35">
      <c r="A2841">
        <v>2683</v>
      </c>
      <c r="B2841" t="s">
        <v>15</v>
      </c>
      <c r="C2841">
        <v>370500</v>
      </c>
      <c r="D2841" t="s">
        <v>10</v>
      </c>
      <c r="E2841" t="s">
        <v>16</v>
      </c>
      <c r="F2841" t="s">
        <v>12</v>
      </c>
      <c r="G2841" t="s">
        <v>13</v>
      </c>
      <c r="H2841" t="s">
        <v>13</v>
      </c>
      <c r="I2841">
        <v>28</v>
      </c>
      <c r="J2841" t="str">
        <f>IF(ABS((C2841-AVERAGE($C:$C))/_xlfn.STDEV.S(moras2[SALARIO]))&gt;1.96,"Atípico","No")</f>
        <v>No</v>
      </c>
      <c r="K2841" t="str">
        <f>IF(ABS((moras2[[#This Row],[EDAD]]-AVERAGE($I:$I))/_xlfn.STDEV.S($I:$I))&gt;1.96,"Atípico","No")</f>
        <v>No</v>
      </c>
      <c r="L2841" t="str">
        <f t="shared" si="88"/>
        <v>26-35</v>
      </c>
      <c r="M2841" t="str">
        <f t="shared" si="89"/>
        <v>0-500.000</v>
      </c>
    </row>
    <row r="2842" spans="1:13" x14ac:dyDescent="0.35">
      <c r="A2842">
        <v>1840</v>
      </c>
      <c r="B2842" t="s">
        <v>9</v>
      </c>
      <c r="C2842">
        <v>370440.66</v>
      </c>
      <c r="D2842" t="s">
        <v>10</v>
      </c>
      <c r="E2842" t="s">
        <v>16</v>
      </c>
      <c r="F2842" t="s">
        <v>12</v>
      </c>
      <c r="G2842" t="s">
        <v>13</v>
      </c>
      <c r="H2842" t="s">
        <v>13</v>
      </c>
      <c r="I2842">
        <v>42</v>
      </c>
      <c r="J2842" t="str">
        <f>IF(ABS((C2842-AVERAGE($C:$C))/_xlfn.STDEV.S(moras2[SALARIO]))&gt;1.96,"Atípico","No")</f>
        <v>No</v>
      </c>
      <c r="K2842" t="str">
        <f>IF(ABS((moras2[[#This Row],[EDAD]]-AVERAGE($I:$I))/_xlfn.STDEV.S($I:$I))&gt;1.96,"Atípico","No")</f>
        <v>No</v>
      </c>
      <c r="L2842" t="str">
        <f t="shared" si="88"/>
        <v>36-45</v>
      </c>
      <c r="M2842" t="str">
        <f t="shared" si="89"/>
        <v>0-500.000</v>
      </c>
    </row>
    <row r="2843" spans="1:13" x14ac:dyDescent="0.35">
      <c r="A2843">
        <v>1832</v>
      </c>
      <c r="B2843" t="s">
        <v>15</v>
      </c>
      <c r="C2843">
        <v>370275</v>
      </c>
      <c r="D2843" t="s">
        <v>10</v>
      </c>
      <c r="E2843" t="s">
        <v>16</v>
      </c>
      <c r="F2843" t="s">
        <v>12</v>
      </c>
      <c r="G2843" t="s">
        <v>13</v>
      </c>
      <c r="H2843" t="s">
        <v>13</v>
      </c>
      <c r="I2843">
        <v>36</v>
      </c>
      <c r="J2843" t="str">
        <f>IF(ABS((C2843-AVERAGE($C:$C))/_xlfn.STDEV.S(moras2[SALARIO]))&gt;1.96,"Atípico","No")</f>
        <v>No</v>
      </c>
      <c r="K2843" t="str">
        <f>IF(ABS((moras2[[#This Row],[EDAD]]-AVERAGE($I:$I))/_xlfn.STDEV.S($I:$I))&gt;1.96,"Atípico","No")</f>
        <v>No</v>
      </c>
      <c r="L2843" t="str">
        <f t="shared" si="88"/>
        <v>36-45</v>
      </c>
      <c r="M2843" t="str">
        <f t="shared" si="89"/>
        <v>0-500.000</v>
      </c>
    </row>
    <row r="2844" spans="1:13" x14ac:dyDescent="0.35">
      <c r="A2844">
        <v>3265</v>
      </c>
      <c r="B2844" t="s">
        <v>15</v>
      </c>
      <c r="C2844">
        <v>370123</v>
      </c>
      <c r="D2844" t="s">
        <v>17</v>
      </c>
      <c r="E2844" t="s">
        <v>16</v>
      </c>
      <c r="F2844" t="s">
        <v>12</v>
      </c>
      <c r="G2844" t="s">
        <v>13</v>
      </c>
      <c r="H2844" t="s">
        <v>13</v>
      </c>
      <c r="I2844">
        <v>53</v>
      </c>
      <c r="J2844" t="str">
        <f>IF(ABS((C2844-AVERAGE($C:$C))/_xlfn.STDEV.S(moras2[SALARIO]))&gt;1.96,"Atípico","No")</f>
        <v>No</v>
      </c>
      <c r="K2844" t="str">
        <f>IF(ABS((moras2[[#This Row],[EDAD]]-AVERAGE($I:$I))/_xlfn.STDEV.S($I:$I))&gt;1.96,"Atípico","No")</f>
        <v>No</v>
      </c>
      <c r="L2844" t="str">
        <f t="shared" si="88"/>
        <v>46-55</v>
      </c>
      <c r="M2844" t="str">
        <f t="shared" si="89"/>
        <v>0-500.000</v>
      </c>
    </row>
    <row r="2845" spans="1:13" x14ac:dyDescent="0.35">
      <c r="A2845">
        <v>1599</v>
      </c>
      <c r="B2845" t="s">
        <v>9</v>
      </c>
      <c r="C2845">
        <v>370090</v>
      </c>
      <c r="D2845" t="s">
        <v>18</v>
      </c>
      <c r="E2845" t="s">
        <v>16</v>
      </c>
      <c r="F2845" t="s">
        <v>12</v>
      </c>
      <c r="G2845" t="s">
        <v>13</v>
      </c>
      <c r="H2845" t="s">
        <v>12</v>
      </c>
      <c r="I2845">
        <v>40</v>
      </c>
      <c r="J2845" t="str">
        <f>IF(ABS((C2845-AVERAGE($C:$C))/_xlfn.STDEV.S(moras2[SALARIO]))&gt;1.96,"Atípico","No")</f>
        <v>No</v>
      </c>
      <c r="K2845" t="str">
        <f>IF(ABS((moras2[[#This Row],[EDAD]]-AVERAGE($I:$I))/_xlfn.STDEV.S($I:$I))&gt;1.96,"Atípico","No")</f>
        <v>No</v>
      </c>
      <c r="L2845" t="str">
        <f t="shared" si="88"/>
        <v>36-45</v>
      </c>
      <c r="M2845" t="str">
        <f t="shared" si="89"/>
        <v>0-500.000</v>
      </c>
    </row>
    <row r="2846" spans="1:13" x14ac:dyDescent="0.35">
      <c r="A2846">
        <v>2222</v>
      </c>
      <c r="B2846" t="s">
        <v>15</v>
      </c>
      <c r="C2846">
        <v>370090</v>
      </c>
      <c r="D2846" t="s">
        <v>18</v>
      </c>
      <c r="E2846" t="s">
        <v>16</v>
      </c>
      <c r="F2846" t="s">
        <v>12</v>
      </c>
      <c r="G2846" t="s">
        <v>13</v>
      </c>
      <c r="H2846" t="s">
        <v>13</v>
      </c>
      <c r="I2846">
        <v>63</v>
      </c>
      <c r="J2846" t="str">
        <f>IF(ABS((C2846-AVERAGE($C:$C))/_xlfn.STDEV.S(moras2[SALARIO]))&gt;1.96,"Atípico","No")</f>
        <v>No</v>
      </c>
      <c r="K2846" t="str">
        <f>IF(ABS((moras2[[#This Row],[EDAD]]-AVERAGE($I:$I))/_xlfn.STDEV.S($I:$I))&gt;1.96,"Atípico","No")</f>
        <v>No</v>
      </c>
      <c r="L2846" t="str">
        <f t="shared" si="88"/>
        <v>56+</v>
      </c>
      <c r="M2846" t="str">
        <f t="shared" si="89"/>
        <v>0-500.000</v>
      </c>
    </row>
    <row r="2847" spans="1:13" x14ac:dyDescent="0.35">
      <c r="A2847">
        <v>3760</v>
      </c>
      <c r="B2847" t="s">
        <v>9</v>
      </c>
      <c r="C2847">
        <v>370000</v>
      </c>
      <c r="D2847" t="s">
        <v>10</v>
      </c>
      <c r="E2847" t="s">
        <v>16</v>
      </c>
      <c r="F2847" t="s">
        <v>12</v>
      </c>
      <c r="G2847" t="s">
        <v>13</v>
      </c>
      <c r="H2847" t="s">
        <v>13</v>
      </c>
      <c r="I2847">
        <v>21</v>
      </c>
      <c r="J2847" t="str">
        <f>IF(ABS((C2847-AVERAGE($C:$C))/_xlfn.STDEV.S(moras2[SALARIO]))&gt;1.96,"Atípico","No")</f>
        <v>No</v>
      </c>
      <c r="K2847" t="str">
        <f>IF(ABS((moras2[[#This Row],[EDAD]]-AVERAGE($I:$I))/_xlfn.STDEV.S($I:$I))&gt;1.96,"Atípico","No")</f>
        <v>No</v>
      </c>
      <c r="L2847" t="str">
        <f t="shared" si="88"/>
        <v>26-35</v>
      </c>
      <c r="M2847" t="str">
        <f t="shared" si="89"/>
        <v>0-500.000</v>
      </c>
    </row>
    <row r="2848" spans="1:13" x14ac:dyDescent="0.35">
      <c r="A2848">
        <v>1324</v>
      </c>
      <c r="B2848" t="s">
        <v>9</v>
      </c>
      <c r="C2848">
        <v>370000</v>
      </c>
      <c r="D2848" t="s">
        <v>10</v>
      </c>
      <c r="E2848" t="s">
        <v>16</v>
      </c>
      <c r="F2848" t="s">
        <v>12</v>
      </c>
      <c r="G2848" t="s">
        <v>13</v>
      </c>
      <c r="H2848" t="s">
        <v>12</v>
      </c>
      <c r="I2848">
        <v>41</v>
      </c>
      <c r="J2848" t="str">
        <f>IF(ABS((C2848-AVERAGE($C:$C))/_xlfn.STDEV.S(moras2[SALARIO]))&gt;1.96,"Atípico","No")</f>
        <v>No</v>
      </c>
      <c r="K2848" t="str">
        <f>IF(ABS((moras2[[#This Row],[EDAD]]-AVERAGE($I:$I))/_xlfn.STDEV.S($I:$I))&gt;1.96,"Atípico","No")</f>
        <v>No</v>
      </c>
      <c r="L2848" t="str">
        <f t="shared" si="88"/>
        <v>36-45</v>
      </c>
      <c r="M2848" t="str">
        <f t="shared" si="89"/>
        <v>0-500.000</v>
      </c>
    </row>
    <row r="2849" spans="1:13" x14ac:dyDescent="0.35">
      <c r="A2849">
        <v>567</v>
      </c>
      <c r="B2849" t="s">
        <v>9</v>
      </c>
      <c r="C2849">
        <v>370000</v>
      </c>
      <c r="D2849" t="s">
        <v>10</v>
      </c>
      <c r="E2849" t="s">
        <v>16</v>
      </c>
      <c r="F2849" t="s">
        <v>12</v>
      </c>
      <c r="G2849" t="s">
        <v>12</v>
      </c>
      <c r="H2849" t="s">
        <v>13</v>
      </c>
      <c r="I2849">
        <v>45</v>
      </c>
      <c r="J2849" t="str">
        <f>IF(ABS((C2849-AVERAGE($C:$C))/_xlfn.STDEV.S(moras2[SALARIO]))&gt;1.96,"Atípico","No")</f>
        <v>No</v>
      </c>
      <c r="K2849" t="str">
        <f>IF(ABS((moras2[[#This Row],[EDAD]]-AVERAGE($I:$I))/_xlfn.STDEV.S($I:$I))&gt;1.96,"Atípico","No")</f>
        <v>No</v>
      </c>
      <c r="L2849" t="str">
        <f t="shared" si="88"/>
        <v>36-45</v>
      </c>
      <c r="M2849" t="str">
        <f t="shared" si="89"/>
        <v>0-500.000</v>
      </c>
    </row>
    <row r="2850" spans="1:13" x14ac:dyDescent="0.35">
      <c r="A2850">
        <v>2842</v>
      </c>
      <c r="B2850" t="s">
        <v>9</v>
      </c>
      <c r="C2850">
        <v>370000</v>
      </c>
      <c r="D2850" t="s">
        <v>10</v>
      </c>
      <c r="E2850" t="s">
        <v>16</v>
      </c>
      <c r="F2850" t="s">
        <v>12</v>
      </c>
      <c r="G2850" t="s">
        <v>13</v>
      </c>
      <c r="H2850" t="s">
        <v>13</v>
      </c>
      <c r="I2850">
        <v>45</v>
      </c>
      <c r="J2850" t="str">
        <f>IF(ABS((C2850-AVERAGE($C:$C))/_xlfn.STDEV.S(moras2[SALARIO]))&gt;1.96,"Atípico","No")</f>
        <v>No</v>
      </c>
      <c r="K2850" t="str">
        <f>IF(ABS((moras2[[#This Row],[EDAD]]-AVERAGE($I:$I))/_xlfn.STDEV.S($I:$I))&gt;1.96,"Atípico","No")</f>
        <v>No</v>
      </c>
      <c r="L2850" t="str">
        <f t="shared" si="88"/>
        <v>36-45</v>
      </c>
      <c r="M2850" t="str">
        <f t="shared" si="89"/>
        <v>0-500.000</v>
      </c>
    </row>
    <row r="2851" spans="1:13" x14ac:dyDescent="0.35">
      <c r="A2851">
        <v>2634</v>
      </c>
      <c r="B2851" t="s">
        <v>9</v>
      </c>
      <c r="C2851">
        <v>369875</v>
      </c>
      <c r="D2851" t="s">
        <v>10</v>
      </c>
      <c r="E2851" t="s">
        <v>16</v>
      </c>
      <c r="F2851" t="s">
        <v>12</v>
      </c>
      <c r="G2851" t="s">
        <v>13</v>
      </c>
      <c r="H2851" t="s">
        <v>13</v>
      </c>
      <c r="I2851">
        <v>28</v>
      </c>
      <c r="J2851" t="str">
        <f>IF(ABS((C2851-AVERAGE($C:$C))/_xlfn.STDEV.S(moras2[SALARIO]))&gt;1.96,"Atípico","No")</f>
        <v>No</v>
      </c>
      <c r="K2851" t="str">
        <f>IF(ABS((moras2[[#This Row],[EDAD]]-AVERAGE($I:$I))/_xlfn.STDEV.S($I:$I))&gt;1.96,"Atípico","No")</f>
        <v>No</v>
      </c>
      <c r="L2851" t="str">
        <f t="shared" si="88"/>
        <v>26-35</v>
      </c>
      <c r="M2851" t="str">
        <f t="shared" si="89"/>
        <v>0-500.000</v>
      </c>
    </row>
    <row r="2852" spans="1:13" x14ac:dyDescent="0.35">
      <c r="A2852">
        <v>4355</v>
      </c>
      <c r="B2852" t="s">
        <v>15</v>
      </c>
      <c r="C2852">
        <v>369600</v>
      </c>
      <c r="D2852" t="s">
        <v>10</v>
      </c>
      <c r="E2852" t="s">
        <v>16</v>
      </c>
      <c r="F2852" t="s">
        <v>12</v>
      </c>
      <c r="G2852" t="s">
        <v>13</v>
      </c>
      <c r="H2852" t="s">
        <v>13</v>
      </c>
      <c r="I2852">
        <v>32</v>
      </c>
      <c r="J2852" t="str">
        <f>IF(ABS((C2852-AVERAGE($C:$C))/_xlfn.STDEV.S(moras2[SALARIO]))&gt;1.96,"Atípico","No")</f>
        <v>No</v>
      </c>
      <c r="K2852" t="str">
        <f>IF(ABS((moras2[[#This Row],[EDAD]]-AVERAGE($I:$I))/_xlfn.STDEV.S($I:$I))&gt;1.96,"Atípico","No")</f>
        <v>No</v>
      </c>
      <c r="L2852" t="str">
        <f t="shared" si="88"/>
        <v>26-35</v>
      </c>
      <c r="M2852" t="str">
        <f t="shared" si="89"/>
        <v>0-500.000</v>
      </c>
    </row>
    <row r="2853" spans="1:13" x14ac:dyDescent="0.35">
      <c r="A2853">
        <v>2592</v>
      </c>
      <c r="B2853" t="s">
        <v>9</v>
      </c>
      <c r="C2853">
        <v>369500</v>
      </c>
      <c r="D2853" t="s">
        <v>10</v>
      </c>
      <c r="E2853" t="s">
        <v>16</v>
      </c>
      <c r="F2853" t="s">
        <v>12</v>
      </c>
      <c r="G2853" t="s">
        <v>13</v>
      </c>
      <c r="H2853" t="s">
        <v>13</v>
      </c>
      <c r="I2853">
        <v>43</v>
      </c>
      <c r="J2853" t="str">
        <f>IF(ABS((C2853-AVERAGE($C:$C))/_xlfn.STDEV.S(moras2[SALARIO]))&gt;1.96,"Atípico","No")</f>
        <v>No</v>
      </c>
      <c r="K2853" t="str">
        <f>IF(ABS((moras2[[#This Row],[EDAD]]-AVERAGE($I:$I))/_xlfn.STDEV.S($I:$I))&gt;1.96,"Atípico","No")</f>
        <v>No</v>
      </c>
      <c r="L2853" t="str">
        <f t="shared" si="88"/>
        <v>36-45</v>
      </c>
      <c r="M2853" t="str">
        <f t="shared" si="89"/>
        <v>0-500.000</v>
      </c>
    </row>
    <row r="2854" spans="1:13" x14ac:dyDescent="0.35">
      <c r="A2854">
        <v>613</v>
      </c>
      <c r="B2854" t="s">
        <v>9</v>
      </c>
      <c r="C2854">
        <v>369367.93</v>
      </c>
      <c r="D2854" t="s">
        <v>10</v>
      </c>
      <c r="E2854" t="s">
        <v>11</v>
      </c>
      <c r="F2854" t="s">
        <v>12</v>
      </c>
      <c r="G2854" t="s">
        <v>13</v>
      </c>
      <c r="H2854" t="s">
        <v>13</v>
      </c>
      <c r="I2854">
        <v>35</v>
      </c>
      <c r="J2854" t="str">
        <f>IF(ABS((C2854-AVERAGE($C:$C))/_xlfn.STDEV.S(moras2[SALARIO]))&gt;1.96,"Atípico","No")</f>
        <v>No</v>
      </c>
      <c r="K2854" t="str">
        <f>IF(ABS((moras2[[#This Row],[EDAD]]-AVERAGE($I:$I))/_xlfn.STDEV.S($I:$I))&gt;1.96,"Atípico","No")</f>
        <v>No</v>
      </c>
      <c r="L2854" t="str">
        <f t="shared" si="88"/>
        <v>26-35</v>
      </c>
      <c r="M2854" t="str">
        <f t="shared" si="89"/>
        <v>0-500.000</v>
      </c>
    </row>
    <row r="2855" spans="1:13" x14ac:dyDescent="0.35">
      <c r="A2855">
        <v>2028</v>
      </c>
      <c r="B2855" t="s">
        <v>15</v>
      </c>
      <c r="C2855">
        <v>369338.24</v>
      </c>
      <c r="D2855" t="s">
        <v>10</v>
      </c>
      <c r="E2855" t="s">
        <v>16</v>
      </c>
      <c r="F2855" t="s">
        <v>12</v>
      </c>
      <c r="G2855" t="s">
        <v>13</v>
      </c>
      <c r="H2855" t="s">
        <v>13</v>
      </c>
      <c r="I2855">
        <v>48</v>
      </c>
      <c r="J2855" t="str">
        <f>IF(ABS((C2855-AVERAGE($C:$C))/_xlfn.STDEV.S(moras2[SALARIO]))&gt;1.96,"Atípico","No")</f>
        <v>No</v>
      </c>
      <c r="K2855" t="str">
        <f>IF(ABS((moras2[[#This Row],[EDAD]]-AVERAGE($I:$I))/_xlfn.STDEV.S($I:$I))&gt;1.96,"Atípico","No")</f>
        <v>No</v>
      </c>
      <c r="L2855" t="str">
        <f t="shared" si="88"/>
        <v>46-55</v>
      </c>
      <c r="M2855" t="str">
        <f t="shared" si="89"/>
        <v>0-500.000</v>
      </c>
    </row>
    <row r="2856" spans="1:13" x14ac:dyDescent="0.35">
      <c r="A2856">
        <v>690</v>
      </c>
      <c r="B2856" t="s">
        <v>15</v>
      </c>
      <c r="C2856">
        <v>369131</v>
      </c>
      <c r="D2856" t="s">
        <v>18</v>
      </c>
      <c r="E2856" t="s">
        <v>16</v>
      </c>
      <c r="F2856" t="s">
        <v>12</v>
      </c>
      <c r="G2856" t="s">
        <v>13</v>
      </c>
      <c r="H2856" t="s">
        <v>13</v>
      </c>
      <c r="I2856">
        <v>47</v>
      </c>
      <c r="J2856" t="str">
        <f>IF(ABS((C2856-AVERAGE($C:$C))/_xlfn.STDEV.S(moras2[SALARIO]))&gt;1.96,"Atípico","No")</f>
        <v>No</v>
      </c>
      <c r="K2856" t="str">
        <f>IF(ABS((moras2[[#This Row],[EDAD]]-AVERAGE($I:$I))/_xlfn.STDEV.S($I:$I))&gt;1.96,"Atípico","No")</f>
        <v>No</v>
      </c>
      <c r="L2856" t="str">
        <f t="shared" si="88"/>
        <v>46-55</v>
      </c>
      <c r="M2856" t="str">
        <f t="shared" si="89"/>
        <v>0-500.000</v>
      </c>
    </row>
    <row r="2857" spans="1:13" x14ac:dyDescent="0.35">
      <c r="A2857">
        <v>1739</v>
      </c>
      <c r="B2857" t="s">
        <v>9</v>
      </c>
      <c r="C2857">
        <v>368750</v>
      </c>
      <c r="D2857" t="s">
        <v>10</v>
      </c>
      <c r="E2857" t="s">
        <v>16</v>
      </c>
      <c r="F2857" t="s">
        <v>12</v>
      </c>
      <c r="G2857" t="s">
        <v>13</v>
      </c>
      <c r="H2857" t="s">
        <v>13</v>
      </c>
      <c r="I2857">
        <v>41</v>
      </c>
      <c r="J2857" t="str">
        <f>IF(ABS((C2857-AVERAGE($C:$C))/_xlfn.STDEV.S(moras2[SALARIO]))&gt;1.96,"Atípico","No")</f>
        <v>No</v>
      </c>
      <c r="K2857" t="str">
        <f>IF(ABS((moras2[[#This Row],[EDAD]]-AVERAGE($I:$I))/_xlfn.STDEV.S($I:$I))&gt;1.96,"Atípico","No")</f>
        <v>No</v>
      </c>
      <c r="L2857" t="str">
        <f t="shared" si="88"/>
        <v>36-45</v>
      </c>
      <c r="M2857" t="str">
        <f t="shared" si="89"/>
        <v>0-500.000</v>
      </c>
    </row>
    <row r="2858" spans="1:13" x14ac:dyDescent="0.35">
      <c r="A2858">
        <v>3430</v>
      </c>
      <c r="B2858" t="s">
        <v>15</v>
      </c>
      <c r="C2858">
        <v>368282</v>
      </c>
      <c r="D2858" t="s">
        <v>10</v>
      </c>
      <c r="E2858" t="s">
        <v>16</v>
      </c>
      <c r="F2858" t="s">
        <v>12</v>
      </c>
      <c r="G2858" t="s">
        <v>13</v>
      </c>
      <c r="H2858" t="s">
        <v>13</v>
      </c>
      <c r="I2858">
        <v>54</v>
      </c>
      <c r="J2858" t="str">
        <f>IF(ABS((C2858-AVERAGE($C:$C))/_xlfn.STDEV.S(moras2[SALARIO]))&gt;1.96,"Atípico","No")</f>
        <v>No</v>
      </c>
      <c r="K2858" t="str">
        <f>IF(ABS((moras2[[#This Row],[EDAD]]-AVERAGE($I:$I))/_xlfn.STDEV.S($I:$I))&gt;1.96,"Atípico","No")</f>
        <v>No</v>
      </c>
      <c r="L2858" t="str">
        <f t="shared" si="88"/>
        <v>46-55</v>
      </c>
      <c r="M2858" t="str">
        <f t="shared" si="89"/>
        <v>0-500.000</v>
      </c>
    </row>
    <row r="2859" spans="1:13" x14ac:dyDescent="0.35">
      <c r="A2859">
        <v>2863</v>
      </c>
      <c r="B2859" t="s">
        <v>9</v>
      </c>
      <c r="C2859">
        <v>368127</v>
      </c>
      <c r="D2859" t="s">
        <v>18</v>
      </c>
      <c r="E2859" t="s">
        <v>16</v>
      </c>
      <c r="F2859" t="s">
        <v>12</v>
      </c>
      <c r="G2859" t="s">
        <v>13</v>
      </c>
      <c r="H2859" t="s">
        <v>12</v>
      </c>
      <c r="I2859">
        <v>35</v>
      </c>
      <c r="J2859" t="str">
        <f>IF(ABS((C2859-AVERAGE($C:$C))/_xlfn.STDEV.S(moras2[SALARIO]))&gt;1.96,"Atípico","No")</f>
        <v>No</v>
      </c>
      <c r="K2859" t="str">
        <f>IF(ABS((moras2[[#This Row],[EDAD]]-AVERAGE($I:$I))/_xlfn.STDEV.S($I:$I))&gt;1.96,"Atípico","No")</f>
        <v>No</v>
      </c>
      <c r="L2859" t="str">
        <f t="shared" si="88"/>
        <v>26-35</v>
      </c>
      <c r="M2859" t="str">
        <f t="shared" si="89"/>
        <v>0-500.000</v>
      </c>
    </row>
    <row r="2860" spans="1:13" x14ac:dyDescent="0.35">
      <c r="A2860">
        <v>4224</v>
      </c>
      <c r="B2860" t="s">
        <v>15</v>
      </c>
      <c r="C2860">
        <v>368052.97</v>
      </c>
      <c r="D2860" t="s">
        <v>10</v>
      </c>
      <c r="E2860" t="s">
        <v>16</v>
      </c>
      <c r="F2860" t="s">
        <v>12</v>
      </c>
      <c r="G2860" t="s">
        <v>13</v>
      </c>
      <c r="H2860" t="s">
        <v>13</v>
      </c>
      <c r="I2860">
        <v>37</v>
      </c>
      <c r="J2860" t="str">
        <f>IF(ABS((C2860-AVERAGE($C:$C))/_xlfn.STDEV.S(moras2[SALARIO]))&gt;1.96,"Atípico","No")</f>
        <v>No</v>
      </c>
      <c r="K2860" t="str">
        <f>IF(ABS((moras2[[#This Row],[EDAD]]-AVERAGE($I:$I))/_xlfn.STDEV.S($I:$I))&gt;1.96,"Atípico","No")</f>
        <v>No</v>
      </c>
      <c r="L2860" t="str">
        <f t="shared" si="88"/>
        <v>36-45</v>
      </c>
      <c r="M2860" t="str">
        <f t="shared" si="89"/>
        <v>0-500.000</v>
      </c>
    </row>
    <row r="2861" spans="1:13" x14ac:dyDescent="0.35">
      <c r="A2861">
        <v>4873</v>
      </c>
      <c r="B2861" t="s">
        <v>15</v>
      </c>
      <c r="C2861">
        <v>368050</v>
      </c>
      <c r="D2861" t="s">
        <v>10</v>
      </c>
      <c r="E2861" t="s">
        <v>16</v>
      </c>
      <c r="F2861" t="s">
        <v>12</v>
      </c>
      <c r="G2861" t="s">
        <v>13</v>
      </c>
      <c r="H2861" t="s">
        <v>13</v>
      </c>
      <c r="I2861">
        <v>42</v>
      </c>
      <c r="J2861" t="str">
        <f>IF(ABS((C2861-AVERAGE($C:$C))/_xlfn.STDEV.S(moras2[SALARIO]))&gt;1.96,"Atípico","No")</f>
        <v>No</v>
      </c>
      <c r="K2861" t="str">
        <f>IF(ABS((moras2[[#This Row],[EDAD]]-AVERAGE($I:$I))/_xlfn.STDEV.S($I:$I))&gt;1.96,"Atípico","No")</f>
        <v>No</v>
      </c>
      <c r="L2861" t="str">
        <f t="shared" si="88"/>
        <v>36-45</v>
      </c>
      <c r="M2861" t="str">
        <f t="shared" si="89"/>
        <v>0-500.000</v>
      </c>
    </row>
    <row r="2862" spans="1:13" x14ac:dyDescent="0.35">
      <c r="A2862">
        <v>3754</v>
      </c>
      <c r="B2862" t="s">
        <v>15</v>
      </c>
      <c r="C2862">
        <v>367892</v>
      </c>
      <c r="D2862" t="s">
        <v>10</v>
      </c>
      <c r="E2862" t="s">
        <v>11</v>
      </c>
      <c r="F2862" t="s">
        <v>12</v>
      </c>
      <c r="G2862" t="s">
        <v>13</v>
      </c>
      <c r="H2862" t="s">
        <v>12</v>
      </c>
      <c r="I2862">
        <v>43</v>
      </c>
      <c r="J2862" t="str">
        <f>IF(ABS((C2862-AVERAGE($C:$C))/_xlfn.STDEV.S(moras2[SALARIO]))&gt;1.96,"Atípico","No")</f>
        <v>No</v>
      </c>
      <c r="K2862" t="str">
        <f>IF(ABS((moras2[[#This Row],[EDAD]]-AVERAGE($I:$I))/_xlfn.STDEV.S($I:$I))&gt;1.96,"Atípico","No")</f>
        <v>No</v>
      </c>
      <c r="L2862" t="str">
        <f t="shared" si="88"/>
        <v>36-45</v>
      </c>
      <c r="M2862" t="str">
        <f t="shared" si="89"/>
        <v>0-500.000</v>
      </c>
    </row>
    <row r="2863" spans="1:13" x14ac:dyDescent="0.35">
      <c r="A2863">
        <v>4266</v>
      </c>
      <c r="B2863" t="s">
        <v>15</v>
      </c>
      <c r="C2863">
        <v>367748</v>
      </c>
      <c r="D2863" t="s">
        <v>18</v>
      </c>
      <c r="E2863" t="s">
        <v>16</v>
      </c>
      <c r="F2863" t="s">
        <v>12</v>
      </c>
      <c r="G2863" t="s">
        <v>13</v>
      </c>
      <c r="H2863" t="s">
        <v>13</v>
      </c>
      <c r="I2863">
        <v>34</v>
      </c>
      <c r="J2863" t="str">
        <f>IF(ABS((C2863-AVERAGE($C:$C))/_xlfn.STDEV.S(moras2[SALARIO]))&gt;1.96,"Atípico","No")</f>
        <v>No</v>
      </c>
      <c r="K2863" t="str">
        <f>IF(ABS((moras2[[#This Row],[EDAD]]-AVERAGE($I:$I))/_xlfn.STDEV.S($I:$I))&gt;1.96,"Atípico","No")</f>
        <v>No</v>
      </c>
      <c r="L2863" t="str">
        <f t="shared" si="88"/>
        <v>26-35</v>
      </c>
      <c r="M2863" t="str">
        <f t="shared" si="89"/>
        <v>0-500.000</v>
      </c>
    </row>
    <row r="2864" spans="1:13" x14ac:dyDescent="0.35">
      <c r="A2864">
        <v>1972</v>
      </c>
      <c r="B2864" t="s">
        <v>15</v>
      </c>
      <c r="C2864">
        <v>367734</v>
      </c>
      <c r="D2864" t="s">
        <v>18</v>
      </c>
      <c r="E2864" t="s">
        <v>16</v>
      </c>
      <c r="F2864" t="s">
        <v>12</v>
      </c>
      <c r="G2864" t="s">
        <v>13</v>
      </c>
      <c r="H2864" t="s">
        <v>13</v>
      </c>
      <c r="I2864">
        <v>45</v>
      </c>
      <c r="J2864" t="str">
        <f>IF(ABS((C2864-AVERAGE($C:$C))/_xlfn.STDEV.S(moras2[SALARIO]))&gt;1.96,"Atípico","No")</f>
        <v>No</v>
      </c>
      <c r="K2864" t="str">
        <f>IF(ABS((moras2[[#This Row],[EDAD]]-AVERAGE($I:$I))/_xlfn.STDEV.S($I:$I))&gt;1.96,"Atípico","No")</f>
        <v>No</v>
      </c>
      <c r="L2864" t="str">
        <f t="shared" si="88"/>
        <v>36-45</v>
      </c>
      <c r="M2864" t="str">
        <f t="shared" si="89"/>
        <v>0-500.000</v>
      </c>
    </row>
    <row r="2865" spans="1:13" x14ac:dyDescent="0.35">
      <c r="A2865">
        <v>1233</v>
      </c>
      <c r="B2865" t="s">
        <v>9</v>
      </c>
      <c r="C2865">
        <v>367656</v>
      </c>
      <c r="D2865" t="s">
        <v>10</v>
      </c>
      <c r="E2865" t="s">
        <v>16</v>
      </c>
      <c r="F2865" t="s">
        <v>12</v>
      </c>
      <c r="G2865" t="s">
        <v>13</v>
      </c>
      <c r="H2865" t="s">
        <v>13</v>
      </c>
      <c r="I2865">
        <v>46</v>
      </c>
      <c r="J2865" t="str">
        <f>IF(ABS((C2865-AVERAGE($C:$C))/_xlfn.STDEV.S(moras2[SALARIO]))&gt;1.96,"Atípico","No")</f>
        <v>No</v>
      </c>
      <c r="K2865" t="str">
        <f>IF(ABS((moras2[[#This Row],[EDAD]]-AVERAGE($I:$I))/_xlfn.STDEV.S($I:$I))&gt;1.96,"Atípico","No")</f>
        <v>No</v>
      </c>
      <c r="L2865" t="str">
        <f t="shared" si="88"/>
        <v>46-55</v>
      </c>
      <c r="M2865" t="str">
        <f t="shared" si="89"/>
        <v>0-500.000</v>
      </c>
    </row>
    <row r="2866" spans="1:13" x14ac:dyDescent="0.35">
      <c r="A2866">
        <v>1107</v>
      </c>
      <c r="B2866" t="s">
        <v>9</v>
      </c>
      <c r="C2866">
        <v>367500</v>
      </c>
      <c r="D2866" t="s">
        <v>10</v>
      </c>
      <c r="E2866" t="s">
        <v>16</v>
      </c>
      <c r="F2866" t="s">
        <v>12</v>
      </c>
      <c r="G2866" t="s">
        <v>13</v>
      </c>
      <c r="H2866" t="s">
        <v>13</v>
      </c>
      <c r="I2866">
        <v>32</v>
      </c>
      <c r="J2866" t="str">
        <f>IF(ABS((C2866-AVERAGE($C:$C))/_xlfn.STDEV.S(moras2[SALARIO]))&gt;1.96,"Atípico","No")</f>
        <v>No</v>
      </c>
      <c r="K2866" t="str">
        <f>IF(ABS((moras2[[#This Row],[EDAD]]-AVERAGE($I:$I))/_xlfn.STDEV.S($I:$I))&gt;1.96,"Atípico","No")</f>
        <v>No</v>
      </c>
      <c r="L2866" t="str">
        <f t="shared" si="88"/>
        <v>26-35</v>
      </c>
      <c r="M2866" t="str">
        <f t="shared" si="89"/>
        <v>0-500.000</v>
      </c>
    </row>
    <row r="2867" spans="1:13" x14ac:dyDescent="0.35">
      <c r="A2867">
        <v>3641</v>
      </c>
      <c r="B2867" t="s">
        <v>15</v>
      </c>
      <c r="C2867">
        <v>367500</v>
      </c>
      <c r="D2867" t="s">
        <v>10</v>
      </c>
      <c r="E2867" t="s">
        <v>16</v>
      </c>
      <c r="F2867" t="s">
        <v>12</v>
      </c>
      <c r="G2867" t="s">
        <v>13</v>
      </c>
      <c r="H2867" t="s">
        <v>13</v>
      </c>
      <c r="I2867">
        <v>54</v>
      </c>
      <c r="J2867" t="str">
        <f>IF(ABS((C2867-AVERAGE($C:$C))/_xlfn.STDEV.S(moras2[SALARIO]))&gt;1.96,"Atípico","No")</f>
        <v>No</v>
      </c>
      <c r="K2867" t="str">
        <f>IF(ABS((moras2[[#This Row],[EDAD]]-AVERAGE($I:$I))/_xlfn.STDEV.S($I:$I))&gt;1.96,"Atípico","No")</f>
        <v>No</v>
      </c>
      <c r="L2867" t="str">
        <f t="shared" si="88"/>
        <v>46-55</v>
      </c>
      <c r="M2867" t="str">
        <f t="shared" si="89"/>
        <v>0-500.000</v>
      </c>
    </row>
    <row r="2868" spans="1:13" x14ac:dyDescent="0.35">
      <c r="A2868">
        <v>3980</v>
      </c>
      <c r="B2868" t="s">
        <v>9</v>
      </c>
      <c r="C2868">
        <v>367410</v>
      </c>
      <c r="D2868" t="s">
        <v>10</v>
      </c>
      <c r="E2868" t="s">
        <v>11</v>
      </c>
      <c r="F2868" t="s">
        <v>12</v>
      </c>
      <c r="G2868" t="s">
        <v>13</v>
      </c>
      <c r="H2868" t="s">
        <v>12</v>
      </c>
      <c r="I2868">
        <v>57</v>
      </c>
      <c r="J2868" t="str">
        <f>IF(ABS((C2868-AVERAGE($C:$C))/_xlfn.STDEV.S(moras2[SALARIO]))&gt;1.96,"Atípico","No")</f>
        <v>No</v>
      </c>
      <c r="K2868" t="str">
        <f>IF(ABS((moras2[[#This Row],[EDAD]]-AVERAGE($I:$I))/_xlfn.STDEV.S($I:$I))&gt;1.96,"Atípico","No")</f>
        <v>No</v>
      </c>
      <c r="L2868" t="str">
        <f t="shared" si="88"/>
        <v>56+</v>
      </c>
      <c r="M2868" t="str">
        <f t="shared" si="89"/>
        <v>0-500.000</v>
      </c>
    </row>
    <row r="2869" spans="1:13" x14ac:dyDescent="0.35">
      <c r="A2869">
        <v>624</v>
      </c>
      <c r="B2869" t="s">
        <v>9</v>
      </c>
      <c r="C2869">
        <v>367392</v>
      </c>
      <c r="D2869" t="s">
        <v>10</v>
      </c>
      <c r="E2869" t="s">
        <v>16</v>
      </c>
      <c r="F2869" t="s">
        <v>12</v>
      </c>
      <c r="G2869" t="s">
        <v>13</v>
      </c>
      <c r="H2869" t="s">
        <v>13</v>
      </c>
      <c r="I2869">
        <v>24</v>
      </c>
      <c r="J2869" t="str">
        <f>IF(ABS((C2869-AVERAGE($C:$C))/_xlfn.STDEV.S(moras2[SALARIO]))&gt;1.96,"Atípico","No")</f>
        <v>No</v>
      </c>
      <c r="K2869" t="str">
        <f>IF(ABS((moras2[[#This Row],[EDAD]]-AVERAGE($I:$I))/_xlfn.STDEV.S($I:$I))&gt;1.96,"Atípico","No")</f>
        <v>No</v>
      </c>
      <c r="L2869" t="str">
        <f t="shared" si="88"/>
        <v>26-35</v>
      </c>
      <c r="M2869" t="str">
        <f t="shared" si="89"/>
        <v>0-500.000</v>
      </c>
    </row>
    <row r="2870" spans="1:13" x14ac:dyDescent="0.35">
      <c r="A2870">
        <v>3204</v>
      </c>
      <c r="B2870" t="s">
        <v>9</v>
      </c>
      <c r="C2870">
        <v>367220</v>
      </c>
      <c r="D2870" t="s">
        <v>10</v>
      </c>
      <c r="E2870" t="s">
        <v>16</v>
      </c>
      <c r="F2870" t="s">
        <v>12</v>
      </c>
      <c r="G2870" t="s">
        <v>12</v>
      </c>
      <c r="H2870" t="s">
        <v>13</v>
      </c>
      <c r="I2870">
        <v>25</v>
      </c>
      <c r="J2870" t="str">
        <f>IF(ABS((C2870-AVERAGE($C:$C))/_xlfn.STDEV.S(moras2[SALARIO]))&gt;1.96,"Atípico","No")</f>
        <v>No</v>
      </c>
      <c r="K2870" t="str">
        <f>IF(ABS((moras2[[#This Row],[EDAD]]-AVERAGE($I:$I))/_xlfn.STDEV.S($I:$I))&gt;1.96,"Atípico","No")</f>
        <v>No</v>
      </c>
      <c r="L2870" t="str">
        <f t="shared" si="88"/>
        <v>26-35</v>
      </c>
      <c r="M2870" t="str">
        <f t="shared" si="89"/>
        <v>0-500.000</v>
      </c>
    </row>
    <row r="2871" spans="1:13" x14ac:dyDescent="0.35">
      <c r="A2871">
        <v>3937</v>
      </c>
      <c r="B2871" t="s">
        <v>9</v>
      </c>
      <c r="C2871">
        <v>367154.08</v>
      </c>
      <c r="D2871" t="s">
        <v>10</v>
      </c>
      <c r="E2871" t="s">
        <v>16</v>
      </c>
      <c r="F2871" t="s">
        <v>12</v>
      </c>
      <c r="G2871" t="s">
        <v>13</v>
      </c>
      <c r="H2871" t="s">
        <v>12</v>
      </c>
      <c r="I2871">
        <v>58</v>
      </c>
      <c r="J2871" t="str">
        <f>IF(ABS((C2871-AVERAGE($C:$C))/_xlfn.STDEV.S(moras2[SALARIO]))&gt;1.96,"Atípico","No")</f>
        <v>No</v>
      </c>
      <c r="K2871" t="str">
        <f>IF(ABS((moras2[[#This Row],[EDAD]]-AVERAGE($I:$I))/_xlfn.STDEV.S($I:$I))&gt;1.96,"Atípico","No")</f>
        <v>No</v>
      </c>
      <c r="L2871" t="str">
        <f t="shared" si="88"/>
        <v>56+</v>
      </c>
      <c r="M2871" t="str">
        <f t="shared" si="89"/>
        <v>0-500.000</v>
      </c>
    </row>
    <row r="2872" spans="1:13" x14ac:dyDescent="0.35">
      <c r="A2872">
        <v>126</v>
      </c>
      <c r="B2872" t="s">
        <v>15</v>
      </c>
      <c r="C2872">
        <v>366996.25</v>
      </c>
      <c r="D2872" t="s">
        <v>10</v>
      </c>
      <c r="E2872" t="s">
        <v>16</v>
      </c>
      <c r="F2872" t="s">
        <v>12</v>
      </c>
      <c r="G2872" t="s">
        <v>13</v>
      </c>
      <c r="H2872" t="s">
        <v>13</v>
      </c>
      <c r="I2872">
        <v>44</v>
      </c>
      <c r="J2872" t="str">
        <f>IF(ABS((C2872-AVERAGE($C:$C))/_xlfn.STDEV.S(moras2[SALARIO]))&gt;1.96,"Atípico","No")</f>
        <v>No</v>
      </c>
      <c r="K2872" t="str">
        <f>IF(ABS((moras2[[#This Row],[EDAD]]-AVERAGE($I:$I))/_xlfn.STDEV.S($I:$I))&gt;1.96,"Atípico","No")</f>
        <v>No</v>
      </c>
      <c r="L2872" t="str">
        <f t="shared" si="88"/>
        <v>36-45</v>
      </c>
      <c r="M2872" t="str">
        <f t="shared" si="89"/>
        <v>0-500.000</v>
      </c>
    </row>
    <row r="2873" spans="1:13" x14ac:dyDescent="0.35">
      <c r="A2873">
        <v>3368</v>
      </c>
      <c r="B2873" t="s">
        <v>15</v>
      </c>
      <c r="C2873">
        <v>366740.15</v>
      </c>
      <c r="D2873" t="s">
        <v>10</v>
      </c>
      <c r="E2873" t="s">
        <v>16</v>
      </c>
      <c r="F2873" t="s">
        <v>12</v>
      </c>
      <c r="G2873" t="s">
        <v>13</v>
      </c>
      <c r="H2873" t="s">
        <v>13</v>
      </c>
      <c r="I2873">
        <v>37</v>
      </c>
      <c r="J2873" t="str">
        <f>IF(ABS((C2873-AVERAGE($C:$C))/_xlfn.STDEV.S(moras2[SALARIO]))&gt;1.96,"Atípico","No")</f>
        <v>No</v>
      </c>
      <c r="K2873" t="str">
        <f>IF(ABS((moras2[[#This Row],[EDAD]]-AVERAGE($I:$I))/_xlfn.STDEV.S($I:$I))&gt;1.96,"Atípico","No")</f>
        <v>No</v>
      </c>
      <c r="L2873" t="str">
        <f t="shared" si="88"/>
        <v>36-45</v>
      </c>
      <c r="M2873" t="str">
        <f t="shared" si="89"/>
        <v>0-500.000</v>
      </c>
    </row>
    <row r="2874" spans="1:13" x14ac:dyDescent="0.35">
      <c r="A2874">
        <v>215</v>
      </c>
      <c r="B2874" t="s">
        <v>9</v>
      </c>
      <c r="C2874">
        <v>366599</v>
      </c>
      <c r="D2874" t="s">
        <v>10</v>
      </c>
      <c r="E2874" t="s">
        <v>16</v>
      </c>
      <c r="F2874" t="s">
        <v>12</v>
      </c>
      <c r="G2874" t="s">
        <v>13</v>
      </c>
      <c r="H2874" t="s">
        <v>13</v>
      </c>
      <c r="I2874">
        <v>53</v>
      </c>
      <c r="J2874" t="str">
        <f>IF(ABS((C2874-AVERAGE($C:$C))/_xlfn.STDEV.S(moras2[SALARIO]))&gt;1.96,"Atípico","No")</f>
        <v>No</v>
      </c>
      <c r="K2874" t="str">
        <f>IF(ABS((moras2[[#This Row],[EDAD]]-AVERAGE($I:$I))/_xlfn.STDEV.S($I:$I))&gt;1.96,"Atípico","No")</f>
        <v>No</v>
      </c>
      <c r="L2874" t="str">
        <f t="shared" si="88"/>
        <v>46-55</v>
      </c>
      <c r="M2874" t="str">
        <f t="shared" si="89"/>
        <v>0-500.000</v>
      </c>
    </row>
    <row r="2875" spans="1:13" x14ac:dyDescent="0.35">
      <c r="A2875">
        <v>2680</v>
      </c>
      <c r="B2875" t="s">
        <v>9</v>
      </c>
      <c r="C2875">
        <v>366495.32</v>
      </c>
      <c r="D2875" t="s">
        <v>10</v>
      </c>
      <c r="E2875" t="s">
        <v>16</v>
      </c>
      <c r="F2875" t="s">
        <v>12</v>
      </c>
      <c r="G2875" t="s">
        <v>13</v>
      </c>
      <c r="H2875" t="s">
        <v>13</v>
      </c>
      <c r="I2875">
        <v>22</v>
      </c>
      <c r="J2875" t="str">
        <f>IF(ABS((C2875-AVERAGE($C:$C))/_xlfn.STDEV.S(moras2[SALARIO]))&gt;1.96,"Atípico","No")</f>
        <v>No</v>
      </c>
      <c r="K2875" t="str">
        <f>IF(ABS((moras2[[#This Row],[EDAD]]-AVERAGE($I:$I))/_xlfn.STDEV.S($I:$I))&gt;1.96,"Atípico","No")</f>
        <v>No</v>
      </c>
      <c r="L2875" t="str">
        <f t="shared" si="88"/>
        <v>26-35</v>
      </c>
      <c r="M2875" t="str">
        <f t="shared" si="89"/>
        <v>0-500.000</v>
      </c>
    </row>
    <row r="2876" spans="1:13" x14ac:dyDescent="0.35">
      <c r="A2876">
        <v>4258</v>
      </c>
      <c r="B2876" t="s">
        <v>9</v>
      </c>
      <c r="C2876">
        <v>366445.56</v>
      </c>
      <c r="D2876" t="s">
        <v>10</v>
      </c>
      <c r="E2876" t="s">
        <v>16</v>
      </c>
      <c r="F2876" t="s">
        <v>12</v>
      </c>
      <c r="G2876" t="s">
        <v>13</v>
      </c>
      <c r="H2876" t="s">
        <v>13</v>
      </c>
      <c r="I2876">
        <v>40</v>
      </c>
      <c r="J2876" t="str">
        <f>IF(ABS((C2876-AVERAGE($C:$C))/_xlfn.STDEV.S(moras2[SALARIO]))&gt;1.96,"Atípico","No")</f>
        <v>No</v>
      </c>
      <c r="K2876" t="str">
        <f>IF(ABS((moras2[[#This Row],[EDAD]]-AVERAGE($I:$I))/_xlfn.STDEV.S($I:$I))&gt;1.96,"Atípico","No")</f>
        <v>No</v>
      </c>
      <c r="L2876" t="str">
        <f t="shared" si="88"/>
        <v>36-45</v>
      </c>
      <c r="M2876" t="str">
        <f t="shared" si="89"/>
        <v>0-500.000</v>
      </c>
    </row>
    <row r="2877" spans="1:13" x14ac:dyDescent="0.35">
      <c r="A2877">
        <v>63</v>
      </c>
      <c r="B2877" t="s">
        <v>9</v>
      </c>
      <c r="C2877">
        <v>366358.49</v>
      </c>
      <c r="D2877" t="s">
        <v>10</v>
      </c>
      <c r="E2877" t="s">
        <v>16</v>
      </c>
      <c r="F2877" t="s">
        <v>12</v>
      </c>
      <c r="G2877" t="s">
        <v>13</v>
      </c>
      <c r="H2877" t="s">
        <v>13</v>
      </c>
      <c r="I2877">
        <v>51</v>
      </c>
      <c r="J2877" t="str">
        <f>IF(ABS((C2877-AVERAGE($C:$C))/_xlfn.STDEV.S(moras2[SALARIO]))&gt;1.96,"Atípico","No")</f>
        <v>No</v>
      </c>
      <c r="K2877" t="str">
        <f>IF(ABS((moras2[[#This Row],[EDAD]]-AVERAGE($I:$I))/_xlfn.STDEV.S($I:$I))&gt;1.96,"Atípico","No")</f>
        <v>No</v>
      </c>
      <c r="L2877" t="str">
        <f t="shared" si="88"/>
        <v>46-55</v>
      </c>
      <c r="M2877" t="str">
        <f t="shared" si="89"/>
        <v>0-500.000</v>
      </c>
    </row>
    <row r="2878" spans="1:13" x14ac:dyDescent="0.35">
      <c r="A2878">
        <v>3966</v>
      </c>
      <c r="B2878" t="s">
        <v>9</v>
      </c>
      <c r="C2878">
        <v>366350</v>
      </c>
      <c r="D2878" t="s">
        <v>10</v>
      </c>
      <c r="E2878" t="s">
        <v>16</v>
      </c>
      <c r="F2878" t="s">
        <v>12</v>
      </c>
      <c r="G2878" t="s">
        <v>12</v>
      </c>
      <c r="H2878" t="s">
        <v>13</v>
      </c>
      <c r="I2878">
        <v>35</v>
      </c>
      <c r="J2878" t="str">
        <f>IF(ABS((C2878-AVERAGE($C:$C))/_xlfn.STDEV.S(moras2[SALARIO]))&gt;1.96,"Atípico","No")</f>
        <v>No</v>
      </c>
      <c r="K2878" t="str">
        <f>IF(ABS((moras2[[#This Row],[EDAD]]-AVERAGE($I:$I))/_xlfn.STDEV.S($I:$I))&gt;1.96,"Atípico","No")</f>
        <v>No</v>
      </c>
      <c r="L2878" t="str">
        <f t="shared" si="88"/>
        <v>26-35</v>
      </c>
      <c r="M2878" t="str">
        <f t="shared" si="89"/>
        <v>0-500.000</v>
      </c>
    </row>
    <row r="2879" spans="1:13" x14ac:dyDescent="0.35">
      <c r="A2879">
        <v>232</v>
      </c>
      <c r="B2879" t="s">
        <v>9</v>
      </c>
      <c r="C2879">
        <v>366302.13</v>
      </c>
      <c r="D2879" t="s">
        <v>10</v>
      </c>
      <c r="E2879" t="s">
        <v>16</v>
      </c>
      <c r="F2879" t="s">
        <v>12</v>
      </c>
      <c r="G2879" t="s">
        <v>13</v>
      </c>
      <c r="H2879" t="s">
        <v>13</v>
      </c>
      <c r="I2879">
        <v>52</v>
      </c>
      <c r="J2879" t="str">
        <f>IF(ABS((C2879-AVERAGE($C:$C))/_xlfn.STDEV.S(moras2[SALARIO]))&gt;1.96,"Atípico","No")</f>
        <v>No</v>
      </c>
      <c r="K2879" t="str">
        <f>IF(ABS((moras2[[#This Row],[EDAD]]-AVERAGE($I:$I))/_xlfn.STDEV.S($I:$I))&gt;1.96,"Atípico","No")</f>
        <v>No</v>
      </c>
      <c r="L2879" t="str">
        <f t="shared" si="88"/>
        <v>46-55</v>
      </c>
      <c r="M2879" t="str">
        <f t="shared" si="89"/>
        <v>0-500.000</v>
      </c>
    </row>
    <row r="2880" spans="1:13" x14ac:dyDescent="0.35">
      <c r="A2880">
        <v>4603</v>
      </c>
      <c r="B2880" t="s">
        <v>9</v>
      </c>
      <c r="C2880">
        <v>366300</v>
      </c>
      <c r="D2880" t="s">
        <v>10</v>
      </c>
      <c r="E2880" t="s">
        <v>16</v>
      </c>
      <c r="F2880" t="s">
        <v>12</v>
      </c>
      <c r="G2880" t="s">
        <v>12</v>
      </c>
      <c r="H2880" t="s">
        <v>13</v>
      </c>
      <c r="I2880">
        <v>27</v>
      </c>
      <c r="J2880" t="str">
        <f>IF(ABS((C2880-AVERAGE($C:$C))/_xlfn.STDEV.S(moras2[SALARIO]))&gt;1.96,"Atípico","No")</f>
        <v>No</v>
      </c>
      <c r="K2880" t="str">
        <f>IF(ABS((moras2[[#This Row],[EDAD]]-AVERAGE($I:$I))/_xlfn.STDEV.S($I:$I))&gt;1.96,"Atípico","No")</f>
        <v>No</v>
      </c>
      <c r="L2880" t="str">
        <f t="shared" si="88"/>
        <v>26-35</v>
      </c>
      <c r="M2880" t="str">
        <f t="shared" si="89"/>
        <v>0-500.000</v>
      </c>
    </row>
    <row r="2881" spans="1:13" x14ac:dyDescent="0.35">
      <c r="A2881">
        <v>3904</v>
      </c>
      <c r="B2881" t="s">
        <v>9</v>
      </c>
      <c r="C2881">
        <v>366181.5</v>
      </c>
      <c r="D2881" t="s">
        <v>10</v>
      </c>
      <c r="E2881" t="s">
        <v>16</v>
      </c>
      <c r="F2881" t="s">
        <v>12</v>
      </c>
      <c r="G2881" t="s">
        <v>13</v>
      </c>
      <c r="H2881" t="s">
        <v>13</v>
      </c>
      <c r="I2881">
        <v>33</v>
      </c>
      <c r="J2881" t="str">
        <f>IF(ABS((C2881-AVERAGE($C:$C))/_xlfn.STDEV.S(moras2[SALARIO]))&gt;1.96,"Atípico","No")</f>
        <v>No</v>
      </c>
      <c r="K2881" t="str">
        <f>IF(ABS((moras2[[#This Row],[EDAD]]-AVERAGE($I:$I))/_xlfn.STDEV.S($I:$I))&gt;1.96,"Atípico","No")</f>
        <v>No</v>
      </c>
      <c r="L2881" t="str">
        <f t="shared" si="88"/>
        <v>26-35</v>
      </c>
      <c r="M2881" t="str">
        <f t="shared" si="89"/>
        <v>0-500.000</v>
      </c>
    </row>
    <row r="2882" spans="1:13" x14ac:dyDescent="0.35">
      <c r="A2882">
        <v>2044</v>
      </c>
      <c r="B2882" t="s">
        <v>9</v>
      </c>
      <c r="C2882">
        <v>366000</v>
      </c>
      <c r="D2882" t="s">
        <v>10</v>
      </c>
      <c r="E2882" t="s">
        <v>16</v>
      </c>
      <c r="F2882" t="s">
        <v>12</v>
      </c>
      <c r="G2882" t="s">
        <v>13</v>
      </c>
      <c r="H2882" t="s">
        <v>13</v>
      </c>
      <c r="I2882">
        <v>51</v>
      </c>
      <c r="J2882" t="str">
        <f>IF(ABS((C2882-AVERAGE($C:$C))/_xlfn.STDEV.S(moras2[SALARIO]))&gt;1.96,"Atípico","No")</f>
        <v>No</v>
      </c>
      <c r="K2882" t="str">
        <f>IF(ABS((moras2[[#This Row],[EDAD]]-AVERAGE($I:$I))/_xlfn.STDEV.S($I:$I))&gt;1.96,"Atípico","No")</f>
        <v>No</v>
      </c>
      <c r="L2882" t="str">
        <f t="shared" ref="L2882:L2945" si="90">IF(I2882&lt;=35,"26-35",IF(I2882&lt;=45,"36-45",IF(I2882&lt;=55,"46-55","56+")))</f>
        <v>46-55</v>
      </c>
      <c r="M2882" t="str">
        <f t="shared" ref="M2882:M2945" si="91">IF(C2882&lt;=500000,"0-500.000",
IF(C2882&lt;=1000000,"500.001-1.000.000",
IF(C2882&lt;=5000000,"1.000.001-5.000.000",
"5.000.001-16.858.742")))</f>
        <v>0-500.000</v>
      </c>
    </row>
    <row r="2883" spans="1:13" x14ac:dyDescent="0.35">
      <c r="A2883">
        <v>4471</v>
      </c>
      <c r="B2883" t="s">
        <v>15</v>
      </c>
      <c r="C2883">
        <v>365825</v>
      </c>
      <c r="D2883" t="s">
        <v>10</v>
      </c>
      <c r="E2883" t="s">
        <v>16</v>
      </c>
      <c r="F2883" t="s">
        <v>12</v>
      </c>
      <c r="G2883" t="s">
        <v>13</v>
      </c>
      <c r="H2883" t="s">
        <v>13</v>
      </c>
      <c r="I2883">
        <v>42</v>
      </c>
      <c r="J2883" t="str">
        <f>IF(ABS((C2883-AVERAGE($C:$C))/_xlfn.STDEV.S(moras2[SALARIO]))&gt;1.96,"Atípico","No")</f>
        <v>No</v>
      </c>
      <c r="K2883" t="str">
        <f>IF(ABS((moras2[[#This Row],[EDAD]]-AVERAGE($I:$I))/_xlfn.STDEV.S($I:$I))&gt;1.96,"Atípico","No")</f>
        <v>No</v>
      </c>
      <c r="L2883" t="str">
        <f t="shared" si="90"/>
        <v>36-45</v>
      </c>
      <c r="M2883" t="str">
        <f t="shared" si="91"/>
        <v>0-500.000</v>
      </c>
    </row>
    <row r="2884" spans="1:13" x14ac:dyDescent="0.35">
      <c r="A2884">
        <v>1269</v>
      </c>
      <c r="B2884" t="s">
        <v>15</v>
      </c>
      <c r="C2884">
        <v>365528</v>
      </c>
      <c r="D2884" t="s">
        <v>10</v>
      </c>
      <c r="E2884" t="s">
        <v>11</v>
      </c>
      <c r="F2884" t="s">
        <v>12</v>
      </c>
      <c r="G2884" t="s">
        <v>13</v>
      </c>
      <c r="H2884" t="s">
        <v>13</v>
      </c>
      <c r="I2884">
        <v>34</v>
      </c>
      <c r="J2884" t="str">
        <f>IF(ABS((C2884-AVERAGE($C:$C))/_xlfn.STDEV.S(moras2[SALARIO]))&gt;1.96,"Atípico","No")</f>
        <v>No</v>
      </c>
      <c r="K2884" t="str">
        <f>IF(ABS((moras2[[#This Row],[EDAD]]-AVERAGE($I:$I))/_xlfn.STDEV.S($I:$I))&gt;1.96,"Atípico","No")</f>
        <v>No</v>
      </c>
      <c r="L2884" t="str">
        <f t="shared" si="90"/>
        <v>26-35</v>
      </c>
      <c r="M2884" t="str">
        <f t="shared" si="91"/>
        <v>0-500.000</v>
      </c>
    </row>
    <row r="2885" spans="1:13" x14ac:dyDescent="0.35">
      <c r="A2885">
        <v>1680</v>
      </c>
      <c r="B2885" t="s">
        <v>9</v>
      </c>
      <c r="C2885">
        <v>365500</v>
      </c>
      <c r="D2885" t="s">
        <v>10</v>
      </c>
      <c r="E2885" t="s">
        <v>16</v>
      </c>
      <c r="F2885" t="s">
        <v>12</v>
      </c>
      <c r="G2885" t="s">
        <v>13</v>
      </c>
      <c r="H2885" t="s">
        <v>13</v>
      </c>
      <c r="I2885">
        <v>32</v>
      </c>
      <c r="J2885" t="str">
        <f>IF(ABS((C2885-AVERAGE($C:$C))/_xlfn.STDEV.S(moras2[SALARIO]))&gt;1.96,"Atípico","No")</f>
        <v>No</v>
      </c>
      <c r="K2885" t="str">
        <f>IF(ABS((moras2[[#This Row],[EDAD]]-AVERAGE($I:$I))/_xlfn.STDEV.S($I:$I))&gt;1.96,"Atípico","No")</f>
        <v>No</v>
      </c>
      <c r="L2885" t="str">
        <f t="shared" si="90"/>
        <v>26-35</v>
      </c>
      <c r="M2885" t="str">
        <f t="shared" si="91"/>
        <v>0-500.000</v>
      </c>
    </row>
    <row r="2886" spans="1:13" x14ac:dyDescent="0.35">
      <c r="A2886">
        <v>4529</v>
      </c>
      <c r="B2886" t="s">
        <v>9</v>
      </c>
      <c r="C2886">
        <v>365464</v>
      </c>
      <c r="D2886" t="s">
        <v>10</v>
      </c>
      <c r="E2886" t="s">
        <v>11</v>
      </c>
      <c r="F2886" t="s">
        <v>12</v>
      </c>
      <c r="G2886" t="s">
        <v>13</v>
      </c>
      <c r="H2886" t="s">
        <v>13</v>
      </c>
      <c r="I2886">
        <v>31</v>
      </c>
      <c r="J2886" t="str">
        <f>IF(ABS((C2886-AVERAGE($C:$C))/_xlfn.STDEV.S(moras2[SALARIO]))&gt;1.96,"Atípico","No")</f>
        <v>No</v>
      </c>
      <c r="K2886" t="str">
        <f>IF(ABS((moras2[[#This Row],[EDAD]]-AVERAGE($I:$I))/_xlfn.STDEV.S($I:$I))&gt;1.96,"Atípico","No")</f>
        <v>No</v>
      </c>
      <c r="L2886" t="str">
        <f t="shared" si="90"/>
        <v>26-35</v>
      </c>
      <c r="M2886" t="str">
        <f t="shared" si="91"/>
        <v>0-500.000</v>
      </c>
    </row>
    <row r="2887" spans="1:13" x14ac:dyDescent="0.35">
      <c r="A2887">
        <v>776</v>
      </c>
      <c r="B2887" t="s">
        <v>9</v>
      </c>
      <c r="C2887">
        <v>364976.92</v>
      </c>
      <c r="D2887" t="s">
        <v>10</v>
      </c>
      <c r="E2887" t="s">
        <v>16</v>
      </c>
      <c r="F2887" t="s">
        <v>12</v>
      </c>
      <c r="G2887" t="s">
        <v>13</v>
      </c>
      <c r="H2887" t="s">
        <v>12</v>
      </c>
      <c r="I2887">
        <v>51</v>
      </c>
      <c r="J2887" t="str">
        <f>IF(ABS((C2887-AVERAGE($C:$C))/_xlfn.STDEV.S(moras2[SALARIO]))&gt;1.96,"Atípico","No")</f>
        <v>No</v>
      </c>
      <c r="K2887" t="str">
        <f>IF(ABS((moras2[[#This Row],[EDAD]]-AVERAGE($I:$I))/_xlfn.STDEV.S($I:$I))&gt;1.96,"Atípico","No")</f>
        <v>No</v>
      </c>
      <c r="L2887" t="str">
        <f t="shared" si="90"/>
        <v>46-55</v>
      </c>
      <c r="M2887" t="str">
        <f t="shared" si="91"/>
        <v>0-500.000</v>
      </c>
    </row>
    <row r="2888" spans="1:13" x14ac:dyDescent="0.35">
      <c r="A2888">
        <v>4662</v>
      </c>
      <c r="B2888" t="s">
        <v>9</v>
      </c>
      <c r="C2888">
        <v>364900</v>
      </c>
      <c r="D2888" t="s">
        <v>10</v>
      </c>
      <c r="E2888" t="s">
        <v>16</v>
      </c>
      <c r="F2888" t="s">
        <v>12</v>
      </c>
      <c r="G2888" t="s">
        <v>12</v>
      </c>
      <c r="H2888" t="s">
        <v>13</v>
      </c>
      <c r="I2888">
        <v>62</v>
      </c>
      <c r="J2888" t="str">
        <f>IF(ABS((C2888-AVERAGE($C:$C))/_xlfn.STDEV.S(moras2[SALARIO]))&gt;1.96,"Atípico","No")</f>
        <v>No</v>
      </c>
      <c r="K2888" t="str">
        <f>IF(ABS((moras2[[#This Row],[EDAD]]-AVERAGE($I:$I))/_xlfn.STDEV.S($I:$I))&gt;1.96,"Atípico","No")</f>
        <v>No</v>
      </c>
      <c r="L2888" t="str">
        <f t="shared" si="90"/>
        <v>56+</v>
      </c>
      <c r="M2888" t="str">
        <f t="shared" si="91"/>
        <v>0-500.000</v>
      </c>
    </row>
    <row r="2889" spans="1:13" x14ac:dyDescent="0.35">
      <c r="A2889">
        <v>4348</v>
      </c>
      <c r="B2889" t="s">
        <v>9</v>
      </c>
      <c r="C2889">
        <v>364892</v>
      </c>
      <c r="D2889" t="s">
        <v>10</v>
      </c>
      <c r="E2889" t="s">
        <v>11</v>
      </c>
      <c r="F2889" t="s">
        <v>12</v>
      </c>
      <c r="G2889" t="s">
        <v>13</v>
      </c>
      <c r="H2889" t="s">
        <v>13</v>
      </c>
      <c r="I2889">
        <v>55</v>
      </c>
      <c r="J2889" t="str">
        <f>IF(ABS((C2889-AVERAGE($C:$C))/_xlfn.STDEV.S(moras2[SALARIO]))&gt;1.96,"Atípico","No")</f>
        <v>No</v>
      </c>
      <c r="K2889" t="str">
        <f>IF(ABS((moras2[[#This Row],[EDAD]]-AVERAGE($I:$I))/_xlfn.STDEV.S($I:$I))&gt;1.96,"Atípico","No")</f>
        <v>No</v>
      </c>
      <c r="L2889" t="str">
        <f t="shared" si="90"/>
        <v>46-55</v>
      </c>
      <c r="M2889" t="str">
        <f t="shared" si="91"/>
        <v>0-500.000</v>
      </c>
    </row>
    <row r="2890" spans="1:13" x14ac:dyDescent="0.35">
      <c r="A2890">
        <v>79</v>
      </c>
      <c r="B2890" t="s">
        <v>9</v>
      </c>
      <c r="C2890">
        <v>364678.16</v>
      </c>
      <c r="D2890" t="s">
        <v>10</v>
      </c>
      <c r="E2890" t="s">
        <v>16</v>
      </c>
      <c r="F2890" t="s">
        <v>12</v>
      </c>
      <c r="G2890" t="s">
        <v>13</v>
      </c>
      <c r="H2890" t="s">
        <v>13</v>
      </c>
      <c r="I2890">
        <v>28</v>
      </c>
      <c r="J2890" t="str">
        <f>IF(ABS((C2890-AVERAGE($C:$C))/_xlfn.STDEV.S(moras2[SALARIO]))&gt;1.96,"Atípico","No")</f>
        <v>No</v>
      </c>
      <c r="K2890" t="str">
        <f>IF(ABS((moras2[[#This Row],[EDAD]]-AVERAGE($I:$I))/_xlfn.STDEV.S($I:$I))&gt;1.96,"Atípico","No")</f>
        <v>No</v>
      </c>
      <c r="L2890" t="str">
        <f t="shared" si="90"/>
        <v>26-35</v>
      </c>
      <c r="M2890" t="str">
        <f t="shared" si="91"/>
        <v>0-500.000</v>
      </c>
    </row>
    <row r="2891" spans="1:13" x14ac:dyDescent="0.35">
      <c r="A2891">
        <v>1696</v>
      </c>
      <c r="B2891" t="s">
        <v>9</v>
      </c>
      <c r="C2891">
        <v>364086</v>
      </c>
      <c r="D2891" t="s">
        <v>18</v>
      </c>
      <c r="E2891" t="s">
        <v>16</v>
      </c>
      <c r="F2891" t="s">
        <v>12</v>
      </c>
      <c r="G2891" t="s">
        <v>12</v>
      </c>
      <c r="H2891" t="s">
        <v>12</v>
      </c>
      <c r="I2891">
        <v>31</v>
      </c>
      <c r="J2891" t="str">
        <f>IF(ABS((C2891-AVERAGE($C:$C))/_xlfn.STDEV.S(moras2[SALARIO]))&gt;1.96,"Atípico","No")</f>
        <v>No</v>
      </c>
      <c r="K2891" t="str">
        <f>IF(ABS((moras2[[#This Row],[EDAD]]-AVERAGE($I:$I))/_xlfn.STDEV.S($I:$I))&gt;1.96,"Atípico","No")</f>
        <v>No</v>
      </c>
      <c r="L2891" t="str">
        <f t="shared" si="90"/>
        <v>26-35</v>
      </c>
      <c r="M2891" t="str">
        <f t="shared" si="91"/>
        <v>0-500.000</v>
      </c>
    </row>
    <row r="2892" spans="1:13" x14ac:dyDescent="0.35">
      <c r="A2892">
        <v>1126</v>
      </c>
      <c r="B2892" t="s">
        <v>9</v>
      </c>
      <c r="C2892">
        <v>364062.51</v>
      </c>
      <c r="D2892" t="s">
        <v>10</v>
      </c>
      <c r="E2892" t="s">
        <v>16</v>
      </c>
      <c r="F2892" t="s">
        <v>12</v>
      </c>
      <c r="G2892" t="s">
        <v>13</v>
      </c>
      <c r="H2892" t="s">
        <v>13</v>
      </c>
      <c r="I2892">
        <v>27</v>
      </c>
      <c r="J2892" t="str">
        <f>IF(ABS((C2892-AVERAGE($C:$C))/_xlfn.STDEV.S(moras2[SALARIO]))&gt;1.96,"Atípico","No")</f>
        <v>No</v>
      </c>
      <c r="K2892" t="str">
        <f>IF(ABS((moras2[[#This Row],[EDAD]]-AVERAGE($I:$I))/_xlfn.STDEV.S($I:$I))&gt;1.96,"Atípico","No")</f>
        <v>No</v>
      </c>
      <c r="L2892" t="str">
        <f t="shared" si="90"/>
        <v>26-35</v>
      </c>
      <c r="M2892" t="str">
        <f t="shared" si="91"/>
        <v>0-500.000</v>
      </c>
    </row>
    <row r="2893" spans="1:13" x14ac:dyDescent="0.35">
      <c r="A2893">
        <v>2959</v>
      </c>
      <c r="B2893" t="s">
        <v>9</v>
      </c>
      <c r="C2893">
        <v>363833.34</v>
      </c>
      <c r="D2893" t="s">
        <v>10</v>
      </c>
      <c r="E2893" t="s">
        <v>16</v>
      </c>
      <c r="F2893" t="s">
        <v>12</v>
      </c>
      <c r="G2893" t="s">
        <v>13</v>
      </c>
      <c r="H2893" t="s">
        <v>13</v>
      </c>
      <c r="I2893">
        <v>33</v>
      </c>
      <c r="J2893" t="str">
        <f>IF(ABS((C2893-AVERAGE($C:$C))/_xlfn.STDEV.S(moras2[SALARIO]))&gt;1.96,"Atípico","No")</f>
        <v>No</v>
      </c>
      <c r="K2893" t="str">
        <f>IF(ABS((moras2[[#This Row],[EDAD]]-AVERAGE($I:$I))/_xlfn.STDEV.S($I:$I))&gt;1.96,"Atípico","No")</f>
        <v>No</v>
      </c>
      <c r="L2893" t="str">
        <f t="shared" si="90"/>
        <v>26-35</v>
      </c>
      <c r="M2893" t="str">
        <f t="shared" si="91"/>
        <v>0-500.000</v>
      </c>
    </row>
    <row r="2894" spans="1:13" x14ac:dyDescent="0.35">
      <c r="A2894">
        <v>1065</v>
      </c>
      <c r="B2894" t="s">
        <v>9</v>
      </c>
      <c r="C2894">
        <v>363793</v>
      </c>
      <c r="D2894" t="s">
        <v>10</v>
      </c>
      <c r="E2894" t="s">
        <v>16</v>
      </c>
      <c r="F2894" t="s">
        <v>12</v>
      </c>
      <c r="G2894" t="s">
        <v>12</v>
      </c>
      <c r="H2894" t="s">
        <v>13</v>
      </c>
      <c r="I2894">
        <v>51</v>
      </c>
      <c r="J2894" t="str">
        <f>IF(ABS((C2894-AVERAGE($C:$C))/_xlfn.STDEV.S(moras2[SALARIO]))&gt;1.96,"Atípico","No")</f>
        <v>No</v>
      </c>
      <c r="K2894" t="str">
        <f>IF(ABS((moras2[[#This Row],[EDAD]]-AVERAGE($I:$I))/_xlfn.STDEV.S($I:$I))&gt;1.96,"Atípico","No")</f>
        <v>No</v>
      </c>
      <c r="L2894" t="str">
        <f t="shared" si="90"/>
        <v>46-55</v>
      </c>
      <c r="M2894" t="str">
        <f t="shared" si="91"/>
        <v>0-500.000</v>
      </c>
    </row>
    <row r="2895" spans="1:13" x14ac:dyDescent="0.35">
      <c r="A2895">
        <v>4311</v>
      </c>
      <c r="B2895" t="s">
        <v>15</v>
      </c>
      <c r="C2895">
        <v>363711.95</v>
      </c>
      <c r="D2895" t="s">
        <v>10</v>
      </c>
      <c r="E2895" t="s">
        <v>16</v>
      </c>
      <c r="F2895" t="s">
        <v>12</v>
      </c>
      <c r="G2895" t="s">
        <v>13</v>
      </c>
      <c r="H2895" t="s">
        <v>13</v>
      </c>
      <c r="I2895">
        <v>30</v>
      </c>
      <c r="J2895" t="str">
        <f>IF(ABS((C2895-AVERAGE($C:$C))/_xlfn.STDEV.S(moras2[SALARIO]))&gt;1.96,"Atípico","No")</f>
        <v>No</v>
      </c>
      <c r="K2895" t="str">
        <f>IF(ABS((moras2[[#This Row],[EDAD]]-AVERAGE($I:$I))/_xlfn.STDEV.S($I:$I))&gt;1.96,"Atípico","No")</f>
        <v>No</v>
      </c>
      <c r="L2895" t="str">
        <f t="shared" si="90"/>
        <v>26-35</v>
      </c>
      <c r="M2895" t="str">
        <f t="shared" si="91"/>
        <v>0-500.000</v>
      </c>
    </row>
    <row r="2896" spans="1:13" x14ac:dyDescent="0.35">
      <c r="A2896">
        <v>1955</v>
      </c>
      <c r="B2896" t="s">
        <v>15</v>
      </c>
      <c r="C2896">
        <v>363604.49</v>
      </c>
      <c r="D2896" t="s">
        <v>10</v>
      </c>
      <c r="E2896" t="s">
        <v>16</v>
      </c>
      <c r="F2896" t="s">
        <v>12</v>
      </c>
      <c r="G2896" t="s">
        <v>13</v>
      </c>
      <c r="H2896" t="s">
        <v>13</v>
      </c>
      <c r="I2896">
        <v>21</v>
      </c>
      <c r="J2896" t="str">
        <f>IF(ABS((C2896-AVERAGE($C:$C))/_xlfn.STDEV.S(moras2[SALARIO]))&gt;1.96,"Atípico","No")</f>
        <v>No</v>
      </c>
      <c r="K2896" t="str">
        <f>IF(ABS((moras2[[#This Row],[EDAD]]-AVERAGE($I:$I))/_xlfn.STDEV.S($I:$I))&gt;1.96,"Atípico","No")</f>
        <v>No</v>
      </c>
      <c r="L2896" t="str">
        <f t="shared" si="90"/>
        <v>26-35</v>
      </c>
      <c r="M2896" t="str">
        <f t="shared" si="91"/>
        <v>0-500.000</v>
      </c>
    </row>
    <row r="2897" spans="1:13" x14ac:dyDescent="0.35">
      <c r="A2897">
        <v>1992</v>
      </c>
      <c r="B2897" t="s">
        <v>9</v>
      </c>
      <c r="C2897">
        <v>362989.67</v>
      </c>
      <c r="D2897" t="s">
        <v>10</v>
      </c>
      <c r="E2897" t="s">
        <v>16</v>
      </c>
      <c r="F2897" t="s">
        <v>12</v>
      </c>
      <c r="G2897" t="s">
        <v>13</v>
      </c>
      <c r="H2897" t="s">
        <v>13</v>
      </c>
      <c r="I2897">
        <v>20</v>
      </c>
      <c r="J2897" t="str">
        <f>IF(ABS((C2897-AVERAGE($C:$C))/_xlfn.STDEV.S(moras2[SALARIO]))&gt;1.96,"Atípico","No")</f>
        <v>No</v>
      </c>
      <c r="K2897" t="str">
        <f>IF(ABS((moras2[[#This Row],[EDAD]]-AVERAGE($I:$I))/_xlfn.STDEV.S($I:$I))&gt;1.96,"Atípico","No")</f>
        <v>No</v>
      </c>
      <c r="L2897" t="str">
        <f t="shared" si="90"/>
        <v>26-35</v>
      </c>
      <c r="M2897" t="str">
        <f t="shared" si="91"/>
        <v>0-500.000</v>
      </c>
    </row>
    <row r="2898" spans="1:13" x14ac:dyDescent="0.35">
      <c r="A2898">
        <v>3271</v>
      </c>
      <c r="B2898" t="s">
        <v>9</v>
      </c>
      <c r="C2898">
        <v>362964</v>
      </c>
      <c r="D2898" t="s">
        <v>18</v>
      </c>
      <c r="E2898" t="s">
        <v>16</v>
      </c>
      <c r="F2898" t="s">
        <v>12</v>
      </c>
      <c r="G2898" t="s">
        <v>13</v>
      </c>
      <c r="H2898" t="s">
        <v>12</v>
      </c>
      <c r="I2898">
        <v>52</v>
      </c>
      <c r="J2898" t="str">
        <f>IF(ABS((C2898-AVERAGE($C:$C))/_xlfn.STDEV.S(moras2[SALARIO]))&gt;1.96,"Atípico","No")</f>
        <v>No</v>
      </c>
      <c r="K2898" t="str">
        <f>IF(ABS((moras2[[#This Row],[EDAD]]-AVERAGE($I:$I))/_xlfn.STDEV.S($I:$I))&gt;1.96,"Atípico","No")</f>
        <v>No</v>
      </c>
      <c r="L2898" t="str">
        <f t="shared" si="90"/>
        <v>46-55</v>
      </c>
      <c r="M2898" t="str">
        <f t="shared" si="91"/>
        <v>0-500.000</v>
      </c>
    </row>
    <row r="2899" spans="1:13" x14ac:dyDescent="0.35">
      <c r="A2899">
        <v>3414</v>
      </c>
      <c r="B2899" t="s">
        <v>9</v>
      </c>
      <c r="C2899">
        <v>362773</v>
      </c>
      <c r="D2899" t="s">
        <v>10</v>
      </c>
      <c r="E2899" t="s">
        <v>11</v>
      </c>
      <c r="F2899" t="s">
        <v>12</v>
      </c>
      <c r="G2899" t="s">
        <v>13</v>
      </c>
      <c r="H2899" t="s">
        <v>13</v>
      </c>
      <c r="I2899">
        <v>27</v>
      </c>
      <c r="J2899" t="str">
        <f>IF(ABS((C2899-AVERAGE($C:$C))/_xlfn.STDEV.S(moras2[SALARIO]))&gt;1.96,"Atípico","No")</f>
        <v>No</v>
      </c>
      <c r="K2899" t="str">
        <f>IF(ABS((moras2[[#This Row],[EDAD]]-AVERAGE($I:$I))/_xlfn.STDEV.S($I:$I))&gt;1.96,"Atípico","No")</f>
        <v>No</v>
      </c>
      <c r="L2899" t="str">
        <f t="shared" si="90"/>
        <v>26-35</v>
      </c>
      <c r="M2899" t="str">
        <f t="shared" si="91"/>
        <v>0-500.000</v>
      </c>
    </row>
    <row r="2900" spans="1:13" x14ac:dyDescent="0.35">
      <c r="A2900">
        <v>4285</v>
      </c>
      <c r="B2900" t="s">
        <v>15</v>
      </c>
      <c r="C2900">
        <v>362274</v>
      </c>
      <c r="D2900" t="s">
        <v>10</v>
      </c>
      <c r="E2900" t="s">
        <v>11</v>
      </c>
      <c r="F2900" t="s">
        <v>12</v>
      </c>
      <c r="G2900" t="s">
        <v>13</v>
      </c>
      <c r="H2900" t="s">
        <v>13</v>
      </c>
      <c r="I2900">
        <v>36</v>
      </c>
      <c r="J2900" t="str">
        <f>IF(ABS((C2900-AVERAGE($C:$C))/_xlfn.STDEV.S(moras2[SALARIO]))&gt;1.96,"Atípico","No")</f>
        <v>No</v>
      </c>
      <c r="K2900" t="str">
        <f>IF(ABS((moras2[[#This Row],[EDAD]]-AVERAGE($I:$I))/_xlfn.STDEV.S($I:$I))&gt;1.96,"Atípico","No")</f>
        <v>No</v>
      </c>
      <c r="L2900" t="str">
        <f t="shared" si="90"/>
        <v>36-45</v>
      </c>
      <c r="M2900" t="str">
        <f t="shared" si="91"/>
        <v>0-500.000</v>
      </c>
    </row>
    <row r="2901" spans="1:13" x14ac:dyDescent="0.35">
      <c r="A2901">
        <v>2716</v>
      </c>
      <c r="B2901" t="s">
        <v>9</v>
      </c>
      <c r="C2901">
        <v>362250</v>
      </c>
      <c r="D2901" t="s">
        <v>10</v>
      </c>
      <c r="E2901" t="s">
        <v>16</v>
      </c>
      <c r="F2901" t="s">
        <v>12</v>
      </c>
      <c r="G2901" t="s">
        <v>13</v>
      </c>
      <c r="H2901" t="s">
        <v>13</v>
      </c>
      <c r="I2901">
        <v>44</v>
      </c>
      <c r="J2901" t="str">
        <f>IF(ABS((C2901-AVERAGE($C:$C))/_xlfn.STDEV.S(moras2[SALARIO]))&gt;1.96,"Atípico","No")</f>
        <v>No</v>
      </c>
      <c r="K2901" t="str">
        <f>IF(ABS((moras2[[#This Row],[EDAD]]-AVERAGE($I:$I))/_xlfn.STDEV.S($I:$I))&gt;1.96,"Atípico","No")</f>
        <v>No</v>
      </c>
      <c r="L2901" t="str">
        <f t="shared" si="90"/>
        <v>36-45</v>
      </c>
      <c r="M2901" t="str">
        <f t="shared" si="91"/>
        <v>0-500.000</v>
      </c>
    </row>
    <row r="2902" spans="1:13" x14ac:dyDescent="0.35">
      <c r="A2902">
        <v>854</v>
      </c>
      <c r="B2902" t="s">
        <v>9</v>
      </c>
      <c r="C2902">
        <v>362010</v>
      </c>
      <c r="D2902" t="s">
        <v>10</v>
      </c>
      <c r="E2902" t="s">
        <v>16</v>
      </c>
      <c r="F2902" t="s">
        <v>12</v>
      </c>
      <c r="G2902" t="s">
        <v>13</v>
      </c>
      <c r="H2902" t="s">
        <v>12</v>
      </c>
      <c r="I2902">
        <v>72</v>
      </c>
      <c r="J2902" t="str">
        <f>IF(ABS((C2902-AVERAGE($C:$C))/_xlfn.STDEV.S(moras2[SALARIO]))&gt;1.96,"Atípico","No")</f>
        <v>No</v>
      </c>
      <c r="K2902" t="str">
        <f>IF(ABS((moras2[[#This Row],[EDAD]]-AVERAGE($I:$I))/_xlfn.STDEV.S($I:$I))&gt;1.96,"Atípico","No")</f>
        <v>Atípico</v>
      </c>
      <c r="L2902" t="str">
        <f t="shared" si="90"/>
        <v>56+</v>
      </c>
      <c r="M2902" t="str">
        <f t="shared" si="91"/>
        <v>0-500.000</v>
      </c>
    </row>
    <row r="2903" spans="1:13" x14ac:dyDescent="0.35">
      <c r="A2903">
        <v>2417</v>
      </c>
      <c r="B2903" t="s">
        <v>9</v>
      </c>
      <c r="C2903">
        <v>362000</v>
      </c>
      <c r="D2903" t="s">
        <v>10</v>
      </c>
      <c r="E2903" t="s">
        <v>16</v>
      </c>
      <c r="F2903" t="s">
        <v>12</v>
      </c>
      <c r="G2903" t="s">
        <v>13</v>
      </c>
      <c r="H2903" t="s">
        <v>13</v>
      </c>
      <c r="I2903">
        <v>31</v>
      </c>
      <c r="J2903" t="str">
        <f>IF(ABS((C2903-AVERAGE($C:$C))/_xlfn.STDEV.S(moras2[SALARIO]))&gt;1.96,"Atípico","No")</f>
        <v>No</v>
      </c>
      <c r="K2903" t="str">
        <f>IF(ABS((moras2[[#This Row],[EDAD]]-AVERAGE($I:$I))/_xlfn.STDEV.S($I:$I))&gt;1.96,"Atípico","No")</f>
        <v>No</v>
      </c>
      <c r="L2903" t="str">
        <f t="shared" si="90"/>
        <v>26-35</v>
      </c>
      <c r="M2903" t="str">
        <f t="shared" si="91"/>
        <v>0-500.000</v>
      </c>
    </row>
    <row r="2904" spans="1:13" x14ac:dyDescent="0.35">
      <c r="A2904">
        <v>2882</v>
      </c>
      <c r="B2904" t="s">
        <v>9</v>
      </c>
      <c r="C2904">
        <v>362000</v>
      </c>
      <c r="D2904" t="s">
        <v>17</v>
      </c>
      <c r="E2904" t="s">
        <v>16</v>
      </c>
      <c r="F2904" t="s">
        <v>12</v>
      </c>
      <c r="G2904" t="s">
        <v>13</v>
      </c>
      <c r="H2904" t="s">
        <v>13</v>
      </c>
      <c r="I2904">
        <v>35</v>
      </c>
      <c r="J2904" t="str">
        <f>IF(ABS((C2904-AVERAGE($C:$C))/_xlfn.STDEV.S(moras2[SALARIO]))&gt;1.96,"Atípico","No")</f>
        <v>No</v>
      </c>
      <c r="K2904" t="str">
        <f>IF(ABS((moras2[[#This Row],[EDAD]]-AVERAGE($I:$I))/_xlfn.STDEV.S($I:$I))&gt;1.96,"Atípico","No")</f>
        <v>No</v>
      </c>
      <c r="L2904" t="str">
        <f t="shared" si="90"/>
        <v>26-35</v>
      </c>
      <c r="M2904" t="str">
        <f t="shared" si="91"/>
        <v>0-500.000</v>
      </c>
    </row>
    <row r="2905" spans="1:13" x14ac:dyDescent="0.35">
      <c r="A2905">
        <v>1400</v>
      </c>
      <c r="B2905" t="s">
        <v>9</v>
      </c>
      <c r="C2905">
        <v>361976.88</v>
      </c>
      <c r="D2905" t="s">
        <v>10</v>
      </c>
      <c r="E2905" t="s">
        <v>16</v>
      </c>
      <c r="F2905" t="s">
        <v>12</v>
      </c>
      <c r="G2905" t="s">
        <v>13</v>
      </c>
      <c r="H2905" t="s">
        <v>13</v>
      </c>
      <c r="I2905">
        <v>48</v>
      </c>
      <c r="J2905" t="str">
        <f>IF(ABS((C2905-AVERAGE($C:$C))/_xlfn.STDEV.S(moras2[SALARIO]))&gt;1.96,"Atípico","No")</f>
        <v>No</v>
      </c>
      <c r="K2905" t="str">
        <f>IF(ABS((moras2[[#This Row],[EDAD]]-AVERAGE($I:$I))/_xlfn.STDEV.S($I:$I))&gt;1.96,"Atípico","No")</f>
        <v>No</v>
      </c>
      <c r="L2905" t="str">
        <f t="shared" si="90"/>
        <v>46-55</v>
      </c>
      <c r="M2905" t="str">
        <f t="shared" si="91"/>
        <v>0-500.000</v>
      </c>
    </row>
    <row r="2906" spans="1:13" x14ac:dyDescent="0.35">
      <c r="A2906">
        <v>4276</v>
      </c>
      <c r="B2906" t="s">
        <v>9</v>
      </c>
      <c r="C2906">
        <v>361976.88</v>
      </c>
      <c r="D2906" t="s">
        <v>10</v>
      </c>
      <c r="E2906" t="s">
        <v>16</v>
      </c>
      <c r="F2906" t="s">
        <v>12</v>
      </c>
      <c r="G2906" t="s">
        <v>13</v>
      </c>
      <c r="H2906" t="s">
        <v>13</v>
      </c>
      <c r="I2906">
        <v>60</v>
      </c>
      <c r="J2906" t="str">
        <f>IF(ABS((C2906-AVERAGE($C:$C))/_xlfn.STDEV.S(moras2[SALARIO]))&gt;1.96,"Atípico","No")</f>
        <v>No</v>
      </c>
      <c r="K2906" t="str">
        <f>IF(ABS((moras2[[#This Row],[EDAD]]-AVERAGE($I:$I))/_xlfn.STDEV.S($I:$I))&gt;1.96,"Atípico","No")</f>
        <v>No</v>
      </c>
      <c r="L2906" t="str">
        <f t="shared" si="90"/>
        <v>56+</v>
      </c>
      <c r="M2906" t="str">
        <f t="shared" si="91"/>
        <v>0-500.000</v>
      </c>
    </row>
    <row r="2907" spans="1:13" x14ac:dyDescent="0.35">
      <c r="A2907">
        <v>4476</v>
      </c>
      <c r="B2907" t="s">
        <v>9</v>
      </c>
      <c r="C2907">
        <v>361811</v>
      </c>
      <c r="D2907" t="s">
        <v>18</v>
      </c>
      <c r="E2907" t="s">
        <v>16</v>
      </c>
      <c r="F2907" t="s">
        <v>12</v>
      </c>
      <c r="G2907" t="s">
        <v>13</v>
      </c>
      <c r="H2907" t="s">
        <v>13</v>
      </c>
      <c r="I2907">
        <v>31</v>
      </c>
      <c r="J2907" t="str">
        <f>IF(ABS((C2907-AVERAGE($C:$C))/_xlfn.STDEV.S(moras2[SALARIO]))&gt;1.96,"Atípico","No")</f>
        <v>No</v>
      </c>
      <c r="K2907" t="str">
        <f>IF(ABS((moras2[[#This Row],[EDAD]]-AVERAGE($I:$I))/_xlfn.STDEV.S($I:$I))&gt;1.96,"Atípico","No")</f>
        <v>No</v>
      </c>
      <c r="L2907" t="str">
        <f t="shared" si="90"/>
        <v>26-35</v>
      </c>
      <c r="M2907" t="str">
        <f t="shared" si="91"/>
        <v>0-500.000</v>
      </c>
    </row>
    <row r="2908" spans="1:13" x14ac:dyDescent="0.35">
      <c r="A2908">
        <v>2214</v>
      </c>
      <c r="B2908" t="s">
        <v>9</v>
      </c>
      <c r="C2908">
        <v>361811</v>
      </c>
      <c r="D2908" t="s">
        <v>18</v>
      </c>
      <c r="E2908" t="s">
        <v>16</v>
      </c>
      <c r="F2908" t="s">
        <v>12</v>
      </c>
      <c r="G2908" t="s">
        <v>13</v>
      </c>
      <c r="H2908" t="s">
        <v>12</v>
      </c>
      <c r="I2908">
        <v>44</v>
      </c>
      <c r="J2908" t="str">
        <f>IF(ABS((C2908-AVERAGE($C:$C))/_xlfn.STDEV.S(moras2[SALARIO]))&gt;1.96,"Atípico","No")</f>
        <v>No</v>
      </c>
      <c r="K2908" t="str">
        <f>IF(ABS((moras2[[#This Row],[EDAD]]-AVERAGE($I:$I))/_xlfn.STDEV.S($I:$I))&gt;1.96,"Atípico","No")</f>
        <v>No</v>
      </c>
      <c r="L2908" t="str">
        <f t="shared" si="90"/>
        <v>36-45</v>
      </c>
      <c r="M2908" t="str">
        <f t="shared" si="91"/>
        <v>0-500.000</v>
      </c>
    </row>
    <row r="2909" spans="1:13" x14ac:dyDescent="0.35">
      <c r="A2909">
        <v>3787</v>
      </c>
      <c r="B2909" t="s">
        <v>15</v>
      </c>
      <c r="C2909">
        <v>361811</v>
      </c>
      <c r="D2909" t="s">
        <v>18</v>
      </c>
      <c r="E2909" t="s">
        <v>16</v>
      </c>
      <c r="F2909" t="s">
        <v>12</v>
      </c>
      <c r="G2909" t="s">
        <v>13</v>
      </c>
      <c r="H2909" t="s">
        <v>13</v>
      </c>
      <c r="I2909">
        <v>48</v>
      </c>
      <c r="J2909" t="str">
        <f>IF(ABS((C2909-AVERAGE($C:$C))/_xlfn.STDEV.S(moras2[SALARIO]))&gt;1.96,"Atípico","No")</f>
        <v>No</v>
      </c>
      <c r="K2909" t="str">
        <f>IF(ABS((moras2[[#This Row],[EDAD]]-AVERAGE($I:$I))/_xlfn.STDEV.S($I:$I))&gt;1.96,"Atípico","No")</f>
        <v>No</v>
      </c>
      <c r="L2909" t="str">
        <f t="shared" si="90"/>
        <v>46-55</v>
      </c>
      <c r="M2909" t="str">
        <f t="shared" si="91"/>
        <v>0-500.000</v>
      </c>
    </row>
    <row r="2910" spans="1:13" x14ac:dyDescent="0.35">
      <c r="A2910">
        <v>4462</v>
      </c>
      <c r="B2910" t="s">
        <v>9</v>
      </c>
      <c r="C2910">
        <v>361806.78</v>
      </c>
      <c r="D2910" t="s">
        <v>10</v>
      </c>
      <c r="E2910" t="s">
        <v>16</v>
      </c>
      <c r="F2910" t="s">
        <v>12</v>
      </c>
      <c r="G2910" t="s">
        <v>13</v>
      </c>
      <c r="H2910" t="s">
        <v>13</v>
      </c>
      <c r="I2910">
        <v>22</v>
      </c>
      <c r="J2910" t="str">
        <f>IF(ABS((C2910-AVERAGE($C:$C))/_xlfn.STDEV.S(moras2[SALARIO]))&gt;1.96,"Atípico","No")</f>
        <v>No</v>
      </c>
      <c r="K2910" t="str">
        <f>IF(ABS((moras2[[#This Row],[EDAD]]-AVERAGE($I:$I))/_xlfn.STDEV.S($I:$I))&gt;1.96,"Atípico","No")</f>
        <v>No</v>
      </c>
      <c r="L2910" t="str">
        <f t="shared" si="90"/>
        <v>26-35</v>
      </c>
      <c r="M2910" t="str">
        <f t="shared" si="91"/>
        <v>0-500.000</v>
      </c>
    </row>
    <row r="2911" spans="1:13" x14ac:dyDescent="0.35">
      <c r="A2911">
        <v>3565</v>
      </c>
      <c r="B2911" t="s">
        <v>15</v>
      </c>
      <c r="C2911">
        <v>361783</v>
      </c>
      <c r="D2911" t="s">
        <v>17</v>
      </c>
      <c r="E2911" t="s">
        <v>16</v>
      </c>
      <c r="F2911" t="s">
        <v>12</v>
      </c>
      <c r="G2911" t="s">
        <v>13</v>
      </c>
      <c r="H2911" t="s">
        <v>12</v>
      </c>
      <c r="I2911">
        <v>52</v>
      </c>
      <c r="J2911" t="str">
        <f>IF(ABS((C2911-AVERAGE($C:$C))/_xlfn.STDEV.S(moras2[SALARIO]))&gt;1.96,"Atípico","No")</f>
        <v>No</v>
      </c>
      <c r="K2911" t="str">
        <f>IF(ABS((moras2[[#This Row],[EDAD]]-AVERAGE($I:$I))/_xlfn.STDEV.S($I:$I))&gt;1.96,"Atípico","No")</f>
        <v>No</v>
      </c>
      <c r="L2911" t="str">
        <f t="shared" si="90"/>
        <v>46-55</v>
      </c>
      <c r="M2911" t="str">
        <f t="shared" si="91"/>
        <v>0-500.000</v>
      </c>
    </row>
    <row r="2912" spans="1:13" x14ac:dyDescent="0.35">
      <c r="A2912">
        <v>2545</v>
      </c>
      <c r="B2912" t="s">
        <v>9</v>
      </c>
      <c r="C2912">
        <v>361666.7</v>
      </c>
      <c r="D2912" t="s">
        <v>10</v>
      </c>
      <c r="E2912" t="s">
        <v>16</v>
      </c>
      <c r="F2912" t="s">
        <v>12</v>
      </c>
      <c r="G2912" t="s">
        <v>12</v>
      </c>
      <c r="H2912" t="s">
        <v>13</v>
      </c>
      <c r="I2912">
        <v>37</v>
      </c>
      <c r="J2912" t="str">
        <f>IF(ABS((C2912-AVERAGE($C:$C))/_xlfn.STDEV.S(moras2[SALARIO]))&gt;1.96,"Atípico","No")</f>
        <v>No</v>
      </c>
      <c r="K2912" t="str">
        <f>IF(ABS((moras2[[#This Row],[EDAD]]-AVERAGE($I:$I))/_xlfn.STDEV.S($I:$I))&gt;1.96,"Atípico","No")</f>
        <v>No</v>
      </c>
      <c r="L2912" t="str">
        <f t="shared" si="90"/>
        <v>36-45</v>
      </c>
      <c r="M2912" t="str">
        <f t="shared" si="91"/>
        <v>0-500.000</v>
      </c>
    </row>
    <row r="2913" spans="1:13" x14ac:dyDescent="0.35">
      <c r="A2913">
        <v>3615</v>
      </c>
      <c r="B2913" t="s">
        <v>9</v>
      </c>
      <c r="C2913">
        <v>361590.25</v>
      </c>
      <c r="D2913" t="s">
        <v>10</v>
      </c>
      <c r="E2913" t="s">
        <v>16</v>
      </c>
      <c r="F2913" t="s">
        <v>12</v>
      </c>
      <c r="G2913" t="s">
        <v>13</v>
      </c>
      <c r="H2913" t="s">
        <v>13</v>
      </c>
      <c r="I2913">
        <v>32</v>
      </c>
      <c r="J2913" t="str">
        <f>IF(ABS((C2913-AVERAGE($C:$C))/_xlfn.STDEV.S(moras2[SALARIO]))&gt;1.96,"Atípico","No")</f>
        <v>No</v>
      </c>
      <c r="K2913" t="str">
        <f>IF(ABS((moras2[[#This Row],[EDAD]]-AVERAGE($I:$I))/_xlfn.STDEV.S($I:$I))&gt;1.96,"Atípico","No")</f>
        <v>No</v>
      </c>
      <c r="L2913" t="str">
        <f t="shared" si="90"/>
        <v>26-35</v>
      </c>
      <c r="M2913" t="str">
        <f t="shared" si="91"/>
        <v>0-500.000</v>
      </c>
    </row>
    <row r="2914" spans="1:13" x14ac:dyDescent="0.35">
      <c r="A2914">
        <v>3014</v>
      </c>
      <c r="B2914" t="s">
        <v>9</v>
      </c>
      <c r="C2914">
        <v>361529.4</v>
      </c>
      <c r="D2914" t="s">
        <v>10</v>
      </c>
      <c r="E2914" t="s">
        <v>16</v>
      </c>
      <c r="F2914" t="s">
        <v>12</v>
      </c>
      <c r="G2914" t="s">
        <v>13</v>
      </c>
      <c r="H2914" t="s">
        <v>13</v>
      </c>
      <c r="I2914">
        <v>32</v>
      </c>
      <c r="J2914" t="str">
        <f>IF(ABS((C2914-AVERAGE($C:$C))/_xlfn.STDEV.S(moras2[SALARIO]))&gt;1.96,"Atípico","No")</f>
        <v>No</v>
      </c>
      <c r="K2914" t="str">
        <f>IF(ABS((moras2[[#This Row],[EDAD]]-AVERAGE($I:$I))/_xlfn.STDEV.S($I:$I))&gt;1.96,"Atípico","No")</f>
        <v>No</v>
      </c>
      <c r="L2914" t="str">
        <f t="shared" si="90"/>
        <v>26-35</v>
      </c>
      <c r="M2914" t="str">
        <f t="shared" si="91"/>
        <v>0-500.000</v>
      </c>
    </row>
    <row r="2915" spans="1:13" x14ac:dyDescent="0.35">
      <c r="A2915">
        <v>1507</v>
      </c>
      <c r="B2915" t="s">
        <v>15</v>
      </c>
      <c r="C2915">
        <v>361500</v>
      </c>
      <c r="D2915" t="s">
        <v>10</v>
      </c>
      <c r="E2915" t="s">
        <v>16</v>
      </c>
      <c r="F2915" t="s">
        <v>12</v>
      </c>
      <c r="G2915" t="s">
        <v>13</v>
      </c>
      <c r="H2915" t="s">
        <v>12</v>
      </c>
      <c r="I2915">
        <v>49</v>
      </c>
      <c r="J2915" t="str">
        <f>IF(ABS((C2915-AVERAGE($C:$C))/_xlfn.STDEV.S(moras2[SALARIO]))&gt;1.96,"Atípico","No")</f>
        <v>No</v>
      </c>
      <c r="K2915" t="str">
        <f>IF(ABS((moras2[[#This Row],[EDAD]]-AVERAGE($I:$I))/_xlfn.STDEV.S($I:$I))&gt;1.96,"Atípico","No")</f>
        <v>No</v>
      </c>
      <c r="L2915" t="str">
        <f t="shared" si="90"/>
        <v>46-55</v>
      </c>
      <c r="M2915" t="str">
        <f t="shared" si="91"/>
        <v>0-500.000</v>
      </c>
    </row>
    <row r="2916" spans="1:13" x14ac:dyDescent="0.35">
      <c r="A2916">
        <v>2641</v>
      </c>
      <c r="B2916" t="s">
        <v>9</v>
      </c>
      <c r="C2916">
        <v>361421</v>
      </c>
      <c r="D2916" t="s">
        <v>18</v>
      </c>
      <c r="E2916" t="s">
        <v>16</v>
      </c>
      <c r="F2916" t="s">
        <v>12</v>
      </c>
      <c r="G2916" t="s">
        <v>13</v>
      </c>
      <c r="H2916" t="s">
        <v>13</v>
      </c>
      <c r="I2916">
        <v>51</v>
      </c>
      <c r="J2916" t="str">
        <f>IF(ABS((C2916-AVERAGE($C:$C))/_xlfn.STDEV.S(moras2[SALARIO]))&gt;1.96,"Atípico","No")</f>
        <v>No</v>
      </c>
      <c r="K2916" t="str">
        <f>IF(ABS((moras2[[#This Row],[EDAD]]-AVERAGE($I:$I))/_xlfn.STDEV.S($I:$I))&gt;1.96,"Atípico","No")</f>
        <v>No</v>
      </c>
      <c r="L2916" t="str">
        <f t="shared" si="90"/>
        <v>46-55</v>
      </c>
      <c r="M2916" t="str">
        <f t="shared" si="91"/>
        <v>0-500.000</v>
      </c>
    </row>
    <row r="2917" spans="1:13" x14ac:dyDescent="0.35">
      <c r="A2917">
        <v>1788</v>
      </c>
      <c r="B2917" t="s">
        <v>15</v>
      </c>
      <c r="C2917">
        <v>361421</v>
      </c>
      <c r="D2917" t="s">
        <v>18</v>
      </c>
      <c r="E2917" t="s">
        <v>16</v>
      </c>
      <c r="F2917" t="s">
        <v>12</v>
      </c>
      <c r="G2917" t="s">
        <v>12</v>
      </c>
      <c r="H2917" t="s">
        <v>13</v>
      </c>
      <c r="I2917">
        <v>56</v>
      </c>
      <c r="J2917" t="str">
        <f>IF(ABS((C2917-AVERAGE($C:$C))/_xlfn.STDEV.S(moras2[SALARIO]))&gt;1.96,"Atípico","No")</f>
        <v>No</v>
      </c>
      <c r="K2917" t="str">
        <f>IF(ABS((moras2[[#This Row],[EDAD]]-AVERAGE($I:$I))/_xlfn.STDEV.S($I:$I))&gt;1.96,"Atípico","No")</f>
        <v>No</v>
      </c>
      <c r="L2917" t="str">
        <f t="shared" si="90"/>
        <v>56+</v>
      </c>
      <c r="M2917" t="str">
        <f t="shared" si="91"/>
        <v>0-500.000</v>
      </c>
    </row>
    <row r="2918" spans="1:13" x14ac:dyDescent="0.35">
      <c r="A2918">
        <v>4581</v>
      </c>
      <c r="B2918" t="s">
        <v>15</v>
      </c>
      <c r="C2918">
        <v>361420</v>
      </c>
      <c r="D2918" t="s">
        <v>18</v>
      </c>
      <c r="E2918" t="s">
        <v>16</v>
      </c>
      <c r="F2918" t="s">
        <v>12</v>
      </c>
      <c r="G2918" t="s">
        <v>13</v>
      </c>
      <c r="H2918" t="s">
        <v>12</v>
      </c>
      <c r="I2918">
        <v>52</v>
      </c>
      <c r="J2918" t="str">
        <f>IF(ABS((C2918-AVERAGE($C:$C))/_xlfn.STDEV.S(moras2[SALARIO]))&gt;1.96,"Atípico","No")</f>
        <v>No</v>
      </c>
      <c r="K2918" t="str">
        <f>IF(ABS((moras2[[#This Row],[EDAD]]-AVERAGE($I:$I))/_xlfn.STDEV.S($I:$I))&gt;1.96,"Atípico","No")</f>
        <v>No</v>
      </c>
      <c r="L2918" t="str">
        <f t="shared" si="90"/>
        <v>46-55</v>
      </c>
      <c r="M2918" t="str">
        <f t="shared" si="91"/>
        <v>0-500.000</v>
      </c>
    </row>
    <row r="2919" spans="1:13" x14ac:dyDescent="0.35">
      <c r="A2919">
        <v>3755</v>
      </c>
      <c r="B2919" t="s">
        <v>9</v>
      </c>
      <c r="C2919">
        <v>361180.29</v>
      </c>
      <c r="D2919" t="s">
        <v>10</v>
      </c>
      <c r="E2919" t="s">
        <v>11</v>
      </c>
      <c r="F2919" t="s">
        <v>12</v>
      </c>
      <c r="G2919" t="s">
        <v>13</v>
      </c>
      <c r="H2919" t="s">
        <v>13</v>
      </c>
      <c r="I2919">
        <v>28</v>
      </c>
      <c r="J2919" t="str">
        <f>IF(ABS((C2919-AVERAGE($C:$C))/_xlfn.STDEV.S(moras2[SALARIO]))&gt;1.96,"Atípico","No")</f>
        <v>No</v>
      </c>
      <c r="K2919" t="str">
        <f>IF(ABS((moras2[[#This Row],[EDAD]]-AVERAGE($I:$I))/_xlfn.STDEV.S($I:$I))&gt;1.96,"Atípico","No")</f>
        <v>No</v>
      </c>
      <c r="L2919" t="str">
        <f t="shared" si="90"/>
        <v>26-35</v>
      </c>
      <c r="M2919" t="str">
        <f t="shared" si="91"/>
        <v>0-500.000</v>
      </c>
    </row>
    <row r="2920" spans="1:13" x14ac:dyDescent="0.35">
      <c r="A2920">
        <v>2775</v>
      </c>
      <c r="B2920" t="s">
        <v>15</v>
      </c>
      <c r="C2920">
        <v>361080</v>
      </c>
      <c r="D2920" t="s">
        <v>10</v>
      </c>
      <c r="E2920" t="s">
        <v>16</v>
      </c>
      <c r="F2920" t="s">
        <v>12</v>
      </c>
      <c r="G2920" t="s">
        <v>13</v>
      </c>
      <c r="H2920" t="s">
        <v>13</v>
      </c>
      <c r="I2920">
        <v>29</v>
      </c>
      <c r="J2920" t="str">
        <f>IF(ABS((C2920-AVERAGE($C:$C))/_xlfn.STDEV.S(moras2[SALARIO]))&gt;1.96,"Atípico","No")</f>
        <v>No</v>
      </c>
      <c r="K2920" t="str">
        <f>IF(ABS((moras2[[#This Row],[EDAD]]-AVERAGE($I:$I))/_xlfn.STDEV.S($I:$I))&gt;1.96,"Atípico","No")</f>
        <v>No</v>
      </c>
      <c r="L2920" t="str">
        <f t="shared" si="90"/>
        <v>26-35</v>
      </c>
      <c r="M2920" t="str">
        <f t="shared" si="91"/>
        <v>0-500.000</v>
      </c>
    </row>
    <row r="2921" spans="1:13" x14ac:dyDescent="0.35">
      <c r="A2921">
        <v>2327</v>
      </c>
      <c r="B2921" t="s">
        <v>15</v>
      </c>
      <c r="C2921">
        <v>361045</v>
      </c>
      <c r="D2921" t="s">
        <v>18</v>
      </c>
      <c r="E2921" t="s">
        <v>16</v>
      </c>
      <c r="F2921" t="s">
        <v>12</v>
      </c>
      <c r="G2921" t="s">
        <v>13</v>
      </c>
      <c r="H2921" t="s">
        <v>12</v>
      </c>
      <c r="I2921">
        <v>42</v>
      </c>
      <c r="J2921" t="str">
        <f>IF(ABS((C2921-AVERAGE($C:$C))/_xlfn.STDEV.S(moras2[SALARIO]))&gt;1.96,"Atípico","No")</f>
        <v>No</v>
      </c>
      <c r="K2921" t="str">
        <f>IF(ABS((moras2[[#This Row],[EDAD]]-AVERAGE($I:$I))/_xlfn.STDEV.S($I:$I))&gt;1.96,"Atípico","No")</f>
        <v>No</v>
      </c>
      <c r="L2921" t="str">
        <f t="shared" si="90"/>
        <v>36-45</v>
      </c>
      <c r="M2921" t="str">
        <f t="shared" si="91"/>
        <v>0-500.000</v>
      </c>
    </row>
    <row r="2922" spans="1:13" x14ac:dyDescent="0.35">
      <c r="A2922">
        <v>4405</v>
      </c>
      <c r="B2922" t="s">
        <v>9</v>
      </c>
      <c r="C2922">
        <v>360960</v>
      </c>
      <c r="D2922" t="s">
        <v>10</v>
      </c>
      <c r="E2922" t="s">
        <v>16</v>
      </c>
      <c r="F2922" t="s">
        <v>12</v>
      </c>
      <c r="G2922" t="s">
        <v>13</v>
      </c>
      <c r="H2922" t="s">
        <v>13</v>
      </c>
      <c r="I2922">
        <v>38</v>
      </c>
      <c r="J2922" t="str">
        <f>IF(ABS((C2922-AVERAGE($C:$C))/_xlfn.STDEV.S(moras2[SALARIO]))&gt;1.96,"Atípico","No")</f>
        <v>No</v>
      </c>
      <c r="K2922" t="str">
        <f>IF(ABS((moras2[[#This Row],[EDAD]]-AVERAGE($I:$I))/_xlfn.STDEV.S($I:$I))&gt;1.96,"Atípico","No")</f>
        <v>No</v>
      </c>
      <c r="L2922" t="str">
        <f t="shared" si="90"/>
        <v>36-45</v>
      </c>
      <c r="M2922" t="str">
        <f t="shared" si="91"/>
        <v>0-500.000</v>
      </c>
    </row>
    <row r="2923" spans="1:13" x14ac:dyDescent="0.35">
      <c r="A2923">
        <v>764</v>
      </c>
      <c r="B2923" t="s">
        <v>9</v>
      </c>
      <c r="C2923">
        <v>360904.76</v>
      </c>
      <c r="D2923" t="s">
        <v>10</v>
      </c>
      <c r="E2923" t="s">
        <v>16</v>
      </c>
      <c r="F2923" t="s">
        <v>12</v>
      </c>
      <c r="G2923" t="s">
        <v>12</v>
      </c>
      <c r="H2923" t="s">
        <v>13</v>
      </c>
      <c r="I2923">
        <v>43</v>
      </c>
      <c r="J2923" t="str">
        <f>IF(ABS((C2923-AVERAGE($C:$C))/_xlfn.STDEV.S(moras2[SALARIO]))&gt;1.96,"Atípico","No")</f>
        <v>No</v>
      </c>
      <c r="K2923" t="str">
        <f>IF(ABS((moras2[[#This Row],[EDAD]]-AVERAGE($I:$I))/_xlfn.STDEV.S($I:$I))&gt;1.96,"Atípico","No")</f>
        <v>No</v>
      </c>
      <c r="L2923" t="str">
        <f t="shared" si="90"/>
        <v>36-45</v>
      </c>
      <c r="M2923" t="str">
        <f t="shared" si="91"/>
        <v>0-500.000</v>
      </c>
    </row>
    <row r="2924" spans="1:13" x14ac:dyDescent="0.35">
      <c r="A2924">
        <v>2655</v>
      </c>
      <c r="B2924" t="s">
        <v>9</v>
      </c>
      <c r="C2924">
        <v>360585</v>
      </c>
      <c r="D2924" t="s">
        <v>10</v>
      </c>
      <c r="E2924" t="s">
        <v>16</v>
      </c>
      <c r="F2924" t="s">
        <v>12</v>
      </c>
      <c r="G2924" t="s">
        <v>13</v>
      </c>
      <c r="H2924" t="s">
        <v>13</v>
      </c>
      <c r="I2924">
        <v>48</v>
      </c>
      <c r="J2924" t="str">
        <f>IF(ABS((C2924-AVERAGE($C:$C))/_xlfn.STDEV.S(moras2[SALARIO]))&gt;1.96,"Atípico","No")</f>
        <v>No</v>
      </c>
      <c r="K2924" t="str">
        <f>IF(ABS((moras2[[#This Row],[EDAD]]-AVERAGE($I:$I))/_xlfn.STDEV.S($I:$I))&gt;1.96,"Atípico","No")</f>
        <v>No</v>
      </c>
      <c r="L2924" t="str">
        <f t="shared" si="90"/>
        <v>46-55</v>
      </c>
      <c r="M2924" t="str">
        <f t="shared" si="91"/>
        <v>0-500.000</v>
      </c>
    </row>
    <row r="2925" spans="1:13" x14ac:dyDescent="0.35">
      <c r="A2925">
        <v>716</v>
      </c>
      <c r="B2925" t="s">
        <v>9</v>
      </c>
      <c r="C2925">
        <v>360561</v>
      </c>
      <c r="D2925" t="s">
        <v>10</v>
      </c>
      <c r="E2925" t="s">
        <v>16</v>
      </c>
      <c r="F2925" t="s">
        <v>12</v>
      </c>
      <c r="G2925" t="s">
        <v>13</v>
      </c>
      <c r="H2925" t="s">
        <v>13</v>
      </c>
      <c r="I2925">
        <v>28</v>
      </c>
      <c r="J2925" t="str">
        <f>IF(ABS((C2925-AVERAGE($C:$C))/_xlfn.STDEV.S(moras2[SALARIO]))&gt;1.96,"Atípico","No")</f>
        <v>No</v>
      </c>
      <c r="K2925" t="str">
        <f>IF(ABS((moras2[[#This Row],[EDAD]]-AVERAGE($I:$I))/_xlfn.STDEV.S($I:$I))&gt;1.96,"Atípico","No")</f>
        <v>No</v>
      </c>
      <c r="L2925" t="str">
        <f t="shared" si="90"/>
        <v>26-35</v>
      </c>
      <c r="M2925" t="str">
        <f t="shared" si="91"/>
        <v>0-500.000</v>
      </c>
    </row>
    <row r="2926" spans="1:13" x14ac:dyDescent="0.35">
      <c r="A2926">
        <v>162</v>
      </c>
      <c r="B2926" t="s">
        <v>9</v>
      </c>
      <c r="C2926">
        <v>360458</v>
      </c>
      <c r="D2926" t="s">
        <v>10</v>
      </c>
      <c r="E2926" t="s">
        <v>11</v>
      </c>
      <c r="F2926" t="s">
        <v>12</v>
      </c>
      <c r="G2926" t="s">
        <v>13</v>
      </c>
      <c r="H2926" t="s">
        <v>13</v>
      </c>
      <c r="I2926">
        <v>30</v>
      </c>
      <c r="J2926" t="str">
        <f>IF(ABS((C2926-AVERAGE($C:$C))/_xlfn.STDEV.S(moras2[SALARIO]))&gt;1.96,"Atípico","No")</f>
        <v>No</v>
      </c>
      <c r="K2926" t="str">
        <f>IF(ABS((moras2[[#This Row],[EDAD]]-AVERAGE($I:$I))/_xlfn.STDEV.S($I:$I))&gt;1.96,"Atípico","No")</f>
        <v>No</v>
      </c>
      <c r="L2926" t="str">
        <f t="shared" si="90"/>
        <v>26-35</v>
      </c>
      <c r="M2926" t="str">
        <f t="shared" si="91"/>
        <v>0-500.000</v>
      </c>
    </row>
    <row r="2927" spans="1:13" x14ac:dyDescent="0.35">
      <c r="A2927">
        <v>1479</v>
      </c>
      <c r="B2927" t="s">
        <v>9</v>
      </c>
      <c r="C2927">
        <v>360420</v>
      </c>
      <c r="D2927" t="s">
        <v>18</v>
      </c>
      <c r="E2927" t="s">
        <v>16</v>
      </c>
      <c r="F2927" t="s">
        <v>12</v>
      </c>
      <c r="G2927" t="s">
        <v>13</v>
      </c>
      <c r="H2927" t="s">
        <v>12</v>
      </c>
      <c r="I2927">
        <v>32</v>
      </c>
      <c r="J2927" t="str">
        <f>IF(ABS((C2927-AVERAGE($C:$C))/_xlfn.STDEV.S(moras2[SALARIO]))&gt;1.96,"Atípico","No")</f>
        <v>No</v>
      </c>
      <c r="K2927" t="str">
        <f>IF(ABS((moras2[[#This Row],[EDAD]]-AVERAGE($I:$I))/_xlfn.STDEV.S($I:$I))&gt;1.96,"Atípico","No")</f>
        <v>No</v>
      </c>
      <c r="L2927" t="str">
        <f t="shared" si="90"/>
        <v>26-35</v>
      </c>
      <c r="M2927" t="str">
        <f t="shared" si="91"/>
        <v>0-500.000</v>
      </c>
    </row>
    <row r="2928" spans="1:13" x14ac:dyDescent="0.35">
      <c r="A2928">
        <v>171</v>
      </c>
      <c r="B2928" t="s">
        <v>9</v>
      </c>
      <c r="C2928">
        <v>360420</v>
      </c>
      <c r="D2928" t="s">
        <v>18</v>
      </c>
      <c r="E2928" t="s">
        <v>16</v>
      </c>
      <c r="F2928" t="s">
        <v>12</v>
      </c>
      <c r="G2928" t="s">
        <v>13</v>
      </c>
      <c r="H2928" t="s">
        <v>12</v>
      </c>
      <c r="I2928">
        <v>33</v>
      </c>
      <c r="J2928" t="str">
        <f>IF(ABS((C2928-AVERAGE($C:$C))/_xlfn.STDEV.S(moras2[SALARIO]))&gt;1.96,"Atípico","No")</f>
        <v>No</v>
      </c>
      <c r="K2928" t="str">
        <f>IF(ABS((moras2[[#This Row],[EDAD]]-AVERAGE($I:$I))/_xlfn.STDEV.S($I:$I))&gt;1.96,"Atípico","No")</f>
        <v>No</v>
      </c>
      <c r="L2928" t="str">
        <f t="shared" si="90"/>
        <v>26-35</v>
      </c>
      <c r="M2928" t="str">
        <f t="shared" si="91"/>
        <v>0-500.000</v>
      </c>
    </row>
    <row r="2929" spans="1:13" x14ac:dyDescent="0.35">
      <c r="A2929">
        <v>4280</v>
      </c>
      <c r="B2929" t="s">
        <v>9</v>
      </c>
      <c r="C2929">
        <v>360420</v>
      </c>
      <c r="D2929" t="s">
        <v>18</v>
      </c>
      <c r="E2929" t="s">
        <v>16</v>
      </c>
      <c r="F2929" t="s">
        <v>12</v>
      </c>
      <c r="G2929" t="s">
        <v>13</v>
      </c>
      <c r="H2929" t="s">
        <v>13</v>
      </c>
      <c r="I2929">
        <v>48</v>
      </c>
      <c r="J2929" t="str">
        <f>IF(ABS((C2929-AVERAGE($C:$C))/_xlfn.STDEV.S(moras2[SALARIO]))&gt;1.96,"Atípico","No")</f>
        <v>No</v>
      </c>
      <c r="K2929" t="str">
        <f>IF(ABS((moras2[[#This Row],[EDAD]]-AVERAGE($I:$I))/_xlfn.STDEV.S($I:$I))&gt;1.96,"Atípico","No")</f>
        <v>No</v>
      </c>
      <c r="L2929" t="str">
        <f t="shared" si="90"/>
        <v>46-55</v>
      </c>
      <c r="M2929" t="str">
        <f t="shared" si="91"/>
        <v>0-500.000</v>
      </c>
    </row>
    <row r="2930" spans="1:13" x14ac:dyDescent="0.35">
      <c r="A2930">
        <v>32</v>
      </c>
      <c r="B2930" t="s">
        <v>9</v>
      </c>
      <c r="C2930">
        <v>360420</v>
      </c>
      <c r="D2930" t="s">
        <v>18</v>
      </c>
      <c r="E2930" t="s">
        <v>16</v>
      </c>
      <c r="F2930" t="s">
        <v>12</v>
      </c>
      <c r="G2930" t="s">
        <v>13</v>
      </c>
      <c r="H2930" t="s">
        <v>12</v>
      </c>
      <c r="I2930">
        <v>53</v>
      </c>
      <c r="J2930" t="str">
        <f>IF(ABS((C2930-AVERAGE($C:$C))/_xlfn.STDEV.S(moras2[SALARIO]))&gt;1.96,"Atípico","No")</f>
        <v>No</v>
      </c>
      <c r="K2930" t="str">
        <f>IF(ABS((moras2[[#This Row],[EDAD]]-AVERAGE($I:$I))/_xlfn.STDEV.S($I:$I))&gt;1.96,"Atípico","No")</f>
        <v>No</v>
      </c>
      <c r="L2930" t="str">
        <f t="shared" si="90"/>
        <v>46-55</v>
      </c>
      <c r="M2930" t="str">
        <f t="shared" si="91"/>
        <v>0-500.000</v>
      </c>
    </row>
    <row r="2931" spans="1:13" x14ac:dyDescent="0.35">
      <c r="A2931">
        <v>595</v>
      </c>
      <c r="B2931" t="s">
        <v>15</v>
      </c>
      <c r="C2931">
        <v>360191</v>
      </c>
      <c r="D2931" t="s">
        <v>10</v>
      </c>
      <c r="E2931" t="s">
        <v>11</v>
      </c>
      <c r="F2931" t="s">
        <v>12</v>
      </c>
      <c r="G2931" t="s">
        <v>13</v>
      </c>
      <c r="H2931" t="s">
        <v>12</v>
      </c>
      <c r="I2931">
        <v>42</v>
      </c>
      <c r="J2931" t="str">
        <f>IF(ABS((C2931-AVERAGE($C:$C))/_xlfn.STDEV.S(moras2[SALARIO]))&gt;1.96,"Atípico","No")</f>
        <v>No</v>
      </c>
      <c r="K2931" t="str">
        <f>IF(ABS((moras2[[#This Row],[EDAD]]-AVERAGE($I:$I))/_xlfn.STDEV.S($I:$I))&gt;1.96,"Atípico","No")</f>
        <v>No</v>
      </c>
      <c r="L2931" t="str">
        <f t="shared" si="90"/>
        <v>36-45</v>
      </c>
      <c r="M2931" t="str">
        <f t="shared" si="91"/>
        <v>0-500.000</v>
      </c>
    </row>
    <row r="2932" spans="1:13" x14ac:dyDescent="0.35">
      <c r="A2932">
        <v>2728</v>
      </c>
      <c r="B2932" t="s">
        <v>9</v>
      </c>
      <c r="C2932">
        <v>360061</v>
      </c>
      <c r="D2932" t="s">
        <v>10</v>
      </c>
      <c r="E2932" t="s">
        <v>16</v>
      </c>
      <c r="F2932" t="s">
        <v>12</v>
      </c>
      <c r="G2932" t="s">
        <v>13</v>
      </c>
      <c r="H2932" t="s">
        <v>13</v>
      </c>
      <c r="I2932">
        <v>32</v>
      </c>
      <c r="J2932" t="str">
        <f>IF(ABS((C2932-AVERAGE($C:$C))/_xlfn.STDEV.S(moras2[SALARIO]))&gt;1.96,"Atípico","No")</f>
        <v>No</v>
      </c>
      <c r="K2932" t="str">
        <f>IF(ABS((moras2[[#This Row],[EDAD]]-AVERAGE($I:$I))/_xlfn.STDEV.S($I:$I))&gt;1.96,"Atípico","No")</f>
        <v>No</v>
      </c>
      <c r="L2932" t="str">
        <f t="shared" si="90"/>
        <v>26-35</v>
      </c>
      <c r="M2932" t="str">
        <f t="shared" si="91"/>
        <v>0-500.000</v>
      </c>
    </row>
    <row r="2933" spans="1:13" x14ac:dyDescent="0.35">
      <c r="A2933">
        <v>1768</v>
      </c>
      <c r="B2933" t="s">
        <v>15</v>
      </c>
      <c r="C2933">
        <v>360000</v>
      </c>
      <c r="D2933" t="s">
        <v>10</v>
      </c>
      <c r="E2933" t="s">
        <v>16</v>
      </c>
      <c r="F2933" t="s">
        <v>12</v>
      </c>
      <c r="G2933" t="s">
        <v>13</v>
      </c>
      <c r="H2933" t="s">
        <v>13</v>
      </c>
      <c r="I2933">
        <v>23</v>
      </c>
      <c r="J2933" t="str">
        <f>IF(ABS((C2933-AVERAGE($C:$C))/_xlfn.STDEV.S(moras2[SALARIO]))&gt;1.96,"Atípico","No")</f>
        <v>No</v>
      </c>
      <c r="K2933" t="str">
        <f>IF(ABS((moras2[[#This Row],[EDAD]]-AVERAGE($I:$I))/_xlfn.STDEV.S($I:$I))&gt;1.96,"Atípico","No")</f>
        <v>No</v>
      </c>
      <c r="L2933" t="str">
        <f t="shared" si="90"/>
        <v>26-35</v>
      </c>
      <c r="M2933" t="str">
        <f t="shared" si="91"/>
        <v>0-500.000</v>
      </c>
    </row>
    <row r="2934" spans="1:13" x14ac:dyDescent="0.35">
      <c r="A2934">
        <v>3178</v>
      </c>
      <c r="B2934" t="s">
        <v>9</v>
      </c>
      <c r="C2934">
        <v>360000</v>
      </c>
      <c r="D2934" t="s">
        <v>10</v>
      </c>
      <c r="E2934" t="s">
        <v>16</v>
      </c>
      <c r="F2934" t="s">
        <v>12</v>
      </c>
      <c r="G2934" t="s">
        <v>13</v>
      </c>
      <c r="H2934" t="s">
        <v>13</v>
      </c>
      <c r="I2934">
        <v>23</v>
      </c>
      <c r="J2934" t="str">
        <f>IF(ABS((C2934-AVERAGE($C:$C))/_xlfn.STDEV.S(moras2[SALARIO]))&gt;1.96,"Atípico","No")</f>
        <v>No</v>
      </c>
      <c r="K2934" t="str">
        <f>IF(ABS((moras2[[#This Row],[EDAD]]-AVERAGE($I:$I))/_xlfn.STDEV.S($I:$I))&gt;1.96,"Atípico","No")</f>
        <v>No</v>
      </c>
      <c r="L2934" t="str">
        <f t="shared" si="90"/>
        <v>26-35</v>
      </c>
      <c r="M2934" t="str">
        <f t="shared" si="91"/>
        <v>0-500.000</v>
      </c>
    </row>
    <row r="2935" spans="1:13" x14ac:dyDescent="0.35">
      <c r="A2935">
        <v>3918</v>
      </c>
      <c r="B2935" t="s">
        <v>15</v>
      </c>
      <c r="C2935">
        <v>360000</v>
      </c>
      <c r="D2935" t="s">
        <v>10</v>
      </c>
      <c r="E2935" t="s">
        <v>16</v>
      </c>
      <c r="F2935" t="s">
        <v>12</v>
      </c>
      <c r="G2935" t="s">
        <v>13</v>
      </c>
      <c r="H2935" t="s">
        <v>13</v>
      </c>
      <c r="I2935">
        <v>23</v>
      </c>
      <c r="J2935" t="str">
        <f>IF(ABS((C2935-AVERAGE($C:$C))/_xlfn.STDEV.S(moras2[SALARIO]))&gt;1.96,"Atípico","No")</f>
        <v>No</v>
      </c>
      <c r="K2935" t="str">
        <f>IF(ABS((moras2[[#This Row],[EDAD]]-AVERAGE($I:$I))/_xlfn.STDEV.S($I:$I))&gt;1.96,"Atípico","No")</f>
        <v>No</v>
      </c>
      <c r="L2935" t="str">
        <f t="shared" si="90"/>
        <v>26-35</v>
      </c>
      <c r="M2935" t="str">
        <f t="shared" si="91"/>
        <v>0-500.000</v>
      </c>
    </row>
    <row r="2936" spans="1:13" x14ac:dyDescent="0.35">
      <c r="A2936">
        <v>2364</v>
      </c>
      <c r="B2936" t="s">
        <v>15</v>
      </c>
      <c r="C2936">
        <v>360000</v>
      </c>
      <c r="D2936" t="s">
        <v>10</v>
      </c>
      <c r="E2936" t="s">
        <v>16</v>
      </c>
      <c r="F2936" t="s">
        <v>12</v>
      </c>
      <c r="G2936" t="s">
        <v>13</v>
      </c>
      <c r="H2936" t="s">
        <v>13</v>
      </c>
      <c r="I2936">
        <v>27</v>
      </c>
      <c r="J2936" t="str">
        <f>IF(ABS((C2936-AVERAGE($C:$C))/_xlfn.STDEV.S(moras2[SALARIO]))&gt;1.96,"Atípico","No")</f>
        <v>No</v>
      </c>
      <c r="K2936" t="str">
        <f>IF(ABS((moras2[[#This Row],[EDAD]]-AVERAGE($I:$I))/_xlfn.STDEV.S($I:$I))&gt;1.96,"Atípico","No")</f>
        <v>No</v>
      </c>
      <c r="L2936" t="str">
        <f t="shared" si="90"/>
        <v>26-35</v>
      </c>
      <c r="M2936" t="str">
        <f t="shared" si="91"/>
        <v>0-500.000</v>
      </c>
    </row>
    <row r="2937" spans="1:13" x14ac:dyDescent="0.35">
      <c r="A2937">
        <v>4686</v>
      </c>
      <c r="B2937" t="s">
        <v>15</v>
      </c>
      <c r="C2937">
        <v>360000</v>
      </c>
      <c r="D2937" t="s">
        <v>10</v>
      </c>
      <c r="E2937" t="s">
        <v>16</v>
      </c>
      <c r="F2937" t="s">
        <v>12</v>
      </c>
      <c r="G2937" t="s">
        <v>13</v>
      </c>
      <c r="H2937" t="s">
        <v>13</v>
      </c>
      <c r="I2937">
        <v>27</v>
      </c>
      <c r="J2937" t="str">
        <f>IF(ABS((C2937-AVERAGE($C:$C))/_xlfn.STDEV.S(moras2[SALARIO]))&gt;1.96,"Atípico","No")</f>
        <v>No</v>
      </c>
      <c r="K2937" t="str">
        <f>IF(ABS((moras2[[#This Row],[EDAD]]-AVERAGE($I:$I))/_xlfn.STDEV.S($I:$I))&gt;1.96,"Atípico","No")</f>
        <v>No</v>
      </c>
      <c r="L2937" t="str">
        <f t="shared" si="90"/>
        <v>26-35</v>
      </c>
      <c r="M2937" t="str">
        <f t="shared" si="91"/>
        <v>0-500.000</v>
      </c>
    </row>
    <row r="2938" spans="1:13" x14ac:dyDescent="0.35">
      <c r="A2938">
        <v>2649</v>
      </c>
      <c r="B2938" t="s">
        <v>15</v>
      </c>
      <c r="C2938">
        <v>360000</v>
      </c>
      <c r="D2938" t="s">
        <v>10</v>
      </c>
      <c r="E2938" t="s">
        <v>16</v>
      </c>
      <c r="F2938" t="s">
        <v>12</v>
      </c>
      <c r="G2938" t="s">
        <v>13</v>
      </c>
      <c r="H2938" t="s">
        <v>13</v>
      </c>
      <c r="I2938">
        <v>30</v>
      </c>
      <c r="J2938" t="str">
        <f>IF(ABS((C2938-AVERAGE($C:$C))/_xlfn.STDEV.S(moras2[SALARIO]))&gt;1.96,"Atípico","No")</f>
        <v>No</v>
      </c>
      <c r="K2938" t="str">
        <f>IF(ABS((moras2[[#This Row],[EDAD]]-AVERAGE($I:$I))/_xlfn.STDEV.S($I:$I))&gt;1.96,"Atípico","No")</f>
        <v>No</v>
      </c>
      <c r="L2938" t="str">
        <f t="shared" si="90"/>
        <v>26-35</v>
      </c>
      <c r="M2938" t="str">
        <f t="shared" si="91"/>
        <v>0-500.000</v>
      </c>
    </row>
    <row r="2939" spans="1:13" x14ac:dyDescent="0.35">
      <c r="A2939">
        <v>2548</v>
      </c>
      <c r="B2939" t="s">
        <v>9</v>
      </c>
      <c r="C2939">
        <v>360000</v>
      </c>
      <c r="D2939" t="s">
        <v>10</v>
      </c>
      <c r="E2939" t="s">
        <v>16</v>
      </c>
      <c r="F2939" t="s">
        <v>12</v>
      </c>
      <c r="G2939" t="s">
        <v>13</v>
      </c>
      <c r="H2939" t="s">
        <v>12</v>
      </c>
      <c r="I2939">
        <v>32</v>
      </c>
      <c r="J2939" t="str">
        <f>IF(ABS((C2939-AVERAGE($C:$C))/_xlfn.STDEV.S(moras2[SALARIO]))&gt;1.96,"Atípico","No")</f>
        <v>No</v>
      </c>
      <c r="K2939" t="str">
        <f>IF(ABS((moras2[[#This Row],[EDAD]]-AVERAGE($I:$I))/_xlfn.STDEV.S($I:$I))&gt;1.96,"Atípico","No")</f>
        <v>No</v>
      </c>
      <c r="L2939" t="str">
        <f t="shared" si="90"/>
        <v>26-35</v>
      </c>
      <c r="M2939" t="str">
        <f t="shared" si="91"/>
        <v>0-500.000</v>
      </c>
    </row>
    <row r="2940" spans="1:13" x14ac:dyDescent="0.35">
      <c r="A2940">
        <v>4407</v>
      </c>
      <c r="B2940" t="s">
        <v>9</v>
      </c>
      <c r="C2940">
        <v>360000</v>
      </c>
      <c r="D2940" t="s">
        <v>10</v>
      </c>
      <c r="E2940" t="s">
        <v>16</v>
      </c>
      <c r="F2940" t="s">
        <v>12</v>
      </c>
      <c r="G2940" t="s">
        <v>12</v>
      </c>
      <c r="H2940" t="s">
        <v>13</v>
      </c>
      <c r="I2940">
        <v>32</v>
      </c>
      <c r="J2940" t="str">
        <f>IF(ABS((C2940-AVERAGE($C:$C))/_xlfn.STDEV.S(moras2[SALARIO]))&gt;1.96,"Atípico","No")</f>
        <v>No</v>
      </c>
      <c r="K2940" t="str">
        <f>IF(ABS((moras2[[#This Row],[EDAD]]-AVERAGE($I:$I))/_xlfn.STDEV.S($I:$I))&gt;1.96,"Atípico","No")</f>
        <v>No</v>
      </c>
      <c r="L2940" t="str">
        <f t="shared" si="90"/>
        <v>26-35</v>
      </c>
      <c r="M2940" t="str">
        <f t="shared" si="91"/>
        <v>0-500.000</v>
      </c>
    </row>
    <row r="2941" spans="1:13" x14ac:dyDescent="0.35">
      <c r="A2941">
        <v>574</v>
      </c>
      <c r="B2941" t="s">
        <v>9</v>
      </c>
      <c r="C2941">
        <v>360000</v>
      </c>
      <c r="D2941" t="s">
        <v>10</v>
      </c>
      <c r="E2941" t="s">
        <v>16</v>
      </c>
      <c r="F2941" t="s">
        <v>12</v>
      </c>
      <c r="G2941" t="s">
        <v>13</v>
      </c>
      <c r="H2941" t="s">
        <v>13</v>
      </c>
      <c r="I2941">
        <v>36</v>
      </c>
      <c r="J2941" t="str">
        <f>IF(ABS((C2941-AVERAGE($C:$C))/_xlfn.STDEV.S(moras2[SALARIO]))&gt;1.96,"Atípico","No")</f>
        <v>No</v>
      </c>
      <c r="K2941" t="str">
        <f>IF(ABS((moras2[[#This Row],[EDAD]]-AVERAGE($I:$I))/_xlfn.STDEV.S($I:$I))&gt;1.96,"Atípico","No")</f>
        <v>No</v>
      </c>
      <c r="L2941" t="str">
        <f t="shared" si="90"/>
        <v>36-45</v>
      </c>
      <c r="M2941" t="str">
        <f t="shared" si="91"/>
        <v>0-500.000</v>
      </c>
    </row>
    <row r="2942" spans="1:13" x14ac:dyDescent="0.35">
      <c r="A2942">
        <v>2446</v>
      </c>
      <c r="B2942" t="s">
        <v>9</v>
      </c>
      <c r="C2942">
        <v>360000</v>
      </c>
      <c r="D2942" t="s">
        <v>10</v>
      </c>
      <c r="E2942" t="s">
        <v>16</v>
      </c>
      <c r="F2942" t="s">
        <v>12</v>
      </c>
      <c r="G2942" t="s">
        <v>13</v>
      </c>
      <c r="H2942" t="s">
        <v>13</v>
      </c>
      <c r="I2942">
        <v>37</v>
      </c>
      <c r="J2942" t="str">
        <f>IF(ABS((C2942-AVERAGE($C:$C))/_xlfn.STDEV.S(moras2[SALARIO]))&gt;1.96,"Atípico","No")</f>
        <v>No</v>
      </c>
      <c r="K2942" t="str">
        <f>IF(ABS((moras2[[#This Row],[EDAD]]-AVERAGE($I:$I))/_xlfn.STDEV.S($I:$I))&gt;1.96,"Atípico","No")</f>
        <v>No</v>
      </c>
      <c r="L2942" t="str">
        <f t="shared" si="90"/>
        <v>36-45</v>
      </c>
      <c r="M2942" t="str">
        <f t="shared" si="91"/>
        <v>0-500.000</v>
      </c>
    </row>
    <row r="2943" spans="1:13" x14ac:dyDescent="0.35">
      <c r="A2943">
        <v>1060</v>
      </c>
      <c r="B2943" t="s">
        <v>9</v>
      </c>
      <c r="C2943">
        <v>360000</v>
      </c>
      <c r="D2943" t="s">
        <v>10</v>
      </c>
      <c r="E2943" t="s">
        <v>16</v>
      </c>
      <c r="F2943" t="s">
        <v>12</v>
      </c>
      <c r="G2943" t="s">
        <v>13</v>
      </c>
      <c r="H2943" t="s">
        <v>13</v>
      </c>
      <c r="I2943">
        <v>40</v>
      </c>
      <c r="J2943" t="str">
        <f>IF(ABS((C2943-AVERAGE($C:$C))/_xlfn.STDEV.S(moras2[SALARIO]))&gt;1.96,"Atípico","No")</f>
        <v>No</v>
      </c>
      <c r="K2943" t="str">
        <f>IF(ABS((moras2[[#This Row],[EDAD]]-AVERAGE($I:$I))/_xlfn.STDEV.S($I:$I))&gt;1.96,"Atípico","No")</f>
        <v>No</v>
      </c>
      <c r="L2943" t="str">
        <f t="shared" si="90"/>
        <v>36-45</v>
      </c>
      <c r="M2943" t="str">
        <f t="shared" si="91"/>
        <v>0-500.000</v>
      </c>
    </row>
    <row r="2944" spans="1:13" x14ac:dyDescent="0.35">
      <c r="A2944">
        <v>2039</v>
      </c>
      <c r="B2944" t="s">
        <v>9</v>
      </c>
      <c r="C2944">
        <v>360000</v>
      </c>
      <c r="D2944" t="s">
        <v>10</v>
      </c>
      <c r="E2944" t="s">
        <v>16</v>
      </c>
      <c r="F2944" t="s">
        <v>12</v>
      </c>
      <c r="G2944" t="s">
        <v>13</v>
      </c>
      <c r="H2944" t="s">
        <v>13</v>
      </c>
      <c r="I2944">
        <v>49</v>
      </c>
      <c r="J2944" t="str">
        <f>IF(ABS((C2944-AVERAGE($C:$C))/_xlfn.STDEV.S(moras2[SALARIO]))&gt;1.96,"Atípico","No")</f>
        <v>No</v>
      </c>
      <c r="K2944" t="str">
        <f>IF(ABS((moras2[[#This Row],[EDAD]]-AVERAGE($I:$I))/_xlfn.STDEV.S($I:$I))&gt;1.96,"Atípico","No")</f>
        <v>No</v>
      </c>
      <c r="L2944" t="str">
        <f t="shared" si="90"/>
        <v>46-55</v>
      </c>
      <c r="M2944" t="str">
        <f t="shared" si="91"/>
        <v>0-500.000</v>
      </c>
    </row>
    <row r="2945" spans="1:13" x14ac:dyDescent="0.35">
      <c r="A2945">
        <v>689</v>
      </c>
      <c r="B2945" t="s">
        <v>15</v>
      </c>
      <c r="C2945">
        <v>360000</v>
      </c>
      <c r="D2945" t="s">
        <v>10</v>
      </c>
      <c r="E2945" t="s">
        <v>16</v>
      </c>
      <c r="F2945" t="s">
        <v>12</v>
      </c>
      <c r="G2945" t="s">
        <v>13</v>
      </c>
      <c r="H2945" t="s">
        <v>13</v>
      </c>
      <c r="I2945">
        <v>52</v>
      </c>
      <c r="J2945" t="str">
        <f>IF(ABS((C2945-AVERAGE($C:$C))/_xlfn.STDEV.S(moras2[SALARIO]))&gt;1.96,"Atípico","No")</f>
        <v>No</v>
      </c>
      <c r="K2945" t="str">
        <f>IF(ABS((moras2[[#This Row],[EDAD]]-AVERAGE($I:$I))/_xlfn.STDEV.S($I:$I))&gt;1.96,"Atípico","No")</f>
        <v>No</v>
      </c>
      <c r="L2945" t="str">
        <f t="shared" si="90"/>
        <v>46-55</v>
      </c>
      <c r="M2945" t="str">
        <f t="shared" si="91"/>
        <v>0-500.000</v>
      </c>
    </row>
    <row r="2946" spans="1:13" x14ac:dyDescent="0.35">
      <c r="A2946">
        <v>3990</v>
      </c>
      <c r="B2946" t="s">
        <v>9</v>
      </c>
      <c r="C2946">
        <v>360000</v>
      </c>
      <c r="D2946" t="s">
        <v>10</v>
      </c>
      <c r="E2946" t="s">
        <v>16</v>
      </c>
      <c r="F2946" t="s">
        <v>12</v>
      </c>
      <c r="G2946" t="s">
        <v>13</v>
      </c>
      <c r="H2946" t="s">
        <v>13</v>
      </c>
      <c r="I2946">
        <v>54</v>
      </c>
      <c r="J2946" t="str">
        <f>IF(ABS((C2946-AVERAGE($C:$C))/_xlfn.STDEV.S(moras2[SALARIO]))&gt;1.96,"Atípico","No")</f>
        <v>No</v>
      </c>
      <c r="K2946" t="str">
        <f>IF(ABS((moras2[[#This Row],[EDAD]]-AVERAGE($I:$I))/_xlfn.STDEV.S($I:$I))&gt;1.96,"Atípico","No")</f>
        <v>No</v>
      </c>
      <c r="L2946" t="str">
        <f t="shared" ref="L2946:L3009" si="92">IF(I2946&lt;=35,"26-35",IF(I2946&lt;=45,"36-45",IF(I2946&lt;=55,"46-55","56+")))</f>
        <v>46-55</v>
      </c>
      <c r="M2946" t="str">
        <f t="shared" ref="M2946:M3009" si="93">IF(C2946&lt;=500000,"0-500.000",
IF(C2946&lt;=1000000,"500.001-1.000.000",
IF(C2946&lt;=5000000,"1.000.001-5.000.000",
"5.000.001-16.858.742")))</f>
        <v>0-500.000</v>
      </c>
    </row>
    <row r="2947" spans="1:13" x14ac:dyDescent="0.35">
      <c r="A2947">
        <v>4006</v>
      </c>
      <c r="B2947" t="s">
        <v>9</v>
      </c>
      <c r="C2947">
        <v>359809.91</v>
      </c>
      <c r="D2947" t="s">
        <v>10</v>
      </c>
      <c r="E2947" t="s">
        <v>16</v>
      </c>
      <c r="F2947" t="s">
        <v>12</v>
      </c>
      <c r="G2947" t="s">
        <v>13</v>
      </c>
      <c r="H2947" t="s">
        <v>13</v>
      </c>
      <c r="I2947">
        <v>24</v>
      </c>
      <c r="J2947" t="str">
        <f>IF(ABS((C2947-AVERAGE($C:$C))/_xlfn.STDEV.S(moras2[SALARIO]))&gt;1.96,"Atípico","No")</f>
        <v>No</v>
      </c>
      <c r="K2947" t="str">
        <f>IF(ABS((moras2[[#This Row],[EDAD]]-AVERAGE($I:$I))/_xlfn.STDEV.S($I:$I))&gt;1.96,"Atípico","No")</f>
        <v>No</v>
      </c>
      <c r="L2947" t="str">
        <f t="shared" si="92"/>
        <v>26-35</v>
      </c>
      <c r="M2947" t="str">
        <f t="shared" si="93"/>
        <v>0-500.000</v>
      </c>
    </row>
    <row r="2948" spans="1:13" x14ac:dyDescent="0.35">
      <c r="A2948">
        <v>950</v>
      </c>
      <c r="B2948" t="s">
        <v>15</v>
      </c>
      <c r="C2948">
        <v>359550</v>
      </c>
      <c r="D2948" t="s">
        <v>10</v>
      </c>
      <c r="E2948" t="s">
        <v>16</v>
      </c>
      <c r="F2948" t="s">
        <v>12</v>
      </c>
      <c r="G2948" t="s">
        <v>13</v>
      </c>
      <c r="H2948" t="s">
        <v>13</v>
      </c>
      <c r="I2948">
        <v>54</v>
      </c>
      <c r="J2948" t="str">
        <f>IF(ABS((C2948-AVERAGE($C:$C))/_xlfn.STDEV.S(moras2[SALARIO]))&gt;1.96,"Atípico","No")</f>
        <v>No</v>
      </c>
      <c r="K2948" t="str">
        <f>IF(ABS((moras2[[#This Row],[EDAD]]-AVERAGE($I:$I))/_xlfn.STDEV.S($I:$I))&gt;1.96,"Atípico","No")</f>
        <v>No</v>
      </c>
      <c r="L2948" t="str">
        <f t="shared" si="92"/>
        <v>46-55</v>
      </c>
      <c r="M2948" t="str">
        <f t="shared" si="93"/>
        <v>0-500.000</v>
      </c>
    </row>
    <row r="2949" spans="1:13" x14ac:dyDescent="0.35">
      <c r="A2949">
        <v>1860</v>
      </c>
      <c r="B2949" t="s">
        <v>15</v>
      </c>
      <c r="C2949">
        <v>359545</v>
      </c>
      <c r="D2949" t="s">
        <v>10</v>
      </c>
      <c r="E2949" t="s">
        <v>16</v>
      </c>
      <c r="F2949" t="s">
        <v>12</v>
      </c>
      <c r="G2949" t="s">
        <v>13</v>
      </c>
      <c r="H2949" t="s">
        <v>13</v>
      </c>
      <c r="I2949">
        <v>27</v>
      </c>
      <c r="J2949" t="str">
        <f>IF(ABS((C2949-AVERAGE($C:$C))/_xlfn.STDEV.S(moras2[SALARIO]))&gt;1.96,"Atípico","No")</f>
        <v>No</v>
      </c>
      <c r="K2949" t="str">
        <f>IF(ABS((moras2[[#This Row],[EDAD]]-AVERAGE($I:$I))/_xlfn.STDEV.S($I:$I))&gt;1.96,"Atípico","No")</f>
        <v>No</v>
      </c>
      <c r="L2949" t="str">
        <f t="shared" si="92"/>
        <v>26-35</v>
      </c>
      <c r="M2949" t="str">
        <f t="shared" si="93"/>
        <v>0-500.000</v>
      </c>
    </row>
    <row r="2950" spans="1:13" x14ac:dyDescent="0.35">
      <c r="A2950">
        <v>3745</v>
      </c>
      <c r="B2950" t="s">
        <v>15</v>
      </c>
      <c r="C2950">
        <v>359545</v>
      </c>
      <c r="D2950" t="s">
        <v>10</v>
      </c>
      <c r="E2950" t="s">
        <v>16</v>
      </c>
      <c r="F2950" t="s">
        <v>12</v>
      </c>
      <c r="G2950" t="s">
        <v>13</v>
      </c>
      <c r="H2950" t="s">
        <v>13</v>
      </c>
      <c r="I2950">
        <v>30</v>
      </c>
      <c r="J2950" t="str">
        <f>IF(ABS((C2950-AVERAGE($C:$C))/_xlfn.STDEV.S(moras2[SALARIO]))&gt;1.96,"Atípico","No")</f>
        <v>No</v>
      </c>
      <c r="K2950" t="str">
        <f>IF(ABS((moras2[[#This Row],[EDAD]]-AVERAGE($I:$I))/_xlfn.STDEV.S($I:$I))&gt;1.96,"Atípico","No")</f>
        <v>No</v>
      </c>
      <c r="L2950" t="str">
        <f t="shared" si="92"/>
        <v>26-35</v>
      </c>
      <c r="M2950" t="str">
        <f t="shared" si="93"/>
        <v>0-500.000</v>
      </c>
    </row>
    <row r="2951" spans="1:13" x14ac:dyDescent="0.35">
      <c r="A2951">
        <v>4292</v>
      </c>
      <c r="B2951" t="s">
        <v>15</v>
      </c>
      <c r="C2951">
        <v>359544.28</v>
      </c>
      <c r="D2951" t="s">
        <v>10</v>
      </c>
      <c r="E2951" t="s">
        <v>16</v>
      </c>
      <c r="F2951" t="s">
        <v>12</v>
      </c>
      <c r="G2951" t="s">
        <v>13</v>
      </c>
      <c r="H2951" t="s">
        <v>12</v>
      </c>
      <c r="I2951">
        <v>29</v>
      </c>
      <c r="J2951" t="str">
        <f>IF(ABS((C2951-AVERAGE($C:$C))/_xlfn.STDEV.S(moras2[SALARIO]))&gt;1.96,"Atípico","No")</f>
        <v>No</v>
      </c>
      <c r="K2951" t="str">
        <f>IF(ABS((moras2[[#This Row],[EDAD]]-AVERAGE($I:$I))/_xlfn.STDEV.S($I:$I))&gt;1.96,"Atípico","No")</f>
        <v>No</v>
      </c>
      <c r="L2951" t="str">
        <f t="shared" si="92"/>
        <v>26-35</v>
      </c>
      <c r="M2951" t="str">
        <f t="shared" si="93"/>
        <v>0-500.000</v>
      </c>
    </row>
    <row r="2952" spans="1:13" x14ac:dyDescent="0.35">
      <c r="A2952">
        <v>749</v>
      </c>
      <c r="B2952" t="s">
        <v>15</v>
      </c>
      <c r="C2952">
        <v>359544.27</v>
      </c>
      <c r="D2952" t="s">
        <v>10</v>
      </c>
      <c r="E2952" t="s">
        <v>16</v>
      </c>
      <c r="F2952" t="s">
        <v>12</v>
      </c>
      <c r="G2952" t="s">
        <v>13</v>
      </c>
      <c r="H2952" t="s">
        <v>13</v>
      </c>
      <c r="I2952">
        <v>25</v>
      </c>
      <c r="J2952" t="str">
        <f>IF(ABS((C2952-AVERAGE($C:$C))/_xlfn.STDEV.S(moras2[SALARIO]))&gt;1.96,"Atípico","No")</f>
        <v>No</v>
      </c>
      <c r="K2952" t="str">
        <f>IF(ABS((moras2[[#This Row],[EDAD]]-AVERAGE($I:$I))/_xlfn.STDEV.S($I:$I))&gt;1.96,"Atípico","No")</f>
        <v>No</v>
      </c>
      <c r="L2952" t="str">
        <f t="shared" si="92"/>
        <v>26-35</v>
      </c>
      <c r="M2952" t="str">
        <f t="shared" si="93"/>
        <v>0-500.000</v>
      </c>
    </row>
    <row r="2953" spans="1:13" x14ac:dyDescent="0.35">
      <c r="A2953">
        <v>4153</v>
      </c>
      <c r="B2953" t="s">
        <v>9</v>
      </c>
      <c r="C2953">
        <v>359544.27</v>
      </c>
      <c r="D2953" t="s">
        <v>21</v>
      </c>
      <c r="E2953" t="s">
        <v>16</v>
      </c>
      <c r="F2953" t="s">
        <v>12</v>
      </c>
      <c r="G2953" t="s">
        <v>12</v>
      </c>
      <c r="H2953" t="s">
        <v>13</v>
      </c>
      <c r="I2953">
        <v>20</v>
      </c>
      <c r="J2953" t="str">
        <f>IF(ABS((C2953-AVERAGE($C:$C))/_xlfn.STDEV.S(moras2[SALARIO]))&gt;1.96,"Atípico","No")</f>
        <v>No</v>
      </c>
      <c r="K2953" t="str">
        <f>IF(ABS((moras2[[#This Row],[EDAD]]-AVERAGE($I:$I))/_xlfn.STDEV.S($I:$I))&gt;1.96,"Atípico","No")</f>
        <v>No</v>
      </c>
      <c r="L2953" t="str">
        <f t="shared" si="92"/>
        <v>26-35</v>
      </c>
      <c r="M2953" t="str">
        <f t="shared" si="93"/>
        <v>0-500.000</v>
      </c>
    </row>
    <row r="2954" spans="1:13" x14ac:dyDescent="0.35">
      <c r="A2954">
        <v>1055</v>
      </c>
      <c r="B2954" t="s">
        <v>15</v>
      </c>
      <c r="C2954">
        <v>359544.27</v>
      </c>
      <c r="D2954" t="s">
        <v>21</v>
      </c>
      <c r="E2954" t="s">
        <v>16</v>
      </c>
      <c r="F2954" t="s">
        <v>12</v>
      </c>
      <c r="G2954" t="s">
        <v>12</v>
      </c>
      <c r="H2954" t="s">
        <v>13</v>
      </c>
      <c r="I2954">
        <v>26</v>
      </c>
      <c r="J2954" t="str">
        <f>IF(ABS((C2954-AVERAGE($C:$C))/_xlfn.STDEV.S(moras2[SALARIO]))&gt;1.96,"Atípico","No")</f>
        <v>No</v>
      </c>
      <c r="K2954" t="str">
        <f>IF(ABS((moras2[[#This Row],[EDAD]]-AVERAGE($I:$I))/_xlfn.STDEV.S($I:$I))&gt;1.96,"Atípico","No")</f>
        <v>No</v>
      </c>
      <c r="L2954" t="str">
        <f t="shared" si="92"/>
        <v>26-35</v>
      </c>
      <c r="M2954" t="str">
        <f t="shared" si="93"/>
        <v>0-500.000</v>
      </c>
    </row>
    <row r="2955" spans="1:13" x14ac:dyDescent="0.35">
      <c r="A2955">
        <v>1886</v>
      </c>
      <c r="B2955" t="s">
        <v>9</v>
      </c>
      <c r="C2955">
        <v>359544.27</v>
      </c>
      <c r="D2955" t="s">
        <v>21</v>
      </c>
      <c r="E2955" t="s">
        <v>16</v>
      </c>
      <c r="F2955" t="s">
        <v>12</v>
      </c>
      <c r="G2955" t="s">
        <v>12</v>
      </c>
      <c r="H2955" t="s">
        <v>13</v>
      </c>
      <c r="I2955">
        <v>26</v>
      </c>
      <c r="J2955" t="str">
        <f>IF(ABS((C2955-AVERAGE($C:$C))/_xlfn.STDEV.S(moras2[SALARIO]))&gt;1.96,"Atípico","No")</f>
        <v>No</v>
      </c>
      <c r="K2955" t="str">
        <f>IF(ABS((moras2[[#This Row],[EDAD]]-AVERAGE($I:$I))/_xlfn.STDEV.S($I:$I))&gt;1.96,"Atípico","No")</f>
        <v>No</v>
      </c>
      <c r="L2955" t="str">
        <f t="shared" si="92"/>
        <v>26-35</v>
      </c>
      <c r="M2955" t="str">
        <f t="shared" si="93"/>
        <v>0-500.000</v>
      </c>
    </row>
    <row r="2956" spans="1:13" x14ac:dyDescent="0.35">
      <c r="A2956">
        <v>2568</v>
      </c>
      <c r="B2956" t="s">
        <v>9</v>
      </c>
      <c r="C2956">
        <v>359544.27</v>
      </c>
      <c r="D2956" t="s">
        <v>21</v>
      </c>
      <c r="E2956" t="s">
        <v>16</v>
      </c>
      <c r="F2956" t="s">
        <v>12</v>
      </c>
      <c r="G2956" t="s">
        <v>12</v>
      </c>
      <c r="H2956" t="s">
        <v>13</v>
      </c>
      <c r="I2956">
        <v>28</v>
      </c>
      <c r="J2956" t="str">
        <f>IF(ABS((C2956-AVERAGE($C:$C))/_xlfn.STDEV.S(moras2[SALARIO]))&gt;1.96,"Atípico","No")</f>
        <v>No</v>
      </c>
      <c r="K2956" t="str">
        <f>IF(ABS((moras2[[#This Row],[EDAD]]-AVERAGE($I:$I))/_xlfn.STDEV.S($I:$I))&gt;1.96,"Atípico","No")</f>
        <v>No</v>
      </c>
      <c r="L2956" t="str">
        <f t="shared" si="92"/>
        <v>26-35</v>
      </c>
      <c r="M2956" t="str">
        <f t="shared" si="93"/>
        <v>0-500.000</v>
      </c>
    </row>
    <row r="2957" spans="1:13" x14ac:dyDescent="0.35">
      <c r="A2957">
        <v>3668</v>
      </c>
      <c r="B2957" t="s">
        <v>15</v>
      </c>
      <c r="C2957">
        <v>359544.27</v>
      </c>
      <c r="D2957" t="s">
        <v>21</v>
      </c>
      <c r="E2957" t="s">
        <v>16</v>
      </c>
      <c r="F2957" t="s">
        <v>12</v>
      </c>
      <c r="G2957" t="s">
        <v>12</v>
      </c>
      <c r="H2957" t="s">
        <v>13</v>
      </c>
      <c r="I2957">
        <v>29</v>
      </c>
      <c r="J2957" t="str">
        <f>IF(ABS((C2957-AVERAGE($C:$C))/_xlfn.STDEV.S(moras2[SALARIO]))&gt;1.96,"Atípico","No")</f>
        <v>No</v>
      </c>
      <c r="K2957" t="str">
        <f>IF(ABS((moras2[[#This Row],[EDAD]]-AVERAGE($I:$I))/_xlfn.STDEV.S($I:$I))&gt;1.96,"Atípico","No")</f>
        <v>No</v>
      </c>
      <c r="L2957" t="str">
        <f t="shared" si="92"/>
        <v>26-35</v>
      </c>
      <c r="M2957" t="str">
        <f t="shared" si="93"/>
        <v>0-500.000</v>
      </c>
    </row>
    <row r="2958" spans="1:13" x14ac:dyDescent="0.35">
      <c r="A2958">
        <v>340</v>
      </c>
      <c r="B2958" t="s">
        <v>15</v>
      </c>
      <c r="C2958">
        <v>359544.27</v>
      </c>
      <c r="D2958" t="s">
        <v>21</v>
      </c>
      <c r="E2958" t="s">
        <v>16</v>
      </c>
      <c r="F2958" t="s">
        <v>12</v>
      </c>
      <c r="G2958" t="s">
        <v>12</v>
      </c>
      <c r="H2958" t="s">
        <v>13</v>
      </c>
      <c r="I2958">
        <v>32</v>
      </c>
      <c r="J2958" t="str">
        <f>IF(ABS((C2958-AVERAGE($C:$C))/_xlfn.STDEV.S(moras2[SALARIO]))&gt;1.96,"Atípico","No")</f>
        <v>No</v>
      </c>
      <c r="K2958" t="str">
        <f>IF(ABS((moras2[[#This Row],[EDAD]]-AVERAGE($I:$I))/_xlfn.STDEV.S($I:$I))&gt;1.96,"Atípico","No")</f>
        <v>No</v>
      </c>
      <c r="L2958" t="str">
        <f t="shared" si="92"/>
        <v>26-35</v>
      </c>
      <c r="M2958" t="str">
        <f t="shared" si="93"/>
        <v>0-500.000</v>
      </c>
    </row>
    <row r="2959" spans="1:13" x14ac:dyDescent="0.35">
      <c r="A2959">
        <v>3200</v>
      </c>
      <c r="B2959" t="s">
        <v>15</v>
      </c>
      <c r="C2959">
        <v>359544.27</v>
      </c>
      <c r="D2959" t="s">
        <v>21</v>
      </c>
      <c r="E2959" t="s">
        <v>16</v>
      </c>
      <c r="F2959" t="s">
        <v>12</v>
      </c>
      <c r="G2959" t="s">
        <v>12</v>
      </c>
      <c r="H2959" t="s">
        <v>13</v>
      </c>
      <c r="I2959">
        <v>32</v>
      </c>
      <c r="J2959" t="str">
        <f>IF(ABS((C2959-AVERAGE($C:$C))/_xlfn.STDEV.S(moras2[SALARIO]))&gt;1.96,"Atípico","No")</f>
        <v>No</v>
      </c>
      <c r="K2959" t="str">
        <f>IF(ABS((moras2[[#This Row],[EDAD]]-AVERAGE($I:$I))/_xlfn.STDEV.S($I:$I))&gt;1.96,"Atípico","No")</f>
        <v>No</v>
      </c>
      <c r="L2959" t="str">
        <f t="shared" si="92"/>
        <v>26-35</v>
      </c>
      <c r="M2959" t="str">
        <f t="shared" si="93"/>
        <v>0-500.000</v>
      </c>
    </row>
    <row r="2960" spans="1:13" x14ac:dyDescent="0.35">
      <c r="A2960">
        <v>1356</v>
      </c>
      <c r="B2960" t="s">
        <v>15</v>
      </c>
      <c r="C2960">
        <v>359544.27</v>
      </c>
      <c r="D2960" t="s">
        <v>21</v>
      </c>
      <c r="E2960" t="s">
        <v>16</v>
      </c>
      <c r="F2960" t="s">
        <v>12</v>
      </c>
      <c r="G2960" t="s">
        <v>12</v>
      </c>
      <c r="H2960" t="s">
        <v>13</v>
      </c>
      <c r="I2960">
        <v>35</v>
      </c>
      <c r="J2960" t="str">
        <f>IF(ABS((C2960-AVERAGE($C:$C))/_xlfn.STDEV.S(moras2[SALARIO]))&gt;1.96,"Atípico","No")</f>
        <v>No</v>
      </c>
      <c r="K2960" t="str">
        <f>IF(ABS((moras2[[#This Row],[EDAD]]-AVERAGE($I:$I))/_xlfn.STDEV.S($I:$I))&gt;1.96,"Atípico","No")</f>
        <v>No</v>
      </c>
      <c r="L2960" t="str">
        <f t="shared" si="92"/>
        <v>26-35</v>
      </c>
      <c r="M2960" t="str">
        <f t="shared" si="93"/>
        <v>0-500.000</v>
      </c>
    </row>
    <row r="2961" spans="1:13" x14ac:dyDescent="0.35">
      <c r="A2961">
        <v>2891</v>
      </c>
      <c r="B2961" t="s">
        <v>15</v>
      </c>
      <c r="C2961">
        <v>359544.27</v>
      </c>
      <c r="D2961" t="s">
        <v>21</v>
      </c>
      <c r="E2961" t="s">
        <v>16</v>
      </c>
      <c r="F2961" t="s">
        <v>12</v>
      </c>
      <c r="G2961" t="s">
        <v>12</v>
      </c>
      <c r="H2961" t="s">
        <v>13</v>
      </c>
      <c r="I2961">
        <v>38</v>
      </c>
      <c r="J2961" t="str">
        <f>IF(ABS((C2961-AVERAGE($C:$C))/_xlfn.STDEV.S(moras2[SALARIO]))&gt;1.96,"Atípico","No")</f>
        <v>No</v>
      </c>
      <c r="K2961" t="str">
        <f>IF(ABS((moras2[[#This Row],[EDAD]]-AVERAGE($I:$I))/_xlfn.STDEV.S($I:$I))&gt;1.96,"Atípico","No")</f>
        <v>No</v>
      </c>
      <c r="L2961" t="str">
        <f t="shared" si="92"/>
        <v>36-45</v>
      </c>
      <c r="M2961" t="str">
        <f t="shared" si="93"/>
        <v>0-500.000</v>
      </c>
    </row>
    <row r="2962" spans="1:13" x14ac:dyDescent="0.35">
      <c r="A2962">
        <v>4200</v>
      </c>
      <c r="B2962" t="s">
        <v>9</v>
      </c>
      <c r="C2962">
        <v>359544.27</v>
      </c>
      <c r="D2962" t="s">
        <v>21</v>
      </c>
      <c r="E2962" t="s">
        <v>16</v>
      </c>
      <c r="F2962" t="s">
        <v>12</v>
      </c>
      <c r="G2962" t="s">
        <v>12</v>
      </c>
      <c r="H2962" t="s">
        <v>13</v>
      </c>
      <c r="I2962">
        <v>38</v>
      </c>
      <c r="J2962" t="str">
        <f>IF(ABS((C2962-AVERAGE($C:$C))/_xlfn.STDEV.S(moras2[SALARIO]))&gt;1.96,"Atípico","No")</f>
        <v>No</v>
      </c>
      <c r="K2962" t="str">
        <f>IF(ABS((moras2[[#This Row],[EDAD]]-AVERAGE($I:$I))/_xlfn.STDEV.S($I:$I))&gt;1.96,"Atípico","No")</f>
        <v>No</v>
      </c>
      <c r="L2962" t="str">
        <f t="shared" si="92"/>
        <v>36-45</v>
      </c>
      <c r="M2962" t="str">
        <f t="shared" si="93"/>
        <v>0-500.000</v>
      </c>
    </row>
    <row r="2963" spans="1:13" x14ac:dyDescent="0.35">
      <c r="A2963">
        <v>3757</v>
      </c>
      <c r="B2963" t="s">
        <v>15</v>
      </c>
      <c r="C2963">
        <v>359544.27</v>
      </c>
      <c r="D2963" t="s">
        <v>21</v>
      </c>
      <c r="E2963" t="s">
        <v>16</v>
      </c>
      <c r="F2963" t="s">
        <v>12</v>
      </c>
      <c r="G2963" t="s">
        <v>12</v>
      </c>
      <c r="H2963" t="s">
        <v>13</v>
      </c>
      <c r="I2963">
        <v>40</v>
      </c>
      <c r="J2963" t="str">
        <f>IF(ABS((C2963-AVERAGE($C:$C))/_xlfn.STDEV.S(moras2[SALARIO]))&gt;1.96,"Atípico","No")</f>
        <v>No</v>
      </c>
      <c r="K2963" t="str">
        <f>IF(ABS((moras2[[#This Row],[EDAD]]-AVERAGE($I:$I))/_xlfn.STDEV.S($I:$I))&gt;1.96,"Atípico","No")</f>
        <v>No</v>
      </c>
      <c r="L2963" t="str">
        <f t="shared" si="92"/>
        <v>36-45</v>
      </c>
      <c r="M2963" t="str">
        <f t="shared" si="93"/>
        <v>0-500.000</v>
      </c>
    </row>
    <row r="2964" spans="1:13" x14ac:dyDescent="0.35">
      <c r="A2964">
        <v>4708</v>
      </c>
      <c r="B2964" t="s">
        <v>15</v>
      </c>
      <c r="C2964">
        <v>359544.27</v>
      </c>
      <c r="D2964" t="s">
        <v>21</v>
      </c>
      <c r="E2964" t="s">
        <v>16</v>
      </c>
      <c r="F2964" t="s">
        <v>12</v>
      </c>
      <c r="G2964" t="s">
        <v>12</v>
      </c>
      <c r="H2964" t="s">
        <v>13</v>
      </c>
      <c r="I2964">
        <v>44</v>
      </c>
      <c r="J2964" t="str">
        <f>IF(ABS((C2964-AVERAGE($C:$C))/_xlfn.STDEV.S(moras2[SALARIO]))&gt;1.96,"Atípico","No")</f>
        <v>No</v>
      </c>
      <c r="K2964" t="str">
        <f>IF(ABS((moras2[[#This Row],[EDAD]]-AVERAGE($I:$I))/_xlfn.STDEV.S($I:$I))&gt;1.96,"Atípico","No")</f>
        <v>No</v>
      </c>
      <c r="L2964" t="str">
        <f t="shared" si="92"/>
        <v>36-45</v>
      </c>
      <c r="M2964" t="str">
        <f t="shared" si="93"/>
        <v>0-500.000</v>
      </c>
    </row>
    <row r="2965" spans="1:13" x14ac:dyDescent="0.35">
      <c r="A2965">
        <v>628</v>
      </c>
      <c r="B2965" t="s">
        <v>15</v>
      </c>
      <c r="C2965">
        <v>359544.27</v>
      </c>
      <c r="D2965" t="s">
        <v>21</v>
      </c>
      <c r="E2965" t="s">
        <v>16</v>
      </c>
      <c r="F2965" t="s">
        <v>12</v>
      </c>
      <c r="G2965" t="s">
        <v>12</v>
      </c>
      <c r="H2965" t="s">
        <v>13</v>
      </c>
      <c r="I2965">
        <v>46</v>
      </c>
      <c r="J2965" t="str">
        <f>IF(ABS((C2965-AVERAGE($C:$C))/_xlfn.STDEV.S(moras2[SALARIO]))&gt;1.96,"Atípico","No")</f>
        <v>No</v>
      </c>
      <c r="K2965" t="str">
        <f>IF(ABS((moras2[[#This Row],[EDAD]]-AVERAGE($I:$I))/_xlfn.STDEV.S($I:$I))&gt;1.96,"Atípico","No")</f>
        <v>No</v>
      </c>
      <c r="L2965" t="str">
        <f t="shared" si="92"/>
        <v>46-55</v>
      </c>
      <c r="M2965" t="str">
        <f t="shared" si="93"/>
        <v>0-500.000</v>
      </c>
    </row>
    <row r="2966" spans="1:13" x14ac:dyDescent="0.35">
      <c r="A2966">
        <v>2783</v>
      </c>
      <c r="B2966" t="s">
        <v>15</v>
      </c>
      <c r="C2966">
        <v>359544.27</v>
      </c>
      <c r="D2966" t="s">
        <v>21</v>
      </c>
      <c r="E2966" t="s">
        <v>16</v>
      </c>
      <c r="F2966" t="s">
        <v>12</v>
      </c>
      <c r="G2966" t="s">
        <v>12</v>
      </c>
      <c r="H2966" t="s">
        <v>13</v>
      </c>
      <c r="I2966">
        <v>47</v>
      </c>
      <c r="J2966" t="str">
        <f>IF(ABS((C2966-AVERAGE($C:$C))/_xlfn.STDEV.S(moras2[SALARIO]))&gt;1.96,"Atípico","No")</f>
        <v>No</v>
      </c>
      <c r="K2966" t="str">
        <f>IF(ABS((moras2[[#This Row],[EDAD]]-AVERAGE($I:$I))/_xlfn.STDEV.S($I:$I))&gt;1.96,"Atípico","No")</f>
        <v>No</v>
      </c>
      <c r="L2966" t="str">
        <f t="shared" si="92"/>
        <v>46-55</v>
      </c>
      <c r="M2966" t="str">
        <f t="shared" si="93"/>
        <v>0-500.000</v>
      </c>
    </row>
    <row r="2967" spans="1:13" x14ac:dyDescent="0.35">
      <c r="A2967">
        <v>3697</v>
      </c>
      <c r="B2967" t="s">
        <v>15</v>
      </c>
      <c r="C2967">
        <v>359544.27</v>
      </c>
      <c r="D2967" t="s">
        <v>21</v>
      </c>
      <c r="E2967" t="s">
        <v>16</v>
      </c>
      <c r="F2967" t="s">
        <v>12</v>
      </c>
      <c r="G2967" t="s">
        <v>12</v>
      </c>
      <c r="H2967" t="s">
        <v>13</v>
      </c>
      <c r="I2967">
        <v>47</v>
      </c>
      <c r="J2967" t="str">
        <f>IF(ABS((C2967-AVERAGE($C:$C))/_xlfn.STDEV.S(moras2[SALARIO]))&gt;1.96,"Atípico","No")</f>
        <v>No</v>
      </c>
      <c r="K2967" t="str">
        <f>IF(ABS((moras2[[#This Row],[EDAD]]-AVERAGE($I:$I))/_xlfn.STDEV.S($I:$I))&gt;1.96,"Atípico","No")</f>
        <v>No</v>
      </c>
      <c r="L2967" t="str">
        <f t="shared" si="92"/>
        <v>46-55</v>
      </c>
      <c r="M2967" t="str">
        <f t="shared" si="93"/>
        <v>0-500.000</v>
      </c>
    </row>
    <row r="2968" spans="1:13" x14ac:dyDescent="0.35">
      <c r="A2968">
        <v>2350</v>
      </c>
      <c r="B2968" t="s">
        <v>15</v>
      </c>
      <c r="C2968">
        <v>359544.27</v>
      </c>
      <c r="D2968" t="s">
        <v>21</v>
      </c>
      <c r="E2968" t="s">
        <v>16</v>
      </c>
      <c r="F2968" t="s">
        <v>12</v>
      </c>
      <c r="G2968" t="s">
        <v>12</v>
      </c>
      <c r="H2968" t="s">
        <v>13</v>
      </c>
      <c r="I2968">
        <v>51</v>
      </c>
      <c r="J2968" t="str">
        <f>IF(ABS((C2968-AVERAGE($C:$C))/_xlfn.STDEV.S(moras2[SALARIO]))&gt;1.96,"Atípico","No")</f>
        <v>No</v>
      </c>
      <c r="K2968" t="str">
        <f>IF(ABS((moras2[[#This Row],[EDAD]]-AVERAGE($I:$I))/_xlfn.STDEV.S($I:$I))&gt;1.96,"Atípico","No")</f>
        <v>No</v>
      </c>
      <c r="L2968" t="str">
        <f t="shared" si="92"/>
        <v>46-55</v>
      </c>
      <c r="M2968" t="str">
        <f t="shared" si="93"/>
        <v>0-500.000</v>
      </c>
    </row>
    <row r="2969" spans="1:13" x14ac:dyDescent="0.35">
      <c r="A2969">
        <v>1548</v>
      </c>
      <c r="B2969" t="s">
        <v>15</v>
      </c>
      <c r="C2969">
        <v>359544.27</v>
      </c>
      <c r="D2969" t="s">
        <v>21</v>
      </c>
      <c r="E2969" t="s">
        <v>16</v>
      </c>
      <c r="F2969" t="s">
        <v>12</v>
      </c>
      <c r="G2969" t="s">
        <v>12</v>
      </c>
      <c r="H2969" t="s">
        <v>13</v>
      </c>
      <c r="I2969">
        <v>59</v>
      </c>
      <c r="J2969" t="str">
        <f>IF(ABS((C2969-AVERAGE($C:$C))/_xlfn.STDEV.S(moras2[SALARIO]))&gt;1.96,"Atípico","No")</f>
        <v>No</v>
      </c>
      <c r="K2969" t="str">
        <f>IF(ABS((moras2[[#This Row],[EDAD]]-AVERAGE($I:$I))/_xlfn.STDEV.S($I:$I))&gt;1.96,"Atípico","No")</f>
        <v>No</v>
      </c>
      <c r="L2969" t="str">
        <f t="shared" si="92"/>
        <v>56+</v>
      </c>
      <c r="M2969" t="str">
        <f t="shared" si="93"/>
        <v>0-500.000</v>
      </c>
    </row>
    <row r="2970" spans="1:13" x14ac:dyDescent="0.35">
      <c r="A2970">
        <v>2767</v>
      </c>
      <c r="B2970" t="s">
        <v>9</v>
      </c>
      <c r="C2970">
        <v>359544.27</v>
      </c>
      <c r="D2970" t="s">
        <v>21</v>
      </c>
      <c r="E2970" t="s">
        <v>16</v>
      </c>
      <c r="F2970" t="s">
        <v>12</v>
      </c>
      <c r="G2970" t="s">
        <v>12</v>
      </c>
      <c r="H2970" t="s">
        <v>13</v>
      </c>
      <c r="I2970">
        <v>59</v>
      </c>
      <c r="J2970" t="str">
        <f>IF(ABS((C2970-AVERAGE($C:$C))/_xlfn.STDEV.S(moras2[SALARIO]))&gt;1.96,"Atípico","No")</f>
        <v>No</v>
      </c>
      <c r="K2970" t="str">
        <f>IF(ABS((moras2[[#This Row],[EDAD]]-AVERAGE($I:$I))/_xlfn.STDEV.S($I:$I))&gt;1.96,"Atípico","No")</f>
        <v>No</v>
      </c>
      <c r="L2970" t="str">
        <f t="shared" si="92"/>
        <v>56+</v>
      </c>
      <c r="M2970" t="str">
        <f t="shared" si="93"/>
        <v>0-500.000</v>
      </c>
    </row>
    <row r="2971" spans="1:13" x14ac:dyDescent="0.35">
      <c r="A2971">
        <v>2794</v>
      </c>
      <c r="B2971" t="s">
        <v>9</v>
      </c>
      <c r="C2971">
        <v>359544.27</v>
      </c>
      <c r="D2971" t="s">
        <v>21</v>
      </c>
      <c r="E2971" t="s">
        <v>16</v>
      </c>
      <c r="F2971" t="s">
        <v>12</v>
      </c>
      <c r="G2971" t="s">
        <v>12</v>
      </c>
      <c r="H2971" t="s">
        <v>13</v>
      </c>
      <c r="I2971">
        <v>61</v>
      </c>
      <c r="J2971" t="str">
        <f>IF(ABS((C2971-AVERAGE($C:$C))/_xlfn.STDEV.S(moras2[SALARIO]))&gt;1.96,"Atípico","No")</f>
        <v>No</v>
      </c>
      <c r="K2971" t="str">
        <f>IF(ABS((moras2[[#This Row],[EDAD]]-AVERAGE($I:$I))/_xlfn.STDEV.S($I:$I))&gt;1.96,"Atípico","No")</f>
        <v>No</v>
      </c>
      <c r="L2971" t="str">
        <f t="shared" si="92"/>
        <v>56+</v>
      </c>
      <c r="M2971" t="str">
        <f t="shared" si="93"/>
        <v>0-500.000</v>
      </c>
    </row>
    <row r="2972" spans="1:13" x14ac:dyDescent="0.35">
      <c r="A2972">
        <v>4177</v>
      </c>
      <c r="B2972" t="s">
        <v>9</v>
      </c>
      <c r="C2972">
        <v>359544.27</v>
      </c>
      <c r="D2972" t="s">
        <v>21</v>
      </c>
      <c r="E2972" t="s">
        <v>16</v>
      </c>
      <c r="F2972" t="s">
        <v>12</v>
      </c>
      <c r="G2972" t="s">
        <v>12</v>
      </c>
      <c r="H2972" t="s">
        <v>13</v>
      </c>
      <c r="I2972">
        <v>61</v>
      </c>
      <c r="J2972" t="str">
        <f>IF(ABS((C2972-AVERAGE($C:$C))/_xlfn.STDEV.S(moras2[SALARIO]))&gt;1.96,"Atípico","No")</f>
        <v>No</v>
      </c>
      <c r="K2972" t="str">
        <f>IF(ABS((moras2[[#This Row],[EDAD]]-AVERAGE($I:$I))/_xlfn.STDEV.S($I:$I))&gt;1.96,"Atípico","No")</f>
        <v>No</v>
      </c>
      <c r="L2972" t="str">
        <f t="shared" si="92"/>
        <v>56+</v>
      </c>
      <c r="M2972" t="str">
        <f t="shared" si="93"/>
        <v>0-500.000</v>
      </c>
    </row>
    <row r="2973" spans="1:13" x14ac:dyDescent="0.35">
      <c r="A2973">
        <v>2761</v>
      </c>
      <c r="B2973" t="s">
        <v>15</v>
      </c>
      <c r="C2973">
        <v>359544.27</v>
      </c>
      <c r="D2973" t="s">
        <v>21</v>
      </c>
      <c r="E2973" t="s">
        <v>16</v>
      </c>
      <c r="F2973" t="s">
        <v>12</v>
      </c>
      <c r="G2973" t="s">
        <v>12</v>
      </c>
      <c r="H2973" t="s">
        <v>13</v>
      </c>
      <c r="I2973">
        <v>66</v>
      </c>
      <c r="J2973" t="str">
        <f>IF(ABS((C2973-AVERAGE($C:$C))/_xlfn.STDEV.S(moras2[SALARIO]))&gt;1.96,"Atípico","No")</f>
        <v>No</v>
      </c>
      <c r="K2973" t="str">
        <f>IF(ABS((moras2[[#This Row],[EDAD]]-AVERAGE($I:$I))/_xlfn.STDEV.S($I:$I))&gt;1.96,"Atípico","No")</f>
        <v>No</v>
      </c>
      <c r="L2973" t="str">
        <f t="shared" si="92"/>
        <v>56+</v>
      </c>
      <c r="M2973" t="str">
        <f t="shared" si="93"/>
        <v>0-500.000</v>
      </c>
    </row>
    <row r="2974" spans="1:13" x14ac:dyDescent="0.35">
      <c r="A2974">
        <v>2935</v>
      </c>
      <c r="B2974" t="s">
        <v>9</v>
      </c>
      <c r="C2974">
        <v>359544.27</v>
      </c>
      <c r="D2974" t="s">
        <v>21</v>
      </c>
      <c r="E2974" t="s">
        <v>16</v>
      </c>
      <c r="F2974" t="s">
        <v>12</v>
      </c>
      <c r="G2974" t="s">
        <v>12</v>
      </c>
      <c r="H2974" t="s">
        <v>13</v>
      </c>
      <c r="I2974">
        <v>66</v>
      </c>
      <c r="J2974" t="str">
        <f>IF(ABS((C2974-AVERAGE($C:$C))/_xlfn.STDEV.S(moras2[SALARIO]))&gt;1.96,"Atípico","No")</f>
        <v>No</v>
      </c>
      <c r="K2974" t="str">
        <f>IF(ABS((moras2[[#This Row],[EDAD]]-AVERAGE($I:$I))/_xlfn.STDEV.S($I:$I))&gt;1.96,"Atípico","No")</f>
        <v>No</v>
      </c>
      <c r="L2974" t="str">
        <f t="shared" si="92"/>
        <v>56+</v>
      </c>
      <c r="M2974" t="str">
        <f t="shared" si="93"/>
        <v>0-500.000</v>
      </c>
    </row>
    <row r="2975" spans="1:13" x14ac:dyDescent="0.35">
      <c r="A2975">
        <v>1642</v>
      </c>
      <c r="B2975" t="s">
        <v>9</v>
      </c>
      <c r="C2975">
        <v>359544.27</v>
      </c>
      <c r="D2975" t="s">
        <v>18</v>
      </c>
      <c r="E2975" t="s">
        <v>16</v>
      </c>
      <c r="F2975" t="s">
        <v>12</v>
      </c>
      <c r="G2975" t="s">
        <v>13</v>
      </c>
      <c r="H2975" t="s">
        <v>13</v>
      </c>
      <c r="I2975">
        <v>29</v>
      </c>
      <c r="J2975" t="str">
        <f>IF(ABS((C2975-AVERAGE($C:$C))/_xlfn.STDEV.S(moras2[SALARIO]))&gt;1.96,"Atípico","No")</f>
        <v>No</v>
      </c>
      <c r="K2975" t="str">
        <f>IF(ABS((moras2[[#This Row],[EDAD]]-AVERAGE($I:$I))/_xlfn.STDEV.S($I:$I))&gt;1.96,"Atípico","No")</f>
        <v>No</v>
      </c>
      <c r="L2975" t="str">
        <f t="shared" si="92"/>
        <v>26-35</v>
      </c>
      <c r="M2975" t="str">
        <f t="shared" si="93"/>
        <v>0-500.000</v>
      </c>
    </row>
    <row r="2976" spans="1:13" x14ac:dyDescent="0.35">
      <c r="A2976">
        <v>1089</v>
      </c>
      <c r="B2976" t="s">
        <v>9</v>
      </c>
      <c r="C2976">
        <v>359543</v>
      </c>
      <c r="D2976" t="s">
        <v>10</v>
      </c>
      <c r="E2976" t="s">
        <v>16</v>
      </c>
      <c r="F2976" t="s">
        <v>12</v>
      </c>
      <c r="G2976" t="s">
        <v>13</v>
      </c>
      <c r="H2976" t="s">
        <v>13</v>
      </c>
      <c r="I2976">
        <v>20</v>
      </c>
      <c r="J2976" t="str">
        <f>IF(ABS((C2976-AVERAGE($C:$C))/_xlfn.STDEV.S(moras2[SALARIO]))&gt;1.96,"Atípico","No")</f>
        <v>No</v>
      </c>
      <c r="K2976" t="str">
        <f>IF(ABS((moras2[[#This Row],[EDAD]]-AVERAGE($I:$I))/_xlfn.STDEV.S($I:$I))&gt;1.96,"Atípico","No")</f>
        <v>No</v>
      </c>
      <c r="L2976" t="str">
        <f t="shared" si="92"/>
        <v>26-35</v>
      </c>
      <c r="M2976" t="str">
        <f t="shared" si="93"/>
        <v>0-500.000</v>
      </c>
    </row>
    <row r="2977" spans="1:13" x14ac:dyDescent="0.35">
      <c r="A2977">
        <v>1757</v>
      </c>
      <c r="B2977" t="s">
        <v>15</v>
      </c>
      <c r="C2977">
        <v>359500</v>
      </c>
      <c r="D2977" t="s">
        <v>10</v>
      </c>
      <c r="E2977" t="s">
        <v>16</v>
      </c>
      <c r="F2977" t="s">
        <v>12</v>
      </c>
      <c r="G2977" t="s">
        <v>13</v>
      </c>
      <c r="H2977" t="s">
        <v>13</v>
      </c>
      <c r="I2977">
        <v>41</v>
      </c>
      <c r="J2977" t="str">
        <f>IF(ABS((C2977-AVERAGE($C:$C))/_xlfn.STDEV.S(moras2[SALARIO]))&gt;1.96,"Atípico","No")</f>
        <v>No</v>
      </c>
      <c r="K2977" t="str">
        <f>IF(ABS((moras2[[#This Row],[EDAD]]-AVERAGE($I:$I))/_xlfn.STDEV.S($I:$I))&gt;1.96,"Atípico","No")</f>
        <v>No</v>
      </c>
      <c r="L2977" t="str">
        <f t="shared" si="92"/>
        <v>36-45</v>
      </c>
      <c r="M2977" t="str">
        <f t="shared" si="93"/>
        <v>0-500.000</v>
      </c>
    </row>
    <row r="2978" spans="1:13" x14ac:dyDescent="0.35">
      <c r="A2978">
        <v>2598</v>
      </c>
      <c r="B2978" t="s">
        <v>9</v>
      </c>
      <c r="C2978">
        <v>359250</v>
      </c>
      <c r="D2978" t="s">
        <v>10</v>
      </c>
      <c r="E2978" t="s">
        <v>16</v>
      </c>
      <c r="F2978" t="s">
        <v>12</v>
      </c>
      <c r="G2978" t="s">
        <v>13</v>
      </c>
      <c r="H2978" t="s">
        <v>13</v>
      </c>
      <c r="I2978">
        <v>24</v>
      </c>
      <c r="J2978" t="str">
        <f>IF(ABS((C2978-AVERAGE($C:$C))/_xlfn.STDEV.S(moras2[SALARIO]))&gt;1.96,"Atípico","No")</f>
        <v>No</v>
      </c>
      <c r="K2978" t="str">
        <f>IF(ABS((moras2[[#This Row],[EDAD]]-AVERAGE($I:$I))/_xlfn.STDEV.S($I:$I))&gt;1.96,"Atípico","No")</f>
        <v>No</v>
      </c>
      <c r="L2978" t="str">
        <f t="shared" si="92"/>
        <v>26-35</v>
      </c>
      <c r="M2978" t="str">
        <f t="shared" si="93"/>
        <v>0-500.000</v>
      </c>
    </row>
    <row r="2979" spans="1:13" x14ac:dyDescent="0.35">
      <c r="A2979">
        <v>3667</v>
      </c>
      <c r="B2979" t="s">
        <v>15</v>
      </c>
      <c r="C2979">
        <v>358976.25</v>
      </c>
      <c r="D2979" t="s">
        <v>10</v>
      </c>
      <c r="E2979" t="s">
        <v>16</v>
      </c>
      <c r="F2979" t="s">
        <v>12</v>
      </c>
      <c r="G2979" t="s">
        <v>13</v>
      </c>
      <c r="H2979" t="s">
        <v>13</v>
      </c>
      <c r="I2979">
        <v>19</v>
      </c>
      <c r="J2979" t="str">
        <f>IF(ABS((C2979-AVERAGE($C:$C))/_xlfn.STDEV.S(moras2[SALARIO]))&gt;1.96,"Atípico","No")</f>
        <v>No</v>
      </c>
      <c r="K2979" t="str">
        <f>IF(ABS((moras2[[#This Row],[EDAD]]-AVERAGE($I:$I))/_xlfn.STDEV.S($I:$I))&gt;1.96,"Atípico","No")</f>
        <v>No</v>
      </c>
      <c r="L2979" t="str">
        <f t="shared" si="92"/>
        <v>26-35</v>
      </c>
      <c r="M2979" t="str">
        <f t="shared" si="93"/>
        <v>0-500.000</v>
      </c>
    </row>
    <row r="2980" spans="1:13" x14ac:dyDescent="0.35">
      <c r="A2980">
        <v>3508</v>
      </c>
      <c r="B2980" t="s">
        <v>15</v>
      </c>
      <c r="C2980">
        <v>358973</v>
      </c>
      <c r="D2980" t="s">
        <v>10</v>
      </c>
      <c r="E2980" t="s">
        <v>16</v>
      </c>
      <c r="F2980" t="s">
        <v>12</v>
      </c>
      <c r="G2980" t="s">
        <v>13</v>
      </c>
      <c r="H2980" t="s">
        <v>13</v>
      </c>
      <c r="I2980">
        <v>24</v>
      </c>
      <c r="J2980" t="str">
        <f>IF(ABS((C2980-AVERAGE($C:$C))/_xlfn.STDEV.S(moras2[SALARIO]))&gt;1.96,"Atípico","No")</f>
        <v>No</v>
      </c>
      <c r="K2980" t="str">
        <f>IF(ABS((moras2[[#This Row],[EDAD]]-AVERAGE($I:$I))/_xlfn.STDEV.S($I:$I))&gt;1.96,"Atípico","No")</f>
        <v>No</v>
      </c>
      <c r="L2980" t="str">
        <f t="shared" si="92"/>
        <v>26-35</v>
      </c>
      <c r="M2980" t="str">
        <f t="shared" si="93"/>
        <v>0-500.000</v>
      </c>
    </row>
    <row r="2981" spans="1:13" x14ac:dyDescent="0.35">
      <c r="A2981">
        <v>4187</v>
      </c>
      <c r="B2981" t="s">
        <v>9</v>
      </c>
      <c r="C2981">
        <v>358876</v>
      </c>
      <c r="D2981" t="s">
        <v>10</v>
      </c>
      <c r="E2981" t="s">
        <v>16</v>
      </c>
      <c r="F2981" t="s">
        <v>12</v>
      </c>
      <c r="G2981" t="s">
        <v>13</v>
      </c>
      <c r="H2981" t="s">
        <v>13</v>
      </c>
      <c r="I2981">
        <v>28</v>
      </c>
      <c r="J2981" t="str">
        <f>IF(ABS((C2981-AVERAGE($C:$C))/_xlfn.STDEV.S(moras2[SALARIO]))&gt;1.96,"Atípico","No")</f>
        <v>No</v>
      </c>
      <c r="K2981" t="str">
        <f>IF(ABS((moras2[[#This Row],[EDAD]]-AVERAGE($I:$I))/_xlfn.STDEV.S($I:$I))&gt;1.96,"Atípico","No")</f>
        <v>No</v>
      </c>
      <c r="L2981" t="str">
        <f t="shared" si="92"/>
        <v>26-35</v>
      </c>
      <c r="M2981" t="str">
        <f t="shared" si="93"/>
        <v>0-500.000</v>
      </c>
    </row>
    <row r="2982" spans="1:13" x14ac:dyDescent="0.35">
      <c r="A2982">
        <v>2703</v>
      </c>
      <c r="B2982" t="s">
        <v>15</v>
      </c>
      <c r="C2982">
        <v>358838</v>
      </c>
      <c r="D2982" t="s">
        <v>10</v>
      </c>
      <c r="E2982" t="s">
        <v>11</v>
      </c>
      <c r="F2982" t="s">
        <v>12</v>
      </c>
      <c r="G2982" t="s">
        <v>13</v>
      </c>
      <c r="H2982" t="s">
        <v>13</v>
      </c>
      <c r="I2982">
        <v>38</v>
      </c>
      <c r="J2982" t="str">
        <f>IF(ABS((C2982-AVERAGE($C:$C))/_xlfn.STDEV.S(moras2[SALARIO]))&gt;1.96,"Atípico","No")</f>
        <v>No</v>
      </c>
      <c r="K2982" t="str">
        <f>IF(ABS((moras2[[#This Row],[EDAD]]-AVERAGE($I:$I))/_xlfn.STDEV.S($I:$I))&gt;1.96,"Atípico","No")</f>
        <v>No</v>
      </c>
      <c r="L2982" t="str">
        <f t="shared" si="92"/>
        <v>36-45</v>
      </c>
      <c r="M2982" t="str">
        <f t="shared" si="93"/>
        <v>0-500.000</v>
      </c>
    </row>
    <row r="2983" spans="1:13" x14ac:dyDescent="0.35">
      <c r="A2983">
        <v>4452</v>
      </c>
      <c r="B2983" t="s">
        <v>9</v>
      </c>
      <c r="C2983">
        <v>358784.06</v>
      </c>
      <c r="D2983" t="s">
        <v>10</v>
      </c>
      <c r="E2983" t="s">
        <v>16</v>
      </c>
      <c r="F2983" t="s">
        <v>12</v>
      </c>
      <c r="G2983" t="s">
        <v>12</v>
      </c>
      <c r="H2983" t="s">
        <v>13</v>
      </c>
      <c r="I2983">
        <v>40</v>
      </c>
      <c r="J2983" t="str">
        <f>IF(ABS((C2983-AVERAGE($C:$C))/_xlfn.STDEV.S(moras2[SALARIO]))&gt;1.96,"Atípico","No")</f>
        <v>No</v>
      </c>
      <c r="K2983" t="str">
        <f>IF(ABS((moras2[[#This Row],[EDAD]]-AVERAGE($I:$I))/_xlfn.STDEV.S($I:$I))&gt;1.96,"Atípico","No")</f>
        <v>No</v>
      </c>
      <c r="L2983" t="str">
        <f t="shared" si="92"/>
        <v>36-45</v>
      </c>
      <c r="M2983" t="str">
        <f t="shared" si="93"/>
        <v>0-500.000</v>
      </c>
    </row>
    <row r="2984" spans="1:13" x14ac:dyDescent="0.35">
      <c r="A2984">
        <v>4598</v>
      </c>
      <c r="B2984" t="s">
        <v>9</v>
      </c>
      <c r="C2984">
        <v>358640</v>
      </c>
      <c r="D2984" t="s">
        <v>17</v>
      </c>
      <c r="E2984" t="s">
        <v>16</v>
      </c>
      <c r="F2984" t="s">
        <v>12</v>
      </c>
      <c r="G2984" t="s">
        <v>12</v>
      </c>
      <c r="H2984" t="s">
        <v>13</v>
      </c>
      <c r="I2984">
        <v>29</v>
      </c>
      <c r="J2984" t="str">
        <f>IF(ABS((C2984-AVERAGE($C:$C))/_xlfn.STDEV.S(moras2[SALARIO]))&gt;1.96,"Atípico","No")</f>
        <v>No</v>
      </c>
      <c r="K2984" t="str">
        <f>IF(ABS((moras2[[#This Row],[EDAD]]-AVERAGE($I:$I))/_xlfn.STDEV.S($I:$I))&gt;1.96,"Atípico","No")</f>
        <v>No</v>
      </c>
      <c r="L2984" t="str">
        <f t="shared" si="92"/>
        <v>26-35</v>
      </c>
      <c r="M2984" t="str">
        <f t="shared" si="93"/>
        <v>0-500.000</v>
      </c>
    </row>
    <row r="2985" spans="1:13" x14ac:dyDescent="0.35">
      <c r="A2985">
        <v>3047</v>
      </c>
      <c r="B2985" t="s">
        <v>15</v>
      </c>
      <c r="C2985">
        <v>358640</v>
      </c>
      <c r="D2985" t="s">
        <v>17</v>
      </c>
      <c r="E2985" t="s">
        <v>16</v>
      </c>
      <c r="F2985" t="s">
        <v>12</v>
      </c>
      <c r="G2985" t="s">
        <v>12</v>
      </c>
      <c r="H2985" t="s">
        <v>13</v>
      </c>
      <c r="I2985">
        <v>67</v>
      </c>
      <c r="J2985" t="str">
        <f>IF(ABS((C2985-AVERAGE($C:$C))/_xlfn.STDEV.S(moras2[SALARIO]))&gt;1.96,"Atípico","No")</f>
        <v>No</v>
      </c>
      <c r="K2985" t="str">
        <f>IF(ABS((moras2[[#This Row],[EDAD]]-AVERAGE($I:$I))/_xlfn.STDEV.S($I:$I))&gt;1.96,"Atípico","No")</f>
        <v>No</v>
      </c>
      <c r="L2985" t="str">
        <f t="shared" si="92"/>
        <v>56+</v>
      </c>
      <c r="M2985" t="str">
        <f t="shared" si="93"/>
        <v>0-500.000</v>
      </c>
    </row>
    <row r="2986" spans="1:13" x14ac:dyDescent="0.35">
      <c r="A2986">
        <v>3929</v>
      </c>
      <c r="B2986" t="s">
        <v>15</v>
      </c>
      <c r="C2986">
        <v>358640</v>
      </c>
      <c r="D2986" t="s">
        <v>18</v>
      </c>
      <c r="E2986" t="s">
        <v>16</v>
      </c>
      <c r="F2986" t="s">
        <v>12</v>
      </c>
      <c r="G2986" t="s">
        <v>13</v>
      </c>
      <c r="H2986" t="s">
        <v>12</v>
      </c>
      <c r="I2986">
        <v>24</v>
      </c>
      <c r="J2986" t="str">
        <f>IF(ABS((C2986-AVERAGE($C:$C))/_xlfn.STDEV.S(moras2[SALARIO]))&gt;1.96,"Atípico","No")</f>
        <v>No</v>
      </c>
      <c r="K2986" t="str">
        <f>IF(ABS((moras2[[#This Row],[EDAD]]-AVERAGE($I:$I))/_xlfn.STDEV.S($I:$I))&gt;1.96,"Atípico","No")</f>
        <v>No</v>
      </c>
      <c r="L2986" t="str">
        <f t="shared" si="92"/>
        <v>26-35</v>
      </c>
      <c r="M2986" t="str">
        <f t="shared" si="93"/>
        <v>0-500.000</v>
      </c>
    </row>
    <row r="2987" spans="1:13" x14ac:dyDescent="0.35">
      <c r="A2987">
        <v>3234</v>
      </c>
      <c r="B2987" t="s">
        <v>9</v>
      </c>
      <c r="C2987">
        <v>358640</v>
      </c>
      <c r="D2987" t="s">
        <v>18</v>
      </c>
      <c r="E2987" t="s">
        <v>16</v>
      </c>
      <c r="F2987" t="s">
        <v>12</v>
      </c>
      <c r="G2987" t="s">
        <v>13</v>
      </c>
      <c r="H2987" t="s">
        <v>12</v>
      </c>
      <c r="I2987">
        <v>63</v>
      </c>
      <c r="J2987" t="str">
        <f>IF(ABS((C2987-AVERAGE($C:$C))/_xlfn.STDEV.S(moras2[SALARIO]))&gt;1.96,"Atípico","No")</f>
        <v>No</v>
      </c>
      <c r="K2987" t="str">
        <f>IF(ABS((moras2[[#This Row],[EDAD]]-AVERAGE($I:$I))/_xlfn.STDEV.S($I:$I))&gt;1.96,"Atípico","No")</f>
        <v>No</v>
      </c>
      <c r="L2987" t="str">
        <f t="shared" si="92"/>
        <v>56+</v>
      </c>
      <c r="M2987" t="str">
        <f t="shared" si="93"/>
        <v>0-500.000</v>
      </c>
    </row>
    <row r="2988" spans="1:13" x14ac:dyDescent="0.35">
      <c r="A2988">
        <v>4451</v>
      </c>
      <c r="B2988" t="s">
        <v>9</v>
      </c>
      <c r="C2988">
        <v>358595.15</v>
      </c>
      <c r="D2988" t="s">
        <v>10</v>
      </c>
      <c r="E2988" t="s">
        <v>16</v>
      </c>
      <c r="F2988" t="s">
        <v>12</v>
      </c>
      <c r="G2988" t="s">
        <v>13</v>
      </c>
      <c r="H2988" t="s">
        <v>13</v>
      </c>
      <c r="I2988">
        <v>21</v>
      </c>
      <c r="J2988" t="str">
        <f>IF(ABS((C2988-AVERAGE($C:$C))/_xlfn.STDEV.S(moras2[SALARIO]))&gt;1.96,"Atípico","No")</f>
        <v>No</v>
      </c>
      <c r="K2988" t="str">
        <f>IF(ABS((moras2[[#This Row],[EDAD]]-AVERAGE($I:$I))/_xlfn.STDEV.S($I:$I))&gt;1.96,"Atípico","No")</f>
        <v>No</v>
      </c>
      <c r="L2988" t="str">
        <f t="shared" si="92"/>
        <v>26-35</v>
      </c>
      <c r="M2988" t="str">
        <f t="shared" si="93"/>
        <v>0-500.000</v>
      </c>
    </row>
    <row r="2989" spans="1:13" x14ac:dyDescent="0.35">
      <c r="A2989">
        <v>2553</v>
      </c>
      <c r="B2989" t="s">
        <v>15</v>
      </c>
      <c r="C2989">
        <v>358500</v>
      </c>
      <c r="D2989" t="s">
        <v>10</v>
      </c>
      <c r="E2989" t="s">
        <v>16</v>
      </c>
      <c r="F2989" t="s">
        <v>12</v>
      </c>
      <c r="G2989" t="s">
        <v>13</v>
      </c>
      <c r="H2989" t="s">
        <v>13</v>
      </c>
      <c r="I2989">
        <v>41</v>
      </c>
      <c r="J2989" t="str">
        <f>IF(ABS((C2989-AVERAGE($C:$C))/_xlfn.STDEV.S(moras2[SALARIO]))&gt;1.96,"Atípico","No")</f>
        <v>No</v>
      </c>
      <c r="K2989" t="str">
        <f>IF(ABS((moras2[[#This Row],[EDAD]]-AVERAGE($I:$I))/_xlfn.STDEV.S($I:$I))&gt;1.96,"Atípico","No")</f>
        <v>No</v>
      </c>
      <c r="L2989" t="str">
        <f t="shared" si="92"/>
        <v>36-45</v>
      </c>
      <c r="M2989" t="str">
        <f t="shared" si="93"/>
        <v>0-500.000</v>
      </c>
    </row>
    <row r="2990" spans="1:13" x14ac:dyDescent="0.35">
      <c r="A2990">
        <v>3278</v>
      </c>
      <c r="B2990" t="s">
        <v>9</v>
      </c>
      <c r="C2990">
        <v>358468.86</v>
      </c>
      <c r="D2990" t="s">
        <v>10</v>
      </c>
      <c r="E2990" t="s">
        <v>16</v>
      </c>
      <c r="F2990" t="s">
        <v>12</v>
      </c>
      <c r="G2990" t="s">
        <v>13</v>
      </c>
      <c r="H2990" t="s">
        <v>13</v>
      </c>
      <c r="I2990">
        <v>52</v>
      </c>
      <c r="J2990" t="str">
        <f>IF(ABS((C2990-AVERAGE($C:$C))/_xlfn.STDEV.S(moras2[SALARIO]))&gt;1.96,"Atípico","No")</f>
        <v>No</v>
      </c>
      <c r="K2990" t="str">
        <f>IF(ABS((moras2[[#This Row],[EDAD]]-AVERAGE($I:$I))/_xlfn.STDEV.S($I:$I))&gt;1.96,"Atípico","No")</f>
        <v>No</v>
      </c>
      <c r="L2990" t="str">
        <f t="shared" si="92"/>
        <v>46-55</v>
      </c>
      <c r="M2990" t="str">
        <f t="shared" si="93"/>
        <v>0-500.000</v>
      </c>
    </row>
    <row r="2991" spans="1:13" x14ac:dyDescent="0.35">
      <c r="A2991">
        <v>3045</v>
      </c>
      <c r="B2991" t="s">
        <v>9</v>
      </c>
      <c r="C2991">
        <v>358468</v>
      </c>
      <c r="D2991" t="s">
        <v>10</v>
      </c>
      <c r="E2991" t="s">
        <v>16</v>
      </c>
      <c r="F2991" t="s">
        <v>12</v>
      </c>
      <c r="G2991" t="s">
        <v>13</v>
      </c>
      <c r="H2991" t="s">
        <v>13</v>
      </c>
      <c r="I2991">
        <v>42</v>
      </c>
      <c r="J2991" t="str">
        <f>IF(ABS((C2991-AVERAGE($C:$C))/_xlfn.STDEV.S(moras2[SALARIO]))&gt;1.96,"Atípico","No")</f>
        <v>No</v>
      </c>
      <c r="K2991" t="str">
        <f>IF(ABS((moras2[[#This Row],[EDAD]]-AVERAGE($I:$I))/_xlfn.STDEV.S($I:$I))&gt;1.96,"Atípico","No")</f>
        <v>No</v>
      </c>
      <c r="L2991" t="str">
        <f t="shared" si="92"/>
        <v>36-45</v>
      </c>
      <c r="M2991" t="str">
        <f t="shared" si="93"/>
        <v>0-500.000</v>
      </c>
    </row>
    <row r="2992" spans="1:13" x14ac:dyDescent="0.35">
      <c r="A2992">
        <v>557</v>
      </c>
      <c r="B2992" t="s">
        <v>9</v>
      </c>
      <c r="C2992">
        <v>358433</v>
      </c>
      <c r="D2992" t="s">
        <v>10</v>
      </c>
      <c r="E2992" t="s">
        <v>16</v>
      </c>
      <c r="F2992" t="s">
        <v>12</v>
      </c>
      <c r="G2992" t="s">
        <v>13</v>
      </c>
      <c r="H2992" t="s">
        <v>13</v>
      </c>
      <c r="I2992">
        <v>42</v>
      </c>
      <c r="J2992" t="str">
        <f>IF(ABS((C2992-AVERAGE($C:$C))/_xlfn.STDEV.S(moras2[SALARIO]))&gt;1.96,"Atípico","No")</f>
        <v>No</v>
      </c>
      <c r="K2992" t="str">
        <f>IF(ABS((moras2[[#This Row],[EDAD]]-AVERAGE($I:$I))/_xlfn.STDEV.S($I:$I))&gt;1.96,"Atípico","No")</f>
        <v>No</v>
      </c>
      <c r="L2992" t="str">
        <f t="shared" si="92"/>
        <v>36-45</v>
      </c>
      <c r="M2992" t="str">
        <f t="shared" si="93"/>
        <v>0-500.000</v>
      </c>
    </row>
    <row r="2993" spans="1:13" x14ac:dyDescent="0.35">
      <c r="A2993">
        <v>2115</v>
      </c>
      <c r="B2993" t="s">
        <v>15</v>
      </c>
      <c r="C2993">
        <v>358405</v>
      </c>
      <c r="D2993" t="s">
        <v>10</v>
      </c>
      <c r="E2993" t="s">
        <v>16</v>
      </c>
      <c r="F2993" t="s">
        <v>12</v>
      </c>
      <c r="G2993" t="s">
        <v>13</v>
      </c>
      <c r="H2993" t="s">
        <v>13</v>
      </c>
      <c r="I2993">
        <v>24</v>
      </c>
      <c r="J2993" t="str">
        <f>IF(ABS((C2993-AVERAGE($C:$C))/_xlfn.STDEV.S(moras2[SALARIO]))&gt;1.96,"Atípico","No")</f>
        <v>No</v>
      </c>
      <c r="K2993" t="str">
        <f>IF(ABS((moras2[[#This Row],[EDAD]]-AVERAGE($I:$I))/_xlfn.STDEV.S($I:$I))&gt;1.96,"Atípico","No")</f>
        <v>No</v>
      </c>
      <c r="L2993" t="str">
        <f t="shared" si="92"/>
        <v>26-35</v>
      </c>
      <c r="M2993" t="str">
        <f t="shared" si="93"/>
        <v>0-500.000</v>
      </c>
    </row>
    <row r="2994" spans="1:13" x14ac:dyDescent="0.35">
      <c r="A2994">
        <v>3988</v>
      </c>
      <c r="B2994" t="s">
        <v>15</v>
      </c>
      <c r="C2994">
        <v>358246.66</v>
      </c>
      <c r="D2994" t="s">
        <v>10</v>
      </c>
      <c r="E2994" t="s">
        <v>16</v>
      </c>
      <c r="F2994" t="s">
        <v>12</v>
      </c>
      <c r="G2994" t="s">
        <v>13</v>
      </c>
      <c r="H2994" t="s">
        <v>13</v>
      </c>
      <c r="I2994">
        <v>28</v>
      </c>
      <c r="J2994" t="str">
        <f>IF(ABS((C2994-AVERAGE($C:$C))/_xlfn.STDEV.S(moras2[SALARIO]))&gt;1.96,"Atípico","No")</f>
        <v>No</v>
      </c>
      <c r="K2994" t="str">
        <f>IF(ABS((moras2[[#This Row],[EDAD]]-AVERAGE($I:$I))/_xlfn.STDEV.S($I:$I))&gt;1.96,"Atípico","No")</f>
        <v>No</v>
      </c>
      <c r="L2994" t="str">
        <f t="shared" si="92"/>
        <v>26-35</v>
      </c>
      <c r="M2994" t="str">
        <f t="shared" si="93"/>
        <v>0-500.000</v>
      </c>
    </row>
    <row r="2995" spans="1:13" x14ac:dyDescent="0.35">
      <c r="A2995">
        <v>2799</v>
      </c>
      <c r="B2995" t="s">
        <v>15</v>
      </c>
      <c r="C2995">
        <v>358000</v>
      </c>
      <c r="D2995" t="s">
        <v>10</v>
      </c>
      <c r="E2995" t="s">
        <v>16</v>
      </c>
      <c r="F2995" t="s">
        <v>12</v>
      </c>
      <c r="G2995" t="s">
        <v>12</v>
      </c>
      <c r="H2995" t="s">
        <v>13</v>
      </c>
      <c r="I2995">
        <v>29</v>
      </c>
      <c r="J2995" t="str">
        <f>IF(ABS((C2995-AVERAGE($C:$C))/_xlfn.STDEV.S(moras2[SALARIO]))&gt;1.96,"Atípico","No")</f>
        <v>No</v>
      </c>
      <c r="K2995" t="str">
        <f>IF(ABS((moras2[[#This Row],[EDAD]]-AVERAGE($I:$I))/_xlfn.STDEV.S($I:$I))&gt;1.96,"Atípico","No")</f>
        <v>No</v>
      </c>
      <c r="L2995" t="str">
        <f t="shared" si="92"/>
        <v>26-35</v>
      </c>
      <c r="M2995" t="str">
        <f t="shared" si="93"/>
        <v>0-500.000</v>
      </c>
    </row>
    <row r="2996" spans="1:13" x14ac:dyDescent="0.35">
      <c r="A2996">
        <v>3553</v>
      </c>
      <c r="B2996" t="s">
        <v>15</v>
      </c>
      <c r="C2996">
        <v>358000</v>
      </c>
      <c r="D2996" t="s">
        <v>10</v>
      </c>
      <c r="E2996" t="s">
        <v>16</v>
      </c>
      <c r="F2996" t="s">
        <v>12</v>
      </c>
      <c r="G2996" t="s">
        <v>13</v>
      </c>
      <c r="H2996" t="s">
        <v>12</v>
      </c>
      <c r="I2996">
        <v>35</v>
      </c>
      <c r="J2996" t="str">
        <f>IF(ABS((C2996-AVERAGE($C:$C))/_xlfn.STDEV.S(moras2[SALARIO]))&gt;1.96,"Atípico","No")</f>
        <v>No</v>
      </c>
      <c r="K2996" t="str">
        <f>IF(ABS((moras2[[#This Row],[EDAD]]-AVERAGE($I:$I))/_xlfn.STDEV.S($I:$I))&gt;1.96,"Atípico","No")</f>
        <v>No</v>
      </c>
      <c r="L2996" t="str">
        <f t="shared" si="92"/>
        <v>26-35</v>
      </c>
      <c r="M2996" t="str">
        <f t="shared" si="93"/>
        <v>0-500.000</v>
      </c>
    </row>
    <row r="2997" spans="1:13" x14ac:dyDescent="0.35">
      <c r="A2997">
        <v>1922</v>
      </c>
      <c r="B2997" t="s">
        <v>15</v>
      </c>
      <c r="C2997">
        <v>357576.42</v>
      </c>
      <c r="D2997" t="s">
        <v>10</v>
      </c>
      <c r="E2997" t="s">
        <v>16</v>
      </c>
      <c r="F2997" t="s">
        <v>12</v>
      </c>
      <c r="G2997" t="s">
        <v>13</v>
      </c>
      <c r="H2997" t="s">
        <v>13</v>
      </c>
      <c r="I2997">
        <v>35</v>
      </c>
      <c r="J2997" t="str">
        <f>IF(ABS((C2997-AVERAGE($C:$C))/_xlfn.STDEV.S(moras2[SALARIO]))&gt;1.96,"Atípico","No")</f>
        <v>No</v>
      </c>
      <c r="K2997" t="str">
        <f>IF(ABS((moras2[[#This Row],[EDAD]]-AVERAGE($I:$I))/_xlfn.STDEV.S($I:$I))&gt;1.96,"Atípico","No")</f>
        <v>No</v>
      </c>
      <c r="L2997" t="str">
        <f t="shared" si="92"/>
        <v>26-35</v>
      </c>
      <c r="M2997" t="str">
        <f t="shared" si="93"/>
        <v>0-500.000</v>
      </c>
    </row>
    <row r="2998" spans="1:13" x14ac:dyDescent="0.35">
      <c r="A2998">
        <v>4001</v>
      </c>
      <c r="B2998" t="s">
        <v>9</v>
      </c>
      <c r="C2998">
        <v>357501.47</v>
      </c>
      <c r="D2998" t="s">
        <v>10</v>
      </c>
      <c r="E2998" t="s">
        <v>16</v>
      </c>
      <c r="F2998" t="s">
        <v>12</v>
      </c>
      <c r="G2998" t="s">
        <v>12</v>
      </c>
      <c r="H2998" t="s">
        <v>13</v>
      </c>
      <c r="I2998">
        <v>31</v>
      </c>
      <c r="J2998" t="str">
        <f>IF(ABS((C2998-AVERAGE($C:$C))/_xlfn.STDEV.S(moras2[SALARIO]))&gt;1.96,"Atípico","No")</f>
        <v>No</v>
      </c>
      <c r="K2998" t="str">
        <f>IF(ABS((moras2[[#This Row],[EDAD]]-AVERAGE($I:$I))/_xlfn.STDEV.S($I:$I))&gt;1.96,"Atípico","No")</f>
        <v>No</v>
      </c>
      <c r="L2998" t="str">
        <f t="shared" si="92"/>
        <v>26-35</v>
      </c>
      <c r="M2998" t="str">
        <f t="shared" si="93"/>
        <v>0-500.000</v>
      </c>
    </row>
    <row r="2999" spans="1:13" x14ac:dyDescent="0.35">
      <c r="A2999">
        <v>2045</v>
      </c>
      <c r="B2999" t="s">
        <v>9</v>
      </c>
      <c r="C2999">
        <v>357240.53</v>
      </c>
      <c r="D2999" t="s">
        <v>10</v>
      </c>
      <c r="E2999" t="s">
        <v>16</v>
      </c>
      <c r="F2999" t="s">
        <v>12</v>
      </c>
      <c r="G2999" t="s">
        <v>13</v>
      </c>
      <c r="H2999" t="s">
        <v>13</v>
      </c>
      <c r="I2999">
        <v>21</v>
      </c>
      <c r="J2999" t="str">
        <f>IF(ABS((C2999-AVERAGE($C:$C))/_xlfn.STDEV.S(moras2[SALARIO]))&gt;1.96,"Atípico","No")</f>
        <v>No</v>
      </c>
      <c r="K2999" t="str">
        <f>IF(ABS((moras2[[#This Row],[EDAD]]-AVERAGE($I:$I))/_xlfn.STDEV.S($I:$I))&gt;1.96,"Atípico","No")</f>
        <v>No</v>
      </c>
      <c r="L2999" t="str">
        <f t="shared" si="92"/>
        <v>26-35</v>
      </c>
      <c r="M2999" t="str">
        <f t="shared" si="93"/>
        <v>0-500.000</v>
      </c>
    </row>
    <row r="3000" spans="1:13" x14ac:dyDescent="0.35">
      <c r="A3000">
        <v>139</v>
      </c>
      <c r="B3000" t="s">
        <v>9</v>
      </c>
      <c r="C3000">
        <v>356903.88</v>
      </c>
      <c r="D3000" t="s">
        <v>10</v>
      </c>
      <c r="E3000" t="s">
        <v>16</v>
      </c>
      <c r="F3000" t="s">
        <v>12</v>
      </c>
      <c r="G3000" t="s">
        <v>13</v>
      </c>
      <c r="H3000" t="s">
        <v>13</v>
      </c>
      <c r="I3000">
        <v>43</v>
      </c>
      <c r="J3000" t="str">
        <f>IF(ABS((C3000-AVERAGE($C:$C))/_xlfn.STDEV.S(moras2[SALARIO]))&gt;1.96,"Atípico","No")</f>
        <v>No</v>
      </c>
      <c r="K3000" t="str">
        <f>IF(ABS((moras2[[#This Row],[EDAD]]-AVERAGE($I:$I))/_xlfn.STDEV.S($I:$I))&gt;1.96,"Atípico","No")</f>
        <v>No</v>
      </c>
      <c r="L3000" t="str">
        <f t="shared" si="92"/>
        <v>36-45</v>
      </c>
      <c r="M3000" t="str">
        <f t="shared" si="93"/>
        <v>0-500.000</v>
      </c>
    </row>
    <row r="3001" spans="1:13" x14ac:dyDescent="0.35">
      <c r="A3001">
        <v>2704</v>
      </c>
      <c r="B3001" t="s">
        <v>9</v>
      </c>
      <c r="C3001">
        <v>356903.47</v>
      </c>
      <c r="D3001" t="s">
        <v>10</v>
      </c>
      <c r="E3001" t="s">
        <v>16</v>
      </c>
      <c r="F3001" t="s">
        <v>12</v>
      </c>
      <c r="G3001" t="s">
        <v>13</v>
      </c>
      <c r="H3001" t="s">
        <v>13</v>
      </c>
      <c r="I3001">
        <v>49</v>
      </c>
      <c r="J3001" t="str">
        <f>IF(ABS((C3001-AVERAGE($C:$C))/_xlfn.STDEV.S(moras2[SALARIO]))&gt;1.96,"Atípico","No")</f>
        <v>No</v>
      </c>
      <c r="K3001" t="str">
        <f>IF(ABS((moras2[[#This Row],[EDAD]]-AVERAGE($I:$I))/_xlfn.STDEV.S($I:$I))&gt;1.96,"Atípico","No")</f>
        <v>No</v>
      </c>
      <c r="L3001" t="str">
        <f t="shared" si="92"/>
        <v>46-55</v>
      </c>
      <c r="M3001" t="str">
        <f t="shared" si="93"/>
        <v>0-500.000</v>
      </c>
    </row>
    <row r="3002" spans="1:13" x14ac:dyDescent="0.35">
      <c r="A3002">
        <v>2860</v>
      </c>
      <c r="B3002" t="s">
        <v>9</v>
      </c>
      <c r="C3002">
        <v>356858</v>
      </c>
      <c r="D3002" t="s">
        <v>18</v>
      </c>
      <c r="E3002" t="s">
        <v>16</v>
      </c>
      <c r="F3002" t="s">
        <v>12</v>
      </c>
      <c r="G3002" t="s">
        <v>12</v>
      </c>
      <c r="H3002" t="s">
        <v>12</v>
      </c>
      <c r="I3002">
        <v>25</v>
      </c>
      <c r="J3002" t="str">
        <f>IF(ABS((C3002-AVERAGE($C:$C))/_xlfn.STDEV.S(moras2[SALARIO]))&gt;1.96,"Atípico","No")</f>
        <v>No</v>
      </c>
      <c r="K3002" t="str">
        <f>IF(ABS((moras2[[#This Row],[EDAD]]-AVERAGE($I:$I))/_xlfn.STDEV.S($I:$I))&gt;1.96,"Atípico","No")</f>
        <v>No</v>
      </c>
      <c r="L3002" t="str">
        <f t="shared" si="92"/>
        <v>26-35</v>
      </c>
      <c r="M3002" t="str">
        <f t="shared" si="93"/>
        <v>0-500.000</v>
      </c>
    </row>
    <row r="3003" spans="1:13" x14ac:dyDescent="0.35">
      <c r="A3003">
        <v>1819</v>
      </c>
      <c r="B3003" t="s">
        <v>9</v>
      </c>
      <c r="C3003">
        <v>356858</v>
      </c>
      <c r="D3003" t="s">
        <v>18</v>
      </c>
      <c r="E3003" t="s">
        <v>16</v>
      </c>
      <c r="F3003" t="s">
        <v>12</v>
      </c>
      <c r="G3003" t="s">
        <v>13</v>
      </c>
      <c r="H3003" t="s">
        <v>12</v>
      </c>
      <c r="I3003">
        <v>42</v>
      </c>
      <c r="J3003" t="str">
        <f>IF(ABS((C3003-AVERAGE($C:$C))/_xlfn.STDEV.S(moras2[SALARIO]))&gt;1.96,"Atípico","No")</f>
        <v>No</v>
      </c>
      <c r="K3003" t="str">
        <f>IF(ABS((moras2[[#This Row],[EDAD]]-AVERAGE($I:$I))/_xlfn.STDEV.S($I:$I))&gt;1.96,"Atípico","No")</f>
        <v>No</v>
      </c>
      <c r="L3003" t="str">
        <f t="shared" si="92"/>
        <v>36-45</v>
      </c>
      <c r="M3003" t="str">
        <f t="shared" si="93"/>
        <v>0-500.000</v>
      </c>
    </row>
    <row r="3004" spans="1:13" x14ac:dyDescent="0.35">
      <c r="A3004">
        <v>385</v>
      </c>
      <c r="B3004" t="s">
        <v>9</v>
      </c>
      <c r="C3004">
        <v>356858</v>
      </c>
      <c r="D3004" t="s">
        <v>18</v>
      </c>
      <c r="E3004" t="s">
        <v>16</v>
      </c>
      <c r="F3004" t="s">
        <v>12</v>
      </c>
      <c r="G3004" t="s">
        <v>13</v>
      </c>
      <c r="H3004" t="s">
        <v>13</v>
      </c>
      <c r="I3004">
        <v>57</v>
      </c>
      <c r="J3004" t="str">
        <f>IF(ABS((C3004-AVERAGE($C:$C))/_xlfn.STDEV.S(moras2[SALARIO]))&gt;1.96,"Atípico","No")</f>
        <v>No</v>
      </c>
      <c r="K3004" t="str">
        <f>IF(ABS((moras2[[#This Row],[EDAD]]-AVERAGE($I:$I))/_xlfn.STDEV.S($I:$I))&gt;1.96,"Atípico","No")</f>
        <v>No</v>
      </c>
      <c r="L3004" t="str">
        <f t="shared" si="92"/>
        <v>56+</v>
      </c>
      <c r="M3004" t="str">
        <f t="shared" si="93"/>
        <v>0-500.000</v>
      </c>
    </row>
    <row r="3005" spans="1:13" x14ac:dyDescent="0.35">
      <c r="A3005">
        <v>2670</v>
      </c>
      <c r="B3005" t="s">
        <v>9</v>
      </c>
      <c r="C3005">
        <v>356686.25</v>
      </c>
      <c r="D3005" t="s">
        <v>10</v>
      </c>
      <c r="E3005" t="s">
        <v>16</v>
      </c>
      <c r="F3005" t="s">
        <v>12</v>
      </c>
      <c r="G3005" t="s">
        <v>13</v>
      </c>
      <c r="H3005" t="s">
        <v>13</v>
      </c>
      <c r="I3005">
        <v>38</v>
      </c>
      <c r="J3005" t="str">
        <f>IF(ABS((C3005-AVERAGE($C:$C))/_xlfn.STDEV.S(moras2[SALARIO]))&gt;1.96,"Atípico","No")</f>
        <v>No</v>
      </c>
      <c r="K3005" t="str">
        <f>IF(ABS((moras2[[#This Row],[EDAD]]-AVERAGE($I:$I))/_xlfn.STDEV.S($I:$I))&gt;1.96,"Atípico","No")</f>
        <v>No</v>
      </c>
      <c r="L3005" t="str">
        <f t="shared" si="92"/>
        <v>36-45</v>
      </c>
      <c r="M3005" t="str">
        <f t="shared" si="93"/>
        <v>0-500.000</v>
      </c>
    </row>
    <row r="3006" spans="1:13" x14ac:dyDescent="0.35">
      <c r="A3006">
        <v>3718</v>
      </c>
      <c r="B3006" t="s">
        <v>9</v>
      </c>
      <c r="C3006">
        <v>356657</v>
      </c>
      <c r="D3006" t="s">
        <v>17</v>
      </c>
      <c r="E3006" t="s">
        <v>16</v>
      </c>
      <c r="F3006" t="s">
        <v>12</v>
      </c>
      <c r="G3006" t="s">
        <v>13</v>
      </c>
      <c r="H3006" t="s">
        <v>12</v>
      </c>
      <c r="I3006">
        <v>61</v>
      </c>
      <c r="J3006" t="str">
        <f>IF(ABS((C3006-AVERAGE($C:$C))/_xlfn.STDEV.S(moras2[SALARIO]))&gt;1.96,"Atípico","No")</f>
        <v>No</v>
      </c>
      <c r="K3006" t="str">
        <f>IF(ABS((moras2[[#This Row],[EDAD]]-AVERAGE($I:$I))/_xlfn.STDEV.S($I:$I))&gt;1.96,"Atípico","No")</f>
        <v>No</v>
      </c>
      <c r="L3006" t="str">
        <f t="shared" si="92"/>
        <v>56+</v>
      </c>
      <c r="M3006" t="str">
        <f t="shared" si="93"/>
        <v>0-500.000</v>
      </c>
    </row>
    <row r="3007" spans="1:13" x14ac:dyDescent="0.35">
      <c r="A3007">
        <v>898</v>
      </c>
      <c r="B3007" t="s">
        <v>9</v>
      </c>
      <c r="C3007">
        <v>356653</v>
      </c>
      <c r="D3007" t="s">
        <v>18</v>
      </c>
      <c r="E3007" t="s">
        <v>16</v>
      </c>
      <c r="F3007" t="s">
        <v>12</v>
      </c>
      <c r="G3007" t="s">
        <v>13</v>
      </c>
      <c r="H3007" t="s">
        <v>12</v>
      </c>
      <c r="I3007">
        <v>47</v>
      </c>
      <c r="J3007" t="str">
        <f>IF(ABS((C3007-AVERAGE($C:$C))/_xlfn.STDEV.S(moras2[SALARIO]))&gt;1.96,"Atípico","No")</f>
        <v>No</v>
      </c>
      <c r="K3007" t="str">
        <f>IF(ABS((moras2[[#This Row],[EDAD]]-AVERAGE($I:$I))/_xlfn.STDEV.S($I:$I))&gt;1.96,"Atípico","No")</f>
        <v>No</v>
      </c>
      <c r="L3007" t="str">
        <f t="shared" si="92"/>
        <v>46-55</v>
      </c>
      <c r="M3007" t="str">
        <f t="shared" si="93"/>
        <v>0-500.000</v>
      </c>
    </row>
    <row r="3008" spans="1:13" x14ac:dyDescent="0.35">
      <c r="A3008">
        <v>1639</v>
      </c>
      <c r="B3008" t="s">
        <v>9</v>
      </c>
      <c r="C3008">
        <v>356653</v>
      </c>
      <c r="D3008" t="s">
        <v>18</v>
      </c>
      <c r="E3008" t="s">
        <v>16</v>
      </c>
      <c r="F3008" t="s">
        <v>12</v>
      </c>
      <c r="G3008" t="s">
        <v>12</v>
      </c>
      <c r="H3008" t="s">
        <v>12</v>
      </c>
      <c r="I3008">
        <v>51</v>
      </c>
      <c r="J3008" t="str">
        <f>IF(ABS((C3008-AVERAGE($C:$C))/_xlfn.STDEV.S(moras2[SALARIO]))&gt;1.96,"Atípico","No")</f>
        <v>No</v>
      </c>
      <c r="K3008" t="str">
        <f>IF(ABS((moras2[[#This Row],[EDAD]]-AVERAGE($I:$I))/_xlfn.STDEV.S($I:$I))&gt;1.96,"Atípico","No")</f>
        <v>No</v>
      </c>
      <c r="L3008" t="str">
        <f t="shared" si="92"/>
        <v>46-55</v>
      </c>
      <c r="M3008" t="str">
        <f t="shared" si="93"/>
        <v>0-500.000</v>
      </c>
    </row>
    <row r="3009" spans="1:13" x14ac:dyDescent="0.35">
      <c r="A3009">
        <v>1150</v>
      </c>
      <c r="B3009" t="s">
        <v>15</v>
      </c>
      <c r="C3009">
        <v>356649</v>
      </c>
      <c r="D3009" t="s">
        <v>18</v>
      </c>
      <c r="E3009" t="s">
        <v>16</v>
      </c>
      <c r="F3009" t="s">
        <v>12</v>
      </c>
      <c r="G3009" t="s">
        <v>13</v>
      </c>
      <c r="H3009" t="s">
        <v>12</v>
      </c>
      <c r="I3009">
        <v>48</v>
      </c>
      <c r="J3009" t="str">
        <f>IF(ABS((C3009-AVERAGE($C:$C))/_xlfn.STDEV.S(moras2[SALARIO]))&gt;1.96,"Atípico","No")</f>
        <v>No</v>
      </c>
      <c r="K3009" t="str">
        <f>IF(ABS((moras2[[#This Row],[EDAD]]-AVERAGE($I:$I))/_xlfn.STDEV.S($I:$I))&gt;1.96,"Atípico","No")</f>
        <v>No</v>
      </c>
      <c r="L3009" t="str">
        <f t="shared" si="92"/>
        <v>46-55</v>
      </c>
      <c r="M3009" t="str">
        <f t="shared" si="93"/>
        <v>0-500.000</v>
      </c>
    </row>
    <row r="3010" spans="1:13" x14ac:dyDescent="0.35">
      <c r="A3010">
        <v>2084</v>
      </c>
      <c r="B3010" t="s">
        <v>15</v>
      </c>
      <c r="C3010">
        <v>356600</v>
      </c>
      <c r="D3010" t="s">
        <v>10</v>
      </c>
      <c r="E3010" t="s">
        <v>16</v>
      </c>
      <c r="F3010" t="s">
        <v>12</v>
      </c>
      <c r="G3010" t="s">
        <v>13</v>
      </c>
      <c r="H3010" t="s">
        <v>13</v>
      </c>
      <c r="I3010">
        <v>49</v>
      </c>
      <c r="J3010" t="str">
        <f>IF(ABS((C3010-AVERAGE($C:$C))/_xlfn.STDEV.S(moras2[SALARIO]))&gt;1.96,"Atípico","No")</f>
        <v>No</v>
      </c>
      <c r="K3010" t="str">
        <f>IF(ABS((moras2[[#This Row],[EDAD]]-AVERAGE($I:$I))/_xlfn.STDEV.S($I:$I))&gt;1.96,"Atípico","No")</f>
        <v>No</v>
      </c>
      <c r="L3010" t="str">
        <f t="shared" ref="L3010:L3073" si="94">IF(I3010&lt;=35,"26-35",IF(I3010&lt;=45,"36-45",IF(I3010&lt;=55,"46-55","56+")))</f>
        <v>46-55</v>
      </c>
      <c r="M3010" t="str">
        <f t="shared" ref="M3010:M3073" si="95">IF(C3010&lt;=500000,"0-500.000",
IF(C3010&lt;=1000000,"500.001-1.000.000",
IF(C3010&lt;=5000000,"1.000.001-5.000.000",
"5.000.001-16.858.742")))</f>
        <v>0-500.000</v>
      </c>
    </row>
    <row r="3011" spans="1:13" x14ac:dyDescent="0.35">
      <c r="A3011">
        <v>2060</v>
      </c>
      <c r="B3011" t="s">
        <v>15</v>
      </c>
      <c r="C3011">
        <v>356549.6</v>
      </c>
      <c r="D3011" t="s">
        <v>10</v>
      </c>
      <c r="E3011" t="s">
        <v>16</v>
      </c>
      <c r="F3011" t="s">
        <v>12</v>
      </c>
      <c r="G3011" t="s">
        <v>13</v>
      </c>
      <c r="H3011" t="s">
        <v>12</v>
      </c>
      <c r="I3011">
        <v>43</v>
      </c>
      <c r="J3011" t="str">
        <f>IF(ABS((C3011-AVERAGE($C:$C))/_xlfn.STDEV.S(moras2[SALARIO]))&gt;1.96,"Atípico","No")</f>
        <v>No</v>
      </c>
      <c r="K3011" t="str">
        <f>IF(ABS((moras2[[#This Row],[EDAD]]-AVERAGE($I:$I))/_xlfn.STDEV.S($I:$I))&gt;1.96,"Atípico","No")</f>
        <v>No</v>
      </c>
      <c r="L3011" t="str">
        <f t="shared" si="94"/>
        <v>36-45</v>
      </c>
      <c r="M3011" t="str">
        <f t="shared" si="95"/>
        <v>0-500.000</v>
      </c>
    </row>
    <row r="3012" spans="1:13" x14ac:dyDescent="0.35">
      <c r="A3012">
        <v>4417</v>
      </c>
      <c r="B3012" t="s">
        <v>9</v>
      </c>
      <c r="C3012">
        <v>356455</v>
      </c>
      <c r="D3012" t="s">
        <v>18</v>
      </c>
      <c r="E3012" t="s">
        <v>16</v>
      </c>
      <c r="F3012" t="s">
        <v>12</v>
      </c>
      <c r="G3012" t="s">
        <v>13</v>
      </c>
      <c r="H3012" t="s">
        <v>13</v>
      </c>
      <c r="I3012">
        <v>35</v>
      </c>
      <c r="J3012" t="str">
        <f>IF(ABS((C3012-AVERAGE($C:$C))/_xlfn.STDEV.S(moras2[SALARIO]))&gt;1.96,"Atípico","No")</f>
        <v>No</v>
      </c>
      <c r="K3012" t="str">
        <f>IF(ABS((moras2[[#This Row],[EDAD]]-AVERAGE($I:$I))/_xlfn.STDEV.S($I:$I))&gt;1.96,"Atípico","No")</f>
        <v>No</v>
      </c>
      <c r="L3012" t="str">
        <f t="shared" si="94"/>
        <v>26-35</v>
      </c>
      <c r="M3012" t="str">
        <f t="shared" si="95"/>
        <v>0-500.000</v>
      </c>
    </row>
    <row r="3013" spans="1:13" x14ac:dyDescent="0.35">
      <c r="A3013">
        <v>3164</v>
      </c>
      <c r="B3013" t="s">
        <v>9</v>
      </c>
      <c r="C3013">
        <v>356455</v>
      </c>
      <c r="D3013" t="s">
        <v>18</v>
      </c>
      <c r="E3013" t="s">
        <v>16</v>
      </c>
      <c r="F3013" t="s">
        <v>12</v>
      </c>
      <c r="G3013" t="s">
        <v>13</v>
      </c>
      <c r="H3013" t="s">
        <v>12</v>
      </c>
      <c r="I3013">
        <v>36</v>
      </c>
      <c r="J3013" t="str">
        <f>IF(ABS((C3013-AVERAGE($C:$C))/_xlfn.STDEV.S(moras2[SALARIO]))&gt;1.96,"Atípico","No")</f>
        <v>No</v>
      </c>
      <c r="K3013" t="str">
        <f>IF(ABS((moras2[[#This Row],[EDAD]]-AVERAGE($I:$I))/_xlfn.STDEV.S($I:$I))&gt;1.96,"Atípico","No")</f>
        <v>No</v>
      </c>
      <c r="L3013" t="str">
        <f t="shared" si="94"/>
        <v>36-45</v>
      </c>
      <c r="M3013" t="str">
        <f t="shared" si="95"/>
        <v>0-500.000</v>
      </c>
    </row>
    <row r="3014" spans="1:13" x14ac:dyDescent="0.35">
      <c r="A3014">
        <v>349</v>
      </c>
      <c r="B3014" t="s">
        <v>9</v>
      </c>
      <c r="C3014">
        <v>356455</v>
      </c>
      <c r="D3014" t="s">
        <v>18</v>
      </c>
      <c r="E3014" t="s">
        <v>16</v>
      </c>
      <c r="F3014" t="s">
        <v>12</v>
      </c>
      <c r="G3014" t="s">
        <v>13</v>
      </c>
      <c r="H3014" t="s">
        <v>12</v>
      </c>
      <c r="I3014">
        <v>40</v>
      </c>
      <c r="J3014" t="str">
        <f>IF(ABS((C3014-AVERAGE($C:$C))/_xlfn.STDEV.S(moras2[SALARIO]))&gt;1.96,"Atípico","No")</f>
        <v>No</v>
      </c>
      <c r="K3014" t="str">
        <f>IF(ABS((moras2[[#This Row],[EDAD]]-AVERAGE($I:$I))/_xlfn.STDEV.S($I:$I))&gt;1.96,"Atípico","No")</f>
        <v>No</v>
      </c>
      <c r="L3014" t="str">
        <f t="shared" si="94"/>
        <v>36-45</v>
      </c>
      <c r="M3014" t="str">
        <f t="shared" si="95"/>
        <v>0-500.000</v>
      </c>
    </row>
    <row r="3015" spans="1:13" x14ac:dyDescent="0.35">
      <c r="A3015">
        <v>3378</v>
      </c>
      <c r="B3015" t="s">
        <v>9</v>
      </c>
      <c r="C3015">
        <v>356455</v>
      </c>
      <c r="D3015" t="s">
        <v>18</v>
      </c>
      <c r="E3015" t="s">
        <v>16</v>
      </c>
      <c r="F3015" t="s">
        <v>12</v>
      </c>
      <c r="G3015" t="s">
        <v>13</v>
      </c>
      <c r="H3015" t="s">
        <v>12</v>
      </c>
      <c r="I3015">
        <v>40</v>
      </c>
      <c r="J3015" t="str">
        <f>IF(ABS((C3015-AVERAGE($C:$C))/_xlfn.STDEV.S(moras2[SALARIO]))&gt;1.96,"Atípico","No")</f>
        <v>No</v>
      </c>
      <c r="K3015" t="str">
        <f>IF(ABS((moras2[[#This Row],[EDAD]]-AVERAGE($I:$I))/_xlfn.STDEV.S($I:$I))&gt;1.96,"Atípico","No")</f>
        <v>No</v>
      </c>
      <c r="L3015" t="str">
        <f t="shared" si="94"/>
        <v>36-45</v>
      </c>
      <c r="M3015" t="str">
        <f t="shared" si="95"/>
        <v>0-500.000</v>
      </c>
    </row>
    <row r="3016" spans="1:13" x14ac:dyDescent="0.35">
      <c r="A3016">
        <v>3112</v>
      </c>
      <c r="B3016" t="s">
        <v>9</v>
      </c>
      <c r="C3016">
        <v>356455</v>
      </c>
      <c r="D3016" t="s">
        <v>18</v>
      </c>
      <c r="E3016" t="s">
        <v>16</v>
      </c>
      <c r="F3016" t="s">
        <v>12</v>
      </c>
      <c r="G3016" t="s">
        <v>13</v>
      </c>
      <c r="H3016" t="s">
        <v>12</v>
      </c>
      <c r="I3016">
        <v>41</v>
      </c>
      <c r="J3016" t="str">
        <f>IF(ABS((C3016-AVERAGE($C:$C))/_xlfn.STDEV.S(moras2[SALARIO]))&gt;1.96,"Atípico","No")</f>
        <v>No</v>
      </c>
      <c r="K3016" t="str">
        <f>IF(ABS((moras2[[#This Row],[EDAD]]-AVERAGE($I:$I))/_xlfn.STDEV.S($I:$I))&gt;1.96,"Atípico","No")</f>
        <v>No</v>
      </c>
      <c r="L3016" t="str">
        <f t="shared" si="94"/>
        <v>36-45</v>
      </c>
      <c r="M3016" t="str">
        <f t="shared" si="95"/>
        <v>0-500.000</v>
      </c>
    </row>
    <row r="3017" spans="1:13" x14ac:dyDescent="0.35">
      <c r="A3017">
        <v>3396</v>
      </c>
      <c r="B3017" t="s">
        <v>15</v>
      </c>
      <c r="C3017">
        <v>356455</v>
      </c>
      <c r="D3017" t="s">
        <v>18</v>
      </c>
      <c r="E3017" t="s">
        <v>16</v>
      </c>
      <c r="F3017" t="s">
        <v>12</v>
      </c>
      <c r="G3017" t="s">
        <v>13</v>
      </c>
      <c r="H3017" t="s">
        <v>13</v>
      </c>
      <c r="I3017">
        <v>43</v>
      </c>
      <c r="J3017" t="str">
        <f>IF(ABS((C3017-AVERAGE($C:$C))/_xlfn.STDEV.S(moras2[SALARIO]))&gt;1.96,"Atípico","No")</f>
        <v>No</v>
      </c>
      <c r="K3017" t="str">
        <f>IF(ABS((moras2[[#This Row],[EDAD]]-AVERAGE($I:$I))/_xlfn.STDEV.S($I:$I))&gt;1.96,"Atípico","No")</f>
        <v>No</v>
      </c>
      <c r="L3017" t="str">
        <f t="shared" si="94"/>
        <v>36-45</v>
      </c>
      <c r="M3017" t="str">
        <f t="shared" si="95"/>
        <v>0-500.000</v>
      </c>
    </row>
    <row r="3018" spans="1:13" x14ac:dyDescent="0.35">
      <c r="A3018">
        <v>4464</v>
      </c>
      <c r="B3018" t="s">
        <v>9</v>
      </c>
      <c r="C3018">
        <v>356455</v>
      </c>
      <c r="D3018" t="s">
        <v>18</v>
      </c>
      <c r="E3018" t="s">
        <v>16</v>
      </c>
      <c r="F3018" t="s">
        <v>12</v>
      </c>
      <c r="G3018" t="s">
        <v>12</v>
      </c>
      <c r="H3018" t="s">
        <v>12</v>
      </c>
      <c r="I3018">
        <v>46</v>
      </c>
      <c r="J3018" t="str">
        <f>IF(ABS((C3018-AVERAGE($C:$C))/_xlfn.STDEV.S(moras2[SALARIO]))&gt;1.96,"Atípico","No")</f>
        <v>No</v>
      </c>
      <c r="K3018" t="str">
        <f>IF(ABS((moras2[[#This Row],[EDAD]]-AVERAGE($I:$I))/_xlfn.STDEV.S($I:$I))&gt;1.96,"Atípico","No")</f>
        <v>No</v>
      </c>
      <c r="L3018" t="str">
        <f t="shared" si="94"/>
        <v>46-55</v>
      </c>
      <c r="M3018" t="str">
        <f t="shared" si="95"/>
        <v>0-500.000</v>
      </c>
    </row>
    <row r="3019" spans="1:13" x14ac:dyDescent="0.35">
      <c r="A3019">
        <v>4338</v>
      </c>
      <c r="B3019" t="s">
        <v>15</v>
      </c>
      <c r="C3019">
        <v>356455</v>
      </c>
      <c r="D3019" t="s">
        <v>18</v>
      </c>
      <c r="E3019" t="s">
        <v>16</v>
      </c>
      <c r="F3019" t="s">
        <v>12</v>
      </c>
      <c r="G3019" t="s">
        <v>13</v>
      </c>
      <c r="H3019" t="s">
        <v>12</v>
      </c>
      <c r="I3019">
        <v>47</v>
      </c>
      <c r="J3019" t="str">
        <f>IF(ABS((C3019-AVERAGE($C:$C))/_xlfn.STDEV.S(moras2[SALARIO]))&gt;1.96,"Atípico","No")</f>
        <v>No</v>
      </c>
      <c r="K3019" t="str">
        <f>IF(ABS((moras2[[#This Row],[EDAD]]-AVERAGE($I:$I))/_xlfn.STDEV.S($I:$I))&gt;1.96,"Atípico","No")</f>
        <v>No</v>
      </c>
      <c r="L3019" t="str">
        <f t="shared" si="94"/>
        <v>46-55</v>
      </c>
      <c r="M3019" t="str">
        <f t="shared" si="95"/>
        <v>0-500.000</v>
      </c>
    </row>
    <row r="3020" spans="1:13" x14ac:dyDescent="0.35">
      <c r="A3020">
        <v>3210</v>
      </c>
      <c r="B3020" t="s">
        <v>9</v>
      </c>
      <c r="C3020">
        <v>356455</v>
      </c>
      <c r="D3020" t="s">
        <v>18</v>
      </c>
      <c r="E3020" t="s">
        <v>16</v>
      </c>
      <c r="F3020" t="s">
        <v>12</v>
      </c>
      <c r="G3020" t="s">
        <v>13</v>
      </c>
      <c r="H3020" t="s">
        <v>12</v>
      </c>
      <c r="I3020">
        <v>50</v>
      </c>
      <c r="J3020" t="str">
        <f>IF(ABS((C3020-AVERAGE($C:$C))/_xlfn.STDEV.S(moras2[SALARIO]))&gt;1.96,"Atípico","No")</f>
        <v>No</v>
      </c>
      <c r="K3020" t="str">
        <f>IF(ABS((moras2[[#This Row],[EDAD]]-AVERAGE($I:$I))/_xlfn.STDEV.S($I:$I))&gt;1.96,"Atípico","No")</f>
        <v>No</v>
      </c>
      <c r="L3020" t="str">
        <f t="shared" si="94"/>
        <v>46-55</v>
      </c>
      <c r="M3020" t="str">
        <f t="shared" si="95"/>
        <v>0-500.000</v>
      </c>
    </row>
    <row r="3021" spans="1:13" x14ac:dyDescent="0.35">
      <c r="A3021">
        <v>4089</v>
      </c>
      <c r="B3021" t="s">
        <v>9</v>
      </c>
      <c r="C3021">
        <v>356455</v>
      </c>
      <c r="D3021" t="s">
        <v>18</v>
      </c>
      <c r="E3021" t="s">
        <v>16</v>
      </c>
      <c r="F3021" t="s">
        <v>12</v>
      </c>
      <c r="G3021" t="s">
        <v>13</v>
      </c>
      <c r="H3021" t="s">
        <v>12</v>
      </c>
      <c r="I3021">
        <v>50</v>
      </c>
      <c r="J3021" t="str">
        <f>IF(ABS((C3021-AVERAGE($C:$C))/_xlfn.STDEV.S(moras2[SALARIO]))&gt;1.96,"Atípico","No")</f>
        <v>No</v>
      </c>
      <c r="K3021" t="str">
        <f>IF(ABS((moras2[[#This Row],[EDAD]]-AVERAGE($I:$I))/_xlfn.STDEV.S($I:$I))&gt;1.96,"Atípico","No")</f>
        <v>No</v>
      </c>
      <c r="L3021" t="str">
        <f t="shared" si="94"/>
        <v>46-55</v>
      </c>
      <c r="M3021" t="str">
        <f t="shared" si="95"/>
        <v>0-500.000</v>
      </c>
    </row>
    <row r="3022" spans="1:13" x14ac:dyDescent="0.35">
      <c r="A3022">
        <v>3577</v>
      </c>
      <c r="B3022" t="s">
        <v>15</v>
      </c>
      <c r="C3022">
        <v>356455</v>
      </c>
      <c r="D3022" t="s">
        <v>18</v>
      </c>
      <c r="E3022" t="s">
        <v>16</v>
      </c>
      <c r="F3022" t="s">
        <v>12</v>
      </c>
      <c r="G3022" t="s">
        <v>12</v>
      </c>
      <c r="H3022" t="s">
        <v>12</v>
      </c>
      <c r="I3022">
        <v>52</v>
      </c>
      <c r="J3022" t="str">
        <f>IF(ABS((C3022-AVERAGE($C:$C))/_xlfn.STDEV.S(moras2[SALARIO]))&gt;1.96,"Atípico","No")</f>
        <v>No</v>
      </c>
      <c r="K3022" t="str">
        <f>IF(ABS((moras2[[#This Row],[EDAD]]-AVERAGE($I:$I))/_xlfn.STDEV.S($I:$I))&gt;1.96,"Atípico","No")</f>
        <v>No</v>
      </c>
      <c r="L3022" t="str">
        <f t="shared" si="94"/>
        <v>46-55</v>
      </c>
      <c r="M3022" t="str">
        <f t="shared" si="95"/>
        <v>0-500.000</v>
      </c>
    </row>
    <row r="3023" spans="1:13" x14ac:dyDescent="0.35">
      <c r="A3023">
        <v>2027</v>
      </c>
      <c r="B3023" t="s">
        <v>9</v>
      </c>
      <c r="C3023">
        <v>356455</v>
      </c>
      <c r="D3023" t="s">
        <v>18</v>
      </c>
      <c r="E3023" t="s">
        <v>16</v>
      </c>
      <c r="F3023" t="s">
        <v>12</v>
      </c>
      <c r="G3023" t="s">
        <v>13</v>
      </c>
      <c r="H3023" t="s">
        <v>12</v>
      </c>
      <c r="I3023">
        <v>55</v>
      </c>
      <c r="J3023" t="str">
        <f>IF(ABS((C3023-AVERAGE($C:$C))/_xlfn.STDEV.S(moras2[SALARIO]))&gt;1.96,"Atípico","No")</f>
        <v>No</v>
      </c>
      <c r="K3023" t="str">
        <f>IF(ABS((moras2[[#This Row],[EDAD]]-AVERAGE($I:$I))/_xlfn.STDEV.S($I:$I))&gt;1.96,"Atípico","No")</f>
        <v>No</v>
      </c>
      <c r="L3023" t="str">
        <f t="shared" si="94"/>
        <v>46-55</v>
      </c>
      <c r="M3023" t="str">
        <f t="shared" si="95"/>
        <v>0-500.000</v>
      </c>
    </row>
    <row r="3024" spans="1:13" x14ac:dyDescent="0.35">
      <c r="A3024">
        <v>2478</v>
      </c>
      <c r="B3024" t="s">
        <v>9</v>
      </c>
      <c r="C3024">
        <v>356455</v>
      </c>
      <c r="D3024" t="s">
        <v>18</v>
      </c>
      <c r="E3024" t="s">
        <v>16</v>
      </c>
      <c r="F3024" t="s">
        <v>12</v>
      </c>
      <c r="G3024" t="s">
        <v>13</v>
      </c>
      <c r="H3024" t="s">
        <v>12</v>
      </c>
      <c r="I3024">
        <v>57</v>
      </c>
      <c r="J3024" t="str">
        <f>IF(ABS((C3024-AVERAGE($C:$C))/_xlfn.STDEV.S(moras2[SALARIO]))&gt;1.96,"Atípico","No")</f>
        <v>No</v>
      </c>
      <c r="K3024" t="str">
        <f>IF(ABS((moras2[[#This Row],[EDAD]]-AVERAGE($I:$I))/_xlfn.STDEV.S($I:$I))&gt;1.96,"Atípico","No")</f>
        <v>No</v>
      </c>
      <c r="L3024" t="str">
        <f t="shared" si="94"/>
        <v>56+</v>
      </c>
      <c r="M3024" t="str">
        <f t="shared" si="95"/>
        <v>0-500.000</v>
      </c>
    </row>
    <row r="3025" spans="1:13" x14ac:dyDescent="0.35">
      <c r="A3025">
        <v>4986</v>
      </c>
      <c r="B3025" t="s">
        <v>15</v>
      </c>
      <c r="C3025">
        <v>356455</v>
      </c>
      <c r="D3025" t="s">
        <v>18</v>
      </c>
      <c r="E3025" t="s">
        <v>16</v>
      </c>
      <c r="F3025" t="s">
        <v>12</v>
      </c>
      <c r="G3025" t="s">
        <v>13</v>
      </c>
      <c r="H3025" t="s">
        <v>13</v>
      </c>
      <c r="I3025">
        <v>63</v>
      </c>
      <c r="J3025" t="str">
        <f>IF(ABS((C3025-AVERAGE($C:$C))/_xlfn.STDEV.S(moras2[SALARIO]))&gt;1.96,"Atípico","No")</f>
        <v>No</v>
      </c>
      <c r="K3025" t="str">
        <f>IF(ABS((moras2[[#This Row],[EDAD]]-AVERAGE($I:$I))/_xlfn.STDEV.S($I:$I))&gt;1.96,"Atípico","No")</f>
        <v>No</v>
      </c>
      <c r="L3025" t="str">
        <f t="shared" si="94"/>
        <v>56+</v>
      </c>
      <c r="M3025" t="str">
        <f t="shared" si="95"/>
        <v>0-500.000</v>
      </c>
    </row>
    <row r="3026" spans="1:13" x14ac:dyDescent="0.35">
      <c r="A3026">
        <v>2736</v>
      </c>
      <c r="B3026" t="s">
        <v>9</v>
      </c>
      <c r="C3026">
        <v>356025</v>
      </c>
      <c r="D3026" t="s">
        <v>10</v>
      </c>
      <c r="E3026" t="s">
        <v>16</v>
      </c>
      <c r="F3026" t="s">
        <v>12</v>
      </c>
      <c r="G3026" t="s">
        <v>13</v>
      </c>
      <c r="H3026" t="s">
        <v>13</v>
      </c>
      <c r="I3026">
        <v>22</v>
      </c>
      <c r="J3026" t="str">
        <f>IF(ABS((C3026-AVERAGE($C:$C))/_xlfn.STDEV.S(moras2[SALARIO]))&gt;1.96,"Atípico","No")</f>
        <v>No</v>
      </c>
      <c r="K3026" t="str">
        <f>IF(ABS((moras2[[#This Row],[EDAD]]-AVERAGE($I:$I))/_xlfn.STDEV.S($I:$I))&gt;1.96,"Atípico","No")</f>
        <v>No</v>
      </c>
      <c r="L3026" t="str">
        <f t="shared" si="94"/>
        <v>26-35</v>
      </c>
      <c r="M3026" t="str">
        <f t="shared" si="95"/>
        <v>0-500.000</v>
      </c>
    </row>
    <row r="3027" spans="1:13" x14ac:dyDescent="0.35">
      <c r="A3027">
        <v>158</v>
      </c>
      <c r="B3027" t="s">
        <v>9</v>
      </c>
      <c r="C3027">
        <v>356000</v>
      </c>
      <c r="D3027" t="s">
        <v>10</v>
      </c>
      <c r="E3027" t="s">
        <v>16</v>
      </c>
      <c r="F3027" t="s">
        <v>12</v>
      </c>
      <c r="G3027" t="s">
        <v>13</v>
      </c>
      <c r="H3027" t="s">
        <v>12</v>
      </c>
      <c r="I3027">
        <v>56</v>
      </c>
      <c r="J3027" t="str">
        <f>IF(ABS((C3027-AVERAGE($C:$C))/_xlfn.STDEV.S(moras2[SALARIO]))&gt;1.96,"Atípico","No")</f>
        <v>No</v>
      </c>
      <c r="K3027" t="str">
        <f>IF(ABS((moras2[[#This Row],[EDAD]]-AVERAGE($I:$I))/_xlfn.STDEV.S($I:$I))&gt;1.96,"Atípico","No")</f>
        <v>No</v>
      </c>
      <c r="L3027" t="str">
        <f t="shared" si="94"/>
        <v>56+</v>
      </c>
      <c r="M3027" t="str">
        <f t="shared" si="95"/>
        <v>0-500.000</v>
      </c>
    </row>
    <row r="3028" spans="1:13" x14ac:dyDescent="0.35">
      <c r="A3028">
        <v>2990</v>
      </c>
      <c r="B3028" t="s">
        <v>9</v>
      </c>
      <c r="C3028">
        <v>356000</v>
      </c>
      <c r="D3028" t="s">
        <v>10</v>
      </c>
      <c r="E3028" t="s">
        <v>16</v>
      </c>
      <c r="F3028" t="s">
        <v>12</v>
      </c>
      <c r="G3028" t="s">
        <v>13</v>
      </c>
      <c r="H3028" t="s">
        <v>13</v>
      </c>
      <c r="I3028">
        <v>57</v>
      </c>
      <c r="J3028" t="str">
        <f>IF(ABS((C3028-AVERAGE($C:$C))/_xlfn.STDEV.S(moras2[SALARIO]))&gt;1.96,"Atípico","No")</f>
        <v>No</v>
      </c>
      <c r="K3028" t="str">
        <f>IF(ABS((moras2[[#This Row],[EDAD]]-AVERAGE($I:$I))/_xlfn.STDEV.S($I:$I))&gt;1.96,"Atípico","No")</f>
        <v>No</v>
      </c>
      <c r="L3028" t="str">
        <f t="shared" si="94"/>
        <v>56+</v>
      </c>
      <c r="M3028" t="str">
        <f t="shared" si="95"/>
        <v>0-500.000</v>
      </c>
    </row>
    <row r="3029" spans="1:13" x14ac:dyDescent="0.35">
      <c r="A3029">
        <v>4369</v>
      </c>
      <c r="B3029" t="s">
        <v>15</v>
      </c>
      <c r="C3029">
        <v>355899.18</v>
      </c>
      <c r="D3029" t="s">
        <v>14</v>
      </c>
      <c r="E3029" t="s">
        <v>11</v>
      </c>
      <c r="F3029" t="s">
        <v>12</v>
      </c>
      <c r="G3029" t="s">
        <v>13</v>
      </c>
      <c r="H3029" t="s">
        <v>13</v>
      </c>
      <c r="I3029">
        <v>17</v>
      </c>
      <c r="J3029" t="str">
        <f>IF(ABS((C3029-AVERAGE($C:$C))/_xlfn.STDEV.S(moras2[SALARIO]))&gt;1.96,"Atípico","No")</f>
        <v>No</v>
      </c>
      <c r="K3029" t="str">
        <f>IF(ABS((moras2[[#This Row],[EDAD]]-AVERAGE($I:$I))/_xlfn.STDEV.S($I:$I))&gt;1.96,"Atípico","No")</f>
        <v>No</v>
      </c>
      <c r="L3029" t="str">
        <f t="shared" si="94"/>
        <v>26-35</v>
      </c>
      <c r="M3029" t="str">
        <f t="shared" si="95"/>
        <v>0-500.000</v>
      </c>
    </row>
    <row r="3030" spans="1:13" x14ac:dyDescent="0.35">
      <c r="A3030">
        <v>3028</v>
      </c>
      <c r="B3030" t="s">
        <v>9</v>
      </c>
      <c r="C3030">
        <v>355880</v>
      </c>
      <c r="D3030" t="s">
        <v>10</v>
      </c>
      <c r="E3030" t="s">
        <v>16</v>
      </c>
      <c r="F3030" t="s">
        <v>12</v>
      </c>
      <c r="G3030" t="s">
        <v>13</v>
      </c>
      <c r="H3030" t="s">
        <v>13</v>
      </c>
      <c r="I3030">
        <v>41</v>
      </c>
      <c r="J3030" t="str">
        <f>IF(ABS((C3030-AVERAGE($C:$C))/_xlfn.STDEV.S(moras2[SALARIO]))&gt;1.96,"Atípico","No")</f>
        <v>No</v>
      </c>
      <c r="K3030" t="str">
        <f>IF(ABS((moras2[[#This Row],[EDAD]]-AVERAGE($I:$I))/_xlfn.STDEV.S($I:$I))&gt;1.96,"Atípico","No")</f>
        <v>No</v>
      </c>
      <c r="L3030" t="str">
        <f t="shared" si="94"/>
        <v>36-45</v>
      </c>
      <c r="M3030" t="str">
        <f t="shared" si="95"/>
        <v>0-500.000</v>
      </c>
    </row>
    <row r="3031" spans="1:13" x14ac:dyDescent="0.35">
      <c r="A3031">
        <v>1047</v>
      </c>
      <c r="B3031" t="s">
        <v>9</v>
      </c>
      <c r="C3031">
        <v>355776</v>
      </c>
      <c r="D3031" t="s">
        <v>10</v>
      </c>
      <c r="E3031" t="s">
        <v>16</v>
      </c>
      <c r="F3031" t="s">
        <v>12</v>
      </c>
      <c r="G3031" t="s">
        <v>13</v>
      </c>
      <c r="H3031" t="s">
        <v>13</v>
      </c>
      <c r="I3031">
        <v>22</v>
      </c>
      <c r="J3031" t="str">
        <f>IF(ABS((C3031-AVERAGE($C:$C))/_xlfn.STDEV.S(moras2[SALARIO]))&gt;1.96,"Atípico","No")</f>
        <v>No</v>
      </c>
      <c r="K3031" t="str">
        <f>IF(ABS((moras2[[#This Row],[EDAD]]-AVERAGE($I:$I))/_xlfn.STDEV.S($I:$I))&gt;1.96,"Atípico","No")</f>
        <v>No</v>
      </c>
      <c r="L3031" t="str">
        <f t="shared" si="94"/>
        <v>26-35</v>
      </c>
      <c r="M3031" t="str">
        <f t="shared" si="95"/>
        <v>0-500.000</v>
      </c>
    </row>
    <row r="3032" spans="1:13" x14ac:dyDescent="0.35">
      <c r="A3032">
        <v>1206</v>
      </c>
      <c r="B3032" t="s">
        <v>9</v>
      </c>
      <c r="C3032">
        <v>355741</v>
      </c>
      <c r="D3032" t="s">
        <v>18</v>
      </c>
      <c r="E3032" t="s">
        <v>16</v>
      </c>
      <c r="F3032" t="s">
        <v>12</v>
      </c>
      <c r="G3032" t="s">
        <v>13</v>
      </c>
      <c r="H3032" t="s">
        <v>12</v>
      </c>
      <c r="I3032">
        <v>66</v>
      </c>
      <c r="J3032" t="str">
        <f>IF(ABS((C3032-AVERAGE($C:$C))/_xlfn.STDEV.S(moras2[SALARIO]))&gt;1.96,"Atípico","No")</f>
        <v>No</v>
      </c>
      <c r="K3032" t="str">
        <f>IF(ABS((moras2[[#This Row],[EDAD]]-AVERAGE($I:$I))/_xlfn.STDEV.S($I:$I))&gt;1.96,"Atípico","No")</f>
        <v>No</v>
      </c>
      <c r="L3032" t="str">
        <f t="shared" si="94"/>
        <v>56+</v>
      </c>
      <c r="M3032" t="str">
        <f t="shared" si="95"/>
        <v>0-500.000</v>
      </c>
    </row>
    <row r="3033" spans="1:13" x14ac:dyDescent="0.35">
      <c r="A3033">
        <v>4606</v>
      </c>
      <c r="B3033" t="s">
        <v>15</v>
      </c>
      <c r="C3033">
        <v>355573.78</v>
      </c>
      <c r="D3033" t="s">
        <v>10</v>
      </c>
      <c r="E3033" t="s">
        <v>16</v>
      </c>
      <c r="F3033" t="s">
        <v>12</v>
      </c>
      <c r="G3033" t="s">
        <v>13</v>
      </c>
      <c r="H3033" t="s">
        <v>13</v>
      </c>
      <c r="I3033">
        <v>33</v>
      </c>
      <c r="J3033" t="str">
        <f>IF(ABS((C3033-AVERAGE($C:$C))/_xlfn.STDEV.S(moras2[SALARIO]))&gt;1.96,"Atípico","No")</f>
        <v>No</v>
      </c>
      <c r="K3033" t="str">
        <f>IF(ABS((moras2[[#This Row],[EDAD]]-AVERAGE($I:$I))/_xlfn.STDEV.S($I:$I))&gt;1.96,"Atípico","No")</f>
        <v>No</v>
      </c>
      <c r="L3033" t="str">
        <f t="shared" si="94"/>
        <v>26-35</v>
      </c>
      <c r="M3033" t="str">
        <f t="shared" si="95"/>
        <v>0-500.000</v>
      </c>
    </row>
    <row r="3034" spans="1:13" x14ac:dyDescent="0.35">
      <c r="A3034">
        <v>1561</v>
      </c>
      <c r="B3034" t="s">
        <v>15</v>
      </c>
      <c r="C3034">
        <v>355312</v>
      </c>
      <c r="D3034" t="s">
        <v>10</v>
      </c>
      <c r="E3034" t="s">
        <v>16</v>
      </c>
      <c r="F3034" t="s">
        <v>12</v>
      </c>
      <c r="G3034" t="s">
        <v>13</v>
      </c>
      <c r="H3034" t="s">
        <v>13</v>
      </c>
      <c r="I3034">
        <v>44</v>
      </c>
      <c r="J3034" t="str">
        <f>IF(ABS((C3034-AVERAGE($C:$C))/_xlfn.STDEV.S(moras2[SALARIO]))&gt;1.96,"Atípico","No")</f>
        <v>No</v>
      </c>
      <c r="K3034" t="str">
        <f>IF(ABS((moras2[[#This Row],[EDAD]]-AVERAGE($I:$I))/_xlfn.STDEV.S($I:$I))&gt;1.96,"Atípico","No")</f>
        <v>No</v>
      </c>
      <c r="L3034" t="str">
        <f t="shared" si="94"/>
        <v>36-45</v>
      </c>
      <c r="M3034" t="str">
        <f t="shared" si="95"/>
        <v>0-500.000</v>
      </c>
    </row>
    <row r="3035" spans="1:13" x14ac:dyDescent="0.35">
      <c r="A3035">
        <v>259</v>
      </c>
      <c r="B3035" t="s">
        <v>15</v>
      </c>
      <c r="C3035">
        <v>355312</v>
      </c>
      <c r="D3035" t="s">
        <v>10</v>
      </c>
      <c r="E3035" t="s">
        <v>16</v>
      </c>
      <c r="F3035" t="s">
        <v>12</v>
      </c>
      <c r="G3035" t="s">
        <v>13</v>
      </c>
      <c r="H3035" t="s">
        <v>13</v>
      </c>
      <c r="I3035">
        <v>56</v>
      </c>
      <c r="J3035" t="str">
        <f>IF(ABS((C3035-AVERAGE($C:$C))/_xlfn.STDEV.S(moras2[SALARIO]))&gt;1.96,"Atípico","No")</f>
        <v>No</v>
      </c>
      <c r="K3035" t="str">
        <f>IF(ABS((moras2[[#This Row],[EDAD]]-AVERAGE($I:$I))/_xlfn.STDEV.S($I:$I))&gt;1.96,"Atípico","No")</f>
        <v>No</v>
      </c>
      <c r="L3035" t="str">
        <f t="shared" si="94"/>
        <v>56+</v>
      </c>
      <c r="M3035" t="str">
        <f t="shared" si="95"/>
        <v>0-500.000</v>
      </c>
    </row>
    <row r="3036" spans="1:13" x14ac:dyDescent="0.35">
      <c r="A3036">
        <v>3808</v>
      </c>
      <c r="B3036" t="s">
        <v>15</v>
      </c>
      <c r="C3036">
        <v>355311.73</v>
      </c>
      <c r="D3036" t="s">
        <v>10</v>
      </c>
      <c r="E3036" t="s">
        <v>11</v>
      </c>
      <c r="F3036" t="s">
        <v>12</v>
      </c>
      <c r="G3036" t="s">
        <v>13</v>
      </c>
      <c r="H3036" t="s">
        <v>13</v>
      </c>
      <c r="I3036">
        <v>51</v>
      </c>
      <c r="J3036" t="str">
        <f>IF(ABS((C3036-AVERAGE($C:$C))/_xlfn.STDEV.S(moras2[SALARIO]))&gt;1.96,"Atípico","No")</f>
        <v>No</v>
      </c>
      <c r="K3036" t="str">
        <f>IF(ABS((moras2[[#This Row],[EDAD]]-AVERAGE($I:$I))/_xlfn.STDEV.S($I:$I))&gt;1.96,"Atípico","No")</f>
        <v>No</v>
      </c>
      <c r="L3036" t="str">
        <f t="shared" si="94"/>
        <v>46-55</v>
      </c>
      <c r="M3036" t="str">
        <f t="shared" si="95"/>
        <v>0-500.000</v>
      </c>
    </row>
    <row r="3037" spans="1:13" x14ac:dyDescent="0.35">
      <c r="A3037">
        <v>1973</v>
      </c>
      <c r="B3037" t="s">
        <v>15</v>
      </c>
      <c r="C3037">
        <v>355311.3</v>
      </c>
      <c r="D3037" t="s">
        <v>10</v>
      </c>
      <c r="E3037" t="s">
        <v>11</v>
      </c>
      <c r="F3037" t="s">
        <v>12</v>
      </c>
      <c r="G3037" t="s">
        <v>13</v>
      </c>
      <c r="H3037" t="s">
        <v>13</v>
      </c>
      <c r="I3037">
        <v>46</v>
      </c>
      <c r="J3037" t="str">
        <f>IF(ABS((C3037-AVERAGE($C:$C))/_xlfn.STDEV.S(moras2[SALARIO]))&gt;1.96,"Atípico","No")</f>
        <v>No</v>
      </c>
      <c r="K3037" t="str">
        <f>IF(ABS((moras2[[#This Row],[EDAD]]-AVERAGE($I:$I))/_xlfn.STDEV.S($I:$I))&gt;1.96,"Atípico","No")</f>
        <v>No</v>
      </c>
      <c r="L3037" t="str">
        <f t="shared" si="94"/>
        <v>46-55</v>
      </c>
      <c r="M3037" t="str">
        <f t="shared" si="95"/>
        <v>0-500.000</v>
      </c>
    </row>
    <row r="3038" spans="1:13" x14ac:dyDescent="0.35">
      <c r="A3038">
        <v>4237</v>
      </c>
      <c r="B3038" t="s">
        <v>15</v>
      </c>
      <c r="C3038">
        <v>355310.4</v>
      </c>
      <c r="D3038" t="s">
        <v>10</v>
      </c>
      <c r="E3038" t="s">
        <v>16</v>
      </c>
      <c r="F3038" t="s">
        <v>12</v>
      </c>
      <c r="G3038" t="s">
        <v>13</v>
      </c>
      <c r="H3038" t="s">
        <v>13</v>
      </c>
      <c r="I3038">
        <v>22</v>
      </c>
      <c r="J3038" t="str">
        <f>IF(ABS((C3038-AVERAGE($C:$C))/_xlfn.STDEV.S(moras2[SALARIO]))&gt;1.96,"Atípico","No")</f>
        <v>No</v>
      </c>
      <c r="K3038" t="str">
        <f>IF(ABS((moras2[[#This Row],[EDAD]]-AVERAGE($I:$I))/_xlfn.STDEV.S($I:$I))&gt;1.96,"Atípico","No")</f>
        <v>No</v>
      </c>
      <c r="L3038" t="str">
        <f t="shared" si="94"/>
        <v>26-35</v>
      </c>
      <c r="M3038" t="str">
        <f t="shared" si="95"/>
        <v>0-500.000</v>
      </c>
    </row>
    <row r="3039" spans="1:13" x14ac:dyDescent="0.35">
      <c r="A3039">
        <v>469</v>
      </c>
      <c r="B3039" t="s">
        <v>15</v>
      </c>
      <c r="C3039">
        <v>355252.75</v>
      </c>
      <c r="D3039" t="s">
        <v>10</v>
      </c>
      <c r="E3039" t="s">
        <v>16</v>
      </c>
      <c r="F3039" t="s">
        <v>12</v>
      </c>
      <c r="G3039" t="s">
        <v>13</v>
      </c>
      <c r="H3039" t="s">
        <v>13</v>
      </c>
      <c r="I3039">
        <v>47</v>
      </c>
      <c r="J3039" t="str">
        <f>IF(ABS((C3039-AVERAGE($C:$C))/_xlfn.STDEV.S(moras2[SALARIO]))&gt;1.96,"Atípico","No")</f>
        <v>No</v>
      </c>
      <c r="K3039" t="str">
        <f>IF(ABS((moras2[[#This Row],[EDAD]]-AVERAGE($I:$I))/_xlfn.STDEV.S($I:$I))&gt;1.96,"Atípico","No")</f>
        <v>No</v>
      </c>
      <c r="L3039" t="str">
        <f t="shared" si="94"/>
        <v>46-55</v>
      </c>
      <c r="M3039" t="str">
        <f t="shared" si="95"/>
        <v>0-500.000</v>
      </c>
    </row>
    <row r="3040" spans="1:13" x14ac:dyDescent="0.35">
      <c r="A3040">
        <v>503</v>
      </c>
      <c r="B3040" t="s">
        <v>15</v>
      </c>
      <c r="C3040">
        <v>355157</v>
      </c>
      <c r="D3040" t="s">
        <v>10</v>
      </c>
      <c r="E3040" t="s">
        <v>16</v>
      </c>
      <c r="F3040" t="s">
        <v>12</v>
      </c>
      <c r="G3040" t="s">
        <v>13</v>
      </c>
      <c r="H3040" t="s">
        <v>13</v>
      </c>
      <c r="I3040">
        <v>40</v>
      </c>
      <c r="J3040" t="str">
        <f>IF(ABS((C3040-AVERAGE($C:$C))/_xlfn.STDEV.S(moras2[SALARIO]))&gt;1.96,"Atípico","No")</f>
        <v>No</v>
      </c>
      <c r="K3040" t="str">
        <f>IF(ABS((moras2[[#This Row],[EDAD]]-AVERAGE($I:$I))/_xlfn.STDEV.S($I:$I))&gt;1.96,"Atípico","No")</f>
        <v>No</v>
      </c>
      <c r="L3040" t="str">
        <f t="shared" si="94"/>
        <v>36-45</v>
      </c>
      <c r="M3040" t="str">
        <f t="shared" si="95"/>
        <v>0-500.000</v>
      </c>
    </row>
    <row r="3041" spans="1:13" x14ac:dyDescent="0.35">
      <c r="A3041">
        <v>3963</v>
      </c>
      <c r="B3041" t="s">
        <v>15</v>
      </c>
      <c r="C3041">
        <v>355145</v>
      </c>
      <c r="D3041" t="s">
        <v>10</v>
      </c>
      <c r="E3041" t="s">
        <v>11</v>
      </c>
      <c r="F3041" t="s">
        <v>12</v>
      </c>
      <c r="G3041" t="s">
        <v>13</v>
      </c>
      <c r="H3041" t="s">
        <v>13</v>
      </c>
      <c r="I3041">
        <v>42</v>
      </c>
      <c r="J3041" t="str">
        <f>IF(ABS((C3041-AVERAGE($C:$C))/_xlfn.STDEV.S(moras2[SALARIO]))&gt;1.96,"Atípico","No")</f>
        <v>No</v>
      </c>
      <c r="K3041" t="str">
        <f>IF(ABS((moras2[[#This Row],[EDAD]]-AVERAGE($I:$I))/_xlfn.STDEV.S($I:$I))&gt;1.96,"Atípico","No")</f>
        <v>No</v>
      </c>
      <c r="L3041" t="str">
        <f t="shared" si="94"/>
        <v>36-45</v>
      </c>
      <c r="M3041" t="str">
        <f t="shared" si="95"/>
        <v>0-500.000</v>
      </c>
    </row>
    <row r="3042" spans="1:13" x14ac:dyDescent="0.35">
      <c r="A3042">
        <v>992</v>
      </c>
      <c r="B3042" t="s">
        <v>15</v>
      </c>
      <c r="C3042">
        <v>355060</v>
      </c>
      <c r="D3042" t="s">
        <v>10</v>
      </c>
      <c r="E3042" t="s">
        <v>16</v>
      </c>
      <c r="F3042" t="s">
        <v>12</v>
      </c>
      <c r="G3042" t="s">
        <v>12</v>
      </c>
      <c r="H3042" t="s">
        <v>13</v>
      </c>
      <c r="I3042">
        <v>56</v>
      </c>
      <c r="J3042" t="str">
        <f>IF(ABS((C3042-AVERAGE($C:$C))/_xlfn.STDEV.S(moras2[SALARIO]))&gt;1.96,"Atípico","No")</f>
        <v>No</v>
      </c>
      <c r="K3042" t="str">
        <f>IF(ABS((moras2[[#This Row],[EDAD]]-AVERAGE($I:$I))/_xlfn.STDEV.S($I:$I))&gt;1.96,"Atípico","No")</f>
        <v>No</v>
      </c>
      <c r="L3042" t="str">
        <f t="shared" si="94"/>
        <v>56+</v>
      </c>
      <c r="M3042" t="str">
        <f t="shared" si="95"/>
        <v>0-500.000</v>
      </c>
    </row>
    <row r="3043" spans="1:13" x14ac:dyDescent="0.35">
      <c r="A3043">
        <v>3298</v>
      </c>
      <c r="B3043" t="s">
        <v>15</v>
      </c>
      <c r="C3043">
        <v>355022.46</v>
      </c>
      <c r="D3043" t="s">
        <v>10</v>
      </c>
      <c r="E3043" t="s">
        <v>16</v>
      </c>
      <c r="F3043" t="s">
        <v>12</v>
      </c>
      <c r="G3043" t="s">
        <v>13</v>
      </c>
      <c r="H3043" t="s">
        <v>13</v>
      </c>
      <c r="I3043">
        <v>37</v>
      </c>
      <c r="J3043" t="str">
        <f>IF(ABS((C3043-AVERAGE($C:$C))/_xlfn.STDEV.S(moras2[SALARIO]))&gt;1.96,"Atípico","No")</f>
        <v>No</v>
      </c>
      <c r="K3043" t="str">
        <f>IF(ABS((moras2[[#This Row],[EDAD]]-AVERAGE($I:$I))/_xlfn.STDEV.S($I:$I))&gt;1.96,"Atípico","No")</f>
        <v>No</v>
      </c>
      <c r="L3043" t="str">
        <f t="shared" si="94"/>
        <v>36-45</v>
      </c>
      <c r="M3043" t="str">
        <f t="shared" si="95"/>
        <v>0-500.000</v>
      </c>
    </row>
    <row r="3044" spans="1:13" x14ac:dyDescent="0.35">
      <c r="A3044">
        <v>928</v>
      </c>
      <c r="B3044" t="s">
        <v>9</v>
      </c>
      <c r="C3044">
        <v>355000</v>
      </c>
      <c r="D3044" t="s">
        <v>10</v>
      </c>
      <c r="E3044" t="s">
        <v>16</v>
      </c>
      <c r="F3044" t="s">
        <v>12</v>
      </c>
      <c r="G3044" t="s">
        <v>13</v>
      </c>
      <c r="H3044" t="s">
        <v>13</v>
      </c>
      <c r="I3044">
        <v>60</v>
      </c>
      <c r="J3044" t="str">
        <f>IF(ABS((C3044-AVERAGE($C:$C))/_xlfn.STDEV.S(moras2[SALARIO]))&gt;1.96,"Atípico","No")</f>
        <v>No</v>
      </c>
      <c r="K3044" t="str">
        <f>IF(ABS((moras2[[#This Row],[EDAD]]-AVERAGE($I:$I))/_xlfn.STDEV.S($I:$I))&gt;1.96,"Atípico","No")</f>
        <v>No</v>
      </c>
      <c r="L3044" t="str">
        <f t="shared" si="94"/>
        <v>56+</v>
      </c>
      <c r="M3044" t="str">
        <f t="shared" si="95"/>
        <v>0-500.000</v>
      </c>
    </row>
    <row r="3045" spans="1:13" x14ac:dyDescent="0.35">
      <c r="A3045">
        <v>2357</v>
      </c>
      <c r="B3045" t="s">
        <v>15</v>
      </c>
      <c r="C3045">
        <v>355000</v>
      </c>
      <c r="D3045" t="s">
        <v>18</v>
      </c>
      <c r="E3045" t="s">
        <v>16</v>
      </c>
      <c r="F3045" t="s">
        <v>12</v>
      </c>
      <c r="G3045" t="s">
        <v>13</v>
      </c>
      <c r="H3045" t="s">
        <v>12</v>
      </c>
      <c r="I3045">
        <v>28</v>
      </c>
      <c r="J3045" t="str">
        <f>IF(ABS((C3045-AVERAGE($C:$C))/_xlfn.STDEV.S(moras2[SALARIO]))&gt;1.96,"Atípico","No")</f>
        <v>No</v>
      </c>
      <c r="K3045" t="str">
        <f>IF(ABS((moras2[[#This Row],[EDAD]]-AVERAGE($I:$I))/_xlfn.STDEV.S($I:$I))&gt;1.96,"Atípico","No")</f>
        <v>No</v>
      </c>
      <c r="L3045" t="str">
        <f t="shared" si="94"/>
        <v>26-35</v>
      </c>
      <c r="M3045" t="str">
        <f t="shared" si="95"/>
        <v>0-500.000</v>
      </c>
    </row>
    <row r="3046" spans="1:13" x14ac:dyDescent="0.35">
      <c r="A3046">
        <v>238</v>
      </c>
      <c r="B3046" t="s">
        <v>15</v>
      </c>
      <c r="C3046">
        <v>354854</v>
      </c>
      <c r="D3046" t="s">
        <v>10</v>
      </c>
      <c r="E3046" t="s">
        <v>16</v>
      </c>
      <c r="F3046" t="s">
        <v>12</v>
      </c>
      <c r="G3046" t="s">
        <v>13</v>
      </c>
      <c r="H3046" t="s">
        <v>13</v>
      </c>
      <c r="I3046">
        <v>25</v>
      </c>
      <c r="J3046" t="str">
        <f>IF(ABS((C3046-AVERAGE($C:$C))/_xlfn.STDEV.S(moras2[SALARIO]))&gt;1.96,"Atípico","No")</f>
        <v>No</v>
      </c>
      <c r="K3046" t="str">
        <f>IF(ABS((moras2[[#This Row],[EDAD]]-AVERAGE($I:$I))/_xlfn.STDEV.S($I:$I))&gt;1.96,"Atípico","No")</f>
        <v>No</v>
      </c>
      <c r="L3046" t="str">
        <f t="shared" si="94"/>
        <v>26-35</v>
      </c>
      <c r="M3046" t="str">
        <f t="shared" si="95"/>
        <v>0-500.000</v>
      </c>
    </row>
    <row r="3047" spans="1:13" x14ac:dyDescent="0.35">
      <c r="A3047">
        <v>4993</v>
      </c>
      <c r="B3047" t="s">
        <v>15</v>
      </c>
      <c r="C3047">
        <v>354835</v>
      </c>
      <c r="D3047" t="s">
        <v>10</v>
      </c>
      <c r="E3047" t="s">
        <v>16</v>
      </c>
      <c r="F3047" t="s">
        <v>12</v>
      </c>
      <c r="G3047" t="s">
        <v>13</v>
      </c>
      <c r="H3047" t="s">
        <v>12</v>
      </c>
      <c r="I3047">
        <v>26</v>
      </c>
      <c r="J3047" t="str">
        <f>IF(ABS((C3047-AVERAGE($C:$C))/_xlfn.STDEV.S(moras2[SALARIO]))&gt;1.96,"Atípico","No")</f>
        <v>No</v>
      </c>
      <c r="K3047" t="str">
        <f>IF(ABS((moras2[[#This Row],[EDAD]]-AVERAGE($I:$I))/_xlfn.STDEV.S($I:$I))&gt;1.96,"Atípico","No")</f>
        <v>No</v>
      </c>
      <c r="L3047" t="str">
        <f t="shared" si="94"/>
        <v>26-35</v>
      </c>
      <c r="M3047" t="str">
        <f t="shared" si="95"/>
        <v>0-500.000</v>
      </c>
    </row>
    <row r="3048" spans="1:13" x14ac:dyDescent="0.35">
      <c r="A3048">
        <v>2675</v>
      </c>
      <c r="B3048" t="s">
        <v>15</v>
      </c>
      <c r="C3048">
        <v>354822.98</v>
      </c>
      <c r="D3048" t="s">
        <v>14</v>
      </c>
      <c r="E3048" t="s">
        <v>11</v>
      </c>
      <c r="F3048" t="s">
        <v>12</v>
      </c>
      <c r="G3048" t="s">
        <v>13</v>
      </c>
      <c r="H3048" t="s">
        <v>13</v>
      </c>
      <c r="I3048">
        <v>75</v>
      </c>
      <c r="J3048" t="str">
        <f>IF(ABS((C3048-AVERAGE($C:$C))/_xlfn.STDEV.S(moras2[SALARIO]))&gt;1.96,"Atípico","No")</f>
        <v>No</v>
      </c>
      <c r="K3048" t="str">
        <f>IF(ABS((moras2[[#This Row],[EDAD]]-AVERAGE($I:$I))/_xlfn.STDEV.S($I:$I))&gt;1.96,"Atípico","No")</f>
        <v>Atípico</v>
      </c>
      <c r="L3048" t="str">
        <f t="shared" si="94"/>
        <v>56+</v>
      </c>
      <c r="M3048" t="str">
        <f t="shared" si="95"/>
        <v>0-500.000</v>
      </c>
    </row>
    <row r="3049" spans="1:13" x14ac:dyDescent="0.35">
      <c r="A3049">
        <v>3381</v>
      </c>
      <c r="B3049" t="s">
        <v>9</v>
      </c>
      <c r="C3049">
        <v>354166</v>
      </c>
      <c r="D3049" t="s">
        <v>10</v>
      </c>
      <c r="E3049" t="s">
        <v>16</v>
      </c>
      <c r="F3049" t="s">
        <v>12</v>
      </c>
      <c r="G3049" t="s">
        <v>13</v>
      </c>
      <c r="H3049" t="s">
        <v>13</v>
      </c>
      <c r="I3049">
        <v>25</v>
      </c>
      <c r="J3049" t="str">
        <f>IF(ABS((C3049-AVERAGE($C:$C))/_xlfn.STDEV.S(moras2[SALARIO]))&gt;1.96,"Atípico","No")</f>
        <v>No</v>
      </c>
      <c r="K3049" t="str">
        <f>IF(ABS((moras2[[#This Row],[EDAD]]-AVERAGE($I:$I))/_xlfn.STDEV.S($I:$I))&gt;1.96,"Atípico","No")</f>
        <v>No</v>
      </c>
      <c r="L3049" t="str">
        <f t="shared" si="94"/>
        <v>26-35</v>
      </c>
      <c r="M3049" t="str">
        <f t="shared" si="95"/>
        <v>0-500.000</v>
      </c>
    </row>
    <row r="3050" spans="1:13" x14ac:dyDescent="0.35">
      <c r="A3050">
        <v>4060</v>
      </c>
      <c r="B3050" t="s">
        <v>9</v>
      </c>
      <c r="C3050">
        <v>354060.87</v>
      </c>
      <c r="D3050" t="s">
        <v>10</v>
      </c>
      <c r="E3050" t="s">
        <v>16</v>
      </c>
      <c r="F3050" t="s">
        <v>12</v>
      </c>
      <c r="G3050" t="s">
        <v>13</v>
      </c>
      <c r="H3050" t="s">
        <v>13</v>
      </c>
      <c r="I3050">
        <v>36</v>
      </c>
      <c r="J3050" t="str">
        <f>IF(ABS((C3050-AVERAGE($C:$C))/_xlfn.STDEV.S(moras2[SALARIO]))&gt;1.96,"Atípico","No")</f>
        <v>No</v>
      </c>
      <c r="K3050" t="str">
        <f>IF(ABS((moras2[[#This Row],[EDAD]]-AVERAGE($I:$I))/_xlfn.STDEV.S($I:$I))&gt;1.96,"Atípico","No")</f>
        <v>No</v>
      </c>
      <c r="L3050" t="str">
        <f t="shared" si="94"/>
        <v>36-45</v>
      </c>
      <c r="M3050" t="str">
        <f t="shared" si="95"/>
        <v>0-500.000</v>
      </c>
    </row>
    <row r="3051" spans="1:13" x14ac:dyDescent="0.35">
      <c r="A3051">
        <v>2007</v>
      </c>
      <c r="B3051" t="s">
        <v>15</v>
      </c>
      <c r="C3051">
        <v>354029.89</v>
      </c>
      <c r="D3051" t="s">
        <v>10</v>
      </c>
      <c r="E3051" t="s">
        <v>16</v>
      </c>
      <c r="F3051" t="s">
        <v>12</v>
      </c>
      <c r="G3051" t="s">
        <v>13</v>
      </c>
      <c r="H3051" t="s">
        <v>13</v>
      </c>
      <c r="I3051">
        <v>33</v>
      </c>
      <c r="J3051" t="str">
        <f>IF(ABS((C3051-AVERAGE($C:$C))/_xlfn.STDEV.S(moras2[SALARIO]))&gt;1.96,"Atípico","No")</f>
        <v>No</v>
      </c>
      <c r="K3051" t="str">
        <f>IF(ABS((moras2[[#This Row],[EDAD]]-AVERAGE($I:$I))/_xlfn.STDEV.S($I:$I))&gt;1.96,"Atípico","No")</f>
        <v>No</v>
      </c>
      <c r="L3051" t="str">
        <f t="shared" si="94"/>
        <v>26-35</v>
      </c>
      <c r="M3051" t="str">
        <f t="shared" si="95"/>
        <v>0-500.000</v>
      </c>
    </row>
    <row r="3052" spans="1:13" x14ac:dyDescent="0.35">
      <c r="A3052">
        <v>154</v>
      </c>
      <c r="B3052" t="s">
        <v>15</v>
      </c>
      <c r="C3052">
        <v>353911.5</v>
      </c>
      <c r="D3052" t="s">
        <v>10</v>
      </c>
      <c r="E3052" t="s">
        <v>11</v>
      </c>
      <c r="F3052" t="s">
        <v>12</v>
      </c>
      <c r="G3052" t="s">
        <v>13</v>
      </c>
      <c r="H3052" t="s">
        <v>13</v>
      </c>
      <c r="I3052">
        <v>41</v>
      </c>
      <c r="J3052" t="str">
        <f>IF(ABS((C3052-AVERAGE($C:$C))/_xlfn.STDEV.S(moras2[SALARIO]))&gt;1.96,"Atípico","No")</f>
        <v>No</v>
      </c>
      <c r="K3052" t="str">
        <f>IF(ABS((moras2[[#This Row],[EDAD]]-AVERAGE($I:$I))/_xlfn.STDEV.S($I:$I))&gt;1.96,"Atípico","No")</f>
        <v>No</v>
      </c>
      <c r="L3052" t="str">
        <f t="shared" si="94"/>
        <v>36-45</v>
      </c>
      <c r="M3052" t="str">
        <f t="shared" si="95"/>
        <v>0-500.000</v>
      </c>
    </row>
    <row r="3053" spans="1:13" x14ac:dyDescent="0.35">
      <c r="A3053">
        <v>4909</v>
      </c>
      <c r="B3053" t="s">
        <v>9</v>
      </c>
      <c r="C3053">
        <v>353906</v>
      </c>
      <c r="D3053" t="s">
        <v>18</v>
      </c>
      <c r="E3053" t="s">
        <v>16</v>
      </c>
      <c r="F3053" t="s">
        <v>12</v>
      </c>
      <c r="G3053" t="s">
        <v>13</v>
      </c>
      <c r="H3053" t="s">
        <v>13</v>
      </c>
      <c r="I3053">
        <v>42</v>
      </c>
      <c r="J3053" t="str">
        <f>IF(ABS((C3053-AVERAGE($C:$C))/_xlfn.STDEV.S(moras2[SALARIO]))&gt;1.96,"Atípico","No")</f>
        <v>No</v>
      </c>
      <c r="K3053" t="str">
        <f>IF(ABS((moras2[[#This Row],[EDAD]]-AVERAGE($I:$I))/_xlfn.STDEV.S($I:$I))&gt;1.96,"Atípico","No")</f>
        <v>No</v>
      </c>
      <c r="L3053" t="str">
        <f t="shared" si="94"/>
        <v>36-45</v>
      </c>
      <c r="M3053" t="str">
        <f t="shared" si="95"/>
        <v>0-500.000</v>
      </c>
    </row>
    <row r="3054" spans="1:13" x14ac:dyDescent="0.35">
      <c r="A3054">
        <v>4544</v>
      </c>
      <c r="B3054" t="s">
        <v>9</v>
      </c>
      <c r="C3054">
        <v>353607</v>
      </c>
      <c r="D3054" t="s">
        <v>10</v>
      </c>
      <c r="E3054" t="s">
        <v>16</v>
      </c>
      <c r="F3054" t="s">
        <v>12</v>
      </c>
      <c r="G3054" t="s">
        <v>13</v>
      </c>
      <c r="H3054" t="s">
        <v>13</v>
      </c>
      <c r="I3054">
        <v>51</v>
      </c>
      <c r="J3054" t="str">
        <f>IF(ABS((C3054-AVERAGE($C:$C))/_xlfn.STDEV.S(moras2[SALARIO]))&gt;1.96,"Atípico","No")</f>
        <v>No</v>
      </c>
      <c r="K3054" t="str">
        <f>IF(ABS((moras2[[#This Row],[EDAD]]-AVERAGE($I:$I))/_xlfn.STDEV.S($I:$I))&gt;1.96,"Atípico","No")</f>
        <v>No</v>
      </c>
      <c r="L3054" t="str">
        <f t="shared" si="94"/>
        <v>46-55</v>
      </c>
      <c r="M3054" t="str">
        <f t="shared" si="95"/>
        <v>0-500.000</v>
      </c>
    </row>
    <row r="3055" spans="1:13" x14ac:dyDescent="0.35">
      <c r="A3055">
        <v>4703</v>
      </c>
      <c r="B3055" t="s">
        <v>9</v>
      </c>
      <c r="C3055">
        <v>353539</v>
      </c>
      <c r="D3055" t="s">
        <v>18</v>
      </c>
      <c r="E3055" t="s">
        <v>16</v>
      </c>
      <c r="F3055" t="s">
        <v>12</v>
      </c>
      <c r="G3055" t="s">
        <v>13</v>
      </c>
      <c r="H3055" t="s">
        <v>13</v>
      </c>
      <c r="I3055">
        <v>56</v>
      </c>
      <c r="J3055" t="str">
        <f>IF(ABS((C3055-AVERAGE($C:$C))/_xlfn.STDEV.S(moras2[SALARIO]))&gt;1.96,"Atípico","No")</f>
        <v>No</v>
      </c>
      <c r="K3055" t="str">
        <f>IF(ABS((moras2[[#This Row],[EDAD]]-AVERAGE($I:$I))/_xlfn.STDEV.S($I:$I))&gt;1.96,"Atípico","No")</f>
        <v>No</v>
      </c>
      <c r="L3055" t="str">
        <f t="shared" si="94"/>
        <v>56+</v>
      </c>
      <c r="M3055" t="str">
        <f t="shared" si="95"/>
        <v>0-500.000</v>
      </c>
    </row>
    <row r="3056" spans="1:13" x14ac:dyDescent="0.35">
      <c r="A3056">
        <v>4607</v>
      </c>
      <c r="B3056" t="s">
        <v>15</v>
      </c>
      <c r="C3056">
        <v>353478.67</v>
      </c>
      <c r="D3056" t="s">
        <v>10</v>
      </c>
      <c r="E3056" t="s">
        <v>16</v>
      </c>
      <c r="F3056" t="s">
        <v>12</v>
      </c>
      <c r="G3056" t="s">
        <v>13</v>
      </c>
      <c r="H3056" t="s">
        <v>13</v>
      </c>
      <c r="I3056">
        <v>26</v>
      </c>
      <c r="J3056" t="str">
        <f>IF(ABS((C3056-AVERAGE($C:$C))/_xlfn.STDEV.S(moras2[SALARIO]))&gt;1.96,"Atípico","No")</f>
        <v>No</v>
      </c>
      <c r="K3056" t="str">
        <f>IF(ABS((moras2[[#This Row],[EDAD]]-AVERAGE($I:$I))/_xlfn.STDEV.S($I:$I))&gt;1.96,"Atípico","No")</f>
        <v>No</v>
      </c>
      <c r="L3056" t="str">
        <f t="shared" si="94"/>
        <v>26-35</v>
      </c>
      <c r="M3056" t="str">
        <f t="shared" si="95"/>
        <v>0-500.000</v>
      </c>
    </row>
    <row r="3057" spans="1:13" x14ac:dyDescent="0.35">
      <c r="A3057">
        <v>853</v>
      </c>
      <c r="B3057" t="s">
        <v>9</v>
      </c>
      <c r="C3057">
        <v>353469</v>
      </c>
      <c r="D3057" t="s">
        <v>10</v>
      </c>
      <c r="E3057" t="s">
        <v>16</v>
      </c>
      <c r="F3057" t="s">
        <v>12</v>
      </c>
      <c r="G3057" t="s">
        <v>13</v>
      </c>
      <c r="H3057" t="s">
        <v>13</v>
      </c>
      <c r="I3057">
        <v>44</v>
      </c>
      <c r="J3057" t="str">
        <f>IF(ABS((C3057-AVERAGE($C:$C))/_xlfn.STDEV.S(moras2[SALARIO]))&gt;1.96,"Atípico","No")</f>
        <v>No</v>
      </c>
      <c r="K3057" t="str">
        <f>IF(ABS((moras2[[#This Row],[EDAD]]-AVERAGE($I:$I))/_xlfn.STDEV.S($I:$I))&gt;1.96,"Atípico","No")</f>
        <v>No</v>
      </c>
      <c r="L3057" t="str">
        <f t="shared" si="94"/>
        <v>36-45</v>
      </c>
      <c r="M3057" t="str">
        <f t="shared" si="95"/>
        <v>0-500.000</v>
      </c>
    </row>
    <row r="3058" spans="1:13" x14ac:dyDescent="0.35">
      <c r="A3058">
        <v>2607</v>
      </c>
      <c r="B3058" t="s">
        <v>15</v>
      </c>
      <c r="C3058">
        <v>353418</v>
      </c>
      <c r="D3058" t="s">
        <v>17</v>
      </c>
      <c r="E3058" t="s">
        <v>16</v>
      </c>
      <c r="F3058" t="s">
        <v>12</v>
      </c>
      <c r="G3058" t="s">
        <v>12</v>
      </c>
      <c r="H3058" t="s">
        <v>13</v>
      </c>
      <c r="I3058">
        <v>56</v>
      </c>
      <c r="J3058" t="str">
        <f>IF(ABS((C3058-AVERAGE($C:$C))/_xlfn.STDEV.S(moras2[SALARIO]))&gt;1.96,"Atípico","No")</f>
        <v>No</v>
      </c>
      <c r="K3058" t="str">
        <f>IF(ABS((moras2[[#This Row],[EDAD]]-AVERAGE($I:$I))/_xlfn.STDEV.S($I:$I))&gt;1.96,"Atípico","No")</f>
        <v>No</v>
      </c>
      <c r="L3058" t="str">
        <f t="shared" si="94"/>
        <v>56+</v>
      </c>
      <c r="M3058" t="str">
        <f t="shared" si="95"/>
        <v>0-500.000</v>
      </c>
    </row>
    <row r="3059" spans="1:13" x14ac:dyDescent="0.35">
      <c r="A3059">
        <v>2604</v>
      </c>
      <c r="B3059" t="s">
        <v>15</v>
      </c>
      <c r="C3059">
        <v>353400</v>
      </c>
      <c r="D3059" t="s">
        <v>10</v>
      </c>
      <c r="E3059" t="s">
        <v>16</v>
      </c>
      <c r="F3059" t="s">
        <v>12</v>
      </c>
      <c r="G3059" t="s">
        <v>12</v>
      </c>
      <c r="H3059" t="s">
        <v>13</v>
      </c>
      <c r="I3059">
        <v>47</v>
      </c>
      <c r="J3059" t="str">
        <f>IF(ABS((C3059-AVERAGE($C:$C))/_xlfn.STDEV.S(moras2[SALARIO]))&gt;1.96,"Atípico","No")</f>
        <v>No</v>
      </c>
      <c r="K3059" t="str">
        <f>IF(ABS((moras2[[#This Row],[EDAD]]-AVERAGE($I:$I))/_xlfn.STDEV.S($I:$I))&gt;1.96,"Atípico","No")</f>
        <v>No</v>
      </c>
      <c r="L3059" t="str">
        <f t="shared" si="94"/>
        <v>46-55</v>
      </c>
      <c r="M3059" t="str">
        <f t="shared" si="95"/>
        <v>0-500.000</v>
      </c>
    </row>
    <row r="3060" spans="1:13" x14ac:dyDescent="0.35">
      <c r="A3060">
        <v>1259</v>
      </c>
      <c r="B3060" t="s">
        <v>15</v>
      </c>
      <c r="C3060">
        <v>353398.58</v>
      </c>
      <c r="D3060" t="s">
        <v>10</v>
      </c>
      <c r="E3060" t="s">
        <v>16</v>
      </c>
      <c r="F3060" t="s">
        <v>12</v>
      </c>
      <c r="G3060" t="s">
        <v>13</v>
      </c>
      <c r="H3060" t="s">
        <v>13</v>
      </c>
      <c r="I3060">
        <v>27</v>
      </c>
      <c r="J3060" t="str">
        <f>IF(ABS((C3060-AVERAGE($C:$C))/_xlfn.STDEV.S(moras2[SALARIO]))&gt;1.96,"Atípico","No")</f>
        <v>No</v>
      </c>
      <c r="K3060" t="str">
        <f>IF(ABS((moras2[[#This Row],[EDAD]]-AVERAGE($I:$I))/_xlfn.STDEV.S($I:$I))&gt;1.96,"Atípico","No")</f>
        <v>No</v>
      </c>
      <c r="L3060" t="str">
        <f t="shared" si="94"/>
        <v>26-35</v>
      </c>
      <c r="M3060" t="str">
        <f t="shared" si="95"/>
        <v>0-500.000</v>
      </c>
    </row>
    <row r="3061" spans="1:13" x14ac:dyDescent="0.35">
      <c r="A3061">
        <v>920</v>
      </c>
      <c r="B3061" t="s">
        <v>9</v>
      </c>
      <c r="C3061">
        <v>353240</v>
      </c>
      <c r="D3061" t="s">
        <v>10</v>
      </c>
      <c r="E3061" t="s">
        <v>11</v>
      </c>
      <c r="F3061" t="s">
        <v>12</v>
      </c>
      <c r="G3061" t="s">
        <v>13</v>
      </c>
      <c r="H3061" t="s">
        <v>13</v>
      </c>
      <c r="I3061">
        <v>35</v>
      </c>
      <c r="J3061" t="str">
        <f>IF(ABS((C3061-AVERAGE($C:$C))/_xlfn.STDEV.S(moras2[SALARIO]))&gt;1.96,"Atípico","No")</f>
        <v>No</v>
      </c>
      <c r="K3061" t="str">
        <f>IF(ABS((moras2[[#This Row],[EDAD]]-AVERAGE($I:$I))/_xlfn.STDEV.S($I:$I))&gt;1.96,"Atípico","No")</f>
        <v>No</v>
      </c>
      <c r="L3061" t="str">
        <f t="shared" si="94"/>
        <v>26-35</v>
      </c>
      <c r="M3061" t="str">
        <f t="shared" si="95"/>
        <v>0-500.000</v>
      </c>
    </row>
    <row r="3062" spans="1:13" x14ac:dyDescent="0.35">
      <c r="A3062">
        <v>812</v>
      </c>
      <c r="B3062" t="s">
        <v>9</v>
      </c>
      <c r="C3062">
        <v>353119.82</v>
      </c>
      <c r="D3062" t="s">
        <v>10</v>
      </c>
      <c r="E3062" t="s">
        <v>16</v>
      </c>
      <c r="F3062" t="s">
        <v>12</v>
      </c>
      <c r="G3062" t="s">
        <v>13</v>
      </c>
      <c r="H3062" t="s">
        <v>13</v>
      </c>
      <c r="I3062">
        <v>36</v>
      </c>
      <c r="J3062" t="str">
        <f>IF(ABS((C3062-AVERAGE($C:$C))/_xlfn.STDEV.S(moras2[SALARIO]))&gt;1.96,"Atípico","No")</f>
        <v>No</v>
      </c>
      <c r="K3062" t="str">
        <f>IF(ABS((moras2[[#This Row],[EDAD]]-AVERAGE($I:$I))/_xlfn.STDEV.S($I:$I))&gt;1.96,"Atípico","No")</f>
        <v>No</v>
      </c>
      <c r="L3062" t="str">
        <f t="shared" si="94"/>
        <v>36-45</v>
      </c>
      <c r="M3062" t="str">
        <f t="shared" si="95"/>
        <v>0-500.000</v>
      </c>
    </row>
    <row r="3063" spans="1:13" x14ac:dyDescent="0.35">
      <c r="A3063">
        <v>3043</v>
      </c>
      <c r="B3063" t="s">
        <v>9</v>
      </c>
      <c r="C3063">
        <v>352881</v>
      </c>
      <c r="D3063" t="s">
        <v>17</v>
      </c>
      <c r="E3063" t="s">
        <v>16</v>
      </c>
      <c r="F3063" t="s">
        <v>12</v>
      </c>
      <c r="G3063" t="s">
        <v>12</v>
      </c>
      <c r="H3063" t="s">
        <v>13</v>
      </c>
      <c r="I3063">
        <v>57</v>
      </c>
      <c r="J3063" t="str">
        <f>IF(ABS((C3063-AVERAGE($C:$C))/_xlfn.STDEV.S(moras2[SALARIO]))&gt;1.96,"Atípico","No")</f>
        <v>No</v>
      </c>
      <c r="K3063" t="str">
        <f>IF(ABS((moras2[[#This Row],[EDAD]]-AVERAGE($I:$I))/_xlfn.STDEV.S($I:$I))&gt;1.96,"Atípico","No")</f>
        <v>No</v>
      </c>
      <c r="L3063" t="str">
        <f t="shared" si="94"/>
        <v>56+</v>
      </c>
      <c r="M3063" t="str">
        <f t="shared" si="95"/>
        <v>0-500.000</v>
      </c>
    </row>
    <row r="3064" spans="1:13" x14ac:dyDescent="0.35">
      <c r="A3064">
        <v>2513</v>
      </c>
      <c r="B3064" t="s">
        <v>9</v>
      </c>
      <c r="C3064">
        <v>352881</v>
      </c>
      <c r="D3064" t="s">
        <v>18</v>
      </c>
      <c r="E3064" t="s">
        <v>16</v>
      </c>
      <c r="F3064" t="s">
        <v>12</v>
      </c>
      <c r="G3064" t="s">
        <v>13</v>
      </c>
      <c r="H3064" t="s">
        <v>12</v>
      </c>
      <c r="I3064">
        <v>35</v>
      </c>
      <c r="J3064" t="str">
        <f>IF(ABS((C3064-AVERAGE($C:$C))/_xlfn.STDEV.S(moras2[SALARIO]))&gt;1.96,"Atípico","No")</f>
        <v>No</v>
      </c>
      <c r="K3064" t="str">
        <f>IF(ABS((moras2[[#This Row],[EDAD]]-AVERAGE($I:$I))/_xlfn.STDEV.S($I:$I))&gt;1.96,"Atípico","No")</f>
        <v>No</v>
      </c>
      <c r="L3064" t="str">
        <f t="shared" si="94"/>
        <v>26-35</v>
      </c>
      <c r="M3064" t="str">
        <f t="shared" si="95"/>
        <v>0-500.000</v>
      </c>
    </row>
    <row r="3065" spans="1:13" x14ac:dyDescent="0.35">
      <c r="A3065">
        <v>617</v>
      </c>
      <c r="B3065" t="s">
        <v>9</v>
      </c>
      <c r="C3065">
        <v>352881</v>
      </c>
      <c r="D3065" t="s">
        <v>18</v>
      </c>
      <c r="E3065" t="s">
        <v>16</v>
      </c>
      <c r="F3065" t="s">
        <v>12</v>
      </c>
      <c r="G3065" t="s">
        <v>13</v>
      </c>
      <c r="H3065" t="s">
        <v>13</v>
      </c>
      <c r="I3065">
        <v>53</v>
      </c>
      <c r="J3065" t="str">
        <f>IF(ABS((C3065-AVERAGE($C:$C))/_xlfn.STDEV.S(moras2[SALARIO]))&gt;1.96,"Atípico","No")</f>
        <v>No</v>
      </c>
      <c r="K3065" t="str">
        <f>IF(ABS((moras2[[#This Row],[EDAD]]-AVERAGE($I:$I))/_xlfn.STDEV.S($I:$I))&gt;1.96,"Atípico","No")</f>
        <v>No</v>
      </c>
      <c r="L3065" t="str">
        <f t="shared" si="94"/>
        <v>46-55</v>
      </c>
      <c r="M3065" t="str">
        <f t="shared" si="95"/>
        <v>0-500.000</v>
      </c>
    </row>
    <row r="3066" spans="1:13" x14ac:dyDescent="0.35">
      <c r="A3066">
        <v>4803</v>
      </c>
      <c r="B3066" t="s">
        <v>9</v>
      </c>
      <c r="C3066">
        <v>352855</v>
      </c>
      <c r="D3066" t="s">
        <v>10</v>
      </c>
      <c r="E3066" t="s">
        <v>16</v>
      </c>
      <c r="F3066" t="s">
        <v>12</v>
      </c>
      <c r="G3066" t="s">
        <v>13</v>
      </c>
      <c r="H3066" t="s">
        <v>13</v>
      </c>
      <c r="I3066">
        <v>35</v>
      </c>
      <c r="J3066" t="str">
        <f>IF(ABS((C3066-AVERAGE($C:$C))/_xlfn.STDEV.S(moras2[SALARIO]))&gt;1.96,"Atípico","No")</f>
        <v>No</v>
      </c>
      <c r="K3066" t="str">
        <f>IF(ABS((moras2[[#This Row],[EDAD]]-AVERAGE($I:$I))/_xlfn.STDEV.S($I:$I))&gt;1.96,"Atípico","No")</f>
        <v>No</v>
      </c>
      <c r="L3066" t="str">
        <f t="shared" si="94"/>
        <v>26-35</v>
      </c>
      <c r="M3066" t="str">
        <f t="shared" si="95"/>
        <v>0-500.000</v>
      </c>
    </row>
    <row r="3067" spans="1:13" x14ac:dyDescent="0.35">
      <c r="A3067">
        <v>618</v>
      </c>
      <c r="B3067" t="s">
        <v>15</v>
      </c>
      <c r="C3067">
        <v>352852</v>
      </c>
      <c r="D3067" t="s">
        <v>10</v>
      </c>
      <c r="E3067" t="s">
        <v>11</v>
      </c>
      <c r="F3067" t="s">
        <v>12</v>
      </c>
      <c r="G3067" t="s">
        <v>13</v>
      </c>
      <c r="H3067" t="s">
        <v>13</v>
      </c>
      <c r="I3067">
        <v>53</v>
      </c>
      <c r="J3067" t="str">
        <f>IF(ABS((C3067-AVERAGE($C:$C))/_xlfn.STDEV.S(moras2[SALARIO]))&gt;1.96,"Atípico","No")</f>
        <v>No</v>
      </c>
      <c r="K3067" t="str">
        <f>IF(ABS((moras2[[#This Row],[EDAD]]-AVERAGE($I:$I))/_xlfn.STDEV.S($I:$I))&gt;1.96,"Atípico","No")</f>
        <v>No</v>
      </c>
      <c r="L3067" t="str">
        <f t="shared" si="94"/>
        <v>46-55</v>
      </c>
      <c r="M3067" t="str">
        <f t="shared" si="95"/>
        <v>0-500.000</v>
      </c>
    </row>
    <row r="3068" spans="1:13" x14ac:dyDescent="0.35">
      <c r="A3068">
        <v>4860</v>
      </c>
      <c r="B3068" t="s">
        <v>15</v>
      </c>
      <c r="C3068">
        <v>352830</v>
      </c>
      <c r="D3068" t="s">
        <v>10</v>
      </c>
      <c r="E3068" t="s">
        <v>16</v>
      </c>
      <c r="F3068" t="s">
        <v>12</v>
      </c>
      <c r="G3068" t="s">
        <v>13</v>
      </c>
      <c r="H3068" t="s">
        <v>13</v>
      </c>
      <c r="I3068">
        <v>22</v>
      </c>
      <c r="J3068" t="str">
        <f>IF(ABS((C3068-AVERAGE($C:$C))/_xlfn.STDEV.S(moras2[SALARIO]))&gt;1.96,"Atípico","No")</f>
        <v>No</v>
      </c>
      <c r="K3068" t="str">
        <f>IF(ABS((moras2[[#This Row],[EDAD]]-AVERAGE($I:$I))/_xlfn.STDEV.S($I:$I))&gt;1.96,"Atípico","No")</f>
        <v>No</v>
      </c>
      <c r="L3068" t="str">
        <f t="shared" si="94"/>
        <v>26-35</v>
      </c>
      <c r="M3068" t="str">
        <f t="shared" si="95"/>
        <v>0-500.000</v>
      </c>
    </row>
    <row r="3069" spans="1:13" x14ac:dyDescent="0.35">
      <c r="A3069">
        <v>1804</v>
      </c>
      <c r="B3069" t="s">
        <v>9</v>
      </c>
      <c r="C3069">
        <v>352782.75</v>
      </c>
      <c r="D3069" t="s">
        <v>10</v>
      </c>
      <c r="E3069" t="s">
        <v>16</v>
      </c>
      <c r="F3069" t="s">
        <v>12</v>
      </c>
      <c r="G3069" t="s">
        <v>12</v>
      </c>
      <c r="H3069" t="s">
        <v>13</v>
      </c>
      <c r="I3069">
        <v>27</v>
      </c>
      <c r="J3069" t="str">
        <f>IF(ABS((C3069-AVERAGE($C:$C))/_xlfn.STDEV.S(moras2[SALARIO]))&gt;1.96,"Atípico","No")</f>
        <v>No</v>
      </c>
      <c r="K3069" t="str">
        <f>IF(ABS((moras2[[#This Row],[EDAD]]-AVERAGE($I:$I))/_xlfn.STDEV.S($I:$I))&gt;1.96,"Atípico","No")</f>
        <v>No</v>
      </c>
      <c r="L3069" t="str">
        <f t="shared" si="94"/>
        <v>26-35</v>
      </c>
      <c r="M3069" t="str">
        <f t="shared" si="95"/>
        <v>0-500.000</v>
      </c>
    </row>
    <row r="3070" spans="1:13" x14ac:dyDescent="0.35">
      <c r="A3070">
        <v>758</v>
      </c>
      <c r="B3070" t="s">
        <v>15</v>
      </c>
      <c r="C3070">
        <v>352379</v>
      </c>
      <c r="D3070" t="s">
        <v>10</v>
      </c>
      <c r="E3070" t="s">
        <v>16</v>
      </c>
      <c r="F3070" t="s">
        <v>12</v>
      </c>
      <c r="G3070" t="s">
        <v>13</v>
      </c>
      <c r="H3070" t="s">
        <v>13</v>
      </c>
      <c r="I3070">
        <v>39</v>
      </c>
      <c r="J3070" t="str">
        <f>IF(ABS((C3070-AVERAGE($C:$C))/_xlfn.STDEV.S(moras2[SALARIO]))&gt;1.96,"Atípico","No")</f>
        <v>No</v>
      </c>
      <c r="K3070" t="str">
        <f>IF(ABS((moras2[[#This Row],[EDAD]]-AVERAGE($I:$I))/_xlfn.STDEV.S($I:$I))&gt;1.96,"Atípico","No")</f>
        <v>No</v>
      </c>
      <c r="L3070" t="str">
        <f t="shared" si="94"/>
        <v>36-45</v>
      </c>
      <c r="M3070" t="str">
        <f t="shared" si="95"/>
        <v>0-500.000</v>
      </c>
    </row>
    <row r="3071" spans="1:13" x14ac:dyDescent="0.35">
      <c r="A3071">
        <v>3132</v>
      </c>
      <c r="B3071" t="s">
        <v>9</v>
      </c>
      <c r="C3071">
        <v>352314</v>
      </c>
      <c r="D3071" t="s">
        <v>18</v>
      </c>
      <c r="E3071" t="s">
        <v>16</v>
      </c>
      <c r="F3071" t="s">
        <v>12</v>
      </c>
      <c r="G3071" t="s">
        <v>13</v>
      </c>
      <c r="H3071" t="s">
        <v>12</v>
      </c>
      <c r="I3071">
        <v>37</v>
      </c>
      <c r="J3071" t="str">
        <f>IF(ABS((C3071-AVERAGE($C:$C))/_xlfn.STDEV.S(moras2[SALARIO]))&gt;1.96,"Atípico","No")</f>
        <v>No</v>
      </c>
      <c r="K3071" t="str">
        <f>IF(ABS((moras2[[#This Row],[EDAD]]-AVERAGE($I:$I))/_xlfn.STDEV.S($I:$I))&gt;1.96,"Atípico","No")</f>
        <v>No</v>
      </c>
      <c r="L3071" t="str">
        <f t="shared" si="94"/>
        <v>36-45</v>
      </c>
      <c r="M3071" t="str">
        <f t="shared" si="95"/>
        <v>0-500.000</v>
      </c>
    </row>
    <row r="3072" spans="1:13" x14ac:dyDescent="0.35">
      <c r="A3072">
        <v>1702</v>
      </c>
      <c r="B3072" t="s">
        <v>9</v>
      </c>
      <c r="C3072">
        <v>352000</v>
      </c>
      <c r="D3072" t="s">
        <v>10</v>
      </c>
      <c r="E3072" t="s">
        <v>16</v>
      </c>
      <c r="F3072" t="s">
        <v>12</v>
      </c>
      <c r="G3072" t="s">
        <v>13</v>
      </c>
      <c r="H3072" t="s">
        <v>13</v>
      </c>
      <c r="I3072">
        <v>28</v>
      </c>
      <c r="J3072" t="str">
        <f>IF(ABS((C3072-AVERAGE($C:$C))/_xlfn.STDEV.S(moras2[SALARIO]))&gt;1.96,"Atípico","No")</f>
        <v>No</v>
      </c>
      <c r="K3072" t="str">
        <f>IF(ABS((moras2[[#This Row],[EDAD]]-AVERAGE($I:$I))/_xlfn.STDEV.S($I:$I))&gt;1.96,"Atípico","No")</f>
        <v>No</v>
      </c>
      <c r="L3072" t="str">
        <f t="shared" si="94"/>
        <v>26-35</v>
      </c>
      <c r="M3072" t="str">
        <f t="shared" si="95"/>
        <v>0-500.000</v>
      </c>
    </row>
    <row r="3073" spans="1:13" x14ac:dyDescent="0.35">
      <c r="A3073">
        <v>3655</v>
      </c>
      <c r="B3073" t="s">
        <v>15</v>
      </c>
      <c r="C3073">
        <v>351950.66</v>
      </c>
      <c r="D3073" t="s">
        <v>10</v>
      </c>
      <c r="E3073" t="s">
        <v>16</v>
      </c>
      <c r="F3073" t="s">
        <v>12</v>
      </c>
      <c r="G3073" t="s">
        <v>12</v>
      </c>
      <c r="H3073" t="s">
        <v>13</v>
      </c>
      <c r="I3073">
        <v>46</v>
      </c>
      <c r="J3073" t="str">
        <f>IF(ABS((C3073-AVERAGE($C:$C))/_xlfn.STDEV.S(moras2[SALARIO]))&gt;1.96,"Atípico","No")</f>
        <v>No</v>
      </c>
      <c r="K3073" t="str">
        <f>IF(ABS((moras2[[#This Row],[EDAD]]-AVERAGE($I:$I))/_xlfn.STDEV.S($I:$I))&gt;1.96,"Atípico","No")</f>
        <v>No</v>
      </c>
      <c r="L3073" t="str">
        <f t="shared" si="94"/>
        <v>46-55</v>
      </c>
      <c r="M3073" t="str">
        <f t="shared" si="95"/>
        <v>0-500.000</v>
      </c>
    </row>
    <row r="3074" spans="1:13" x14ac:dyDescent="0.35">
      <c r="A3074">
        <v>4887</v>
      </c>
      <c r="B3074" t="s">
        <v>15</v>
      </c>
      <c r="C3074">
        <v>351823</v>
      </c>
      <c r="D3074" t="s">
        <v>10</v>
      </c>
      <c r="E3074" t="s">
        <v>11</v>
      </c>
      <c r="F3074" t="s">
        <v>12</v>
      </c>
      <c r="G3074" t="s">
        <v>13</v>
      </c>
      <c r="H3074" t="s">
        <v>13</v>
      </c>
      <c r="I3074">
        <v>27</v>
      </c>
      <c r="J3074" t="str">
        <f>IF(ABS((C3074-AVERAGE($C:$C))/_xlfn.STDEV.S(moras2[SALARIO]))&gt;1.96,"Atípico","No")</f>
        <v>No</v>
      </c>
      <c r="K3074" t="str">
        <f>IF(ABS((moras2[[#This Row],[EDAD]]-AVERAGE($I:$I))/_xlfn.STDEV.S($I:$I))&gt;1.96,"Atípico","No")</f>
        <v>No</v>
      </c>
      <c r="L3074" t="str">
        <f t="shared" ref="L3074:L3137" si="96">IF(I3074&lt;=35,"26-35",IF(I3074&lt;=45,"36-45",IF(I3074&lt;=55,"46-55","56+")))</f>
        <v>26-35</v>
      </c>
      <c r="M3074" t="str">
        <f t="shared" ref="M3074:M3137" si="97">IF(C3074&lt;=500000,"0-500.000",
IF(C3074&lt;=1000000,"500.001-1.000.000",
IF(C3074&lt;=5000000,"1.000.001-5.000.000",
"5.000.001-16.858.742")))</f>
        <v>0-500.000</v>
      </c>
    </row>
    <row r="3075" spans="1:13" x14ac:dyDescent="0.35">
      <c r="A3075">
        <v>1480</v>
      </c>
      <c r="B3075" t="s">
        <v>9</v>
      </c>
      <c r="C3075">
        <v>351670.01</v>
      </c>
      <c r="D3075" t="s">
        <v>10</v>
      </c>
      <c r="E3075" t="s">
        <v>16</v>
      </c>
      <c r="F3075" t="s">
        <v>12</v>
      </c>
      <c r="G3075" t="s">
        <v>13</v>
      </c>
      <c r="H3075" t="s">
        <v>13</v>
      </c>
      <c r="I3075">
        <v>21</v>
      </c>
      <c r="J3075" t="str">
        <f>IF(ABS((C3075-AVERAGE($C:$C))/_xlfn.STDEV.S(moras2[SALARIO]))&gt;1.96,"Atípico","No")</f>
        <v>No</v>
      </c>
      <c r="K3075" t="str">
        <f>IF(ABS((moras2[[#This Row],[EDAD]]-AVERAGE($I:$I))/_xlfn.STDEV.S($I:$I))&gt;1.96,"Atípico","No")</f>
        <v>No</v>
      </c>
      <c r="L3075" t="str">
        <f t="shared" si="96"/>
        <v>26-35</v>
      </c>
      <c r="M3075" t="str">
        <f t="shared" si="97"/>
        <v>0-500.000</v>
      </c>
    </row>
    <row r="3076" spans="1:13" x14ac:dyDescent="0.35">
      <c r="A3076">
        <v>1366</v>
      </c>
      <c r="B3076" t="s">
        <v>9</v>
      </c>
      <c r="C3076">
        <v>351604</v>
      </c>
      <c r="D3076" t="s">
        <v>10</v>
      </c>
      <c r="E3076" t="s">
        <v>16</v>
      </c>
      <c r="F3076" t="s">
        <v>12</v>
      </c>
      <c r="G3076" t="s">
        <v>13</v>
      </c>
      <c r="H3076" t="s">
        <v>13</v>
      </c>
      <c r="I3076">
        <v>22</v>
      </c>
      <c r="J3076" t="str">
        <f>IF(ABS((C3076-AVERAGE($C:$C))/_xlfn.STDEV.S(moras2[SALARIO]))&gt;1.96,"Atípico","No")</f>
        <v>No</v>
      </c>
      <c r="K3076" t="str">
        <f>IF(ABS((moras2[[#This Row],[EDAD]]-AVERAGE($I:$I))/_xlfn.STDEV.S($I:$I))&gt;1.96,"Atípico","No")</f>
        <v>No</v>
      </c>
      <c r="L3076" t="str">
        <f t="shared" si="96"/>
        <v>26-35</v>
      </c>
      <c r="M3076" t="str">
        <f t="shared" si="97"/>
        <v>0-500.000</v>
      </c>
    </row>
    <row r="3077" spans="1:13" x14ac:dyDescent="0.35">
      <c r="A3077">
        <v>3356</v>
      </c>
      <c r="B3077" t="s">
        <v>9</v>
      </c>
      <c r="C3077">
        <v>351536.79</v>
      </c>
      <c r="D3077" t="s">
        <v>10</v>
      </c>
      <c r="E3077" t="s">
        <v>16</v>
      </c>
      <c r="F3077" t="s">
        <v>12</v>
      </c>
      <c r="G3077" t="s">
        <v>13</v>
      </c>
      <c r="H3077" t="s">
        <v>13</v>
      </c>
      <c r="I3077">
        <v>46</v>
      </c>
      <c r="J3077" t="str">
        <f>IF(ABS((C3077-AVERAGE($C:$C))/_xlfn.STDEV.S(moras2[SALARIO]))&gt;1.96,"Atípico","No")</f>
        <v>No</v>
      </c>
      <c r="K3077" t="str">
        <f>IF(ABS((moras2[[#This Row],[EDAD]]-AVERAGE($I:$I))/_xlfn.STDEV.S($I:$I))&gt;1.96,"Atípico","No")</f>
        <v>No</v>
      </c>
      <c r="L3077" t="str">
        <f t="shared" si="96"/>
        <v>46-55</v>
      </c>
      <c r="M3077" t="str">
        <f t="shared" si="97"/>
        <v>0-500.000</v>
      </c>
    </row>
    <row r="3078" spans="1:13" x14ac:dyDescent="0.35">
      <c r="A3078">
        <v>709</v>
      </c>
      <c r="B3078" t="s">
        <v>9</v>
      </c>
      <c r="C3078">
        <v>351531.84</v>
      </c>
      <c r="D3078" t="s">
        <v>10</v>
      </c>
      <c r="E3078" t="s">
        <v>16</v>
      </c>
      <c r="F3078" t="s">
        <v>12</v>
      </c>
      <c r="G3078" t="s">
        <v>13</v>
      </c>
      <c r="H3078" t="s">
        <v>13</v>
      </c>
      <c r="I3078">
        <v>26</v>
      </c>
      <c r="J3078" t="str">
        <f>IF(ABS((C3078-AVERAGE($C:$C))/_xlfn.STDEV.S(moras2[SALARIO]))&gt;1.96,"Atípico","No")</f>
        <v>No</v>
      </c>
      <c r="K3078" t="str">
        <f>IF(ABS((moras2[[#This Row],[EDAD]]-AVERAGE($I:$I))/_xlfn.STDEV.S($I:$I))&gt;1.96,"Atípico","No")</f>
        <v>No</v>
      </c>
      <c r="L3078" t="str">
        <f t="shared" si="96"/>
        <v>26-35</v>
      </c>
      <c r="M3078" t="str">
        <f t="shared" si="97"/>
        <v>0-500.000</v>
      </c>
    </row>
    <row r="3079" spans="1:13" x14ac:dyDescent="0.35">
      <c r="A3079">
        <v>4542</v>
      </c>
      <c r="B3079" t="s">
        <v>15</v>
      </c>
      <c r="C3079">
        <v>351531.84</v>
      </c>
      <c r="D3079" t="s">
        <v>10</v>
      </c>
      <c r="E3079" t="s">
        <v>16</v>
      </c>
      <c r="F3079" t="s">
        <v>12</v>
      </c>
      <c r="G3079" t="s">
        <v>13</v>
      </c>
      <c r="H3079" t="s">
        <v>13</v>
      </c>
      <c r="I3079">
        <v>35</v>
      </c>
      <c r="J3079" t="str">
        <f>IF(ABS((C3079-AVERAGE($C:$C))/_xlfn.STDEV.S(moras2[SALARIO]))&gt;1.96,"Atípico","No")</f>
        <v>No</v>
      </c>
      <c r="K3079" t="str">
        <f>IF(ABS((moras2[[#This Row],[EDAD]]-AVERAGE($I:$I))/_xlfn.STDEV.S($I:$I))&gt;1.96,"Atípico","No")</f>
        <v>No</v>
      </c>
      <c r="L3079" t="str">
        <f t="shared" si="96"/>
        <v>26-35</v>
      </c>
      <c r="M3079" t="str">
        <f t="shared" si="97"/>
        <v>0-500.000</v>
      </c>
    </row>
    <row r="3080" spans="1:13" x14ac:dyDescent="0.35">
      <c r="A3080">
        <v>2989</v>
      </c>
      <c r="B3080" t="s">
        <v>15</v>
      </c>
      <c r="C3080">
        <v>351531.84</v>
      </c>
      <c r="D3080" t="s">
        <v>10</v>
      </c>
      <c r="E3080" t="s">
        <v>16</v>
      </c>
      <c r="F3080" t="s">
        <v>12</v>
      </c>
      <c r="G3080" t="s">
        <v>13</v>
      </c>
      <c r="H3080" t="s">
        <v>13</v>
      </c>
      <c r="I3080">
        <v>38</v>
      </c>
      <c r="J3080" t="str">
        <f>IF(ABS((C3080-AVERAGE($C:$C))/_xlfn.STDEV.S(moras2[SALARIO]))&gt;1.96,"Atípico","No")</f>
        <v>No</v>
      </c>
      <c r="K3080" t="str">
        <f>IF(ABS((moras2[[#This Row],[EDAD]]-AVERAGE($I:$I))/_xlfn.STDEV.S($I:$I))&gt;1.96,"Atípico","No")</f>
        <v>No</v>
      </c>
      <c r="L3080" t="str">
        <f t="shared" si="96"/>
        <v>36-45</v>
      </c>
      <c r="M3080" t="str">
        <f t="shared" si="97"/>
        <v>0-500.000</v>
      </c>
    </row>
    <row r="3081" spans="1:13" x14ac:dyDescent="0.35">
      <c r="A3081">
        <v>1231</v>
      </c>
      <c r="B3081" t="s">
        <v>15</v>
      </c>
      <c r="C3081">
        <v>351475.79</v>
      </c>
      <c r="D3081" t="s">
        <v>10</v>
      </c>
      <c r="E3081" t="s">
        <v>16</v>
      </c>
      <c r="F3081" t="s">
        <v>12</v>
      </c>
      <c r="G3081" t="s">
        <v>13</v>
      </c>
      <c r="H3081" t="s">
        <v>13</v>
      </c>
      <c r="I3081">
        <v>33</v>
      </c>
      <c r="J3081" t="str">
        <f>IF(ABS((C3081-AVERAGE($C:$C))/_xlfn.STDEV.S(moras2[SALARIO]))&gt;1.96,"Atípico","No")</f>
        <v>No</v>
      </c>
      <c r="K3081" t="str">
        <f>IF(ABS((moras2[[#This Row],[EDAD]]-AVERAGE($I:$I))/_xlfn.STDEV.S($I:$I))&gt;1.96,"Atípico","No")</f>
        <v>No</v>
      </c>
      <c r="L3081" t="str">
        <f t="shared" si="96"/>
        <v>26-35</v>
      </c>
      <c r="M3081" t="str">
        <f t="shared" si="97"/>
        <v>0-500.000</v>
      </c>
    </row>
    <row r="3082" spans="1:13" x14ac:dyDescent="0.35">
      <c r="A3082">
        <v>2024</v>
      </c>
      <c r="B3082" t="s">
        <v>9</v>
      </c>
      <c r="C3082">
        <v>351360</v>
      </c>
      <c r="D3082" t="s">
        <v>10</v>
      </c>
      <c r="E3082" t="s">
        <v>16</v>
      </c>
      <c r="F3082" t="s">
        <v>12</v>
      </c>
      <c r="G3082" t="s">
        <v>13</v>
      </c>
      <c r="H3082" t="s">
        <v>12</v>
      </c>
      <c r="I3082">
        <v>61</v>
      </c>
      <c r="J3082" t="str">
        <f>IF(ABS((C3082-AVERAGE($C:$C))/_xlfn.STDEV.S(moras2[SALARIO]))&gt;1.96,"Atípico","No")</f>
        <v>No</v>
      </c>
      <c r="K3082" t="str">
        <f>IF(ABS((moras2[[#This Row],[EDAD]]-AVERAGE($I:$I))/_xlfn.STDEV.S($I:$I))&gt;1.96,"Atípico","No")</f>
        <v>No</v>
      </c>
      <c r="L3082" t="str">
        <f t="shared" si="96"/>
        <v>56+</v>
      </c>
      <c r="M3082" t="str">
        <f t="shared" si="97"/>
        <v>0-500.000</v>
      </c>
    </row>
    <row r="3083" spans="1:13" x14ac:dyDescent="0.35">
      <c r="A3083">
        <v>3746</v>
      </c>
      <c r="B3083" t="s">
        <v>15</v>
      </c>
      <c r="C3083">
        <v>351185</v>
      </c>
      <c r="D3083" t="s">
        <v>10</v>
      </c>
      <c r="E3083" t="s">
        <v>16</v>
      </c>
      <c r="F3083" t="s">
        <v>12</v>
      </c>
      <c r="G3083" t="s">
        <v>13</v>
      </c>
      <c r="H3083" t="s">
        <v>13</v>
      </c>
      <c r="I3083">
        <v>50</v>
      </c>
      <c r="J3083" t="str">
        <f>IF(ABS((C3083-AVERAGE($C:$C))/_xlfn.STDEV.S(moras2[SALARIO]))&gt;1.96,"Atípico","No")</f>
        <v>No</v>
      </c>
      <c r="K3083" t="str">
        <f>IF(ABS((moras2[[#This Row],[EDAD]]-AVERAGE($I:$I))/_xlfn.STDEV.S($I:$I))&gt;1.96,"Atípico","No")</f>
        <v>No</v>
      </c>
      <c r="L3083" t="str">
        <f t="shared" si="96"/>
        <v>46-55</v>
      </c>
      <c r="M3083" t="str">
        <f t="shared" si="97"/>
        <v>0-500.000</v>
      </c>
    </row>
    <row r="3084" spans="1:13" x14ac:dyDescent="0.35">
      <c r="A3084">
        <v>290</v>
      </c>
      <c r="B3084" t="s">
        <v>9</v>
      </c>
      <c r="C3084">
        <v>351055</v>
      </c>
      <c r="D3084" t="s">
        <v>18</v>
      </c>
      <c r="E3084" t="s">
        <v>16</v>
      </c>
      <c r="F3084" t="s">
        <v>12</v>
      </c>
      <c r="G3084" t="s">
        <v>13</v>
      </c>
      <c r="H3084" t="s">
        <v>12</v>
      </c>
      <c r="I3084">
        <v>51</v>
      </c>
      <c r="J3084" t="str">
        <f>IF(ABS((C3084-AVERAGE($C:$C))/_xlfn.STDEV.S(moras2[SALARIO]))&gt;1.96,"Atípico","No")</f>
        <v>No</v>
      </c>
      <c r="K3084" t="str">
        <f>IF(ABS((moras2[[#This Row],[EDAD]]-AVERAGE($I:$I))/_xlfn.STDEV.S($I:$I))&gt;1.96,"Atípico","No")</f>
        <v>No</v>
      </c>
      <c r="L3084" t="str">
        <f t="shared" si="96"/>
        <v>46-55</v>
      </c>
      <c r="M3084" t="str">
        <f t="shared" si="97"/>
        <v>0-500.000</v>
      </c>
    </row>
    <row r="3085" spans="1:13" x14ac:dyDescent="0.35">
      <c r="A3085">
        <v>3135</v>
      </c>
      <c r="B3085" t="s">
        <v>9</v>
      </c>
      <c r="C3085">
        <v>350955</v>
      </c>
      <c r="D3085" t="s">
        <v>10</v>
      </c>
      <c r="E3085" t="s">
        <v>16</v>
      </c>
      <c r="F3085" t="s">
        <v>12</v>
      </c>
      <c r="G3085" t="s">
        <v>13</v>
      </c>
      <c r="H3085" t="s">
        <v>13</v>
      </c>
      <c r="I3085">
        <v>41</v>
      </c>
      <c r="J3085" t="str">
        <f>IF(ABS((C3085-AVERAGE($C:$C))/_xlfn.STDEV.S(moras2[SALARIO]))&gt;1.96,"Atípico","No")</f>
        <v>No</v>
      </c>
      <c r="K3085" t="str">
        <f>IF(ABS((moras2[[#This Row],[EDAD]]-AVERAGE($I:$I))/_xlfn.STDEV.S($I:$I))&gt;1.96,"Atípico","No")</f>
        <v>No</v>
      </c>
      <c r="L3085" t="str">
        <f t="shared" si="96"/>
        <v>36-45</v>
      </c>
      <c r="M3085" t="str">
        <f t="shared" si="97"/>
        <v>0-500.000</v>
      </c>
    </row>
    <row r="3086" spans="1:13" x14ac:dyDescent="0.35">
      <c r="A3086">
        <v>1959</v>
      </c>
      <c r="B3086" t="s">
        <v>15</v>
      </c>
      <c r="C3086">
        <v>350899.48</v>
      </c>
      <c r="D3086" t="s">
        <v>10</v>
      </c>
      <c r="E3086" t="s">
        <v>16</v>
      </c>
      <c r="F3086" t="s">
        <v>12</v>
      </c>
      <c r="G3086" t="s">
        <v>12</v>
      </c>
      <c r="H3086" t="s">
        <v>13</v>
      </c>
      <c r="I3086">
        <v>38</v>
      </c>
      <c r="J3086" t="str">
        <f>IF(ABS((C3086-AVERAGE($C:$C))/_xlfn.STDEV.S(moras2[SALARIO]))&gt;1.96,"Atípico","No")</f>
        <v>No</v>
      </c>
      <c r="K3086" t="str">
        <f>IF(ABS((moras2[[#This Row],[EDAD]]-AVERAGE($I:$I))/_xlfn.STDEV.S($I:$I))&gt;1.96,"Atípico","No")</f>
        <v>No</v>
      </c>
      <c r="L3086" t="str">
        <f t="shared" si="96"/>
        <v>36-45</v>
      </c>
      <c r="M3086" t="str">
        <f t="shared" si="97"/>
        <v>0-500.000</v>
      </c>
    </row>
    <row r="3087" spans="1:13" x14ac:dyDescent="0.35">
      <c r="A3087">
        <v>4050</v>
      </c>
      <c r="B3087" t="s">
        <v>9</v>
      </c>
      <c r="C3087">
        <v>350672.26</v>
      </c>
      <c r="D3087" t="s">
        <v>10</v>
      </c>
      <c r="E3087" t="s">
        <v>16</v>
      </c>
      <c r="F3087" t="s">
        <v>12</v>
      </c>
      <c r="G3087" t="s">
        <v>13</v>
      </c>
      <c r="H3087" t="s">
        <v>13</v>
      </c>
      <c r="I3087">
        <v>34</v>
      </c>
      <c r="J3087" t="str">
        <f>IF(ABS((C3087-AVERAGE($C:$C))/_xlfn.STDEV.S(moras2[SALARIO]))&gt;1.96,"Atípico","No")</f>
        <v>No</v>
      </c>
      <c r="K3087" t="str">
        <f>IF(ABS((moras2[[#This Row],[EDAD]]-AVERAGE($I:$I))/_xlfn.STDEV.S($I:$I))&gt;1.96,"Atípico","No")</f>
        <v>No</v>
      </c>
      <c r="L3087" t="str">
        <f t="shared" si="96"/>
        <v>26-35</v>
      </c>
      <c r="M3087" t="str">
        <f t="shared" si="97"/>
        <v>0-500.000</v>
      </c>
    </row>
    <row r="3088" spans="1:13" x14ac:dyDescent="0.35">
      <c r="A3088">
        <v>3859</v>
      </c>
      <c r="B3088" t="s">
        <v>9</v>
      </c>
      <c r="C3088">
        <v>350605.15</v>
      </c>
      <c r="D3088" t="s">
        <v>10</v>
      </c>
      <c r="E3088" t="s">
        <v>16</v>
      </c>
      <c r="F3088" t="s">
        <v>12</v>
      </c>
      <c r="G3088" t="s">
        <v>13</v>
      </c>
      <c r="H3088" t="s">
        <v>13</v>
      </c>
      <c r="I3088">
        <v>31</v>
      </c>
      <c r="J3088" t="str">
        <f>IF(ABS((C3088-AVERAGE($C:$C))/_xlfn.STDEV.S(moras2[SALARIO]))&gt;1.96,"Atípico","No")</f>
        <v>No</v>
      </c>
      <c r="K3088" t="str">
        <f>IF(ABS((moras2[[#This Row],[EDAD]]-AVERAGE($I:$I))/_xlfn.STDEV.S($I:$I))&gt;1.96,"Atípico","No")</f>
        <v>No</v>
      </c>
      <c r="L3088" t="str">
        <f t="shared" si="96"/>
        <v>26-35</v>
      </c>
      <c r="M3088" t="str">
        <f t="shared" si="97"/>
        <v>0-500.000</v>
      </c>
    </row>
    <row r="3089" spans="1:13" x14ac:dyDescent="0.35">
      <c r="A3089">
        <v>3505</v>
      </c>
      <c r="B3089" t="s">
        <v>9</v>
      </c>
      <c r="C3089">
        <v>350402.66</v>
      </c>
      <c r="D3089" t="s">
        <v>10</v>
      </c>
      <c r="E3089" t="s">
        <v>16</v>
      </c>
      <c r="F3089" t="s">
        <v>12</v>
      </c>
      <c r="G3089" t="s">
        <v>13</v>
      </c>
      <c r="H3089" t="s">
        <v>13</v>
      </c>
      <c r="I3089">
        <v>22</v>
      </c>
      <c r="J3089" t="str">
        <f>IF(ABS((C3089-AVERAGE($C:$C))/_xlfn.STDEV.S(moras2[SALARIO]))&gt;1.96,"Atípico","No")</f>
        <v>No</v>
      </c>
      <c r="K3089" t="str">
        <f>IF(ABS((moras2[[#This Row],[EDAD]]-AVERAGE($I:$I))/_xlfn.STDEV.S($I:$I))&gt;1.96,"Atípico","No")</f>
        <v>No</v>
      </c>
      <c r="L3089" t="str">
        <f t="shared" si="96"/>
        <v>26-35</v>
      </c>
      <c r="M3089" t="str">
        <f t="shared" si="97"/>
        <v>0-500.000</v>
      </c>
    </row>
    <row r="3090" spans="1:13" x14ac:dyDescent="0.35">
      <c r="A3090">
        <v>2729</v>
      </c>
      <c r="B3090" t="s">
        <v>15</v>
      </c>
      <c r="C3090">
        <v>350325</v>
      </c>
      <c r="D3090" t="s">
        <v>10</v>
      </c>
      <c r="E3090" t="s">
        <v>16</v>
      </c>
      <c r="F3090" t="s">
        <v>12</v>
      </c>
      <c r="G3090" t="s">
        <v>13</v>
      </c>
      <c r="H3090" t="s">
        <v>13</v>
      </c>
      <c r="I3090">
        <v>27</v>
      </c>
      <c r="J3090" t="str">
        <f>IF(ABS((C3090-AVERAGE($C:$C))/_xlfn.STDEV.S(moras2[SALARIO]))&gt;1.96,"Atípico","No")</f>
        <v>No</v>
      </c>
      <c r="K3090" t="str">
        <f>IF(ABS((moras2[[#This Row],[EDAD]]-AVERAGE($I:$I))/_xlfn.STDEV.S($I:$I))&gt;1.96,"Atípico","No")</f>
        <v>No</v>
      </c>
      <c r="L3090" t="str">
        <f t="shared" si="96"/>
        <v>26-35</v>
      </c>
      <c r="M3090" t="str">
        <f t="shared" si="97"/>
        <v>0-500.000</v>
      </c>
    </row>
    <row r="3091" spans="1:13" x14ac:dyDescent="0.35">
      <c r="A3091">
        <v>3788</v>
      </c>
      <c r="B3091" t="s">
        <v>15</v>
      </c>
      <c r="C3091">
        <v>350158.37</v>
      </c>
      <c r="D3091" t="s">
        <v>10</v>
      </c>
      <c r="E3091" t="s">
        <v>16</v>
      </c>
      <c r="F3091" t="s">
        <v>12</v>
      </c>
      <c r="G3091" t="s">
        <v>13</v>
      </c>
      <c r="H3091" t="s">
        <v>13</v>
      </c>
      <c r="I3091">
        <v>36</v>
      </c>
      <c r="J3091" t="str">
        <f>IF(ABS((C3091-AVERAGE($C:$C))/_xlfn.STDEV.S(moras2[SALARIO]))&gt;1.96,"Atípico","No")</f>
        <v>No</v>
      </c>
      <c r="K3091" t="str">
        <f>IF(ABS((moras2[[#This Row],[EDAD]]-AVERAGE($I:$I))/_xlfn.STDEV.S($I:$I))&gt;1.96,"Atípico","No")</f>
        <v>No</v>
      </c>
      <c r="L3091" t="str">
        <f t="shared" si="96"/>
        <v>36-45</v>
      </c>
      <c r="M3091" t="str">
        <f t="shared" si="97"/>
        <v>0-500.000</v>
      </c>
    </row>
    <row r="3092" spans="1:13" x14ac:dyDescent="0.35">
      <c r="A3092">
        <v>4571</v>
      </c>
      <c r="B3092" t="s">
        <v>9</v>
      </c>
      <c r="C3092">
        <v>350112.18</v>
      </c>
      <c r="D3092" t="s">
        <v>10</v>
      </c>
      <c r="E3092" t="s">
        <v>16</v>
      </c>
      <c r="F3092" t="s">
        <v>12</v>
      </c>
      <c r="G3092" t="s">
        <v>13</v>
      </c>
      <c r="H3092" t="s">
        <v>13</v>
      </c>
      <c r="I3092">
        <v>29</v>
      </c>
      <c r="J3092" t="str">
        <f>IF(ABS((C3092-AVERAGE($C:$C))/_xlfn.STDEV.S(moras2[SALARIO]))&gt;1.96,"Atípico","No")</f>
        <v>No</v>
      </c>
      <c r="K3092" t="str">
        <f>IF(ABS((moras2[[#This Row],[EDAD]]-AVERAGE($I:$I))/_xlfn.STDEV.S($I:$I))&gt;1.96,"Atípico","No")</f>
        <v>No</v>
      </c>
      <c r="L3092" t="str">
        <f t="shared" si="96"/>
        <v>26-35</v>
      </c>
      <c r="M3092" t="str">
        <f t="shared" si="97"/>
        <v>0-500.000</v>
      </c>
    </row>
    <row r="3093" spans="1:13" x14ac:dyDescent="0.35">
      <c r="A3093">
        <v>4943</v>
      </c>
      <c r="B3093" t="s">
        <v>9</v>
      </c>
      <c r="C3093">
        <v>350050.88</v>
      </c>
      <c r="D3093" t="s">
        <v>10</v>
      </c>
      <c r="E3093" t="s">
        <v>16</v>
      </c>
      <c r="F3093" t="s">
        <v>12</v>
      </c>
      <c r="G3093" t="s">
        <v>13</v>
      </c>
      <c r="H3093" t="s">
        <v>13</v>
      </c>
      <c r="I3093">
        <v>26</v>
      </c>
      <c r="J3093" t="str">
        <f>IF(ABS((C3093-AVERAGE($C:$C))/_xlfn.STDEV.S(moras2[SALARIO]))&gt;1.96,"Atípico","No")</f>
        <v>No</v>
      </c>
      <c r="K3093" t="str">
        <f>IF(ABS((moras2[[#This Row],[EDAD]]-AVERAGE($I:$I))/_xlfn.STDEV.S($I:$I))&gt;1.96,"Atípico","No")</f>
        <v>No</v>
      </c>
      <c r="L3093" t="str">
        <f t="shared" si="96"/>
        <v>26-35</v>
      </c>
      <c r="M3093" t="str">
        <f t="shared" si="97"/>
        <v>0-500.000</v>
      </c>
    </row>
    <row r="3094" spans="1:13" x14ac:dyDescent="0.35">
      <c r="A3094">
        <v>4123</v>
      </c>
      <c r="B3094" t="s">
        <v>9</v>
      </c>
      <c r="C3094">
        <v>350000</v>
      </c>
      <c r="D3094" t="s">
        <v>10</v>
      </c>
      <c r="E3094" t="s">
        <v>16</v>
      </c>
      <c r="F3094" t="s">
        <v>12</v>
      </c>
      <c r="G3094" t="s">
        <v>13</v>
      </c>
      <c r="H3094" t="s">
        <v>13</v>
      </c>
      <c r="I3094">
        <v>25</v>
      </c>
      <c r="J3094" t="str">
        <f>IF(ABS((C3094-AVERAGE($C:$C))/_xlfn.STDEV.S(moras2[SALARIO]))&gt;1.96,"Atípico","No")</f>
        <v>No</v>
      </c>
      <c r="K3094" t="str">
        <f>IF(ABS((moras2[[#This Row],[EDAD]]-AVERAGE($I:$I))/_xlfn.STDEV.S($I:$I))&gt;1.96,"Atípico","No")</f>
        <v>No</v>
      </c>
      <c r="L3094" t="str">
        <f t="shared" si="96"/>
        <v>26-35</v>
      </c>
      <c r="M3094" t="str">
        <f t="shared" si="97"/>
        <v>0-500.000</v>
      </c>
    </row>
    <row r="3095" spans="1:13" x14ac:dyDescent="0.35">
      <c r="A3095">
        <v>270</v>
      </c>
      <c r="B3095" t="s">
        <v>15</v>
      </c>
      <c r="C3095">
        <v>350000</v>
      </c>
      <c r="D3095" t="s">
        <v>10</v>
      </c>
      <c r="E3095" t="s">
        <v>16</v>
      </c>
      <c r="F3095" t="s">
        <v>12</v>
      </c>
      <c r="G3095" t="s">
        <v>13</v>
      </c>
      <c r="H3095" t="s">
        <v>13</v>
      </c>
      <c r="I3095">
        <v>29</v>
      </c>
      <c r="J3095" t="str">
        <f>IF(ABS((C3095-AVERAGE($C:$C))/_xlfn.STDEV.S(moras2[SALARIO]))&gt;1.96,"Atípico","No")</f>
        <v>No</v>
      </c>
      <c r="K3095" t="str">
        <f>IF(ABS((moras2[[#This Row],[EDAD]]-AVERAGE($I:$I))/_xlfn.STDEV.S($I:$I))&gt;1.96,"Atípico","No")</f>
        <v>No</v>
      </c>
      <c r="L3095" t="str">
        <f t="shared" si="96"/>
        <v>26-35</v>
      </c>
      <c r="M3095" t="str">
        <f t="shared" si="97"/>
        <v>0-500.000</v>
      </c>
    </row>
    <row r="3096" spans="1:13" x14ac:dyDescent="0.35">
      <c r="A3096">
        <v>1348</v>
      </c>
      <c r="B3096" t="s">
        <v>9</v>
      </c>
      <c r="C3096">
        <v>350000</v>
      </c>
      <c r="D3096" t="s">
        <v>10</v>
      </c>
      <c r="E3096" t="s">
        <v>16</v>
      </c>
      <c r="F3096" t="s">
        <v>12</v>
      </c>
      <c r="G3096" t="s">
        <v>13</v>
      </c>
      <c r="H3096" t="s">
        <v>12</v>
      </c>
      <c r="I3096">
        <v>31</v>
      </c>
      <c r="J3096" t="str">
        <f>IF(ABS((C3096-AVERAGE($C:$C))/_xlfn.STDEV.S(moras2[SALARIO]))&gt;1.96,"Atípico","No")</f>
        <v>No</v>
      </c>
      <c r="K3096" t="str">
        <f>IF(ABS((moras2[[#This Row],[EDAD]]-AVERAGE($I:$I))/_xlfn.STDEV.S($I:$I))&gt;1.96,"Atípico","No")</f>
        <v>No</v>
      </c>
      <c r="L3096" t="str">
        <f t="shared" si="96"/>
        <v>26-35</v>
      </c>
      <c r="M3096" t="str">
        <f t="shared" si="97"/>
        <v>0-500.000</v>
      </c>
    </row>
    <row r="3097" spans="1:13" x14ac:dyDescent="0.35">
      <c r="A3097">
        <v>3355</v>
      </c>
      <c r="B3097" t="s">
        <v>9</v>
      </c>
      <c r="C3097">
        <v>350000</v>
      </c>
      <c r="D3097" t="s">
        <v>10</v>
      </c>
      <c r="E3097" t="s">
        <v>16</v>
      </c>
      <c r="F3097" t="s">
        <v>12</v>
      </c>
      <c r="G3097" t="s">
        <v>13</v>
      </c>
      <c r="H3097" t="s">
        <v>13</v>
      </c>
      <c r="I3097">
        <v>36</v>
      </c>
      <c r="J3097" t="str">
        <f>IF(ABS((C3097-AVERAGE($C:$C))/_xlfn.STDEV.S(moras2[SALARIO]))&gt;1.96,"Atípico","No")</f>
        <v>No</v>
      </c>
      <c r="K3097" t="str">
        <f>IF(ABS((moras2[[#This Row],[EDAD]]-AVERAGE($I:$I))/_xlfn.STDEV.S($I:$I))&gt;1.96,"Atípico","No")</f>
        <v>No</v>
      </c>
      <c r="L3097" t="str">
        <f t="shared" si="96"/>
        <v>36-45</v>
      </c>
      <c r="M3097" t="str">
        <f t="shared" si="97"/>
        <v>0-500.000</v>
      </c>
    </row>
    <row r="3098" spans="1:13" x14ac:dyDescent="0.35">
      <c r="A3098">
        <v>4519</v>
      </c>
      <c r="B3098" t="s">
        <v>15</v>
      </c>
      <c r="C3098">
        <v>350000</v>
      </c>
      <c r="D3098" t="s">
        <v>10</v>
      </c>
      <c r="E3098" t="s">
        <v>16</v>
      </c>
      <c r="F3098" t="s">
        <v>12</v>
      </c>
      <c r="G3098" t="s">
        <v>13</v>
      </c>
      <c r="H3098" t="s">
        <v>12</v>
      </c>
      <c r="I3098">
        <v>36</v>
      </c>
      <c r="J3098" t="str">
        <f>IF(ABS((C3098-AVERAGE($C:$C))/_xlfn.STDEV.S(moras2[SALARIO]))&gt;1.96,"Atípico","No")</f>
        <v>No</v>
      </c>
      <c r="K3098" t="str">
        <f>IF(ABS((moras2[[#This Row],[EDAD]]-AVERAGE($I:$I))/_xlfn.STDEV.S($I:$I))&gt;1.96,"Atípico","No")</f>
        <v>No</v>
      </c>
      <c r="L3098" t="str">
        <f t="shared" si="96"/>
        <v>36-45</v>
      </c>
      <c r="M3098" t="str">
        <f t="shared" si="97"/>
        <v>0-500.000</v>
      </c>
    </row>
    <row r="3099" spans="1:13" x14ac:dyDescent="0.35">
      <c r="A3099">
        <v>2143</v>
      </c>
      <c r="B3099" t="s">
        <v>9</v>
      </c>
      <c r="C3099">
        <v>350000</v>
      </c>
      <c r="D3099" t="s">
        <v>10</v>
      </c>
      <c r="E3099" t="s">
        <v>16</v>
      </c>
      <c r="F3099" t="s">
        <v>12</v>
      </c>
      <c r="G3099" t="s">
        <v>13</v>
      </c>
      <c r="H3099" t="s">
        <v>13</v>
      </c>
      <c r="I3099">
        <v>37</v>
      </c>
      <c r="J3099" t="str">
        <f>IF(ABS((C3099-AVERAGE($C:$C))/_xlfn.STDEV.S(moras2[SALARIO]))&gt;1.96,"Atípico","No")</f>
        <v>No</v>
      </c>
      <c r="K3099" t="str">
        <f>IF(ABS((moras2[[#This Row],[EDAD]]-AVERAGE($I:$I))/_xlfn.STDEV.S($I:$I))&gt;1.96,"Atípico","No")</f>
        <v>No</v>
      </c>
      <c r="L3099" t="str">
        <f t="shared" si="96"/>
        <v>36-45</v>
      </c>
      <c r="M3099" t="str">
        <f t="shared" si="97"/>
        <v>0-500.000</v>
      </c>
    </row>
    <row r="3100" spans="1:13" x14ac:dyDescent="0.35">
      <c r="A3100">
        <v>785</v>
      </c>
      <c r="B3100" t="s">
        <v>9</v>
      </c>
      <c r="C3100">
        <v>350000</v>
      </c>
      <c r="D3100" t="s">
        <v>10</v>
      </c>
      <c r="E3100" t="s">
        <v>16</v>
      </c>
      <c r="F3100" t="s">
        <v>12</v>
      </c>
      <c r="G3100" t="s">
        <v>12</v>
      </c>
      <c r="H3100" t="s">
        <v>13</v>
      </c>
      <c r="I3100">
        <v>38</v>
      </c>
      <c r="J3100" t="str">
        <f>IF(ABS((C3100-AVERAGE($C:$C))/_xlfn.STDEV.S(moras2[SALARIO]))&gt;1.96,"Atípico","No")</f>
        <v>No</v>
      </c>
      <c r="K3100" t="str">
        <f>IF(ABS((moras2[[#This Row],[EDAD]]-AVERAGE($I:$I))/_xlfn.STDEV.S($I:$I))&gt;1.96,"Atípico","No")</f>
        <v>No</v>
      </c>
      <c r="L3100" t="str">
        <f t="shared" si="96"/>
        <v>36-45</v>
      </c>
      <c r="M3100" t="str">
        <f t="shared" si="97"/>
        <v>0-500.000</v>
      </c>
    </row>
    <row r="3101" spans="1:13" x14ac:dyDescent="0.35">
      <c r="A3101">
        <v>1246</v>
      </c>
      <c r="B3101" t="s">
        <v>9</v>
      </c>
      <c r="C3101">
        <v>350000</v>
      </c>
      <c r="D3101" t="s">
        <v>10</v>
      </c>
      <c r="E3101" t="s">
        <v>16</v>
      </c>
      <c r="F3101" t="s">
        <v>12</v>
      </c>
      <c r="G3101" t="s">
        <v>13</v>
      </c>
      <c r="H3101" t="s">
        <v>13</v>
      </c>
      <c r="I3101">
        <v>38</v>
      </c>
      <c r="J3101" t="str">
        <f>IF(ABS((C3101-AVERAGE($C:$C))/_xlfn.STDEV.S(moras2[SALARIO]))&gt;1.96,"Atípico","No")</f>
        <v>No</v>
      </c>
      <c r="K3101" t="str">
        <f>IF(ABS((moras2[[#This Row],[EDAD]]-AVERAGE($I:$I))/_xlfn.STDEV.S($I:$I))&gt;1.96,"Atípico","No")</f>
        <v>No</v>
      </c>
      <c r="L3101" t="str">
        <f t="shared" si="96"/>
        <v>36-45</v>
      </c>
      <c r="M3101" t="str">
        <f t="shared" si="97"/>
        <v>0-500.000</v>
      </c>
    </row>
    <row r="3102" spans="1:13" x14ac:dyDescent="0.35">
      <c r="A3102">
        <v>1998</v>
      </c>
      <c r="B3102" t="s">
        <v>15</v>
      </c>
      <c r="C3102">
        <v>350000</v>
      </c>
      <c r="D3102" t="s">
        <v>10</v>
      </c>
      <c r="E3102" t="s">
        <v>11</v>
      </c>
      <c r="F3102" t="s">
        <v>12</v>
      </c>
      <c r="G3102" t="s">
        <v>13</v>
      </c>
      <c r="H3102" t="s">
        <v>13</v>
      </c>
      <c r="I3102">
        <v>41</v>
      </c>
      <c r="J3102" t="str">
        <f>IF(ABS((C3102-AVERAGE($C:$C))/_xlfn.STDEV.S(moras2[SALARIO]))&gt;1.96,"Atípico","No")</f>
        <v>No</v>
      </c>
      <c r="K3102" t="str">
        <f>IF(ABS((moras2[[#This Row],[EDAD]]-AVERAGE($I:$I))/_xlfn.STDEV.S($I:$I))&gt;1.96,"Atípico","No")</f>
        <v>No</v>
      </c>
      <c r="L3102" t="str">
        <f t="shared" si="96"/>
        <v>36-45</v>
      </c>
      <c r="M3102" t="str">
        <f t="shared" si="97"/>
        <v>0-500.000</v>
      </c>
    </row>
    <row r="3103" spans="1:13" x14ac:dyDescent="0.35">
      <c r="A3103">
        <v>850</v>
      </c>
      <c r="B3103" t="s">
        <v>15</v>
      </c>
      <c r="C3103">
        <v>350000</v>
      </c>
      <c r="D3103" t="s">
        <v>10</v>
      </c>
      <c r="E3103" t="s">
        <v>16</v>
      </c>
      <c r="F3103" t="s">
        <v>12</v>
      </c>
      <c r="G3103" t="s">
        <v>13</v>
      </c>
      <c r="H3103" t="s">
        <v>13</v>
      </c>
      <c r="I3103">
        <v>51</v>
      </c>
      <c r="J3103" t="str">
        <f>IF(ABS((C3103-AVERAGE($C:$C))/_xlfn.STDEV.S(moras2[SALARIO]))&gt;1.96,"Atípico","No")</f>
        <v>No</v>
      </c>
      <c r="K3103" t="str">
        <f>IF(ABS((moras2[[#This Row],[EDAD]]-AVERAGE($I:$I))/_xlfn.STDEV.S($I:$I))&gt;1.96,"Atípico","No")</f>
        <v>No</v>
      </c>
      <c r="L3103" t="str">
        <f t="shared" si="96"/>
        <v>46-55</v>
      </c>
      <c r="M3103" t="str">
        <f t="shared" si="97"/>
        <v>0-500.000</v>
      </c>
    </row>
    <row r="3104" spans="1:13" x14ac:dyDescent="0.35">
      <c r="A3104">
        <v>1376</v>
      </c>
      <c r="B3104" t="s">
        <v>9</v>
      </c>
      <c r="C3104">
        <v>350000</v>
      </c>
      <c r="D3104" t="s">
        <v>10</v>
      </c>
      <c r="E3104" t="s">
        <v>16</v>
      </c>
      <c r="F3104" t="s">
        <v>12</v>
      </c>
      <c r="G3104" t="s">
        <v>13</v>
      </c>
      <c r="H3104" t="s">
        <v>13</v>
      </c>
      <c r="I3104">
        <v>53</v>
      </c>
      <c r="J3104" t="str">
        <f>IF(ABS((C3104-AVERAGE($C:$C))/_xlfn.STDEV.S(moras2[SALARIO]))&gt;1.96,"Atípico","No")</f>
        <v>No</v>
      </c>
      <c r="K3104" t="str">
        <f>IF(ABS((moras2[[#This Row],[EDAD]]-AVERAGE($I:$I))/_xlfn.STDEV.S($I:$I))&gt;1.96,"Atípico","No")</f>
        <v>No</v>
      </c>
      <c r="L3104" t="str">
        <f t="shared" si="96"/>
        <v>46-55</v>
      </c>
      <c r="M3104" t="str">
        <f t="shared" si="97"/>
        <v>0-500.000</v>
      </c>
    </row>
    <row r="3105" spans="1:13" x14ac:dyDescent="0.35">
      <c r="A3105">
        <v>2268</v>
      </c>
      <c r="B3105" t="s">
        <v>9</v>
      </c>
      <c r="C3105">
        <v>349920</v>
      </c>
      <c r="D3105" t="s">
        <v>10</v>
      </c>
      <c r="E3105" t="s">
        <v>16</v>
      </c>
      <c r="F3105" t="s">
        <v>12</v>
      </c>
      <c r="G3105" t="s">
        <v>13</v>
      </c>
      <c r="H3105" t="s">
        <v>13</v>
      </c>
      <c r="I3105">
        <v>34</v>
      </c>
      <c r="J3105" t="str">
        <f>IF(ABS((C3105-AVERAGE($C:$C))/_xlfn.STDEV.S(moras2[SALARIO]))&gt;1.96,"Atípico","No")</f>
        <v>No</v>
      </c>
      <c r="K3105" t="str">
        <f>IF(ABS((moras2[[#This Row],[EDAD]]-AVERAGE($I:$I))/_xlfn.STDEV.S($I:$I))&gt;1.96,"Atípico","No")</f>
        <v>No</v>
      </c>
      <c r="L3105" t="str">
        <f t="shared" si="96"/>
        <v>26-35</v>
      </c>
      <c r="M3105" t="str">
        <f t="shared" si="97"/>
        <v>0-500.000</v>
      </c>
    </row>
    <row r="3106" spans="1:13" x14ac:dyDescent="0.35">
      <c r="A3106">
        <v>2559</v>
      </c>
      <c r="B3106" t="s">
        <v>9</v>
      </c>
      <c r="C3106">
        <v>349852.8</v>
      </c>
      <c r="D3106" t="s">
        <v>10</v>
      </c>
      <c r="E3106" t="s">
        <v>16</v>
      </c>
      <c r="F3106" t="s">
        <v>12</v>
      </c>
      <c r="G3106" t="s">
        <v>12</v>
      </c>
      <c r="H3106" t="s">
        <v>13</v>
      </c>
      <c r="I3106">
        <v>40</v>
      </c>
      <c r="J3106" t="str">
        <f>IF(ABS((C3106-AVERAGE($C:$C))/_xlfn.STDEV.S(moras2[SALARIO]))&gt;1.96,"Atípico","No")</f>
        <v>No</v>
      </c>
      <c r="K3106" t="str">
        <f>IF(ABS((moras2[[#This Row],[EDAD]]-AVERAGE($I:$I))/_xlfn.STDEV.S($I:$I))&gt;1.96,"Atípico","No")</f>
        <v>No</v>
      </c>
      <c r="L3106" t="str">
        <f t="shared" si="96"/>
        <v>36-45</v>
      </c>
      <c r="M3106" t="str">
        <f t="shared" si="97"/>
        <v>0-500.000</v>
      </c>
    </row>
    <row r="3107" spans="1:13" x14ac:dyDescent="0.35">
      <c r="A3107">
        <v>4228</v>
      </c>
      <c r="B3107" t="s">
        <v>9</v>
      </c>
      <c r="C3107">
        <v>349825</v>
      </c>
      <c r="D3107" t="s">
        <v>10</v>
      </c>
      <c r="E3107" t="s">
        <v>16</v>
      </c>
      <c r="F3107" t="s">
        <v>12</v>
      </c>
      <c r="G3107" t="s">
        <v>13</v>
      </c>
      <c r="H3107" t="s">
        <v>13</v>
      </c>
      <c r="I3107">
        <v>55</v>
      </c>
      <c r="J3107" t="str">
        <f>IF(ABS((C3107-AVERAGE($C:$C))/_xlfn.STDEV.S(moras2[SALARIO]))&gt;1.96,"Atípico","No")</f>
        <v>No</v>
      </c>
      <c r="K3107" t="str">
        <f>IF(ABS((moras2[[#This Row],[EDAD]]-AVERAGE($I:$I))/_xlfn.STDEV.S($I:$I))&gt;1.96,"Atípico","No")</f>
        <v>No</v>
      </c>
      <c r="L3107" t="str">
        <f t="shared" si="96"/>
        <v>46-55</v>
      </c>
      <c r="M3107" t="str">
        <f t="shared" si="97"/>
        <v>0-500.000</v>
      </c>
    </row>
    <row r="3108" spans="1:13" x14ac:dyDescent="0.35">
      <c r="A3108">
        <v>2814</v>
      </c>
      <c r="B3108" t="s">
        <v>9</v>
      </c>
      <c r="C3108">
        <v>349790</v>
      </c>
      <c r="D3108" t="s">
        <v>10</v>
      </c>
      <c r="E3108" t="s">
        <v>16</v>
      </c>
      <c r="F3108" t="s">
        <v>12</v>
      </c>
      <c r="G3108" t="s">
        <v>12</v>
      </c>
      <c r="H3108" t="s">
        <v>13</v>
      </c>
      <c r="I3108">
        <v>20</v>
      </c>
      <c r="J3108" t="str">
        <f>IF(ABS((C3108-AVERAGE($C:$C))/_xlfn.STDEV.S(moras2[SALARIO]))&gt;1.96,"Atípico","No")</f>
        <v>No</v>
      </c>
      <c r="K3108" t="str">
        <f>IF(ABS((moras2[[#This Row],[EDAD]]-AVERAGE($I:$I))/_xlfn.STDEV.S($I:$I))&gt;1.96,"Atípico","No")</f>
        <v>No</v>
      </c>
      <c r="L3108" t="str">
        <f t="shared" si="96"/>
        <v>26-35</v>
      </c>
      <c r="M3108" t="str">
        <f t="shared" si="97"/>
        <v>0-500.000</v>
      </c>
    </row>
    <row r="3109" spans="1:13" x14ac:dyDescent="0.35">
      <c r="A3109">
        <v>4965</v>
      </c>
      <c r="B3109" t="s">
        <v>15</v>
      </c>
      <c r="C3109">
        <v>349768</v>
      </c>
      <c r="D3109" t="s">
        <v>10</v>
      </c>
      <c r="E3109" t="s">
        <v>11</v>
      </c>
      <c r="F3109" t="s">
        <v>12</v>
      </c>
      <c r="G3109" t="s">
        <v>13</v>
      </c>
      <c r="H3109" t="s">
        <v>12</v>
      </c>
      <c r="I3109">
        <v>55</v>
      </c>
      <c r="J3109" t="str">
        <f>IF(ABS((C3109-AVERAGE($C:$C))/_xlfn.STDEV.S(moras2[SALARIO]))&gt;1.96,"Atípico","No")</f>
        <v>No</v>
      </c>
      <c r="K3109" t="str">
        <f>IF(ABS((moras2[[#This Row],[EDAD]]-AVERAGE($I:$I))/_xlfn.STDEV.S($I:$I))&gt;1.96,"Atípico","No")</f>
        <v>No</v>
      </c>
      <c r="L3109" t="str">
        <f t="shared" si="96"/>
        <v>46-55</v>
      </c>
      <c r="M3109" t="str">
        <f t="shared" si="97"/>
        <v>0-500.000</v>
      </c>
    </row>
    <row r="3110" spans="1:13" x14ac:dyDescent="0.35">
      <c r="A3110">
        <v>4318</v>
      </c>
      <c r="B3110" t="s">
        <v>9</v>
      </c>
      <c r="C3110">
        <v>349737.17</v>
      </c>
      <c r="D3110" t="s">
        <v>10</v>
      </c>
      <c r="E3110" t="s">
        <v>16</v>
      </c>
      <c r="F3110" t="s">
        <v>12</v>
      </c>
      <c r="G3110" t="s">
        <v>13</v>
      </c>
      <c r="H3110" t="s">
        <v>12</v>
      </c>
      <c r="I3110">
        <v>26</v>
      </c>
      <c r="J3110" t="str">
        <f>IF(ABS((C3110-AVERAGE($C:$C))/_xlfn.STDEV.S(moras2[SALARIO]))&gt;1.96,"Atípico","No")</f>
        <v>No</v>
      </c>
      <c r="K3110" t="str">
        <f>IF(ABS((moras2[[#This Row],[EDAD]]-AVERAGE($I:$I))/_xlfn.STDEV.S($I:$I))&gt;1.96,"Atípico","No")</f>
        <v>No</v>
      </c>
      <c r="L3110" t="str">
        <f t="shared" si="96"/>
        <v>26-35</v>
      </c>
      <c r="M3110" t="str">
        <f t="shared" si="97"/>
        <v>0-500.000</v>
      </c>
    </row>
    <row r="3111" spans="1:13" x14ac:dyDescent="0.35">
      <c r="A3111">
        <v>1770</v>
      </c>
      <c r="B3111" t="s">
        <v>9</v>
      </c>
      <c r="C3111">
        <v>349670.3</v>
      </c>
      <c r="D3111" t="s">
        <v>10</v>
      </c>
      <c r="E3111" t="s">
        <v>16</v>
      </c>
      <c r="F3111" t="s">
        <v>12</v>
      </c>
      <c r="G3111" t="s">
        <v>13</v>
      </c>
      <c r="H3111" t="s">
        <v>13</v>
      </c>
      <c r="I3111">
        <v>32</v>
      </c>
      <c r="J3111" t="str">
        <f>IF(ABS((C3111-AVERAGE($C:$C))/_xlfn.STDEV.S(moras2[SALARIO]))&gt;1.96,"Atípico","No")</f>
        <v>No</v>
      </c>
      <c r="K3111" t="str">
        <f>IF(ABS((moras2[[#This Row],[EDAD]]-AVERAGE($I:$I))/_xlfn.STDEV.S($I:$I))&gt;1.96,"Atípico","No")</f>
        <v>No</v>
      </c>
      <c r="L3111" t="str">
        <f t="shared" si="96"/>
        <v>26-35</v>
      </c>
      <c r="M3111" t="str">
        <f t="shared" si="97"/>
        <v>0-500.000</v>
      </c>
    </row>
    <row r="3112" spans="1:13" x14ac:dyDescent="0.35">
      <c r="A3112">
        <v>4756</v>
      </c>
      <c r="B3112" t="s">
        <v>9</v>
      </c>
      <c r="C3112">
        <v>349627.57</v>
      </c>
      <c r="D3112" t="s">
        <v>10</v>
      </c>
      <c r="E3112" t="s">
        <v>16</v>
      </c>
      <c r="F3112" t="s">
        <v>12</v>
      </c>
      <c r="G3112" t="s">
        <v>13</v>
      </c>
      <c r="H3112" t="s">
        <v>13</v>
      </c>
      <c r="I3112">
        <v>21</v>
      </c>
      <c r="J3112" t="str">
        <f>IF(ABS((C3112-AVERAGE($C:$C))/_xlfn.STDEV.S(moras2[SALARIO]))&gt;1.96,"Atípico","No")</f>
        <v>No</v>
      </c>
      <c r="K3112" t="str">
        <f>IF(ABS((moras2[[#This Row],[EDAD]]-AVERAGE($I:$I))/_xlfn.STDEV.S($I:$I))&gt;1.96,"Atípico","No")</f>
        <v>No</v>
      </c>
      <c r="L3112" t="str">
        <f t="shared" si="96"/>
        <v>26-35</v>
      </c>
      <c r="M3112" t="str">
        <f t="shared" si="97"/>
        <v>0-500.000</v>
      </c>
    </row>
    <row r="3113" spans="1:13" x14ac:dyDescent="0.35">
      <c r="A3113">
        <v>48</v>
      </c>
      <c r="B3113" t="s">
        <v>15</v>
      </c>
      <c r="C3113">
        <v>349000</v>
      </c>
      <c r="D3113" t="s">
        <v>10</v>
      </c>
      <c r="E3113" t="s">
        <v>16</v>
      </c>
      <c r="F3113" t="s">
        <v>12</v>
      </c>
      <c r="G3113" t="s">
        <v>13</v>
      </c>
      <c r="H3113" t="s">
        <v>13</v>
      </c>
      <c r="I3113">
        <v>36</v>
      </c>
      <c r="J3113" t="str">
        <f>IF(ABS((C3113-AVERAGE($C:$C))/_xlfn.STDEV.S(moras2[SALARIO]))&gt;1.96,"Atípico","No")</f>
        <v>No</v>
      </c>
      <c r="K3113" t="str">
        <f>IF(ABS((moras2[[#This Row],[EDAD]]-AVERAGE($I:$I))/_xlfn.STDEV.S($I:$I))&gt;1.96,"Atípico","No")</f>
        <v>No</v>
      </c>
      <c r="L3113" t="str">
        <f t="shared" si="96"/>
        <v>36-45</v>
      </c>
      <c r="M3113" t="str">
        <f t="shared" si="97"/>
        <v>0-500.000</v>
      </c>
    </row>
    <row r="3114" spans="1:13" x14ac:dyDescent="0.35">
      <c r="A3114">
        <v>3860</v>
      </c>
      <c r="B3114" t="s">
        <v>9</v>
      </c>
      <c r="C3114">
        <v>348749.4</v>
      </c>
      <c r="D3114" t="s">
        <v>10</v>
      </c>
      <c r="E3114" t="s">
        <v>16</v>
      </c>
      <c r="F3114" t="s">
        <v>12</v>
      </c>
      <c r="G3114" t="s">
        <v>13</v>
      </c>
      <c r="H3114" t="s">
        <v>13</v>
      </c>
      <c r="I3114">
        <v>55</v>
      </c>
      <c r="J3114" t="str">
        <f>IF(ABS((C3114-AVERAGE($C:$C))/_xlfn.STDEV.S(moras2[SALARIO]))&gt;1.96,"Atípico","No")</f>
        <v>No</v>
      </c>
      <c r="K3114" t="str">
        <f>IF(ABS((moras2[[#This Row],[EDAD]]-AVERAGE($I:$I))/_xlfn.STDEV.S($I:$I))&gt;1.96,"Atípico","No")</f>
        <v>No</v>
      </c>
      <c r="L3114" t="str">
        <f t="shared" si="96"/>
        <v>46-55</v>
      </c>
      <c r="M3114" t="str">
        <f t="shared" si="97"/>
        <v>0-500.000</v>
      </c>
    </row>
    <row r="3115" spans="1:13" x14ac:dyDescent="0.35">
      <c r="A3115">
        <v>2590</v>
      </c>
      <c r="B3115" t="s">
        <v>9</v>
      </c>
      <c r="C3115">
        <v>348650</v>
      </c>
      <c r="D3115" t="s">
        <v>10</v>
      </c>
      <c r="E3115" t="s">
        <v>16</v>
      </c>
      <c r="F3115" t="s">
        <v>12</v>
      </c>
      <c r="G3115" t="s">
        <v>12</v>
      </c>
      <c r="H3115" t="s">
        <v>13</v>
      </c>
      <c r="I3115">
        <v>52</v>
      </c>
      <c r="J3115" t="str">
        <f>IF(ABS((C3115-AVERAGE($C:$C))/_xlfn.STDEV.S(moras2[SALARIO]))&gt;1.96,"Atípico","No")</f>
        <v>No</v>
      </c>
      <c r="K3115" t="str">
        <f>IF(ABS((moras2[[#This Row],[EDAD]]-AVERAGE($I:$I))/_xlfn.STDEV.S($I:$I))&gt;1.96,"Atípico","No")</f>
        <v>No</v>
      </c>
      <c r="L3115" t="str">
        <f t="shared" si="96"/>
        <v>46-55</v>
      </c>
      <c r="M3115" t="str">
        <f t="shared" si="97"/>
        <v>0-500.000</v>
      </c>
    </row>
    <row r="3116" spans="1:13" x14ac:dyDescent="0.35">
      <c r="A3116">
        <v>4243</v>
      </c>
      <c r="B3116" t="s">
        <v>15</v>
      </c>
      <c r="C3116">
        <v>348503</v>
      </c>
      <c r="D3116" t="s">
        <v>10</v>
      </c>
      <c r="E3116" t="s">
        <v>16</v>
      </c>
      <c r="F3116" t="s">
        <v>12</v>
      </c>
      <c r="G3116" t="s">
        <v>13</v>
      </c>
      <c r="H3116" t="s">
        <v>13</v>
      </c>
      <c r="I3116">
        <v>41</v>
      </c>
      <c r="J3116" t="str">
        <f>IF(ABS((C3116-AVERAGE($C:$C))/_xlfn.STDEV.S(moras2[SALARIO]))&gt;1.96,"Atípico","No")</f>
        <v>No</v>
      </c>
      <c r="K3116" t="str">
        <f>IF(ABS((moras2[[#This Row],[EDAD]]-AVERAGE($I:$I))/_xlfn.STDEV.S($I:$I))&gt;1.96,"Atípico","No")</f>
        <v>No</v>
      </c>
      <c r="L3116" t="str">
        <f t="shared" si="96"/>
        <v>36-45</v>
      </c>
      <c r="M3116" t="str">
        <f t="shared" si="97"/>
        <v>0-500.000</v>
      </c>
    </row>
    <row r="3117" spans="1:13" x14ac:dyDescent="0.35">
      <c r="A3117">
        <v>4670</v>
      </c>
      <c r="B3117" t="s">
        <v>15</v>
      </c>
      <c r="C3117">
        <v>348148</v>
      </c>
      <c r="D3117" t="s">
        <v>14</v>
      </c>
      <c r="E3117" t="s">
        <v>11</v>
      </c>
      <c r="F3117" t="s">
        <v>12</v>
      </c>
      <c r="G3117" t="s">
        <v>13</v>
      </c>
      <c r="H3117" t="s">
        <v>13</v>
      </c>
      <c r="I3117">
        <v>83</v>
      </c>
      <c r="J3117" t="str">
        <f>IF(ABS((C3117-AVERAGE($C:$C))/_xlfn.STDEV.S(moras2[SALARIO]))&gt;1.96,"Atípico","No")</f>
        <v>No</v>
      </c>
      <c r="K3117" t="str">
        <f>IF(ABS((moras2[[#This Row],[EDAD]]-AVERAGE($I:$I))/_xlfn.STDEV.S($I:$I))&gt;1.96,"Atípico","No")</f>
        <v>Atípico</v>
      </c>
      <c r="L3117" t="str">
        <f t="shared" si="96"/>
        <v>56+</v>
      </c>
      <c r="M3117" t="str">
        <f t="shared" si="97"/>
        <v>0-500.000</v>
      </c>
    </row>
    <row r="3118" spans="1:13" x14ac:dyDescent="0.35">
      <c r="A3118">
        <v>2938</v>
      </c>
      <c r="B3118" t="s">
        <v>9</v>
      </c>
      <c r="C3118">
        <v>348000</v>
      </c>
      <c r="D3118" t="s">
        <v>10</v>
      </c>
      <c r="E3118" t="s">
        <v>16</v>
      </c>
      <c r="F3118" t="s">
        <v>12</v>
      </c>
      <c r="G3118" t="s">
        <v>13</v>
      </c>
      <c r="H3118" t="s">
        <v>12</v>
      </c>
      <c r="I3118">
        <v>19</v>
      </c>
      <c r="J3118" t="str">
        <f>IF(ABS((C3118-AVERAGE($C:$C))/_xlfn.STDEV.S(moras2[SALARIO]))&gt;1.96,"Atípico","No")</f>
        <v>No</v>
      </c>
      <c r="K3118" t="str">
        <f>IF(ABS((moras2[[#This Row],[EDAD]]-AVERAGE($I:$I))/_xlfn.STDEV.S($I:$I))&gt;1.96,"Atípico","No")</f>
        <v>No</v>
      </c>
      <c r="L3118" t="str">
        <f t="shared" si="96"/>
        <v>26-35</v>
      </c>
      <c r="M3118" t="str">
        <f t="shared" si="97"/>
        <v>0-500.000</v>
      </c>
    </row>
    <row r="3119" spans="1:13" x14ac:dyDescent="0.35">
      <c r="A3119">
        <v>3219</v>
      </c>
      <c r="B3119" t="s">
        <v>9</v>
      </c>
      <c r="C3119">
        <v>347737.5</v>
      </c>
      <c r="D3119" t="s">
        <v>10</v>
      </c>
      <c r="E3119" t="s">
        <v>16</v>
      </c>
      <c r="F3119" t="s">
        <v>12</v>
      </c>
      <c r="G3119" t="s">
        <v>13</v>
      </c>
      <c r="H3119" t="s">
        <v>13</v>
      </c>
      <c r="I3119">
        <v>27</v>
      </c>
      <c r="J3119" t="str">
        <f>IF(ABS((C3119-AVERAGE($C:$C))/_xlfn.STDEV.S(moras2[SALARIO]))&gt;1.96,"Atípico","No")</f>
        <v>No</v>
      </c>
      <c r="K3119" t="str">
        <f>IF(ABS((moras2[[#This Row],[EDAD]]-AVERAGE($I:$I))/_xlfn.STDEV.S($I:$I))&gt;1.96,"Atípico","No")</f>
        <v>No</v>
      </c>
      <c r="L3119" t="str">
        <f t="shared" si="96"/>
        <v>26-35</v>
      </c>
      <c r="M3119" t="str">
        <f t="shared" si="97"/>
        <v>0-500.000</v>
      </c>
    </row>
    <row r="3120" spans="1:13" x14ac:dyDescent="0.35">
      <c r="A3120">
        <v>4395</v>
      </c>
      <c r="B3120" t="s">
        <v>9</v>
      </c>
      <c r="C3120">
        <v>347719.55</v>
      </c>
      <c r="D3120" t="s">
        <v>10</v>
      </c>
      <c r="E3120" t="s">
        <v>16</v>
      </c>
      <c r="F3120" t="s">
        <v>12</v>
      </c>
      <c r="G3120" t="s">
        <v>13</v>
      </c>
      <c r="H3120" t="s">
        <v>13</v>
      </c>
      <c r="I3120">
        <v>19</v>
      </c>
      <c r="J3120" t="str">
        <f>IF(ABS((C3120-AVERAGE($C:$C))/_xlfn.STDEV.S(moras2[SALARIO]))&gt;1.96,"Atípico","No")</f>
        <v>No</v>
      </c>
      <c r="K3120" t="str">
        <f>IF(ABS((moras2[[#This Row],[EDAD]]-AVERAGE($I:$I))/_xlfn.STDEV.S($I:$I))&gt;1.96,"Atípico","No")</f>
        <v>No</v>
      </c>
      <c r="L3120" t="str">
        <f t="shared" si="96"/>
        <v>26-35</v>
      </c>
      <c r="M3120" t="str">
        <f t="shared" si="97"/>
        <v>0-500.000</v>
      </c>
    </row>
    <row r="3121" spans="1:13" x14ac:dyDescent="0.35">
      <c r="A3121">
        <v>4092</v>
      </c>
      <c r="B3121" t="s">
        <v>15</v>
      </c>
      <c r="C3121">
        <v>347675</v>
      </c>
      <c r="D3121" t="s">
        <v>10</v>
      </c>
      <c r="E3121" t="s">
        <v>16</v>
      </c>
      <c r="F3121" t="s">
        <v>12</v>
      </c>
      <c r="G3121" t="s">
        <v>13</v>
      </c>
      <c r="H3121" t="s">
        <v>13</v>
      </c>
      <c r="I3121">
        <v>36</v>
      </c>
      <c r="J3121" t="str">
        <f>IF(ABS((C3121-AVERAGE($C:$C))/_xlfn.STDEV.S(moras2[SALARIO]))&gt;1.96,"Atípico","No")</f>
        <v>No</v>
      </c>
      <c r="K3121" t="str">
        <f>IF(ABS((moras2[[#This Row],[EDAD]]-AVERAGE($I:$I))/_xlfn.STDEV.S($I:$I))&gt;1.96,"Atípico","No")</f>
        <v>No</v>
      </c>
      <c r="L3121" t="str">
        <f t="shared" si="96"/>
        <v>36-45</v>
      </c>
      <c r="M3121" t="str">
        <f t="shared" si="97"/>
        <v>0-500.000</v>
      </c>
    </row>
    <row r="3122" spans="1:13" x14ac:dyDescent="0.35">
      <c r="A3122">
        <v>633</v>
      </c>
      <c r="B3122" t="s">
        <v>15</v>
      </c>
      <c r="C3122">
        <v>347615</v>
      </c>
      <c r="D3122" t="s">
        <v>18</v>
      </c>
      <c r="E3122" t="s">
        <v>16</v>
      </c>
      <c r="F3122" t="s">
        <v>12</v>
      </c>
      <c r="G3122" t="s">
        <v>13</v>
      </c>
      <c r="H3122" t="s">
        <v>13</v>
      </c>
      <c r="I3122">
        <v>36</v>
      </c>
      <c r="J3122" t="str">
        <f>IF(ABS((C3122-AVERAGE($C:$C))/_xlfn.STDEV.S(moras2[SALARIO]))&gt;1.96,"Atípico","No")</f>
        <v>No</v>
      </c>
      <c r="K3122" t="str">
        <f>IF(ABS((moras2[[#This Row],[EDAD]]-AVERAGE($I:$I))/_xlfn.STDEV.S($I:$I))&gt;1.96,"Atípico","No")</f>
        <v>No</v>
      </c>
      <c r="L3122" t="str">
        <f t="shared" si="96"/>
        <v>36-45</v>
      </c>
      <c r="M3122" t="str">
        <f t="shared" si="97"/>
        <v>0-500.000</v>
      </c>
    </row>
    <row r="3123" spans="1:13" x14ac:dyDescent="0.35">
      <c r="A3123">
        <v>2482</v>
      </c>
      <c r="B3123" t="s">
        <v>9</v>
      </c>
      <c r="C3123">
        <v>347607</v>
      </c>
      <c r="D3123" t="s">
        <v>18</v>
      </c>
      <c r="E3123" t="s">
        <v>16</v>
      </c>
      <c r="F3123" t="s">
        <v>12</v>
      </c>
      <c r="G3123" t="s">
        <v>13</v>
      </c>
      <c r="H3123" t="s">
        <v>12</v>
      </c>
      <c r="I3123">
        <v>57</v>
      </c>
      <c r="J3123" t="str">
        <f>IF(ABS((C3123-AVERAGE($C:$C))/_xlfn.STDEV.S(moras2[SALARIO]))&gt;1.96,"Atípico","No")</f>
        <v>No</v>
      </c>
      <c r="K3123" t="str">
        <f>IF(ABS((moras2[[#This Row],[EDAD]]-AVERAGE($I:$I))/_xlfn.STDEV.S($I:$I))&gt;1.96,"Atípico","No")</f>
        <v>No</v>
      </c>
      <c r="L3123" t="str">
        <f t="shared" si="96"/>
        <v>56+</v>
      </c>
      <c r="M3123" t="str">
        <f t="shared" si="97"/>
        <v>0-500.000</v>
      </c>
    </row>
    <row r="3124" spans="1:13" x14ac:dyDescent="0.35">
      <c r="A3124">
        <v>4961</v>
      </c>
      <c r="B3124" t="s">
        <v>9</v>
      </c>
      <c r="C3124">
        <v>347603</v>
      </c>
      <c r="D3124" t="s">
        <v>18</v>
      </c>
      <c r="E3124" t="s">
        <v>16</v>
      </c>
      <c r="F3124" t="s">
        <v>12</v>
      </c>
      <c r="G3124" t="s">
        <v>13</v>
      </c>
      <c r="H3124" t="s">
        <v>12</v>
      </c>
      <c r="I3124">
        <v>46</v>
      </c>
      <c r="J3124" t="str">
        <f>IF(ABS((C3124-AVERAGE($C:$C))/_xlfn.STDEV.S(moras2[SALARIO]))&gt;1.96,"Atípico","No")</f>
        <v>No</v>
      </c>
      <c r="K3124" t="str">
        <f>IF(ABS((moras2[[#This Row],[EDAD]]-AVERAGE($I:$I))/_xlfn.STDEV.S($I:$I))&gt;1.96,"Atípico","No")</f>
        <v>No</v>
      </c>
      <c r="L3124" t="str">
        <f t="shared" si="96"/>
        <v>46-55</v>
      </c>
      <c r="M3124" t="str">
        <f t="shared" si="97"/>
        <v>0-500.000</v>
      </c>
    </row>
    <row r="3125" spans="1:13" x14ac:dyDescent="0.35">
      <c r="A3125">
        <v>4907</v>
      </c>
      <c r="B3125" t="s">
        <v>9</v>
      </c>
      <c r="C3125">
        <v>347568.48</v>
      </c>
      <c r="D3125" t="s">
        <v>10</v>
      </c>
      <c r="E3125" t="s">
        <v>16</v>
      </c>
      <c r="F3125" t="s">
        <v>12</v>
      </c>
      <c r="G3125" t="s">
        <v>13</v>
      </c>
      <c r="H3125" t="s">
        <v>13</v>
      </c>
      <c r="I3125">
        <v>27</v>
      </c>
      <c r="J3125" t="str">
        <f>IF(ABS((C3125-AVERAGE($C:$C))/_xlfn.STDEV.S(moras2[SALARIO]))&gt;1.96,"Atípico","No")</f>
        <v>No</v>
      </c>
      <c r="K3125" t="str">
        <f>IF(ABS((moras2[[#This Row],[EDAD]]-AVERAGE($I:$I))/_xlfn.STDEV.S($I:$I))&gt;1.96,"Atípico","No")</f>
        <v>No</v>
      </c>
      <c r="L3125" t="str">
        <f t="shared" si="96"/>
        <v>26-35</v>
      </c>
      <c r="M3125" t="str">
        <f t="shared" si="97"/>
        <v>0-500.000</v>
      </c>
    </row>
    <row r="3126" spans="1:13" x14ac:dyDescent="0.35">
      <c r="A3126">
        <v>1802</v>
      </c>
      <c r="B3126" t="s">
        <v>9</v>
      </c>
      <c r="C3126">
        <v>347539.5</v>
      </c>
      <c r="D3126" t="s">
        <v>10</v>
      </c>
      <c r="E3126" t="s">
        <v>16</v>
      </c>
      <c r="F3126" t="s">
        <v>12</v>
      </c>
      <c r="G3126" t="s">
        <v>13</v>
      </c>
      <c r="H3126" t="s">
        <v>13</v>
      </c>
      <c r="I3126">
        <v>28</v>
      </c>
      <c r="J3126" t="str">
        <f>IF(ABS((C3126-AVERAGE($C:$C))/_xlfn.STDEV.S(moras2[SALARIO]))&gt;1.96,"Atípico","No")</f>
        <v>No</v>
      </c>
      <c r="K3126" t="str">
        <f>IF(ABS((moras2[[#This Row],[EDAD]]-AVERAGE($I:$I))/_xlfn.STDEV.S($I:$I))&gt;1.96,"Atípico","No")</f>
        <v>No</v>
      </c>
      <c r="L3126" t="str">
        <f t="shared" si="96"/>
        <v>26-35</v>
      </c>
      <c r="M3126" t="str">
        <f t="shared" si="97"/>
        <v>0-500.000</v>
      </c>
    </row>
    <row r="3127" spans="1:13" x14ac:dyDescent="0.35">
      <c r="A3127">
        <v>1074</v>
      </c>
      <c r="B3127" t="s">
        <v>15</v>
      </c>
      <c r="C3127">
        <v>347520</v>
      </c>
      <c r="D3127" t="s">
        <v>10</v>
      </c>
      <c r="E3127" t="s">
        <v>16</v>
      </c>
      <c r="F3127" t="s">
        <v>12</v>
      </c>
      <c r="G3127" t="s">
        <v>13</v>
      </c>
      <c r="H3127" t="s">
        <v>13</v>
      </c>
      <c r="I3127">
        <v>35</v>
      </c>
      <c r="J3127" t="str">
        <f>IF(ABS((C3127-AVERAGE($C:$C))/_xlfn.STDEV.S(moras2[SALARIO]))&gt;1.96,"Atípico","No")</f>
        <v>No</v>
      </c>
      <c r="K3127" t="str">
        <f>IF(ABS((moras2[[#This Row],[EDAD]]-AVERAGE($I:$I))/_xlfn.STDEV.S($I:$I))&gt;1.96,"Atípico","No")</f>
        <v>No</v>
      </c>
      <c r="L3127" t="str">
        <f t="shared" si="96"/>
        <v>26-35</v>
      </c>
      <c r="M3127" t="str">
        <f t="shared" si="97"/>
        <v>0-500.000</v>
      </c>
    </row>
    <row r="3128" spans="1:13" x14ac:dyDescent="0.35">
      <c r="A3128">
        <v>287</v>
      </c>
      <c r="B3128" t="s">
        <v>9</v>
      </c>
      <c r="C3128">
        <v>347514.23</v>
      </c>
      <c r="D3128" t="s">
        <v>10</v>
      </c>
      <c r="E3128" t="s">
        <v>16</v>
      </c>
      <c r="F3128" t="s">
        <v>12</v>
      </c>
      <c r="G3128" t="s">
        <v>13</v>
      </c>
      <c r="H3128" t="s">
        <v>13</v>
      </c>
      <c r="I3128">
        <v>30</v>
      </c>
      <c r="J3128" t="str">
        <f>IF(ABS((C3128-AVERAGE($C:$C))/_xlfn.STDEV.S(moras2[SALARIO]))&gt;1.96,"Atípico","No")</f>
        <v>No</v>
      </c>
      <c r="K3128" t="str">
        <f>IF(ABS((moras2[[#This Row],[EDAD]]-AVERAGE($I:$I))/_xlfn.STDEV.S($I:$I))&gt;1.96,"Atípico","No")</f>
        <v>No</v>
      </c>
      <c r="L3128" t="str">
        <f t="shared" si="96"/>
        <v>26-35</v>
      </c>
      <c r="M3128" t="str">
        <f t="shared" si="97"/>
        <v>0-500.000</v>
      </c>
    </row>
    <row r="3129" spans="1:13" x14ac:dyDescent="0.35">
      <c r="A3129">
        <v>807</v>
      </c>
      <c r="B3129" t="s">
        <v>15</v>
      </c>
      <c r="C3129">
        <v>347514</v>
      </c>
      <c r="D3129" t="s">
        <v>10</v>
      </c>
      <c r="E3129" t="s">
        <v>16</v>
      </c>
      <c r="F3129" t="s">
        <v>12</v>
      </c>
      <c r="G3129" t="s">
        <v>13</v>
      </c>
      <c r="H3129" t="s">
        <v>13</v>
      </c>
      <c r="I3129">
        <v>20</v>
      </c>
      <c r="J3129" t="str">
        <f>IF(ABS((C3129-AVERAGE($C:$C))/_xlfn.STDEV.S(moras2[SALARIO]))&gt;1.96,"Atípico","No")</f>
        <v>No</v>
      </c>
      <c r="K3129" t="str">
        <f>IF(ABS((moras2[[#This Row],[EDAD]]-AVERAGE($I:$I))/_xlfn.STDEV.S($I:$I))&gt;1.96,"Atípico","No")</f>
        <v>No</v>
      </c>
      <c r="L3129" t="str">
        <f t="shared" si="96"/>
        <v>26-35</v>
      </c>
      <c r="M3129" t="str">
        <f t="shared" si="97"/>
        <v>0-500.000</v>
      </c>
    </row>
    <row r="3130" spans="1:13" x14ac:dyDescent="0.35">
      <c r="A3130">
        <v>1818</v>
      </c>
      <c r="B3130" t="s">
        <v>15</v>
      </c>
      <c r="C3130">
        <v>347514</v>
      </c>
      <c r="D3130" t="s">
        <v>10</v>
      </c>
      <c r="E3130" t="s">
        <v>16</v>
      </c>
      <c r="F3130" t="s">
        <v>12</v>
      </c>
      <c r="G3130" t="s">
        <v>13</v>
      </c>
      <c r="H3130" t="s">
        <v>12</v>
      </c>
      <c r="I3130">
        <v>20</v>
      </c>
      <c r="J3130" t="str">
        <f>IF(ABS((C3130-AVERAGE($C:$C))/_xlfn.STDEV.S(moras2[SALARIO]))&gt;1.96,"Atípico","No")</f>
        <v>No</v>
      </c>
      <c r="K3130" t="str">
        <f>IF(ABS((moras2[[#This Row],[EDAD]]-AVERAGE($I:$I))/_xlfn.STDEV.S($I:$I))&gt;1.96,"Atípico","No")</f>
        <v>No</v>
      </c>
      <c r="L3130" t="str">
        <f t="shared" si="96"/>
        <v>26-35</v>
      </c>
      <c r="M3130" t="str">
        <f t="shared" si="97"/>
        <v>0-500.000</v>
      </c>
    </row>
    <row r="3131" spans="1:13" x14ac:dyDescent="0.35">
      <c r="A3131">
        <v>2194</v>
      </c>
      <c r="B3131" t="s">
        <v>9</v>
      </c>
      <c r="C3131">
        <v>347514</v>
      </c>
      <c r="D3131" t="s">
        <v>10</v>
      </c>
      <c r="E3131" t="s">
        <v>16</v>
      </c>
      <c r="F3131" t="s">
        <v>12</v>
      </c>
      <c r="G3131" t="s">
        <v>13</v>
      </c>
      <c r="H3131" t="s">
        <v>13</v>
      </c>
      <c r="I3131">
        <v>27</v>
      </c>
      <c r="J3131" t="str">
        <f>IF(ABS((C3131-AVERAGE($C:$C))/_xlfn.STDEV.S(moras2[SALARIO]))&gt;1.96,"Atípico","No")</f>
        <v>No</v>
      </c>
      <c r="K3131" t="str">
        <f>IF(ABS((moras2[[#This Row],[EDAD]]-AVERAGE($I:$I))/_xlfn.STDEV.S($I:$I))&gt;1.96,"Atípico","No")</f>
        <v>No</v>
      </c>
      <c r="L3131" t="str">
        <f t="shared" si="96"/>
        <v>26-35</v>
      </c>
      <c r="M3131" t="str">
        <f t="shared" si="97"/>
        <v>0-500.000</v>
      </c>
    </row>
    <row r="3132" spans="1:13" x14ac:dyDescent="0.35">
      <c r="A3132">
        <v>3811</v>
      </c>
      <c r="B3132" t="s">
        <v>9</v>
      </c>
      <c r="C3132">
        <v>347514</v>
      </c>
      <c r="D3132" t="s">
        <v>10</v>
      </c>
      <c r="E3132" t="s">
        <v>16</v>
      </c>
      <c r="F3132" t="s">
        <v>12</v>
      </c>
      <c r="G3132" t="s">
        <v>13</v>
      </c>
      <c r="H3132" t="s">
        <v>12</v>
      </c>
      <c r="I3132">
        <v>32</v>
      </c>
      <c r="J3132" t="str">
        <f>IF(ABS((C3132-AVERAGE($C:$C))/_xlfn.STDEV.S(moras2[SALARIO]))&gt;1.96,"Atípico","No")</f>
        <v>No</v>
      </c>
      <c r="K3132" t="str">
        <f>IF(ABS((moras2[[#This Row],[EDAD]]-AVERAGE($I:$I))/_xlfn.STDEV.S($I:$I))&gt;1.96,"Atípico","No")</f>
        <v>No</v>
      </c>
      <c r="L3132" t="str">
        <f t="shared" si="96"/>
        <v>26-35</v>
      </c>
      <c r="M3132" t="str">
        <f t="shared" si="97"/>
        <v>0-500.000</v>
      </c>
    </row>
    <row r="3133" spans="1:13" x14ac:dyDescent="0.35">
      <c r="A3133">
        <v>2129</v>
      </c>
      <c r="B3133" t="s">
        <v>9</v>
      </c>
      <c r="C3133">
        <v>347510</v>
      </c>
      <c r="D3133" t="s">
        <v>10</v>
      </c>
      <c r="E3133" t="s">
        <v>16</v>
      </c>
      <c r="F3133" t="s">
        <v>12</v>
      </c>
      <c r="G3133" t="s">
        <v>13</v>
      </c>
      <c r="H3133" t="s">
        <v>13</v>
      </c>
      <c r="I3133">
        <v>37</v>
      </c>
      <c r="J3133" t="str">
        <f>IF(ABS((C3133-AVERAGE($C:$C))/_xlfn.STDEV.S(moras2[SALARIO]))&gt;1.96,"Atípico","No")</f>
        <v>No</v>
      </c>
      <c r="K3133" t="str">
        <f>IF(ABS((moras2[[#This Row],[EDAD]]-AVERAGE($I:$I))/_xlfn.STDEV.S($I:$I))&gt;1.96,"Atípico","No")</f>
        <v>No</v>
      </c>
      <c r="L3133" t="str">
        <f t="shared" si="96"/>
        <v>36-45</v>
      </c>
      <c r="M3133" t="str">
        <f t="shared" si="97"/>
        <v>0-500.000</v>
      </c>
    </row>
    <row r="3134" spans="1:13" x14ac:dyDescent="0.35">
      <c r="A3134">
        <v>2348</v>
      </c>
      <c r="B3134" t="s">
        <v>9</v>
      </c>
      <c r="C3134">
        <v>347504.4</v>
      </c>
      <c r="D3134" t="s">
        <v>10</v>
      </c>
      <c r="E3134" t="s">
        <v>16</v>
      </c>
      <c r="F3134" t="s">
        <v>12</v>
      </c>
      <c r="G3134" t="s">
        <v>12</v>
      </c>
      <c r="H3134" t="s">
        <v>13</v>
      </c>
      <c r="I3134">
        <v>24</v>
      </c>
      <c r="J3134" t="str">
        <f>IF(ABS((C3134-AVERAGE($C:$C))/_xlfn.STDEV.S(moras2[SALARIO]))&gt;1.96,"Atípico","No")</f>
        <v>No</v>
      </c>
      <c r="K3134" t="str">
        <f>IF(ABS((moras2[[#This Row],[EDAD]]-AVERAGE($I:$I))/_xlfn.STDEV.S($I:$I))&gt;1.96,"Atípico","No")</f>
        <v>No</v>
      </c>
      <c r="L3134" t="str">
        <f t="shared" si="96"/>
        <v>26-35</v>
      </c>
      <c r="M3134" t="str">
        <f t="shared" si="97"/>
        <v>0-500.000</v>
      </c>
    </row>
    <row r="3135" spans="1:13" x14ac:dyDescent="0.35">
      <c r="A3135">
        <v>4569</v>
      </c>
      <c r="B3135" t="s">
        <v>9</v>
      </c>
      <c r="C3135">
        <v>347501.19</v>
      </c>
      <c r="D3135" t="s">
        <v>10</v>
      </c>
      <c r="E3135" t="s">
        <v>16</v>
      </c>
      <c r="F3135" t="s">
        <v>12</v>
      </c>
      <c r="G3135" t="s">
        <v>13</v>
      </c>
      <c r="H3135" t="s">
        <v>13</v>
      </c>
      <c r="I3135">
        <v>68</v>
      </c>
      <c r="J3135" t="str">
        <f>IF(ABS((C3135-AVERAGE($C:$C))/_xlfn.STDEV.S(moras2[SALARIO]))&gt;1.96,"Atípico","No")</f>
        <v>No</v>
      </c>
      <c r="K3135" t="str">
        <f>IF(ABS((moras2[[#This Row],[EDAD]]-AVERAGE($I:$I))/_xlfn.STDEV.S($I:$I))&gt;1.96,"Atípico","No")</f>
        <v>No</v>
      </c>
      <c r="L3135" t="str">
        <f t="shared" si="96"/>
        <v>56+</v>
      </c>
      <c r="M3135" t="str">
        <f t="shared" si="97"/>
        <v>0-500.000</v>
      </c>
    </row>
    <row r="3136" spans="1:13" x14ac:dyDescent="0.35">
      <c r="A3136">
        <v>2519</v>
      </c>
      <c r="B3136" t="s">
        <v>9</v>
      </c>
      <c r="C3136">
        <v>347500</v>
      </c>
      <c r="D3136" t="s">
        <v>10</v>
      </c>
      <c r="E3136" t="s">
        <v>16</v>
      </c>
      <c r="F3136" t="s">
        <v>12</v>
      </c>
      <c r="G3136" t="s">
        <v>13</v>
      </c>
      <c r="H3136" t="s">
        <v>13</v>
      </c>
      <c r="I3136">
        <v>42</v>
      </c>
      <c r="J3136" t="str">
        <f>IF(ABS((C3136-AVERAGE($C:$C))/_xlfn.STDEV.S(moras2[SALARIO]))&gt;1.96,"Atípico","No")</f>
        <v>No</v>
      </c>
      <c r="K3136" t="str">
        <f>IF(ABS((moras2[[#This Row],[EDAD]]-AVERAGE($I:$I))/_xlfn.STDEV.S($I:$I))&gt;1.96,"Atípico","No")</f>
        <v>No</v>
      </c>
      <c r="L3136" t="str">
        <f t="shared" si="96"/>
        <v>36-45</v>
      </c>
      <c r="M3136" t="str">
        <f t="shared" si="97"/>
        <v>0-500.000</v>
      </c>
    </row>
    <row r="3137" spans="1:13" x14ac:dyDescent="0.35">
      <c r="A3137">
        <v>87</v>
      </c>
      <c r="B3137" t="s">
        <v>9</v>
      </c>
      <c r="C3137">
        <v>347356.26</v>
      </c>
      <c r="D3137" t="s">
        <v>10</v>
      </c>
      <c r="E3137" t="s">
        <v>16</v>
      </c>
      <c r="F3137" t="s">
        <v>12</v>
      </c>
      <c r="G3137" t="s">
        <v>13</v>
      </c>
      <c r="H3137" t="s">
        <v>13</v>
      </c>
      <c r="I3137">
        <v>38</v>
      </c>
      <c r="J3137" t="str">
        <f>IF(ABS((C3137-AVERAGE($C:$C))/_xlfn.STDEV.S(moras2[SALARIO]))&gt;1.96,"Atípico","No")</f>
        <v>No</v>
      </c>
      <c r="K3137" t="str">
        <f>IF(ABS((moras2[[#This Row],[EDAD]]-AVERAGE($I:$I))/_xlfn.STDEV.S($I:$I))&gt;1.96,"Atípico","No")</f>
        <v>No</v>
      </c>
      <c r="L3137" t="str">
        <f t="shared" si="96"/>
        <v>36-45</v>
      </c>
      <c r="M3137" t="str">
        <f t="shared" si="97"/>
        <v>0-500.000</v>
      </c>
    </row>
    <row r="3138" spans="1:13" x14ac:dyDescent="0.35">
      <c r="A3138">
        <v>1263</v>
      </c>
      <c r="B3138" t="s">
        <v>9</v>
      </c>
      <c r="C3138">
        <v>347320</v>
      </c>
      <c r="D3138" t="s">
        <v>10</v>
      </c>
      <c r="E3138" t="s">
        <v>16</v>
      </c>
      <c r="F3138" t="s">
        <v>12</v>
      </c>
      <c r="G3138" t="s">
        <v>12</v>
      </c>
      <c r="H3138" t="s">
        <v>13</v>
      </c>
      <c r="I3138">
        <v>42</v>
      </c>
      <c r="J3138" t="str">
        <f>IF(ABS((C3138-AVERAGE($C:$C))/_xlfn.STDEV.S(moras2[SALARIO]))&gt;1.96,"Atípico","No")</f>
        <v>No</v>
      </c>
      <c r="K3138" t="str">
        <f>IF(ABS((moras2[[#This Row],[EDAD]]-AVERAGE($I:$I))/_xlfn.STDEV.S($I:$I))&gt;1.96,"Atípico","No")</f>
        <v>No</v>
      </c>
      <c r="L3138" t="str">
        <f t="shared" ref="L3138:L3201" si="98">IF(I3138&lt;=35,"26-35",IF(I3138&lt;=45,"36-45",IF(I3138&lt;=55,"46-55","56+")))</f>
        <v>36-45</v>
      </c>
      <c r="M3138" t="str">
        <f t="shared" ref="M3138:M3201" si="99">IF(C3138&lt;=500000,"0-500.000",
IF(C3138&lt;=1000000,"500.001-1.000.000",
IF(C3138&lt;=5000000,"1.000.001-5.000.000",
"5.000.001-16.858.742")))</f>
        <v>0-500.000</v>
      </c>
    </row>
    <row r="3139" spans="1:13" x14ac:dyDescent="0.35">
      <c r="A3139">
        <v>3236</v>
      </c>
      <c r="B3139" t="s">
        <v>15</v>
      </c>
      <c r="C3139">
        <v>347256</v>
      </c>
      <c r="D3139" t="s">
        <v>10</v>
      </c>
      <c r="E3139" t="s">
        <v>11</v>
      </c>
      <c r="F3139" t="s">
        <v>12</v>
      </c>
      <c r="G3139" t="s">
        <v>13</v>
      </c>
      <c r="H3139" t="s">
        <v>12</v>
      </c>
      <c r="I3139">
        <v>47</v>
      </c>
      <c r="J3139" t="str">
        <f>IF(ABS((C3139-AVERAGE($C:$C))/_xlfn.STDEV.S(moras2[SALARIO]))&gt;1.96,"Atípico","No")</f>
        <v>No</v>
      </c>
      <c r="K3139" t="str">
        <f>IF(ABS((moras2[[#This Row],[EDAD]]-AVERAGE($I:$I))/_xlfn.STDEV.S($I:$I))&gt;1.96,"Atípico","No")</f>
        <v>No</v>
      </c>
      <c r="L3139" t="str">
        <f t="shared" si="98"/>
        <v>46-55</v>
      </c>
      <c r="M3139" t="str">
        <f t="shared" si="99"/>
        <v>0-500.000</v>
      </c>
    </row>
    <row r="3140" spans="1:13" x14ac:dyDescent="0.35">
      <c r="A3140">
        <v>1491</v>
      </c>
      <c r="B3140" t="s">
        <v>9</v>
      </c>
      <c r="C3140">
        <v>347135</v>
      </c>
      <c r="D3140" t="s">
        <v>17</v>
      </c>
      <c r="E3140" t="s">
        <v>16</v>
      </c>
      <c r="F3140" t="s">
        <v>12</v>
      </c>
      <c r="G3140" t="s">
        <v>13</v>
      </c>
      <c r="H3140" t="s">
        <v>13</v>
      </c>
      <c r="I3140">
        <v>54</v>
      </c>
      <c r="J3140" t="str">
        <f>IF(ABS((C3140-AVERAGE($C:$C))/_xlfn.STDEV.S(moras2[SALARIO]))&gt;1.96,"Atípico","No")</f>
        <v>No</v>
      </c>
      <c r="K3140" t="str">
        <f>IF(ABS((moras2[[#This Row],[EDAD]]-AVERAGE($I:$I))/_xlfn.STDEV.S($I:$I))&gt;1.96,"Atípico","No")</f>
        <v>No</v>
      </c>
      <c r="L3140" t="str">
        <f t="shared" si="98"/>
        <v>46-55</v>
      </c>
      <c r="M3140" t="str">
        <f t="shared" si="99"/>
        <v>0-500.000</v>
      </c>
    </row>
    <row r="3141" spans="1:13" x14ac:dyDescent="0.35">
      <c r="A3141">
        <v>2999</v>
      </c>
      <c r="B3141" t="s">
        <v>15</v>
      </c>
      <c r="C3141">
        <v>347135</v>
      </c>
      <c r="D3141" t="s">
        <v>17</v>
      </c>
      <c r="E3141" t="s">
        <v>16</v>
      </c>
      <c r="F3141" t="s">
        <v>12</v>
      </c>
      <c r="G3141" t="s">
        <v>12</v>
      </c>
      <c r="H3141" t="s">
        <v>13</v>
      </c>
      <c r="I3141">
        <v>63</v>
      </c>
      <c r="J3141" t="str">
        <f>IF(ABS((C3141-AVERAGE($C:$C))/_xlfn.STDEV.S(moras2[SALARIO]))&gt;1.96,"Atípico","No")</f>
        <v>No</v>
      </c>
      <c r="K3141" t="str">
        <f>IF(ABS((moras2[[#This Row],[EDAD]]-AVERAGE($I:$I))/_xlfn.STDEV.S($I:$I))&gt;1.96,"Atípico","No")</f>
        <v>No</v>
      </c>
      <c r="L3141" t="str">
        <f t="shared" si="98"/>
        <v>56+</v>
      </c>
      <c r="M3141" t="str">
        <f t="shared" si="99"/>
        <v>0-500.000</v>
      </c>
    </row>
    <row r="3142" spans="1:13" x14ac:dyDescent="0.35">
      <c r="A3142">
        <v>2515</v>
      </c>
      <c r="B3142" t="s">
        <v>9</v>
      </c>
      <c r="C3142">
        <v>347135</v>
      </c>
      <c r="D3142" t="s">
        <v>18</v>
      </c>
      <c r="E3142" t="s">
        <v>16</v>
      </c>
      <c r="F3142" t="s">
        <v>12</v>
      </c>
      <c r="G3142" t="s">
        <v>12</v>
      </c>
      <c r="H3142" t="s">
        <v>12</v>
      </c>
      <c r="I3142">
        <v>44</v>
      </c>
      <c r="J3142" t="str">
        <f>IF(ABS((C3142-AVERAGE($C:$C))/_xlfn.STDEV.S(moras2[SALARIO]))&gt;1.96,"Atípico","No")</f>
        <v>No</v>
      </c>
      <c r="K3142" t="str">
        <f>IF(ABS((moras2[[#This Row],[EDAD]]-AVERAGE($I:$I))/_xlfn.STDEV.S($I:$I))&gt;1.96,"Atípico","No")</f>
        <v>No</v>
      </c>
      <c r="L3142" t="str">
        <f t="shared" si="98"/>
        <v>36-45</v>
      </c>
      <c r="M3142" t="str">
        <f t="shared" si="99"/>
        <v>0-500.000</v>
      </c>
    </row>
    <row r="3143" spans="1:13" x14ac:dyDescent="0.35">
      <c r="A3143">
        <v>2300</v>
      </c>
      <c r="B3143" t="s">
        <v>9</v>
      </c>
      <c r="C3143">
        <v>347000</v>
      </c>
      <c r="D3143" t="s">
        <v>10</v>
      </c>
      <c r="E3143" t="s">
        <v>16</v>
      </c>
      <c r="F3143" t="s">
        <v>12</v>
      </c>
      <c r="G3143" t="s">
        <v>13</v>
      </c>
      <c r="H3143" t="s">
        <v>13</v>
      </c>
      <c r="I3143">
        <v>18</v>
      </c>
      <c r="J3143" t="str">
        <f>IF(ABS((C3143-AVERAGE($C:$C))/_xlfn.STDEV.S(moras2[SALARIO]))&gt;1.96,"Atípico","No")</f>
        <v>No</v>
      </c>
      <c r="K3143" t="str">
        <f>IF(ABS((moras2[[#This Row],[EDAD]]-AVERAGE($I:$I))/_xlfn.STDEV.S($I:$I))&gt;1.96,"Atípico","No")</f>
        <v>No</v>
      </c>
      <c r="L3143" t="str">
        <f t="shared" si="98"/>
        <v>26-35</v>
      </c>
      <c r="M3143" t="str">
        <f t="shared" si="99"/>
        <v>0-500.000</v>
      </c>
    </row>
    <row r="3144" spans="1:13" x14ac:dyDescent="0.35">
      <c r="A3144">
        <v>1250</v>
      </c>
      <c r="B3144" t="s">
        <v>15</v>
      </c>
      <c r="C3144">
        <v>346913</v>
      </c>
      <c r="D3144" t="s">
        <v>10</v>
      </c>
      <c r="E3144" t="s">
        <v>16</v>
      </c>
      <c r="F3144" t="s">
        <v>12</v>
      </c>
      <c r="G3144" t="s">
        <v>13</v>
      </c>
      <c r="H3144" t="s">
        <v>13</v>
      </c>
      <c r="I3144">
        <v>52</v>
      </c>
      <c r="J3144" t="str">
        <f>IF(ABS((C3144-AVERAGE($C:$C))/_xlfn.STDEV.S(moras2[SALARIO]))&gt;1.96,"Atípico","No")</f>
        <v>No</v>
      </c>
      <c r="K3144" t="str">
        <f>IF(ABS((moras2[[#This Row],[EDAD]]-AVERAGE($I:$I))/_xlfn.STDEV.S($I:$I))&gt;1.96,"Atípico","No")</f>
        <v>No</v>
      </c>
      <c r="L3144" t="str">
        <f t="shared" si="98"/>
        <v>46-55</v>
      </c>
      <c r="M3144" t="str">
        <f t="shared" si="99"/>
        <v>0-500.000</v>
      </c>
    </row>
    <row r="3145" spans="1:13" x14ac:dyDescent="0.35">
      <c r="A3145">
        <v>4201</v>
      </c>
      <c r="B3145" t="s">
        <v>9</v>
      </c>
      <c r="C3145">
        <v>346897.4</v>
      </c>
      <c r="D3145" t="s">
        <v>10</v>
      </c>
      <c r="E3145" t="s">
        <v>16</v>
      </c>
      <c r="F3145" t="s">
        <v>12</v>
      </c>
      <c r="G3145" t="s">
        <v>13</v>
      </c>
      <c r="H3145" t="s">
        <v>13</v>
      </c>
      <c r="I3145">
        <v>21</v>
      </c>
      <c r="J3145" t="str">
        <f>IF(ABS((C3145-AVERAGE($C:$C))/_xlfn.STDEV.S(moras2[SALARIO]))&gt;1.96,"Atípico","No")</f>
        <v>No</v>
      </c>
      <c r="K3145" t="str">
        <f>IF(ABS((moras2[[#This Row],[EDAD]]-AVERAGE($I:$I))/_xlfn.STDEV.S($I:$I))&gt;1.96,"Atípico","No")</f>
        <v>No</v>
      </c>
      <c r="L3145" t="str">
        <f t="shared" si="98"/>
        <v>26-35</v>
      </c>
      <c r="M3145" t="str">
        <f t="shared" si="99"/>
        <v>0-500.000</v>
      </c>
    </row>
    <row r="3146" spans="1:13" x14ac:dyDescent="0.35">
      <c r="A3146">
        <v>3238</v>
      </c>
      <c r="B3146" t="s">
        <v>15</v>
      </c>
      <c r="C3146">
        <v>346666.67</v>
      </c>
      <c r="D3146" t="s">
        <v>10</v>
      </c>
      <c r="E3146" t="s">
        <v>16</v>
      </c>
      <c r="F3146" t="s">
        <v>12</v>
      </c>
      <c r="G3146" t="s">
        <v>13</v>
      </c>
      <c r="H3146" t="s">
        <v>13</v>
      </c>
      <c r="I3146">
        <v>38</v>
      </c>
      <c r="J3146" t="str">
        <f>IF(ABS((C3146-AVERAGE($C:$C))/_xlfn.STDEV.S(moras2[SALARIO]))&gt;1.96,"Atípico","No")</f>
        <v>No</v>
      </c>
      <c r="K3146" t="str">
        <f>IF(ABS((moras2[[#This Row],[EDAD]]-AVERAGE($I:$I))/_xlfn.STDEV.S($I:$I))&gt;1.96,"Atípico","No")</f>
        <v>No</v>
      </c>
      <c r="L3146" t="str">
        <f t="shared" si="98"/>
        <v>36-45</v>
      </c>
      <c r="M3146" t="str">
        <f t="shared" si="99"/>
        <v>0-500.000</v>
      </c>
    </row>
    <row r="3147" spans="1:13" x14ac:dyDescent="0.35">
      <c r="A3147">
        <v>3679</v>
      </c>
      <c r="B3147" t="s">
        <v>9</v>
      </c>
      <c r="C3147">
        <v>346647.79</v>
      </c>
      <c r="D3147" t="s">
        <v>10</v>
      </c>
      <c r="E3147" t="s">
        <v>16</v>
      </c>
      <c r="F3147" t="s">
        <v>12</v>
      </c>
      <c r="G3147" t="s">
        <v>13</v>
      </c>
      <c r="H3147" t="s">
        <v>13</v>
      </c>
      <c r="I3147">
        <v>20</v>
      </c>
      <c r="J3147" t="str">
        <f>IF(ABS((C3147-AVERAGE($C:$C))/_xlfn.STDEV.S(moras2[SALARIO]))&gt;1.96,"Atípico","No")</f>
        <v>No</v>
      </c>
      <c r="K3147" t="str">
        <f>IF(ABS((moras2[[#This Row],[EDAD]]-AVERAGE($I:$I))/_xlfn.STDEV.S($I:$I))&gt;1.96,"Atípico","No")</f>
        <v>No</v>
      </c>
      <c r="L3147" t="str">
        <f t="shared" si="98"/>
        <v>26-35</v>
      </c>
      <c r="M3147" t="str">
        <f t="shared" si="99"/>
        <v>0-500.000</v>
      </c>
    </row>
    <row r="3148" spans="1:13" x14ac:dyDescent="0.35">
      <c r="A3148">
        <v>4977</v>
      </c>
      <c r="B3148" t="s">
        <v>9</v>
      </c>
      <c r="C3148">
        <v>346518.97</v>
      </c>
      <c r="D3148" t="s">
        <v>10</v>
      </c>
      <c r="E3148" t="s">
        <v>16</v>
      </c>
      <c r="F3148" t="s">
        <v>12</v>
      </c>
      <c r="G3148" t="s">
        <v>13</v>
      </c>
      <c r="H3148" t="s">
        <v>13</v>
      </c>
      <c r="I3148">
        <v>22</v>
      </c>
      <c r="J3148" t="str">
        <f>IF(ABS((C3148-AVERAGE($C:$C))/_xlfn.STDEV.S(moras2[SALARIO]))&gt;1.96,"Atípico","No")</f>
        <v>No</v>
      </c>
      <c r="K3148" t="str">
        <f>IF(ABS((moras2[[#This Row],[EDAD]]-AVERAGE($I:$I))/_xlfn.STDEV.S($I:$I))&gt;1.96,"Atípico","No")</f>
        <v>No</v>
      </c>
      <c r="L3148" t="str">
        <f t="shared" si="98"/>
        <v>26-35</v>
      </c>
      <c r="M3148" t="str">
        <f t="shared" si="99"/>
        <v>0-500.000</v>
      </c>
    </row>
    <row r="3149" spans="1:13" x14ac:dyDescent="0.35">
      <c r="A3149">
        <v>4718</v>
      </c>
      <c r="B3149" t="s">
        <v>15</v>
      </c>
      <c r="C3149">
        <v>346508.45</v>
      </c>
      <c r="D3149" t="s">
        <v>10</v>
      </c>
      <c r="E3149" t="s">
        <v>16</v>
      </c>
      <c r="F3149" t="s">
        <v>12</v>
      </c>
      <c r="G3149" t="s">
        <v>13</v>
      </c>
      <c r="H3149" t="s">
        <v>13</v>
      </c>
      <c r="I3149">
        <v>46</v>
      </c>
      <c r="J3149" t="str">
        <f>IF(ABS((C3149-AVERAGE($C:$C))/_xlfn.STDEV.S(moras2[SALARIO]))&gt;1.96,"Atípico","No")</f>
        <v>No</v>
      </c>
      <c r="K3149" t="str">
        <f>IF(ABS((moras2[[#This Row],[EDAD]]-AVERAGE($I:$I))/_xlfn.STDEV.S($I:$I))&gt;1.96,"Atípico","No")</f>
        <v>No</v>
      </c>
      <c r="L3149" t="str">
        <f t="shared" si="98"/>
        <v>46-55</v>
      </c>
      <c r="M3149" t="str">
        <f t="shared" si="99"/>
        <v>0-500.000</v>
      </c>
    </row>
    <row r="3150" spans="1:13" x14ac:dyDescent="0.35">
      <c r="A3150">
        <v>4372</v>
      </c>
      <c r="B3150" t="s">
        <v>15</v>
      </c>
      <c r="C3150">
        <v>346500</v>
      </c>
      <c r="D3150" t="s">
        <v>10</v>
      </c>
      <c r="E3150" t="s">
        <v>16</v>
      </c>
      <c r="F3150" t="s">
        <v>12</v>
      </c>
      <c r="G3150" t="s">
        <v>13</v>
      </c>
      <c r="H3150" t="s">
        <v>13</v>
      </c>
      <c r="I3150">
        <v>45</v>
      </c>
      <c r="J3150" t="str">
        <f>IF(ABS((C3150-AVERAGE($C:$C))/_xlfn.STDEV.S(moras2[SALARIO]))&gt;1.96,"Atípico","No")</f>
        <v>No</v>
      </c>
      <c r="K3150" t="str">
        <f>IF(ABS((moras2[[#This Row],[EDAD]]-AVERAGE($I:$I))/_xlfn.STDEV.S($I:$I))&gt;1.96,"Atípico","No")</f>
        <v>No</v>
      </c>
      <c r="L3150" t="str">
        <f t="shared" si="98"/>
        <v>36-45</v>
      </c>
      <c r="M3150" t="str">
        <f t="shared" si="99"/>
        <v>0-500.000</v>
      </c>
    </row>
    <row r="3151" spans="1:13" x14ac:dyDescent="0.35">
      <c r="A3151">
        <v>1835</v>
      </c>
      <c r="B3151" t="s">
        <v>9</v>
      </c>
      <c r="C3151">
        <v>346480</v>
      </c>
      <c r="D3151" t="s">
        <v>10</v>
      </c>
      <c r="E3151" t="s">
        <v>16</v>
      </c>
      <c r="F3151" t="s">
        <v>12</v>
      </c>
      <c r="G3151" t="s">
        <v>13</v>
      </c>
      <c r="H3151" t="s">
        <v>13</v>
      </c>
      <c r="I3151">
        <v>25</v>
      </c>
      <c r="J3151" t="str">
        <f>IF(ABS((C3151-AVERAGE($C:$C))/_xlfn.STDEV.S(moras2[SALARIO]))&gt;1.96,"Atípico","No")</f>
        <v>No</v>
      </c>
      <c r="K3151" t="str">
        <f>IF(ABS((moras2[[#This Row],[EDAD]]-AVERAGE($I:$I))/_xlfn.STDEV.S($I:$I))&gt;1.96,"Atípico","No")</f>
        <v>No</v>
      </c>
      <c r="L3151" t="str">
        <f t="shared" si="98"/>
        <v>26-35</v>
      </c>
      <c r="M3151" t="str">
        <f t="shared" si="99"/>
        <v>0-500.000</v>
      </c>
    </row>
    <row r="3152" spans="1:13" x14ac:dyDescent="0.35">
      <c r="A3152">
        <v>1978</v>
      </c>
      <c r="B3152" t="s">
        <v>9</v>
      </c>
      <c r="C3152">
        <v>346474.5</v>
      </c>
      <c r="D3152" t="s">
        <v>10</v>
      </c>
      <c r="E3152" t="s">
        <v>16</v>
      </c>
      <c r="F3152" t="s">
        <v>12</v>
      </c>
      <c r="G3152" t="s">
        <v>13</v>
      </c>
      <c r="H3152" t="s">
        <v>13</v>
      </c>
      <c r="I3152">
        <v>28</v>
      </c>
      <c r="J3152" t="str">
        <f>IF(ABS((C3152-AVERAGE($C:$C))/_xlfn.STDEV.S(moras2[SALARIO]))&gt;1.96,"Atípico","No")</f>
        <v>No</v>
      </c>
      <c r="K3152" t="str">
        <f>IF(ABS((moras2[[#This Row],[EDAD]]-AVERAGE($I:$I))/_xlfn.STDEV.S($I:$I))&gt;1.96,"Atípico","No")</f>
        <v>No</v>
      </c>
      <c r="L3152" t="str">
        <f t="shared" si="98"/>
        <v>26-35</v>
      </c>
      <c r="M3152" t="str">
        <f t="shared" si="99"/>
        <v>0-500.000</v>
      </c>
    </row>
    <row r="3153" spans="1:13" x14ac:dyDescent="0.35">
      <c r="A3153">
        <v>3964</v>
      </c>
      <c r="B3153" t="s">
        <v>15</v>
      </c>
      <c r="C3153">
        <v>346474.5</v>
      </c>
      <c r="D3153" t="s">
        <v>10</v>
      </c>
      <c r="E3153" t="s">
        <v>16</v>
      </c>
      <c r="F3153" t="s">
        <v>12</v>
      </c>
      <c r="G3153" t="s">
        <v>13</v>
      </c>
      <c r="H3153" t="s">
        <v>12</v>
      </c>
      <c r="I3153">
        <v>30</v>
      </c>
      <c r="J3153" t="str">
        <f>IF(ABS((C3153-AVERAGE($C:$C))/_xlfn.STDEV.S(moras2[SALARIO]))&gt;1.96,"Atípico","No")</f>
        <v>No</v>
      </c>
      <c r="K3153" t="str">
        <f>IF(ABS((moras2[[#This Row],[EDAD]]-AVERAGE($I:$I))/_xlfn.STDEV.S($I:$I))&gt;1.96,"Atípico","No")</f>
        <v>No</v>
      </c>
      <c r="L3153" t="str">
        <f t="shared" si="98"/>
        <v>26-35</v>
      </c>
      <c r="M3153" t="str">
        <f t="shared" si="99"/>
        <v>0-500.000</v>
      </c>
    </row>
    <row r="3154" spans="1:13" x14ac:dyDescent="0.35">
      <c r="A3154">
        <v>3353</v>
      </c>
      <c r="B3154" t="s">
        <v>15</v>
      </c>
      <c r="C3154">
        <v>346384</v>
      </c>
      <c r="D3154" t="s">
        <v>10</v>
      </c>
      <c r="E3154" t="s">
        <v>11</v>
      </c>
      <c r="F3154" t="s">
        <v>12</v>
      </c>
      <c r="G3154" t="s">
        <v>13</v>
      </c>
      <c r="H3154" t="s">
        <v>13</v>
      </c>
      <c r="I3154">
        <v>43</v>
      </c>
      <c r="J3154" t="str">
        <f>IF(ABS((C3154-AVERAGE($C:$C))/_xlfn.STDEV.S(moras2[SALARIO]))&gt;1.96,"Atípico","No")</f>
        <v>No</v>
      </c>
      <c r="K3154" t="str">
        <f>IF(ABS((moras2[[#This Row],[EDAD]]-AVERAGE($I:$I))/_xlfn.STDEV.S($I:$I))&gt;1.96,"Atípico","No")</f>
        <v>No</v>
      </c>
      <c r="L3154" t="str">
        <f t="shared" si="98"/>
        <v>36-45</v>
      </c>
      <c r="M3154" t="str">
        <f t="shared" si="99"/>
        <v>0-500.000</v>
      </c>
    </row>
    <row r="3155" spans="1:13" x14ac:dyDescent="0.35">
      <c r="A3155">
        <v>3198</v>
      </c>
      <c r="B3155" t="s">
        <v>15</v>
      </c>
      <c r="C3155">
        <v>346062</v>
      </c>
      <c r="D3155" t="s">
        <v>17</v>
      </c>
      <c r="E3155" t="s">
        <v>16</v>
      </c>
      <c r="F3155" t="s">
        <v>12</v>
      </c>
      <c r="G3155" t="s">
        <v>13</v>
      </c>
      <c r="H3155" t="s">
        <v>13</v>
      </c>
      <c r="I3155">
        <v>43</v>
      </c>
      <c r="J3155" t="str">
        <f>IF(ABS((C3155-AVERAGE($C:$C))/_xlfn.STDEV.S(moras2[SALARIO]))&gt;1.96,"Atípico","No")</f>
        <v>No</v>
      </c>
      <c r="K3155" t="str">
        <f>IF(ABS((moras2[[#This Row],[EDAD]]-AVERAGE($I:$I))/_xlfn.STDEV.S($I:$I))&gt;1.96,"Atípico","No")</f>
        <v>No</v>
      </c>
      <c r="L3155" t="str">
        <f t="shared" si="98"/>
        <v>36-45</v>
      </c>
      <c r="M3155" t="str">
        <f t="shared" si="99"/>
        <v>0-500.000</v>
      </c>
    </row>
    <row r="3156" spans="1:13" x14ac:dyDescent="0.35">
      <c r="A3156">
        <v>178</v>
      </c>
      <c r="B3156" t="s">
        <v>9</v>
      </c>
      <c r="C3156">
        <v>345802.5</v>
      </c>
      <c r="D3156" t="s">
        <v>10</v>
      </c>
      <c r="E3156" t="s">
        <v>16</v>
      </c>
      <c r="F3156" t="s">
        <v>12</v>
      </c>
      <c r="G3156" t="s">
        <v>13</v>
      </c>
      <c r="H3156" t="s">
        <v>13</v>
      </c>
      <c r="I3156">
        <v>52</v>
      </c>
      <c r="J3156" t="str">
        <f>IF(ABS((C3156-AVERAGE($C:$C))/_xlfn.STDEV.S(moras2[SALARIO]))&gt;1.96,"Atípico","No")</f>
        <v>No</v>
      </c>
      <c r="K3156" t="str">
        <f>IF(ABS((moras2[[#This Row],[EDAD]]-AVERAGE($I:$I))/_xlfn.STDEV.S($I:$I))&gt;1.96,"Atípico","No")</f>
        <v>No</v>
      </c>
      <c r="L3156" t="str">
        <f t="shared" si="98"/>
        <v>46-55</v>
      </c>
      <c r="M3156" t="str">
        <f t="shared" si="99"/>
        <v>0-500.000</v>
      </c>
    </row>
    <row r="3157" spans="1:13" x14ac:dyDescent="0.35">
      <c r="A3157">
        <v>1893</v>
      </c>
      <c r="B3157" t="s">
        <v>15</v>
      </c>
      <c r="C3157">
        <v>345600</v>
      </c>
      <c r="D3157" t="s">
        <v>10</v>
      </c>
      <c r="E3157" t="s">
        <v>16</v>
      </c>
      <c r="F3157" t="s">
        <v>12</v>
      </c>
      <c r="G3157" t="s">
        <v>13</v>
      </c>
      <c r="H3157" t="s">
        <v>13</v>
      </c>
      <c r="I3157">
        <v>23</v>
      </c>
      <c r="J3157" t="str">
        <f>IF(ABS((C3157-AVERAGE($C:$C))/_xlfn.STDEV.S(moras2[SALARIO]))&gt;1.96,"Atípico","No")</f>
        <v>No</v>
      </c>
      <c r="K3157" t="str">
        <f>IF(ABS((moras2[[#This Row],[EDAD]]-AVERAGE($I:$I))/_xlfn.STDEV.S($I:$I))&gt;1.96,"Atípico","No")</f>
        <v>No</v>
      </c>
      <c r="L3157" t="str">
        <f t="shared" si="98"/>
        <v>26-35</v>
      </c>
      <c r="M3157" t="str">
        <f t="shared" si="99"/>
        <v>0-500.000</v>
      </c>
    </row>
    <row r="3158" spans="1:13" x14ac:dyDescent="0.35">
      <c r="A3158">
        <v>291</v>
      </c>
      <c r="B3158" t="s">
        <v>9</v>
      </c>
      <c r="C3158">
        <v>345385</v>
      </c>
      <c r="D3158" t="s">
        <v>10</v>
      </c>
      <c r="E3158" t="s">
        <v>16</v>
      </c>
      <c r="F3158" t="s">
        <v>12</v>
      </c>
      <c r="G3158" t="s">
        <v>13</v>
      </c>
      <c r="H3158" t="s">
        <v>13</v>
      </c>
      <c r="I3158">
        <v>32</v>
      </c>
      <c r="J3158" t="str">
        <f>IF(ABS((C3158-AVERAGE($C:$C))/_xlfn.STDEV.S(moras2[SALARIO]))&gt;1.96,"Atípico","No")</f>
        <v>No</v>
      </c>
      <c r="K3158" t="str">
        <f>IF(ABS((moras2[[#This Row],[EDAD]]-AVERAGE($I:$I))/_xlfn.STDEV.S($I:$I))&gt;1.96,"Atípico","No")</f>
        <v>No</v>
      </c>
      <c r="L3158" t="str">
        <f t="shared" si="98"/>
        <v>26-35</v>
      </c>
      <c r="M3158" t="str">
        <f t="shared" si="99"/>
        <v>0-500.000</v>
      </c>
    </row>
    <row r="3159" spans="1:13" x14ac:dyDescent="0.35">
      <c r="A3159">
        <v>3930</v>
      </c>
      <c r="B3159" t="s">
        <v>9</v>
      </c>
      <c r="C3159">
        <v>345000</v>
      </c>
      <c r="D3159" t="s">
        <v>10</v>
      </c>
      <c r="E3159" t="s">
        <v>16</v>
      </c>
      <c r="F3159" t="s">
        <v>12</v>
      </c>
      <c r="G3159" t="s">
        <v>13</v>
      </c>
      <c r="H3159" t="s">
        <v>13</v>
      </c>
      <c r="I3159">
        <v>62</v>
      </c>
      <c r="J3159" t="str">
        <f>IF(ABS((C3159-AVERAGE($C:$C))/_xlfn.STDEV.S(moras2[SALARIO]))&gt;1.96,"Atípico","No")</f>
        <v>No</v>
      </c>
      <c r="K3159" t="str">
        <f>IF(ABS((moras2[[#This Row],[EDAD]]-AVERAGE($I:$I))/_xlfn.STDEV.S($I:$I))&gt;1.96,"Atípico","No")</f>
        <v>No</v>
      </c>
      <c r="L3159" t="str">
        <f t="shared" si="98"/>
        <v>56+</v>
      </c>
      <c r="M3159" t="str">
        <f t="shared" si="99"/>
        <v>0-500.000</v>
      </c>
    </row>
    <row r="3160" spans="1:13" x14ac:dyDescent="0.35">
      <c r="A3160">
        <v>3960</v>
      </c>
      <c r="B3160" t="s">
        <v>15</v>
      </c>
      <c r="C3160">
        <v>344981</v>
      </c>
      <c r="D3160" t="s">
        <v>10</v>
      </c>
      <c r="E3160" t="s">
        <v>16</v>
      </c>
      <c r="F3160" t="s">
        <v>12</v>
      </c>
      <c r="G3160" t="s">
        <v>13</v>
      </c>
      <c r="H3160" t="s">
        <v>13</v>
      </c>
      <c r="I3160">
        <v>35</v>
      </c>
      <c r="J3160" t="str">
        <f>IF(ABS((C3160-AVERAGE($C:$C))/_xlfn.STDEV.S(moras2[SALARIO]))&gt;1.96,"Atípico","No")</f>
        <v>No</v>
      </c>
      <c r="K3160" t="str">
        <f>IF(ABS((moras2[[#This Row],[EDAD]]-AVERAGE($I:$I))/_xlfn.STDEV.S($I:$I))&gt;1.96,"Atípico","No")</f>
        <v>No</v>
      </c>
      <c r="L3160" t="str">
        <f t="shared" si="98"/>
        <v>26-35</v>
      </c>
      <c r="M3160" t="str">
        <f t="shared" si="99"/>
        <v>0-500.000</v>
      </c>
    </row>
    <row r="3161" spans="1:13" x14ac:dyDescent="0.35">
      <c r="A3161">
        <v>2401</v>
      </c>
      <c r="B3161" t="s">
        <v>9</v>
      </c>
      <c r="C3161">
        <v>344805</v>
      </c>
      <c r="D3161" t="s">
        <v>10</v>
      </c>
      <c r="E3161" t="s">
        <v>16</v>
      </c>
      <c r="F3161" t="s">
        <v>12</v>
      </c>
      <c r="G3161" t="s">
        <v>13</v>
      </c>
      <c r="H3161" t="s">
        <v>13</v>
      </c>
      <c r="I3161">
        <v>47</v>
      </c>
      <c r="J3161" t="str">
        <f>IF(ABS((C3161-AVERAGE($C:$C))/_xlfn.STDEV.S(moras2[SALARIO]))&gt;1.96,"Atípico","No")</f>
        <v>No</v>
      </c>
      <c r="K3161" t="str">
        <f>IF(ABS((moras2[[#This Row],[EDAD]]-AVERAGE($I:$I))/_xlfn.STDEV.S($I:$I))&gt;1.96,"Atípico","No")</f>
        <v>No</v>
      </c>
      <c r="L3161" t="str">
        <f t="shared" si="98"/>
        <v>46-55</v>
      </c>
      <c r="M3161" t="str">
        <f t="shared" si="99"/>
        <v>0-500.000</v>
      </c>
    </row>
    <row r="3162" spans="1:13" x14ac:dyDescent="0.35">
      <c r="A3162">
        <v>2048</v>
      </c>
      <c r="B3162" t="s">
        <v>9</v>
      </c>
      <c r="C3162">
        <v>344041.81</v>
      </c>
      <c r="D3162" t="s">
        <v>10</v>
      </c>
      <c r="E3162" t="s">
        <v>16</v>
      </c>
      <c r="F3162" t="s">
        <v>12</v>
      </c>
      <c r="G3162" t="s">
        <v>13</v>
      </c>
      <c r="H3162" t="s">
        <v>13</v>
      </c>
      <c r="I3162">
        <v>23</v>
      </c>
      <c r="J3162" t="str">
        <f>IF(ABS((C3162-AVERAGE($C:$C))/_xlfn.STDEV.S(moras2[SALARIO]))&gt;1.96,"Atípico","No")</f>
        <v>No</v>
      </c>
      <c r="K3162" t="str">
        <f>IF(ABS((moras2[[#This Row],[EDAD]]-AVERAGE($I:$I))/_xlfn.STDEV.S($I:$I))&gt;1.96,"Atípico","No")</f>
        <v>No</v>
      </c>
      <c r="L3162" t="str">
        <f t="shared" si="98"/>
        <v>26-35</v>
      </c>
      <c r="M3162" t="str">
        <f t="shared" si="99"/>
        <v>0-500.000</v>
      </c>
    </row>
    <row r="3163" spans="1:13" x14ac:dyDescent="0.35">
      <c r="A3163">
        <v>562</v>
      </c>
      <c r="B3163" t="s">
        <v>15</v>
      </c>
      <c r="C3163">
        <v>344000</v>
      </c>
      <c r="D3163" t="s">
        <v>10</v>
      </c>
      <c r="E3163" t="s">
        <v>16</v>
      </c>
      <c r="F3163" t="s">
        <v>12</v>
      </c>
      <c r="G3163" t="s">
        <v>13</v>
      </c>
      <c r="H3163" t="s">
        <v>13</v>
      </c>
      <c r="I3163">
        <v>26</v>
      </c>
      <c r="J3163" t="str">
        <f>IF(ABS((C3163-AVERAGE($C:$C))/_xlfn.STDEV.S(moras2[SALARIO]))&gt;1.96,"Atípico","No")</f>
        <v>No</v>
      </c>
      <c r="K3163" t="str">
        <f>IF(ABS((moras2[[#This Row],[EDAD]]-AVERAGE($I:$I))/_xlfn.STDEV.S($I:$I))&gt;1.96,"Atípico","No")</f>
        <v>No</v>
      </c>
      <c r="L3163" t="str">
        <f t="shared" si="98"/>
        <v>26-35</v>
      </c>
      <c r="M3163" t="str">
        <f t="shared" si="99"/>
        <v>0-500.000</v>
      </c>
    </row>
    <row r="3164" spans="1:13" x14ac:dyDescent="0.35">
      <c r="A3164">
        <v>4161</v>
      </c>
      <c r="B3164" t="s">
        <v>9</v>
      </c>
      <c r="C3164">
        <v>344000</v>
      </c>
      <c r="D3164" t="s">
        <v>10</v>
      </c>
      <c r="E3164" t="s">
        <v>16</v>
      </c>
      <c r="F3164" t="s">
        <v>12</v>
      </c>
      <c r="G3164" t="s">
        <v>13</v>
      </c>
      <c r="H3164" t="s">
        <v>13</v>
      </c>
      <c r="I3164">
        <v>33</v>
      </c>
      <c r="J3164" t="str">
        <f>IF(ABS((C3164-AVERAGE($C:$C))/_xlfn.STDEV.S(moras2[SALARIO]))&gt;1.96,"Atípico","No")</f>
        <v>No</v>
      </c>
      <c r="K3164" t="str">
        <f>IF(ABS((moras2[[#This Row],[EDAD]]-AVERAGE($I:$I))/_xlfn.STDEV.S($I:$I))&gt;1.96,"Atípico","No")</f>
        <v>No</v>
      </c>
      <c r="L3164" t="str">
        <f t="shared" si="98"/>
        <v>26-35</v>
      </c>
      <c r="M3164" t="str">
        <f t="shared" si="99"/>
        <v>0-500.000</v>
      </c>
    </row>
    <row r="3165" spans="1:13" x14ac:dyDescent="0.35">
      <c r="A3165">
        <v>4636</v>
      </c>
      <c r="B3165" t="s">
        <v>15</v>
      </c>
      <c r="C3165">
        <v>343953</v>
      </c>
      <c r="D3165" t="s">
        <v>10</v>
      </c>
      <c r="E3165" t="s">
        <v>16</v>
      </c>
      <c r="F3165" t="s">
        <v>12</v>
      </c>
      <c r="G3165" t="s">
        <v>13</v>
      </c>
      <c r="H3165" t="s">
        <v>13</v>
      </c>
      <c r="I3165">
        <v>42</v>
      </c>
      <c r="J3165" t="str">
        <f>IF(ABS((C3165-AVERAGE($C:$C))/_xlfn.STDEV.S(moras2[SALARIO]))&gt;1.96,"Atípico","No")</f>
        <v>No</v>
      </c>
      <c r="K3165" t="str">
        <f>IF(ABS((moras2[[#This Row],[EDAD]]-AVERAGE($I:$I))/_xlfn.STDEV.S($I:$I))&gt;1.96,"Atípico","No")</f>
        <v>No</v>
      </c>
      <c r="L3165" t="str">
        <f t="shared" si="98"/>
        <v>36-45</v>
      </c>
      <c r="M3165" t="str">
        <f t="shared" si="99"/>
        <v>0-500.000</v>
      </c>
    </row>
    <row r="3166" spans="1:13" x14ac:dyDescent="0.35">
      <c r="A3166">
        <v>995</v>
      </c>
      <c r="B3166" t="s">
        <v>9</v>
      </c>
      <c r="C3166">
        <v>343836</v>
      </c>
      <c r="D3166" t="s">
        <v>18</v>
      </c>
      <c r="E3166" t="s">
        <v>16</v>
      </c>
      <c r="F3166" t="s">
        <v>12</v>
      </c>
      <c r="G3166" t="s">
        <v>12</v>
      </c>
      <c r="H3166" t="s">
        <v>12</v>
      </c>
      <c r="I3166">
        <v>40</v>
      </c>
      <c r="J3166" t="str">
        <f>IF(ABS((C3166-AVERAGE($C:$C))/_xlfn.STDEV.S(moras2[SALARIO]))&gt;1.96,"Atípico","No")</f>
        <v>No</v>
      </c>
      <c r="K3166" t="str">
        <f>IF(ABS((moras2[[#This Row],[EDAD]]-AVERAGE($I:$I))/_xlfn.STDEV.S($I:$I))&gt;1.96,"Atípico","No")</f>
        <v>No</v>
      </c>
      <c r="L3166" t="str">
        <f t="shared" si="98"/>
        <v>36-45</v>
      </c>
      <c r="M3166" t="str">
        <f t="shared" si="99"/>
        <v>0-500.000</v>
      </c>
    </row>
    <row r="3167" spans="1:13" x14ac:dyDescent="0.35">
      <c r="A3167">
        <v>384</v>
      </c>
      <c r="B3167" t="s">
        <v>9</v>
      </c>
      <c r="C3167">
        <v>343811</v>
      </c>
      <c r="D3167" t="s">
        <v>18</v>
      </c>
      <c r="E3167" t="s">
        <v>16</v>
      </c>
      <c r="F3167" t="s">
        <v>12</v>
      </c>
      <c r="G3167" t="s">
        <v>13</v>
      </c>
      <c r="H3167" t="s">
        <v>13</v>
      </c>
      <c r="I3167">
        <v>64</v>
      </c>
      <c r="J3167" t="str">
        <f>IF(ABS((C3167-AVERAGE($C:$C))/_xlfn.STDEV.S(moras2[SALARIO]))&gt;1.96,"Atípico","No")</f>
        <v>No</v>
      </c>
      <c r="K3167" t="str">
        <f>IF(ABS((moras2[[#This Row],[EDAD]]-AVERAGE($I:$I))/_xlfn.STDEV.S($I:$I))&gt;1.96,"Atípico","No")</f>
        <v>No</v>
      </c>
      <c r="L3167" t="str">
        <f t="shared" si="98"/>
        <v>56+</v>
      </c>
      <c r="M3167" t="str">
        <f t="shared" si="99"/>
        <v>0-500.000</v>
      </c>
    </row>
    <row r="3168" spans="1:13" x14ac:dyDescent="0.35">
      <c r="A3168">
        <v>3773</v>
      </c>
      <c r="B3168" t="s">
        <v>9</v>
      </c>
      <c r="C3168">
        <v>343798</v>
      </c>
      <c r="D3168" t="s">
        <v>10</v>
      </c>
      <c r="E3168" t="s">
        <v>16</v>
      </c>
      <c r="F3168" t="s">
        <v>12</v>
      </c>
      <c r="G3168" t="s">
        <v>13</v>
      </c>
      <c r="H3168" t="s">
        <v>13</v>
      </c>
      <c r="I3168">
        <v>62</v>
      </c>
      <c r="J3168" t="str">
        <f>IF(ABS((C3168-AVERAGE($C:$C))/_xlfn.STDEV.S(moras2[SALARIO]))&gt;1.96,"Atípico","No")</f>
        <v>No</v>
      </c>
      <c r="K3168" t="str">
        <f>IF(ABS((moras2[[#This Row],[EDAD]]-AVERAGE($I:$I))/_xlfn.STDEV.S($I:$I))&gt;1.96,"Atípico","No")</f>
        <v>No</v>
      </c>
      <c r="L3168" t="str">
        <f t="shared" si="98"/>
        <v>56+</v>
      </c>
      <c r="M3168" t="str">
        <f t="shared" si="99"/>
        <v>0-500.000</v>
      </c>
    </row>
    <row r="3169" spans="1:13" x14ac:dyDescent="0.35">
      <c r="A3169">
        <v>3300</v>
      </c>
      <c r="B3169" t="s">
        <v>9</v>
      </c>
      <c r="C3169">
        <v>343393</v>
      </c>
      <c r="D3169" t="s">
        <v>10</v>
      </c>
      <c r="E3169" t="s">
        <v>16</v>
      </c>
      <c r="F3169" t="s">
        <v>12</v>
      </c>
      <c r="G3169" t="s">
        <v>13</v>
      </c>
      <c r="H3169" t="s">
        <v>13</v>
      </c>
      <c r="I3169">
        <v>37</v>
      </c>
      <c r="J3169" t="str">
        <f>IF(ABS((C3169-AVERAGE($C:$C))/_xlfn.STDEV.S(moras2[SALARIO]))&gt;1.96,"Atípico","No")</f>
        <v>No</v>
      </c>
      <c r="K3169" t="str">
        <f>IF(ABS((moras2[[#This Row],[EDAD]]-AVERAGE($I:$I))/_xlfn.STDEV.S($I:$I))&gt;1.96,"Atípico","No")</f>
        <v>No</v>
      </c>
      <c r="L3169" t="str">
        <f t="shared" si="98"/>
        <v>36-45</v>
      </c>
      <c r="M3169" t="str">
        <f t="shared" si="99"/>
        <v>0-500.000</v>
      </c>
    </row>
    <row r="3170" spans="1:13" x14ac:dyDescent="0.35">
      <c r="A3170">
        <v>1283</v>
      </c>
      <c r="B3170" t="s">
        <v>9</v>
      </c>
      <c r="C3170">
        <v>343391.57</v>
      </c>
      <c r="D3170" t="s">
        <v>10</v>
      </c>
      <c r="E3170" t="s">
        <v>16</v>
      </c>
      <c r="F3170" t="s">
        <v>12</v>
      </c>
      <c r="G3170" t="s">
        <v>13</v>
      </c>
      <c r="H3170" t="s">
        <v>13</v>
      </c>
      <c r="I3170">
        <v>36</v>
      </c>
      <c r="J3170" t="str">
        <f>IF(ABS((C3170-AVERAGE($C:$C))/_xlfn.STDEV.S(moras2[SALARIO]))&gt;1.96,"Atípico","No")</f>
        <v>No</v>
      </c>
      <c r="K3170" t="str">
        <f>IF(ABS((moras2[[#This Row],[EDAD]]-AVERAGE($I:$I))/_xlfn.STDEV.S($I:$I))&gt;1.96,"Atípico","No")</f>
        <v>No</v>
      </c>
      <c r="L3170" t="str">
        <f t="shared" si="98"/>
        <v>36-45</v>
      </c>
      <c r="M3170" t="str">
        <f t="shared" si="99"/>
        <v>0-500.000</v>
      </c>
    </row>
    <row r="3171" spans="1:13" x14ac:dyDescent="0.35">
      <c r="A3171">
        <v>861</v>
      </c>
      <c r="B3171" t="s">
        <v>9</v>
      </c>
      <c r="C3171">
        <v>343391</v>
      </c>
      <c r="D3171" t="s">
        <v>10</v>
      </c>
      <c r="E3171" t="s">
        <v>16</v>
      </c>
      <c r="F3171" t="s">
        <v>12</v>
      </c>
      <c r="G3171" t="s">
        <v>13</v>
      </c>
      <c r="H3171" t="s">
        <v>13</v>
      </c>
      <c r="I3171">
        <v>32</v>
      </c>
      <c r="J3171" t="str">
        <f>IF(ABS((C3171-AVERAGE($C:$C))/_xlfn.STDEV.S(moras2[SALARIO]))&gt;1.96,"Atípico","No")</f>
        <v>No</v>
      </c>
      <c r="K3171" t="str">
        <f>IF(ABS((moras2[[#This Row],[EDAD]]-AVERAGE($I:$I))/_xlfn.STDEV.S($I:$I))&gt;1.96,"Atípico","No")</f>
        <v>No</v>
      </c>
      <c r="L3171" t="str">
        <f t="shared" si="98"/>
        <v>26-35</v>
      </c>
      <c r="M3171" t="str">
        <f t="shared" si="99"/>
        <v>0-500.000</v>
      </c>
    </row>
    <row r="3172" spans="1:13" x14ac:dyDescent="0.35">
      <c r="A3172">
        <v>3934</v>
      </c>
      <c r="B3172" t="s">
        <v>15</v>
      </c>
      <c r="C3172">
        <v>343391</v>
      </c>
      <c r="D3172" t="s">
        <v>10</v>
      </c>
      <c r="E3172" t="s">
        <v>16</v>
      </c>
      <c r="F3172" t="s">
        <v>12</v>
      </c>
      <c r="G3172" t="s">
        <v>13</v>
      </c>
      <c r="H3172" t="s">
        <v>13</v>
      </c>
      <c r="I3172">
        <v>40</v>
      </c>
      <c r="J3172" t="str">
        <f>IF(ABS((C3172-AVERAGE($C:$C))/_xlfn.STDEV.S(moras2[SALARIO]))&gt;1.96,"Atípico","No")</f>
        <v>No</v>
      </c>
      <c r="K3172" t="str">
        <f>IF(ABS((moras2[[#This Row],[EDAD]]-AVERAGE($I:$I))/_xlfn.STDEV.S($I:$I))&gt;1.96,"Atípico","No")</f>
        <v>No</v>
      </c>
      <c r="L3172" t="str">
        <f t="shared" si="98"/>
        <v>36-45</v>
      </c>
      <c r="M3172" t="str">
        <f t="shared" si="99"/>
        <v>0-500.000</v>
      </c>
    </row>
    <row r="3173" spans="1:13" x14ac:dyDescent="0.35">
      <c r="A3173">
        <v>4035</v>
      </c>
      <c r="B3173" t="s">
        <v>9</v>
      </c>
      <c r="C3173">
        <v>343391</v>
      </c>
      <c r="D3173" t="s">
        <v>10</v>
      </c>
      <c r="E3173" t="s">
        <v>16</v>
      </c>
      <c r="F3173" t="s">
        <v>12</v>
      </c>
      <c r="G3173" t="s">
        <v>13</v>
      </c>
      <c r="H3173" t="s">
        <v>13</v>
      </c>
      <c r="I3173">
        <v>48</v>
      </c>
      <c r="J3173" t="str">
        <f>IF(ABS((C3173-AVERAGE($C:$C))/_xlfn.STDEV.S(moras2[SALARIO]))&gt;1.96,"Atípico","No")</f>
        <v>No</v>
      </c>
      <c r="K3173" t="str">
        <f>IF(ABS((moras2[[#This Row],[EDAD]]-AVERAGE($I:$I))/_xlfn.STDEV.S($I:$I))&gt;1.96,"Atípico","No")</f>
        <v>No</v>
      </c>
      <c r="L3173" t="str">
        <f t="shared" si="98"/>
        <v>46-55</v>
      </c>
      <c r="M3173" t="str">
        <f t="shared" si="99"/>
        <v>0-500.000</v>
      </c>
    </row>
    <row r="3174" spans="1:13" x14ac:dyDescent="0.35">
      <c r="A3174">
        <v>1774</v>
      </c>
      <c r="B3174" t="s">
        <v>9</v>
      </c>
      <c r="C3174">
        <v>343391</v>
      </c>
      <c r="D3174" t="s">
        <v>10</v>
      </c>
      <c r="E3174" t="s">
        <v>16</v>
      </c>
      <c r="F3174" t="s">
        <v>12</v>
      </c>
      <c r="G3174" t="s">
        <v>13</v>
      </c>
      <c r="H3174" t="s">
        <v>13</v>
      </c>
      <c r="I3174">
        <v>70</v>
      </c>
      <c r="J3174" t="str">
        <f>IF(ABS((C3174-AVERAGE($C:$C))/_xlfn.STDEV.S(moras2[SALARIO]))&gt;1.96,"Atípico","No")</f>
        <v>No</v>
      </c>
      <c r="K3174" t="str">
        <f>IF(ABS((moras2[[#This Row],[EDAD]]-AVERAGE($I:$I))/_xlfn.STDEV.S($I:$I))&gt;1.96,"Atípico","No")</f>
        <v>Atípico</v>
      </c>
      <c r="L3174" t="str">
        <f t="shared" si="98"/>
        <v>56+</v>
      </c>
      <c r="M3174" t="str">
        <f t="shared" si="99"/>
        <v>0-500.000</v>
      </c>
    </row>
    <row r="3175" spans="1:13" x14ac:dyDescent="0.35">
      <c r="A3175">
        <v>2306</v>
      </c>
      <c r="B3175" t="s">
        <v>15</v>
      </c>
      <c r="C3175">
        <v>343390.86</v>
      </c>
      <c r="D3175" t="s">
        <v>10</v>
      </c>
      <c r="E3175" t="s">
        <v>16</v>
      </c>
      <c r="F3175" t="s">
        <v>12</v>
      </c>
      <c r="G3175" t="s">
        <v>13</v>
      </c>
      <c r="H3175" t="s">
        <v>12</v>
      </c>
      <c r="I3175">
        <v>25</v>
      </c>
      <c r="J3175" t="str">
        <f>IF(ABS((C3175-AVERAGE($C:$C))/_xlfn.STDEV.S(moras2[SALARIO]))&gt;1.96,"Atípico","No")</f>
        <v>No</v>
      </c>
      <c r="K3175" t="str">
        <f>IF(ABS((moras2[[#This Row],[EDAD]]-AVERAGE($I:$I))/_xlfn.STDEV.S($I:$I))&gt;1.96,"Atípico","No")</f>
        <v>No</v>
      </c>
      <c r="L3175" t="str">
        <f t="shared" si="98"/>
        <v>26-35</v>
      </c>
      <c r="M3175" t="str">
        <f t="shared" si="99"/>
        <v>0-500.000</v>
      </c>
    </row>
    <row r="3176" spans="1:13" x14ac:dyDescent="0.35">
      <c r="A3176">
        <v>828</v>
      </c>
      <c r="B3176" t="s">
        <v>15</v>
      </c>
      <c r="C3176">
        <v>343390.86</v>
      </c>
      <c r="D3176" t="s">
        <v>10</v>
      </c>
      <c r="E3176" t="s">
        <v>16</v>
      </c>
      <c r="F3176" t="s">
        <v>12</v>
      </c>
      <c r="G3176" t="s">
        <v>13</v>
      </c>
      <c r="H3176" t="s">
        <v>13</v>
      </c>
      <c r="I3176">
        <v>28</v>
      </c>
      <c r="J3176" t="str">
        <f>IF(ABS((C3176-AVERAGE($C:$C))/_xlfn.STDEV.S(moras2[SALARIO]))&gt;1.96,"Atípico","No")</f>
        <v>No</v>
      </c>
      <c r="K3176" t="str">
        <f>IF(ABS((moras2[[#This Row],[EDAD]]-AVERAGE($I:$I))/_xlfn.STDEV.S($I:$I))&gt;1.96,"Atípico","No")</f>
        <v>No</v>
      </c>
      <c r="L3176" t="str">
        <f t="shared" si="98"/>
        <v>26-35</v>
      </c>
      <c r="M3176" t="str">
        <f t="shared" si="99"/>
        <v>0-500.000</v>
      </c>
    </row>
    <row r="3177" spans="1:13" x14ac:dyDescent="0.35">
      <c r="A3177">
        <v>516</v>
      </c>
      <c r="B3177" t="s">
        <v>9</v>
      </c>
      <c r="C3177">
        <v>343390.86</v>
      </c>
      <c r="D3177" t="s">
        <v>10</v>
      </c>
      <c r="E3177" t="s">
        <v>16</v>
      </c>
      <c r="F3177" t="s">
        <v>12</v>
      </c>
      <c r="G3177" t="s">
        <v>12</v>
      </c>
      <c r="H3177" t="s">
        <v>13</v>
      </c>
      <c r="I3177">
        <v>64</v>
      </c>
      <c r="J3177" t="str">
        <f>IF(ABS((C3177-AVERAGE($C:$C))/_xlfn.STDEV.S(moras2[SALARIO]))&gt;1.96,"Atípico","No")</f>
        <v>No</v>
      </c>
      <c r="K3177" t="str">
        <f>IF(ABS((moras2[[#This Row],[EDAD]]-AVERAGE($I:$I))/_xlfn.STDEV.S($I:$I))&gt;1.96,"Atípico","No")</f>
        <v>No</v>
      </c>
      <c r="L3177" t="str">
        <f t="shared" si="98"/>
        <v>56+</v>
      </c>
      <c r="M3177" t="str">
        <f t="shared" si="99"/>
        <v>0-500.000</v>
      </c>
    </row>
    <row r="3178" spans="1:13" x14ac:dyDescent="0.35">
      <c r="A3178">
        <v>15</v>
      </c>
      <c r="B3178" t="s">
        <v>15</v>
      </c>
      <c r="C3178">
        <v>343390.86</v>
      </c>
      <c r="D3178" t="s">
        <v>18</v>
      </c>
      <c r="E3178" t="s">
        <v>16</v>
      </c>
      <c r="F3178" t="s">
        <v>12</v>
      </c>
      <c r="G3178" t="s">
        <v>13</v>
      </c>
      <c r="H3178" t="s">
        <v>13</v>
      </c>
      <c r="I3178">
        <v>59</v>
      </c>
      <c r="J3178" t="str">
        <f>IF(ABS((C3178-AVERAGE($C:$C))/_xlfn.STDEV.S(moras2[SALARIO]))&gt;1.96,"Atípico","No")</f>
        <v>No</v>
      </c>
      <c r="K3178" t="str">
        <f>IF(ABS((moras2[[#This Row],[EDAD]]-AVERAGE($I:$I))/_xlfn.STDEV.S($I:$I))&gt;1.96,"Atípico","No")</f>
        <v>No</v>
      </c>
      <c r="L3178" t="str">
        <f t="shared" si="98"/>
        <v>56+</v>
      </c>
      <c r="M3178" t="str">
        <f t="shared" si="99"/>
        <v>0-500.000</v>
      </c>
    </row>
    <row r="3179" spans="1:13" x14ac:dyDescent="0.35">
      <c r="A3179">
        <v>1305</v>
      </c>
      <c r="B3179" t="s">
        <v>9</v>
      </c>
      <c r="C3179">
        <v>343390</v>
      </c>
      <c r="D3179" t="s">
        <v>10</v>
      </c>
      <c r="E3179" t="s">
        <v>16</v>
      </c>
      <c r="F3179" t="s">
        <v>12</v>
      </c>
      <c r="G3179" t="s">
        <v>13</v>
      </c>
      <c r="H3179" t="s">
        <v>13</v>
      </c>
      <c r="I3179">
        <v>28</v>
      </c>
      <c r="J3179" t="str">
        <f>IF(ABS((C3179-AVERAGE($C:$C))/_xlfn.STDEV.S(moras2[SALARIO]))&gt;1.96,"Atípico","No")</f>
        <v>No</v>
      </c>
      <c r="K3179" t="str">
        <f>IF(ABS((moras2[[#This Row],[EDAD]]-AVERAGE($I:$I))/_xlfn.STDEV.S($I:$I))&gt;1.96,"Atípico","No")</f>
        <v>No</v>
      </c>
      <c r="L3179" t="str">
        <f t="shared" si="98"/>
        <v>26-35</v>
      </c>
      <c r="M3179" t="str">
        <f t="shared" si="99"/>
        <v>0-500.000</v>
      </c>
    </row>
    <row r="3180" spans="1:13" x14ac:dyDescent="0.35">
      <c r="A3180">
        <v>309</v>
      </c>
      <c r="B3180" t="s">
        <v>9</v>
      </c>
      <c r="C3180">
        <v>343178</v>
      </c>
      <c r="D3180" t="s">
        <v>10</v>
      </c>
      <c r="E3180" t="s">
        <v>16</v>
      </c>
      <c r="F3180" t="s">
        <v>12</v>
      </c>
      <c r="G3180" t="s">
        <v>13</v>
      </c>
      <c r="H3180" t="s">
        <v>12</v>
      </c>
      <c r="I3180">
        <v>32</v>
      </c>
      <c r="J3180" t="str">
        <f>IF(ABS((C3180-AVERAGE($C:$C))/_xlfn.STDEV.S(moras2[SALARIO]))&gt;1.96,"Atípico","No")</f>
        <v>No</v>
      </c>
      <c r="K3180" t="str">
        <f>IF(ABS((moras2[[#This Row],[EDAD]]-AVERAGE($I:$I))/_xlfn.STDEV.S($I:$I))&gt;1.96,"Atípico","No")</f>
        <v>No</v>
      </c>
      <c r="L3180" t="str">
        <f t="shared" si="98"/>
        <v>26-35</v>
      </c>
      <c r="M3180" t="str">
        <f t="shared" si="99"/>
        <v>0-500.000</v>
      </c>
    </row>
    <row r="3181" spans="1:13" x14ac:dyDescent="0.35">
      <c r="A3181">
        <v>2216</v>
      </c>
      <c r="B3181" t="s">
        <v>15</v>
      </c>
      <c r="C3181">
        <v>343085</v>
      </c>
      <c r="D3181" t="s">
        <v>18</v>
      </c>
      <c r="E3181" t="s">
        <v>16</v>
      </c>
      <c r="F3181" t="s">
        <v>12</v>
      </c>
      <c r="G3181" t="s">
        <v>13</v>
      </c>
      <c r="H3181" t="s">
        <v>13</v>
      </c>
      <c r="I3181">
        <v>42</v>
      </c>
      <c r="J3181" t="str">
        <f>IF(ABS((C3181-AVERAGE($C:$C))/_xlfn.STDEV.S(moras2[SALARIO]))&gt;1.96,"Atípico","No")</f>
        <v>No</v>
      </c>
      <c r="K3181" t="str">
        <f>IF(ABS((moras2[[#This Row],[EDAD]]-AVERAGE($I:$I))/_xlfn.STDEV.S($I:$I))&gt;1.96,"Atípico","No")</f>
        <v>No</v>
      </c>
      <c r="L3181" t="str">
        <f t="shared" si="98"/>
        <v>36-45</v>
      </c>
      <c r="M3181" t="str">
        <f t="shared" si="99"/>
        <v>0-500.000</v>
      </c>
    </row>
    <row r="3182" spans="1:13" x14ac:dyDescent="0.35">
      <c r="A3182">
        <v>2224</v>
      </c>
      <c r="B3182" t="s">
        <v>15</v>
      </c>
      <c r="C3182">
        <v>343050</v>
      </c>
      <c r="D3182" t="s">
        <v>10</v>
      </c>
      <c r="E3182" t="s">
        <v>11</v>
      </c>
      <c r="F3182" t="s">
        <v>12</v>
      </c>
      <c r="G3182" t="s">
        <v>13</v>
      </c>
      <c r="H3182" t="s">
        <v>13</v>
      </c>
      <c r="I3182">
        <v>34</v>
      </c>
      <c r="J3182" t="str">
        <f>IF(ABS((C3182-AVERAGE($C:$C))/_xlfn.STDEV.S(moras2[SALARIO]))&gt;1.96,"Atípico","No")</f>
        <v>No</v>
      </c>
      <c r="K3182" t="str">
        <f>IF(ABS((moras2[[#This Row],[EDAD]]-AVERAGE($I:$I))/_xlfn.STDEV.S($I:$I))&gt;1.96,"Atípico","No")</f>
        <v>No</v>
      </c>
      <c r="L3182" t="str">
        <f t="shared" si="98"/>
        <v>26-35</v>
      </c>
      <c r="M3182" t="str">
        <f t="shared" si="99"/>
        <v>0-500.000</v>
      </c>
    </row>
    <row r="3183" spans="1:13" x14ac:dyDescent="0.35">
      <c r="A3183">
        <v>4373</v>
      </c>
      <c r="B3183" t="s">
        <v>9</v>
      </c>
      <c r="C3183">
        <v>343000</v>
      </c>
      <c r="D3183" t="s">
        <v>10</v>
      </c>
      <c r="E3183" t="s">
        <v>16</v>
      </c>
      <c r="F3183" t="s">
        <v>12</v>
      </c>
      <c r="G3183" t="s">
        <v>13</v>
      </c>
      <c r="H3183" t="s">
        <v>13</v>
      </c>
      <c r="I3183">
        <v>51</v>
      </c>
      <c r="J3183" t="str">
        <f>IF(ABS((C3183-AVERAGE($C:$C))/_xlfn.STDEV.S(moras2[SALARIO]))&gt;1.96,"Atípico","No")</f>
        <v>No</v>
      </c>
      <c r="K3183" t="str">
        <f>IF(ABS((moras2[[#This Row],[EDAD]]-AVERAGE($I:$I))/_xlfn.STDEV.S($I:$I))&gt;1.96,"Atípico","No")</f>
        <v>No</v>
      </c>
      <c r="L3183" t="str">
        <f t="shared" si="98"/>
        <v>46-55</v>
      </c>
      <c r="M3183" t="str">
        <f t="shared" si="99"/>
        <v>0-500.000</v>
      </c>
    </row>
    <row r="3184" spans="1:13" x14ac:dyDescent="0.35">
      <c r="A3184">
        <v>1877</v>
      </c>
      <c r="B3184" t="s">
        <v>15</v>
      </c>
      <c r="C3184">
        <v>342968.37</v>
      </c>
      <c r="D3184" t="s">
        <v>10</v>
      </c>
      <c r="E3184" t="s">
        <v>16</v>
      </c>
      <c r="F3184" t="s">
        <v>12</v>
      </c>
      <c r="G3184" t="s">
        <v>13</v>
      </c>
      <c r="H3184" t="s">
        <v>13</v>
      </c>
      <c r="I3184">
        <v>43</v>
      </c>
      <c r="J3184" t="str">
        <f>IF(ABS((C3184-AVERAGE($C:$C))/_xlfn.STDEV.S(moras2[SALARIO]))&gt;1.96,"Atípico","No")</f>
        <v>No</v>
      </c>
      <c r="K3184" t="str">
        <f>IF(ABS((moras2[[#This Row],[EDAD]]-AVERAGE($I:$I))/_xlfn.STDEV.S($I:$I))&gt;1.96,"Atípico","No")</f>
        <v>No</v>
      </c>
      <c r="L3184" t="str">
        <f t="shared" si="98"/>
        <v>36-45</v>
      </c>
      <c r="M3184" t="str">
        <f t="shared" si="99"/>
        <v>0-500.000</v>
      </c>
    </row>
    <row r="3185" spans="1:13" x14ac:dyDescent="0.35">
      <c r="A3185">
        <v>285</v>
      </c>
      <c r="B3185" t="s">
        <v>15</v>
      </c>
      <c r="C3185">
        <v>342332</v>
      </c>
      <c r="D3185" t="s">
        <v>18</v>
      </c>
      <c r="E3185" t="s">
        <v>16</v>
      </c>
      <c r="F3185" t="s">
        <v>12</v>
      </c>
      <c r="G3185" t="s">
        <v>13</v>
      </c>
      <c r="H3185" t="s">
        <v>13</v>
      </c>
      <c r="I3185">
        <v>61</v>
      </c>
      <c r="J3185" t="str">
        <f>IF(ABS((C3185-AVERAGE($C:$C))/_xlfn.STDEV.S(moras2[SALARIO]))&gt;1.96,"Atípico","No")</f>
        <v>No</v>
      </c>
      <c r="K3185" t="str">
        <f>IF(ABS((moras2[[#This Row],[EDAD]]-AVERAGE($I:$I))/_xlfn.STDEV.S($I:$I))&gt;1.96,"Atípico","No")</f>
        <v>No</v>
      </c>
      <c r="L3185" t="str">
        <f t="shared" si="98"/>
        <v>56+</v>
      </c>
      <c r="M3185" t="str">
        <f t="shared" si="99"/>
        <v>0-500.000</v>
      </c>
    </row>
    <row r="3186" spans="1:13" x14ac:dyDescent="0.35">
      <c r="A3186">
        <v>3332</v>
      </c>
      <c r="B3186" t="s">
        <v>9</v>
      </c>
      <c r="C3186">
        <v>342225.26</v>
      </c>
      <c r="D3186" t="s">
        <v>10</v>
      </c>
      <c r="E3186" t="s">
        <v>16</v>
      </c>
      <c r="F3186" t="s">
        <v>12</v>
      </c>
      <c r="G3186" t="s">
        <v>13</v>
      </c>
      <c r="H3186" t="s">
        <v>13</v>
      </c>
      <c r="I3186">
        <v>44</v>
      </c>
      <c r="J3186" t="str">
        <f>IF(ABS((C3186-AVERAGE($C:$C))/_xlfn.STDEV.S(moras2[SALARIO]))&gt;1.96,"Atípico","No")</f>
        <v>No</v>
      </c>
      <c r="K3186" t="str">
        <f>IF(ABS((moras2[[#This Row],[EDAD]]-AVERAGE($I:$I))/_xlfn.STDEV.S($I:$I))&gt;1.96,"Atípico","No")</f>
        <v>No</v>
      </c>
      <c r="L3186" t="str">
        <f t="shared" si="98"/>
        <v>36-45</v>
      </c>
      <c r="M3186" t="str">
        <f t="shared" si="99"/>
        <v>0-500.000</v>
      </c>
    </row>
    <row r="3187" spans="1:13" x14ac:dyDescent="0.35">
      <c r="A3187">
        <v>4536</v>
      </c>
      <c r="B3187" t="s">
        <v>9</v>
      </c>
      <c r="C3187">
        <v>342059.63</v>
      </c>
      <c r="D3187" t="s">
        <v>10</v>
      </c>
      <c r="E3187" t="s">
        <v>16</v>
      </c>
      <c r="F3187" t="s">
        <v>12</v>
      </c>
      <c r="G3187" t="s">
        <v>13</v>
      </c>
      <c r="H3187" t="s">
        <v>13</v>
      </c>
      <c r="I3187">
        <v>49</v>
      </c>
      <c r="J3187" t="str">
        <f>IF(ABS((C3187-AVERAGE($C:$C))/_xlfn.STDEV.S(moras2[SALARIO]))&gt;1.96,"Atípico","No")</f>
        <v>No</v>
      </c>
      <c r="K3187" t="str">
        <f>IF(ABS((moras2[[#This Row],[EDAD]]-AVERAGE($I:$I))/_xlfn.STDEV.S($I:$I))&gt;1.96,"Atípico","No")</f>
        <v>No</v>
      </c>
      <c r="L3187" t="str">
        <f t="shared" si="98"/>
        <v>46-55</v>
      </c>
      <c r="M3187" t="str">
        <f t="shared" si="99"/>
        <v>0-500.000</v>
      </c>
    </row>
    <row r="3188" spans="1:13" x14ac:dyDescent="0.35">
      <c r="A3188">
        <v>3997</v>
      </c>
      <c r="B3188" t="s">
        <v>9</v>
      </c>
      <c r="C3188">
        <v>342028</v>
      </c>
      <c r="D3188" t="s">
        <v>10</v>
      </c>
      <c r="E3188" t="s">
        <v>16</v>
      </c>
      <c r="F3188" t="s">
        <v>12</v>
      </c>
      <c r="G3188" t="s">
        <v>13</v>
      </c>
      <c r="H3188" t="s">
        <v>13</v>
      </c>
      <c r="I3188">
        <v>24</v>
      </c>
      <c r="J3188" t="str">
        <f>IF(ABS((C3188-AVERAGE($C:$C))/_xlfn.STDEV.S(moras2[SALARIO]))&gt;1.96,"Atípico","No")</f>
        <v>No</v>
      </c>
      <c r="K3188" t="str">
        <f>IF(ABS((moras2[[#This Row],[EDAD]]-AVERAGE($I:$I))/_xlfn.STDEV.S($I:$I))&gt;1.96,"Atípico","No")</f>
        <v>No</v>
      </c>
      <c r="L3188" t="str">
        <f t="shared" si="98"/>
        <v>26-35</v>
      </c>
      <c r="M3188" t="str">
        <f t="shared" si="99"/>
        <v>0-500.000</v>
      </c>
    </row>
    <row r="3189" spans="1:13" x14ac:dyDescent="0.35">
      <c r="A3189">
        <v>994</v>
      </c>
      <c r="B3189" t="s">
        <v>9</v>
      </c>
      <c r="C3189">
        <v>342028</v>
      </c>
      <c r="D3189" t="s">
        <v>10</v>
      </c>
      <c r="E3189" t="s">
        <v>16</v>
      </c>
      <c r="F3189" t="s">
        <v>12</v>
      </c>
      <c r="G3189" t="s">
        <v>13</v>
      </c>
      <c r="H3189" t="s">
        <v>13</v>
      </c>
      <c r="I3189">
        <v>35</v>
      </c>
      <c r="J3189" t="str">
        <f>IF(ABS((C3189-AVERAGE($C:$C))/_xlfn.STDEV.S(moras2[SALARIO]))&gt;1.96,"Atípico","No")</f>
        <v>No</v>
      </c>
      <c r="K3189" t="str">
        <f>IF(ABS((moras2[[#This Row],[EDAD]]-AVERAGE($I:$I))/_xlfn.STDEV.S($I:$I))&gt;1.96,"Atípico","No")</f>
        <v>No</v>
      </c>
      <c r="L3189" t="str">
        <f t="shared" si="98"/>
        <v>26-35</v>
      </c>
      <c r="M3189" t="str">
        <f t="shared" si="99"/>
        <v>0-500.000</v>
      </c>
    </row>
    <row r="3190" spans="1:13" x14ac:dyDescent="0.35">
      <c r="A3190">
        <v>2140</v>
      </c>
      <c r="B3190" t="s">
        <v>9</v>
      </c>
      <c r="C3190">
        <v>342028</v>
      </c>
      <c r="D3190" t="s">
        <v>10</v>
      </c>
      <c r="E3190" t="s">
        <v>16</v>
      </c>
      <c r="F3190" t="s">
        <v>12</v>
      </c>
      <c r="G3190" t="s">
        <v>13</v>
      </c>
      <c r="H3190" t="s">
        <v>13</v>
      </c>
      <c r="I3190">
        <v>58</v>
      </c>
      <c r="J3190" t="str">
        <f>IF(ABS((C3190-AVERAGE($C:$C))/_xlfn.STDEV.S(moras2[SALARIO]))&gt;1.96,"Atípico","No")</f>
        <v>No</v>
      </c>
      <c r="K3190" t="str">
        <f>IF(ABS((moras2[[#This Row],[EDAD]]-AVERAGE($I:$I))/_xlfn.STDEV.S($I:$I))&gt;1.96,"Atípico","No")</f>
        <v>No</v>
      </c>
      <c r="L3190" t="str">
        <f t="shared" si="98"/>
        <v>56+</v>
      </c>
      <c r="M3190" t="str">
        <f t="shared" si="99"/>
        <v>0-500.000</v>
      </c>
    </row>
    <row r="3191" spans="1:13" x14ac:dyDescent="0.35">
      <c r="A3191">
        <v>3681</v>
      </c>
      <c r="B3191" t="s">
        <v>9</v>
      </c>
      <c r="C3191">
        <v>342027</v>
      </c>
      <c r="D3191" t="s">
        <v>10</v>
      </c>
      <c r="E3191" t="s">
        <v>16</v>
      </c>
      <c r="F3191" t="s">
        <v>12</v>
      </c>
      <c r="G3191" t="s">
        <v>13</v>
      </c>
      <c r="H3191" t="s">
        <v>13</v>
      </c>
      <c r="I3191">
        <v>24</v>
      </c>
      <c r="J3191" t="str">
        <f>IF(ABS((C3191-AVERAGE($C:$C))/_xlfn.STDEV.S(moras2[SALARIO]))&gt;1.96,"Atípico","No")</f>
        <v>No</v>
      </c>
      <c r="K3191" t="str">
        <f>IF(ABS((moras2[[#This Row],[EDAD]]-AVERAGE($I:$I))/_xlfn.STDEV.S($I:$I))&gt;1.96,"Atípico","No")</f>
        <v>No</v>
      </c>
      <c r="L3191" t="str">
        <f t="shared" si="98"/>
        <v>26-35</v>
      </c>
      <c r="M3191" t="str">
        <f t="shared" si="99"/>
        <v>0-500.000</v>
      </c>
    </row>
    <row r="3192" spans="1:13" x14ac:dyDescent="0.35">
      <c r="A3192">
        <v>2614</v>
      </c>
      <c r="B3192" t="s">
        <v>9</v>
      </c>
      <c r="C3192">
        <v>342027</v>
      </c>
      <c r="D3192" t="s">
        <v>10</v>
      </c>
      <c r="E3192" t="s">
        <v>16</v>
      </c>
      <c r="F3192" t="s">
        <v>12</v>
      </c>
      <c r="G3192" t="s">
        <v>13</v>
      </c>
      <c r="H3192" t="s">
        <v>13</v>
      </c>
      <c r="I3192">
        <v>37</v>
      </c>
      <c r="J3192" t="str">
        <f>IF(ABS((C3192-AVERAGE($C:$C))/_xlfn.STDEV.S(moras2[SALARIO]))&gt;1.96,"Atípico","No")</f>
        <v>No</v>
      </c>
      <c r="K3192" t="str">
        <f>IF(ABS((moras2[[#This Row],[EDAD]]-AVERAGE($I:$I))/_xlfn.STDEV.S($I:$I))&gt;1.96,"Atípico","No")</f>
        <v>No</v>
      </c>
      <c r="L3192" t="str">
        <f t="shared" si="98"/>
        <v>36-45</v>
      </c>
      <c r="M3192" t="str">
        <f t="shared" si="99"/>
        <v>0-500.000</v>
      </c>
    </row>
    <row r="3193" spans="1:13" x14ac:dyDescent="0.35">
      <c r="A3193">
        <v>2008</v>
      </c>
      <c r="B3193" t="s">
        <v>9</v>
      </c>
      <c r="C3193">
        <v>342027</v>
      </c>
      <c r="D3193" t="s">
        <v>10</v>
      </c>
      <c r="E3193" t="s">
        <v>16</v>
      </c>
      <c r="F3193" t="s">
        <v>12</v>
      </c>
      <c r="G3193" t="s">
        <v>13</v>
      </c>
      <c r="H3193" t="s">
        <v>13</v>
      </c>
      <c r="I3193">
        <v>53</v>
      </c>
      <c r="J3193" t="str">
        <f>IF(ABS((C3193-AVERAGE($C:$C))/_xlfn.STDEV.S(moras2[SALARIO]))&gt;1.96,"Atípico","No")</f>
        <v>No</v>
      </c>
      <c r="K3193" t="str">
        <f>IF(ABS((moras2[[#This Row],[EDAD]]-AVERAGE($I:$I))/_xlfn.STDEV.S($I:$I))&gt;1.96,"Atípico","No")</f>
        <v>No</v>
      </c>
      <c r="L3193" t="str">
        <f t="shared" si="98"/>
        <v>46-55</v>
      </c>
      <c r="M3193" t="str">
        <f t="shared" si="99"/>
        <v>0-500.000</v>
      </c>
    </row>
    <row r="3194" spans="1:13" x14ac:dyDescent="0.35">
      <c r="A3194">
        <v>1471</v>
      </c>
      <c r="B3194" t="s">
        <v>9</v>
      </c>
      <c r="C3194">
        <v>342027</v>
      </c>
      <c r="D3194" t="s">
        <v>10</v>
      </c>
      <c r="E3194" t="s">
        <v>16</v>
      </c>
      <c r="F3194" t="s">
        <v>12</v>
      </c>
      <c r="G3194" t="s">
        <v>12</v>
      </c>
      <c r="H3194" t="s">
        <v>13</v>
      </c>
      <c r="I3194">
        <v>61</v>
      </c>
      <c r="J3194" t="str">
        <f>IF(ABS((C3194-AVERAGE($C:$C))/_xlfn.STDEV.S(moras2[SALARIO]))&gt;1.96,"Atípico","No")</f>
        <v>No</v>
      </c>
      <c r="K3194" t="str">
        <f>IF(ABS((moras2[[#This Row],[EDAD]]-AVERAGE($I:$I))/_xlfn.STDEV.S($I:$I))&gt;1.96,"Atípico","No")</f>
        <v>No</v>
      </c>
      <c r="L3194" t="str">
        <f t="shared" si="98"/>
        <v>56+</v>
      </c>
      <c r="M3194" t="str">
        <f t="shared" si="99"/>
        <v>0-500.000</v>
      </c>
    </row>
    <row r="3195" spans="1:13" x14ac:dyDescent="0.35">
      <c r="A3195">
        <v>2278</v>
      </c>
      <c r="B3195" t="s">
        <v>15</v>
      </c>
      <c r="C3195">
        <v>341602</v>
      </c>
      <c r="D3195" t="s">
        <v>18</v>
      </c>
      <c r="E3195" t="s">
        <v>16</v>
      </c>
      <c r="F3195" t="s">
        <v>12</v>
      </c>
      <c r="G3195" t="s">
        <v>13</v>
      </c>
      <c r="H3195" t="s">
        <v>13</v>
      </c>
      <c r="I3195">
        <v>42</v>
      </c>
      <c r="J3195" t="str">
        <f>IF(ABS((C3195-AVERAGE($C:$C))/_xlfn.STDEV.S(moras2[SALARIO]))&gt;1.96,"Atípico","No")</f>
        <v>No</v>
      </c>
      <c r="K3195" t="str">
        <f>IF(ABS((moras2[[#This Row],[EDAD]]-AVERAGE($I:$I))/_xlfn.STDEV.S($I:$I))&gt;1.96,"Atípico","No")</f>
        <v>No</v>
      </c>
      <c r="L3195" t="str">
        <f t="shared" si="98"/>
        <v>36-45</v>
      </c>
      <c r="M3195" t="str">
        <f t="shared" si="99"/>
        <v>0-500.000</v>
      </c>
    </row>
    <row r="3196" spans="1:13" x14ac:dyDescent="0.35">
      <c r="A3196">
        <v>1721</v>
      </c>
      <c r="B3196" t="s">
        <v>9</v>
      </c>
      <c r="C3196">
        <v>341319</v>
      </c>
      <c r="D3196" t="s">
        <v>10</v>
      </c>
      <c r="E3196" t="s">
        <v>16</v>
      </c>
      <c r="F3196" t="s">
        <v>12</v>
      </c>
      <c r="G3196" t="s">
        <v>13</v>
      </c>
      <c r="H3196" t="s">
        <v>13</v>
      </c>
      <c r="I3196">
        <v>39</v>
      </c>
      <c r="J3196" t="str">
        <f>IF(ABS((C3196-AVERAGE($C:$C))/_xlfn.STDEV.S(moras2[SALARIO]))&gt;1.96,"Atípico","No")</f>
        <v>No</v>
      </c>
      <c r="K3196" t="str">
        <f>IF(ABS((moras2[[#This Row],[EDAD]]-AVERAGE($I:$I))/_xlfn.STDEV.S($I:$I))&gt;1.96,"Atípico","No")</f>
        <v>No</v>
      </c>
      <c r="L3196" t="str">
        <f t="shared" si="98"/>
        <v>36-45</v>
      </c>
      <c r="M3196" t="str">
        <f t="shared" si="99"/>
        <v>0-500.000</v>
      </c>
    </row>
    <row r="3197" spans="1:13" x14ac:dyDescent="0.35">
      <c r="A3197">
        <v>3031</v>
      </c>
      <c r="B3197" t="s">
        <v>9</v>
      </c>
      <c r="C3197">
        <v>341207</v>
      </c>
      <c r="D3197" t="s">
        <v>10</v>
      </c>
      <c r="E3197" t="s">
        <v>16</v>
      </c>
      <c r="F3197" t="s">
        <v>12</v>
      </c>
      <c r="G3197" t="s">
        <v>13</v>
      </c>
      <c r="H3197" t="s">
        <v>12</v>
      </c>
      <c r="I3197">
        <v>38</v>
      </c>
      <c r="J3197" t="str">
        <f>IF(ABS((C3197-AVERAGE($C:$C))/_xlfn.STDEV.S(moras2[SALARIO]))&gt;1.96,"Atípico","No")</f>
        <v>No</v>
      </c>
      <c r="K3197" t="str">
        <f>IF(ABS((moras2[[#This Row],[EDAD]]-AVERAGE($I:$I))/_xlfn.STDEV.S($I:$I))&gt;1.96,"Atípico","No")</f>
        <v>No</v>
      </c>
      <c r="L3197" t="str">
        <f t="shared" si="98"/>
        <v>36-45</v>
      </c>
      <c r="M3197" t="str">
        <f t="shared" si="99"/>
        <v>0-500.000</v>
      </c>
    </row>
    <row r="3198" spans="1:13" x14ac:dyDescent="0.35">
      <c r="A3198">
        <v>3075</v>
      </c>
      <c r="B3198" t="s">
        <v>15</v>
      </c>
      <c r="C3198">
        <v>341091</v>
      </c>
      <c r="D3198" t="s">
        <v>10</v>
      </c>
      <c r="E3198" t="s">
        <v>16</v>
      </c>
      <c r="F3198" t="s">
        <v>12</v>
      </c>
      <c r="G3198" t="s">
        <v>13</v>
      </c>
      <c r="H3198" t="s">
        <v>13</v>
      </c>
      <c r="I3198">
        <v>43</v>
      </c>
      <c r="J3198" t="str">
        <f>IF(ABS((C3198-AVERAGE($C:$C))/_xlfn.STDEV.S(moras2[SALARIO]))&gt;1.96,"Atípico","No")</f>
        <v>No</v>
      </c>
      <c r="K3198" t="str">
        <f>IF(ABS((moras2[[#This Row],[EDAD]]-AVERAGE($I:$I))/_xlfn.STDEV.S($I:$I))&gt;1.96,"Atípico","No")</f>
        <v>No</v>
      </c>
      <c r="L3198" t="str">
        <f t="shared" si="98"/>
        <v>36-45</v>
      </c>
      <c r="M3198" t="str">
        <f t="shared" si="99"/>
        <v>0-500.000</v>
      </c>
    </row>
    <row r="3199" spans="1:13" x14ac:dyDescent="0.35">
      <c r="A3199">
        <v>2372</v>
      </c>
      <c r="B3199" t="s">
        <v>9</v>
      </c>
      <c r="C3199">
        <v>341004</v>
      </c>
      <c r="D3199" t="s">
        <v>10</v>
      </c>
      <c r="E3199" t="s">
        <v>16</v>
      </c>
      <c r="F3199" t="s">
        <v>12</v>
      </c>
      <c r="G3199" t="s">
        <v>12</v>
      </c>
      <c r="H3199" t="s">
        <v>13</v>
      </c>
      <c r="I3199">
        <v>57</v>
      </c>
      <c r="J3199" t="str">
        <f>IF(ABS((C3199-AVERAGE($C:$C))/_xlfn.STDEV.S(moras2[SALARIO]))&gt;1.96,"Atípico","No")</f>
        <v>No</v>
      </c>
      <c r="K3199" t="str">
        <f>IF(ABS((moras2[[#This Row],[EDAD]]-AVERAGE($I:$I))/_xlfn.STDEV.S($I:$I))&gt;1.96,"Atípico","No")</f>
        <v>No</v>
      </c>
      <c r="L3199" t="str">
        <f t="shared" si="98"/>
        <v>56+</v>
      </c>
      <c r="M3199" t="str">
        <f t="shared" si="99"/>
        <v>0-500.000</v>
      </c>
    </row>
    <row r="3200" spans="1:13" x14ac:dyDescent="0.35">
      <c r="A3200">
        <v>4867</v>
      </c>
      <c r="B3200" t="s">
        <v>9</v>
      </c>
      <c r="C3200">
        <v>341002</v>
      </c>
      <c r="D3200" t="s">
        <v>10</v>
      </c>
      <c r="E3200" t="s">
        <v>16</v>
      </c>
      <c r="F3200" t="s">
        <v>12</v>
      </c>
      <c r="G3200" t="s">
        <v>13</v>
      </c>
      <c r="H3200" t="s">
        <v>13</v>
      </c>
      <c r="I3200">
        <v>36</v>
      </c>
      <c r="J3200" t="str">
        <f>IF(ABS((C3200-AVERAGE($C:$C))/_xlfn.STDEV.S(moras2[SALARIO]))&gt;1.96,"Atípico","No")</f>
        <v>No</v>
      </c>
      <c r="K3200" t="str">
        <f>IF(ABS((moras2[[#This Row],[EDAD]]-AVERAGE($I:$I))/_xlfn.STDEV.S($I:$I))&gt;1.96,"Atípico","No")</f>
        <v>No</v>
      </c>
      <c r="L3200" t="str">
        <f t="shared" si="98"/>
        <v>36-45</v>
      </c>
      <c r="M3200" t="str">
        <f t="shared" si="99"/>
        <v>0-500.000</v>
      </c>
    </row>
    <row r="3201" spans="1:13" x14ac:dyDescent="0.35">
      <c r="A3201">
        <v>2819</v>
      </c>
      <c r="B3201" t="s">
        <v>15</v>
      </c>
      <c r="C3201">
        <v>340654</v>
      </c>
      <c r="D3201" t="s">
        <v>10</v>
      </c>
      <c r="E3201" t="s">
        <v>16</v>
      </c>
      <c r="F3201" t="s">
        <v>12</v>
      </c>
      <c r="G3201" t="s">
        <v>13</v>
      </c>
      <c r="H3201" t="s">
        <v>13</v>
      </c>
      <c r="I3201">
        <v>45</v>
      </c>
      <c r="J3201" t="str">
        <f>IF(ABS((C3201-AVERAGE($C:$C))/_xlfn.STDEV.S(moras2[SALARIO]))&gt;1.96,"Atípico","No")</f>
        <v>No</v>
      </c>
      <c r="K3201" t="str">
        <f>IF(ABS((moras2[[#This Row],[EDAD]]-AVERAGE($I:$I))/_xlfn.STDEV.S($I:$I))&gt;1.96,"Atípico","No")</f>
        <v>No</v>
      </c>
      <c r="L3201" t="str">
        <f t="shared" si="98"/>
        <v>36-45</v>
      </c>
      <c r="M3201" t="str">
        <f t="shared" si="99"/>
        <v>0-500.000</v>
      </c>
    </row>
    <row r="3202" spans="1:13" x14ac:dyDescent="0.35">
      <c r="A3202">
        <v>1902</v>
      </c>
      <c r="B3202" t="s">
        <v>9</v>
      </c>
      <c r="C3202">
        <v>340566</v>
      </c>
      <c r="D3202" t="s">
        <v>18</v>
      </c>
      <c r="E3202" t="s">
        <v>16</v>
      </c>
      <c r="F3202" t="s">
        <v>12</v>
      </c>
      <c r="G3202" t="s">
        <v>12</v>
      </c>
      <c r="H3202" t="s">
        <v>13</v>
      </c>
      <c r="I3202">
        <v>32</v>
      </c>
      <c r="J3202" t="str">
        <f>IF(ABS((C3202-AVERAGE($C:$C))/_xlfn.STDEV.S(moras2[SALARIO]))&gt;1.96,"Atípico","No")</f>
        <v>No</v>
      </c>
      <c r="K3202" t="str">
        <f>IF(ABS((moras2[[#This Row],[EDAD]]-AVERAGE($I:$I))/_xlfn.STDEV.S($I:$I))&gt;1.96,"Atípico","No")</f>
        <v>No</v>
      </c>
      <c r="L3202" t="str">
        <f t="shared" ref="L3202:L3265" si="100">IF(I3202&lt;=35,"26-35",IF(I3202&lt;=45,"36-45",IF(I3202&lt;=55,"46-55","56+")))</f>
        <v>26-35</v>
      </c>
      <c r="M3202" t="str">
        <f t="shared" ref="M3202:M3265" si="101">IF(C3202&lt;=500000,"0-500.000",
IF(C3202&lt;=1000000,"500.001-1.000.000",
IF(C3202&lt;=5000000,"1.000.001-5.000.000",
"5.000.001-16.858.742")))</f>
        <v>0-500.000</v>
      </c>
    </row>
    <row r="3203" spans="1:13" x14ac:dyDescent="0.35">
      <c r="A3203">
        <v>65</v>
      </c>
      <c r="B3203" t="s">
        <v>9</v>
      </c>
      <c r="C3203">
        <v>340510.83</v>
      </c>
      <c r="D3203" t="s">
        <v>10</v>
      </c>
      <c r="E3203" t="s">
        <v>16</v>
      </c>
      <c r="F3203" t="s">
        <v>12</v>
      </c>
      <c r="G3203" t="s">
        <v>13</v>
      </c>
      <c r="H3203" t="s">
        <v>13</v>
      </c>
      <c r="I3203">
        <v>40</v>
      </c>
      <c r="J3203" t="str">
        <f>IF(ABS((C3203-AVERAGE($C:$C))/_xlfn.STDEV.S(moras2[SALARIO]))&gt;1.96,"Atípico","No")</f>
        <v>No</v>
      </c>
      <c r="K3203" t="str">
        <f>IF(ABS((moras2[[#This Row],[EDAD]]-AVERAGE($I:$I))/_xlfn.STDEV.S($I:$I))&gt;1.96,"Atípico","No")</f>
        <v>No</v>
      </c>
      <c r="L3203" t="str">
        <f t="shared" si="100"/>
        <v>36-45</v>
      </c>
      <c r="M3203" t="str">
        <f t="shared" si="101"/>
        <v>0-500.000</v>
      </c>
    </row>
    <row r="3204" spans="1:13" x14ac:dyDescent="0.35">
      <c r="A3204">
        <v>3044</v>
      </c>
      <c r="B3204" t="s">
        <v>9</v>
      </c>
      <c r="C3204">
        <v>340369.08</v>
      </c>
      <c r="D3204" t="s">
        <v>10</v>
      </c>
      <c r="E3204" t="s">
        <v>16</v>
      </c>
      <c r="F3204" t="s">
        <v>12</v>
      </c>
      <c r="G3204" t="s">
        <v>13</v>
      </c>
      <c r="H3204" t="s">
        <v>13</v>
      </c>
      <c r="I3204">
        <v>29</v>
      </c>
      <c r="J3204" t="str">
        <f>IF(ABS((C3204-AVERAGE($C:$C))/_xlfn.STDEV.S(moras2[SALARIO]))&gt;1.96,"Atípico","No")</f>
        <v>No</v>
      </c>
      <c r="K3204" t="str">
        <f>IF(ABS((moras2[[#This Row],[EDAD]]-AVERAGE($I:$I))/_xlfn.STDEV.S($I:$I))&gt;1.96,"Atípico","No")</f>
        <v>No</v>
      </c>
      <c r="L3204" t="str">
        <f t="shared" si="100"/>
        <v>26-35</v>
      </c>
      <c r="M3204" t="str">
        <f t="shared" si="101"/>
        <v>0-500.000</v>
      </c>
    </row>
    <row r="3205" spans="1:13" x14ac:dyDescent="0.35">
      <c r="A3205">
        <v>1945</v>
      </c>
      <c r="B3205" t="s">
        <v>9</v>
      </c>
      <c r="C3205">
        <v>340100.8</v>
      </c>
      <c r="D3205" t="s">
        <v>10</v>
      </c>
      <c r="E3205" t="s">
        <v>16</v>
      </c>
      <c r="F3205" t="s">
        <v>12</v>
      </c>
      <c r="G3205" t="s">
        <v>13</v>
      </c>
      <c r="H3205" t="s">
        <v>13</v>
      </c>
      <c r="I3205">
        <v>22</v>
      </c>
      <c r="J3205" t="str">
        <f>IF(ABS((C3205-AVERAGE($C:$C))/_xlfn.STDEV.S(moras2[SALARIO]))&gt;1.96,"Atípico","No")</f>
        <v>No</v>
      </c>
      <c r="K3205" t="str">
        <f>IF(ABS((moras2[[#This Row],[EDAD]]-AVERAGE($I:$I))/_xlfn.STDEV.S($I:$I))&gt;1.96,"Atípico","No")</f>
        <v>No</v>
      </c>
      <c r="L3205" t="str">
        <f t="shared" si="100"/>
        <v>26-35</v>
      </c>
      <c r="M3205" t="str">
        <f t="shared" si="101"/>
        <v>0-500.000</v>
      </c>
    </row>
    <row r="3206" spans="1:13" x14ac:dyDescent="0.35">
      <c r="A3206">
        <v>1751</v>
      </c>
      <c r="B3206" t="s">
        <v>15</v>
      </c>
      <c r="C3206">
        <v>340000</v>
      </c>
      <c r="D3206" t="s">
        <v>10</v>
      </c>
      <c r="E3206" t="s">
        <v>16</v>
      </c>
      <c r="F3206" t="s">
        <v>12</v>
      </c>
      <c r="G3206" t="s">
        <v>13</v>
      </c>
      <c r="H3206" t="s">
        <v>13</v>
      </c>
      <c r="I3206">
        <v>26</v>
      </c>
      <c r="J3206" t="str">
        <f>IF(ABS((C3206-AVERAGE($C:$C))/_xlfn.STDEV.S(moras2[SALARIO]))&gt;1.96,"Atípico","No")</f>
        <v>No</v>
      </c>
      <c r="K3206" t="str">
        <f>IF(ABS((moras2[[#This Row],[EDAD]]-AVERAGE($I:$I))/_xlfn.STDEV.S($I:$I))&gt;1.96,"Atípico","No")</f>
        <v>No</v>
      </c>
      <c r="L3206" t="str">
        <f t="shared" si="100"/>
        <v>26-35</v>
      </c>
      <c r="M3206" t="str">
        <f t="shared" si="101"/>
        <v>0-500.000</v>
      </c>
    </row>
    <row r="3207" spans="1:13" x14ac:dyDescent="0.35">
      <c r="A3207">
        <v>2993</v>
      </c>
      <c r="B3207" t="s">
        <v>9</v>
      </c>
      <c r="C3207">
        <v>340000</v>
      </c>
      <c r="D3207" t="s">
        <v>10</v>
      </c>
      <c r="E3207" t="s">
        <v>16</v>
      </c>
      <c r="F3207" t="s">
        <v>12</v>
      </c>
      <c r="G3207" t="s">
        <v>13</v>
      </c>
      <c r="H3207" t="s">
        <v>13</v>
      </c>
      <c r="I3207">
        <v>34</v>
      </c>
      <c r="J3207" t="str">
        <f>IF(ABS((C3207-AVERAGE($C:$C))/_xlfn.STDEV.S(moras2[SALARIO]))&gt;1.96,"Atípico","No")</f>
        <v>No</v>
      </c>
      <c r="K3207" t="str">
        <f>IF(ABS((moras2[[#This Row],[EDAD]]-AVERAGE($I:$I))/_xlfn.STDEV.S($I:$I))&gt;1.96,"Atípico","No")</f>
        <v>No</v>
      </c>
      <c r="L3207" t="str">
        <f t="shared" si="100"/>
        <v>26-35</v>
      </c>
      <c r="M3207" t="str">
        <f t="shared" si="101"/>
        <v>0-500.000</v>
      </c>
    </row>
    <row r="3208" spans="1:13" x14ac:dyDescent="0.35">
      <c r="A3208">
        <v>2031</v>
      </c>
      <c r="B3208" t="s">
        <v>9</v>
      </c>
      <c r="C3208">
        <v>340000</v>
      </c>
      <c r="D3208" t="s">
        <v>10</v>
      </c>
      <c r="E3208" t="s">
        <v>16</v>
      </c>
      <c r="F3208" t="s">
        <v>12</v>
      </c>
      <c r="G3208" t="s">
        <v>13</v>
      </c>
      <c r="H3208" t="s">
        <v>13</v>
      </c>
      <c r="I3208">
        <v>40</v>
      </c>
      <c r="J3208" t="str">
        <f>IF(ABS((C3208-AVERAGE($C:$C))/_xlfn.STDEV.S(moras2[SALARIO]))&gt;1.96,"Atípico","No")</f>
        <v>No</v>
      </c>
      <c r="K3208" t="str">
        <f>IF(ABS((moras2[[#This Row],[EDAD]]-AVERAGE($I:$I))/_xlfn.STDEV.S($I:$I))&gt;1.96,"Atípico","No")</f>
        <v>No</v>
      </c>
      <c r="L3208" t="str">
        <f t="shared" si="100"/>
        <v>36-45</v>
      </c>
      <c r="M3208" t="str">
        <f t="shared" si="101"/>
        <v>0-500.000</v>
      </c>
    </row>
    <row r="3209" spans="1:13" x14ac:dyDescent="0.35">
      <c r="A3209">
        <v>3791</v>
      </c>
      <c r="B3209" t="s">
        <v>9</v>
      </c>
      <c r="C3209">
        <v>340000</v>
      </c>
      <c r="D3209" t="s">
        <v>10</v>
      </c>
      <c r="E3209" t="s">
        <v>16</v>
      </c>
      <c r="F3209" t="s">
        <v>12</v>
      </c>
      <c r="G3209" t="s">
        <v>12</v>
      </c>
      <c r="H3209" t="s">
        <v>12</v>
      </c>
      <c r="I3209">
        <v>43</v>
      </c>
      <c r="J3209" t="str">
        <f>IF(ABS((C3209-AVERAGE($C:$C))/_xlfn.STDEV.S(moras2[SALARIO]))&gt;1.96,"Atípico","No")</f>
        <v>No</v>
      </c>
      <c r="K3209" t="str">
        <f>IF(ABS((moras2[[#This Row],[EDAD]]-AVERAGE($I:$I))/_xlfn.STDEV.S($I:$I))&gt;1.96,"Atípico","No")</f>
        <v>No</v>
      </c>
      <c r="L3209" t="str">
        <f t="shared" si="100"/>
        <v>36-45</v>
      </c>
      <c r="M3209" t="str">
        <f t="shared" si="101"/>
        <v>0-500.000</v>
      </c>
    </row>
    <row r="3210" spans="1:13" x14ac:dyDescent="0.35">
      <c r="A3210">
        <v>4113</v>
      </c>
      <c r="B3210" t="s">
        <v>15</v>
      </c>
      <c r="C3210">
        <v>340000</v>
      </c>
      <c r="D3210" t="s">
        <v>10</v>
      </c>
      <c r="E3210" t="s">
        <v>16</v>
      </c>
      <c r="F3210" t="s">
        <v>12</v>
      </c>
      <c r="G3210" t="s">
        <v>13</v>
      </c>
      <c r="H3210" t="s">
        <v>12</v>
      </c>
      <c r="I3210">
        <v>43</v>
      </c>
      <c r="J3210" t="str">
        <f>IF(ABS((C3210-AVERAGE($C:$C))/_xlfn.STDEV.S(moras2[SALARIO]))&gt;1.96,"Atípico","No")</f>
        <v>No</v>
      </c>
      <c r="K3210" t="str">
        <f>IF(ABS((moras2[[#This Row],[EDAD]]-AVERAGE($I:$I))/_xlfn.STDEV.S($I:$I))&gt;1.96,"Atípico","No")</f>
        <v>No</v>
      </c>
      <c r="L3210" t="str">
        <f t="shared" si="100"/>
        <v>36-45</v>
      </c>
      <c r="M3210" t="str">
        <f t="shared" si="101"/>
        <v>0-500.000</v>
      </c>
    </row>
    <row r="3211" spans="1:13" x14ac:dyDescent="0.35">
      <c r="A3211">
        <v>4782</v>
      </c>
      <c r="B3211" t="s">
        <v>9</v>
      </c>
      <c r="C3211">
        <v>339953</v>
      </c>
      <c r="D3211" t="s">
        <v>10</v>
      </c>
      <c r="E3211" t="s">
        <v>16</v>
      </c>
      <c r="F3211" t="s">
        <v>12</v>
      </c>
      <c r="G3211" t="s">
        <v>13</v>
      </c>
      <c r="H3211" t="s">
        <v>13</v>
      </c>
      <c r="I3211">
        <v>33</v>
      </c>
      <c r="J3211" t="str">
        <f>IF(ABS((C3211-AVERAGE($C:$C))/_xlfn.STDEV.S(moras2[SALARIO]))&gt;1.96,"Atípico","No")</f>
        <v>No</v>
      </c>
      <c r="K3211" t="str">
        <f>IF(ABS((moras2[[#This Row],[EDAD]]-AVERAGE($I:$I))/_xlfn.STDEV.S($I:$I))&gt;1.96,"Atípico","No")</f>
        <v>No</v>
      </c>
      <c r="L3211" t="str">
        <f t="shared" si="100"/>
        <v>26-35</v>
      </c>
      <c r="M3211" t="str">
        <f t="shared" si="101"/>
        <v>0-500.000</v>
      </c>
    </row>
    <row r="3212" spans="1:13" x14ac:dyDescent="0.35">
      <c r="A3212">
        <v>3221</v>
      </c>
      <c r="B3212" t="s">
        <v>15</v>
      </c>
      <c r="C3212">
        <v>339794.4</v>
      </c>
      <c r="D3212" t="s">
        <v>10</v>
      </c>
      <c r="E3212" t="s">
        <v>11</v>
      </c>
      <c r="F3212" t="s">
        <v>12</v>
      </c>
      <c r="G3212" t="s">
        <v>13</v>
      </c>
      <c r="H3212" t="s">
        <v>13</v>
      </c>
      <c r="I3212">
        <v>46</v>
      </c>
      <c r="J3212" t="str">
        <f>IF(ABS((C3212-AVERAGE($C:$C))/_xlfn.STDEV.S(moras2[SALARIO]))&gt;1.96,"Atípico","No")</f>
        <v>No</v>
      </c>
      <c r="K3212" t="str">
        <f>IF(ABS((moras2[[#This Row],[EDAD]]-AVERAGE($I:$I))/_xlfn.STDEV.S($I:$I))&gt;1.96,"Atípico","No")</f>
        <v>No</v>
      </c>
      <c r="L3212" t="str">
        <f t="shared" si="100"/>
        <v>46-55</v>
      </c>
      <c r="M3212" t="str">
        <f t="shared" si="101"/>
        <v>0-500.000</v>
      </c>
    </row>
    <row r="3213" spans="1:13" x14ac:dyDescent="0.35">
      <c r="A3213">
        <v>364</v>
      </c>
      <c r="B3213" t="s">
        <v>9</v>
      </c>
      <c r="C3213">
        <v>339750</v>
      </c>
      <c r="D3213" t="s">
        <v>17</v>
      </c>
      <c r="E3213" t="s">
        <v>16</v>
      </c>
      <c r="F3213" t="s">
        <v>12</v>
      </c>
      <c r="G3213" t="s">
        <v>12</v>
      </c>
      <c r="H3213" t="s">
        <v>13</v>
      </c>
      <c r="I3213">
        <v>30</v>
      </c>
      <c r="J3213" t="str">
        <f>IF(ABS((C3213-AVERAGE($C:$C))/_xlfn.STDEV.S(moras2[SALARIO]))&gt;1.96,"Atípico","No")</f>
        <v>No</v>
      </c>
      <c r="K3213" t="str">
        <f>IF(ABS((moras2[[#This Row],[EDAD]]-AVERAGE($I:$I))/_xlfn.STDEV.S($I:$I))&gt;1.96,"Atípico","No")</f>
        <v>No</v>
      </c>
      <c r="L3213" t="str">
        <f t="shared" si="100"/>
        <v>26-35</v>
      </c>
      <c r="M3213" t="str">
        <f t="shared" si="101"/>
        <v>0-500.000</v>
      </c>
    </row>
    <row r="3214" spans="1:13" x14ac:dyDescent="0.35">
      <c r="A3214">
        <v>4687</v>
      </c>
      <c r="B3214" t="s">
        <v>9</v>
      </c>
      <c r="C3214">
        <v>339594</v>
      </c>
      <c r="D3214" t="s">
        <v>10</v>
      </c>
      <c r="E3214" t="s">
        <v>16</v>
      </c>
      <c r="F3214" t="s">
        <v>12</v>
      </c>
      <c r="G3214" t="s">
        <v>13</v>
      </c>
      <c r="H3214" t="s">
        <v>13</v>
      </c>
      <c r="I3214">
        <v>24</v>
      </c>
      <c r="J3214" t="str">
        <f>IF(ABS((C3214-AVERAGE($C:$C))/_xlfn.STDEV.S(moras2[SALARIO]))&gt;1.96,"Atípico","No")</f>
        <v>No</v>
      </c>
      <c r="K3214" t="str">
        <f>IF(ABS((moras2[[#This Row],[EDAD]]-AVERAGE($I:$I))/_xlfn.STDEV.S($I:$I))&gt;1.96,"Atípico","No")</f>
        <v>No</v>
      </c>
      <c r="L3214" t="str">
        <f t="shared" si="100"/>
        <v>26-35</v>
      </c>
      <c r="M3214" t="str">
        <f t="shared" si="101"/>
        <v>0-500.000</v>
      </c>
    </row>
    <row r="3215" spans="1:13" x14ac:dyDescent="0.35">
      <c r="A3215">
        <v>1765</v>
      </c>
      <c r="B3215" t="s">
        <v>15</v>
      </c>
      <c r="C3215">
        <v>339188.14</v>
      </c>
      <c r="D3215" t="s">
        <v>10</v>
      </c>
      <c r="E3215" t="s">
        <v>16</v>
      </c>
      <c r="F3215" t="s">
        <v>12</v>
      </c>
      <c r="G3215" t="s">
        <v>13</v>
      </c>
      <c r="H3215" t="s">
        <v>13</v>
      </c>
      <c r="I3215">
        <v>24</v>
      </c>
      <c r="J3215" t="str">
        <f>IF(ABS((C3215-AVERAGE($C:$C))/_xlfn.STDEV.S(moras2[SALARIO]))&gt;1.96,"Atípico","No")</f>
        <v>No</v>
      </c>
      <c r="K3215" t="str">
        <f>IF(ABS((moras2[[#This Row],[EDAD]]-AVERAGE($I:$I))/_xlfn.STDEV.S($I:$I))&gt;1.96,"Atípico","No")</f>
        <v>No</v>
      </c>
      <c r="L3215" t="str">
        <f t="shared" si="100"/>
        <v>26-35</v>
      </c>
      <c r="M3215" t="str">
        <f t="shared" si="101"/>
        <v>0-500.000</v>
      </c>
    </row>
    <row r="3216" spans="1:13" x14ac:dyDescent="0.35">
      <c r="A3216">
        <v>4323</v>
      </c>
      <c r="B3216" t="s">
        <v>9</v>
      </c>
      <c r="C3216">
        <v>339164.9</v>
      </c>
      <c r="D3216" t="s">
        <v>10</v>
      </c>
      <c r="E3216" t="s">
        <v>16</v>
      </c>
      <c r="F3216" t="s">
        <v>12</v>
      </c>
      <c r="G3216" t="s">
        <v>13</v>
      </c>
      <c r="H3216" t="s">
        <v>13</v>
      </c>
      <c r="I3216">
        <v>49</v>
      </c>
      <c r="J3216" t="str">
        <f>IF(ABS((C3216-AVERAGE($C:$C))/_xlfn.STDEV.S(moras2[SALARIO]))&gt;1.96,"Atípico","No")</f>
        <v>No</v>
      </c>
      <c r="K3216" t="str">
        <f>IF(ABS((moras2[[#This Row],[EDAD]]-AVERAGE($I:$I))/_xlfn.STDEV.S($I:$I))&gt;1.96,"Atípico","No")</f>
        <v>No</v>
      </c>
      <c r="L3216" t="str">
        <f t="shared" si="100"/>
        <v>46-55</v>
      </c>
      <c r="M3216" t="str">
        <f t="shared" si="101"/>
        <v>0-500.000</v>
      </c>
    </row>
    <row r="3217" spans="1:13" x14ac:dyDescent="0.35">
      <c r="A3217">
        <v>2280</v>
      </c>
      <c r="B3217" t="s">
        <v>15</v>
      </c>
      <c r="C3217">
        <v>339164.62</v>
      </c>
      <c r="D3217" t="s">
        <v>14</v>
      </c>
      <c r="E3217" t="s">
        <v>11</v>
      </c>
      <c r="F3217" t="s">
        <v>12</v>
      </c>
      <c r="G3217" t="s">
        <v>13</v>
      </c>
      <c r="H3217" t="s">
        <v>13</v>
      </c>
      <c r="I3217">
        <v>70</v>
      </c>
      <c r="J3217" t="str">
        <f>IF(ABS((C3217-AVERAGE($C:$C))/_xlfn.STDEV.S(moras2[SALARIO]))&gt;1.96,"Atípico","No")</f>
        <v>No</v>
      </c>
      <c r="K3217" t="str">
        <f>IF(ABS((moras2[[#This Row],[EDAD]]-AVERAGE($I:$I))/_xlfn.STDEV.S($I:$I))&gt;1.96,"Atípico","No")</f>
        <v>Atípico</v>
      </c>
      <c r="L3217" t="str">
        <f t="shared" si="100"/>
        <v>56+</v>
      </c>
      <c r="M3217" t="str">
        <f t="shared" si="101"/>
        <v>0-500.000</v>
      </c>
    </row>
    <row r="3218" spans="1:13" x14ac:dyDescent="0.35">
      <c r="A3218">
        <v>424</v>
      </c>
      <c r="B3218" t="s">
        <v>15</v>
      </c>
      <c r="C3218">
        <v>339035</v>
      </c>
      <c r="D3218" t="s">
        <v>10</v>
      </c>
      <c r="E3218" t="s">
        <v>16</v>
      </c>
      <c r="F3218" t="s">
        <v>12</v>
      </c>
      <c r="G3218" t="s">
        <v>13</v>
      </c>
      <c r="H3218" t="s">
        <v>13</v>
      </c>
      <c r="I3218">
        <v>40</v>
      </c>
      <c r="J3218" t="str">
        <f>IF(ABS((C3218-AVERAGE($C:$C))/_xlfn.STDEV.S(moras2[SALARIO]))&gt;1.96,"Atípico","No")</f>
        <v>No</v>
      </c>
      <c r="K3218" t="str">
        <f>IF(ABS((moras2[[#This Row],[EDAD]]-AVERAGE($I:$I))/_xlfn.STDEV.S($I:$I))&gt;1.96,"Atípico","No")</f>
        <v>No</v>
      </c>
      <c r="L3218" t="str">
        <f t="shared" si="100"/>
        <v>36-45</v>
      </c>
      <c r="M3218" t="str">
        <f t="shared" si="101"/>
        <v>0-500.000</v>
      </c>
    </row>
    <row r="3219" spans="1:13" x14ac:dyDescent="0.35">
      <c r="A3219">
        <v>2259</v>
      </c>
      <c r="B3219" t="s">
        <v>15</v>
      </c>
      <c r="C3219">
        <v>338933.34</v>
      </c>
      <c r="D3219" t="s">
        <v>10</v>
      </c>
      <c r="E3219" t="s">
        <v>16</v>
      </c>
      <c r="F3219" t="s">
        <v>12</v>
      </c>
      <c r="G3219" t="s">
        <v>13</v>
      </c>
      <c r="H3219" t="s">
        <v>13</v>
      </c>
      <c r="I3219">
        <v>27</v>
      </c>
      <c r="J3219" t="str">
        <f>IF(ABS((C3219-AVERAGE($C:$C))/_xlfn.STDEV.S(moras2[SALARIO]))&gt;1.96,"Atípico","No")</f>
        <v>No</v>
      </c>
      <c r="K3219" t="str">
        <f>IF(ABS((moras2[[#This Row],[EDAD]]-AVERAGE($I:$I))/_xlfn.STDEV.S($I:$I))&gt;1.96,"Atípico","No")</f>
        <v>No</v>
      </c>
      <c r="L3219" t="str">
        <f t="shared" si="100"/>
        <v>26-35</v>
      </c>
      <c r="M3219" t="str">
        <f t="shared" si="101"/>
        <v>0-500.000</v>
      </c>
    </row>
    <row r="3220" spans="1:13" x14ac:dyDescent="0.35">
      <c r="A3220">
        <v>303</v>
      </c>
      <c r="B3220" t="s">
        <v>15</v>
      </c>
      <c r="C3220">
        <v>338775.81</v>
      </c>
      <c r="D3220" t="s">
        <v>10</v>
      </c>
      <c r="E3220" t="s">
        <v>16</v>
      </c>
      <c r="F3220" t="s">
        <v>12</v>
      </c>
      <c r="G3220" t="s">
        <v>13</v>
      </c>
      <c r="H3220" t="s">
        <v>13</v>
      </c>
      <c r="I3220">
        <v>46</v>
      </c>
      <c r="J3220" t="str">
        <f>IF(ABS((C3220-AVERAGE($C:$C))/_xlfn.STDEV.S(moras2[SALARIO]))&gt;1.96,"Atípico","No")</f>
        <v>No</v>
      </c>
      <c r="K3220" t="str">
        <f>IF(ABS((moras2[[#This Row],[EDAD]]-AVERAGE($I:$I))/_xlfn.STDEV.S($I:$I))&gt;1.96,"Atípico","No")</f>
        <v>No</v>
      </c>
      <c r="L3220" t="str">
        <f t="shared" si="100"/>
        <v>46-55</v>
      </c>
      <c r="M3220" t="str">
        <f t="shared" si="101"/>
        <v>0-500.000</v>
      </c>
    </row>
    <row r="3221" spans="1:13" x14ac:dyDescent="0.35">
      <c r="A3221">
        <v>4295</v>
      </c>
      <c r="B3221" t="s">
        <v>15</v>
      </c>
      <c r="C3221">
        <v>338686</v>
      </c>
      <c r="D3221" t="s">
        <v>10</v>
      </c>
      <c r="E3221" t="s">
        <v>16</v>
      </c>
      <c r="F3221" t="s">
        <v>12</v>
      </c>
      <c r="G3221" t="s">
        <v>12</v>
      </c>
      <c r="H3221" t="s">
        <v>13</v>
      </c>
      <c r="I3221">
        <v>33</v>
      </c>
      <c r="J3221" t="str">
        <f>IF(ABS((C3221-AVERAGE($C:$C))/_xlfn.STDEV.S(moras2[SALARIO]))&gt;1.96,"Atípico","No")</f>
        <v>No</v>
      </c>
      <c r="K3221" t="str">
        <f>IF(ABS((moras2[[#This Row],[EDAD]]-AVERAGE($I:$I))/_xlfn.STDEV.S($I:$I))&gt;1.96,"Atípico","No")</f>
        <v>No</v>
      </c>
      <c r="L3221" t="str">
        <f t="shared" si="100"/>
        <v>26-35</v>
      </c>
      <c r="M3221" t="str">
        <f t="shared" si="101"/>
        <v>0-500.000</v>
      </c>
    </row>
    <row r="3222" spans="1:13" x14ac:dyDescent="0.35">
      <c r="A3222">
        <v>164</v>
      </c>
      <c r="B3222" t="s">
        <v>9</v>
      </c>
      <c r="C3222">
        <v>338659.6</v>
      </c>
      <c r="D3222" t="s">
        <v>10</v>
      </c>
      <c r="E3222" t="s">
        <v>16</v>
      </c>
      <c r="F3222" t="s">
        <v>12</v>
      </c>
      <c r="G3222" t="s">
        <v>12</v>
      </c>
      <c r="H3222" t="s">
        <v>13</v>
      </c>
      <c r="I3222">
        <v>33</v>
      </c>
      <c r="J3222" t="str">
        <f>IF(ABS((C3222-AVERAGE($C:$C))/_xlfn.STDEV.S(moras2[SALARIO]))&gt;1.96,"Atípico","No")</f>
        <v>No</v>
      </c>
      <c r="K3222" t="str">
        <f>IF(ABS((moras2[[#This Row],[EDAD]]-AVERAGE($I:$I))/_xlfn.STDEV.S($I:$I))&gt;1.96,"Atípico","No")</f>
        <v>No</v>
      </c>
      <c r="L3222" t="str">
        <f t="shared" si="100"/>
        <v>26-35</v>
      </c>
      <c r="M3222" t="str">
        <f t="shared" si="101"/>
        <v>0-500.000</v>
      </c>
    </row>
    <row r="3223" spans="1:13" x14ac:dyDescent="0.35">
      <c r="A3223">
        <v>2391</v>
      </c>
      <c r="B3223" t="s">
        <v>9</v>
      </c>
      <c r="C3223">
        <v>338629</v>
      </c>
      <c r="D3223" t="s">
        <v>18</v>
      </c>
      <c r="E3223" t="s">
        <v>16</v>
      </c>
      <c r="F3223" t="s">
        <v>12</v>
      </c>
      <c r="G3223" t="s">
        <v>13</v>
      </c>
      <c r="H3223" t="s">
        <v>12</v>
      </c>
      <c r="I3223">
        <v>39</v>
      </c>
      <c r="J3223" t="str">
        <f>IF(ABS((C3223-AVERAGE($C:$C))/_xlfn.STDEV.S(moras2[SALARIO]))&gt;1.96,"Atípico","No")</f>
        <v>No</v>
      </c>
      <c r="K3223" t="str">
        <f>IF(ABS((moras2[[#This Row],[EDAD]]-AVERAGE($I:$I))/_xlfn.STDEV.S($I:$I))&gt;1.96,"Atípico","No")</f>
        <v>No</v>
      </c>
      <c r="L3223" t="str">
        <f t="shared" si="100"/>
        <v>36-45</v>
      </c>
      <c r="M3223" t="str">
        <f t="shared" si="101"/>
        <v>0-500.000</v>
      </c>
    </row>
    <row r="3224" spans="1:13" x14ac:dyDescent="0.35">
      <c r="A3224">
        <v>2288</v>
      </c>
      <c r="B3224" t="s">
        <v>9</v>
      </c>
      <c r="C3224">
        <v>338629</v>
      </c>
      <c r="D3224" t="s">
        <v>18</v>
      </c>
      <c r="E3224" t="s">
        <v>16</v>
      </c>
      <c r="F3224" t="s">
        <v>12</v>
      </c>
      <c r="G3224" t="s">
        <v>13</v>
      </c>
      <c r="H3224" t="s">
        <v>12</v>
      </c>
      <c r="I3224">
        <v>50</v>
      </c>
      <c r="J3224" t="str">
        <f>IF(ABS((C3224-AVERAGE($C:$C))/_xlfn.STDEV.S(moras2[SALARIO]))&gt;1.96,"Atípico","No")</f>
        <v>No</v>
      </c>
      <c r="K3224" t="str">
        <f>IF(ABS((moras2[[#This Row],[EDAD]]-AVERAGE($I:$I))/_xlfn.STDEV.S($I:$I))&gt;1.96,"Atípico","No")</f>
        <v>No</v>
      </c>
      <c r="L3224" t="str">
        <f t="shared" si="100"/>
        <v>46-55</v>
      </c>
      <c r="M3224" t="str">
        <f t="shared" si="101"/>
        <v>0-500.000</v>
      </c>
    </row>
    <row r="3225" spans="1:13" x14ac:dyDescent="0.35">
      <c r="A3225">
        <v>4406</v>
      </c>
      <c r="B3225" t="s">
        <v>15</v>
      </c>
      <c r="C3225">
        <v>338629</v>
      </c>
      <c r="D3225" t="s">
        <v>18</v>
      </c>
      <c r="E3225" t="s">
        <v>16</v>
      </c>
      <c r="F3225" t="s">
        <v>12</v>
      </c>
      <c r="G3225" t="s">
        <v>13</v>
      </c>
      <c r="H3225" t="s">
        <v>12</v>
      </c>
      <c r="I3225">
        <v>66</v>
      </c>
      <c r="J3225" t="str">
        <f>IF(ABS((C3225-AVERAGE($C:$C))/_xlfn.STDEV.S(moras2[SALARIO]))&gt;1.96,"Atípico","No")</f>
        <v>No</v>
      </c>
      <c r="K3225" t="str">
        <f>IF(ABS((moras2[[#This Row],[EDAD]]-AVERAGE($I:$I))/_xlfn.STDEV.S($I:$I))&gt;1.96,"Atípico","No")</f>
        <v>No</v>
      </c>
      <c r="L3225" t="str">
        <f t="shared" si="100"/>
        <v>56+</v>
      </c>
      <c r="M3225" t="str">
        <f t="shared" si="101"/>
        <v>0-500.000</v>
      </c>
    </row>
    <row r="3226" spans="1:13" x14ac:dyDescent="0.35">
      <c r="A3226">
        <v>2875</v>
      </c>
      <c r="B3226" t="s">
        <v>15</v>
      </c>
      <c r="C3226">
        <v>338192</v>
      </c>
      <c r="D3226" t="s">
        <v>10</v>
      </c>
      <c r="E3226" t="s">
        <v>11</v>
      </c>
      <c r="F3226" t="s">
        <v>12</v>
      </c>
      <c r="G3226" t="s">
        <v>13</v>
      </c>
      <c r="H3226" t="s">
        <v>13</v>
      </c>
      <c r="I3226">
        <v>51</v>
      </c>
      <c r="J3226" t="str">
        <f>IF(ABS((C3226-AVERAGE($C:$C))/_xlfn.STDEV.S(moras2[SALARIO]))&gt;1.96,"Atípico","No")</f>
        <v>No</v>
      </c>
      <c r="K3226" t="str">
        <f>IF(ABS((moras2[[#This Row],[EDAD]]-AVERAGE($I:$I))/_xlfn.STDEV.S($I:$I))&gt;1.96,"Atípico","No")</f>
        <v>No</v>
      </c>
      <c r="L3226" t="str">
        <f t="shared" si="100"/>
        <v>46-55</v>
      </c>
      <c r="M3226" t="str">
        <f t="shared" si="101"/>
        <v>0-500.000</v>
      </c>
    </row>
    <row r="3227" spans="1:13" x14ac:dyDescent="0.35">
      <c r="A3227">
        <v>1080</v>
      </c>
      <c r="B3227" t="s">
        <v>15</v>
      </c>
      <c r="C3227">
        <v>338166</v>
      </c>
      <c r="D3227" t="s">
        <v>17</v>
      </c>
      <c r="E3227" t="s">
        <v>16</v>
      </c>
      <c r="F3227" t="s">
        <v>12</v>
      </c>
      <c r="G3227" t="s">
        <v>13</v>
      </c>
      <c r="H3227" t="s">
        <v>13</v>
      </c>
      <c r="I3227">
        <v>63</v>
      </c>
      <c r="J3227" t="str">
        <f>IF(ABS((C3227-AVERAGE($C:$C))/_xlfn.STDEV.S(moras2[SALARIO]))&gt;1.96,"Atípico","No")</f>
        <v>No</v>
      </c>
      <c r="K3227" t="str">
        <f>IF(ABS((moras2[[#This Row],[EDAD]]-AVERAGE($I:$I))/_xlfn.STDEV.S($I:$I))&gt;1.96,"Atípico","No")</f>
        <v>No</v>
      </c>
      <c r="L3227" t="str">
        <f t="shared" si="100"/>
        <v>56+</v>
      </c>
      <c r="M3227" t="str">
        <f t="shared" si="101"/>
        <v>0-500.000</v>
      </c>
    </row>
    <row r="3228" spans="1:13" x14ac:dyDescent="0.35">
      <c r="A3228">
        <v>906</v>
      </c>
      <c r="B3228" t="s">
        <v>15</v>
      </c>
      <c r="C3228">
        <v>338166</v>
      </c>
      <c r="D3228" t="s">
        <v>18</v>
      </c>
      <c r="E3228" t="s">
        <v>16</v>
      </c>
      <c r="F3228" t="s">
        <v>12</v>
      </c>
      <c r="G3228" t="s">
        <v>13</v>
      </c>
      <c r="H3228" t="s">
        <v>12</v>
      </c>
      <c r="I3228">
        <v>29</v>
      </c>
      <c r="J3228" t="str">
        <f>IF(ABS((C3228-AVERAGE($C:$C))/_xlfn.STDEV.S(moras2[SALARIO]))&gt;1.96,"Atípico","No")</f>
        <v>No</v>
      </c>
      <c r="K3228" t="str">
        <f>IF(ABS((moras2[[#This Row],[EDAD]]-AVERAGE($I:$I))/_xlfn.STDEV.S($I:$I))&gt;1.96,"Atípico","No")</f>
        <v>No</v>
      </c>
      <c r="L3228" t="str">
        <f t="shared" si="100"/>
        <v>26-35</v>
      </c>
      <c r="M3228" t="str">
        <f t="shared" si="101"/>
        <v>0-500.000</v>
      </c>
    </row>
    <row r="3229" spans="1:13" x14ac:dyDescent="0.35">
      <c r="A3229">
        <v>784</v>
      </c>
      <c r="B3229" t="s">
        <v>9</v>
      </c>
      <c r="C3229">
        <v>338166</v>
      </c>
      <c r="D3229" t="s">
        <v>18</v>
      </c>
      <c r="E3229" t="s">
        <v>16</v>
      </c>
      <c r="F3229" t="s">
        <v>12</v>
      </c>
      <c r="G3229" t="s">
        <v>13</v>
      </c>
      <c r="H3229" t="s">
        <v>13</v>
      </c>
      <c r="I3229">
        <v>36</v>
      </c>
      <c r="J3229" t="str">
        <f>IF(ABS((C3229-AVERAGE($C:$C))/_xlfn.STDEV.S(moras2[SALARIO]))&gt;1.96,"Atípico","No")</f>
        <v>No</v>
      </c>
      <c r="K3229" t="str">
        <f>IF(ABS((moras2[[#This Row],[EDAD]]-AVERAGE($I:$I))/_xlfn.STDEV.S($I:$I))&gt;1.96,"Atípico","No")</f>
        <v>No</v>
      </c>
      <c r="L3229" t="str">
        <f t="shared" si="100"/>
        <v>36-45</v>
      </c>
      <c r="M3229" t="str">
        <f t="shared" si="101"/>
        <v>0-500.000</v>
      </c>
    </row>
    <row r="3230" spans="1:13" x14ac:dyDescent="0.35">
      <c r="A3230">
        <v>1475</v>
      </c>
      <c r="B3230" t="s">
        <v>9</v>
      </c>
      <c r="C3230">
        <v>338166</v>
      </c>
      <c r="D3230" t="s">
        <v>18</v>
      </c>
      <c r="E3230" t="s">
        <v>16</v>
      </c>
      <c r="F3230" t="s">
        <v>12</v>
      </c>
      <c r="G3230" t="s">
        <v>13</v>
      </c>
      <c r="H3230" t="s">
        <v>13</v>
      </c>
      <c r="I3230">
        <v>56</v>
      </c>
      <c r="J3230" t="str">
        <f>IF(ABS((C3230-AVERAGE($C:$C))/_xlfn.STDEV.S(moras2[SALARIO]))&gt;1.96,"Atípico","No")</f>
        <v>No</v>
      </c>
      <c r="K3230" t="str">
        <f>IF(ABS((moras2[[#This Row],[EDAD]]-AVERAGE($I:$I))/_xlfn.STDEV.S($I:$I))&gt;1.96,"Atípico","No")</f>
        <v>No</v>
      </c>
      <c r="L3230" t="str">
        <f t="shared" si="100"/>
        <v>56+</v>
      </c>
      <c r="M3230" t="str">
        <f t="shared" si="101"/>
        <v>0-500.000</v>
      </c>
    </row>
    <row r="3231" spans="1:13" x14ac:dyDescent="0.35">
      <c r="A3231">
        <v>2342</v>
      </c>
      <c r="B3231" t="s">
        <v>15</v>
      </c>
      <c r="C3231">
        <v>338166</v>
      </c>
      <c r="D3231" t="s">
        <v>18</v>
      </c>
      <c r="E3231" t="s">
        <v>16</v>
      </c>
      <c r="F3231" t="s">
        <v>12</v>
      </c>
      <c r="G3231" t="s">
        <v>13</v>
      </c>
      <c r="H3231" t="s">
        <v>13</v>
      </c>
      <c r="I3231">
        <v>61</v>
      </c>
      <c r="J3231" t="str">
        <f>IF(ABS((C3231-AVERAGE($C:$C))/_xlfn.STDEV.S(moras2[SALARIO]))&gt;1.96,"Atípico","No")</f>
        <v>No</v>
      </c>
      <c r="K3231" t="str">
        <f>IF(ABS((moras2[[#This Row],[EDAD]]-AVERAGE($I:$I))/_xlfn.STDEV.S($I:$I))&gt;1.96,"Atípico","No")</f>
        <v>No</v>
      </c>
      <c r="L3231" t="str">
        <f t="shared" si="100"/>
        <v>56+</v>
      </c>
      <c r="M3231" t="str">
        <f t="shared" si="101"/>
        <v>0-500.000</v>
      </c>
    </row>
    <row r="3232" spans="1:13" x14ac:dyDescent="0.35">
      <c r="A3232">
        <v>2450</v>
      </c>
      <c r="B3232" t="s">
        <v>15</v>
      </c>
      <c r="C3232">
        <v>338125</v>
      </c>
      <c r="D3232" t="s">
        <v>10</v>
      </c>
      <c r="E3232" t="s">
        <v>16</v>
      </c>
      <c r="F3232" t="s">
        <v>12</v>
      </c>
      <c r="G3232" t="s">
        <v>13</v>
      </c>
      <c r="H3232" t="s">
        <v>13</v>
      </c>
      <c r="I3232">
        <v>50</v>
      </c>
      <c r="J3232" t="str">
        <f>IF(ABS((C3232-AVERAGE($C:$C))/_xlfn.STDEV.S(moras2[SALARIO]))&gt;1.96,"Atípico","No")</f>
        <v>No</v>
      </c>
      <c r="K3232" t="str">
        <f>IF(ABS((moras2[[#This Row],[EDAD]]-AVERAGE($I:$I))/_xlfn.STDEV.S($I:$I))&gt;1.96,"Atípico","No")</f>
        <v>No</v>
      </c>
      <c r="L3232" t="str">
        <f t="shared" si="100"/>
        <v>46-55</v>
      </c>
      <c r="M3232" t="str">
        <f t="shared" si="101"/>
        <v>0-500.000</v>
      </c>
    </row>
    <row r="3233" spans="1:13" x14ac:dyDescent="0.35">
      <c r="A3233">
        <v>111</v>
      </c>
      <c r="B3233" t="s">
        <v>15</v>
      </c>
      <c r="C3233">
        <v>338049.9</v>
      </c>
      <c r="D3233" t="s">
        <v>10</v>
      </c>
      <c r="E3233" t="s">
        <v>16</v>
      </c>
      <c r="F3233" t="s">
        <v>12</v>
      </c>
      <c r="G3233" t="s">
        <v>13</v>
      </c>
      <c r="H3233" t="s">
        <v>13</v>
      </c>
      <c r="I3233">
        <v>43</v>
      </c>
      <c r="J3233" t="str">
        <f>IF(ABS((C3233-AVERAGE($C:$C))/_xlfn.STDEV.S(moras2[SALARIO]))&gt;1.96,"Atípico","No")</f>
        <v>No</v>
      </c>
      <c r="K3233" t="str">
        <f>IF(ABS((moras2[[#This Row],[EDAD]]-AVERAGE($I:$I))/_xlfn.STDEV.S($I:$I))&gt;1.96,"Atípico","No")</f>
        <v>No</v>
      </c>
      <c r="L3233" t="str">
        <f t="shared" si="100"/>
        <v>36-45</v>
      </c>
      <c r="M3233" t="str">
        <f t="shared" si="101"/>
        <v>0-500.000</v>
      </c>
    </row>
    <row r="3234" spans="1:13" x14ac:dyDescent="0.35">
      <c r="A3234">
        <v>4494</v>
      </c>
      <c r="B3234" t="s">
        <v>9</v>
      </c>
      <c r="C3234">
        <v>337933.18</v>
      </c>
      <c r="D3234" t="s">
        <v>10</v>
      </c>
      <c r="E3234" t="s">
        <v>11</v>
      </c>
      <c r="F3234" t="s">
        <v>12</v>
      </c>
      <c r="G3234" t="s">
        <v>13</v>
      </c>
      <c r="H3234" t="s">
        <v>13</v>
      </c>
      <c r="I3234">
        <v>24</v>
      </c>
      <c r="J3234" t="str">
        <f>IF(ABS((C3234-AVERAGE($C:$C))/_xlfn.STDEV.S(moras2[SALARIO]))&gt;1.96,"Atípico","No")</f>
        <v>No</v>
      </c>
      <c r="K3234" t="str">
        <f>IF(ABS((moras2[[#This Row],[EDAD]]-AVERAGE($I:$I))/_xlfn.STDEV.S($I:$I))&gt;1.96,"Atípico","No")</f>
        <v>No</v>
      </c>
      <c r="L3234" t="str">
        <f t="shared" si="100"/>
        <v>26-35</v>
      </c>
      <c r="M3234" t="str">
        <f t="shared" si="101"/>
        <v>0-500.000</v>
      </c>
    </row>
    <row r="3235" spans="1:13" x14ac:dyDescent="0.35">
      <c r="A3235">
        <v>4426</v>
      </c>
      <c r="B3235" t="s">
        <v>9</v>
      </c>
      <c r="C3235">
        <v>337925.96</v>
      </c>
      <c r="D3235" t="s">
        <v>10</v>
      </c>
      <c r="E3235" t="s">
        <v>16</v>
      </c>
      <c r="F3235" t="s">
        <v>12</v>
      </c>
      <c r="G3235" t="s">
        <v>13</v>
      </c>
      <c r="H3235" t="s">
        <v>13</v>
      </c>
      <c r="I3235">
        <v>23</v>
      </c>
      <c r="J3235" t="str">
        <f>IF(ABS((C3235-AVERAGE($C:$C))/_xlfn.STDEV.S(moras2[SALARIO]))&gt;1.96,"Atípico","No")</f>
        <v>No</v>
      </c>
      <c r="K3235" t="str">
        <f>IF(ABS((moras2[[#This Row],[EDAD]]-AVERAGE($I:$I))/_xlfn.STDEV.S($I:$I))&gt;1.96,"Atípico","No")</f>
        <v>No</v>
      </c>
      <c r="L3235" t="str">
        <f t="shared" si="100"/>
        <v>26-35</v>
      </c>
      <c r="M3235" t="str">
        <f t="shared" si="101"/>
        <v>0-500.000</v>
      </c>
    </row>
    <row r="3236" spans="1:13" x14ac:dyDescent="0.35">
      <c r="A3236">
        <v>1364</v>
      </c>
      <c r="B3236" t="s">
        <v>15</v>
      </c>
      <c r="C3236">
        <v>337920</v>
      </c>
      <c r="D3236" t="s">
        <v>10</v>
      </c>
      <c r="E3236" t="s">
        <v>16</v>
      </c>
      <c r="F3236" t="s">
        <v>12</v>
      </c>
      <c r="G3236" t="s">
        <v>13</v>
      </c>
      <c r="H3236" t="s">
        <v>12</v>
      </c>
      <c r="I3236">
        <v>27</v>
      </c>
      <c r="J3236" t="str">
        <f>IF(ABS((C3236-AVERAGE($C:$C))/_xlfn.STDEV.S(moras2[SALARIO]))&gt;1.96,"Atípico","No")</f>
        <v>No</v>
      </c>
      <c r="K3236" t="str">
        <f>IF(ABS((moras2[[#This Row],[EDAD]]-AVERAGE($I:$I))/_xlfn.STDEV.S($I:$I))&gt;1.96,"Atípico","No")</f>
        <v>No</v>
      </c>
      <c r="L3236" t="str">
        <f t="shared" si="100"/>
        <v>26-35</v>
      </c>
      <c r="M3236" t="str">
        <f t="shared" si="101"/>
        <v>0-500.000</v>
      </c>
    </row>
    <row r="3237" spans="1:13" x14ac:dyDescent="0.35">
      <c r="A3237">
        <v>2890</v>
      </c>
      <c r="B3237" t="s">
        <v>9</v>
      </c>
      <c r="C3237">
        <v>337811</v>
      </c>
      <c r="D3237" t="s">
        <v>14</v>
      </c>
      <c r="E3237" t="s">
        <v>11</v>
      </c>
      <c r="F3237" t="s">
        <v>12</v>
      </c>
      <c r="G3237" t="s">
        <v>13</v>
      </c>
      <c r="H3237" t="s">
        <v>13</v>
      </c>
      <c r="I3237">
        <v>81</v>
      </c>
      <c r="J3237" t="str">
        <f>IF(ABS((C3237-AVERAGE($C:$C))/_xlfn.STDEV.S(moras2[SALARIO]))&gt;1.96,"Atípico","No")</f>
        <v>No</v>
      </c>
      <c r="K3237" t="str">
        <f>IF(ABS((moras2[[#This Row],[EDAD]]-AVERAGE($I:$I))/_xlfn.STDEV.S($I:$I))&gt;1.96,"Atípico","No")</f>
        <v>Atípico</v>
      </c>
      <c r="L3237" t="str">
        <f t="shared" si="100"/>
        <v>56+</v>
      </c>
      <c r="M3237" t="str">
        <f t="shared" si="101"/>
        <v>0-500.000</v>
      </c>
    </row>
    <row r="3238" spans="1:13" x14ac:dyDescent="0.35">
      <c r="A3238">
        <v>707</v>
      </c>
      <c r="B3238" t="s">
        <v>15</v>
      </c>
      <c r="C3238">
        <v>337511.75</v>
      </c>
      <c r="D3238" t="s">
        <v>10</v>
      </c>
      <c r="E3238" t="s">
        <v>11</v>
      </c>
      <c r="F3238" t="s">
        <v>12</v>
      </c>
      <c r="G3238" t="s">
        <v>13</v>
      </c>
      <c r="H3238" t="s">
        <v>13</v>
      </c>
      <c r="I3238">
        <v>30</v>
      </c>
      <c r="J3238" t="str">
        <f>IF(ABS((C3238-AVERAGE($C:$C))/_xlfn.STDEV.S(moras2[SALARIO]))&gt;1.96,"Atípico","No")</f>
        <v>No</v>
      </c>
      <c r="K3238" t="str">
        <f>IF(ABS((moras2[[#This Row],[EDAD]]-AVERAGE($I:$I))/_xlfn.STDEV.S($I:$I))&gt;1.96,"Atípico","No")</f>
        <v>No</v>
      </c>
      <c r="L3238" t="str">
        <f t="shared" si="100"/>
        <v>26-35</v>
      </c>
      <c r="M3238" t="str">
        <f t="shared" si="101"/>
        <v>0-500.000</v>
      </c>
    </row>
    <row r="3239" spans="1:13" x14ac:dyDescent="0.35">
      <c r="A3239">
        <v>3486</v>
      </c>
      <c r="B3239" t="s">
        <v>9</v>
      </c>
      <c r="C3239">
        <v>337480</v>
      </c>
      <c r="D3239" t="s">
        <v>18</v>
      </c>
      <c r="E3239" t="s">
        <v>16</v>
      </c>
      <c r="F3239" t="s">
        <v>12</v>
      </c>
      <c r="G3239" t="s">
        <v>13</v>
      </c>
      <c r="H3239" t="s">
        <v>13</v>
      </c>
      <c r="I3239">
        <v>29</v>
      </c>
      <c r="J3239" t="str">
        <f>IF(ABS((C3239-AVERAGE($C:$C))/_xlfn.STDEV.S(moras2[SALARIO]))&gt;1.96,"Atípico","No")</f>
        <v>No</v>
      </c>
      <c r="K3239" t="str">
        <f>IF(ABS((moras2[[#This Row],[EDAD]]-AVERAGE($I:$I))/_xlfn.STDEV.S($I:$I))&gt;1.96,"Atípico","No")</f>
        <v>No</v>
      </c>
      <c r="L3239" t="str">
        <f t="shared" si="100"/>
        <v>26-35</v>
      </c>
      <c r="M3239" t="str">
        <f t="shared" si="101"/>
        <v>0-500.000</v>
      </c>
    </row>
    <row r="3240" spans="1:13" x14ac:dyDescent="0.35">
      <c r="A3240">
        <v>790</v>
      </c>
      <c r="B3240" t="s">
        <v>9</v>
      </c>
      <c r="C3240">
        <v>337254.54</v>
      </c>
      <c r="D3240" t="s">
        <v>10</v>
      </c>
      <c r="E3240" t="s">
        <v>16</v>
      </c>
      <c r="F3240" t="s">
        <v>12</v>
      </c>
      <c r="G3240" t="s">
        <v>13</v>
      </c>
      <c r="H3240" t="s">
        <v>13</v>
      </c>
      <c r="I3240">
        <v>38</v>
      </c>
      <c r="J3240" t="str">
        <f>IF(ABS((C3240-AVERAGE($C:$C))/_xlfn.STDEV.S(moras2[SALARIO]))&gt;1.96,"Atípico","No")</f>
        <v>No</v>
      </c>
      <c r="K3240" t="str">
        <f>IF(ABS((moras2[[#This Row],[EDAD]]-AVERAGE($I:$I))/_xlfn.STDEV.S($I:$I))&gt;1.96,"Atípico","No")</f>
        <v>No</v>
      </c>
      <c r="L3240" t="str">
        <f t="shared" si="100"/>
        <v>36-45</v>
      </c>
      <c r="M3240" t="str">
        <f t="shared" si="101"/>
        <v>0-500.000</v>
      </c>
    </row>
    <row r="3241" spans="1:13" x14ac:dyDescent="0.35">
      <c r="A3241">
        <v>1448</v>
      </c>
      <c r="B3241" t="s">
        <v>9</v>
      </c>
      <c r="C3241">
        <v>337000</v>
      </c>
      <c r="D3241" t="s">
        <v>10</v>
      </c>
      <c r="E3241" t="s">
        <v>16</v>
      </c>
      <c r="F3241" t="s">
        <v>12</v>
      </c>
      <c r="G3241" t="s">
        <v>12</v>
      </c>
      <c r="H3241" t="s">
        <v>13</v>
      </c>
      <c r="I3241">
        <v>42</v>
      </c>
      <c r="J3241" t="str">
        <f>IF(ABS((C3241-AVERAGE($C:$C))/_xlfn.STDEV.S(moras2[SALARIO]))&gt;1.96,"Atípico","No")</f>
        <v>No</v>
      </c>
      <c r="K3241" t="str">
        <f>IF(ABS((moras2[[#This Row],[EDAD]]-AVERAGE($I:$I))/_xlfn.STDEV.S($I:$I))&gt;1.96,"Atípico","No")</f>
        <v>No</v>
      </c>
      <c r="L3241" t="str">
        <f t="shared" si="100"/>
        <v>36-45</v>
      </c>
      <c r="M3241" t="str">
        <f t="shared" si="101"/>
        <v>0-500.000</v>
      </c>
    </row>
    <row r="3242" spans="1:13" x14ac:dyDescent="0.35">
      <c r="A3242">
        <v>4020</v>
      </c>
      <c r="B3242" t="s">
        <v>9</v>
      </c>
      <c r="C3242">
        <v>336445.2</v>
      </c>
      <c r="D3242" t="s">
        <v>10</v>
      </c>
      <c r="E3242" t="s">
        <v>16</v>
      </c>
      <c r="F3242" t="s">
        <v>12</v>
      </c>
      <c r="G3242" t="s">
        <v>13</v>
      </c>
      <c r="H3242" t="s">
        <v>12</v>
      </c>
      <c r="I3242">
        <v>31</v>
      </c>
      <c r="J3242" t="str">
        <f>IF(ABS((C3242-AVERAGE($C:$C))/_xlfn.STDEV.S(moras2[SALARIO]))&gt;1.96,"Atípico","No")</f>
        <v>No</v>
      </c>
      <c r="K3242" t="str">
        <f>IF(ABS((moras2[[#This Row],[EDAD]]-AVERAGE($I:$I))/_xlfn.STDEV.S($I:$I))&gt;1.96,"Atípico","No")</f>
        <v>No</v>
      </c>
      <c r="L3242" t="str">
        <f t="shared" si="100"/>
        <v>26-35</v>
      </c>
      <c r="M3242" t="str">
        <f t="shared" si="101"/>
        <v>0-500.000</v>
      </c>
    </row>
    <row r="3243" spans="1:13" x14ac:dyDescent="0.35">
      <c r="A3243">
        <v>289</v>
      </c>
      <c r="B3243" t="s">
        <v>9</v>
      </c>
      <c r="C3243">
        <v>336364.94</v>
      </c>
      <c r="D3243" t="s">
        <v>10</v>
      </c>
      <c r="E3243" t="s">
        <v>16</v>
      </c>
      <c r="F3243" t="s">
        <v>12</v>
      </c>
      <c r="G3243" t="s">
        <v>13</v>
      </c>
      <c r="H3243" t="s">
        <v>13</v>
      </c>
      <c r="I3243">
        <v>24</v>
      </c>
      <c r="J3243" t="str">
        <f>IF(ABS((C3243-AVERAGE($C:$C))/_xlfn.STDEV.S(moras2[SALARIO]))&gt;1.96,"Atípico","No")</f>
        <v>No</v>
      </c>
      <c r="K3243" t="str">
        <f>IF(ABS((moras2[[#This Row],[EDAD]]-AVERAGE($I:$I))/_xlfn.STDEV.S($I:$I))&gt;1.96,"Atípico","No")</f>
        <v>No</v>
      </c>
      <c r="L3243" t="str">
        <f t="shared" si="100"/>
        <v>26-35</v>
      </c>
      <c r="M3243" t="str">
        <f t="shared" si="101"/>
        <v>0-500.000</v>
      </c>
    </row>
    <row r="3244" spans="1:13" x14ac:dyDescent="0.35">
      <c r="A3244">
        <v>4820</v>
      </c>
      <c r="B3244" t="s">
        <v>9</v>
      </c>
      <c r="C3244">
        <v>336308.54</v>
      </c>
      <c r="D3244" t="s">
        <v>10</v>
      </c>
      <c r="E3244" t="s">
        <v>16</v>
      </c>
      <c r="F3244" t="s">
        <v>12</v>
      </c>
      <c r="G3244" t="s">
        <v>12</v>
      </c>
      <c r="H3244" t="s">
        <v>13</v>
      </c>
      <c r="I3244">
        <v>21</v>
      </c>
      <c r="J3244" t="str">
        <f>IF(ABS((C3244-AVERAGE($C:$C))/_xlfn.STDEV.S(moras2[SALARIO]))&gt;1.96,"Atípico","No")</f>
        <v>No</v>
      </c>
      <c r="K3244" t="str">
        <f>IF(ABS((moras2[[#This Row],[EDAD]]-AVERAGE($I:$I))/_xlfn.STDEV.S($I:$I))&gt;1.96,"Atípico","No")</f>
        <v>No</v>
      </c>
      <c r="L3244" t="str">
        <f t="shared" si="100"/>
        <v>26-35</v>
      </c>
      <c r="M3244" t="str">
        <f t="shared" si="101"/>
        <v>0-500.000</v>
      </c>
    </row>
    <row r="3245" spans="1:13" x14ac:dyDescent="0.35">
      <c r="A3245">
        <v>2382</v>
      </c>
      <c r="B3245" t="s">
        <v>9</v>
      </c>
      <c r="C3245">
        <v>336217.85</v>
      </c>
      <c r="D3245" t="s">
        <v>10</v>
      </c>
      <c r="E3245" t="s">
        <v>16</v>
      </c>
      <c r="F3245" t="s">
        <v>12</v>
      </c>
      <c r="G3245" t="s">
        <v>12</v>
      </c>
      <c r="H3245" t="s">
        <v>13</v>
      </c>
      <c r="I3245">
        <v>43</v>
      </c>
      <c r="J3245" t="str">
        <f>IF(ABS((C3245-AVERAGE($C:$C))/_xlfn.STDEV.S(moras2[SALARIO]))&gt;1.96,"Atípico","No")</f>
        <v>No</v>
      </c>
      <c r="K3245" t="str">
        <f>IF(ABS((moras2[[#This Row],[EDAD]]-AVERAGE($I:$I))/_xlfn.STDEV.S($I:$I))&gt;1.96,"Atípico","No")</f>
        <v>No</v>
      </c>
      <c r="L3245" t="str">
        <f t="shared" si="100"/>
        <v>36-45</v>
      </c>
      <c r="M3245" t="str">
        <f t="shared" si="101"/>
        <v>0-500.000</v>
      </c>
    </row>
    <row r="3246" spans="1:13" x14ac:dyDescent="0.35">
      <c r="A3246">
        <v>4267</v>
      </c>
      <c r="B3246" t="s">
        <v>15</v>
      </c>
      <c r="C3246">
        <v>336000</v>
      </c>
      <c r="D3246" t="s">
        <v>10</v>
      </c>
      <c r="E3246" t="s">
        <v>16</v>
      </c>
      <c r="F3246" t="s">
        <v>12</v>
      </c>
      <c r="G3246" t="s">
        <v>13</v>
      </c>
      <c r="H3246" t="s">
        <v>13</v>
      </c>
      <c r="I3246">
        <v>26</v>
      </c>
      <c r="J3246" t="str">
        <f>IF(ABS((C3246-AVERAGE($C:$C))/_xlfn.STDEV.S(moras2[SALARIO]))&gt;1.96,"Atípico","No")</f>
        <v>No</v>
      </c>
      <c r="K3246" t="str">
        <f>IF(ABS((moras2[[#This Row],[EDAD]]-AVERAGE($I:$I))/_xlfn.STDEV.S($I:$I))&gt;1.96,"Atípico","No")</f>
        <v>No</v>
      </c>
      <c r="L3246" t="str">
        <f t="shared" si="100"/>
        <v>26-35</v>
      </c>
      <c r="M3246" t="str">
        <f t="shared" si="101"/>
        <v>0-500.000</v>
      </c>
    </row>
    <row r="3247" spans="1:13" x14ac:dyDescent="0.35">
      <c r="A3247">
        <v>3230</v>
      </c>
      <c r="B3247" t="s">
        <v>9</v>
      </c>
      <c r="C3247">
        <v>336000</v>
      </c>
      <c r="D3247" t="s">
        <v>10</v>
      </c>
      <c r="E3247" t="s">
        <v>16</v>
      </c>
      <c r="F3247" t="s">
        <v>12</v>
      </c>
      <c r="G3247" t="s">
        <v>13</v>
      </c>
      <c r="H3247" t="s">
        <v>12</v>
      </c>
      <c r="I3247">
        <v>39</v>
      </c>
      <c r="J3247" t="str">
        <f>IF(ABS((C3247-AVERAGE($C:$C))/_xlfn.STDEV.S(moras2[SALARIO]))&gt;1.96,"Atípico","No")</f>
        <v>No</v>
      </c>
      <c r="K3247" t="str">
        <f>IF(ABS((moras2[[#This Row],[EDAD]]-AVERAGE($I:$I))/_xlfn.STDEV.S($I:$I))&gt;1.96,"Atípico","No")</f>
        <v>No</v>
      </c>
      <c r="L3247" t="str">
        <f t="shared" si="100"/>
        <v>36-45</v>
      </c>
      <c r="M3247" t="str">
        <f t="shared" si="101"/>
        <v>0-500.000</v>
      </c>
    </row>
    <row r="3248" spans="1:13" x14ac:dyDescent="0.35">
      <c r="A3248">
        <v>572</v>
      </c>
      <c r="B3248" t="s">
        <v>9</v>
      </c>
      <c r="C3248">
        <v>336000</v>
      </c>
      <c r="D3248" t="s">
        <v>10</v>
      </c>
      <c r="E3248" t="s">
        <v>16</v>
      </c>
      <c r="F3248" t="s">
        <v>12</v>
      </c>
      <c r="G3248" t="s">
        <v>13</v>
      </c>
      <c r="H3248" t="s">
        <v>13</v>
      </c>
      <c r="I3248">
        <v>53</v>
      </c>
      <c r="J3248" t="str">
        <f>IF(ABS((C3248-AVERAGE($C:$C))/_xlfn.STDEV.S(moras2[SALARIO]))&gt;1.96,"Atípico","No")</f>
        <v>No</v>
      </c>
      <c r="K3248" t="str">
        <f>IF(ABS((moras2[[#This Row],[EDAD]]-AVERAGE($I:$I))/_xlfn.STDEV.S($I:$I))&gt;1.96,"Atípico","No")</f>
        <v>No</v>
      </c>
      <c r="L3248" t="str">
        <f t="shared" si="100"/>
        <v>46-55</v>
      </c>
      <c r="M3248" t="str">
        <f t="shared" si="101"/>
        <v>0-500.000</v>
      </c>
    </row>
    <row r="3249" spans="1:13" x14ac:dyDescent="0.35">
      <c r="A3249">
        <v>2867</v>
      </c>
      <c r="B3249" t="s">
        <v>9</v>
      </c>
      <c r="C3249">
        <v>335930</v>
      </c>
      <c r="D3249" t="s">
        <v>10</v>
      </c>
      <c r="E3249" t="s">
        <v>16</v>
      </c>
      <c r="F3249" t="s">
        <v>12</v>
      </c>
      <c r="G3249" t="s">
        <v>13</v>
      </c>
      <c r="H3249" t="s">
        <v>13</v>
      </c>
      <c r="I3249">
        <v>49</v>
      </c>
      <c r="J3249" t="str">
        <f>IF(ABS((C3249-AVERAGE($C:$C))/_xlfn.STDEV.S(moras2[SALARIO]))&gt;1.96,"Atípico","No")</f>
        <v>No</v>
      </c>
      <c r="K3249" t="str">
        <f>IF(ABS((moras2[[#This Row],[EDAD]]-AVERAGE($I:$I))/_xlfn.STDEV.S($I:$I))&gt;1.96,"Atípico","No")</f>
        <v>No</v>
      </c>
      <c r="L3249" t="str">
        <f t="shared" si="100"/>
        <v>46-55</v>
      </c>
      <c r="M3249" t="str">
        <f t="shared" si="101"/>
        <v>0-500.000</v>
      </c>
    </row>
    <row r="3250" spans="1:13" x14ac:dyDescent="0.35">
      <c r="A3250">
        <v>4991</v>
      </c>
      <c r="B3250" t="s">
        <v>15</v>
      </c>
      <c r="C3250">
        <v>335860.17</v>
      </c>
      <c r="D3250" t="s">
        <v>10</v>
      </c>
      <c r="E3250" t="s">
        <v>11</v>
      </c>
      <c r="F3250" t="s">
        <v>12</v>
      </c>
      <c r="G3250" t="s">
        <v>13</v>
      </c>
      <c r="H3250" t="s">
        <v>13</v>
      </c>
      <c r="I3250">
        <v>35</v>
      </c>
      <c r="J3250" t="str">
        <f>IF(ABS((C3250-AVERAGE($C:$C))/_xlfn.STDEV.S(moras2[SALARIO]))&gt;1.96,"Atípico","No")</f>
        <v>No</v>
      </c>
      <c r="K3250" t="str">
        <f>IF(ABS((moras2[[#This Row],[EDAD]]-AVERAGE($I:$I))/_xlfn.STDEV.S($I:$I))&gt;1.96,"Atípico","No")</f>
        <v>No</v>
      </c>
      <c r="L3250" t="str">
        <f t="shared" si="100"/>
        <v>26-35</v>
      </c>
      <c r="M3250" t="str">
        <f t="shared" si="101"/>
        <v>0-500.000</v>
      </c>
    </row>
    <row r="3251" spans="1:13" x14ac:dyDescent="0.35">
      <c r="A3251">
        <v>2791</v>
      </c>
      <c r="B3251" t="s">
        <v>15</v>
      </c>
      <c r="C3251">
        <v>335772</v>
      </c>
      <c r="D3251" t="s">
        <v>10</v>
      </c>
      <c r="E3251" t="s">
        <v>11</v>
      </c>
      <c r="F3251" t="s">
        <v>12</v>
      </c>
      <c r="G3251" t="s">
        <v>13</v>
      </c>
      <c r="H3251" t="s">
        <v>12</v>
      </c>
      <c r="I3251">
        <v>51</v>
      </c>
      <c r="J3251" t="str">
        <f>IF(ABS((C3251-AVERAGE($C:$C))/_xlfn.STDEV.S(moras2[SALARIO]))&gt;1.96,"Atípico","No")</f>
        <v>No</v>
      </c>
      <c r="K3251" t="str">
        <f>IF(ABS((moras2[[#This Row],[EDAD]]-AVERAGE($I:$I))/_xlfn.STDEV.S($I:$I))&gt;1.96,"Atípico","No")</f>
        <v>No</v>
      </c>
      <c r="L3251" t="str">
        <f t="shared" si="100"/>
        <v>46-55</v>
      </c>
      <c r="M3251" t="str">
        <f t="shared" si="101"/>
        <v>0-500.000</v>
      </c>
    </row>
    <row r="3252" spans="1:13" x14ac:dyDescent="0.35">
      <c r="A3252">
        <v>2168</v>
      </c>
      <c r="B3252" t="s">
        <v>9</v>
      </c>
      <c r="C3252">
        <v>335377.5</v>
      </c>
      <c r="D3252" t="s">
        <v>10</v>
      </c>
      <c r="E3252" t="s">
        <v>16</v>
      </c>
      <c r="F3252" t="s">
        <v>12</v>
      </c>
      <c r="G3252" t="s">
        <v>13</v>
      </c>
      <c r="H3252" t="s">
        <v>13</v>
      </c>
      <c r="I3252">
        <v>22</v>
      </c>
      <c r="J3252" t="str">
        <f>IF(ABS((C3252-AVERAGE($C:$C))/_xlfn.STDEV.S(moras2[SALARIO]))&gt;1.96,"Atípico","No")</f>
        <v>No</v>
      </c>
      <c r="K3252" t="str">
        <f>IF(ABS((moras2[[#This Row],[EDAD]]-AVERAGE($I:$I))/_xlfn.STDEV.S($I:$I))&gt;1.96,"Atípico","No")</f>
        <v>No</v>
      </c>
      <c r="L3252" t="str">
        <f t="shared" si="100"/>
        <v>26-35</v>
      </c>
      <c r="M3252" t="str">
        <f t="shared" si="101"/>
        <v>0-500.000</v>
      </c>
    </row>
    <row r="3253" spans="1:13" x14ac:dyDescent="0.35">
      <c r="A3253">
        <v>4911</v>
      </c>
      <c r="B3253" t="s">
        <v>9</v>
      </c>
      <c r="C3253">
        <v>335206</v>
      </c>
      <c r="D3253" t="s">
        <v>10</v>
      </c>
      <c r="E3253" t="s">
        <v>16</v>
      </c>
      <c r="F3253" t="s">
        <v>12</v>
      </c>
      <c r="G3253" t="s">
        <v>13</v>
      </c>
      <c r="H3253" t="s">
        <v>13</v>
      </c>
      <c r="I3253">
        <v>37</v>
      </c>
      <c r="J3253" t="str">
        <f>IF(ABS((C3253-AVERAGE($C:$C))/_xlfn.STDEV.S(moras2[SALARIO]))&gt;1.96,"Atípico","No")</f>
        <v>No</v>
      </c>
      <c r="K3253" t="str">
        <f>IF(ABS((moras2[[#This Row],[EDAD]]-AVERAGE($I:$I))/_xlfn.STDEV.S($I:$I))&gt;1.96,"Atípico","No")</f>
        <v>No</v>
      </c>
      <c r="L3253" t="str">
        <f t="shared" si="100"/>
        <v>36-45</v>
      </c>
      <c r="M3253" t="str">
        <f t="shared" si="101"/>
        <v>0-500.000</v>
      </c>
    </row>
    <row r="3254" spans="1:13" x14ac:dyDescent="0.35">
      <c r="A3254">
        <v>460</v>
      </c>
      <c r="B3254" t="s">
        <v>9</v>
      </c>
      <c r="C3254">
        <v>335205.06</v>
      </c>
      <c r="D3254" t="s">
        <v>10</v>
      </c>
      <c r="E3254" t="s">
        <v>16</v>
      </c>
      <c r="F3254" t="s">
        <v>12</v>
      </c>
      <c r="G3254" t="s">
        <v>12</v>
      </c>
      <c r="H3254" t="s">
        <v>13</v>
      </c>
      <c r="I3254">
        <v>52</v>
      </c>
      <c r="J3254" t="str">
        <f>IF(ABS((C3254-AVERAGE($C:$C))/_xlfn.STDEV.S(moras2[SALARIO]))&gt;1.96,"Atípico","No")</f>
        <v>No</v>
      </c>
      <c r="K3254" t="str">
        <f>IF(ABS((moras2[[#This Row],[EDAD]]-AVERAGE($I:$I))/_xlfn.STDEV.S($I:$I))&gt;1.96,"Atípico","No")</f>
        <v>No</v>
      </c>
      <c r="L3254" t="str">
        <f t="shared" si="100"/>
        <v>46-55</v>
      </c>
      <c r="M3254" t="str">
        <f t="shared" si="101"/>
        <v>0-500.000</v>
      </c>
    </row>
    <row r="3255" spans="1:13" x14ac:dyDescent="0.35">
      <c r="A3255">
        <v>1632</v>
      </c>
      <c r="B3255" t="s">
        <v>9</v>
      </c>
      <c r="C3255">
        <v>335195.53000000003</v>
      </c>
      <c r="D3255" t="s">
        <v>10</v>
      </c>
      <c r="E3255" t="s">
        <v>16</v>
      </c>
      <c r="F3255" t="s">
        <v>12</v>
      </c>
      <c r="G3255" t="s">
        <v>13</v>
      </c>
      <c r="H3255" t="s">
        <v>12</v>
      </c>
      <c r="I3255">
        <v>47</v>
      </c>
      <c r="J3255" t="str">
        <f>IF(ABS((C3255-AVERAGE($C:$C))/_xlfn.STDEV.S(moras2[SALARIO]))&gt;1.96,"Atípico","No")</f>
        <v>No</v>
      </c>
      <c r="K3255" t="str">
        <f>IF(ABS((moras2[[#This Row],[EDAD]]-AVERAGE($I:$I))/_xlfn.STDEV.S($I:$I))&gt;1.96,"Atípico","No")</f>
        <v>No</v>
      </c>
      <c r="L3255" t="str">
        <f t="shared" si="100"/>
        <v>46-55</v>
      </c>
      <c r="M3255" t="str">
        <f t="shared" si="101"/>
        <v>0-500.000</v>
      </c>
    </row>
    <row r="3256" spans="1:13" x14ac:dyDescent="0.35">
      <c r="A3256">
        <v>2059</v>
      </c>
      <c r="B3256" t="s">
        <v>9</v>
      </c>
      <c r="C3256">
        <v>334141</v>
      </c>
      <c r="D3256" t="s">
        <v>18</v>
      </c>
      <c r="E3256" t="s">
        <v>16</v>
      </c>
      <c r="F3256" t="s">
        <v>12</v>
      </c>
      <c r="G3256" t="s">
        <v>13</v>
      </c>
      <c r="H3256" t="s">
        <v>12</v>
      </c>
      <c r="I3256">
        <v>38</v>
      </c>
      <c r="J3256" t="str">
        <f>IF(ABS((C3256-AVERAGE($C:$C))/_xlfn.STDEV.S(moras2[SALARIO]))&gt;1.96,"Atípico","No")</f>
        <v>No</v>
      </c>
      <c r="K3256" t="str">
        <f>IF(ABS((moras2[[#This Row],[EDAD]]-AVERAGE($I:$I))/_xlfn.STDEV.S($I:$I))&gt;1.96,"Atípico","No")</f>
        <v>No</v>
      </c>
      <c r="L3256" t="str">
        <f t="shared" si="100"/>
        <v>36-45</v>
      </c>
      <c r="M3256" t="str">
        <f t="shared" si="101"/>
        <v>0-500.000</v>
      </c>
    </row>
    <row r="3257" spans="1:13" x14ac:dyDescent="0.35">
      <c r="A3257">
        <v>4775</v>
      </c>
      <c r="B3257" t="s">
        <v>15</v>
      </c>
      <c r="C3257">
        <v>334110</v>
      </c>
      <c r="D3257" t="s">
        <v>10</v>
      </c>
      <c r="E3257" t="s">
        <v>16</v>
      </c>
      <c r="F3257" t="s">
        <v>12</v>
      </c>
      <c r="G3257" t="s">
        <v>13</v>
      </c>
      <c r="H3257" t="s">
        <v>12</v>
      </c>
      <c r="I3257">
        <v>31</v>
      </c>
      <c r="J3257" t="str">
        <f>IF(ABS((C3257-AVERAGE($C:$C))/_xlfn.STDEV.S(moras2[SALARIO]))&gt;1.96,"Atípico","No")</f>
        <v>No</v>
      </c>
      <c r="K3257" t="str">
        <f>IF(ABS((moras2[[#This Row],[EDAD]]-AVERAGE($I:$I))/_xlfn.STDEV.S($I:$I))&gt;1.96,"Atípico","No")</f>
        <v>No</v>
      </c>
      <c r="L3257" t="str">
        <f t="shared" si="100"/>
        <v>26-35</v>
      </c>
      <c r="M3257" t="str">
        <f t="shared" si="101"/>
        <v>0-500.000</v>
      </c>
    </row>
    <row r="3258" spans="1:13" x14ac:dyDescent="0.35">
      <c r="A3258">
        <v>1025</v>
      </c>
      <c r="B3258" t="s">
        <v>9</v>
      </c>
      <c r="C3258">
        <v>333671</v>
      </c>
      <c r="D3258" t="s">
        <v>10</v>
      </c>
      <c r="E3258" t="s">
        <v>16</v>
      </c>
      <c r="F3258" t="s">
        <v>12</v>
      </c>
      <c r="G3258" t="s">
        <v>12</v>
      </c>
      <c r="H3258" t="s">
        <v>13</v>
      </c>
      <c r="I3258">
        <v>23</v>
      </c>
      <c r="J3258" t="str">
        <f>IF(ABS((C3258-AVERAGE($C:$C))/_xlfn.STDEV.S(moras2[SALARIO]))&gt;1.96,"Atípico","No")</f>
        <v>No</v>
      </c>
      <c r="K3258" t="str">
        <f>IF(ABS((moras2[[#This Row],[EDAD]]-AVERAGE($I:$I))/_xlfn.STDEV.S($I:$I))&gt;1.96,"Atípico","No")</f>
        <v>No</v>
      </c>
      <c r="L3258" t="str">
        <f t="shared" si="100"/>
        <v>26-35</v>
      </c>
      <c r="M3258" t="str">
        <f t="shared" si="101"/>
        <v>0-500.000</v>
      </c>
    </row>
    <row r="3259" spans="1:13" x14ac:dyDescent="0.35">
      <c r="A3259">
        <v>2211</v>
      </c>
      <c r="B3259" t="s">
        <v>9</v>
      </c>
      <c r="C3259">
        <v>333500</v>
      </c>
      <c r="D3259" t="s">
        <v>10</v>
      </c>
      <c r="E3259" t="s">
        <v>16</v>
      </c>
      <c r="F3259" t="s">
        <v>12</v>
      </c>
      <c r="G3259" t="s">
        <v>13</v>
      </c>
      <c r="H3259" t="s">
        <v>13</v>
      </c>
      <c r="I3259">
        <v>41</v>
      </c>
      <c r="J3259" t="str">
        <f>IF(ABS((C3259-AVERAGE($C:$C))/_xlfn.STDEV.S(moras2[SALARIO]))&gt;1.96,"Atípico","No")</f>
        <v>No</v>
      </c>
      <c r="K3259" t="str">
        <f>IF(ABS((moras2[[#This Row],[EDAD]]-AVERAGE($I:$I))/_xlfn.STDEV.S($I:$I))&gt;1.96,"Atípico","No")</f>
        <v>No</v>
      </c>
      <c r="L3259" t="str">
        <f t="shared" si="100"/>
        <v>36-45</v>
      </c>
      <c r="M3259" t="str">
        <f t="shared" si="101"/>
        <v>0-500.000</v>
      </c>
    </row>
    <row r="3260" spans="1:13" x14ac:dyDescent="0.35">
      <c r="A3260">
        <v>4502</v>
      </c>
      <c r="B3260" t="s">
        <v>15</v>
      </c>
      <c r="C3260">
        <v>333320</v>
      </c>
      <c r="D3260" t="s">
        <v>10</v>
      </c>
      <c r="E3260" t="s">
        <v>16</v>
      </c>
      <c r="F3260" t="s">
        <v>12</v>
      </c>
      <c r="G3260" t="s">
        <v>13</v>
      </c>
      <c r="H3260" t="s">
        <v>13</v>
      </c>
      <c r="I3260">
        <v>20</v>
      </c>
      <c r="J3260" t="str">
        <f>IF(ABS((C3260-AVERAGE($C:$C))/_xlfn.STDEV.S(moras2[SALARIO]))&gt;1.96,"Atípico","No")</f>
        <v>No</v>
      </c>
      <c r="K3260" t="str">
        <f>IF(ABS((moras2[[#This Row],[EDAD]]-AVERAGE($I:$I))/_xlfn.STDEV.S($I:$I))&gt;1.96,"Atípico","No")</f>
        <v>No</v>
      </c>
      <c r="L3260" t="str">
        <f t="shared" si="100"/>
        <v>26-35</v>
      </c>
      <c r="M3260" t="str">
        <f t="shared" si="101"/>
        <v>0-500.000</v>
      </c>
    </row>
    <row r="3261" spans="1:13" x14ac:dyDescent="0.35">
      <c r="A3261">
        <v>353</v>
      </c>
      <c r="B3261" t="s">
        <v>15</v>
      </c>
      <c r="C3261">
        <v>333094.01</v>
      </c>
      <c r="D3261" t="s">
        <v>10</v>
      </c>
      <c r="E3261" t="s">
        <v>16</v>
      </c>
      <c r="F3261" t="s">
        <v>12</v>
      </c>
      <c r="G3261" t="s">
        <v>13</v>
      </c>
      <c r="H3261" t="s">
        <v>13</v>
      </c>
      <c r="I3261">
        <v>32</v>
      </c>
      <c r="J3261" t="str">
        <f>IF(ABS((C3261-AVERAGE($C:$C))/_xlfn.STDEV.S(moras2[SALARIO]))&gt;1.96,"Atípico","No")</f>
        <v>No</v>
      </c>
      <c r="K3261" t="str">
        <f>IF(ABS((moras2[[#This Row],[EDAD]]-AVERAGE($I:$I))/_xlfn.STDEV.S($I:$I))&gt;1.96,"Atípico","No")</f>
        <v>No</v>
      </c>
      <c r="L3261" t="str">
        <f t="shared" si="100"/>
        <v>26-35</v>
      </c>
      <c r="M3261" t="str">
        <f t="shared" si="101"/>
        <v>0-500.000</v>
      </c>
    </row>
    <row r="3262" spans="1:13" x14ac:dyDescent="0.35">
      <c r="A3262">
        <v>4652</v>
      </c>
      <c r="B3262" t="s">
        <v>9</v>
      </c>
      <c r="C3262">
        <v>332791</v>
      </c>
      <c r="D3262" t="s">
        <v>10</v>
      </c>
      <c r="E3262" t="s">
        <v>16</v>
      </c>
      <c r="F3262" t="s">
        <v>12</v>
      </c>
      <c r="G3262" t="s">
        <v>13</v>
      </c>
      <c r="H3262" t="s">
        <v>12</v>
      </c>
      <c r="I3262">
        <v>37</v>
      </c>
      <c r="J3262" t="str">
        <f>IF(ABS((C3262-AVERAGE($C:$C))/_xlfn.STDEV.S(moras2[SALARIO]))&gt;1.96,"Atípico","No")</f>
        <v>No</v>
      </c>
      <c r="K3262" t="str">
        <f>IF(ABS((moras2[[#This Row],[EDAD]]-AVERAGE($I:$I))/_xlfn.STDEV.S($I:$I))&gt;1.96,"Atípico","No")</f>
        <v>No</v>
      </c>
      <c r="L3262" t="str">
        <f t="shared" si="100"/>
        <v>36-45</v>
      </c>
      <c r="M3262" t="str">
        <f t="shared" si="101"/>
        <v>0-500.000</v>
      </c>
    </row>
    <row r="3263" spans="1:13" x14ac:dyDescent="0.35">
      <c r="A3263">
        <v>4412</v>
      </c>
      <c r="B3263" t="s">
        <v>9</v>
      </c>
      <c r="C3263">
        <v>332233.40000000002</v>
      </c>
      <c r="D3263" t="s">
        <v>10</v>
      </c>
      <c r="E3263" t="s">
        <v>16</v>
      </c>
      <c r="F3263" t="s">
        <v>12</v>
      </c>
      <c r="G3263" t="s">
        <v>13</v>
      </c>
      <c r="H3263" t="s">
        <v>13</v>
      </c>
      <c r="I3263">
        <v>30</v>
      </c>
      <c r="J3263" t="str">
        <f>IF(ABS((C3263-AVERAGE($C:$C))/_xlfn.STDEV.S(moras2[SALARIO]))&gt;1.96,"Atípico","No")</f>
        <v>No</v>
      </c>
      <c r="K3263" t="str">
        <f>IF(ABS((moras2[[#This Row],[EDAD]]-AVERAGE($I:$I))/_xlfn.STDEV.S($I:$I))&gt;1.96,"Atípico","No")</f>
        <v>No</v>
      </c>
      <c r="L3263" t="str">
        <f t="shared" si="100"/>
        <v>26-35</v>
      </c>
      <c r="M3263" t="str">
        <f t="shared" si="101"/>
        <v>0-500.000</v>
      </c>
    </row>
    <row r="3264" spans="1:13" x14ac:dyDescent="0.35">
      <c r="A3264">
        <v>1284</v>
      </c>
      <c r="B3264" t="s">
        <v>15</v>
      </c>
      <c r="C3264">
        <v>332161</v>
      </c>
      <c r="D3264" t="s">
        <v>17</v>
      </c>
      <c r="E3264" t="s">
        <v>16</v>
      </c>
      <c r="F3264" t="s">
        <v>12</v>
      </c>
      <c r="G3264" t="s">
        <v>12</v>
      </c>
      <c r="H3264" t="s">
        <v>13</v>
      </c>
      <c r="I3264">
        <v>40</v>
      </c>
      <c r="J3264" t="str">
        <f>IF(ABS((C3264-AVERAGE($C:$C))/_xlfn.STDEV.S(moras2[SALARIO]))&gt;1.96,"Atípico","No")</f>
        <v>No</v>
      </c>
      <c r="K3264" t="str">
        <f>IF(ABS((moras2[[#This Row],[EDAD]]-AVERAGE($I:$I))/_xlfn.STDEV.S($I:$I))&gt;1.96,"Atípico","No")</f>
        <v>No</v>
      </c>
      <c r="L3264" t="str">
        <f t="shared" si="100"/>
        <v>36-45</v>
      </c>
      <c r="M3264" t="str">
        <f t="shared" si="101"/>
        <v>0-500.000</v>
      </c>
    </row>
    <row r="3265" spans="1:13" x14ac:dyDescent="0.35">
      <c r="A3265">
        <v>4421</v>
      </c>
      <c r="B3265" t="s">
        <v>9</v>
      </c>
      <c r="C3265">
        <v>332063.19</v>
      </c>
      <c r="D3265" t="s">
        <v>10</v>
      </c>
      <c r="E3265" t="s">
        <v>16</v>
      </c>
      <c r="F3265" t="s">
        <v>12</v>
      </c>
      <c r="G3265" t="s">
        <v>13</v>
      </c>
      <c r="H3265" t="s">
        <v>13</v>
      </c>
      <c r="I3265">
        <v>22</v>
      </c>
      <c r="J3265" t="str">
        <f>IF(ABS((C3265-AVERAGE($C:$C))/_xlfn.STDEV.S(moras2[SALARIO]))&gt;1.96,"Atípico","No")</f>
        <v>No</v>
      </c>
      <c r="K3265" t="str">
        <f>IF(ABS((moras2[[#This Row],[EDAD]]-AVERAGE($I:$I))/_xlfn.STDEV.S($I:$I))&gt;1.96,"Atípico","No")</f>
        <v>No</v>
      </c>
      <c r="L3265" t="str">
        <f t="shared" si="100"/>
        <v>26-35</v>
      </c>
      <c r="M3265" t="str">
        <f t="shared" si="101"/>
        <v>0-500.000</v>
      </c>
    </row>
    <row r="3266" spans="1:13" x14ac:dyDescent="0.35">
      <c r="A3266">
        <v>4714</v>
      </c>
      <c r="B3266" t="s">
        <v>9</v>
      </c>
      <c r="C3266">
        <v>331398</v>
      </c>
      <c r="D3266" t="s">
        <v>10</v>
      </c>
      <c r="E3266" t="s">
        <v>16</v>
      </c>
      <c r="F3266" t="s">
        <v>12</v>
      </c>
      <c r="G3266" t="s">
        <v>13</v>
      </c>
      <c r="H3266" t="s">
        <v>13</v>
      </c>
      <c r="I3266">
        <v>30</v>
      </c>
      <c r="J3266" t="str">
        <f>IF(ABS((C3266-AVERAGE($C:$C))/_xlfn.STDEV.S(moras2[SALARIO]))&gt;1.96,"Atípico","No")</f>
        <v>No</v>
      </c>
      <c r="K3266" t="str">
        <f>IF(ABS((moras2[[#This Row],[EDAD]]-AVERAGE($I:$I))/_xlfn.STDEV.S($I:$I))&gt;1.96,"Atípico","No")</f>
        <v>No</v>
      </c>
      <c r="L3266" t="str">
        <f t="shared" ref="L3266:L3329" si="102">IF(I3266&lt;=35,"26-35",IF(I3266&lt;=45,"36-45",IF(I3266&lt;=55,"46-55","56+")))</f>
        <v>26-35</v>
      </c>
      <c r="M3266" t="str">
        <f t="shared" ref="M3266:M3329" si="103">IF(C3266&lt;=500000,"0-500.000",
IF(C3266&lt;=1000000,"500.001-1.000.000",
IF(C3266&lt;=5000000,"1.000.001-5.000.000",
"5.000.001-16.858.742")))</f>
        <v>0-500.000</v>
      </c>
    </row>
    <row r="3267" spans="1:13" x14ac:dyDescent="0.35">
      <c r="A3267">
        <v>3036</v>
      </c>
      <c r="B3267" t="s">
        <v>9</v>
      </c>
      <c r="C3267">
        <v>331181</v>
      </c>
      <c r="D3267" t="s">
        <v>17</v>
      </c>
      <c r="E3267" t="s">
        <v>16</v>
      </c>
      <c r="F3267" t="s">
        <v>12</v>
      </c>
      <c r="G3267" t="s">
        <v>13</v>
      </c>
      <c r="H3267" t="s">
        <v>13</v>
      </c>
      <c r="I3267">
        <v>41</v>
      </c>
      <c r="J3267" t="str">
        <f>IF(ABS((C3267-AVERAGE($C:$C))/_xlfn.STDEV.S(moras2[SALARIO]))&gt;1.96,"Atípico","No")</f>
        <v>No</v>
      </c>
      <c r="K3267" t="str">
        <f>IF(ABS((moras2[[#This Row],[EDAD]]-AVERAGE($I:$I))/_xlfn.STDEV.S($I:$I))&gt;1.96,"Atípico","No")</f>
        <v>No</v>
      </c>
      <c r="L3267" t="str">
        <f t="shared" si="102"/>
        <v>36-45</v>
      </c>
      <c r="M3267" t="str">
        <f t="shared" si="103"/>
        <v>0-500.000</v>
      </c>
    </row>
    <row r="3268" spans="1:13" x14ac:dyDescent="0.35">
      <c r="A3268">
        <v>1104</v>
      </c>
      <c r="B3268" t="s">
        <v>9</v>
      </c>
      <c r="C3268">
        <v>331181</v>
      </c>
      <c r="D3268" t="s">
        <v>18</v>
      </c>
      <c r="E3268" t="s">
        <v>16</v>
      </c>
      <c r="F3268" t="s">
        <v>12</v>
      </c>
      <c r="G3268" t="s">
        <v>12</v>
      </c>
      <c r="H3268" t="s">
        <v>12</v>
      </c>
      <c r="I3268">
        <v>30</v>
      </c>
      <c r="J3268" t="str">
        <f>IF(ABS((C3268-AVERAGE($C:$C))/_xlfn.STDEV.S(moras2[SALARIO]))&gt;1.96,"Atípico","No")</f>
        <v>No</v>
      </c>
      <c r="K3268" t="str">
        <f>IF(ABS((moras2[[#This Row],[EDAD]]-AVERAGE($I:$I))/_xlfn.STDEV.S($I:$I))&gt;1.96,"Atípico","No")</f>
        <v>No</v>
      </c>
      <c r="L3268" t="str">
        <f t="shared" si="102"/>
        <v>26-35</v>
      </c>
      <c r="M3268" t="str">
        <f t="shared" si="103"/>
        <v>0-500.000</v>
      </c>
    </row>
    <row r="3269" spans="1:13" x14ac:dyDescent="0.35">
      <c r="A3269">
        <v>3557</v>
      </c>
      <c r="B3269" t="s">
        <v>9</v>
      </c>
      <c r="C3269">
        <v>331181</v>
      </c>
      <c r="D3269" t="s">
        <v>18</v>
      </c>
      <c r="E3269" t="s">
        <v>16</v>
      </c>
      <c r="F3269" t="s">
        <v>12</v>
      </c>
      <c r="G3269" t="s">
        <v>13</v>
      </c>
      <c r="H3269" t="s">
        <v>12</v>
      </c>
      <c r="I3269">
        <v>51</v>
      </c>
      <c r="J3269" t="str">
        <f>IF(ABS((C3269-AVERAGE($C:$C))/_xlfn.STDEV.S(moras2[SALARIO]))&gt;1.96,"Atípico","No")</f>
        <v>No</v>
      </c>
      <c r="K3269" t="str">
        <f>IF(ABS((moras2[[#This Row],[EDAD]]-AVERAGE($I:$I))/_xlfn.STDEV.S($I:$I))&gt;1.96,"Atípico","No")</f>
        <v>No</v>
      </c>
      <c r="L3269" t="str">
        <f t="shared" si="102"/>
        <v>46-55</v>
      </c>
      <c r="M3269" t="str">
        <f t="shared" si="103"/>
        <v>0-500.000</v>
      </c>
    </row>
    <row r="3270" spans="1:13" x14ac:dyDescent="0.35">
      <c r="A3270">
        <v>4984</v>
      </c>
      <c r="B3270" t="s">
        <v>9</v>
      </c>
      <c r="C3270">
        <v>331181</v>
      </c>
      <c r="D3270" t="s">
        <v>18</v>
      </c>
      <c r="E3270" t="s">
        <v>16</v>
      </c>
      <c r="F3270" t="s">
        <v>12</v>
      </c>
      <c r="G3270" t="s">
        <v>12</v>
      </c>
      <c r="H3270" t="s">
        <v>12</v>
      </c>
      <c r="I3270">
        <v>55</v>
      </c>
      <c r="J3270" t="str">
        <f>IF(ABS((C3270-AVERAGE($C:$C))/_xlfn.STDEV.S(moras2[SALARIO]))&gt;1.96,"Atípico","No")</f>
        <v>No</v>
      </c>
      <c r="K3270" t="str">
        <f>IF(ABS((moras2[[#This Row],[EDAD]]-AVERAGE($I:$I))/_xlfn.STDEV.S($I:$I))&gt;1.96,"Atípico","No")</f>
        <v>No</v>
      </c>
      <c r="L3270" t="str">
        <f t="shared" si="102"/>
        <v>46-55</v>
      </c>
      <c r="M3270" t="str">
        <f t="shared" si="103"/>
        <v>0-500.000</v>
      </c>
    </row>
    <row r="3271" spans="1:13" x14ac:dyDescent="0.35">
      <c r="A3271">
        <v>1748</v>
      </c>
      <c r="B3271" t="s">
        <v>9</v>
      </c>
      <c r="C3271">
        <v>331181</v>
      </c>
      <c r="D3271" t="s">
        <v>18</v>
      </c>
      <c r="E3271" t="s">
        <v>16</v>
      </c>
      <c r="F3271" t="s">
        <v>12</v>
      </c>
      <c r="G3271" t="s">
        <v>13</v>
      </c>
      <c r="H3271" t="s">
        <v>12</v>
      </c>
      <c r="I3271">
        <v>57</v>
      </c>
      <c r="J3271" t="str">
        <f>IF(ABS((C3271-AVERAGE($C:$C))/_xlfn.STDEV.S(moras2[SALARIO]))&gt;1.96,"Atípico","No")</f>
        <v>No</v>
      </c>
      <c r="K3271" t="str">
        <f>IF(ABS((moras2[[#This Row],[EDAD]]-AVERAGE($I:$I))/_xlfn.STDEV.S($I:$I))&gt;1.96,"Atípico","No")</f>
        <v>No</v>
      </c>
      <c r="L3271" t="str">
        <f t="shared" si="102"/>
        <v>56+</v>
      </c>
      <c r="M3271" t="str">
        <f t="shared" si="103"/>
        <v>0-500.000</v>
      </c>
    </row>
    <row r="3272" spans="1:13" x14ac:dyDescent="0.35">
      <c r="A3272">
        <v>3517</v>
      </c>
      <c r="B3272" t="s">
        <v>15</v>
      </c>
      <c r="C3272">
        <v>331181</v>
      </c>
      <c r="D3272" t="s">
        <v>18</v>
      </c>
      <c r="E3272" t="s">
        <v>16</v>
      </c>
      <c r="F3272" t="s">
        <v>12</v>
      </c>
      <c r="G3272" t="s">
        <v>13</v>
      </c>
      <c r="H3272" t="s">
        <v>13</v>
      </c>
      <c r="I3272">
        <v>59</v>
      </c>
      <c r="J3272" t="str">
        <f>IF(ABS((C3272-AVERAGE($C:$C))/_xlfn.STDEV.S(moras2[SALARIO]))&gt;1.96,"Atípico","No")</f>
        <v>No</v>
      </c>
      <c r="K3272" t="str">
        <f>IF(ABS((moras2[[#This Row],[EDAD]]-AVERAGE($I:$I))/_xlfn.STDEV.S($I:$I))&gt;1.96,"Atípico","No")</f>
        <v>No</v>
      </c>
      <c r="L3272" t="str">
        <f t="shared" si="102"/>
        <v>56+</v>
      </c>
      <c r="M3272" t="str">
        <f t="shared" si="103"/>
        <v>0-500.000</v>
      </c>
    </row>
    <row r="3273" spans="1:13" x14ac:dyDescent="0.35">
      <c r="A3273">
        <v>263</v>
      </c>
      <c r="B3273" t="s">
        <v>9</v>
      </c>
      <c r="C3273">
        <v>331181</v>
      </c>
      <c r="D3273" t="s">
        <v>18</v>
      </c>
      <c r="E3273" t="s">
        <v>16</v>
      </c>
      <c r="F3273" t="s">
        <v>12</v>
      </c>
      <c r="G3273" t="s">
        <v>13</v>
      </c>
      <c r="H3273" t="s">
        <v>12</v>
      </c>
      <c r="I3273">
        <v>62</v>
      </c>
      <c r="J3273" t="str">
        <f>IF(ABS((C3273-AVERAGE($C:$C))/_xlfn.STDEV.S(moras2[SALARIO]))&gt;1.96,"Atípico","No")</f>
        <v>No</v>
      </c>
      <c r="K3273" t="str">
        <f>IF(ABS((moras2[[#This Row],[EDAD]]-AVERAGE($I:$I))/_xlfn.STDEV.S($I:$I))&gt;1.96,"Atípico","No")</f>
        <v>No</v>
      </c>
      <c r="L3273" t="str">
        <f t="shared" si="102"/>
        <v>56+</v>
      </c>
      <c r="M3273" t="str">
        <f t="shared" si="103"/>
        <v>0-500.000</v>
      </c>
    </row>
    <row r="3274" spans="1:13" x14ac:dyDescent="0.35">
      <c r="A3274">
        <v>1170</v>
      </c>
      <c r="B3274" t="s">
        <v>9</v>
      </c>
      <c r="C3274">
        <v>331171</v>
      </c>
      <c r="D3274" t="s">
        <v>10</v>
      </c>
      <c r="E3274" t="s">
        <v>16</v>
      </c>
      <c r="F3274" t="s">
        <v>12</v>
      </c>
      <c r="G3274" t="s">
        <v>13</v>
      </c>
      <c r="H3274" t="s">
        <v>13</v>
      </c>
      <c r="I3274">
        <v>47</v>
      </c>
      <c r="J3274" t="str">
        <f>IF(ABS((C3274-AVERAGE($C:$C))/_xlfn.STDEV.S(moras2[SALARIO]))&gt;1.96,"Atípico","No")</f>
        <v>No</v>
      </c>
      <c r="K3274" t="str">
        <f>IF(ABS((moras2[[#This Row],[EDAD]]-AVERAGE($I:$I))/_xlfn.STDEV.S($I:$I))&gt;1.96,"Atípico","No")</f>
        <v>No</v>
      </c>
      <c r="L3274" t="str">
        <f t="shared" si="102"/>
        <v>46-55</v>
      </c>
      <c r="M3274" t="str">
        <f t="shared" si="103"/>
        <v>0-500.000</v>
      </c>
    </row>
    <row r="3275" spans="1:13" x14ac:dyDescent="0.35">
      <c r="A3275">
        <v>4154</v>
      </c>
      <c r="B3275" t="s">
        <v>9</v>
      </c>
      <c r="C3275">
        <v>331059</v>
      </c>
      <c r="D3275" t="s">
        <v>18</v>
      </c>
      <c r="E3275" t="s">
        <v>16</v>
      </c>
      <c r="F3275" t="s">
        <v>12</v>
      </c>
      <c r="G3275" t="s">
        <v>13</v>
      </c>
      <c r="H3275" t="s">
        <v>12</v>
      </c>
      <c r="I3275">
        <v>45</v>
      </c>
      <c r="J3275" t="str">
        <f>IF(ABS((C3275-AVERAGE($C:$C))/_xlfn.STDEV.S(moras2[SALARIO]))&gt;1.96,"Atípico","No")</f>
        <v>No</v>
      </c>
      <c r="K3275" t="str">
        <f>IF(ABS((moras2[[#This Row],[EDAD]]-AVERAGE($I:$I))/_xlfn.STDEV.S($I:$I))&gt;1.96,"Atípico","No")</f>
        <v>No</v>
      </c>
      <c r="L3275" t="str">
        <f t="shared" si="102"/>
        <v>36-45</v>
      </c>
      <c r="M3275" t="str">
        <f t="shared" si="103"/>
        <v>0-500.000</v>
      </c>
    </row>
    <row r="3276" spans="1:13" x14ac:dyDescent="0.35">
      <c r="A3276">
        <v>1314</v>
      </c>
      <c r="B3276" t="s">
        <v>9</v>
      </c>
      <c r="C3276">
        <v>330798</v>
      </c>
      <c r="D3276" t="s">
        <v>18</v>
      </c>
      <c r="E3276" t="s">
        <v>16</v>
      </c>
      <c r="F3276" t="s">
        <v>12</v>
      </c>
      <c r="G3276" t="s">
        <v>13</v>
      </c>
      <c r="H3276" t="s">
        <v>13</v>
      </c>
      <c r="I3276">
        <v>33</v>
      </c>
      <c r="J3276" t="str">
        <f>IF(ABS((C3276-AVERAGE($C:$C))/_xlfn.STDEV.S(moras2[SALARIO]))&gt;1.96,"Atípico","No")</f>
        <v>No</v>
      </c>
      <c r="K3276" t="str">
        <f>IF(ABS((moras2[[#This Row],[EDAD]]-AVERAGE($I:$I))/_xlfn.STDEV.S($I:$I))&gt;1.96,"Atípico","No")</f>
        <v>No</v>
      </c>
      <c r="L3276" t="str">
        <f t="shared" si="102"/>
        <v>26-35</v>
      </c>
      <c r="M3276" t="str">
        <f t="shared" si="103"/>
        <v>0-500.000</v>
      </c>
    </row>
    <row r="3277" spans="1:13" x14ac:dyDescent="0.35">
      <c r="A3277">
        <v>2642</v>
      </c>
      <c r="B3277" t="s">
        <v>15</v>
      </c>
      <c r="C3277">
        <v>330722.57</v>
      </c>
      <c r="D3277" t="s">
        <v>10</v>
      </c>
      <c r="E3277" t="s">
        <v>16</v>
      </c>
      <c r="F3277" t="s">
        <v>12</v>
      </c>
      <c r="G3277" t="s">
        <v>13</v>
      </c>
      <c r="H3277" t="s">
        <v>13</v>
      </c>
      <c r="I3277">
        <v>37</v>
      </c>
      <c r="J3277" t="str">
        <f>IF(ABS((C3277-AVERAGE($C:$C))/_xlfn.STDEV.S(moras2[SALARIO]))&gt;1.96,"Atípico","No")</f>
        <v>No</v>
      </c>
      <c r="K3277" t="str">
        <f>IF(ABS((moras2[[#This Row],[EDAD]]-AVERAGE($I:$I))/_xlfn.STDEV.S($I:$I))&gt;1.96,"Atípico","No")</f>
        <v>No</v>
      </c>
      <c r="L3277" t="str">
        <f t="shared" si="102"/>
        <v>36-45</v>
      </c>
      <c r="M3277" t="str">
        <f t="shared" si="103"/>
        <v>0-500.000</v>
      </c>
    </row>
    <row r="3278" spans="1:13" x14ac:dyDescent="0.35">
      <c r="A3278">
        <v>841</v>
      </c>
      <c r="B3278" t="s">
        <v>15</v>
      </c>
      <c r="C3278">
        <v>330550</v>
      </c>
      <c r="D3278" t="s">
        <v>10</v>
      </c>
      <c r="E3278" t="s">
        <v>16</v>
      </c>
      <c r="F3278" t="s">
        <v>12</v>
      </c>
      <c r="G3278" t="s">
        <v>13</v>
      </c>
      <c r="H3278" t="s">
        <v>13</v>
      </c>
      <c r="I3278">
        <v>59</v>
      </c>
      <c r="J3278" t="str">
        <f>IF(ABS((C3278-AVERAGE($C:$C))/_xlfn.STDEV.S(moras2[SALARIO]))&gt;1.96,"Atípico","No")</f>
        <v>No</v>
      </c>
      <c r="K3278" t="str">
        <f>IF(ABS((moras2[[#This Row],[EDAD]]-AVERAGE($I:$I))/_xlfn.STDEV.S($I:$I))&gt;1.96,"Atípico","No")</f>
        <v>No</v>
      </c>
      <c r="L3278" t="str">
        <f t="shared" si="102"/>
        <v>56+</v>
      </c>
      <c r="M3278" t="str">
        <f t="shared" si="103"/>
        <v>0-500.000</v>
      </c>
    </row>
    <row r="3279" spans="1:13" x14ac:dyDescent="0.35">
      <c r="A3279">
        <v>3714</v>
      </c>
      <c r="B3279" t="s">
        <v>15</v>
      </c>
      <c r="C3279">
        <v>330278</v>
      </c>
      <c r="D3279" t="s">
        <v>10</v>
      </c>
      <c r="E3279" t="s">
        <v>16</v>
      </c>
      <c r="F3279" t="s">
        <v>12</v>
      </c>
      <c r="G3279" t="s">
        <v>13</v>
      </c>
      <c r="H3279" t="s">
        <v>13</v>
      </c>
      <c r="I3279">
        <v>40</v>
      </c>
      <c r="J3279" t="str">
        <f>IF(ABS((C3279-AVERAGE($C:$C))/_xlfn.STDEV.S(moras2[SALARIO]))&gt;1.96,"Atípico","No")</f>
        <v>No</v>
      </c>
      <c r="K3279" t="str">
        <f>IF(ABS((moras2[[#This Row],[EDAD]]-AVERAGE($I:$I))/_xlfn.STDEV.S($I:$I))&gt;1.96,"Atípico","No")</f>
        <v>No</v>
      </c>
      <c r="L3279" t="str">
        <f t="shared" si="102"/>
        <v>36-45</v>
      </c>
      <c r="M3279" t="str">
        <f t="shared" si="103"/>
        <v>0-500.000</v>
      </c>
    </row>
    <row r="3280" spans="1:13" x14ac:dyDescent="0.35">
      <c r="A3280">
        <v>2931</v>
      </c>
      <c r="B3280" t="s">
        <v>9</v>
      </c>
      <c r="C3280">
        <v>330226.88</v>
      </c>
      <c r="D3280" t="s">
        <v>10</v>
      </c>
      <c r="E3280" t="s">
        <v>16</v>
      </c>
      <c r="F3280" t="s">
        <v>12</v>
      </c>
      <c r="G3280" t="s">
        <v>12</v>
      </c>
      <c r="H3280" t="s">
        <v>13</v>
      </c>
      <c r="I3280">
        <v>49</v>
      </c>
      <c r="J3280" t="str">
        <f>IF(ABS((C3280-AVERAGE($C:$C))/_xlfn.STDEV.S(moras2[SALARIO]))&gt;1.96,"Atípico","No")</f>
        <v>No</v>
      </c>
      <c r="K3280" t="str">
        <f>IF(ABS((moras2[[#This Row],[EDAD]]-AVERAGE($I:$I))/_xlfn.STDEV.S($I:$I))&gt;1.96,"Atípico","No")</f>
        <v>No</v>
      </c>
      <c r="L3280" t="str">
        <f t="shared" si="102"/>
        <v>46-55</v>
      </c>
      <c r="M3280" t="str">
        <f t="shared" si="103"/>
        <v>0-500.000</v>
      </c>
    </row>
    <row r="3281" spans="1:13" x14ac:dyDescent="0.35">
      <c r="A3281">
        <v>2304</v>
      </c>
      <c r="B3281" t="s">
        <v>9</v>
      </c>
      <c r="C3281">
        <v>330000</v>
      </c>
      <c r="D3281" t="s">
        <v>10</v>
      </c>
      <c r="E3281" t="s">
        <v>16</v>
      </c>
      <c r="F3281" t="s">
        <v>12</v>
      </c>
      <c r="G3281" t="s">
        <v>13</v>
      </c>
      <c r="H3281" t="s">
        <v>13</v>
      </c>
      <c r="I3281">
        <v>21</v>
      </c>
      <c r="J3281" t="str">
        <f>IF(ABS((C3281-AVERAGE($C:$C))/_xlfn.STDEV.S(moras2[SALARIO]))&gt;1.96,"Atípico","No")</f>
        <v>No</v>
      </c>
      <c r="K3281" t="str">
        <f>IF(ABS((moras2[[#This Row],[EDAD]]-AVERAGE($I:$I))/_xlfn.STDEV.S($I:$I))&gt;1.96,"Atípico","No")</f>
        <v>No</v>
      </c>
      <c r="L3281" t="str">
        <f t="shared" si="102"/>
        <v>26-35</v>
      </c>
      <c r="M3281" t="str">
        <f t="shared" si="103"/>
        <v>0-500.000</v>
      </c>
    </row>
    <row r="3282" spans="1:13" x14ac:dyDescent="0.35">
      <c r="A3282">
        <v>4952</v>
      </c>
      <c r="B3282" t="s">
        <v>15</v>
      </c>
      <c r="C3282">
        <v>330000</v>
      </c>
      <c r="D3282" t="s">
        <v>10</v>
      </c>
      <c r="E3282" t="s">
        <v>16</v>
      </c>
      <c r="F3282" t="s">
        <v>12</v>
      </c>
      <c r="G3282" t="s">
        <v>13</v>
      </c>
      <c r="H3282" t="s">
        <v>13</v>
      </c>
      <c r="I3282">
        <v>25</v>
      </c>
      <c r="J3282" t="str">
        <f>IF(ABS((C3282-AVERAGE($C:$C))/_xlfn.STDEV.S(moras2[SALARIO]))&gt;1.96,"Atípico","No")</f>
        <v>No</v>
      </c>
      <c r="K3282" t="str">
        <f>IF(ABS((moras2[[#This Row],[EDAD]]-AVERAGE($I:$I))/_xlfn.STDEV.S($I:$I))&gt;1.96,"Atípico","No")</f>
        <v>No</v>
      </c>
      <c r="L3282" t="str">
        <f t="shared" si="102"/>
        <v>26-35</v>
      </c>
      <c r="M3282" t="str">
        <f t="shared" si="103"/>
        <v>0-500.000</v>
      </c>
    </row>
    <row r="3283" spans="1:13" x14ac:dyDescent="0.35">
      <c r="A3283">
        <v>3756</v>
      </c>
      <c r="B3283" t="s">
        <v>9</v>
      </c>
      <c r="C3283">
        <v>330000</v>
      </c>
      <c r="D3283" t="s">
        <v>10</v>
      </c>
      <c r="E3283" t="s">
        <v>16</v>
      </c>
      <c r="F3283" t="s">
        <v>12</v>
      </c>
      <c r="G3283" t="s">
        <v>13</v>
      </c>
      <c r="H3283" t="s">
        <v>13</v>
      </c>
      <c r="I3283">
        <v>33</v>
      </c>
      <c r="J3283" t="str">
        <f>IF(ABS((C3283-AVERAGE($C:$C))/_xlfn.STDEV.S(moras2[SALARIO]))&gt;1.96,"Atípico","No")</f>
        <v>No</v>
      </c>
      <c r="K3283" t="str">
        <f>IF(ABS((moras2[[#This Row],[EDAD]]-AVERAGE($I:$I))/_xlfn.STDEV.S($I:$I))&gt;1.96,"Atípico","No")</f>
        <v>No</v>
      </c>
      <c r="L3283" t="str">
        <f t="shared" si="102"/>
        <v>26-35</v>
      </c>
      <c r="M3283" t="str">
        <f t="shared" si="103"/>
        <v>0-500.000</v>
      </c>
    </row>
    <row r="3284" spans="1:13" x14ac:dyDescent="0.35">
      <c r="A3284">
        <v>4283</v>
      </c>
      <c r="B3284" t="s">
        <v>15</v>
      </c>
      <c r="C3284">
        <v>330000</v>
      </c>
      <c r="D3284" t="s">
        <v>10</v>
      </c>
      <c r="E3284" t="s">
        <v>11</v>
      </c>
      <c r="F3284" t="s">
        <v>12</v>
      </c>
      <c r="G3284" t="s">
        <v>13</v>
      </c>
      <c r="H3284" t="s">
        <v>13</v>
      </c>
      <c r="I3284">
        <v>35</v>
      </c>
      <c r="J3284" t="str">
        <f>IF(ABS((C3284-AVERAGE($C:$C))/_xlfn.STDEV.S(moras2[SALARIO]))&gt;1.96,"Atípico","No")</f>
        <v>No</v>
      </c>
      <c r="K3284" t="str">
        <f>IF(ABS((moras2[[#This Row],[EDAD]]-AVERAGE($I:$I))/_xlfn.STDEV.S($I:$I))&gt;1.96,"Atípico","No")</f>
        <v>No</v>
      </c>
      <c r="L3284" t="str">
        <f t="shared" si="102"/>
        <v>26-35</v>
      </c>
      <c r="M3284" t="str">
        <f t="shared" si="103"/>
        <v>0-500.000</v>
      </c>
    </row>
    <row r="3285" spans="1:13" x14ac:dyDescent="0.35">
      <c r="A3285">
        <v>2901</v>
      </c>
      <c r="B3285" t="s">
        <v>9</v>
      </c>
      <c r="C3285">
        <v>330000</v>
      </c>
      <c r="D3285" t="s">
        <v>10</v>
      </c>
      <c r="E3285" t="s">
        <v>16</v>
      </c>
      <c r="F3285" t="s">
        <v>12</v>
      </c>
      <c r="G3285" t="s">
        <v>12</v>
      </c>
      <c r="H3285" t="s">
        <v>13</v>
      </c>
      <c r="I3285">
        <v>47</v>
      </c>
      <c r="J3285" t="str">
        <f>IF(ABS((C3285-AVERAGE($C:$C))/_xlfn.STDEV.S(moras2[SALARIO]))&gt;1.96,"Atípico","No")</f>
        <v>No</v>
      </c>
      <c r="K3285" t="str">
        <f>IF(ABS((moras2[[#This Row],[EDAD]]-AVERAGE($I:$I))/_xlfn.STDEV.S($I:$I))&gt;1.96,"Atípico","No")</f>
        <v>No</v>
      </c>
      <c r="L3285" t="str">
        <f t="shared" si="102"/>
        <v>46-55</v>
      </c>
      <c r="M3285" t="str">
        <f t="shared" si="103"/>
        <v>0-500.000</v>
      </c>
    </row>
    <row r="3286" spans="1:13" x14ac:dyDescent="0.35">
      <c r="A3286">
        <v>1180</v>
      </c>
      <c r="B3286" t="s">
        <v>9</v>
      </c>
      <c r="C3286">
        <v>330000</v>
      </c>
      <c r="D3286" t="s">
        <v>10</v>
      </c>
      <c r="E3286" t="s">
        <v>16</v>
      </c>
      <c r="F3286" t="s">
        <v>12</v>
      </c>
      <c r="G3286" t="s">
        <v>12</v>
      </c>
      <c r="H3286" t="s">
        <v>12</v>
      </c>
      <c r="I3286">
        <v>56</v>
      </c>
      <c r="J3286" t="str">
        <f>IF(ABS((C3286-AVERAGE($C:$C))/_xlfn.STDEV.S(moras2[SALARIO]))&gt;1.96,"Atípico","No")</f>
        <v>No</v>
      </c>
      <c r="K3286" t="str">
        <f>IF(ABS((moras2[[#This Row],[EDAD]]-AVERAGE($I:$I))/_xlfn.STDEV.S($I:$I))&gt;1.96,"Atípico","No")</f>
        <v>No</v>
      </c>
      <c r="L3286" t="str">
        <f t="shared" si="102"/>
        <v>56+</v>
      </c>
      <c r="M3286" t="str">
        <f t="shared" si="103"/>
        <v>0-500.000</v>
      </c>
    </row>
    <row r="3287" spans="1:13" x14ac:dyDescent="0.35">
      <c r="A3287">
        <v>2556</v>
      </c>
      <c r="B3287" t="s">
        <v>9</v>
      </c>
      <c r="C3287">
        <v>330000</v>
      </c>
      <c r="D3287" t="s">
        <v>10</v>
      </c>
      <c r="E3287" t="s">
        <v>16</v>
      </c>
      <c r="F3287" t="s">
        <v>12</v>
      </c>
      <c r="G3287" t="s">
        <v>13</v>
      </c>
      <c r="H3287" t="s">
        <v>13</v>
      </c>
      <c r="I3287">
        <v>59</v>
      </c>
      <c r="J3287" t="str">
        <f>IF(ABS((C3287-AVERAGE($C:$C))/_xlfn.STDEV.S(moras2[SALARIO]))&gt;1.96,"Atípico","No")</f>
        <v>No</v>
      </c>
      <c r="K3287" t="str">
        <f>IF(ABS((moras2[[#This Row],[EDAD]]-AVERAGE($I:$I))/_xlfn.STDEV.S($I:$I))&gt;1.96,"Atípico","No")</f>
        <v>No</v>
      </c>
      <c r="L3287" t="str">
        <f t="shared" si="102"/>
        <v>56+</v>
      </c>
      <c r="M3287" t="str">
        <f t="shared" si="103"/>
        <v>0-500.000</v>
      </c>
    </row>
    <row r="3288" spans="1:13" x14ac:dyDescent="0.35">
      <c r="A3288">
        <v>666</v>
      </c>
      <c r="B3288" t="s">
        <v>9</v>
      </c>
      <c r="C3288">
        <v>329950</v>
      </c>
      <c r="D3288" t="s">
        <v>18</v>
      </c>
      <c r="E3288" t="s">
        <v>16</v>
      </c>
      <c r="F3288" t="s">
        <v>12</v>
      </c>
      <c r="G3288" t="s">
        <v>13</v>
      </c>
      <c r="H3288" t="s">
        <v>12</v>
      </c>
      <c r="I3288">
        <v>41</v>
      </c>
      <c r="J3288" t="str">
        <f>IF(ABS((C3288-AVERAGE($C:$C))/_xlfn.STDEV.S(moras2[SALARIO]))&gt;1.96,"Atípico","No")</f>
        <v>No</v>
      </c>
      <c r="K3288" t="str">
        <f>IF(ABS((moras2[[#This Row],[EDAD]]-AVERAGE($I:$I))/_xlfn.STDEV.S($I:$I))&gt;1.96,"Atípico","No")</f>
        <v>No</v>
      </c>
      <c r="L3288" t="str">
        <f t="shared" si="102"/>
        <v>36-45</v>
      </c>
      <c r="M3288" t="str">
        <f t="shared" si="103"/>
        <v>0-500.000</v>
      </c>
    </row>
    <row r="3289" spans="1:13" x14ac:dyDescent="0.35">
      <c r="A3289">
        <v>1806</v>
      </c>
      <c r="B3289" t="s">
        <v>15</v>
      </c>
      <c r="C3289">
        <v>329950</v>
      </c>
      <c r="D3289" t="s">
        <v>18</v>
      </c>
      <c r="E3289" t="s">
        <v>16</v>
      </c>
      <c r="F3289" t="s">
        <v>12</v>
      </c>
      <c r="G3289" t="s">
        <v>13</v>
      </c>
      <c r="H3289" t="s">
        <v>12</v>
      </c>
      <c r="I3289">
        <v>43</v>
      </c>
      <c r="J3289" t="str">
        <f>IF(ABS((C3289-AVERAGE($C:$C))/_xlfn.STDEV.S(moras2[SALARIO]))&gt;1.96,"Atípico","No")</f>
        <v>No</v>
      </c>
      <c r="K3289" t="str">
        <f>IF(ABS((moras2[[#This Row],[EDAD]]-AVERAGE($I:$I))/_xlfn.STDEV.S($I:$I))&gt;1.96,"Atípico","No")</f>
        <v>No</v>
      </c>
      <c r="L3289" t="str">
        <f t="shared" si="102"/>
        <v>36-45</v>
      </c>
      <c r="M3289" t="str">
        <f t="shared" si="103"/>
        <v>0-500.000</v>
      </c>
    </row>
    <row r="3290" spans="1:13" x14ac:dyDescent="0.35">
      <c r="A3290">
        <v>2232</v>
      </c>
      <c r="B3290" t="s">
        <v>15</v>
      </c>
      <c r="C3290">
        <v>329950</v>
      </c>
      <c r="D3290" t="s">
        <v>18</v>
      </c>
      <c r="E3290" t="s">
        <v>16</v>
      </c>
      <c r="F3290" t="s">
        <v>12</v>
      </c>
      <c r="G3290" t="s">
        <v>13</v>
      </c>
      <c r="H3290" t="s">
        <v>13</v>
      </c>
      <c r="I3290">
        <v>52</v>
      </c>
      <c r="J3290" t="str">
        <f>IF(ABS((C3290-AVERAGE($C:$C))/_xlfn.STDEV.S(moras2[SALARIO]))&gt;1.96,"Atípico","No")</f>
        <v>No</v>
      </c>
      <c r="K3290" t="str">
        <f>IF(ABS((moras2[[#This Row],[EDAD]]-AVERAGE($I:$I))/_xlfn.STDEV.S($I:$I))&gt;1.96,"Atípico","No")</f>
        <v>No</v>
      </c>
      <c r="L3290" t="str">
        <f t="shared" si="102"/>
        <v>46-55</v>
      </c>
      <c r="M3290" t="str">
        <f t="shared" si="103"/>
        <v>0-500.000</v>
      </c>
    </row>
    <row r="3291" spans="1:13" x14ac:dyDescent="0.35">
      <c r="A3291">
        <v>2573</v>
      </c>
      <c r="B3291" t="s">
        <v>9</v>
      </c>
      <c r="C3291">
        <v>329836.81</v>
      </c>
      <c r="D3291" t="s">
        <v>10</v>
      </c>
      <c r="E3291" t="s">
        <v>16</v>
      </c>
      <c r="F3291" t="s">
        <v>12</v>
      </c>
      <c r="G3291" t="s">
        <v>13</v>
      </c>
      <c r="H3291" t="s">
        <v>13</v>
      </c>
      <c r="I3291">
        <v>55</v>
      </c>
      <c r="J3291" t="str">
        <f>IF(ABS((C3291-AVERAGE($C:$C))/_xlfn.STDEV.S(moras2[SALARIO]))&gt;1.96,"Atípico","No")</f>
        <v>No</v>
      </c>
      <c r="K3291" t="str">
        <f>IF(ABS((moras2[[#This Row],[EDAD]]-AVERAGE($I:$I))/_xlfn.STDEV.S($I:$I))&gt;1.96,"Atípico","No")</f>
        <v>No</v>
      </c>
      <c r="L3291" t="str">
        <f t="shared" si="102"/>
        <v>46-55</v>
      </c>
      <c r="M3291" t="str">
        <f t="shared" si="103"/>
        <v>0-500.000</v>
      </c>
    </row>
    <row r="3292" spans="1:13" x14ac:dyDescent="0.35">
      <c r="A3292">
        <v>1796</v>
      </c>
      <c r="B3292" t="s">
        <v>9</v>
      </c>
      <c r="C3292">
        <v>329794</v>
      </c>
      <c r="D3292" t="s">
        <v>18</v>
      </c>
      <c r="E3292" t="s">
        <v>16</v>
      </c>
      <c r="F3292" t="s">
        <v>12</v>
      </c>
      <c r="G3292" t="s">
        <v>13</v>
      </c>
      <c r="H3292" t="s">
        <v>12</v>
      </c>
      <c r="I3292">
        <v>41</v>
      </c>
      <c r="J3292" t="str">
        <f>IF(ABS((C3292-AVERAGE($C:$C))/_xlfn.STDEV.S(moras2[SALARIO]))&gt;1.96,"Atípico","No")</f>
        <v>No</v>
      </c>
      <c r="K3292" t="str">
        <f>IF(ABS((moras2[[#This Row],[EDAD]]-AVERAGE($I:$I))/_xlfn.STDEV.S($I:$I))&gt;1.96,"Atípico","No")</f>
        <v>No</v>
      </c>
      <c r="L3292" t="str">
        <f t="shared" si="102"/>
        <v>36-45</v>
      </c>
      <c r="M3292" t="str">
        <f t="shared" si="103"/>
        <v>0-500.000</v>
      </c>
    </row>
    <row r="3293" spans="1:13" x14ac:dyDescent="0.35">
      <c r="A3293">
        <v>4099</v>
      </c>
      <c r="B3293" t="s">
        <v>15</v>
      </c>
      <c r="C3293">
        <v>329720</v>
      </c>
      <c r="D3293" t="s">
        <v>17</v>
      </c>
      <c r="E3293" t="s">
        <v>16</v>
      </c>
      <c r="F3293" t="s">
        <v>12</v>
      </c>
      <c r="G3293" t="s">
        <v>12</v>
      </c>
      <c r="H3293" t="s">
        <v>13</v>
      </c>
      <c r="I3293">
        <v>64</v>
      </c>
      <c r="J3293" t="str">
        <f>IF(ABS((C3293-AVERAGE($C:$C))/_xlfn.STDEV.S(moras2[SALARIO]))&gt;1.96,"Atípico","No")</f>
        <v>No</v>
      </c>
      <c r="K3293" t="str">
        <f>IF(ABS((moras2[[#This Row],[EDAD]]-AVERAGE($I:$I))/_xlfn.STDEV.S($I:$I))&gt;1.96,"Atípico","No")</f>
        <v>No</v>
      </c>
      <c r="L3293" t="str">
        <f t="shared" si="102"/>
        <v>56+</v>
      </c>
      <c r="M3293" t="str">
        <f t="shared" si="103"/>
        <v>0-500.000</v>
      </c>
    </row>
    <row r="3294" spans="1:13" x14ac:dyDescent="0.35">
      <c r="A3294">
        <v>1764</v>
      </c>
      <c r="B3294" t="s">
        <v>9</v>
      </c>
      <c r="C3294">
        <v>329608</v>
      </c>
      <c r="D3294" t="s">
        <v>18</v>
      </c>
      <c r="E3294" t="s">
        <v>16</v>
      </c>
      <c r="F3294" t="s">
        <v>12</v>
      </c>
      <c r="G3294" t="s">
        <v>13</v>
      </c>
      <c r="H3294" t="s">
        <v>13</v>
      </c>
      <c r="I3294">
        <v>44</v>
      </c>
      <c r="J3294" t="str">
        <f>IF(ABS((C3294-AVERAGE($C:$C))/_xlfn.STDEV.S(moras2[SALARIO]))&gt;1.96,"Atípico","No")</f>
        <v>No</v>
      </c>
      <c r="K3294" t="str">
        <f>IF(ABS((moras2[[#This Row],[EDAD]]-AVERAGE($I:$I))/_xlfn.STDEV.S($I:$I))&gt;1.96,"Atípico","No")</f>
        <v>No</v>
      </c>
      <c r="L3294" t="str">
        <f t="shared" si="102"/>
        <v>36-45</v>
      </c>
      <c r="M3294" t="str">
        <f t="shared" si="103"/>
        <v>0-500.000</v>
      </c>
    </row>
    <row r="3295" spans="1:13" x14ac:dyDescent="0.35">
      <c r="A3295">
        <v>3095</v>
      </c>
      <c r="B3295" t="s">
        <v>15</v>
      </c>
      <c r="C3295">
        <v>329333.44</v>
      </c>
      <c r="D3295" t="s">
        <v>10</v>
      </c>
      <c r="E3295" t="s">
        <v>16</v>
      </c>
      <c r="F3295" t="s">
        <v>12</v>
      </c>
      <c r="G3295" t="s">
        <v>13</v>
      </c>
      <c r="H3295" t="s">
        <v>13</v>
      </c>
      <c r="I3295">
        <v>43</v>
      </c>
      <c r="J3295" t="str">
        <f>IF(ABS((C3295-AVERAGE($C:$C))/_xlfn.STDEV.S(moras2[SALARIO]))&gt;1.96,"Atípico","No")</f>
        <v>No</v>
      </c>
      <c r="K3295" t="str">
        <f>IF(ABS((moras2[[#This Row],[EDAD]]-AVERAGE($I:$I))/_xlfn.STDEV.S($I:$I))&gt;1.96,"Atípico","No")</f>
        <v>No</v>
      </c>
      <c r="L3295" t="str">
        <f t="shared" si="102"/>
        <v>36-45</v>
      </c>
      <c r="M3295" t="str">
        <f t="shared" si="103"/>
        <v>0-500.000</v>
      </c>
    </row>
    <row r="3296" spans="1:13" x14ac:dyDescent="0.35">
      <c r="A3296">
        <v>975</v>
      </c>
      <c r="B3296" t="s">
        <v>9</v>
      </c>
      <c r="C3296">
        <v>329119.93</v>
      </c>
      <c r="D3296" t="s">
        <v>10</v>
      </c>
      <c r="E3296" t="s">
        <v>16</v>
      </c>
      <c r="F3296" t="s">
        <v>12</v>
      </c>
      <c r="G3296" t="s">
        <v>13</v>
      </c>
      <c r="H3296" t="s">
        <v>13</v>
      </c>
      <c r="I3296">
        <v>28</v>
      </c>
      <c r="J3296" t="str">
        <f>IF(ABS((C3296-AVERAGE($C:$C))/_xlfn.STDEV.S(moras2[SALARIO]))&gt;1.96,"Atípico","No")</f>
        <v>No</v>
      </c>
      <c r="K3296" t="str">
        <f>IF(ABS((moras2[[#This Row],[EDAD]]-AVERAGE($I:$I))/_xlfn.STDEV.S($I:$I))&gt;1.96,"Atípico","No")</f>
        <v>No</v>
      </c>
      <c r="L3296" t="str">
        <f t="shared" si="102"/>
        <v>26-35</v>
      </c>
      <c r="M3296" t="str">
        <f t="shared" si="103"/>
        <v>0-500.000</v>
      </c>
    </row>
    <row r="3297" spans="1:13" x14ac:dyDescent="0.35">
      <c r="A3297">
        <v>2190</v>
      </c>
      <c r="B3297" t="s">
        <v>9</v>
      </c>
      <c r="C3297">
        <v>329054</v>
      </c>
      <c r="D3297" t="s">
        <v>10</v>
      </c>
      <c r="E3297" t="s">
        <v>16</v>
      </c>
      <c r="F3297" t="s">
        <v>12</v>
      </c>
      <c r="G3297" t="s">
        <v>13</v>
      </c>
      <c r="H3297" t="s">
        <v>13</v>
      </c>
      <c r="I3297">
        <v>25</v>
      </c>
      <c r="J3297" t="str">
        <f>IF(ABS((C3297-AVERAGE($C:$C))/_xlfn.STDEV.S(moras2[SALARIO]))&gt;1.96,"Atípico","No")</f>
        <v>No</v>
      </c>
      <c r="K3297" t="str">
        <f>IF(ABS((moras2[[#This Row],[EDAD]]-AVERAGE($I:$I))/_xlfn.STDEV.S($I:$I))&gt;1.96,"Atípico","No")</f>
        <v>No</v>
      </c>
      <c r="L3297" t="str">
        <f t="shared" si="102"/>
        <v>26-35</v>
      </c>
      <c r="M3297" t="str">
        <f t="shared" si="103"/>
        <v>0-500.000</v>
      </c>
    </row>
    <row r="3298" spans="1:13" x14ac:dyDescent="0.35">
      <c r="A3298">
        <v>2326</v>
      </c>
      <c r="B3298" t="s">
        <v>9</v>
      </c>
      <c r="C3298">
        <v>328210.2</v>
      </c>
      <c r="D3298" t="s">
        <v>10</v>
      </c>
      <c r="E3298" t="s">
        <v>16</v>
      </c>
      <c r="F3298" t="s">
        <v>12</v>
      </c>
      <c r="G3298" t="s">
        <v>13</v>
      </c>
      <c r="H3298" t="s">
        <v>13</v>
      </c>
      <c r="I3298">
        <v>42</v>
      </c>
      <c r="J3298" t="str">
        <f>IF(ABS((C3298-AVERAGE($C:$C))/_xlfn.STDEV.S(moras2[SALARIO]))&gt;1.96,"Atípico","No")</f>
        <v>No</v>
      </c>
      <c r="K3298" t="str">
        <f>IF(ABS((moras2[[#This Row],[EDAD]]-AVERAGE($I:$I))/_xlfn.STDEV.S($I:$I))&gt;1.96,"Atípico","No")</f>
        <v>No</v>
      </c>
      <c r="L3298" t="str">
        <f t="shared" si="102"/>
        <v>36-45</v>
      </c>
      <c r="M3298" t="str">
        <f t="shared" si="103"/>
        <v>0-500.000</v>
      </c>
    </row>
    <row r="3299" spans="1:13" x14ac:dyDescent="0.35">
      <c r="A3299">
        <v>346</v>
      </c>
      <c r="B3299" t="s">
        <v>9</v>
      </c>
      <c r="C3299">
        <v>328196</v>
      </c>
      <c r="D3299" t="s">
        <v>18</v>
      </c>
      <c r="E3299" t="s">
        <v>16</v>
      </c>
      <c r="F3299" t="s">
        <v>12</v>
      </c>
      <c r="G3299" t="s">
        <v>12</v>
      </c>
      <c r="H3299" t="s">
        <v>12</v>
      </c>
      <c r="I3299">
        <v>27</v>
      </c>
      <c r="J3299" t="str">
        <f>IF(ABS((C3299-AVERAGE($C:$C))/_xlfn.STDEV.S(moras2[SALARIO]))&gt;1.96,"Atípico","No")</f>
        <v>No</v>
      </c>
      <c r="K3299" t="str">
        <f>IF(ABS((moras2[[#This Row],[EDAD]]-AVERAGE($I:$I))/_xlfn.STDEV.S($I:$I))&gt;1.96,"Atípico","No")</f>
        <v>No</v>
      </c>
      <c r="L3299" t="str">
        <f t="shared" si="102"/>
        <v>26-35</v>
      </c>
      <c r="M3299" t="str">
        <f t="shared" si="103"/>
        <v>0-500.000</v>
      </c>
    </row>
    <row r="3300" spans="1:13" x14ac:dyDescent="0.35">
      <c r="A3300">
        <v>4912</v>
      </c>
      <c r="B3300" t="s">
        <v>9</v>
      </c>
      <c r="C3300">
        <v>328196</v>
      </c>
      <c r="D3300" t="s">
        <v>18</v>
      </c>
      <c r="E3300" t="s">
        <v>16</v>
      </c>
      <c r="F3300" t="s">
        <v>12</v>
      </c>
      <c r="G3300" t="s">
        <v>12</v>
      </c>
      <c r="H3300" t="s">
        <v>12</v>
      </c>
      <c r="I3300">
        <v>37</v>
      </c>
      <c r="J3300" t="str">
        <f>IF(ABS((C3300-AVERAGE($C:$C))/_xlfn.STDEV.S(moras2[SALARIO]))&gt;1.96,"Atípico","No")</f>
        <v>No</v>
      </c>
      <c r="K3300" t="str">
        <f>IF(ABS((moras2[[#This Row],[EDAD]]-AVERAGE($I:$I))/_xlfn.STDEV.S($I:$I))&gt;1.96,"Atípico","No")</f>
        <v>No</v>
      </c>
      <c r="L3300" t="str">
        <f t="shared" si="102"/>
        <v>36-45</v>
      </c>
      <c r="M3300" t="str">
        <f t="shared" si="103"/>
        <v>0-500.000</v>
      </c>
    </row>
    <row r="3301" spans="1:13" x14ac:dyDescent="0.35">
      <c r="A3301">
        <v>295</v>
      </c>
      <c r="B3301" t="s">
        <v>9</v>
      </c>
      <c r="C3301">
        <v>328192</v>
      </c>
      <c r="D3301" t="s">
        <v>18</v>
      </c>
      <c r="E3301" t="s">
        <v>16</v>
      </c>
      <c r="F3301" t="s">
        <v>12</v>
      </c>
      <c r="G3301" t="s">
        <v>12</v>
      </c>
      <c r="H3301" t="s">
        <v>12</v>
      </c>
      <c r="I3301">
        <v>32</v>
      </c>
      <c r="J3301" t="str">
        <f>IF(ABS((C3301-AVERAGE($C:$C))/_xlfn.STDEV.S(moras2[SALARIO]))&gt;1.96,"Atípico","No")</f>
        <v>No</v>
      </c>
      <c r="K3301" t="str">
        <f>IF(ABS((moras2[[#This Row],[EDAD]]-AVERAGE($I:$I))/_xlfn.STDEV.S($I:$I))&gt;1.96,"Atípico","No")</f>
        <v>No</v>
      </c>
      <c r="L3301" t="str">
        <f t="shared" si="102"/>
        <v>26-35</v>
      </c>
      <c r="M3301" t="str">
        <f t="shared" si="103"/>
        <v>0-500.000</v>
      </c>
    </row>
    <row r="3302" spans="1:13" x14ac:dyDescent="0.35">
      <c r="A3302">
        <v>2072</v>
      </c>
      <c r="B3302" t="s">
        <v>9</v>
      </c>
      <c r="C3302">
        <v>328192</v>
      </c>
      <c r="D3302" t="s">
        <v>18</v>
      </c>
      <c r="E3302" t="s">
        <v>16</v>
      </c>
      <c r="F3302" t="s">
        <v>12</v>
      </c>
      <c r="G3302" t="s">
        <v>13</v>
      </c>
      <c r="H3302" t="s">
        <v>12</v>
      </c>
      <c r="I3302">
        <v>43</v>
      </c>
      <c r="J3302" t="str">
        <f>IF(ABS((C3302-AVERAGE($C:$C))/_xlfn.STDEV.S(moras2[SALARIO]))&gt;1.96,"Atípico","No")</f>
        <v>No</v>
      </c>
      <c r="K3302" t="str">
        <f>IF(ABS((moras2[[#This Row],[EDAD]]-AVERAGE($I:$I))/_xlfn.STDEV.S($I:$I))&gt;1.96,"Atípico","No")</f>
        <v>No</v>
      </c>
      <c r="L3302" t="str">
        <f t="shared" si="102"/>
        <v>36-45</v>
      </c>
      <c r="M3302" t="str">
        <f t="shared" si="103"/>
        <v>0-500.000</v>
      </c>
    </row>
    <row r="3303" spans="1:13" x14ac:dyDescent="0.35">
      <c r="A3303">
        <v>1600</v>
      </c>
      <c r="B3303" t="s">
        <v>15</v>
      </c>
      <c r="C3303">
        <v>328127.06</v>
      </c>
      <c r="D3303" t="s">
        <v>10</v>
      </c>
      <c r="E3303" t="s">
        <v>16</v>
      </c>
      <c r="F3303" t="s">
        <v>12</v>
      </c>
      <c r="G3303" t="s">
        <v>13</v>
      </c>
      <c r="H3303" t="s">
        <v>13</v>
      </c>
      <c r="I3303">
        <v>45</v>
      </c>
      <c r="J3303" t="str">
        <f>IF(ABS((C3303-AVERAGE($C:$C))/_xlfn.STDEV.S(moras2[SALARIO]))&gt;1.96,"Atípico","No")</f>
        <v>No</v>
      </c>
      <c r="K3303" t="str">
        <f>IF(ABS((moras2[[#This Row],[EDAD]]-AVERAGE($I:$I))/_xlfn.STDEV.S($I:$I))&gt;1.96,"Atípico","No")</f>
        <v>No</v>
      </c>
      <c r="L3303" t="str">
        <f t="shared" si="102"/>
        <v>36-45</v>
      </c>
      <c r="M3303" t="str">
        <f t="shared" si="103"/>
        <v>0-500.000</v>
      </c>
    </row>
    <row r="3304" spans="1:13" x14ac:dyDescent="0.35">
      <c r="A3304">
        <v>1450</v>
      </c>
      <c r="B3304" t="s">
        <v>15</v>
      </c>
      <c r="C3304">
        <v>327716</v>
      </c>
      <c r="D3304" t="s">
        <v>17</v>
      </c>
      <c r="E3304" t="s">
        <v>16</v>
      </c>
      <c r="F3304" t="s">
        <v>12</v>
      </c>
      <c r="G3304" t="s">
        <v>13</v>
      </c>
      <c r="H3304" t="s">
        <v>13</v>
      </c>
      <c r="I3304">
        <v>40</v>
      </c>
      <c r="J3304" t="str">
        <f>IF(ABS((C3304-AVERAGE($C:$C))/_xlfn.STDEV.S(moras2[SALARIO]))&gt;1.96,"Atípico","No")</f>
        <v>No</v>
      </c>
      <c r="K3304" t="str">
        <f>IF(ABS((moras2[[#This Row],[EDAD]]-AVERAGE($I:$I))/_xlfn.STDEV.S($I:$I))&gt;1.96,"Atípico","No")</f>
        <v>No</v>
      </c>
      <c r="L3304" t="str">
        <f t="shared" si="102"/>
        <v>36-45</v>
      </c>
      <c r="M3304" t="str">
        <f t="shared" si="103"/>
        <v>0-500.000</v>
      </c>
    </row>
    <row r="3305" spans="1:13" x14ac:dyDescent="0.35">
      <c r="A3305">
        <v>4437</v>
      </c>
      <c r="B3305" t="s">
        <v>15</v>
      </c>
      <c r="C3305">
        <v>327716</v>
      </c>
      <c r="D3305" t="s">
        <v>17</v>
      </c>
      <c r="E3305" t="s">
        <v>16</v>
      </c>
      <c r="F3305" t="s">
        <v>12</v>
      </c>
      <c r="G3305" t="s">
        <v>13</v>
      </c>
      <c r="H3305" t="s">
        <v>13</v>
      </c>
      <c r="I3305">
        <v>61</v>
      </c>
      <c r="J3305" t="str">
        <f>IF(ABS((C3305-AVERAGE($C:$C))/_xlfn.STDEV.S(moras2[SALARIO]))&gt;1.96,"Atípico","No")</f>
        <v>No</v>
      </c>
      <c r="K3305" t="str">
        <f>IF(ABS((moras2[[#This Row],[EDAD]]-AVERAGE($I:$I))/_xlfn.STDEV.S($I:$I))&gt;1.96,"Atípico","No")</f>
        <v>No</v>
      </c>
      <c r="L3305" t="str">
        <f t="shared" si="102"/>
        <v>56+</v>
      </c>
      <c r="M3305" t="str">
        <f t="shared" si="103"/>
        <v>0-500.000</v>
      </c>
    </row>
    <row r="3306" spans="1:13" x14ac:dyDescent="0.35">
      <c r="A3306">
        <v>2613</v>
      </c>
      <c r="B3306" t="s">
        <v>9</v>
      </c>
      <c r="C3306">
        <v>327709.14</v>
      </c>
      <c r="D3306" t="s">
        <v>10</v>
      </c>
      <c r="E3306" t="s">
        <v>16</v>
      </c>
      <c r="F3306" t="s">
        <v>12</v>
      </c>
      <c r="G3306" t="s">
        <v>13</v>
      </c>
      <c r="H3306" t="s">
        <v>13</v>
      </c>
      <c r="I3306">
        <v>21</v>
      </c>
      <c r="J3306" t="str">
        <f>IF(ABS((C3306-AVERAGE($C:$C))/_xlfn.STDEV.S(moras2[SALARIO]))&gt;1.96,"Atípico","No")</f>
        <v>No</v>
      </c>
      <c r="K3306" t="str">
        <f>IF(ABS((moras2[[#This Row],[EDAD]]-AVERAGE($I:$I))/_xlfn.STDEV.S($I:$I))&gt;1.96,"Atípico","No")</f>
        <v>No</v>
      </c>
      <c r="L3306" t="str">
        <f t="shared" si="102"/>
        <v>26-35</v>
      </c>
      <c r="M3306" t="str">
        <f t="shared" si="103"/>
        <v>0-500.000</v>
      </c>
    </row>
    <row r="3307" spans="1:13" x14ac:dyDescent="0.35">
      <c r="A3307">
        <v>1483</v>
      </c>
      <c r="B3307" t="s">
        <v>9</v>
      </c>
      <c r="C3307">
        <v>327400</v>
      </c>
      <c r="D3307" t="s">
        <v>10</v>
      </c>
      <c r="E3307" t="s">
        <v>16</v>
      </c>
      <c r="F3307" t="s">
        <v>12</v>
      </c>
      <c r="G3307" t="s">
        <v>13</v>
      </c>
      <c r="H3307" t="s">
        <v>13</v>
      </c>
      <c r="I3307">
        <v>21</v>
      </c>
      <c r="J3307" t="str">
        <f>IF(ABS((C3307-AVERAGE($C:$C))/_xlfn.STDEV.S(moras2[SALARIO]))&gt;1.96,"Atípico","No")</f>
        <v>No</v>
      </c>
      <c r="K3307" t="str">
        <f>IF(ABS((moras2[[#This Row],[EDAD]]-AVERAGE($I:$I))/_xlfn.STDEV.S($I:$I))&gt;1.96,"Atípico","No")</f>
        <v>No</v>
      </c>
      <c r="L3307" t="str">
        <f t="shared" si="102"/>
        <v>26-35</v>
      </c>
      <c r="M3307" t="str">
        <f t="shared" si="103"/>
        <v>0-500.000</v>
      </c>
    </row>
    <row r="3308" spans="1:13" x14ac:dyDescent="0.35">
      <c r="A3308">
        <v>1050</v>
      </c>
      <c r="B3308" t="s">
        <v>9</v>
      </c>
      <c r="C3308">
        <v>327400</v>
      </c>
      <c r="D3308" t="s">
        <v>10</v>
      </c>
      <c r="E3308" t="s">
        <v>16</v>
      </c>
      <c r="F3308" t="s">
        <v>12</v>
      </c>
      <c r="G3308" t="s">
        <v>13</v>
      </c>
      <c r="H3308" t="s">
        <v>13</v>
      </c>
      <c r="I3308">
        <v>27</v>
      </c>
      <c r="J3308" t="str">
        <f>IF(ABS((C3308-AVERAGE($C:$C))/_xlfn.STDEV.S(moras2[SALARIO]))&gt;1.96,"Atípico","No")</f>
        <v>No</v>
      </c>
      <c r="K3308" t="str">
        <f>IF(ABS((moras2[[#This Row],[EDAD]]-AVERAGE($I:$I))/_xlfn.STDEV.S($I:$I))&gt;1.96,"Atípico","No")</f>
        <v>No</v>
      </c>
      <c r="L3308" t="str">
        <f t="shared" si="102"/>
        <v>26-35</v>
      </c>
      <c r="M3308" t="str">
        <f t="shared" si="103"/>
        <v>0-500.000</v>
      </c>
    </row>
    <row r="3309" spans="1:13" x14ac:dyDescent="0.35">
      <c r="A3309">
        <v>2749</v>
      </c>
      <c r="B3309" t="s">
        <v>15</v>
      </c>
      <c r="C3309">
        <v>327400</v>
      </c>
      <c r="D3309" t="s">
        <v>10</v>
      </c>
      <c r="E3309" t="s">
        <v>16</v>
      </c>
      <c r="F3309" t="s">
        <v>12</v>
      </c>
      <c r="G3309" t="s">
        <v>13</v>
      </c>
      <c r="H3309" t="s">
        <v>13</v>
      </c>
      <c r="I3309">
        <v>35</v>
      </c>
      <c r="J3309" t="str">
        <f>IF(ABS((C3309-AVERAGE($C:$C))/_xlfn.STDEV.S(moras2[SALARIO]))&gt;1.96,"Atípico","No")</f>
        <v>No</v>
      </c>
      <c r="K3309" t="str">
        <f>IF(ABS((moras2[[#This Row],[EDAD]]-AVERAGE($I:$I))/_xlfn.STDEV.S($I:$I))&gt;1.96,"Atípico","No")</f>
        <v>No</v>
      </c>
      <c r="L3309" t="str">
        <f t="shared" si="102"/>
        <v>26-35</v>
      </c>
      <c r="M3309" t="str">
        <f t="shared" si="103"/>
        <v>0-500.000</v>
      </c>
    </row>
    <row r="3310" spans="1:13" x14ac:dyDescent="0.35">
      <c r="A3310">
        <v>2252</v>
      </c>
      <c r="B3310" t="s">
        <v>9</v>
      </c>
      <c r="C3310">
        <v>327264</v>
      </c>
      <c r="D3310" t="s">
        <v>10</v>
      </c>
      <c r="E3310" t="s">
        <v>11</v>
      </c>
      <c r="F3310" t="s">
        <v>12</v>
      </c>
      <c r="G3310" t="s">
        <v>13</v>
      </c>
      <c r="H3310" t="s">
        <v>13</v>
      </c>
      <c r="I3310">
        <v>32</v>
      </c>
      <c r="J3310" t="str">
        <f>IF(ABS((C3310-AVERAGE($C:$C))/_xlfn.STDEV.S(moras2[SALARIO]))&gt;1.96,"Atípico","No")</f>
        <v>No</v>
      </c>
      <c r="K3310" t="str">
        <f>IF(ABS((moras2[[#This Row],[EDAD]]-AVERAGE($I:$I))/_xlfn.STDEV.S($I:$I))&gt;1.96,"Atípico","No")</f>
        <v>No</v>
      </c>
      <c r="L3310" t="str">
        <f t="shared" si="102"/>
        <v>26-35</v>
      </c>
      <c r="M3310" t="str">
        <f t="shared" si="103"/>
        <v>0-500.000</v>
      </c>
    </row>
    <row r="3311" spans="1:13" x14ac:dyDescent="0.35">
      <c r="A3311">
        <v>3914</v>
      </c>
      <c r="B3311" t="s">
        <v>9</v>
      </c>
      <c r="C3311">
        <v>326841</v>
      </c>
      <c r="D3311" t="s">
        <v>18</v>
      </c>
      <c r="E3311" t="s">
        <v>16</v>
      </c>
      <c r="F3311" t="s">
        <v>12</v>
      </c>
      <c r="G3311" t="s">
        <v>13</v>
      </c>
      <c r="H3311" t="s">
        <v>12</v>
      </c>
      <c r="I3311">
        <v>51</v>
      </c>
      <c r="J3311" t="str">
        <f>IF(ABS((C3311-AVERAGE($C:$C))/_xlfn.STDEV.S(moras2[SALARIO]))&gt;1.96,"Atípico","No")</f>
        <v>No</v>
      </c>
      <c r="K3311" t="str">
        <f>IF(ABS((moras2[[#This Row],[EDAD]]-AVERAGE($I:$I))/_xlfn.STDEV.S($I:$I))&gt;1.96,"Atípico","No")</f>
        <v>No</v>
      </c>
      <c r="L3311" t="str">
        <f t="shared" si="102"/>
        <v>46-55</v>
      </c>
      <c r="M3311" t="str">
        <f t="shared" si="103"/>
        <v>0-500.000</v>
      </c>
    </row>
    <row r="3312" spans="1:13" x14ac:dyDescent="0.35">
      <c r="A3312">
        <v>1125</v>
      </c>
      <c r="B3312" t="s">
        <v>9</v>
      </c>
      <c r="C3312">
        <v>326753</v>
      </c>
      <c r="D3312" t="s">
        <v>17</v>
      </c>
      <c r="E3312" t="s">
        <v>16</v>
      </c>
      <c r="F3312" t="s">
        <v>12</v>
      </c>
      <c r="G3312" t="s">
        <v>13</v>
      </c>
      <c r="H3312" t="s">
        <v>13</v>
      </c>
      <c r="I3312">
        <v>42</v>
      </c>
      <c r="J3312" t="str">
        <f>IF(ABS((C3312-AVERAGE($C:$C))/_xlfn.STDEV.S(moras2[SALARIO]))&gt;1.96,"Atípico","No")</f>
        <v>No</v>
      </c>
      <c r="K3312" t="str">
        <f>IF(ABS((moras2[[#This Row],[EDAD]]-AVERAGE($I:$I))/_xlfn.STDEV.S($I:$I))&gt;1.96,"Atípico","No")</f>
        <v>No</v>
      </c>
      <c r="L3312" t="str">
        <f t="shared" si="102"/>
        <v>36-45</v>
      </c>
      <c r="M3312" t="str">
        <f t="shared" si="103"/>
        <v>0-500.000</v>
      </c>
    </row>
    <row r="3313" spans="1:13" x14ac:dyDescent="0.35">
      <c r="A3313">
        <v>959</v>
      </c>
      <c r="B3313" t="s">
        <v>9</v>
      </c>
      <c r="C3313">
        <v>326749</v>
      </c>
      <c r="D3313" t="s">
        <v>17</v>
      </c>
      <c r="E3313" t="s">
        <v>16</v>
      </c>
      <c r="F3313" t="s">
        <v>12</v>
      </c>
      <c r="G3313" t="s">
        <v>13</v>
      </c>
      <c r="H3313" t="s">
        <v>13</v>
      </c>
      <c r="I3313">
        <v>47</v>
      </c>
      <c r="J3313" t="str">
        <f>IF(ABS((C3313-AVERAGE($C:$C))/_xlfn.STDEV.S(moras2[SALARIO]))&gt;1.96,"Atípico","No")</f>
        <v>No</v>
      </c>
      <c r="K3313" t="str">
        <f>IF(ABS((moras2[[#This Row],[EDAD]]-AVERAGE($I:$I))/_xlfn.STDEV.S($I:$I))&gt;1.96,"Atípico","No")</f>
        <v>No</v>
      </c>
      <c r="L3313" t="str">
        <f t="shared" si="102"/>
        <v>46-55</v>
      </c>
      <c r="M3313" t="str">
        <f t="shared" si="103"/>
        <v>0-500.000</v>
      </c>
    </row>
    <row r="3314" spans="1:13" x14ac:dyDescent="0.35">
      <c r="A3314">
        <v>987</v>
      </c>
      <c r="B3314" t="s">
        <v>9</v>
      </c>
      <c r="C3314">
        <v>326749</v>
      </c>
      <c r="D3314" t="s">
        <v>17</v>
      </c>
      <c r="E3314" t="s">
        <v>16</v>
      </c>
      <c r="F3314" t="s">
        <v>12</v>
      </c>
      <c r="G3314" t="s">
        <v>13</v>
      </c>
      <c r="H3314" t="s">
        <v>13</v>
      </c>
      <c r="I3314">
        <v>56</v>
      </c>
      <c r="J3314" t="str">
        <f>IF(ABS((C3314-AVERAGE($C:$C))/_xlfn.STDEV.S(moras2[SALARIO]))&gt;1.96,"Atípico","No")</f>
        <v>No</v>
      </c>
      <c r="K3314" t="str">
        <f>IF(ABS((moras2[[#This Row],[EDAD]]-AVERAGE($I:$I))/_xlfn.STDEV.S($I:$I))&gt;1.96,"Atípico","No")</f>
        <v>No</v>
      </c>
      <c r="L3314" t="str">
        <f t="shared" si="102"/>
        <v>56+</v>
      </c>
      <c r="M3314" t="str">
        <f t="shared" si="103"/>
        <v>0-500.000</v>
      </c>
    </row>
    <row r="3315" spans="1:13" x14ac:dyDescent="0.35">
      <c r="A3315">
        <v>4236</v>
      </c>
      <c r="B3315" t="s">
        <v>15</v>
      </c>
      <c r="C3315">
        <v>326749</v>
      </c>
      <c r="D3315" t="s">
        <v>18</v>
      </c>
      <c r="E3315" t="s">
        <v>16</v>
      </c>
      <c r="F3315" t="s">
        <v>12</v>
      </c>
      <c r="G3315" t="s">
        <v>13</v>
      </c>
      <c r="H3315" t="s">
        <v>12</v>
      </c>
      <c r="I3315">
        <v>34</v>
      </c>
      <c r="J3315" t="str">
        <f>IF(ABS((C3315-AVERAGE($C:$C))/_xlfn.STDEV.S(moras2[SALARIO]))&gt;1.96,"Atípico","No")</f>
        <v>No</v>
      </c>
      <c r="K3315" t="str">
        <f>IF(ABS((moras2[[#This Row],[EDAD]]-AVERAGE($I:$I))/_xlfn.STDEV.S($I:$I))&gt;1.96,"Atípico","No")</f>
        <v>No</v>
      </c>
      <c r="L3315" t="str">
        <f t="shared" si="102"/>
        <v>26-35</v>
      </c>
      <c r="M3315" t="str">
        <f t="shared" si="103"/>
        <v>0-500.000</v>
      </c>
    </row>
    <row r="3316" spans="1:13" x14ac:dyDescent="0.35">
      <c r="A3316">
        <v>2068</v>
      </c>
      <c r="B3316" t="s">
        <v>9</v>
      </c>
      <c r="C3316">
        <v>326749</v>
      </c>
      <c r="D3316" t="s">
        <v>18</v>
      </c>
      <c r="E3316" t="s">
        <v>16</v>
      </c>
      <c r="F3316" t="s">
        <v>12</v>
      </c>
      <c r="G3316" t="s">
        <v>13</v>
      </c>
      <c r="H3316" t="s">
        <v>12</v>
      </c>
      <c r="I3316">
        <v>36</v>
      </c>
      <c r="J3316" t="str">
        <f>IF(ABS((C3316-AVERAGE($C:$C))/_xlfn.STDEV.S(moras2[SALARIO]))&gt;1.96,"Atípico","No")</f>
        <v>No</v>
      </c>
      <c r="K3316" t="str">
        <f>IF(ABS((moras2[[#This Row],[EDAD]]-AVERAGE($I:$I))/_xlfn.STDEV.S($I:$I))&gt;1.96,"Atípico","No")</f>
        <v>No</v>
      </c>
      <c r="L3316" t="str">
        <f t="shared" si="102"/>
        <v>36-45</v>
      </c>
      <c r="M3316" t="str">
        <f t="shared" si="103"/>
        <v>0-500.000</v>
      </c>
    </row>
    <row r="3317" spans="1:13" x14ac:dyDescent="0.35">
      <c r="A3317">
        <v>3176</v>
      </c>
      <c r="B3317" t="s">
        <v>9</v>
      </c>
      <c r="C3317">
        <v>326749</v>
      </c>
      <c r="D3317" t="s">
        <v>18</v>
      </c>
      <c r="E3317" t="s">
        <v>16</v>
      </c>
      <c r="F3317" t="s">
        <v>12</v>
      </c>
      <c r="G3317" t="s">
        <v>13</v>
      </c>
      <c r="H3317" t="s">
        <v>12</v>
      </c>
      <c r="I3317">
        <v>50</v>
      </c>
      <c r="J3317" t="str">
        <f>IF(ABS((C3317-AVERAGE($C:$C))/_xlfn.STDEV.S(moras2[SALARIO]))&gt;1.96,"Atípico","No")</f>
        <v>No</v>
      </c>
      <c r="K3317" t="str">
        <f>IF(ABS((moras2[[#This Row],[EDAD]]-AVERAGE($I:$I))/_xlfn.STDEV.S($I:$I))&gt;1.96,"Atípico","No")</f>
        <v>No</v>
      </c>
      <c r="L3317" t="str">
        <f t="shared" si="102"/>
        <v>46-55</v>
      </c>
      <c r="M3317" t="str">
        <f t="shared" si="103"/>
        <v>0-500.000</v>
      </c>
    </row>
    <row r="3318" spans="1:13" x14ac:dyDescent="0.35">
      <c r="A3318">
        <v>3979</v>
      </c>
      <c r="B3318" t="s">
        <v>9</v>
      </c>
      <c r="C3318">
        <v>326749</v>
      </c>
      <c r="D3318" t="s">
        <v>18</v>
      </c>
      <c r="E3318" t="s">
        <v>16</v>
      </c>
      <c r="F3318" t="s">
        <v>12</v>
      </c>
      <c r="G3318" t="s">
        <v>13</v>
      </c>
      <c r="H3318" t="s">
        <v>13</v>
      </c>
      <c r="I3318">
        <v>51</v>
      </c>
      <c r="J3318" t="str">
        <f>IF(ABS((C3318-AVERAGE($C:$C))/_xlfn.STDEV.S(moras2[SALARIO]))&gt;1.96,"Atípico","No")</f>
        <v>No</v>
      </c>
      <c r="K3318" t="str">
        <f>IF(ABS((moras2[[#This Row],[EDAD]]-AVERAGE($I:$I))/_xlfn.STDEV.S($I:$I))&gt;1.96,"Atípico","No")</f>
        <v>No</v>
      </c>
      <c r="L3318" t="str">
        <f t="shared" si="102"/>
        <v>46-55</v>
      </c>
      <c r="M3318" t="str">
        <f t="shared" si="103"/>
        <v>0-500.000</v>
      </c>
    </row>
    <row r="3319" spans="1:13" x14ac:dyDescent="0.35">
      <c r="A3319">
        <v>2361</v>
      </c>
      <c r="B3319" t="s">
        <v>9</v>
      </c>
      <c r="C3319">
        <v>326749</v>
      </c>
      <c r="D3319" t="s">
        <v>18</v>
      </c>
      <c r="E3319" t="s">
        <v>16</v>
      </c>
      <c r="F3319" t="s">
        <v>12</v>
      </c>
      <c r="G3319" t="s">
        <v>13</v>
      </c>
      <c r="H3319" t="s">
        <v>12</v>
      </c>
      <c r="I3319">
        <v>52</v>
      </c>
      <c r="J3319" t="str">
        <f>IF(ABS((C3319-AVERAGE($C:$C))/_xlfn.STDEV.S(moras2[SALARIO]))&gt;1.96,"Atípico","No")</f>
        <v>No</v>
      </c>
      <c r="K3319" t="str">
        <f>IF(ABS((moras2[[#This Row],[EDAD]]-AVERAGE($I:$I))/_xlfn.STDEV.S($I:$I))&gt;1.96,"Atípico","No")</f>
        <v>No</v>
      </c>
      <c r="L3319" t="str">
        <f t="shared" si="102"/>
        <v>46-55</v>
      </c>
      <c r="M3319" t="str">
        <f t="shared" si="103"/>
        <v>0-500.000</v>
      </c>
    </row>
    <row r="3320" spans="1:13" x14ac:dyDescent="0.35">
      <c r="A3320">
        <v>4389</v>
      </c>
      <c r="B3320" t="s">
        <v>9</v>
      </c>
      <c r="C3320">
        <v>326749</v>
      </c>
      <c r="D3320" t="s">
        <v>18</v>
      </c>
      <c r="E3320" t="s">
        <v>16</v>
      </c>
      <c r="F3320" t="s">
        <v>12</v>
      </c>
      <c r="G3320" t="s">
        <v>13</v>
      </c>
      <c r="H3320" t="s">
        <v>12</v>
      </c>
      <c r="I3320">
        <v>54</v>
      </c>
      <c r="J3320" t="str">
        <f>IF(ABS((C3320-AVERAGE($C:$C))/_xlfn.STDEV.S(moras2[SALARIO]))&gt;1.96,"Atípico","No")</f>
        <v>No</v>
      </c>
      <c r="K3320" t="str">
        <f>IF(ABS((moras2[[#This Row],[EDAD]]-AVERAGE($I:$I))/_xlfn.STDEV.S($I:$I))&gt;1.96,"Atípico","No")</f>
        <v>No</v>
      </c>
      <c r="L3320" t="str">
        <f t="shared" si="102"/>
        <v>46-55</v>
      </c>
      <c r="M3320" t="str">
        <f t="shared" si="103"/>
        <v>0-500.000</v>
      </c>
    </row>
    <row r="3321" spans="1:13" x14ac:dyDescent="0.35">
      <c r="A3321">
        <v>1524</v>
      </c>
      <c r="B3321" t="s">
        <v>15</v>
      </c>
      <c r="C3321">
        <v>326749</v>
      </c>
      <c r="D3321" t="s">
        <v>18</v>
      </c>
      <c r="E3321" t="s">
        <v>16</v>
      </c>
      <c r="F3321" t="s">
        <v>12</v>
      </c>
      <c r="G3321" t="s">
        <v>13</v>
      </c>
      <c r="H3321" t="s">
        <v>13</v>
      </c>
      <c r="I3321">
        <v>56</v>
      </c>
      <c r="J3321" t="str">
        <f>IF(ABS((C3321-AVERAGE($C:$C))/_xlfn.STDEV.S(moras2[SALARIO]))&gt;1.96,"Atípico","No")</f>
        <v>No</v>
      </c>
      <c r="K3321" t="str">
        <f>IF(ABS((moras2[[#This Row],[EDAD]]-AVERAGE($I:$I))/_xlfn.STDEV.S($I:$I))&gt;1.96,"Atípico","No")</f>
        <v>No</v>
      </c>
      <c r="L3321" t="str">
        <f t="shared" si="102"/>
        <v>56+</v>
      </c>
      <c r="M3321" t="str">
        <f t="shared" si="103"/>
        <v>0-500.000</v>
      </c>
    </row>
    <row r="3322" spans="1:13" x14ac:dyDescent="0.35">
      <c r="A3322">
        <v>1021</v>
      </c>
      <c r="B3322" t="s">
        <v>9</v>
      </c>
      <c r="C3322">
        <v>326749</v>
      </c>
      <c r="D3322" t="s">
        <v>18</v>
      </c>
      <c r="E3322" t="s">
        <v>16</v>
      </c>
      <c r="F3322" t="s">
        <v>12</v>
      </c>
      <c r="G3322" t="s">
        <v>13</v>
      </c>
      <c r="H3322" t="s">
        <v>12</v>
      </c>
      <c r="I3322">
        <v>58</v>
      </c>
      <c r="J3322" t="str">
        <f>IF(ABS((C3322-AVERAGE($C:$C))/_xlfn.STDEV.S(moras2[SALARIO]))&gt;1.96,"Atípico","No")</f>
        <v>No</v>
      </c>
      <c r="K3322" t="str">
        <f>IF(ABS((moras2[[#This Row],[EDAD]]-AVERAGE($I:$I))/_xlfn.STDEV.S($I:$I))&gt;1.96,"Atípico","No")</f>
        <v>No</v>
      </c>
      <c r="L3322" t="str">
        <f t="shared" si="102"/>
        <v>56+</v>
      </c>
      <c r="M3322" t="str">
        <f t="shared" si="103"/>
        <v>0-500.000</v>
      </c>
    </row>
    <row r="3323" spans="1:13" x14ac:dyDescent="0.35">
      <c r="A3323">
        <v>3201</v>
      </c>
      <c r="B3323" t="s">
        <v>9</v>
      </c>
      <c r="C3323">
        <v>326704.05</v>
      </c>
      <c r="D3323" t="s">
        <v>10</v>
      </c>
      <c r="E3323" t="s">
        <v>11</v>
      </c>
      <c r="F3323" t="s">
        <v>12</v>
      </c>
      <c r="G3323" t="s">
        <v>13</v>
      </c>
      <c r="H3323" t="s">
        <v>13</v>
      </c>
      <c r="I3323">
        <v>33</v>
      </c>
      <c r="J3323" t="str">
        <f>IF(ABS((C3323-AVERAGE($C:$C))/_xlfn.STDEV.S(moras2[SALARIO]))&gt;1.96,"Atípico","No")</f>
        <v>No</v>
      </c>
      <c r="K3323" t="str">
        <f>IF(ABS((moras2[[#This Row],[EDAD]]-AVERAGE($I:$I))/_xlfn.STDEV.S($I:$I))&gt;1.96,"Atípico","No")</f>
        <v>No</v>
      </c>
      <c r="L3323" t="str">
        <f t="shared" si="102"/>
        <v>26-35</v>
      </c>
      <c r="M3323" t="str">
        <f t="shared" si="103"/>
        <v>0-500.000</v>
      </c>
    </row>
    <row r="3324" spans="1:13" x14ac:dyDescent="0.35">
      <c r="A3324">
        <v>697</v>
      </c>
      <c r="B3324" t="s">
        <v>9</v>
      </c>
      <c r="C3324">
        <v>326653</v>
      </c>
      <c r="D3324" t="s">
        <v>10</v>
      </c>
      <c r="E3324" t="s">
        <v>16</v>
      </c>
      <c r="F3324" t="s">
        <v>12</v>
      </c>
      <c r="G3324" t="s">
        <v>13</v>
      </c>
      <c r="H3324" t="s">
        <v>13</v>
      </c>
      <c r="I3324">
        <v>53</v>
      </c>
      <c r="J3324" t="str">
        <f>IF(ABS((C3324-AVERAGE($C:$C))/_xlfn.STDEV.S(moras2[SALARIO]))&gt;1.96,"Atípico","No")</f>
        <v>No</v>
      </c>
      <c r="K3324" t="str">
        <f>IF(ABS((moras2[[#This Row],[EDAD]]-AVERAGE($I:$I))/_xlfn.STDEV.S($I:$I))&gt;1.96,"Atípico","No")</f>
        <v>No</v>
      </c>
      <c r="L3324" t="str">
        <f t="shared" si="102"/>
        <v>46-55</v>
      </c>
      <c r="M3324" t="str">
        <f t="shared" si="103"/>
        <v>0-500.000</v>
      </c>
    </row>
    <row r="3325" spans="1:13" x14ac:dyDescent="0.35">
      <c r="A3325">
        <v>3223</v>
      </c>
      <c r="B3325" t="s">
        <v>9</v>
      </c>
      <c r="C3325">
        <v>326322</v>
      </c>
      <c r="D3325" t="s">
        <v>10</v>
      </c>
      <c r="E3325" t="s">
        <v>16</v>
      </c>
      <c r="F3325" t="s">
        <v>12</v>
      </c>
      <c r="G3325" t="s">
        <v>13</v>
      </c>
      <c r="H3325" t="s">
        <v>13</v>
      </c>
      <c r="I3325">
        <v>57</v>
      </c>
      <c r="J3325" t="str">
        <f>IF(ABS((C3325-AVERAGE($C:$C))/_xlfn.STDEV.S(moras2[SALARIO]))&gt;1.96,"Atípico","No")</f>
        <v>No</v>
      </c>
      <c r="K3325" t="str">
        <f>IF(ABS((moras2[[#This Row],[EDAD]]-AVERAGE($I:$I))/_xlfn.STDEV.S($I:$I))&gt;1.96,"Atípico","No")</f>
        <v>No</v>
      </c>
      <c r="L3325" t="str">
        <f t="shared" si="102"/>
        <v>56+</v>
      </c>
      <c r="M3325" t="str">
        <f t="shared" si="103"/>
        <v>0-500.000</v>
      </c>
    </row>
    <row r="3326" spans="1:13" x14ac:dyDescent="0.35">
      <c r="A3326">
        <v>1115</v>
      </c>
      <c r="B3326" t="s">
        <v>15</v>
      </c>
      <c r="C3326">
        <v>326036</v>
      </c>
      <c r="D3326" t="s">
        <v>10</v>
      </c>
      <c r="E3326" t="s">
        <v>16</v>
      </c>
      <c r="F3326" t="s">
        <v>12</v>
      </c>
      <c r="G3326" t="s">
        <v>13</v>
      </c>
      <c r="H3326" t="s">
        <v>12</v>
      </c>
      <c r="I3326">
        <v>54</v>
      </c>
      <c r="J3326" t="str">
        <f>IF(ABS((C3326-AVERAGE($C:$C))/_xlfn.STDEV.S(moras2[SALARIO]))&gt;1.96,"Atípico","No")</f>
        <v>No</v>
      </c>
      <c r="K3326" t="str">
        <f>IF(ABS((moras2[[#This Row],[EDAD]]-AVERAGE($I:$I))/_xlfn.STDEV.S($I:$I))&gt;1.96,"Atípico","No")</f>
        <v>No</v>
      </c>
      <c r="L3326" t="str">
        <f t="shared" si="102"/>
        <v>46-55</v>
      </c>
      <c r="M3326" t="str">
        <f t="shared" si="103"/>
        <v>0-500.000</v>
      </c>
    </row>
    <row r="3327" spans="1:13" x14ac:dyDescent="0.35">
      <c r="A3327">
        <v>4166</v>
      </c>
      <c r="B3327" t="s">
        <v>9</v>
      </c>
      <c r="C3327">
        <v>326035</v>
      </c>
      <c r="D3327" t="s">
        <v>14</v>
      </c>
      <c r="E3327" t="s">
        <v>11</v>
      </c>
      <c r="F3327" t="s">
        <v>12</v>
      </c>
      <c r="G3327" t="s">
        <v>13</v>
      </c>
      <c r="H3327" t="s">
        <v>13</v>
      </c>
      <c r="I3327">
        <v>67</v>
      </c>
      <c r="J3327" t="str">
        <f>IF(ABS((C3327-AVERAGE($C:$C))/_xlfn.STDEV.S(moras2[SALARIO]))&gt;1.96,"Atípico","No")</f>
        <v>No</v>
      </c>
      <c r="K3327" t="str">
        <f>IF(ABS((moras2[[#This Row],[EDAD]]-AVERAGE($I:$I))/_xlfn.STDEV.S($I:$I))&gt;1.96,"Atípico","No")</f>
        <v>No</v>
      </c>
      <c r="L3327" t="str">
        <f t="shared" si="102"/>
        <v>56+</v>
      </c>
      <c r="M3327" t="str">
        <f t="shared" si="103"/>
        <v>0-500.000</v>
      </c>
    </row>
    <row r="3328" spans="1:13" x14ac:dyDescent="0.35">
      <c r="A3328">
        <v>1794</v>
      </c>
      <c r="B3328" t="s">
        <v>15</v>
      </c>
      <c r="C3328">
        <v>325925</v>
      </c>
      <c r="D3328" t="s">
        <v>18</v>
      </c>
      <c r="E3328" t="s">
        <v>16</v>
      </c>
      <c r="F3328" t="s">
        <v>12</v>
      </c>
      <c r="G3328" t="s">
        <v>13</v>
      </c>
      <c r="H3328" t="s">
        <v>13</v>
      </c>
      <c r="I3328">
        <v>64</v>
      </c>
      <c r="J3328" t="str">
        <f>IF(ABS((C3328-AVERAGE($C:$C))/_xlfn.STDEV.S(moras2[SALARIO]))&gt;1.96,"Atípico","No")</f>
        <v>No</v>
      </c>
      <c r="K3328" t="str">
        <f>IF(ABS((moras2[[#This Row],[EDAD]]-AVERAGE($I:$I))/_xlfn.STDEV.S($I:$I))&gt;1.96,"Atípico","No")</f>
        <v>No</v>
      </c>
      <c r="L3328" t="str">
        <f t="shared" si="102"/>
        <v>56+</v>
      </c>
      <c r="M3328" t="str">
        <f t="shared" si="103"/>
        <v>0-500.000</v>
      </c>
    </row>
    <row r="3329" spans="1:13" x14ac:dyDescent="0.35">
      <c r="A3329">
        <v>1046</v>
      </c>
      <c r="B3329" t="s">
        <v>9</v>
      </c>
      <c r="C3329">
        <v>325779.37</v>
      </c>
      <c r="D3329" t="s">
        <v>10</v>
      </c>
      <c r="E3329" t="s">
        <v>16</v>
      </c>
      <c r="F3329" t="s">
        <v>12</v>
      </c>
      <c r="G3329" t="s">
        <v>13</v>
      </c>
      <c r="H3329" t="s">
        <v>13</v>
      </c>
      <c r="I3329">
        <v>20</v>
      </c>
      <c r="J3329" t="str">
        <f>IF(ABS((C3329-AVERAGE($C:$C))/_xlfn.STDEV.S(moras2[SALARIO]))&gt;1.96,"Atípico","No")</f>
        <v>No</v>
      </c>
      <c r="K3329" t="str">
        <f>IF(ABS((moras2[[#This Row],[EDAD]]-AVERAGE($I:$I))/_xlfn.STDEV.S($I:$I))&gt;1.96,"Atípico","No")</f>
        <v>No</v>
      </c>
      <c r="L3329" t="str">
        <f t="shared" si="102"/>
        <v>26-35</v>
      </c>
      <c r="M3329" t="str">
        <f t="shared" si="103"/>
        <v>0-500.000</v>
      </c>
    </row>
    <row r="3330" spans="1:13" x14ac:dyDescent="0.35">
      <c r="A3330">
        <v>4411</v>
      </c>
      <c r="B3330" t="s">
        <v>9</v>
      </c>
      <c r="C3330">
        <v>325394.86</v>
      </c>
      <c r="D3330" t="s">
        <v>10</v>
      </c>
      <c r="E3330" t="s">
        <v>11</v>
      </c>
      <c r="F3330" t="s">
        <v>12</v>
      </c>
      <c r="G3330" t="s">
        <v>13</v>
      </c>
      <c r="H3330" t="s">
        <v>13</v>
      </c>
      <c r="I3330">
        <v>25</v>
      </c>
      <c r="J3330" t="str">
        <f>IF(ABS((C3330-AVERAGE($C:$C))/_xlfn.STDEV.S(moras2[SALARIO]))&gt;1.96,"Atípico","No")</f>
        <v>No</v>
      </c>
      <c r="K3330" t="str">
        <f>IF(ABS((moras2[[#This Row],[EDAD]]-AVERAGE($I:$I))/_xlfn.STDEV.S($I:$I))&gt;1.96,"Atípico","No")</f>
        <v>No</v>
      </c>
      <c r="L3330" t="str">
        <f t="shared" ref="L3330:L3393" si="104">IF(I3330&lt;=35,"26-35",IF(I3330&lt;=45,"36-45",IF(I3330&lt;=55,"46-55","56+")))</f>
        <v>26-35</v>
      </c>
      <c r="M3330" t="str">
        <f t="shared" ref="M3330:M3393" si="105">IF(C3330&lt;=500000,"0-500.000",
IF(C3330&lt;=1000000,"500.001-1.000.000",
IF(C3330&lt;=5000000,"1.000.001-5.000.000",
"5.000.001-16.858.742")))</f>
        <v>0-500.000</v>
      </c>
    </row>
    <row r="3331" spans="1:13" x14ac:dyDescent="0.35">
      <c r="A3331">
        <v>2759</v>
      </c>
      <c r="B3331" t="s">
        <v>15</v>
      </c>
      <c r="C3331">
        <v>325000</v>
      </c>
      <c r="D3331" t="s">
        <v>10</v>
      </c>
      <c r="E3331" t="s">
        <v>16</v>
      </c>
      <c r="F3331" t="s">
        <v>12</v>
      </c>
      <c r="G3331" t="s">
        <v>12</v>
      </c>
      <c r="H3331" t="s">
        <v>13</v>
      </c>
      <c r="I3331">
        <v>24</v>
      </c>
      <c r="J3331" t="str">
        <f>IF(ABS((C3331-AVERAGE($C:$C))/_xlfn.STDEV.S(moras2[SALARIO]))&gt;1.96,"Atípico","No")</f>
        <v>No</v>
      </c>
      <c r="K3331" t="str">
        <f>IF(ABS((moras2[[#This Row],[EDAD]]-AVERAGE($I:$I))/_xlfn.STDEV.S($I:$I))&gt;1.96,"Atípico","No")</f>
        <v>No</v>
      </c>
      <c r="L3331" t="str">
        <f t="shared" si="104"/>
        <v>26-35</v>
      </c>
      <c r="M3331" t="str">
        <f t="shared" si="105"/>
        <v>0-500.000</v>
      </c>
    </row>
    <row r="3332" spans="1:13" x14ac:dyDescent="0.35">
      <c r="A3332">
        <v>886</v>
      </c>
      <c r="B3332" t="s">
        <v>9</v>
      </c>
      <c r="C3332">
        <v>325000</v>
      </c>
      <c r="D3332" t="s">
        <v>10</v>
      </c>
      <c r="E3332" t="s">
        <v>16</v>
      </c>
      <c r="F3332" t="s">
        <v>12</v>
      </c>
      <c r="G3332" t="s">
        <v>13</v>
      </c>
      <c r="H3332" t="s">
        <v>13</v>
      </c>
      <c r="I3332">
        <v>37</v>
      </c>
      <c r="J3332" t="str">
        <f>IF(ABS((C3332-AVERAGE($C:$C))/_xlfn.STDEV.S(moras2[SALARIO]))&gt;1.96,"Atípico","No")</f>
        <v>No</v>
      </c>
      <c r="K3332" t="str">
        <f>IF(ABS((moras2[[#This Row],[EDAD]]-AVERAGE($I:$I))/_xlfn.STDEV.S($I:$I))&gt;1.96,"Atípico","No")</f>
        <v>No</v>
      </c>
      <c r="L3332" t="str">
        <f t="shared" si="104"/>
        <v>36-45</v>
      </c>
      <c r="M3332" t="str">
        <f t="shared" si="105"/>
        <v>0-500.000</v>
      </c>
    </row>
    <row r="3333" spans="1:13" x14ac:dyDescent="0.35">
      <c r="A3333">
        <v>3710</v>
      </c>
      <c r="B3333" t="s">
        <v>9</v>
      </c>
      <c r="C3333">
        <v>325000</v>
      </c>
      <c r="D3333" t="s">
        <v>10</v>
      </c>
      <c r="E3333" t="s">
        <v>16</v>
      </c>
      <c r="F3333" t="s">
        <v>12</v>
      </c>
      <c r="G3333" t="s">
        <v>13</v>
      </c>
      <c r="H3333" t="s">
        <v>13</v>
      </c>
      <c r="I3333">
        <v>38</v>
      </c>
      <c r="J3333" t="str">
        <f>IF(ABS((C3333-AVERAGE($C:$C))/_xlfn.STDEV.S(moras2[SALARIO]))&gt;1.96,"Atípico","No")</f>
        <v>No</v>
      </c>
      <c r="K3333" t="str">
        <f>IF(ABS((moras2[[#This Row],[EDAD]]-AVERAGE($I:$I))/_xlfn.STDEV.S($I:$I))&gt;1.96,"Atípico","No")</f>
        <v>No</v>
      </c>
      <c r="L3333" t="str">
        <f t="shared" si="104"/>
        <v>36-45</v>
      </c>
      <c r="M3333" t="str">
        <f t="shared" si="105"/>
        <v>0-500.000</v>
      </c>
    </row>
    <row r="3334" spans="1:13" x14ac:dyDescent="0.35">
      <c r="A3334">
        <v>4234</v>
      </c>
      <c r="B3334" t="s">
        <v>9</v>
      </c>
      <c r="C3334">
        <v>325000</v>
      </c>
      <c r="D3334" t="s">
        <v>10</v>
      </c>
      <c r="E3334" t="s">
        <v>16</v>
      </c>
      <c r="F3334" t="s">
        <v>12</v>
      </c>
      <c r="G3334" t="s">
        <v>13</v>
      </c>
      <c r="H3334" t="s">
        <v>13</v>
      </c>
      <c r="I3334">
        <v>55</v>
      </c>
      <c r="J3334" t="str">
        <f>IF(ABS((C3334-AVERAGE($C:$C))/_xlfn.STDEV.S(moras2[SALARIO]))&gt;1.96,"Atípico","No")</f>
        <v>No</v>
      </c>
      <c r="K3334" t="str">
        <f>IF(ABS((moras2[[#This Row],[EDAD]]-AVERAGE($I:$I))/_xlfn.STDEV.S($I:$I))&gt;1.96,"Atípico","No")</f>
        <v>No</v>
      </c>
      <c r="L3334" t="str">
        <f t="shared" si="104"/>
        <v>46-55</v>
      </c>
      <c r="M3334" t="str">
        <f t="shared" si="105"/>
        <v>0-500.000</v>
      </c>
    </row>
    <row r="3335" spans="1:13" x14ac:dyDescent="0.35">
      <c r="A3335">
        <v>2380</v>
      </c>
      <c r="B3335" t="s">
        <v>9</v>
      </c>
      <c r="C3335">
        <v>324953</v>
      </c>
      <c r="D3335" t="s">
        <v>17</v>
      </c>
      <c r="E3335" t="s">
        <v>16</v>
      </c>
      <c r="F3335" t="s">
        <v>12</v>
      </c>
      <c r="G3335" t="s">
        <v>13</v>
      </c>
      <c r="H3335" t="s">
        <v>13</v>
      </c>
      <c r="I3335">
        <v>33</v>
      </c>
      <c r="J3335" t="str">
        <f>IF(ABS((C3335-AVERAGE($C:$C))/_xlfn.STDEV.S(moras2[SALARIO]))&gt;1.96,"Atípico","No")</f>
        <v>No</v>
      </c>
      <c r="K3335" t="str">
        <f>IF(ABS((moras2[[#This Row],[EDAD]]-AVERAGE($I:$I))/_xlfn.STDEV.S($I:$I))&gt;1.96,"Atípico","No")</f>
        <v>No</v>
      </c>
      <c r="L3335" t="str">
        <f t="shared" si="104"/>
        <v>26-35</v>
      </c>
      <c r="M3335" t="str">
        <f t="shared" si="105"/>
        <v>0-500.000</v>
      </c>
    </row>
    <row r="3336" spans="1:13" x14ac:dyDescent="0.35">
      <c r="A3336">
        <v>3470</v>
      </c>
      <c r="B3336" t="s">
        <v>9</v>
      </c>
      <c r="C3336">
        <v>324880</v>
      </c>
      <c r="D3336" t="s">
        <v>10</v>
      </c>
      <c r="E3336" t="s">
        <v>16</v>
      </c>
      <c r="F3336" t="s">
        <v>12</v>
      </c>
      <c r="G3336" t="s">
        <v>13</v>
      </c>
      <c r="H3336" t="s">
        <v>13</v>
      </c>
      <c r="I3336">
        <v>37</v>
      </c>
      <c r="J3336" t="str">
        <f>IF(ABS((C3336-AVERAGE($C:$C))/_xlfn.STDEV.S(moras2[SALARIO]))&gt;1.96,"Atípico","No")</f>
        <v>No</v>
      </c>
      <c r="K3336" t="str">
        <f>IF(ABS((moras2[[#This Row],[EDAD]]-AVERAGE($I:$I))/_xlfn.STDEV.S($I:$I))&gt;1.96,"Atípico","No")</f>
        <v>No</v>
      </c>
      <c r="L3336" t="str">
        <f t="shared" si="104"/>
        <v>36-45</v>
      </c>
      <c r="M3336" t="str">
        <f t="shared" si="105"/>
        <v>0-500.000</v>
      </c>
    </row>
    <row r="3337" spans="1:13" x14ac:dyDescent="0.35">
      <c r="A3337">
        <v>3307</v>
      </c>
      <c r="B3337" t="s">
        <v>9</v>
      </c>
      <c r="C3337">
        <v>324750</v>
      </c>
      <c r="D3337" t="s">
        <v>10</v>
      </c>
      <c r="E3337" t="s">
        <v>16</v>
      </c>
      <c r="F3337" t="s">
        <v>12</v>
      </c>
      <c r="G3337" t="s">
        <v>13</v>
      </c>
      <c r="H3337" t="s">
        <v>13</v>
      </c>
      <c r="I3337">
        <v>33</v>
      </c>
      <c r="J3337" t="str">
        <f>IF(ABS((C3337-AVERAGE($C:$C))/_xlfn.STDEV.S(moras2[SALARIO]))&gt;1.96,"Atípico","No")</f>
        <v>No</v>
      </c>
      <c r="K3337" t="str">
        <f>IF(ABS((moras2[[#This Row],[EDAD]]-AVERAGE($I:$I))/_xlfn.STDEV.S($I:$I))&gt;1.96,"Atípico","No")</f>
        <v>No</v>
      </c>
      <c r="L3337" t="str">
        <f t="shared" si="104"/>
        <v>26-35</v>
      </c>
      <c r="M3337" t="str">
        <f t="shared" si="105"/>
        <v>0-500.000</v>
      </c>
    </row>
    <row r="3338" spans="1:13" x14ac:dyDescent="0.35">
      <c r="A3338">
        <v>1000</v>
      </c>
      <c r="B3338" t="s">
        <v>9</v>
      </c>
      <c r="C3338">
        <v>324741.92</v>
      </c>
      <c r="D3338" t="s">
        <v>10</v>
      </c>
      <c r="E3338" t="s">
        <v>16</v>
      </c>
      <c r="F3338" t="s">
        <v>12</v>
      </c>
      <c r="G3338" t="s">
        <v>12</v>
      </c>
      <c r="H3338" t="s">
        <v>13</v>
      </c>
      <c r="I3338">
        <v>47</v>
      </c>
      <c r="J3338" t="str">
        <f>IF(ABS((C3338-AVERAGE($C:$C))/_xlfn.STDEV.S(moras2[SALARIO]))&gt;1.96,"Atípico","No")</f>
        <v>No</v>
      </c>
      <c r="K3338" t="str">
        <f>IF(ABS((moras2[[#This Row],[EDAD]]-AVERAGE($I:$I))/_xlfn.STDEV.S($I:$I))&gt;1.96,"Atípico","No")</f>
        <v>No</v>
      </c>
      <c r="L3338" t="str">
        <f t="shared" si="104"/>
        <v>46-55</v>
      </c>
      <c r="M3338" t="str">
        <f t="shared" si="105"/>
        <v>0-500.000</v>
      </c>
    </row>
    <row r="3339" spans="1:13" x14ac:dyDescent="0.35">
      <c r="A3339">
        <v>1166</v>
      </c>
      <c r="B3339" t="s">
        <v>9</v>
      </c>
      <c r="C3339">
        <v>324516.38</v>
      </c>
      <c r="D3339" t="s">
        <v>10</v>
      </c>
      <c r="E3339" t="s">
        <v>11</v>
      </c>
      <c r="F3339" t="s">
        <v>12</v>
      </c>
      <c r="G3339" t="s">
        <v>13</v>
      </c>
      <c r="H3339" t="s">
        <v>13</v>
      </c>
      <c r="I3339">
        <v>54</v>
      </c>
      <c r="J3339" t="str">
        <f>IF(ABS((C3339-AVERAGE($C:$C))/_xlfn.STDEV.S(moras2[SALARIO]))&gt;1.96,"Atípico","No")</f>
        <v>No</v>
      </c>
      <c r="K3339" t="str">
        <f>IF(ABS((moras2[[#This Row],[EDAD]]-AVERAGE($I:$I))/_xlfn.STDEV.S($I:$I))&gt;1.96,"Atípico","No")</f>
        <v>No</v>
      </c>
      <c r="L3339" t="str">
        <f t="shared" si="104"/>
        <v>46-55</v>
      </c>
      <c r="M3339" t="str">
        <f t="shared" si="105"/>
        <v>0-500.000</v>
      </c>
    </row>
    <row r="3340" spans="1:13" x14ac:dyDescent="0.35">
      <c r="A3340">
        <v>1330</v>
      </c>
      <c r="B3340" t="s">
        <v>9</v>
      </c>
      <c r="C3340">
        <v>324390</v>
      </c>
      <c r="D3340" t="s">
        <v>10</v>
      </c>
      <c r="E3340" t="s">
        <v>16</v>
      </c>
      <c r="F3340" t="s">
        <v>12</v>
      </c>
      <c r="G3340" t="s">
        <v>13</v>
      </c>
      <c r="H3340" t="s">
        <v>13</v>
      </c>
      <c r="I3340">
        <v>24</v>
      </c>
      <c r="J3340" t="str">
        <f>IF(ABS((C3340-AVERAGE($C:$C))/_xlfn.STDEV.S(moras2[SALARIO]))&gt;1.96,"Atípico","No")</f>
        <v>No</v>
      </c>
      <c r="K3340" t="str">
        <f>IF(ABS((moras2[[#This Row],[EDAD]]-AVERAGE($I:$I))/_xlfn.STDEV.S($I:$I))&gt;1.96,"Atípico","No")</f>
        <v>No</v>
      </c>
      <c r="L3340" t="str">
        <f t="shared" si="104"/>
        <v>26-35</v>
      </c>
      <c r="M3340" t="str">
        <f t="shared" si="105"/>
        <v>0-500.000</v>
      </c>
    </row>
    <row r="3341" spans="1:13" x14ac:dyDescent="0.35">
      <c r="A3341">
        <v>4983</v>
      </c>
      <c r="B3341" t="s">
        <v>15</v>
      </c>
      <c r="C3341">
        <v>324345.28000000003</v>
      </c>
      <c r="D3341" t="s">
        <v>10</v>
      </c>
      <c r="E3341" t="s">
        <v>16</v>
      </c>
      <c r="F3341" t="s">
        <v>12</v>
      </c>
      <c r="G3341" t="s">
        <v>13</v>
      </c>
      <c r="H3341" t="s">
        <v>13</v>
      </c>
      <c r="I3341">
        <v>38</v>
      </c>
      <c r="J3341" t="str">
        <f>IF(ABS((C3341-AVERAGE($C:$C))/_xlfn.STDEV.S(moras2[SALARIO]))&gt;1.96,"Atípico","No")</f>
        <v>No</v>
      </c>
      <c r="K3341" t="str">
        <f>IF(ABS((moras2[[#This Row],[EDAD]]-AVERAGE($I:$I))/_xlfn.STDEV.S($I:$I))&gt;1.96,"Atípico","No")</f>
        <v>No</v>
      </c>
      <c r="L3341" t="str">
        <f t="shared" si="104"/>
        <v>36-45</v>
      </c>
      <c r="M3341" t="str">
        <f t="shared" si="105"/>
        <v>0-500.000</v>
      </c>
    </row>
    <row r="3342" spans="1:13" x14ac:dyDescent="0.35">
      <c r="A3342">
        <v>989</v>
      </c>
      <c r="B3342" t="s">
        <v>9</v>
      </c>
      <c r="C3342">
        <v>324047</v>
      </c>
      <c r="D3342" t="s">
        <v>18</v>
      </c>
      <c r="E3342" t="s">
        <v>16</v>
      </c>
      <c r="F3342" t="s">
        <v>12</v>
      </c>
      <c r="G3342" t="s">
        <v>12</v>
      </c>
      <c r="H3342" t="s">
        <v>12</v>
      </c>
      <c r="I3342">
        <v>48</v>
      </c>
      <c r="J3342" t="str">
        <f>IF(ABS((C3342-AVERAGE($C:$C))/_xlfn.STDEV.S(moras2[SALARIO]))&gt;1.96,"Atípico","No")</f>
        <v>No</v>
      </c>
      <c r="K3342" t="str">
        <f>IF(ABS((moras2[[#This Row],[EDAD]]-AVERAGE($I:$I))/_xlfn.STDEV.S($I:$I))&gt;1.96,"Atípico","No")</f>
        <v>No</v>
      </c>
      <c r="L3342" t="str">
        <f t="shared" si="104"/>
        <v>46-55</v>
      </c>
      <c r="M3342" t="str">
        <f t="shared" si="105"/>
        <v>0-500.000</v>
      </c>
    </row>
    <row r="3343" spans="1:13" x14ac:dyDescent="0.35">
      <c r="A3343">
        <v>4213</v>
      </c>
      <c r="B3343" t="s">
        <v>9</v>
      </c>
      <c r="C3343">
        <v>324047</v>
      </c>
      <c r="D3343" t="s">
        <v>18</v>
      </c>
      <c r="E3343" t="s">
        <v>16</v>
      </c>
      <c r="F3343" t="s">
        <v>13</v>
      </c>
      <c r="G3343" t="s">
        <v>13</v>
      </c>
      <c r="H3343" t="s">
        <v>13</v>
      </c>
      <c r="I3343">
        <v>65</v>
      </c>
      <c r="J3343" t="str">
        <f>IF(ABS((C3343-AVERAGE($C:$C))/_xlfn.STDEV.S(moras2[SALARIO]))&gt;1.96,"Atípico","No")</f>
        <v>No</v>
      </c>
      <c r="K3343" t="str">
        <f>IF(ABS((moras2[[#This Row],[EDAD]]-AVERAGE($I:$I))/_xlfn.STDEV.S($I:$I))&gt;1.96,"Atípico","No")</f>
        <v>No</v>
      </c>
      <c r="L3343" t="str">
        <f t="shared" si="104"/>
        <v>56+</v>
      </c>
      <c r="M3343" t="str">
        <f t="shared" si="105"/>
        <v>0-500.000</v>
      </c>
    </row>
    <row r="3344" spans="1:13" x14ac:dyDescent="0.35">
      <c r="A3344">
        <v>3489</v>
      </c>
      <c r="B3344" t="s">
        <v>9</v>
      </c>
      <c r="C3344">
        <v>324000</v>
      </c>
      <c r="D3344" t="s">
        <v>10</v>
      </c>
      <c r="E3344" t="s">
        <v>16</v>
      </c>
      <c r="F3344" t="s">
        <v>12</v>
      </c>
      <c r="G3344" t="s">
        <v>13</v>
      </c>
      <c r="H3344" t="s">
        <v>12</v>
      </c>
      <c r="I3344">
        <v>55</v>
      </c>
      <c r="J3344" t="str">
        <f>IF(ABS((C3344-AVERAGE($C:$C))/_xlfn.STDEV.S(moras2[SALARIO]))&gt;1.96,"Atípico","No")</f>
        <v>No</v>
      </c>
      <c r="K3344" t="str">
        <f>IF(ABS((moras2[[#This Row],[EDAD]]-AVERAGE($I:$I))/_xlfn.STDEV.S($I:$I))&gt;1.96,"Atípico","No")</f>
        <v>No</v>
      </c>
      <c r="L3344" t="str">
        <f t="shared" si="104"/>
        <v>46-55</v>
      </c>
      <c r="M3344" t="str">
        <f t="shared" si="105"/>
        <v>0-500.000</v>
      </c>
    </row>
    <row r="3345" spans="1:13" x14ac:dyDescent="0.35">
      <c r="A3345">
        <v>2402</v>
      </c>
      <c r="B3345" t="s">
        <v>15</v>
      </c>
      <c r="C3345">
        <v>323562</v>
      </c>
      <c r="D3345" t="s">
        <v>18</v>
      </c>
      <c r="E3345" t="s">
        <v>16</v>
      </c>
      <c r="F3345" t="s">
        <v>12</v>
      </c>
      <c r="G3345" t="s">
        <v>13</v>
      </c>
      <c r="H3345" t="s">
        <v>12</v>
      </c>
      <c r="I3345">
        <v>38</v>
      </c>
      <c r="J3345" t="str">
        <f>IF(ABS((C3345-AVERAGE($C:$C))/_xlfn.STDEV.S(moras2[SALARIO]))&gt;1.96,"Atípico","No")</f>
        <v>No</v>
      </c>
      <c r="K3345" t="str">
        <f>IF(ABS((moras2[[#This Row],[EDAD]]-AVERAGE($I:$I))/_xlfn.STDEV.S($I:$I))&gt;1.96,"Atípico","No")</f>
        <v>No</v>
      </c>
      <c r="L3345" t="str">
        <f t="shared" si="104"/>
        <v>36-45</v>
      </c>
      <c r="M3345" t="str">
        <f t="shared" si="105"/>
        <v>0-500.000</v>
      </c>
    </row>
    <row r="3346" spans="1:13" x14ac:dyDescent="0.35">
      <c r="A3346">
        <v>4521</v>
      </c>
      <c r="B3346" t="s">
        <v>9</v>
      </c>
      <c r="C3346">
        <v>323500</v>
      </c>
      <c r="D3346" t="s">
        <v>10</v>
      </c>
      <c r="E3346" t="s">
        <v>16</v>
      </c>
      <c r="F3346" t="s">
        <v>12</v>
      </c>
      <c r="G3346" t="s">
        <v>13</v>
      </c>
      <c r="H3346" t="s">
        <v>13</v>
      </c>
      <c r="I3346">
        <v>37</v>
      </c>
      <c r="J3346" t="str">
        <f>IF(ABS((C3346-AVERAGE($C:$C))/_xlfn.STDEV.S(moras2[SALARIO]))&gt;1.96,"Atípico","No")</f>
        <v>No</v>
      </c>
      <c r="K3346" t="str">
        <f>IF(ABS((moras2[[#This Row],[EDAD]]-AVERAGE($I:$I))/_xlfn.STDEV.S($I:$I))&gt;1.96,"Atípico","No")</f>
        <v>No</v>
      </c>
      <c r="L3346" t="str">
        <f t="shared" si="104"/>
        <v>36-45</v>
      </c>
      <c r="M3346" t="str">
        <f t="shared" si="105"/>
        <v>0-500.000</v>
      </c>
    </row>
    <row r="3347" spans="1:13" x14ac:dyDescent="0.35">
      <c r="A3347">
        <v>398</v>
      </c>
      <c r="B3347" t="s">
        <v>9</v>
      </c>
      <c r="C3347">
        <v>323432.7</v>
      </c>
      <c r="D3347" t="s">
        <v>10</v>
      </c>
      <c r="E3347" t="s">
        <v>16</v>
      </c>
      <c r="F3347" t="s">
        <v>12</v>
      </c>
      <c r="G3347" t="s">
        <v>12</v>
      </c>
      <c r="H3347" t="s">
        <v>13</v>
      </c>
      <c r="I3347">
        <v>50</v>
      </c>
      <c r="J3347" t="str">
        <f>IF(ABS((C3347-AVERAGE($C:$C))/_xlfn.STDEV.S(moras2[SALARIO]))&gt;1.96,"Atípico","No")</f>
        <v>No</v>
      </c>
      <c r="K3347" t="str">
        <f>IF(ABS((moras2[[#This Row],[EDAD]]-AVERAGE($I:$I))/_xlfn.STDEV.S($I:$I))&gt;1.96,"Atípico","No")</f>
        <v>No</v>
      </c>
      <c r="L3347" t="str">
        <f t="shared" si="104"/>
        <v>46-55</v>
      </c>
      <c r="M3347" t="str">
        <f t="shared" si="105"/>
        <v>0-500.000</v>
      </c>
    </row>
    <row r="3348" spans="1:13" x14ac:dyDescent="0.35">
      <c r="A3348">
        <v>4558</v>
      </c>
      <c r="B3348" t="s">
        <v>9</v>
      </c>
      <c r="C3348">
        <v>323296</v>
      </c>
      <c r="D3348" t="s">
        <v>17</v>
      </c>
      <c r="E3348" t="s">
        <v>16</v>
      </c>
      <c r="F3348" t="s">
        <v>12</v>
      </c>
      <c r="G3348" t="s">
        <v>13</v>
      </c>
      <c r="H3348" t="s">
        <v>13</v>
      </c>
      <c r="I3348">
        <v>31</v>
      </c>
      <c r="J3348" t="str">
        <f>IF(ABS((C3348-AVERAGE($C:$C))/_xlfn.STDEV.S(moras2[SALARIO]))&gt;1.96,"Atípico","No")</f>
        <v>No</v>
      </c>
      <c r="K3348" t="str">
        <f>IF(ABS((moras2[[#This Row],[EDAD]]-AVERAGE($I:$I))/_xlfn.STDEV.S($I:$I))&gt;1.96,"Atípico","No")</f>
        <v>No</v>
      </c>
      <c r="L3348" t="str">
        <f t="shared" si="104"/>
        <v>26-35</v>
      </c>
      <c r="M3348" t="str">
        <f t="shared" si="105"/>
        <v>0-500.000</v>
      </c>
    </row>
    <row r="3349" spans="1:13" x14ac:dyDescent="0.35">
      <c r="A3349">
        <v>2937</v>
      </c>
      <c r="B3349" t="s">
        <v>15</v>
      </c>
      <c r="C3349">
        <v>323296</v>
      </c>
      <c r="D3349" t="s">
        <v>17</v>
      </c>
      <c r="E3349" t="s">
        <v>16</v>
      </c>
      <c r="F3349" t="s">
        <v>12</v>
      </c>
      <c r="G3349" t="s">
        <v>12</v>
      </c>
      <c r="H3349" t="s">
        <v>13</v>
      </c>
      <c r="I3349">
        <v>38</v>
      </c>
      <c r="J3349" t="str">
        <f>IF(ABS((C3349-AVERAGE($C:$C))/_xlfn.STDEV.S(moras2[SALARIO]))&gt;1.96,"Atípico","No")</f>
        <v>No</v>
      </c>
      <c r="K3349" t="str">
        <f>IF(ABS((moras2[[#This Row],[EDAD]]-AVERAGE($I:$I))/_xlfn.STDEV.S($I:$I))&gt;1.96,"Atípico","No")</f>
        <v>No</v>
      </c>
      <c r="L3349" t="str">
        <f t="shared" si="104"/>
        <v>36-45</v>
      </c>
      <c r="M3349" t="str">
        <f t="shared" si="105"/>
        <v>0-500.000</v>
      </c>
    </row>
    <row r="3350" spans="1:13" x14ac:dyDescent="0.35">
      <c r="A3350">
        <v>4320</v>
      </c>
      <c r="B3350" t="s">
        <v>15</v>
      </c>
      <c r="C3350">
        <v>323296</v>
      </c>
      <c r="D3350" t="s">
        <v>17</v>
      </c>
      <c r="E3350" t="s">
        <v>16</v>
      </c>
      <c r="F3350" t="s">
        <v>12</v>
      </c>
      <c r="G3350" t="s">
        <v>13</v>
      </c>
      <c r="H3350" t="s">
        <v>13</v>
      </c>
      <c r="I3350">
        <v>62</v>
      </c>
      <c r="J3350" t="str">
        <f>IF(ABS((C3350-AVERAGE($C:$C))/_xlfn.STDEV.S(moras2[SALARIO]))&gt;1.96,"Atípico","No")</f>
        <v>No</v>
      </c>
      <c r="K3350" t="str">
        <f>IF(ABS((moras2[[#This Row],[EDAD]]-AVERAGE($I:$I))/_xlfn.STDEV.S($I:$I))&gt;1.96,"Atípico","No")</f>
        <v>No</v>
      </c>
      <c r="L3350" t="str">
        <f t="shared" si="104"/>
        <v>56+</v>
      </c>
      <c r="M3350" t="str">
        <f t="shared" si="105"/>
        <v>0-500.000</v>
      </c>
    </row>
    <row r="3351" spans="1:13" x14ac:dyDescent="0.35">
      <c r="A3351">
        <v>2416</v>
      </c>
      <c r="B3351" t="s">
        <v>9</v>
      </c>
      <c r="C3351">
        <v>323296</v>
      </c>
      <c r="D3351" t="s">
        <v>18</v>
      </c>
      <c r="E3351" t="s">
        <v>16</v>
      </c>
      <c r="F3351" t="s">
        <v>12</v>
      </c>
      <c r="G3351" t="s">
        <v>13</v>
      </c>
      <c r="H3351" t="s">
        <v>13</v>
      </c>
      <c r="I3351">
        <v>33</v>
      </c>
      <c r="J3351" t="str">
        <f>IF(ABS((C3351-AVERAGE($C:$C))/_xlfn.STDEV.S(moras2[SALARIO]))&gt;1.96,"Atípico","No")</f>
        <v>No</v>
      </c>
      <c r="K3351" t="str">
        <f>IF(ABS((moras2[[#This Row],[EDAD]]-AVERAGE($I:$I))/_xlfn.STDEV.S($I:$I))&gt;1.96,"Atípico","No")</f>
        <v>No</v>
      </c>
      <c r="L3351" t="str">
        <f t="shared" si="104"/>
        <v>26-35</v>
      </c>
      <c r="M3351" t="str">
        <f t="shared" si="105"/>
        <v>0-500.000</v>
      </c>
    </row>
    <row r="3352" spans="1:13" x14ac:dyDescent="0.35">
      <c r="A3352">
        <v>4615</v>
      </c>
      <c r="B3352" t="s">
        <v>15</v>
      </c>
      <c r="C3352">
        <v>323296</v>
      </c>
      <c r="D3352" t="s">
        <v>18</v>
      </c>
      <c r="E3352" t="s">
        <v>16</v>
      </c>
      <c r="F3352" t="s">
        <v>12</v>
      </c>
      <c r="G3352" t="s">
        <v>13</v>
      </c>
      <c r="H3352" t="s">
        <v>12</v>
      </c>
      <c r="I3352">
        <v>48</v>
      </c>
      <c r="J3352" t="str">
        <f>IF(ABS((C3352-AVERAGE($C:$C))/_xlfn.STDEV.S(moras2[SALARIO]))&gt;1.96,"Atípico","No")</f>
        <v>No</v>
      </c>
      <c r="K3352" t="str">
        <f>IF(ABS((moras2[[#This Row],[EDAD]]-AVERAGE($I:$I))/_xlfn.STDEV.S($I:$I))&gt;1.96,"Atípico","No")</f>
        <v>No</v>
      </c>
      <c r="L3352" t="str">
        <f t="shared" si="104"/>
        <v>46-55</v>
      </c>
      <c r="M3352" t="str">
        <f t="shared" si="105"/>
        <v>0-500.000</v>
      </c>
    </row>
    <row r="3353" spans="1:13" x14ac:dyDescent="0.35">
      <c r="A3353">
        <v>360</v>
      </c>
      <c r="B3353" t="s">
        <v>9</v>
      </c>
      <c r="C3353">
        <v>323296</v>
      </c>
      <c r="D3353" t="s">
        <v>18</v>
      </c>
      <c r="E3353" t="s">
        <v>16</v>
      </c>
      <c r="F3353" t="s">
        <v>12</v>
      </c>
      <c r="G3353" t="s">
        <v>12</v>
      </c>
      <c r="H3353" t="s">
        <v>12</v>
      </c>
      <c r="I3353">
        <v>67</v>
      </c>
      <c r="J3353" t="str">
        <f>IF(ABS((C3353-AVERAGE($C:$C))/_xlfn.STDEV.S(moras2[SALARIO]))&gt;1.96,"Atípico","No")</f>
        <v>No</v>
      </c>
      <c r="K3353" t="str">
        <f>IF(ABS((moras2[[#This Row],[EDAD]]-AVERAGE($I:$I))/_xlfn.STDEV.S($I:$I))&gt;1.96,"Atípico","No")</f>
        <v>No</v>
      </c>
      <c r="L3353" t="str">
        <f t="shared" si="104"/>
        <v>56+</v>
      </c>
      <c r="M3353" t="str">
        <f t="shared" si="105"/>
        <v>0-500.000</v>
      </c>
    </row>
    <row r="3354" spans="1:13" x14ac:dyDescent="0.35">
      <c r="A3354">
        <v>4255</v>
      </c>
      <c r="B3354" t="s">
        <v>9</v>
      </c>
      <c r="C3354">
        <v>323266.27</v>
      </c>
      <c r="D3354" t="s">
        <v>10</v>
      </c>
      <c r="E3354" t="s">
        <v>16</v>
      </c>
      <c r="F3354" t="s">
        <v>12</v>
      </c>
      <c r="G3354" t="s">
        <v>13</v>
      </c>
      <c r="H3354" t="s">
        <v>13</v>
      </c>
      <c r="I3354">
        <v>26</v>
      </c>
      <c r="J3354" t="str">
        <f>IF(ABS((C3354-AVERAGE($C:$C))/_xlfn.STDEV.S(moras2[SALARIO]))&gt;1.96,"Atípico","No")</f>
        <v>No</v>
      </c>
      <c r="K3354" t="str">
        <f>IF(ABS((moras2[[#This Row],[EDAD]]-AVERAGE($I:$I))/_xlfn.STDEV.S($I:$I))&gt;1.96,"Atípico","No")</f>
        <v>No</v>
      </c>
      <c r="L3354" t="str">
        <f t="shared" si="104"/>
        <v>26-35</v>
      </c>
      <c r="M3354" t="str">
        <f t="shared" si="105"/>
        <v>0-500.000</v>
      </c>
    </row>
    <row r="3355" spans="1:13" x14ac:dyDescent="0.35">
      <c r="A3355">
        <v>4102</v>
      </c>
      <c r="B3355" t="s">
        <v>9</v>
      </c>
      <c r="C3355">
        <v>322916.59999999998</v>
      </c>
      <c r="D3355" t="s">
        <v>10</v>
      </c>
      <c r="E3355" t="s">
        <v>16</v>
      </c>
      <c r="F3355" t="s">
        <v>12</v>
      </c>
      <c r="G3355" t="s">
        <v>13</v>
      </c>
      <c r="H3355" t="s">
        <v>12</v>
      </c>
      <c r="I3355">
        <v>39</v>
      </c>
      <c r="J3355" t="str">
        <f>IF(ABS((C3355-AVERAGE($C:$C))/_xlfn.STDEV.S(moras2[SALARIO]))&gt;1.96,"Atípico","No")</f>
        <v>No</v>
      </c>
      <c r="K3355" t="str">
        <f>IF(ABS((moras2[[#This Row],[EDAD]]-AVERAGE($I:$I))/_xlfn.STDEV.S($I:$I))&gt;1.96,"Atípico","No")</f>
        <v>No</v>
      </c>
      <c r="L3355" t="str">
        <f t="shared" si="104"/>
        <v>36-45</v>
      </c>
      <c r="M3355" t="str">
        <f t="shared" si="105"/>
        <v>0-500.000</v>
      </c>
    </row>
    <row r="3356" spans="1:13" x14ac:dyDescent="0.35">
      <c r="A3356">
        <v>3022</v>
      </c>
      <c r="B3356" t="s">
        <v>15</v>
      </c>
      <c r="C3356">
        <v>322866</v>
      </c>
      <c r="D3356" t="s">
        <v>10</v>
      </c>
      <c r="E3356" t="s">
        <v>16</v>
      </c>
      <c r="F3356" t="s">
        <v>12</v>
      </c>
      <c r="G3356" t="s">
        <v>13</v>
      </c>
      <c r="H3356" t="s">
        <v>13</v>
      </c>
      <c r="I3356">
        <v>19</v>
      </c>
      <c r="J3356" t="str">
        <f>IF(ABS((C3356-AVERAGE($C:$C))/_xlfn.STDEV.S(moras2[SALARIO]))&gt;1.96,"Atípico","No")</f>
        <v>No</v>
      </c>
      <c r="K3356" t="str">
        <f>IF(ABS((moras2[[#This Row],[EDAD]]-AVERAGE($I:$I))/_xlfn.STDEV.S($I:$I))&gt;1.96,"Atípico","No")</f>
        <v>No</v>
      </c>
      <c r="L3356" t="str">
        <f t="shared" si="104"/>
        <v>26-35</v>
      </c>
      <c r="M3356" t="str">
        <f t="shared" si="105"/>
        <v>0-500.000</v>
      </c>
    </row>
    <row r="3357" spans="1:13" x14ac:dyDescent="0.35">
      <c r="A3357">
        <v>4449</v>
      </c>
      <c r="B3357" t="s">
        <v>15</v>
      </c>
      <c r="C3357">
        <v>322634</v>
      </c>
      <c r="D3357" t="s">
        <v>17</v>
      </c>
      <c r="E3357" t="s">
        <v>16</v>
      </c>
      <c r="F3357" t="s">
        <v>12</v>
      </c>
      <c r="G3357" t="s">
        <v>13</v>
      </c>
      <c r="H3357" t="s">
        <v>13</v>
      </c>
      <c r="I3357">
        <v>79</v>
      </c>
      <c r="J3357" t="str">
        <f>IF(ABS((C3357-AVERAGE($C:$C))/_xlfn.STDEV.S(moras2[SALARIO]))&gt;1.96,"Atípico","No")</f>
        <v>No</v>
      </c>
      <c r="K3357" t="str">
        <f>IF(ABS((moras2[[#This Row],[EDAD]]-AVERAGE($I:$I))/_xlfn.STDEV.S($I:$I))&gt;1.96,"Atípico","No")</f>
        <v>Atípico</v>
      </c>
      <c r="L3357" t="str">
        <f t="shared" si="104"/>
        <v>56+</v>
      </c>
      <c r="M3357" t="str">
        <f t="shared" si="105"/>
        <v>0-500.000</v>
      </c>
    </row>
    <row r="3358" spans="1:13" x14ac:dyDescent="0.35">
      <c r="A3358">
        <v>1917</v>
      </c>
      <c r="B3358" t="s">
        <v>9</v>
      </c>
      <c r="C3358">
        <v>322500</v>
      </c>
      <c r="D3358" t="s">
        <v>10</v>
      </c>
      <c r="E3358" t="s">
        <v>16</v>
      </c>
      <c r="F3358" t="s">
        <v>12</v>
      </c>
      <c r="G3358" t="s">
        <v>13</v>
      </c>
      <c r="H3358" t="s">
        <v>12</v>
      </c>
      <c r="I3358">
        <v>46</v>
      </c>
      <c r="J3358" t="str">
        <f>IF(ABS((C3358-AVERAGE($C:$C))/_xlfn.STDEV.S(moras2[SALARIO]))&gt;1.96,"Atípico","No")</f>
        <v>No</v>
      </c>
      <c r="K3358" t="str">
        <f>IF(ABS((moras2[[#This Row],[EDAD]]-AVERAGE($I:$I))/_xlfn.STDEV.S($I:$I))&gt;1.96,"Atípico","No")</f>
        <v>No</v>
      </c>
      <c r="L3358" t="str">
        <f t="shared" si="104"/>
        <v>46-55</v>
      </c>
      <c r="M3358" t="str">
        <f t="shared" si="105"/>
        <v>0-500.000</v>
      </c>
    </row>
    <row r="3359" spans="1:13" x14ac:dyDescent="0.35">
      <c r="A3359">
        <v>945</v>
      </c>
      <c r="B3359" t="s">
        <v>15</v>
      </c>
      <c r="C3359">
        <v>322474</v>
      </c>
      <c r="D3359" t="s">
        <v>17</v>
      </c>
      <c r="E3359" t="s">
        <v>16</v>
      </c>
      <c r="F3359" t="s">
        <v>12</v>
      </c>
      <c r="G3359" t="s">
        <v>13</v>
      </c>
      <c r="H3359" t="s">
        <v>13</v>
      </c>
      <c r="I3359">
        <v>28</v>
      </c>
      <c r="J3359" t="str">
        <f>IF(ABS((C3359-AVERAGE($C:$C))/_xlfn.STDEV.S(moras2[SALARIO]))&gt;1.96,"Atípico","No")</f>
        <v>No</v>
      </c>
      <c r="K3359" t="str">
        <f>IF(ABS((moras2[[#This Row],[EDAD]]-AVERAGE($I:$I))/_xlfn.STDEV.S($I:$I))&gt;1.96,"Atípico","No")</f>
        <v>No</v>
      </c>
      <c r="L3359" t="str">
        <f t="shared" si="104"/>
        <v>26-35</v>
      </c>
      <c r="M3359" t="str">
        <f t="shared" si="105"/>
        <v>0-500.000</v>
      </c>
    </row>
    <row r="3360" spans="1:13" x14ac:dyDescent="0.35">
      <c r="A3360">
        <v>4507</v>
      </c>
      <c r="B3360" t="s">
        <v>9</v>
      </c>
      <c r="C3360">
        <v>322474</v>
      </c>
      <c r="D3360" t="s">
        <v>17</v>
      </c>
      <c r="E3360" t="s">
        <v>16</v>
      </c>
      <c r="F3360" t="s">
        <v>12</v>
      </c>
      <c r="G3360" t="s">
        <v>13</v>
      </c>
      <c r="H3360" t="s">
        <v>13</v>
      </c>
      <c r="I3360">
        <v>64</v>
      </c>
      <c r="J3360" t="str">
        <f>IF(ABS((C3360-AVERAGE($C:$C))/_xlfn.STDEV.S(moras2[SALARIO]))&gt;1.96,"Atípico","No")</f>
        <v>No</v>
      </c>
      <c r="K3360" t="str">
        <f>IF(ABS((moras2[[#This Row],[EDAD]]-AVERAGE($I:$I))/_xlfn.STDEV.S($I:$I))&gt;1.96,"Atípico","No")</f>
        <v>No</v>
      </c>
      <c r="L3360" t="str">
        <f t="shared" si="104"/>
        <v>56+</v>
      </c>
      <c r="M3360" t="str">
        <f t="shared" si="105"/>
        <v>0-500.000</v>
      </c>
    </row>
    <row r="3361" spans="1:13" x14ac:dyDescent="0.35">
      <c r="A3361">
        <v>1159</v>
      </c>
      <c r="B3361" t="s">
        <v>9</v>
      </c>
      <c r="C3361">
        <v>322474</v>
      </c>
      <c r="D3361" t="s">
        <v>18</v>
      </c>
      <c r="E3361" t="s">
        <v>16</v>
      </c>
      <c r="F3361" t="s">
        <v>12</v>
      </c>
      <c r="G3361" t="s">
        <v>13</v>
      </c>
      <c r="H3361" t="s">
        <v>12</v>
      </c>
      <c r="I3361">
        <v>28</v>
      </c>
      <c r="J3361" t="str">
        <f>IF(ABS((C3361-AVERAGE($C:$C))/_xlfn.STDEV.S(moras2[SALARIO]))&gt;1.96,"Atípico","No")</f>
        <v>No</v>
      </c>
      <c r="K3361" t="str">
        <f>IF(ABS((moras2[[#This Row],[EDAD]]-AVERAGE($I:$I))/_xlfn.STDEV.S($I:$I))&gt;1.96,"Atípico","No")</f>
        <v>No</v>
      </c>
      <c r="L3361" t="str">
        <f t="shared" si="104"/>
        <v>26-35</v>
      </c>
      <c r="M3361" t="str">
        <f t="shared" si="105"/>
        <v>0-500.000</v>
      </c>
    </row>
    <row r="3362" spans="1:13" x14ac:dyDescent="0.35">
      <c r="A3362">
        <v>3818</v>
      </c>
      <c r="B3362" t="s">
        <v>15</v>
      </c>
      <c r="C3362">
        <v>322000</v>
      </c>
      <c r="D3362" t="s">
        <v>10</v>
      </c>
      <c r="E3362" t="s">
        <v>16</v>
      </c>
      <c r="F3362" t="s">
        <v>12</v>
      </c>
      <c r="G3362" t="s">
        <v>12</v>
      </c>
      <c r="H3362" t="s">
        <v>12</v>
      </c>
      <c r="I3362">
        <v>57</v>
      </c>
      <c r="J3362" t="str">
        <f>IF(ABS((C3362-AVERAGE($C:$C))/_xlfn.STDEV.S(moras2[SALARIO]))&gt;1.96,"Atípico","No")</f>
        <v>No</v>
      </c>
      <c r="K3362" t="str">
        <f>IF(ABS((moras2[[#This Row],[EDAD]]-AVERAGE($I:$I))/_xlfn.STDEV.S($I:$I))&gt;1.96,"Atípico","No")</f>
        <v>No</v>
      </c>
      <c r="L3362" t="str">
        <f t="shared" si="104"/>
        <v>56+</v>
      </c>
      <c r="M3362" t="str">
        <f t="shared" si="105"/>
        <v>0-500.000</v>
      </c>
    </row>
    <row r="3363" spans="1:13" x14ac:dyDescent="0.35">
      <c r="A3363">
        <v>2987</v>
      </c>
      <c r="B3363" t="s">
        <v>9</v>
      </c>
      <c r="C3363">
        <v>321550</v>
      </c>
      <c r="D3363" t="s">
        <v>18</v>
      </c>
      <c r="E3363" t="s">
        <v>16</v>
      </c>
      <c r="F3363" t="s">
        <v>12</v>
      </c>
      <c r="G3363" t="s">
        <v>13</v>
      </c>
      <c r="H3363" t="s">
        <v>12</v>
      </c>
      <c r="I3363">
        <v>51</v>
      </c>
      <c r="J3363" t="str">
        <f>IF(ABS((C3363-AVERAGE($C:$C))/_xlfn.STDEV.S(moras2[SALARIO]))&gt;1.96,"Atípico","No")</f>
        <v>No</v>
      </c>
      <c r="K3363" t="str">
        <f>IF(ABS((moras2[[#This Row],[EDAD]]-AVERAGE($I:$I))/_xlfn.STDEV.S($I:$I))&gt;1.96,"Atípico","No")</f>
        <v>No</v>
      </c>
      <c r="L3363" t="str">
        <f t="shared" si="104"/>
        <v>46-55</v>
      </c>
      <c r="M3363" t="str">
        <f t="shared" si="105"/>
        <v>0-500.000</v>
      </c>
    </row>
    <row r="3364" spans="1:13" x14ac:dyDescent="0.35">
      <c r="A3364">
        <v>4512</v>
      </c>
      <c r="B3364" t="s">
        <v>15</v>
      </c>
      <c r="C3364">
        <v>321509.09000000003</v>
      </c>
      <c r="D3364" t="s">
        <v>10</v>
      </c>
      <c r="E3364" t="s">
        <v>16</v>
      </c>
      <c r="F3364" t="s">
        <v>12</v>
      </c>
      <c r="G3364" t="s">
        <v>13</v>
      </c>
      <c r="H3364" t="s">
        <v>13</v>
      </c>
      <c r="I3364">
        <v>37</v>
      </c>
      <c r="J3364" t="str">
        <f>IF(ABS((C3364-AVERAGE($C:$C))/_xlfn.STDEV.S(moras2[SALARIO]))&gt;1.96,"Atípico","No")</f>
        <v>No</v>
      </c>
      <c r="K3364" t="str">
        <f>IF(ABS((moras2[[#This Row],[EDAD]]-AVERAGE($I:$I))/_xlfn.STDEV.S($I:$I))&gt;1.96,"Atípico","No")</f>
        <v>No</v>
      </c>
      <c r="L3364" t="str">
        <f t="shared" si="104"/>
        <v>36-45</v>
      </c>
      <c r="M3364" t="str">
        <f t="shared" si="105"/>
        <v>0-500.000</v>
      </c>
    </row>
    <row r="3365" spans="1:13" x14ac:dyDescent="0.35">
      <c r="A3365">
        <v>1119</v>
      </c>
      <c r="B3365" t="s">
        <v>9</v>
      </c>
      <c r="C3365">
        <v>321287</v>
      </c>
      <c r="D3365" t="s">
        <v>17</v>
      </c>
      <c r="E3365" t="s">
        <v>16</v>
      </c>
      <c r="F3365" t="s">
        <v>12</v>
      </c>
      <c r="G3365" t="s">
        <v>13</v>
      </c>
      <c r="H3365" t="s">
        <v>13</v>
      </c>
      <c r="I3365">
        <v>54</v>
      </c>
      <c r="J3365" t="str">
        <f>IF(ABS((C3365-AVERAGE($C:$C))/_xlfn.STDEV.S(moras2[SALARIO]))&gt;1.96,"Atípico","No")</f>
        <v>No</v>
      </c>
      <c r="K3365" t="str">
        <f>IF(ABS((moras2[[#This Row],[EDAD]]-AVERAGE($I:$I))/_xlfn.STDEV.S($I:$I))&gt;1.96,"Atípico","No")</f>
        <v>No</v>
      </c>
      <c r="L3365" t="str">
        <f t="shared" si="104"/>
        <v>46-55</v>
      </c>
      <c r="M3365" t="str">
        <f t="shared" si="105"/>
        <v>0-500.000</v>
      </c>
    </row>
    <row r="3366" spans="1:13" x14ac:dyDescent="0.35">
      <c r="A3366">
        <v>3657</v>
      </c>
      <c r="B3366" t="s">
        <v>9</v>
      </c>
      <c r="C3366">
        <v>321054.98</v>
      </c>
      <c r="D3366" t="s">
        <v>10</v>
      </c>
      <c r="E3366" t="s">
        <v>16</v>
      </c>
      <c r="F3366" t="s">
        <v>12</v>
      </c>
      <c r="G3366" t="s">
        <v>13</v>
      </c>
      <c r="H3366" t="s">
        <v>13</v>
      </c>
      <c r="I3366">
        <v>51</v>
      </c>
      <c r="J3366" t="str">
        <f>IF(ABS((C3366-AVERAGE($C:$C))/_xlfn.STDEV.S(moras2[SALARIO]))&gt;1.96,"Atípico","No")</f>
        <v>No</v>
      </c>
      <c r="K3366" t="str">
        <f>IF(ABS((moras2[[#This Row],[EDAD]]-AVERAGE($I:$I))/_xlfn.STDEV.S($I:$I))&gt;1.96,"Atípico","No")</f>
        <v>No</v>
      </c>
      <c r="L3366" t="str">
        <f t="shared" si="104"/>
        <v>46-55</v>
      </c>
      <c r="M3366" t="str">
        <f t="shared" si="105"/>
        <v>0-500.000</v>
      </c>
    </row>
    <row r="3367" spans="1:13" x14ac:dyDescent="0.35">
      <c r="A3367">
        <v>3630</v>
      </c>
      <c r="B3367" t="s">
        <v>15</v>
      </c>
      <c r="C3367">
        <v>320979.96999999997</v>
      </c>
      <c r="D3367" t="s">
        <v>10</v>
      </c>
      <c r="E3367" t="s">
        <v>16</v>
      </c>
      <c r="F3367" t="s">
        <v>12</v>
      </c>
      <c r="G3367" t="s">
        <v>13</v>
      </c>
      <c r="H3367" t="s">
        <v>13</v>
      </c>
      <c r="I3367">
        <v>29</v>
      </c>
      <c r="J3367" t="str">
        <f>IF(ABS((C3367-AVERAGE($C:$C))/_xlfn.STDEV.S(moras2[SALARIO]))&gt;1.96,"Atípico","No")</f>
        <v>No</v>
      </c>
      <c r="K3367" t="str">
        <f>IF(ABS((moras2[[#This Row],[EDAD]]-AVERAGE($I:$I))/_xlfn.STDEV.S($I:$I))&gt;1.96,"Atípico","No")</f>
        <v>No</v>
      </c>
      <c r="L3367" t="str">
        <f t="shared" si="104"/>
        <v>26-35</v>
      </c>
      <c r="M3367" t="str">
        <f t="shared" si="105"/>
        <v>0-500.000</v>
      </c>
    </row>
    <row r="3368" spans="1:13" x14ac:dyDescent="0.35">
      <c r="A3368">
        <v>311</v>
      </c>
      <c r="B3368" t="s">
        <v>9</v>
      </c>
      <c r="C3368">
        <v>320524.5</v>
      </c>
      <c r="D3368" t="s">
        <v>10</v>
      </c>
      <c r="E3368" t="s">
        <v>16</v>
      </c>
      <c r="F3368" t="s">
        <v>12</v>
      </c>
      <c r="G3368" t="s">
        <v>13</v>
      </c>
      <c r="H3368" t="s">
        <v>13</v>
      </c>
      <c r="I3368">
        <v>29</v>
      </c>
      <c r="J3368" t="str">
        <f>IF(ABS((C3368-AVERAGE($C:$C))/_xlfn.STDEV.S(moras2[SALARIO]))&gt;1.96,"Atípico","No")</f>
        <v>No</v>
      </c>
      <c r="K3368" t="str">
        <f>IF(ABS((moras2[[#This Row],[EDAD]]-AVERAGE($I:$I))/_xlfn.STDEV.S($I:$I))&gt;1.96,"Atípico","No")</f>
        <v>No</v>
      </c>
      <c r="L3368" t="str">
        <f t="shared" si="104"/>
        <v>26-35</v>
      </c>
      <c r="M3368" t="str">
        <f t="shared" si="105"/>
        <v>0-500.000</v>
      </c>
    </row>
    <row r="3369" spans="1:13" x14ac:dyDescent="0.35">
      <c r="A3369">
        <v>1837</v>
      </c>
      <c r="B3369" t="s">
        <v>9</v>
      </c>
      <c r="C3369">
        <v>320283</v>
      </c>
      <c r="D3369" t="s">
        <v>18</v>
      </c>
      <c r="E3369" t="s">
        <v>16</v>
      </c>
      <c r="F3369" t="s">
        <v>12</v>
      </c>
      <c r="G3369" t="s">
        <v>13</v>
      </c>
      <c r="H3369" t="s">
        <v>12</v>
      </c>
      <c r="I3369">
        <v>24</v>
      </c>
      <c r="J3369" t="str">
        <f>IF(ABS((C3369-AVERAGE($C:$C))/_xlfn.STDEV.S(moras2[SALARIO]))&gt;1.96,"Atípico","No")</f>
        <v>No</v>
      </c>
      <c r="K3369" t="str">
        <f>IF(ABS((moras2[[#This Row],[EDAD]]-AVERAGE($I:$I))/_xlfn.STDEV.S($I:$I))&gt;1.96,"Atípico","No")</f>
        <v>No</v>
      </c>
      <c r="L3369" t="str">
        <f t="shared" si="104"/>
        <v>26-35</v>
      </c>
      <c r="M3369" t="str">
        <f t="shared" si="105"/>
        <v>0-500.000</v>
      </c>
    </row>
    <row r="3370" spans="1:13" x14ac:dyDescent="0.35">
      <c r="A3370">
        <v>824</v>
      </c>
      <c r="B3370" t="s">
        <v>9</v>
      </c>
      <c r="C3370">
        <v>320283</v>
      </c>
      <c r="D3370" t="s">
        <v>18</v>
      </c>
      <c r="E3370" t="s">
        <v>16</v>
      </c>
      <c r="F3370" t="s">
        <v>12</v>
      </c>
      <c r="G3370" t="s">
        <v>13</v>
      </c>
      <c r="H3370" t="s">
        <v>12</v>
      </c>
      <c r="I3370">
        <v>36</v>
      </c>
      <c r="J3370" t="str">
        <f>IF(ABS((C3370-AVERAGE($C:$C))/_xlfn.STDEV.S(moras2[SALARIO]))&gt;1.96,"Atípico","No")</f>
        <v>No</v>
      </c>
      <c r="K3370" t="str">
        <f>IF(ABS((moras2[[#This Row],[EDAD]]-AVERAGE($I:$I))/_xlfn.STDEV.S($I:$I))&gt;1.96,"Atípico","No")</f>
        <v>No</v>
      </c>
      <c r="L3370" t="str">
        <f t="shared" si="104"/>
        <v>36-45</v>
      </c>
      <c r="M3370" t="str">
        <f t="shared" si="105"/>
        <v>0-500.000</v>
      </c>
    </row>
    <row r="3371" spans="1:13" x14ac:dyDescent="0.35">
      <c r="A3371">
        <v>2533</v>
      </c>
      <c r="B3371" t="s">
        <v>9</v>
      </c>
      <c r="C3371">
        <v>320000</v>
      </c>
      <c r="D3371" t="s">
        <v>10</v>
      </c>
      <c r="E3371" t="s">
        <v>16</v>
      </c>
      <c r="F3371" t="s">
        <v>12</v>
      </c>
      <c r="G3371" t="s">
        <v>13</v>
      </c>
      <c r="H3371" t="s">
        <v>12</v>
      </c>
      <c r="I3371">
        <v>22</v>
      </c>
      <c r="J3371" t="str">
        <f>IF(ABS((C3371-AVERAGE($C:$C))/_xlfn.STDEV.S(moras2[SALARIO]))&gt;1.96,"Atípico","No")</f>
        <v>No</v>
      </c>
      <c r="K3371" t="str">
        <f>IF(ABS((moras2[[#This Row],[EDAD]]-AVERAGE($I:$I))/_xlfn.STDEV.S($I:$I))&gt;1.96,"Atípico","No")</f>
        <v>No</v>
      </c>
      <c r="L3371" t="str">
        <f t="shared" si="104"/>
        <v>26-35</v>
      </c>
      <c r="M3371" t="str">
        <f t="shared" si="105"/>
        <v>0-500.000</v>
      </c>
    </row>
    <row r="3372" spans="1:13" x14ac:dyDescent="0.35">
      <c r="A3372">
        <v>1940</v>
      </c>
      <c r="B3372" t="s">
        <v>15</v>
      </c>
      <c r="C3372">
        <v>320000</v>
      </c>
      <c r="D3372" t="s">
        <v>10</v>
      </c>
      <c r="E3372" t="s">
        <v>16</v>
      </c>
      <c r="F3372" t="s">
        <v>12</v>
      </c>
      <c r="G3372" t="s">
        <v>13</v>
      </c>
      <c r="H3372" t="s">
        <v>13</v>
      </c>
      <c r="I3372">
        <v>27</v>
      </c>
      <c r="J3372" t="str">
        <f>IF(ABS((C3372-AVERAGE($C:$C))/_xlfn.STDEV.S(moras2[SALARIO]))&gt;1.96,"Atípico","No")</f>
        <v>No</v>
      </c>
      <c r="K3372" t="str">
        <f>IF(ABS((moras2[[#This Row],[EDAD]]-AVERAGE($I:$I))/_xlfn.STDEV.S($I:$I))&gt;1.96,"Atípico","No")</f>
        <v>No</v>
      </c>
      <c r="L3372" t="str">
        <f t="shared" si="104"/>
        <v>26-35</v>
      </c>
      <c r="M3372" t="str">
        <f t="shared" si="105"/>
        <v>0-500.000</v>
      </c>
    </row>
    <row r="3373" spans="1:13" x14ac:dyDescent="0.35">
      <c r="A3373">
        <v>2241</v>
      </c>
      <c r="B3373" t="s">
        <v>9</v>
      </c>
      <c r="C3373">
        <v>320000</v>
      </c>
      <c r="D3373" t="s">
        <v>10</v>
      </c>
      <c r="E3373" t="s">
        <v>16</v>
      </c>
      <c r="F3373" t="s">
        <v>12</v>
      </c>
      <c r="G3373" t="s">
        <v>13</v>
      </c>
      <c r="H3373" t="s">
        <v>13</v>
      </c>
      <c r="I3373">
        <v>31</v>
      </c>
      <c r="J3373" t="str">
        <f>IF(ABS((C3373-AVERAGE($C:$C))/_xlfn.STDEV.S(moras2[SALARIO]))&gt;1.96,"Atípico","No")</f>
        <v>No</v>
      </c>
      <c r="K3373" t="str">
        <f>IF(ABS((moras2[[#This Row],[EDAD]]-AVERAGE($I:$I))/_xlfn.STDEV.S($I:$I))&gt;1.96,"Atípico","No")</f>
        <v>No</v>
      </c>
      <c r="L3373" t="str">
        <f t="shared" si="104"/>
        <v>26-35</v>
      </c>
      <c r="M3373" t="str">
        <f t="shared" si="105"/>
        <v>0-500.000</v>
      </c>
    </row>
    <row r="3374" spans="1:13" x14ac:dyDescent="0.35">
      <c r="A3374">
        <v>4482</v>
      </c>
      <c r="B3374" t="s">
        <v>15</v>
      </c>
      <c r="C3374">
        <v>320000</v>
      </c>
      <c r="D3374" t="s">
        <v>10</v>
      </c>
      <c r="E3374" t="s">
        <v>16</v>
      </c>
      <c r="F3374" t="s">
        <v>12</v>
      </c>
      <c r="G3374" t="s">
        <v>12</v>
      </c>
      <c r="H3374" t="s">
        <v>12</v>
      </c>
      <c r="I3374">
        <v>38</v>
      </c>
      <c r="J3374" t="str">
        <f>IF(ABS((C3374-AVERAGE($C:$C))/_xlfn.STDEV.S(moras2[SALARIO]))&gt;1.96,"Atípico","No")</f>
        <v>No</v>
      </c>
      <c r="K3374" t="str">
        <f>IF(ABS((moras2[[#This Row],[EDAD]]-AVERAGE($I:$I))/_xlfn.STDEV.S($I:$I))&gt;1.96,"Atípico","No")</f>
        <v>No</v>
      </c>
      <c r="L3374" t="str">
        <f t="shared" si="104"/>
        <v>36-45</v>
      </c>
      <c r="M3374" t="str">
        <f t="shared" si="105"/>
        <v>0-500.000</v>
      </c>
    </row>
    <row r="3375" spans="1:13" x14ac:dyDescent="0.35">
      <c r="A3375">
        <v>1031</v>
      </c>
      <c r="B3375" t="s">
        <v>9</v>
      </c>
      <c r="C3375">
        <v>320000</v>
      </c>
      <c r="D3375" t="s">
        <v>10</v>
      </c>
      <c r="E3375" t="s">
        <v>16</v>
      </c>
      <c r="F3375" t="s">
        <v>12</v>
      </c>
      <c r="G3375" t="s">
        <v>12</v>
      </c>
      <c r="H3375" t="s">
        <v>13</v>
      </c>
      <c r="I3375">
        <v>41</v>
      </c>
      <c r="J3375" t="str">
        <f>IF(ABS((C3375-AVERAGE($C:$C))/_xlfn.STDEV.S(moras2[SALARIO]))&gt;1.96,"Atípico","No")</f>
        <v>No</v>
      </c>
      <c r="K3375" t="str">
        <f>IF(ABS((moras2[[#This Row],[EDAD]]-AVERAGE($I:$I))/_xlfn.STDEV.S($I:$I))&gt;1.96,"Atípico","No")</f>
        <v>No</v>
      </c>
      <c r="L3375" t="str">
        <f t="shared" si="104"/>
        <v>36-45</v>
      </c>
      <c r="M3375" t="str">
        <f t="shared" si="105"/>
        <v>0-500.000</v>
      </c>
    </row>
    <row r="3376" spans="1:13" x14ac:dyDescent="0.35">
      <c r="A3376">
        <v>2811</v>
      </c>
      <c r="B3376" t="s">
        <v>15</v>
      </c>
      <c r="C3376">
        <v>320000</v>
      </c>
      <c r="D3376" t="s">
        <v>10</v>
      </c>
      <c r="E3376" t="s">
        <v>16</v>
      </c>
      <c r="F3376" t="s">
        <v>12</v>
      </c>
      <c r="G3376" t="s">
        <v>13</v>
      </c>
      <c r="H3376" t="s">
        <v>12</v>
      </c>
      <c r="I3376">
        <v>61</v>
      </c>
      <c r="J3376" t="str">
        <f>IF(ABS((C3376-AVERAGE($C:$C))/_xlfn.STDEV.S(moras2[SALARIO]))&gt;1.96,"Atípico","No")</f>
        <v>No</v>
      </c>
      <c r="K3376" t="str">
        <f>IF(ABS((moras2[[#This Row],[EDAD]]-AVERAGE($I:$I))/_xlfn.STDEV.S($I:$I))&gt;1.96,"Atípico","No")</f>
        <v>No</v>
      </c>
      <c r="L3376" t="str">
        <f t="shared" si="104"/>
        <v>56+</v>
      </c>
      <c r="M3376" t="str">
        <f t="shared" si="105"/>
        <v>0-500.000</v>
      </c>
    </row>
    <row r="3377" spans="1:13" x14ac:dyDescent="0.35">
      <c r="A3377">
        <v>4036</v>
      </c>
      <c r="B3377" t="s">
        <v>15</v>
      </c>
      <c r="C3377">
        <v>320000</v>
      </c>
      <c r="D3377" t="s">
        <v>10</v>
      </c>
      <c r="E3377" t="s">
        <v>16</v>
      </c>
      <c r="F3377" t="s">
        <v>12</v>
      </c>
      <c r="G3377" t="s">
        <v>13</v>
      </c>
      <c r="H3377" t="s">
        <v>13</v>
      </c>
      <c r="I3377">
        <v>69</v>
      </c>
      <c r="J3377" t="str">
        <f>IF(ABS((C3377-AVERAGE($C:$C))/_xlfn.STDEV.S(moras2[SALARIO]))&gt;1.96,"Atípico","No")</f>
        <v>No</v>
      </c>
      <c r="K3377" t="str">
        <f>IF(ABS((moras2[[#This Row],[EDAD]]-AVERAGE($I:$I))/_xlfn.STDEV.S($I:$I))&gt;1.96,"Atípico","No")</f>
        <v>No</v>
      </c>
      <c r="L3377" t="str">
        <f t="shared" si="104"/>
        <v>56+</v>
      </c>
      <c r="M3377" t="str">
        <f t="shared" si="105"/>
        <v>0-500.000</v>
      </c>
    </row>
    <row r="3378" spans="1:13" x14ac:dyDescent="0.35">
      <c r="A3378">
        <v>3734</v>
      </c>
      <c r="B3378" t="s">
        <v>15</v>
      </c>
      <c r="C3378">
        <v>319879</v>
      </c>
      <c r="D3378" t="s">
        <v>10</v>
      </c>
      <c r="E3378" t="s">
        <v>11</v>
      </c>
      <c r="F3378" t="s">
        <v>12</v>
      </c>
      <c r="G3378" t="s">
        <v>13</v>
      </c>
      <c r="H3378" t="s">
        <v>12</v>
      </c>
      <c r="I3378">
        <v>54</v>
      </c>
      <c r="J3378" t="str">
        <f>IF(ABS((C3378-AVERAGE($C:$C))/_xlfn.STDEV.S(moras2[SALARIO]))&gt;1.96,"Atípico","No")</f>
        <v>No</v>
      </c>
      <c r="K3378" t="str">
        <f>IF(ABS((moras2[[#This Row],[EDAD]]-AVERAGE($I:$I))/_xlfn.STDEV.S($I:$I))&gt;1.96,"Atípico","No")</f>
        <v>No</v>
      </c>
      <c r="L3378" t="str">
        <f t="shared" si="104"/>
        <v>46-55</v>
      </c>
      <c r="M3378" t="str">
        <f t="shared" si="105"/>
        <v>0-500.000</v>
      </c>
    </row>
    <row r="3379" spans="1:13" x14ac:dyDescent="0.35">
      <c r="A3379">
        <v>677</v>
      </c>
      <c r="B3379" t="s">
        <v>9</v>
      </c>
      <c r="C3379">
        <v>319600</v>
      </c>
      <c r="D3379" t="s">
        <v>10</v>
      </c>
      <c r="E3379" t="s">
        <v>16</v>
      </c>
      <c r="F3379" t="s">
        <v>12</v>
      </c>
      <c r="G3379" t="s">
        <v>13</v>
      </c>
      <c r="H3379" t="s">
        <v>13</v>
      </c>
      <c r="I3379">
        <v>61</v>
      </c>
      <c r="J3379" t="str">
        <f>IF(ABS((C3379-AVERAGE($C:$C))/_xlfn.STDEV.S(moras2[SALARIO]))&gt;1.96,"Atípico","No")</f>
        <v>No</v>
      </c>
      <c r="K3379" t="str">
        <f>IF(ABS((moras2[[#This Row],[EDAD]]-AVERAGE($I:$I))/_xlfn.STDEV.S($I:$I))&gt;1.96,"Atípico","No")</f>
        <v>No</v>
      </c>
      <c r="L3379" t="str">
        <f t="shared" si="104"/>
        <v>56+</v>
      </c>
      <c r="M3379" t="str">
        <f t="shared" si="105"/>
        <v>0-500.000</v>
      </c>
    </row>
    <row r="3380" spans="1:13" x14ac:dyDescent="0.35">
      <c r="A3380">
        <v>3394</v>
      </c>
      <c r="B3380" t="s">
        <v>15</v>
      </c>
      <c r="C3380">
        <v>319591</v>
      </c>
      <c r="D3380" t="s">
        <v>10</v>
      </c>
      <c r="E3380" t="s">
        <v>16</v>
      </c>
      <c r="F3380" t="s">
        <v>12</v>
      </c>
      <c r="G3380" t="s">
        <v>12</v>
      </c>
      <c r="H3380" t="s">
        <v>13</v>
      </c>
      <c r="I3380">
        <v>34</v>
      </c>
      <c r="J3380" t="str">
        <f>IF(ABS((C3380-AVERAGE($C:$C))/_xlfn.STDEV.S(moras2[SALARIO]))&gt;1.96,"Atípico","No")</f>
        <v>No</v>
      </c>
      <c r="K3380" t="str">
        <f>IF(ABS((moras2[[#This Row],[EDAD]]-AVERAGE($I:$I))/_xlfn.STDEV.S($I:$I))&gt;1.96,"Atípico","No")</f>
        <v>No</v>
      </c>
      <c r="L3380" t="str">
        <f t="shared" si="104"/>
        <v>26-35</v>
      </c>
      <c r="M3380" t="str">
        <f t="shared" si="105"/>
        <v>0-500.000</v>
      </c>
    </row>
    <row r="3381" spans="1:13" x14ac:dyDescent="0.35">
      <c r="A3381">
        <v>262</v>
      </c>
      <c r="B3381" t="s">
        <v>9</v>
      </c>
      <c r="C3381">
        <v>319590</v>
      </c>
      <c r="D3381" t="s">
        <v>10</v>
      </c>
      <c r="E3381" t="s">
        <v>16</v>
      </c>
      <c r="F3381" t="s">
        <v>12</v>
      </c>
      <c r="G3381" t="s">
        <v>13</v>
      </c>
      <c r="H3381" t="s">
        <v>13</v>
      </c>
      <c r="I3381">
        <v>28</v>
      </c>
      <c r="J3381" t="str">
        <f>IF(ABS((C3381-AVERAGE($C:$C))/_xlfn.STDEV.S(moras2[SALARIO]))&gt;1.96,"Atípico","No")</f>
        <v>No</v>
      </c>
      <c r="K3381" t="str">
        <f>IF(ABS((moras2[[#This Row],[EDAD]]-AVERAGE($I:$I))/_xlfn.STDEV.S($I:$I))&gt;1.96,"Atípico","No")</f>
        <v>No</v>
      </c>
      <c r="L3381" t="str">
        <f t="shared" si="104"/>
        <v>26-35</v>
      </c>
      <c r="M3381" t="str">
        <f t="shared" si="105"/>
        <v>0-500.000</v>
      </c>
    </row>
    <row r="3382" spans="1:13" x14ac:dyDescent="0.35">
      <c r="A3382">
        <v>929</v>
      </c>
      <c r="B3382" t="s">
        <v>15</v>
      </c>
      <c r="C3382">
        <v>319590</v>
      </c>
      <c r="D3382" t="s">
        <v>10</v>
      </c>
      <c r="E3382" t="s">
        <v>16</v>
      </c>
      <c r="F3382" t="s">
        <v>12</v>
      </c>
      <c r="G3382" t="s">
        <v>13</v>
      </c>
      <c r="H3382" t="s">
        <v>13</v>
      </c>
      <c r="I3382">
        <v>35</v>
      </c>
      <c r="J3382" t="str">
        <f>IF(ABS((C3382-AVERAGE($C:$C))/_xlfn.STDEV.S(moras2[SALARIO]))&gt;1.96,"Atípico","No")</f>
        <v>No</v>
      </c>
      <c r="K3382" t="str">
        <f>IF(ABS((moras2[[#This Row],[EDAD]]-AVERAGE($I:$I))/_xlfn.STDEV.S($I:$I))&gt;1.96,"Atípico","No")</f>
        <v>No</v>
      </c>
      <c r="L3382" t="str">
        <f t="shared" si="104"/>
        <v>26-35</v>
      </c>
      <c r="M3382" t="str">
        <f t="shared" si="105"/>
        <v>0-500.000</v>
      </c>
    </row>
    <row r="3383" spans="1:13" x14ac:dyDescent="0.35">
      <c r="A3383">
        <v>2069</v>
      </c>
      <c r="B3383" t="s">
        <v>15</v>
      </c>
      <c r="C3383">
        <v>319576</v>
      </c>
      <c r="D3383" t="s">
        <v>10</v>
      </c>
      <c r="E3383" t="s">
        <v>16</v>
      </c>
      <c r="F3383" t="s">
        <v>12</v>
      </c>
      <c r="G3383" t="s">
        <v>13</v>
      </c>
      <c r="H3383" t="s">
        <v>13</v>
      </c>
      <c r="I3383">
        <v>44</v>
      </c>
      <c r="J3383" t="str">
        <f>IF(ABS((C3383-AVERAGE($C:$C))/_xlfn.STDEV.S(moras2[SALARIO]))&gt;1.96,"Atípico","No")</f>
        <v>No</v>
      </c>
      <c r="K3383" t="str">
        <f>IF(ABS((moras2[[#This Row],[EDAD]]-AVERAGE($I:$I))/_xlfn.STDEV.S($I:$I))&gt;1.96,"Atípico","No")</f>
        <v>No</v>
      </c>
      <c r="L3383" t="str">
        <f t="shared" si="104"/>
        <v>36-45</v>
      </c>
      <c r="M3383" t="str">
        <f t="shared" si="105"/>
        <v>0-500.000</v>
      </c>
    </row>
    <row r="3384" spans="1:13" x14ac:dyDescent="0.35">
      <c r="A3384">
        <v>2521</v>
      </c>
      <c r="B3384" t="s">
        <v>15</v>
      </c>
      <c r="C3384">
        <v>319575.36</v>
      </c>
      <c r="D3384" t="s">
        <v>10</v>
      </c>
      <c r="E3384" t="s">
        <v>16</v>
      </c>
      <c r="F3384" t="s">
        <v>12</v>
      </c>
      <c r="G3384" t="s">
        <v>13</v>
      </c>
      <c r="H3384" t="s">
        <v>13</v>
      </c>
      <c r="I3384">
        <v>64</v>
      </c>
      <c r="J3384" t="str">
        <f>IF(ABS((C3384-AVERAGE($C:$C))/_xlfn.STDEV.S(moras2[SALARIO]))&gt;1.96,"Atípico","No")</f>
        <v>No</v>
      </c>
      <c r="K3384" t="str">
        <f>IF(ABS((moras2[[#This Row],[EDAD]]-AVERAGE($I:$I))/_xlfn.STDEV.S($I:$I))&gt;1.96,"Atípico","No")</f>
        <v>No</v>
      </c>
      <c r="L3384" t="str">
        <f t="shared" si="104"/>
        <v>56+</v>
      </c>
      <c r="M3384" t="str">
        <f t="shared" si="105"/>
        <v>0-500.000</v>
      </c>
    </row>
    <row r="3385" spans="1:13" x14ac:dyDescent="0.35">
      <c r="A3385">
        <v>515</v>
      </c>
      <c r="B3385" t="s">
        <v>9</v>
      </c>
      <c r="C3385">
        <v>319574.40000000002</v>
      </c>
      <c r="D3385" t="s">
        <v>10</v>
      </c>
      <c r="E3385" t="s">
        <v>16</v>
      </c>
      <c r="F3385" t="s">
        <v>12</v>
      </c>
      <c r="G3385" t="s">
        <v>13</v>
      </c>
      <c r="H3385" t="s">
        <v>12</v>
      </c>
      <c r="I3385">
        <v>52</v>
      </c>
      <c r="J3385" t="str">
        <f>IF(ABS((C3385-AVERAGE($C:$C))/_xlfn.STDEV.S(moras2[SALARIO]))&gt;1.96,"Atípico","No")</f>
        <v>No</v>
      </c>
      <c r="K3385" t="str">
        <f>IF(ABS((moras2[[#This Row],[EDAD]]-AVERAGE($I:$I))/_xlfn.STDEV.S($I:$I))&gt;1.96,"Atípico","No")</f>
        <v>No</v>
      </c>
      <c r="L3385" t="str">
        <f t="shared" si="104"/>
        <v>46-55</v>
      </c>
      <c r="M3385" t="str">
        <f t="shared" si="105"/>
        <v>0-500.000</v>
      </c>
    </row>
    <row r="3386" spans="1:13" x14ac:dyDescent="0.35">
      <c r="A3386">
        <v>1803</v>
      </c>
      <c r="B3386" t="s">
        <v>15</v>
      </c>
      <c r="C3386">
        <v>319574</v>
      </c>
      <c r="D3386" t="s">
        <v>10</v>
      </c>
      <c r="E3386" t="s">
        <v>16</v>
      </c>
      <c r="F3386" t="s">
        <v>12</v>
      </c>
      <c r="G3386" t="s">
        <v>12</v>
      </c>
      <c r="H3386" t="s">
        <v>13</v>
      </c>
      <c r="I3386">
        <v>30</v>
      </c>
      <c r="J3386" t="str">
        <f>IF(ABS((C3386-AVERAGE($C:$C))/_xlfn.STDEV.S(moras2[SALARIO]))&gt;1.96,"Atípico","No")</f>
        <v>No</v>
      </c>
      <c r="K3386" t="str">
        <f>IF(ABS((moras2[[#This Row],[EDAD]]-AVERAGE($I:$I))/_xlfn.STDEV.S($I:$I))&gt;1.96,"Atípico","No")</f>
        <v>No</v>
      </c>
      <c r="L3386" t="str">
        <f t="shared" si="104"/>
        <v>26-35</v>
      </c>
      <c r="M3386" t="str">
        <f t="shared" si="105"/>
        <v>0-500.000</v>
      </c>
    </row>
    <row r="3387" spans="1:13" x14ac:dyDescent="0.35">
      <c r="A3387">
        <v>1784</v>
      </c>
      <c r="B3387" t="s">
        <v>9</v>
      </c>
      <c r="C3387">
        <v>319574</v>
      </c>
      <c r="D3387" t="s">
        <v>10</v>
      </c>
      <c r="E3387" t="s">
        <v>16</v>
      </c>
      <c r="F3387" t="s">
        <v>12</v>
      </c>
      <c r="G3387" t="s">
        <v>12</v>
      </c>
      <c r="H3387" t="s">
        <v>12</v>
      </c>
      <c r="I3387">
        <v>43</v>
      </c>
      <c r="J3387" t="str">
        <f>IF(ABS((C3387-AVERAGE($C:$C))/_xlfn.STDEV.S(moras2[SALARIO]))&gt;1.96,"Atípico","No")</f>
        <v>No</v>
      </c>
      <c r="K3387" t="str">
        <f>IF(ABS((moras2[[#This Row],[EDAD]]-AVERAGE($I:$I))/_xlfn.STDEV.S($I:$I))&gt;1.96,"Atípico","No")</f>
        <v>No</v>
      </c>
      <c r="L3387" t="str">
        <f t="shared" si="104"/>
        <v>36-45</v>
      </c>
      <c r="M3387" t="str">
        <f t="shared" si="105"/>
        <v>0-500.000</v>
      </c>
    </row>
    <row r="3388" spans="1:13" x14ac:dyDescent="0.35">
      <c r="A3388">
        <v>1342</v>
      </c>
      <c r="B3388" t="s">
        <v>9</v>
      </c>
      <c r="C3388">
        <v>319572</v>
      </c>
      <c r="D3388" t="s">
        <v>10</v>
      </c>
      <c r="E3388" t="s">
        <v>16</v>
      </c>
      <c r="F3388" t="s">
        <v>12</v>
      </c>
      <c r="G3388" t="s">
        <v>13</v>
      </c>
      <c r="H3388" t="s">
        <v>12</v>
      </c>
      <c r="I3388">
        <v>38</v>
      </c>
      <c r="J3388" t="str">
        <f>IF(ABS((C3388-AVERAGE($C:$C))/_xlfn.STDEV.S(moras2[SALARIO]))&gt;1.96,"Atípico","No")</f>
        <v>No</v>
      </c>
      <c r="K3388" t="str">
        <f>IF(ABS((moras2[[#This Row],[EDAD]]-AVERAGE($I:$I))/_xlfn.STDEV.S($I:$I))&gt;1.96,"Atípico","No")</f>
        <v>No</v>
      </c>
      <c r="L3388" t="str">
        <f t="shared" si="104"/>
        <v>36-45</v>
      </c>
      <c r="M3388" t="str">
        <f t="shared" si="105"/>
        <v>0-500.000</v>
      </c>
    </row>
    <row r="3389" spans="1:13" x14ac:dyDescent="0.35">
      <c r="A3389">
        <v>615</v>
      </c>
      <c r="B3389" t="s">
        <v>9</v>
      </c>
      <c r="C3389">
        <v>319572</v>
      </c>
      <c r="D3389" t="s">
        <v>10</v>
      </c>
      <c r="E3389" t="s">
        <v>16</v>
      </c>
      <c r="F3389" t="s">
        <v>12</v>
      </c>
      <c r="G3389" t="s">
        <v>12</v>
      </c>
      <c r="H3389" t="s">
        <v>13</v>
      </c>
      <c r="I3389">
        <v>43</v>
      </c>
      <c r="J3389" t="str">
        <f>IF(ABS((C3389-AVERAGE($C:$C))/_xlfn.STDEV.S(moras2[SALARIO]))&gt;1.96,"Atípico","No")</f>
        <v>No</v>
      </c>
      <c r="K3389" t="str">
        <f>IF(ABS((moras2[[#This Row],[EDAD]]-AVERAGE($I:$I))/_xlfn.STDEV.S($I:$I))&gt;1.96,"Atípico","No")</f>
        <v>No</v>
      </c>
      <c r="L3389" t="str">
        <f t="shared" si="104"/>
        <v>36-45</v>
      </c>
      <c r="M3389" t="str">
        <f t="shared" si="105"/>
        <v>0-500.000</v>
      </c>
    </row>
    <row r="3390" spans="1:13" x14ac:dyDescent="0.35">
      <c r="A3390">
        <v>2396</v>
      </c>
      <c r="B3390" t="s">
        <v>15</v>
      </c>
      <c r="C3390">
        <v>319560</v>
      </c>
      <c r="D3390" t="s">
        <v>10</v>
      </c>
      <c r="E3390" t="s">
        <v>16</v>
      </c>
      <c r="F3390" t="s">
        <v>12</v>
      </c>
      <c r="G3390" t="s">
        <v>13</v>
      </c>
      <c r="H3390" t="s">
        <v>12</v>
      </c>
      <c r="I3390">
        <v>30</v>
      </c>
      <c r="J3390" t="str">
        <f>IF(ABS((C3390-AVERAGE($C:$C))/_xlfn.STDEV.S(moras2[SALARIO]))&gt;1.96,"Atípico","No")</f>
        <v>No</v>
      </c>
      <c r="K3390" t="str">
        <f>IF(ABS((moras2[[#This Row],[EDAD]]-AVERAGE($I:$I))/_xlfn.STDEV.S($I:$I))&gt;1.96,"Atípico","No")</f>
        <v>No</v>
      </c>
      <c r="L3390" t="str">
        <f t="shared" si="104"/>
        <v>26-35</v>
      </c>
      <c r="M3390" t="str">
        <f t="shared" si="105"/>
        <v>0-500.000</v>
      </c>
    </row>
    <row r="3391" spans="1:13" x14ac:dyDescent="0.35">
      <c r="A3391">
        <v>533</v>
      </c>
      <c r="B3391" t="s">
        <v>15</v>
      </c>
      <c r="C3391">
        <v>319303</v>
      </c>
      <c r="D3391" t="s">
        <v>17</v>
      </c>
      <c r="E3391" t="s">
        <v>16</v>
      </c>
      <c r="F3391" t="s">
        <v>12</v>
      </c>
      <c r="G3391" t="s">
        <v>12</v>
      </c>
      <c r="H3391" t="s">
        <v>12</v>
      </c>
      <c r="I3391">
        <v>42</v>
      </c>
      <c r="J3391" t="str">
        <f>IF(ABS((C3391-AVERAGE($C:$C))/_xlfn.STDEV.S(moras2[SALARIO]))&gt;1.96,"Atípico","No")</f>
        <v>No</v>
      </c>
      <c r="K3391" t="str">
        <f>IF(ABS((moras2[[#This Row],[EDAD]]-AVERAGE($I:$I))/_xlfn.STDEV.S($I:$I))&gt;1.96,"Atípico","No")</f>
        <v>No</v>
      </c>
      <c r="L3391" t="str">
        <f t="shared" si="104"/>
        <v>36-45</v>
      </c>
      <c r="M3391" t="str">
        <f t="shared" si="105"/>
        <v>0-500.000</v>
      </c>
    </row>
    <row r="3392" spans="1:13" x14ac:dyDescent="0.35">
      <c r="A3392">
        <v>2909</v>
      </c>
      <c r="B3392" t="s">
        <v>9</v>
      </c>
      <c r="C3392">
        <v>319300</v>
      </c>
      <c r="D3392" t="s">
        <v>10</v>
      </c>
      <c r="E3392" t="s">
        <v>16</v>
      </c>
      <c r="F3392" t="s">
        <v>12</v>
      </c>
      <c r="G3392" t="s">
        <v>13</v>
      </c>
      <c r="H3392" t="s">
        <v>13</v>
      </c>
      <c r="I3392">
        <v>69</v>
      </c>
      <c r="J3392" t="str">
        <f>IF(ABS((C3392-AVERAGE($C:$C))/_xlfn.STDEV.S(moras2[SALARIO]))&gt;1.96,"Atípico","No")</f>
        <v>No</v>
      </c>
      <c r="K3392" t="str">
        <f>IF(ABS((moras2[[#This Row],[EDAD]]-AVERAGE($I:$I))/_xlfn.STDEV.S($I:$I))&gt;1.96,"Atípico","No")</f>
        <v>No</v>
      </c>
      <c r="L3392" t="str">
        <f t="shared" si="104"/>
        <v>56+</v>
      </c>
      <c r="M3392" t="str">
        <f t="shared" si="105"/>
        <v>0-500.000</v>
      </c>
    </row>
    <row r="3393" spans="1:13" x14ac:dyDescent="0.35">
      <c r="A3393">
        <v>845</v>
      </c>
      <c r="B3393" t="s">
        <v>9</v>
      </c>
      <c r="C3393">
        <v>319224</v>
      </c>
      <c r="D3393" t="s">
        <v>10</v>
      </c>
      <c r="E3393" t="s">
        <v>16</v>
      </c>
      <c r="F3393" t="s">
        <v>12</v>
      </c>
      <c r="G3393" t="s">
        <v>13</v>
      </c>
      <c r="H3393" t="s">
        <v>13</v>
      </c>
      <c r="I3393">
        <v>27</v>
      </c>
      <c r="J3393" t="str">
        <f>IF(ABS((C3393-AVERAGE($C:$C))/_xlfn.STDEV.S(moras2[SALARIO]))&gt;1.96,"Atípico","No")</f>
        <v>No</v>
      </c>
      <c r="K3393" t="str">
        <f>IF(ABS((moras2[[#This Row],[EDAD]]-AVERAGE($I:$I))/_xlfn.STDEV.S($I:$I))&gt;1.96,"Atípico","No")</f>
        <v>No</v>
      </c>
      <c r="L3393" t="str">
        <f t="shared" si="104"/>
        <v>26-35</v>
      </c>
      <c r="M3393" t="str">
        <f t="shared" si="105"/>
        <v>0-500.000</v>
      </c>
    </row>
    <row r="3394" spans="1:13" x14ac:dyDescent="0.35">
      <c r="A3394">
        <v>4516</v>
      </c>
      <c r="B3394" t="s">
        <v>9</v>
      </c>
      <c r="C3394">
        <v>319070.05</v>
      </c>
      <c r="D3394" t="s">
        <v>10</v>
      </c>
      <c r="E3394" t="s">
        <v>16</v>
      </c>
      <c r="F3394" t="s">
        <v>12</v>
      </c>
      <c r="G3394" t="s">
        <v>13</v>
      </c>
      <c r="H3394" t="s">
        <v>13</v>
      </c>
      <c r="I3394">
        <v>40</v>
      </c>
      <c r="J3394" t="str">
        <f>IF(ABS((C3394-AVERAGE($C:$C))/_xlfn.STDEV.S(moras2[SALARIO]))&gt;1.96,"Atípico","No")</f>
        <v>No</v>
      </c>
      <c r="K3394" t="str">
        <f>IF(ABS((moras2[[#This Row],[EDAD]]-AVERAGE($I:$I))/_xlfn.STDEV.S($I:$I))&gt;1.96,"Atípico","No")</f>
        <v>No</v>
      </c>
      <c r="L3394" t="str">
        <f t="shared" ref="L3394:L3457" si="106">IF(I3394&lt;=35,"26-35",IF(I3394&lt;=45,"36-45",IF(I3394&lt;=55,"46-55","56+")))</f>
        <v>36-45</v>
      </c>
      <c r="M3394" t="str">
        <f t="shared" ref="M3394:M3457" si="107">IF(C3394&lt;=500000,"0-500.000",
IF(C3394&lt;=1000000,"500.001-1.000.000",
IF(C3394&lt;=5000000,"1.000.001-5.000.000",
"5.000.001-16.858.742")))</f>
        <v>0-500.000</v>
      </c>
    </row>
    <row r="3395" spans="1:13" x14ac:dyDescent="0.35">
      <c r="A3395">
        <v>4165</v>
      </c>
      <c r="B3395" t="s">
        <v>9</v>
      </c>
      <c r="C3395">
        <v>318620</v>
      </c>
      <c r="D3395" t="s">
        <v>10</v>
      </c>
      <c r="E3395" t="s">
        <v>16</v>
      </c>
      <c r="F3395" t="s">
        <v>12</v>
      </c>
      <c r="G3395" t="s">
        <v>13</v>
      </c>
      <c r="H3395" t="s">
        <v>13</v>
      </c>
      <c r="I3395">
        <v>60</v>
      </c>
      <c r="J3395" t="str">
        <f>IF(ABS((C3395-AVERAGE($C:$C))/_xlfn.STDEV.S(moras2[SALARIO]))&gt;1.96,"Atípico","No")</f>
        <v>No</v>
      </c>
      <c r="K3395" t="str">
        <f>IF(ABS((moras2[[#This Row],[EDAD]]-AVERAGE($I:$I))/_xlfn.STDEV.S($I:$I))&gt;1.96,"Atípico","No")</f>
        <v>No</v>
      </c>
      <c r="L3395" t="str">
        <f t="shared" si="106"/>
        <v>56+</v>
      </c>
      <c r="M3395" t="str">
        <f t="shared" si="107"/>
        <v>0-500.000</v>
      </c>
    </row>
    <row r="3396" spans="1:13" x14ac:dyDescent="0.35">
      <c r="A3396">
        <v>769</v>
      </c>
      <c r="B3396" t="s">
        <v>15</v>
      </c>
      <c r="C3396">
        <v>318619.2</v>
      </c>
      <c r="D3396" t="s">
        <v>10</v>
      </c>
      <c r="E3396" t="s">
        <v>16</v>
      </c>
      <c r="F3396" t="s">
        <v>12</v>
      </c>
      <c r="G3396" t="s">
        <v>12</v>
      </c>
      <c r="H3396" t="s">
        <v>13</v>
      </c>
      <c r="I3396">
        <v>42</v>
      </c>
      <c r="J3396" t="str">
        <f>IF(ABS((C3396-AVERAGE($C:$C))/_xlfn.STDEV.S(moras2[SALARIO]))&gt;1.96,"Atípico","No")</f>
        <v>No</v>
      </c>
      <c r="K3396" t="str">
        <f>IF(ABS((moras2[[#This Row],[EDAD]]-AVERAGE($I:$I))/_xlfn.STDEV.S($I:$I))&gt;1.96,"Atípico","No")</f>
        <v>No</v>
      </c>
      <c r="L3396" t="str">
        <f t="shared" si="106"/>
        <v>36-45</v>
      </c>
      <c r="M3396" t="str">
        <f t="shared" si="107"/>
        <v>0-500.000</v>
      </c>
    </row>
    <row r="3397" spans="1:13" x14ac:dyDescent="0.35">
      <c r="A3397">
        <v>3291</v>
      </c>
      <c r="B3397" t="s">
        <v>9</v>
      </c>
      <c r="C3397">
        <v>318610</v>
      </c>
      <c r="D3397" t="s">
        <v>18</v>
      </c>
      <c r="E3397" t="s">
        <v>16</v>
      </c>
      <c r="F3397" t="s">
        <v>12</v>
      </c>
      <c r="G3397" t="s">
        <v>13</v>
      </c>
      <c r="H3397" t="s">
        <v>13</v>
      </c>
      <c r="I3397">
        <v>44</v>
      </c>
      <c r="J3397" t="str">
        <f>IF(ABS((C3397-AVERAGE($C:$C))/_xlfn.STDEV.S(moras2[SALARIO]))&gt;1.96,"Atípico","No")</f>
        <v>No</v>
      </c>
      <c r="K3397" t="str">
        <f>IF(ABS((moras2[[#This Row],[EDAD]]-AVERAGE($I:$I))/_xlfn.STDEV.S($I:$I))&gt;1.96,"Atípico","No")</f>
        <v>No</v>
      </c>
      <c r="L3397" t="str">
        <f t="shared" si="106"/>
        <v>36-45</v>
      </c>
      <c r="M3397" t="str">
        <f t="shared" si="107"/>
        <v>0-500.000</v>
      </c>
    </row>
    <row r="3398" spans="1:13" x14ac:dyDescent="0.35">
      <c r="A3398">
        <v>2381</v>
      </c>
      <c r="B3398" t="s">
        <v>15</v>
      </c>
      <c r="C3398">
        <v>318550</v>
      </c>
      <c r="D3398" t="s">
        <v>10</v>
      </c>
      <c r="E3398" t="s">
        <v>16</v>
      </c>
      <c r="F3398" t="s">
        <v>12</v>
      </c>
      <c r="G3398" t="s">
        <v>13</v>
      </c>
      <c r="H3398" t="s">
        <v>13</v>
      </c>
      <c r="I3398">
        <v>41</v>
      </c>
      <c r="J3398" t="str">
        <f>IF(ABS((C3398-AVERAGE($C:$C))/_xlfn.STDEV.S(moras2[SALARIO]))&gt;1.96,"Atípico","No")</f>
        <v>No</v>
      </c>
      <c r="K3398" t="str">
        <f>IF(ABS((moras2[[#This Row],[EDAD]]-AVERAGE($I:$I))/_xlfn.STDEV.S($I:$I))&gt;1.96,"Atípico","No")</f>
        <v>No</v>
      </c>
      <c r="L3398" t="str">
        <f t="shared" si="106"/>
        <v>36-45</v>
      </c>
      <c r="M3398" t="str">
        <f t="shared" si="107"/>
        <v>0-500.000</v>
      </c>
    </row>
    <row r="3399" spans="1:13" x14ac:dyDescent="0.35">
      <c r="A3399">
        <v>524</v>
      </c>
      <c r="B3399" t="s">
        <v>9</v>
      </c>
      <c r="C3399">
        <v>318445</v>
      </c>
      <c r="D3399" t="s">
        <v>18</v>
      </c>
      <c r="E3399" t="s">
        <v>16</v>
      </c>
      <c r="F3399" t="s">
        <v>12</v>
      </c>
      <c r="G3399" t="s">
        <v>13</v>
      </c>
      <c r="H3399" t="s">
        <v>13</v>
      </c>
      <c r="I3399">
        <v>47</v>
      </c>
      <c r="J3399" t="str">
        <f>IF(ABS((C3399-AVERAGE($C:$C))/_xlfn.STDEV.S(moras2[SALARIO]))&gt;1.96,"Atípico","No")</f>
        <v>No</v>
      </c>
      <c r="K3399" t="str">
        <f>IF(ABS((moras2[[#This Row],[EDAD]]-AVERAGE($I:$I))/_xlfn.STDEV.S($I:$I))&gt;1.96,"Atípico","No")</f>
        <v>No</v>
      </c>
      <c r="L3399" t="str">
        <f t="shared" si="106"/>
        <v>46-55</v>
      </c>
      <c r="M3399" t="str">
        <f t="shared" si="107"/>
        <v>0-500.000</v>
      </c>
    </row>
    <row r="3400" spans="1:13" x14ac:dyDescent="0.35">
      <c r="A3400">
        <v>136</v>
      </c>
      <c r="B3400" t="s">
        <v>9</v>
      </c>
      <c r="C3400">
        <v>318242.84000000003</v>
      </c>
      <c r="D3400" t="s">
        <v>10</v>
      </c>
      <c r="E3400" t="s">
        <v>11</v>
      </c>
      <c r="F3400" t="s">
        <v>12</v>
      </c>
      <c r="G3400" t="s">
        <v>13</v>
      </c>
      <c r="H3400" t="s">
        <v>13</v>
      </c>
      <c r="I3400">
        <v>59</v>
      </c>
      <c r="J3400" t="str">
        <f>IF(ABS((C3400-AVERAGE($C:$C))/_xlfn.STDEV.S(moras2[SALARIO]))&gt;1.96,"Atípico","No")</f>
        <v>No</v>
      </c>
      <c r="K3400" t="str">
        <f>IF(ABS((moras2[[#This Row],[EDAD]]-AVERAGE($I:$I))/_xlfn.STDEV.S($I:$I))&gt;1.96,"Atípico","No")</f>
        <v>No</v>
      </c>
      <c r="L3400" t="str">
        <f t="shared" si="106"/>
        <v>56+</v>
      </c>
      <c r="M3400" t="str">
        <f t="shared" si="107"/>
        <v>0-500.000</v>
      </c>
    </row>
    <row r="3401" spans="1:13" x14ac:dyDescent="0.35">
      <c r="A3401">
        <v>1762</v>
      </c>
      <c r="B3401" t="s">
        <v>15</v>
      </c>
      <c r="C3401">
        <v>318064</v>
      </c>
      <c r="D3401" t="s">
        <v>18</v>
      </c>
      <c r="E3401" t="s">
        <v>16</v>
      </c>
      <c r="F3401" t="s">
        <v>12</v>
      </c>
      <c r="G3401" t="s">
        <v>13</v>
      </c>
      <c r="H3401" t="s">
        <v>12</v>
      </c>
      <c r="I3401">
        <v>38</v>
      </c>
      <c r="J3401" t="str">
        <f>IF(ABS((C3401-AVERAGE($C:$C))/_xlfn.STDEV.S(moras2[SALARIO]))&gt;1.96,"Atípico","No")</f>
        <v>No</v>
      </c>
      <c r="K3401" t="str">
        <f>IF(ABS((moras2[[#This Row],[EDAD]]-AVERAGE($I:$I))/_xlfn.STDEV.S($I:$I))&gt;1.96,"Atípico","No")</f>
        <v>No</v>
      </c>
      <c r="L3401" t="str">
        <f t="shared" si="106"/>
        <v>36-45</v>
      </c>
      <c r="M3401" t="str">
        <f t="shared" si="107"/>
        <v>0-500.000</v>
      </c>
    </row>
    <row r="3402" spans="1:13" x14ac:dyDescent="0.35">
      <c r="A3402">
        <v>2453</v>
      </c>
      <c r="B3402" t="s">
        <v>9</v>
      </c>
      <c r="C3402">
        <v>318000</v>
      </c>
      <c r="D3402" t="s">
        <v>10</v>
      </c>
      <c r="E3402" t="s">
        <v>16</v>
      </c>
      <c r="F3402" t="s">
        <v>12</v>
      </c>
      <c r="G3402" t="s">
        <v>13</v>
      </c>
      <c r="H3402" t="s">
        <v>12</v>
      </c>
      <c r="I3402">
        <v>50</v>
      </c>
      <c r="J3402" t="str">
        <f>IF(ABS((C3402-AVERAGE($C:$C))/_xlfn.STDEV.S(moras2[SALARIO]))&gt;1.96,"Atípico","No")</f>
        <v>No</v>
      </c>
      <c r="K3402" t="str">
        <f>IF(ABS((moras2[[#This Row],[EDAD]]-AVERAGE($I:$I))/_xlfn.STDEV.S($I:$I))&gt;1.96,"Atípico","No")</f>
        <v>No</v>
      </c>
      <c r="L3402" t="str">
        <f t="shared" si="106"/>
        <v>46-55</v>
      </c>
      <c r="M3402" t="str">
        <f t="shared" si="107"/>
        <v>0-500.000</v>
      </c>
    </row>
    <row r="3403" spans="1:13" x14ac:dyDescent="0.35">
      <c r="A3403">
        <v>1863</v>
      </c>
      <c r="B3403" t="s">
        <v>9</v>
      </c>
      <c r="C3403">
        <v>317915.58</v>
      </c>
      <c r="D3403" t="s">
        <v>10</v>
      </c>
      <c r="E3403" t="s">
        <v>16</v>
      </c>
      <c r="F3403" t="s">
        <v>12</v>
      </c>
      <c r="G3403" t="s">
        <v>13</v>
      </c>
      <c r="H3403" t="s">
        <v>13</v>
      </c>
      <c r="I3403">
        <v>49</v>
      </c>
      <c r="J3403" t="str">
        <f>IF(ABS((C3403-AVERAGE($C:$C))/_xlfn.STDEV.S(moras2[SALARIO]))&gt;1.96,"Atípico","No")</f>
        <v>No</v>
      </c>
      <c r="K3403" t="str">
        <f>IF(ABS((moras2[[#This Row],[EDAD]]-AVERAGE($I:$I))/_xlfn.STDEV.S($I:$I))&gt;1.96,"Atípico","No")</f>
        <v>No</v>
      </c>
      <c r="L3403" t="str">
        <f t="shared" si="106"/>
        <v>46-55</v>
      </c>
      <c r="M3403" t="str">
        <f t="shared" si="107"/>
        <v>0-500.000</v>
      </c>
    </row>
    <row r="3404" spans="1:13" x14ac:dyDescent="0.35">
      <c r="A3404">
        <v>1084</v>
      </c>
      <c r="B3404" t="s">
        <v>15</v>
      </c>
      <c r="C3404">
        <v>317915</v>
      </c>
      <c r="D3404" t="s">
        <v>10</v>
      </c>
      <c r="E3404" t="s">
        <v>16</v>
      </c>
      <c r="F3404" t="s">
        <v>12</v>
      </c>
      <c r="G3404" t="s">
        <v>13</v>
      </c>
      <c r="H3404" t="s">
        <v>13</v>
      </c>
      <c r="I3404">
        <v>41</v>
      </c>
      <c r="J3404" t="str">
        <f>IF(ABS((C3404-AVERAGE($C:$C))/_xlfn.STDEV.S(moras2[SALARIO]))&gt;1.96,"Atípico","No")</f>
        <v>No</v>
      </c>
      <c r="K3404" t="str">
        <f>IF(ABS((moras2[[#This Row],[EDAD]]-AVERAGE($I:$I))/_xlfn.STDEV.S($I:$I))&gt;1.96,"Atípico","No")</f>
        <v>No</v>
      </c>
      <c r="L3404" t="str">
        <f t="shared" si="106"/>
        <v>36-45</v>
      </c>
      <c r="M3404" t="str">
        <f t="shared" si="107"/>
        <v>0-500.000</v>
      </c>
    </row>
    <row r="3405" spans="1:13" x14ac:dyDescent="0.35">
      <c r="A3405">
        <v>4834</v>
      </c>
      <c r="B3405" t="s">
        <v>15</v>
      </c>
      <c r="C3405">
        <v>317915</v>
      </c>
      <c r="D3405" t="s">
        <v>10</v>
      </c>
      <c r="E3405" t="s">
        <v>16</v>
      </c>
      <c r="F3405" t="s">
        <v>12</v>
      </c>
      <c r="G3405" t="s">
        <v>12</v>
      </c>
      <c r="H3405" t="s">
        <v>13</v>
      </c>
      <c r="I3405">
        <v>54</v>
      </c>
      <c r="J3405" t="str">
        <f>IF(ABS((C3405-AVERAGE($C:$C))/_xlfn.STDEV.S(moras2[SALARIO]))&gt;1.96,"Atípico","No")</f>
        <v>No</v>
      </c>
      <c r="K3405" t="str">
        <f>IF(ABS((moras2[[#This Row],[EDAD]]-AVERAGE($I:$I))/_xlfn.STDEV.S($I:$I))&gt;1.96,"Atípico","No")</f>
        <v>No</v>
      </c>
      <c r="L3405" t="str">
        <f t="shared" si="106"/>
        <v>46-55</v>
      </c>
      <c r="M3405" t="str">
        <f t="shared" si="107"/>
        <v>0-500.000</v>
      </c>
    </row>
    <row r="3406" spans="1:13" x14ac:dyDescent="0.35">
      <c r="A3406">
        <v>3878</v>
      </c>
      <c r="B3406" t="s">
        <v>9</v>
      </c>
      <c r="C3406">
        <v>317719</v>
      </c>
      <c r="D3406" t="s">
        <v>17</v>
      </c>
      <c r="E3406" t="s">
        <v>16</v>
      </c>
      <c r="F3406" t="s">
        <v>12</v>
      </c>
      <c r="G3406" t="s">
        <v>12</v>
      </c>
      <c r="H3406" t="s">
        <v>13</v>
      </c>
      <c r="I3406">
        <v>34</v>
      </c>
      <c r="J3406" t="str">
        <f>IF(ABS((C3406-AVERAGE($C:$C))/_xlfn.STDEV.S(moras2[SALARIO]))&gt;1.96,"Atípico","No")</f>
        <v>No</v>
      </c>
      <c r="K3406" t="str">
        <f>IF(ABS((moras2[[#This Row],[EDAD]]-AVERAGE($I:$I))/_xlfn.STDEV.S($I:$I))&gt;1.96,"Atípico","No")</f>
        <v>No</v>
      </c>
      <c r="L3406" t="str">
        <f t="shared" si="106"/>
        <v>26-35</v>
      </c>
      <c r="M3406" t="str">
        <f t="shared" si="107"/>
        <v>0-500.000</v>
      </c>
    </row>
    <row r="3407" spans="1:13" x14ac:dyDescent="0.35">
      <c r="A3407">
        <v>612</v>
      </c>
      <c r="B3407" t="s">
        <v>15</v>
      </c>
      <c r="C3407">
        <v>317000</v>
      </c>
      <c r="D3407" t="s">
        <v>10</v>
      </c>
      <c r="E3407" t="s">
        <v>16</v>
      </c>
      <c r="F3407" t="s">
        <v>12</v>
      </c>
      <c r="G3407" t="s">
        <v>13</v>
      </c>
      <c r="H3407" t="s">
        <v>12</v>
      </c>
      <c r="I3407">
        <v>39</v>
      </c>
      <c r="J3407" t="str">
        <f>IF(ABS((C3407-AVERAGE($C:$C))/_xlfn.STDEV.S(moras2[SALARIO]))&gt;1.96,"Atípico","No")</f>
        <v>No</v>
      </c>
      <c r="K3407" t="str">
        <f>IF(ABS((moras2[[#This Row],[EDAD]]-AVERAGE($I:$I))/_xlfn.STDEV.S($I:$I))&gt;1.96,"Atípico","No")</f>
        <v>No</v>
      </c>
      <c r="L3407" t="str">
        <f t="shared" si="106"/>
        <v>36-45</v>
      </c>
      <c r="M3407" t="str">
        <f t="shared" si="107"/>
        <v>0-500.000</v>
      </c>
    </row>
    <row r="3408" spans="1:13" x14ac:dyDescent="0.35">
      <c r="A3408">
        <v>4538</v>
      </c>
      <c r="B3408" t="s">
        <v>9</v>
      </c>
      <c r="C3408">
        <v>317000</v>
      </c>
      <c r="D3408" t="s">
        <v>10</v>
      </c>
      <c r="E3408" t="s">
        <v>16</v>
      </c>
      <c r="F3408" t="s">
        <v>12</v>
      </c>
      <c r="G3408" t="s">
        <v>12</v>
      </c>
      <c r="H3408" t="s">
        <v>13</v>
      </c>
      <c r="I3408">
        <v>53</v>
      </c>
      <c r="J3408" t="str">
        <f>IF(ABS((C3408-AVERAGE($C:$C))/_xlfn.STDEV.S(moras2[SALARIO]))&gt;1.96,"Atípico","No")</f>
        <v>No</v>
      </c>
      <c r="K3408" t="str">
        <f>IF(ABS((moras2[[#This Row],[EDAD]]-AVERAGE($I:$I))/_xlfn.STDEV.S($I:$I))&gt;1.96,"Atípico","No")</f>
        <v>No</v>
      </c>
      <c r="L3408" t="str">
        <f t="shared" si="106"/>
        <v>46-55</v>
      </c>
      <c r="M3408" t="str">
        <f t="shared" si="107"/>
        <v>0-500.000</v>
      </c>
    </row>
    <row r="3409" spans="1:13" x14ac:dyDescent="0.35">
      <c r="A3409">
        <v>2998</v>
      </c>
      <c r="B3409" t="s">
        <v>9</v>
      </c>
      <c r="C3409">
        <v>316965</v>
      </c>
      <c r="D3409" t="s">
        <v>10</v>
      </c>
      <c r="E3409" t="s">
        <v>16</v>
      </c>
      <c r="F3409" t="s">
        <v>12</v>
      </c>
      <c r="G3409" t="s">
        <v>13</v>
      </c>
      <c r="H3409" t="s">
        <v>13</v>
      </c>
      <c r="I3409">
        <v>25</v>
      </c>
      <c r="J3409" t="str">
        <f>IF(ABS((C3409-AVERAGE($C:$C))/_xlfn.STDEV.S(moras2[SALARIO]))&gt;1.96,"Atípico","No")</f>
        <v>No</v>
      </c>
      <c r="K3409" t="str">
        <f>IF(ABS((moras2[[#This Row],[EDAD]]-AVERAGE($I:$I))/_xlfn.STDEV.S($I:$I))&gt;1.96,"Atípico","No")</f>
        <v>No</v>
      </c>
      <c r="L3409" t="str">
        <f t="shared" si="106"/>
        <v>26-35</v>
      </c>
      <c r="M3409" t="str">
        <f t="shared" si="107"/>
        <v>0-500.000</v>
      </c>
    </row>
    <row r="3410" spans="1:13" x14ac:dyDescent="0.35">
      <c r="A3410">
        <v>462</v>
      </c>
      <c r="B3410" t="s">
        <v>9</v>
      </c>
      <c r="C3410">
        <v>316964.69</v>
      </c>
      <c r="D3410" t="s">
        <v>10</v>
      </c>
      <c r="E3410" t="s">
        <v>16</v>
      </c>
      <c r="F3410" t="s">
        <v>12</v>
      </c>
      <c r="G3410" t="s">
        <v>12</v>
      </c>
      <c r="H3410" t="s">
        <v>13</v>
      </c>
      <c r="I3410">
        <v>19</v>
      </c>
      <c r="J3410" t="str">
        <f>IF(ABS((C3410-AVERAGE($C:$C))/_xlfn.STDEV.S(moras2[SALARIO]))&gt;1.96,"Atípico","No")</f>
        <v>No</v>
      </c>
      <c r="K3410" t="str">
        <f>IF(ABS((moras2[[#This Row],[EDAD]]-AVERAGE($I:$I))/_xlfn.STDEV.S($I:$I))&gt;1.96,"Atípico","No")</f>
        <v>No</v>
      </c>
      <c r="L3410" t="str">
        <f t="shared" si="106"/>
        <v>26-35</v>
      </c>
      <c r="M3410" t="str">
        <f t="shared" si="107"/>
        <v>0-500.000</v>
      </c>
    </row>
    <row r="3411" spans="1:13" x14ac:dyDescent="0.35">
      <c r="A3411">
        <v>2682</v>
      </c>
      <c r="B3411" t="s">
        <v>9</v>
      </c>
      <c r="C3411">
        <v>316964.69</v>
      </c>
      <c r="D3411" t="s">
        <v>10</v>
      </c>
      <c r="E3411" t="s">
        <v>16</v>
      </c>
      <c r="F3411" t="s">
        <v>12</v>
      </c>
      <c r="G3411" t="s">
        <v>13</v>
      </c>
      <c r="H3411" t="s">
        <v>13</v>
      </c>
      <c r="I3411">
        <v>20</v>
      </c>
      <c r="J3411" t="str">
        <f>IF(ABS((C3411-AVERAGE($C:$C))/_xlfn.STDEV.S(moras2[SALARIO]))&gt;1.96,"Atípico","No")</f>
        <v>No</v>
      </c>
      <c r="K3411" t="str">
        <f>IF(ABS((moras2[[#This Row],[EDAD]]-AVERAGE($I:$I))/_xlfn.STDEV.S($I:$I))&gt;1.96,"Atípico","No")</f>
        <v>No</v>
      </c>
      <c r="L3411" t="str">
        <f t="shared" si="106"/>
        <v>26-35</v>
      </c>
      <c r="M3411" t="str">
        <f t="shared" si="107"/>
        <v>0-500.000</v>
      </c>
    </row>
    <row r="3412" spans="1:13" x14ac:dyDescent="0.35">
      <c r="A3412">
        <v>4849</v>
      </c>
      <c r="B3412" t="s">
        <v>9</v>
      </c>
      <c r="C3412">
        <v>316920</v>
      </c>
      <c r="D3412" t="s">
        <v>10</v>
      </c>
      <c r="E3412" t="s">
        <v>16</v>
      </c>
      <c r="F3412" t="s">
        <v>12</v>
      </c>
      <c r="G3412" t="s">
        <v>13</v>
      </c>
      <c r="H3412" t="s">
        <v>13</v>
      </c>
      <c r="I3412">
        <v>34</v>
      </c>
      <c r="J3412" t="str">
        <f>IF(ABS((C3412-AVERAGE($C:$C))/_xlfn.STDEV.S(moras2[SALARIO]))&gt;1.96,"Atípico","No")</f>
        <v>No</v>
      </c>
      <c r="K3412" t="str">
        <f>IF(ABS((moras2[[#This Row],[EDAD]]-AVERAGE($I:$I))/_xlfn.STDEV.S($I:$I))&gt;1.96,"Atípico","No")</f>
        <v>No</v>
      </c>
      <c r="L3412" t="str">
        <f t="shared" si="106"/>
        <v>26-35</v>
      </c>
      <c r="M3412" t="str">
        <f t="shared" si="107"/>
        <v>0-500.000</v>
      </c>
    </row>
    <row r="3413" spans="1:13" x14ac:dyDescent="0.35">
      <c r="A3413">
        <v>4496</v>
      </c>
      <c r="B3413" t="s">
        <v>15</v>
      </c>
      <c r="C3413">
        <v>316663</v>
      </c>
      <c r="D3413" t="s">
        <v>18</v>
      </c>
      <c r="E3413" t="s">
        <v>16</v>
      </c>
      <c r="F3413" t="s">
        <v>12</v>
      </c>
      <c r="G3413" t="s">
        <v>13</v>
      </c>
      <c r="H3413" t="s">
        <v>12</v>
      </c>
      <c r="I3413">
        <v>32</v>
      </c>
      <c r="J3413" t="str">
        <f>IF(ABS((C3413-AVERAGE($C:$C))/_xlfn.STDEV.S(moras2[SALARIO]))&gt;1.96,"Atípico","No")</f>
        <v>No</v>
      </c>
      <c r="K3413" t="str">
        <f>IF(ABS((moras2[[#This Row],[EDAD]]-AVERAGE($I:$I))/_xlfn.STDEV.S($I:$I))&gt;1.96,"Atípico","No")</f>
        <v>No</v>
      </c>
      <c r="L3413" t="str">
        <f t="shared" si="106"/>
        <v>26-35</v>
      </c>
      <c r="M3413" t="str">
        <f t="shared" si="107"/>
        <v>0-500.000</v>
      </c>
    </row>
    <row r="3414" spans="1:13" x14ac:dyDescent="0.35">
      <c r="A3414">
        <v>3395</v>
      </c>
      <c r="B3414" t="s">
        <v>9</v>
      </c>
      <c r="C3414">
        <v>316412</v>
      </c>
      <c r="D3414" t="s">
        <v>18</v>
      </c>
      <c r="E3414" t="s">
        <v>16</v>
      </c>
      <c r="F3414" t="s">
        <v>12</v>
      </c>
      <c r="G3414" t="s">
        <v>13</v>
      </c>
      <c r="H3414" t="s">
        <v>12</v>
      </c>
      <c r="I3414">
        <v>55</v>
      </c>
      <c r="J3414" t="str">
        <f>IF(ABS((C3414-AVERAGE($C:$C))/_xlfn.STDEV.S(moras2[SALARIO]))&gt;1.96,"Atípico","No")</f>
        <v>No</v>
      </c>
      <c r="K3414" t="str">
        <f>IF(ABS((moras2[[#This Row],[EDAD]]-AVERAGE($I:$I))/_xlfn.STDEV.S($I:$I))&gt;1.96,"Atípico","No")</f>
        <v>No</v>
      </c>
      <c r="L3414" t="str">
        <f t="shared" si="106"/>
        <v>46-55</v>
      </c>
      <c r="M3414" t="str">
        <f t="shared" si="107"/>
        <v>0-500.000</v>
      </c>
    </row>
    <row r="3415" spans="1:13" x14ac:dyDescent="0.35">
      <c r="A3415">
        <v>4170</v>
      </c>
      <c r="B3415" t="s">
        <v>15</v>
      </c>
      <c r="C3415">
        <v>316043</v>
      </c>
      <c r="D3415" t="s">
        <v>10</v>
      </c>
      <c r="E3415" t="s">
        <v>11</v>
      </c>
      <c r="F3415" t="s">
        <v>12</v>
      </c>
      <c r="G3415" t="s">
        <v>13</v>
      </c>
      <c r="H3415" t="s">
        <v>13</v>
      </c>
      <c r="I3415">
        <v>49</v>
      </c>
      <c r="J3415" t="str">
        <f>IF(ABS((C3415-AVERAGE($C:$C))/_xlfn.STDEV.S(moras2[SALARIO]))&gt;1.96,"Atípico","No")</f>
        <v>No</v>
      </c>
      <c r="K3415" t="str">
        <f>IF(ABS((moras2[[#This Row],[EDAD]]-AVERAGE($I:$I))/_xlfn.STDEV.S($I:$I))&gt;1.96,"Atípico","No")</f>
        <v>No</v>
      </c>
      <c r="L3415" t="str">
        <f t="shared" si="106"/>
        <v>46-55</v>
      </c>
      <c r="M3415" t="str">
        <f t="shared" si="107"/>
        <v>0-500.000</v>
      </c>
    </row>
    <row r="3416" spans="1:13" x14ac:dyDescent="0.35">
      <c r="A3416">
        <v>3050</v>
      </c>
      <c r="B3416" t="s">
        <v>9</v>
      </c>
      <c r="C3416">
        <v>316030</v>
      </c>
      <c r="D3416" t="s">
        <v>10</v>
      </c>
      <c r="E3416" t="s">
        <v>16</v>
      </c>
      <c r="F3416" t="s">
        <v>12</v>
      </c>
      <c r="G3416" t="s">
        <v>13</v>
      </c>
      <c r="H3416" t="s">
        <v>13</v>
      </c>
      <c r="I3416">
        <v>52</v>
      </c>
      <c r="J3416" t="str">
        <f>IF(ABS((C3416-AVERAGE($C:$C))/_xlfn.STDEV.S(moras2[SALARIO]))&gt;1.96,"Atípico","No")</f>
        <v>No</v>
      </c>
      <c r="K3416" t="str">
        <f>IF(ABS((moras2[[#This Row],[EDAD]]-AVERAGE($I:$I))/_xlfn.STDEV.S($I:$I))&gt;1.96,"Atípico","No")</f>
        <v>No</v>
      </c>
      <c r="L3416" t="str">
        <f t="shared" si="106"/>
        <v>46-55</v>
      </c>
      <c r="M3416" t="str">
        <f t="shared" si="107"/>
        <v>0-500.000</v>
      </c>
    </row>
    <row r="3417" spans="1:13" x14ac:dyDescent="0.35">
      <c r="A3417">
        <v>159</v>
      </c>
      <c r="B3417" t="s">
        <v>9</v>
      </c>
      <c r="C3417">
        <v>315941</v>
      </c>
      <c r="D3417" t="s">
        <v>10</v>
      </c>
      <c r="E3417" t="s">
        <v>16</v>
      </c>
      <c r="F3417" t="s">
        <v>12</v>
      </c>
      <c r="G3417" t="s">
        <v>12</v>
      </c>
      <c r="H3417" t="s">
        <v>13</v>
      </c>
      <c r="I3417">
        <v>52</v>
      </c>
      <c r="J3417" t="str">
        <f>IF(ABS((C3417-AVERAGE($C:$C))/_xlfn.STDEV.S(moras2[SALARIO]))&gt;1.96,"Atípico","No")</f>
        <v>No</v>
      </c>
      <c r="K3417" t="str">
        <f>IF(ABS((moras2[[#This Row],[EDAD]]-AVERAGE($I:$I))/_xlfn.STDEV.S($I:$I))&gt;1.96,"Atípico","No")</f>
        <v>No</v>
      </c>
      <c r="L3417" t="str">
        <f t="shared" si="106"/>
        <v>46-55</v>
      </c>
      <c r="M3417" t="str">
        <f t="shared" si="107"/>
        <v>0-500.000</v>
      </c>
    </row>
    <row r="3418" spans="1:13" x14ac:dyDescent="0.35">
      <c r="A3418">
        <v>875</v>
      </c>
      <c r="B3418" t="s">
        <v>9</v>
      </c>
      <c r="C3418">
        <v>315687</v>
      </c>
      <c r="D3418" t="s">
        <v>10</v>
      </c>
      <c r="E3418" t="s">
        <v>16</v>
      </c>
      <c r="F3418" t="s">
        <v>12</v>
      </c>
      <c r="G3418" t="s">
        <v>12</v>
      </c>
      <c r="H3418" t="s">
        <v>12</v>
      </c>
      <c r="I3418">
        <v>45</v>
      </c>
      <c r="J3418" t="str">
        <f>IF(ABS((C3418-AVERAGE($C:$C))/_xlfn.STDEV.S(moras2[SALARIO]))&gt;1.96,"Atípico","No")</f>
        <v>No</v>
      </c>
      <c r="K3418" t="str">
        <f>IF(ABS((moras2[[#This Row],[EDAD]]-AVERAGE($I:$I))/_xlfn.STDEV.S($I:$I))&gt;1.96,"Atípico","No")</f>
        <v>No</v>
      </c>
      <c r="L3418" t="str">
        <f t="shared" si="106"/>
        <v>36-45</v>
      </c>
      <c r="M3418" t="str">
        <f t="shared" si="107"/>
        <v>0-500.000</v>
      </c>
    </row>
    <row r="3419" spans="1:13" x14ac:dyDescent="0.35">
      <c r="A3419">
        <v>878</v>
      </c>
      <c r="B3419" t="s">
        <v>15</v>
      </c>
      <c r="C3419">
        <v>315617</v>
      </c>
      <c r="D3419" t="s">
        <v>17</v>
      </c>
      <c r="E3419" t="s">
        <v>16</v>
      </c>
      <c r="F3419" t="s">
        <v>12</v>
      </c>
      <c r="G3419" t="s">
        <v>13</v>
      </c>
      <c r="H3419" t="s">
        <v>13</v>
      </c>
      <c r="I3419">
        <v>35</v>
      </c>
      <c r="J3419" t="str">
        <f>IF(ABS((C3419-AVERAGE($C:$C))/_xlfn.STDEV.S(moras2[SALARIO]))&gt;1.96,"Atípico","No")</f>
        <v>No</v>
      </c>
      <c r="K3419" t="str">
        <f>IF(ABS((moras2[[#This Row],[EDAD]]-AVERAGE($I:$I))/_xlfn.STDEV.S($I:$I))&gt;1.96,"Atípico","No")</f>
        <v>No</v>
      </c>
      <c r="L3419" t="str">
        <f t="shared" si="106"/>
        <v>26-35</v>
      </c>
      <c r="M3419" t="str">
        <f t="shared" si="107"/>
        <v>0-500.000</v>
      </c>
    </row>
    <row r="3420" spans="1:13" x14ac:dyDescent="0.35">
      <c r="A3420">
        <v>3262</v>
      </c>
      <c r="B3420" t="s">
        <v>9</v>
      </c>
      <c r="C3420">
        <v>315617</v>
      </c>
      <c r="D3420" t="s">
        <v>17</v>
      </c>
      <c r="E3420" t="s">
        <v>16</v>
      </c>
      <c r="F3420" t="s">
        <v>12</v>
      </c>
      <c r="G3420" t="s">
        <v>13</v>
      </c>
      <c r="H3420" t="s">
        <v>13</v>
      </c>
      <c r="I3420">
        <v>44</v>
      </c>
      <c r="J3420" t="str">
        <f>IF(ABS((C3420-AVERAGE($C:$C))/_xlfn.STDEV.S(moras2[SALARIO]))&gt;1.96,"Atípico","No")</f>
        <v>No</v>
      </c>
      <c r="K3420" t="str">
        <f>IF(ABS((moras2[[#This Row],[EDAD]]-AVERAGE($I:$I))/_xlfn.STDEV.S($I:$I))&gt;1.96,"Atípico","No")</f>
        <v>No</v>
      </c>
      <c r="L3420" t="str">
        <f t="shared" si="106"/>
        <v>36-45</v>
      </c>
      <c r="M3420" t="str">
        <f t="shared" si="107"/>
        <v>0-500.000</v>
      </c>
    </row>
    <row r="3421" spans="1:13" x14ac:dyDescent="0.35">
      <c r="A3421">
        <v>1933</v>
      </c>
      <c r="B3421" t="s">
        <v>9</v>
      </c>
      <c r="C3421">
        <v>315617</v>
      </c>
      <c r="D3421" t="s">
        <v>17</v>
      </c>
      <c r="E3421" t="s">
        <v>16</v>
      </c>
      <c r="F3421" t="s">
        <v>12</v>
      </c>
      <c r="G3421" t="s">
        <v>13</v>
      </c>
      <c r="H3421" t="s">
        <v>13</v>
      </c>
      <c r="I3421">
        <v>56</v>
      </c>
      <c r="J3421" t="str">
        <f>IF(ABS((C3421-AVERAGE($C:$C))/_xlfn.STDEV.S(moras2[SALARIO]))&gt;1.96,"Atípico","No")</f>
        <v>No</v>
      </c>
      <c r="K3421" t="str">
        <f>IF(ABS((moras2[[#This Row],[EDAD]]-AVERAGE($I:$I))/_xlfn.STDEV.S($I:$I))&gt;1.96,"Atípico","No")</f>
        <v>No</v>
      </c>
      <c r="L3421" t="str">
        <f t="shared" si="106"/>
        <v>56+</v>
      </c>
      <c r="M3421" t="str">
        <f t="shared" si="107"/>
        <v>0-500.000</v>
      </c>
    </row>
    <row r="3422" spans="1:13" x14ac:dyDescent="0.35">
      <c r="A3422">
        <v>4375</v>
      </c>
      <c r="B3422" t="s">
        <v>15</v>
      </c>
      <c r="C3422">
        <v>315617</v>
      </c>
      <c r="D3422" t="s">
        <v>17</v>
      </c>
      <c r="E3422" t="s">
        <v>16</v>
      </c>
      <c r="F3422" t="s">
        <v>12</v>
      </c>
      <c r="G3422" t="s">
        <v>12</v>
      </c>
      <c r="H3422" t="s">
        <v>13</v>
      </c>
      <c r="I3422">
        <v>60</v>
      </c>
      <c r="J3422" t="str">
        <f>IF(ABS((C3422-AVERAGE($C:$C))/_xlfn.STDEV.S(moras2[SALARIO]))&gt;1.96,"Atípico","No")</f>
        <v>No</v>
      </c>
      <c r="K3422" t="str">
        <f>IF(ABS((moras2[[#This Row],[EDAD]]-AVERAGE($I:$I))/_xlfn.STDEV.S($I:$I))&gt;1.96,"Atípico","No")</f>
        <v>No</v>
      </c>
      <c r="L3422" t="str">
        <f t="shared" si="106"/>
        <v>56+</v>
      </c>
      <c r="M3422" t="str">
        <f t="shared" si="107"/>
        <v>0-500.000</v>
      </c>
    </row>
    <row r="3423" spans="1:13" x14ac:dyDescent="0.35">
      <c r="A3423">
        <v>4293</v>
      </c>
      <c r="B3423" t="s">
        <v>9</v>
      </c>
      <c r="C3423">
        <v>315617</v>
      </c>
      <c r="D3423" t="s">
        <v>17</v>
      </c>
      <c r="E3423" t="s">
        <v>16</v>
      </c>
      <c r="F3423" t="s">
        <v>12</v>
      </c>
      <c r="G3423" t="s">
        <v>13</v>
      </c>
      <c r="H3423" t="s">
        <v>13</v>
      </c>
      <c r="I3423">
        <v>64</v>
      </c>
      <c r="J3423" t="str">
        <f>IF(ABS((C3423-AVERAGE($C:$C))/_xlfn.STDEV.S(moras2[SALARIO]))&gt;1.96,"Atípico","No")</f>
        <v>No</v>
      </c>
      <c r="K3423" t="str">
        <f>IF(ABS((moras2[[#This Row],[EDAD]]-AVERAGE($I:$I))/_xlfn.STDEV.S($I:$I))&gt;1.96,"Atípico","No")</f>
        <v>No</v>
      </c>
      <c r="L3423" t="str">
        <f t="shared" si="106"/>
        <v>56+</v>
      </c>
      <c r="M3423" t="str">
        <f t="shared" si="107"/>
        <v>0-500.000</v>
      </c>
    </row>
    <row r="3424" spans="1:13" x14ac:dyDescent="0.35">
      <c r="A3424">
        <v>2721</v>
      </c>
      <c r="B3424" t="s">
        <v>15</v>
      </c>
      <c r="C3424">
        <v>315617</v>
      </c>
      <c r="D3424" t="s">
        <v>17</v>
      </c>
      <c r="E3424" t="s">
        <v>16</v>
      </c>
      <c r="F3424" t="s">
        <v>12</v>
      </c>
      <c r="G3424" t="s">
        <v>13</v>
      </c>
      <c r="H3424" t="s">
        <v>13</v>
      </c>
      <c r="I3424">
        <v>65</v>
      </c>
      <c r="J3424" t="str">
        <f>IF(ABS((C3424-AVERAGE($C:$C))/_xlfn.STDEV.S(moras2[SALARIO]))&gt;1.96,"Atípico","No")</f>
        <v>No</v>
      </c>
      <c r="K3424" t="str">
        <f>IF(ABS((moras2[[#This Row],[EDAD]]-AVERAGE($I:$I))/_xlfn.STDEV.S($I:$I))&gt;1.96,"Atípico","No")</f>
        <v>No</v>
      </c>
      <c r="L3424" t="str">
        <f t="shared" si="106"/>
        <v>56+</v>
      </c>
      <c r="M3424" t="str">
        <f t="shared" si="107"/>
        <v>0-500.000</v>
      </c>
    </row>
    <row r="3425" spans="1:13" x14ac:dyDescent="0.35">
      <c r="A3425">
        <v>2678</v>
      </c>
      <c r="B3425" t="s">
        <v>9</v>
      </c>
      <c r="C3425">
        <v>315605</v>
      </c>
      <c r="D3425" t="s">
        <v>17</v>
      </c>
      <c r="E3425" t="s">
        <v>16</v>
      </c>
      <c r="F3425" t="s">
        <v>12</v>
      </c>
      <c r="G3425" t="s">
        <v>13</v>
      </c>
      <c r="H3425" t="s">
        <v>13</v>
      </c>
      <c r="I3425">
        <v>58</v>
      </c>
      <c r="J3425" t="str">
        <f>IF(ABS((C3425-AVERAGE($C:$C))/_xlfn.STDEV.S(moras2[SALARIO]))&gt;1.96,"Atípico","No")</f>
        <v>No</v>
      </c>
      <c r="K3425" t="str">
        <f>IF(ABS((moras2[[#This Row],[EDAD]]-AVERAGE($I:$I))/_xlfn.STDEV.S($I:$I))&gt;1.96,"Atípico","No")</f>
        <v>No</v>
      </c>
      <c r="L3425" t="str">
        <f t="shared" si="106"/>
        <v>56+</v>
      </c>
      <c r="M3425" t="str">
        <f t="shared" si="107"/>
        <v>0-500.000</v>
      </c>
    </row>
    <row r="3426" spans="1:13" x14ac:dyDescent="0.35">
      <c r="A3426">
        <v>2130</v>
      </c>
      <c r="B3426" t="s">
        <v>9</v>
      </c>
      <c r="C3426">
        <v>315000</v>
      </c>
      <c r="D3426" t="s">
        <v>10</v>
      </c>
      <c r="E3426" t="s">
        <v>16</v>
      </c>
      <c r="F3426" t="s">
        <v>12</v>
      </c>
      <c r="G3426" t="s">
        <v>13</v>
      </c>
      <c r="H3426" t="s">
        <v>13</v>
      </c>
      <c r="I3426">
        <v>53</v>
      </c>
      <c r="J3426" t="str">
        <f>IF(ABS((C3426-AVERAGE($C:$C))/_xlfn.STDEV.S(moras2[SALARIO]))&gt;1.96,"Atípico","No")</f>
        <v>No</v>
      </c>
      <c r="K3426" t="str">
        <f>IF(ABS((moras2[[#This Row],[EDAD]]-AVERAGE($I:$I))/_xlfn.STDEV.S($I:$I))&gt;1.96,"Atípico","No")</f>
        <v>No</v>
      </c>
      <c r="L3426" t="str">
        <f t="shared" si="106"/>
        <v>46-55</v>
      </c>
      <c r="M3426" t="str">
        <f t="shared" si="107"/>
        <v>0-500.000</v>
      </c>
    </row>
    <row r="3427" spans="1:13" x14ac:dyDescent="0.35">
      <c r="A3427">
        <v>1207</v>
      </c>
      <c r="B3427" t="s">
        <v>15</v>
      </c>
      <c r="C3427">
        <v>314828.5</v>
      </c>
      <c r="D3427" t="s">
        <v>10</v>
      </c>
      <c r="E3427" t="s">
        <v>16</v>
      </c>
      <c r="F3427" t="s">
        <v>12</v>
      </c>
      <c r="G3427" t="s">
        <v>12</v>
      </c>
      <c r="H3427" t="s">
        <v>13</v>
      </c>
      <c r="I3427">
        <v>22</v>
      </c>
      <c r="J3427" t="str">
        <f>IF(ABS((C3427-AVERAGE($C:$C))/_xlfn.STDEV.S(moras2[SALARIO]))&gt;1.96,"Atípico","No")</f>
        <v>No</v>
      </c>
      <c r="K3427" t="str">
        <f>IF(ABS((moras2[[#This Row],[EDAD]]-AVERAGE($I:$I))/_xlfn.STDEV.S($I:$I))&gt;1.96,"Atípico","No")</f>
        <v>No</v>
      </c>
      <c r="L3427" t="str">
        <f t="shared" si="106"/>
        <v>26-35</v>
      </c>
      <c r="M3427" t="str">
        <f t="shared" si="107"/>
        <v>0-500.000</v>
      </c>
    </row>
    <row r="3428" spans="1:13" x14ac:dyDescent="0.35">
      <c r="A3428">
        <v>3663</v>
      </c>
      <c r="B3428" t="s">
        <v>15</v>
      </c>
      <c r="C3428">
        <v>314569</v>
      </c>
      <c r="D3428" t="s">
        <v>17</v>
      </c>
      <c r="E3428" t="s">
        <v>16</v>
      </c>
      <c r="F3428" t="s">
        <v>12</v>
      </c>
      <c r="G3428" t="s">
        <v>13</v>
      </c>
      <c r="H3428" t="s">
        <v>13</v>
      </c>
      <c r="I3428">
        <v>61</v>
      </c>
      <c r="J3428" t="str">
        <f>IF(ABS((C3428-AVERAGE($C:$C))/_xlfn.STDEV.S(moras2[SALARIO]))&gt;1.96,"Atípico","No")</f>
        <v>No</v>
      </c>
      <c r="K3428" t="str">
        <f>IF(ABS((moras2[[#This Row],[EDAD]]-AVERAGE($I:$I))/_xlfn.STDEV.S($I:$I))&gt;1.96,"Atípico","No")</f>
        <v>No</v>
      </c>
      <c r="L3428" t="str">
        <f t="shared" si="106"/>
        <v>56+</v>
      </c>
      <c r="M3428" t="str">
        <f t="shared" si="107"/>
        <v>0-500.000</v>
      </c>
    </row>
    <row r="3429" spans="1:13" x14ac:dyDescent="0.35">
      <c r="A3429">
        <v>3753</v>
      </c>
      <c r="B3429" t="s">
        <v>9</v>
      </c>
      <c r="C3429">
        <v>314424</v>
      </c>
      <c r="D3429" t="s">
        <v>10</v>
      </c>
      <c r="E3429" t="s">
        <v>16</v>
      </c>
      <c r="F3429" t="s">
        <v>12</v>
      </c>
      <c r="G3429" t="s">
        <v>13</v>
      </c>
      <c r="H3429" t="s">
        <v>13</v>
      </c>
      <c r="I3429">
        <v>24</v>
      </c>
      <c r="J3429" t="str">
        <f>IF(ABS((C3429-AVERAGE($C:$C))/_xlfn.STDEV.S(moras2[SALARIO]))&gt;1.96,"Atípico","No")</f>
        <v>No</v>
      </c>
      <c r="K3429" t="str">
        <f>IF(ABS((moras2[[#This Row],[EDAD]]-AVERAGE($I:$I))/_xlfn.STDEV.S($I:$I))&gt;1.96,"Atípico","No")</f>
        <v>No</v>
      </c>
      <c r="L3429" t="str">
        <f t="shared" si="106"/>
        <v>26-35</v>
      </c>
      <c r="M3429" t="str">
        <f t="shared" si="107"/>
        <v>0-500.000</v>
      </c>
    </row>
    <row r="3430" spans="1:13" x14ac:dyDescent="0.35">
      <c r="A3430">
        <v>4346</v>
      </c>
      <c r="B3430" t="s">
        <v>15</v>
      </c>
      <c r="C3430">
        <v>314416.67</v>
      </c>
      <c r="D3430" t="s">
        <v>10</v>
      </c>
      <c r="E3430" t="s">
        <v>16</v>
      </c>
      <c r="F3430" t="s">
        <v>12</v>
      </c>
      <c r="G3430" t="s">
        <v>13</v>
      </c>
      <c r="H3430" t="s">
        <v>13</v>
      </c>
      <c r="I3430">
        <v>21</v>
      </c>
      <c r="J3430" t="str">
        <f>IF(ABS((C3430-AVERAGE($C:$C))/_xlfn.STDEV.S(moras2[SALARIO]))&gt;1.96,"Atípico","No")</f>
        <v>No</v>
      </c>
      <c r="K3430" t="str">
        <f>IF(ABS((moras2[[#This Row],[EDAD]]-AVERAGE($I:$I))/_xlfn.STDEV.S($I:$I))&gt;1.96,"Atípico","No")</f>
        <v>No</v>
      </c>
      <c r="L3430" t="str">
        <f t="shared" si="106"/>
        <v>26-35</v>
      </c>
      <c r="M3430" t="str">
        <f t="shared" si="107"/>
        <v>0-500.000</v>
      </c>
    </row>
    <row r="3431" spans="1:13" x14ac:dyDescent="0.35">
      <c r="A3431">
        <v>2911</v>
      </c>
      <c r="B3431" t="s">
        <v>9</v>
      </c>
      <c r="C3431">
        <v>314396</v>
      </c>
      <c r="D3431" t="s">
        <v>10</v>
      </c>
      <c r="E3431" t="s">
        <v>11</v>
      </c>
      <c r="F3431" t="s">
        <v>12</v>
      </c>
      <c r="G3431" t="s">
        <v>13</v>
      </c>
      <c r="H3431" t="s">
        <v>12</v>
      </c>
      <c r="I3431">
        <v>53</v>
      </c>
      <c r="J3431" t="str">
        <f>IF(ABS((C3431-AVERAGE($C:$C))/_xlfn.STDEV.S(moras2[SALARIO]))&gt;1.96,"Atípico","No")</f>
        <v>No</v>
      </c>
      <c r="K3431" t="str">
        <f>IF(ABS((moras2[[#This Row],[EDAD]]-AVERAGE($I:$I))/_xlfn.STDEV.S($I:$I))&gt;1.96,"Atípico","No")</f>
        <v>No</v>
      </c>
      <c r="L3431" t="str">
        <f t="shared" si="106"/>
        <v>46-55</v>
      </c>
      <c r="M3431" t="str">
        <f t="shared" si="107"/>
        <v>0-500.000</v>
      </c>
    </row>
    <row r="3432" spans="1:13" x14ac:dyDescent="0.35">
      <c r="A3432">
        <v>1438</v>
      </c>
      <c r="B3432" t="s">
        <v>15</v>
      </c>
      <c r="C3432">
        <v>313897</v>
      </c>
      <c r="D3432" t="s">
        <v>10</v>
      </c>
      <c r="E3432" t="s">
        <v>11</v>
      </c>
      <c r="F3432" t="s">
        <v>12</v>
      </c>
      <c r="G3432" t="s">
        <v>13</v>
      </c>
      <c r="H3432" t="s">
        <v>12</v>
      </c>
      <c r="I3432">
        <v>31</v>
      </c>
      <c r="J3432" t="str">
        <f>IF(ABS((C3432-AVERAGE($C:$C))/_xlfn.STDEV.S(moras2[SALARIO]))&gt;1.96,"Atípico","No")</f>
        <v>No</v>
      </c>
      <c r="K3432" t="str">
        <f>IF(ABS((moras2[[#This Row],[EDAD]]-AVERAGE($I:$I))/_xlfn.STDEV.S($I:$I))&gt;1.96,"Atípico","No")</f>
        <v>No</v>
      </c>
      <c r="L3432" t="str">
        <f t="shared" si="106"/>
        <v>26-35</v>
      </c>
      <c r="M3432" t="str">
        <f t="shared" si="107"/>
        <v>0-500.000</v>
      </c>
    </row>
    <row r="3433" spans="1:13" x14ac:dyDescent="0.35">
      <c r="A3433">
        <v>1549</v>
      </c>
      <c r="B3433" t="s">
        <v>15</v>
      </c>
      <c r="C3433">
        <v>313256</v>
      </c>
      <c r="D3433" t="s">
        <v>10</v>
      </c>
      <c r="E3433" t="s">
        <v>16</v>
      </c>
      <c r="F3433" t="s">
        <v>12</v>
      </c>
      <c r="G3433" t="s">
        <v>12</v>
      </c>
      <c r="H3433" t="s">
        <v>13</v>
      </c>
      <c r="I3433">
        <v>34</v>
      </c>
      <c r="J3433" t="str">
        <f>IF(ABS((C3433-AVERAGE($C:$C))/_xlfn.STDEV.S(moras2[SALARIO]))&gt;1.96,"Atípico","No")</f>
        <v>No</v>
      </c>
      <c r="K3433" t="str">
        <f>IF(ABS((moras2[[#This Row],[EDAD]]-AVERAGE($I:$I))/_xlfn.STDEV.S($I:$I))&gt;1.96,"Atípico","No")</f>
        <v>No</v>
      </c>
      <c r="L3433" t="str">
        <f t="shared" si="106"/>
        <v>26-35</v>
      </c>
      <c r="M3433" t="str">
        <f t="shared" si="107"/>
        <v>0-500.000</v>
      </c>
    </row>
    <row r="3434" spans="1:13" x14ac:dyDescent="0.35">
      <c r="A3434">
        <v>316</v>
      </c>
      <c r="B3434" t="s">
        <v>9</v>
      </c>
      <c r="C3434">
        <v>313164</v>
      </c>
      <c r="D3434" t="s">
        <v>10</v>
      </c>
      <c r="E3434" t="s">
        <v>16</v>
      </c>
      <c r="F3434" t="s">
        <v>12</v>
      </c>
      <c r="G3434" t="s">
        <v>13</v>
      </c>
      <c r="H3434" t="s">
        <v>13</v>
      </c>
      <c r="I3434">
        <v>56</v>
      </c>
      <c r="J3434" t="str">
        <f>IF(ABS((C3434-AVERAGE($C:$C))/_xlfn.STDEV.S(moras2[SALARIO]))&gt;1.96,"Atípico","No")</f>
        <v>No</v>
      </c>
      <c r="K3434" t="str">
        <f>IF(ABS((moras2[[#This Row],[EDAD]]-AVERAGE($I:$I))/_xlfn.STDEV.S($I:$I))&gt;1.96,"Atípico","No")</f>
        <v>No</v>
      </c>
      <c r="L3434" t="str">
        <f t="shared" si="106"/>
        <v>56+</v>
      </c>
      <c r="M3434" t="str">
        <f t="shared" si="107"/>
        <v>0-500.000</v>
      </c>
    </row>
    <row r="3435" spans="1:13" x14ac:dyDescent="0.35">
      <c r="A3435">
        <v>2183</v>
      </c>
      <c r="B3435" t="s">
        <v>9</v>
      </c>
      <c r="C3435">
        <v>313109.76000000001</v>
      </c>
      <c r="D3435" t="s">
        <v>10</v>
      </c>
      <c r="E3435" t="s">
        <v>16</v>
      </c>
      <c r="F3435" t="s">
        <v>12</v>
      </c>
      <c r="G3435" t="s">
        <v>12</v>
      </c>
      <c r="H3435" t="s">
        <v>13</v>
      </c>
      <c r="I3435">
        <v>55</v>
      </c>
      <c r="J3435" t="str">
        <f>IF(ABS((C3435-AVERAGE($C:$C))/_xlfn.STDEV.S(moras2[SALARIO]))&gt;1.96,"Atípico","No")</f>
        <v>No</v>
      </c>
      <c r="K3435" t="str">
        <f>IF(ABS((moras2[[#This Row],[EDAD]]-AVERAGE($I:$I))/_xlfn.STDEV.S($I:$I))&gt;1.96,"Atípico","No")</f>
        <v>No</v>
      </c>
      <c r="L3435" t="str">
        <f t="shared" si="106"/>
        <v>46-55</v>
      </c>
      <c r="M3435" t="str">
        <f t="shared" si="107"/>
        <v>0-500.000</v>
      </c>
    </row>
    <row r="3436" spans="1:13" x14ac:dyDescent="0.35">
      <c r="A3436">
        <v>652</v>
      </c>
      <c r="B3436" t="s">
        <v>15</v>
      </c>
      <c r="C3436">
        <v>312690</v>
      </c>
      <c r="D3436" t="s">
        <v>10</v>
      </c>
      <c r="E3436" t="s">
        <v>11</v>
      </c>
      <c r="F3436" t="s">
        <v>12</v>
      </c>
      <c r="G3436" t="s">
        <v>13</v>
      </c>
      <c r="H3436" t="s">
        <v>13</v>
      </c>
      <c r="I3436">
        <v>57</v>
      </c>
      <c r="J3436" t="str">
        <f>IF(ABS((C3436-AVERAGE($C:$C))/_xlfn.STDEV.S(moras2[SALARIO]))&gt;1.96,"Atípico","No")</f>
        <v>No</v>
      </c>
      <c r="K3436" t="str">
        <f>IF(ABS((moras2[[#This Row],[EDAD]]-AVERAGE($I:$I))/_xlfn.STDEV.S($I:$I))&gt;1.96,"Atípico","No")</f>
        <v>No</v>
      </c>
      <c r="L3436" t="str">
        <f t="shared" si="106"/>
        <v>56+</v>
      </c>
      <c r="M3436" t="str">
        <f t="shared" si="107"/>
        <v>0-500.000</v>
      </c>
    </row>
    <row r="3437" spans="1:13" x14ac:dyDescent="0.35">
      <c r="A3437">
        <v>4058</v>
      </c>
      <c r="B3437" t="s">
        <v>15</v>
      </c>
      <c r="C3437">
        <v>312500</v>
      </c>
      <c r="D3437" t="s">
        <v>10</v>
      </c>
      <c r="E3437" t="s">
        <v>16</v>
      </c>
      <c r="F3437" t="s">
        <v>12</v>
      </c>
      <c r="G3437" t="s">
        <v>13</v>
      </c>
      <c r="H3437" t="s">
        <v>13</v>
      </c>
      <c r="I3437">
        <v>38</v>
      </c>
      <c r="J3437" t="str">
        <f>IF(ABS((C3437-AVERAGE($C:$C))/_xlfn.STDEV.S(moras2[SALARIO]))&gt;1.96,"Atípico","No")</f>
        <v>No</v>
      </c>
      <c r="K3437" t="str">
        <f>IF(ABS((moras2[[#This Row],[EDAD]]-AVERAGE($I:$I))/_xlfn.STDEV.S($I:$I))&gt;1.96,"Atípico","No")</f>
        <v>No</v>
      </c>
      <c r="L3437" t="str">
        <f t="shared" si="106"/>
        <v>36-45</v>
      </c>
      <c r="M3437" t="str">
        <f t="shared" si="107"/>
        <v>0-500.000</v>
      </c>
    </row>
    <row r="3438" spans="1:13" x14ac:dyDescent="0.35">
      <c r="A3438">
        <v>4643</v>
      </c>
      <c r="B3438" t="s">
        <v>9</v>
      </c>
      <c r="C3438">
        <v>312000</v>
      </c>
      <c r="D3438" t="s">
        <v>10</v>
      </c>
      <c r="E3438" t="s">
        <v>16</v>
      </c>
      <c r="F3438" t="s">
        <v>12</v>
      </c>
      <c r="G3438" t="s">
        <v>12</v>
      </c>
      <c r="H3438" t="s">
        <v>13</v>
      </c>
      <c r="I3438">
        <v>35</v>
      </c>
      <c r="J3438" t="str">
        <f>IF(ABS((C3438-AVERAGE($C:$C))/_xlfn.STDEV.S(moras2[SALARIO]))&gt;1.96,"Atípico","No")</f>
        <v>No</v>
      </c>
      <c r="K3438" t="str">
        <f>IF(ABS((moras2[[#This Row],[EDAD]]-AVERAGE($I:$I))/_xlfn.STDEV.S($I:$I))&gt;1.96,"Atípico","No")</f>
        <v>No</v>
      </c>
      <c r="L3438" t="str">
        <f t="shared" si="106"/>
        <v>26-35</v>
      </c>
      <c r="M3438" t="str">
        <f t="shared" si="107"/>
        <v>0-500.000</v>
      </c>
    </row>
    <row r="3439" spans="1:13" x14ac:dyDescent="0.35">
      <c r="A3439">
        <v>3531</v>
      </c>
      <c r="B3439" t="s">
        <v>9</v>
      </c>
      <c r="C3439">
        <v>312000</v>
      </c>
      <c r="D3439" t="s">
        <v>10</v>
      </c>
      <c r="E3439" t="s">
        <v>16</v>
      </c>
      <c r="F3439" t="s">
        <v>12</v>
      </c>
      <c r="G3439" t="s">
        <v>13</v>
      </c>
      <c r="H3439" t="s">
        <v>12</v>
      </c>
      <c r="I3439">
        <v>39</v>
      </c>
      <c r="J3439" t="str">
        <f>IF(ABS((C3439-AVERAGE($C:$C))/_xlfn.STDEV.S(moras2[SALARIO]))&gt;1.96,"Atípico","No")</f>
        <v>No</v>
      </c>
      <c r="K3439" t="str">
        <f>IF(ABS((moras2[[#This Row],[EDAD]]-AVERAGE($I:$I))/_xlfn.STDEV.S($I:$I))&gt;1.96,"Atípico","No")</f>
        <v>No</v>
      </c>
      <c r="L3439" t="str">
        <f t="shared" si="106"/>
        <v>36-45</v>
      </c>
      <c r="M3439" t="str">
        <f t="shared" si="107"/>
        <v>0-500.000</v>
      </c>
    </row>
    <row r="3440" spans="1:13" x14ac:dyDescent="0.35">
      <c r="A3440">
        <v>4396</v>
      </c>
      <c r="B3440" t="s">
        <v>9</v>
      </c>
      <c r="C3440">
        <v>312000</v>
      </c>
      <c r="D3440" t="s">
        <v>10</v>
      </c>
      <c r="E3440" t="s">
        <v>16</v>
      </c>
      <c r="F3440" t="s">
        <v>12</v>
      </c>
      <c r="G3440" t="s">
        <v>13</v>
      </c>
      <c r="H3440" t="s">
        <v>12</v>
      </c>
      <c r="I3440">
        <v>64</v>
      </c>
      <c r="J3440" t="str">
        <f>IF(ABS((C3440-AVERAGE($C:$C))/_xlfn.STDEV.S(moras2[SALARIO]))&gt;1.96,"Atípico","No")</f>
        <v>No</v>
      </c>
      <c r="K3440" t="str">
        <f>IF(ABS((moras2[[#This Row],[EDAD]]-AVERAGE($I:$I))/_xlfn.STDEV.S($I:$I))&gt;1.96,"Atípico","No")</f>
        <v>No</v>
      </c>
      <c r="L3440" t="str">
        <f t="shared" si="106"/>
        <v>56+</v>
      </c>
      <c r="M3440" t="str">
        <f t="shared" si="107"/>
        <v>0-500.000</v>
      </c>
    </row>
    <row r="3441" spans="1:13" x14ac:dyDescent="0.35">
      <c r="A3441">
        <v>4633</v>
      </c>
      <c r="B3441" t="s">
        <v>9</v>
      </c>
      <c r="C3441">
        <v>311901.48</v>
      </c>
      <c r="D3441" t="s">
        <v>10</v>
      </c>
      <c r="E3441" t="s">
        <v>16</v>
      </c>
      <c r="F3441" t="s">
        <v>12</v>
      </c>
      <c r="G3441" t="s">
        <v>13</v>
      </c>
      <c r="H3441" t="s">
        <v>13</v>
      </c>
      <c r="I3441">
        <v>22</v>
      </c>
      <c r="J3441" t="str">
        <f>IF(ABS((C3441-AVERAGE($C:$C))/_xlfn.STDEV.S(moras2[SALARIO]))&gt;1.96,"Atípico","No")</f>
        <v>No</v>
      </c>
      <c r="K3441" t="str">
        <f>IF(ABS((moras2[[#This Row],[EDAD]]-AVERAGE($I:$I))/_xlfn.STDEV.S($I:$I))&gt;1.96,"Atípico","No")</f>
        <v>No</v>
      </c>
      <c r="L3441" t="str">
        <f t="shared" si="106"/>
        <v>26-35</v>
      </c>
      <c r="M3441" t="str">
        <f t="shared" si="107"/>
        <v>0-500.000</v>
      </c>
    </row>
    <row r="3442" spans="1:13" x14ac:dyDescent="0.35">
      <c r="A3442">
        <v>688</v>
      </c>
      <c r="B3442" t="s">
        <v>9</v>
      </c>
      <c r="C3442">
        <v>311895</v>
      </c>
      <c r="D3442" t="s">
        <v>18</v>
      </c>
      <c r="E3442" t="s">
        <v>16</v>
      </c>
      <c r="F3442" t="s">
        <v>12</v>
      </c>
      <c r="G3442" t="s">
        <v>13</v>
      </c>
      <c r="H3442" t="s">
        <v>12</v>
      </c>
      <c r="I3442">
        <v>37</v>
      </c>
      <c r="J3442" t="str">
        <f>IF(ABS((C3442-AVERAGE($C:$C))/_xlfn.STDEV.S(moras2[SALARIO]))&gt;1.96,"Atípico","No")</f>
        <v>No</v>
      </c>
      <c r="K3442" t="str">
        <f>IF(ABS((moras2[[#This Row],[EDAD]]-AVERAGE($I:$I))/_xlfn.STDEV.S($I:$I))&gt;1.96,"Atípico","No")</f>
        <v>No</v>
      </c>
      <c r="L3442" t="str">
        <f t="shared" si="106"/>
        <v>36-45</v>
      </c>
      <c r="M3442" t="str">
        <f t="shared" si="107"/>
        <v>0-500.000</v>
      </c>
    </row>
    <row r="3443" spans="1:13" x14ac:dyDescent="0.35">
      <c r="A3443">
        <v>692</v>
      </c>
      <c r="B3443" t="s">
        <v>9</v>
      </c>
      <c r="C3443">
        <v>311895</v>
      </c>
      <c r="D3443" t="s">
        <v>18</v>
      </c>
      <c r="E3443" t="s">
        <v>16</v>
      </c>
      <c r="F3443" t="s">
        <v>12</v>
      </c>
      <c r="G3443" t="s">
        <v>13</v>
      </c>
      <c r="H3443" t="s">
        <v>13</v>
      </c>
      <c r="I3443">
        <v>40</v>
      </c>
      <c r="J3443" t="str">
        <f>IF(ABS((C3443-AVERAGE($C:$C))/_xlfn.STDEV.S(moras2[SALARIO]))&gt;1.96,"Atípico","No")</f>
        <v>No</v>
      </c>
      <c r="K3443" t="str">
        <f>IF(ABS((moras2[[#This Row],[EDAD]]-AVERAGE($I:$I))/_xlfn.STDEV.S($I:$I))&gt;1.96,"Atípico","No")</f>
        <v>No</v>
      </c>
      <c r="L3443" t="str">
        <f t="shared" si="106"/>
        <v>36-45</v>
      </c>
      <c r="M3443" t="str">
        <f t="shared" si="107"/>
        <v>0-500.000</v>
      </c>
    </row>
    <row r="3444" spans="1:13" x14ac:dyDescent="0.35">
      <c r="A3444">
        <v>649</v>
      </c>
      <c r="B3444" t="s">
        <v>9</v>
      </c>
      <c r="C3444">
        <v>311895</v>
      </c>
      <c r="D3444" t="s">
        <v>18</v>
      </c>
      <c r="E3444" t="s">
        <v>16</v>
      </c>
      <c r="F3444" t="s">
        <v>12</v>
      </c>
      <c r="G3444" t="s">
        <v>13</v>
      </c>
      <c r="H3444" t="s">
        <v>12</v>
      </c>
      <c r="I3444">
        <v>41</v>
      </c>
      <c r="J3444" t="str">
        <f>IF(ABS((C3444-AVERAGE($C:$C))/_xlfn.STDEV.S(moras2[SALARIO]))&gt;1.96,"Atípico","No")</f>
        <v>No</v>
      </c>
      <c r="K3444" t="str">
        <f>IF(ABS((moras2[[#This Row],[EDAD]]-AVERAGE($I:$I))/_xlfn.STDEV.S($I:$I))&gt;1.96,"Atípico","No")</f>
        <v>No</v>
      </c>
      <c r="L3444" t="str">
        <f t="shared" si="106"/>
        <v>36-45</v>
      </c>
      <c r="M3444" t="str">
        <f t="shared" si="107"/>
        <v>0-500.000</v>
      </c>
    </row>
    <row r="3445" spans="1:13" x14ac:dyDescent="0.35">
      <c r="A3445">
        <v>746</v>
      </c>
      <c r="B3445" t="s">
        <v>9</v>
      </c>
      <c r="C3445">
        <v>311586</v>
      </c>
      <c r="D3445" t="s">
        <v>10</v>
      </c>
      <c r="E3445" t="s">
        <v>16</v>
      </c>
      <c r="F3445" t="s">
        <v>12</v>
      </c>
      <c r="G3445" t="s">
        <v>13</v>
      </c>
      <c r="H3445" t="s">
        <v>13</v>
      </c>
      <c r="I3445">
        <v>51</v>
      </c>
      <c r="J3445" t="str">
        <f>IF(ABS((C3445-AVERAGE($C:$C))/_xlfn.STDEV.S(moras2[SALARIO]))&gt;1.96,"Atípico","No")</f>
        <v>No</v>
      </c>
      <c r="K3445" t="str">
        <f>IF(ABS((moras2[[#This Row],[EDAD]]-AVERAGE($I:$I))/_xlfn.STDEV.S($I:$I))&gt;1.96,"Atípico","No")</f>
        <v>No</v>
      </c>
      <c r="L3445" t="str">
        <f t="shared" si="106"/>
        <v>46-55</v>
      </c>
      <c r="M3445" t="str">
        <f t="shared" si="107"/>
        <v>0-500.000</v>
      </c>
    </row>
    <row r="3446" spans="1:13" x14ac:dyDescent="0.35">
      <c r="A3446">
        <v>2918</v>
      </c>
      <c r="B3446" t="s">
        <v>9</v>
      </c>
      <c r="C3446">
        <v>311585.03999999998</v>
      </c>
      <c r="D3446" t="s">
        <v>10</v>
      </c>
      <c r="E3446" t="s">
        <v>16</v>
      </c>
      <c r="F3446" t="s">
        <v>12</v>
      </c>
      <c r="G3446" t="s">
        <v>13</v>
      </c>
      <c r="H3446" t="s">
        <v>13</v>
      </c>
      <c r="I3446">
        <v>26</v>
      </c>
      <c r="J3446" t="str">
        <f>IF(ABS((C3446-AVERAGE($C:$C))/_xlfn.STDEV.S(moras2[SALARIO]))&gt;1.96,"Atípico","No")</f>
        <v>No</v>
      </c>
      <c r="K3446" t="str">
        <f>IF(ABS((moras2[[#This Row],[EDAD]]-AVERAGE($I:$I))/_xlfn.STDEV.S($I:$I))&gt;1.96,"Atípico","No")</f>
        <v>No</v>
      </c>
      <c r="L3446" t="str">
        <f t="shared" si="106"/>
        <v>26-35</v>
      </c>
      <c r="M3446" t="str">
        <f t="shared" si="107"/>
        <v>0-500.000</v>
      </c>
    </row>
    <row r="3447" spans="1:13" x14ac:dyDescent="0.35">
      <c r="A3447">
        <v>1468</v>
      </c>
      <c r="B3447" t="s">
        <v>9</v>
      </c>
      <c r="C3447">
        <v>311173</v>
      </c>
      <c r="D3447" t="s">
        <v>18</v>
      </c>
      <c r="E3447" t="s">
        <v>16</v>
      </c>
      <c r="F3447" t="s">
        <v>12</v>
      </c>
      <c r="G3447" t="s">
        <v>13</v>
      </c>
      <c r="H3447" t="s">
        <v>12</v>
      </c>
      <c r="I3447">
        <v>33</v>
      </c>
      <c r="J3447" t="str">
        <f>IF(ABS((C3447-AVERAGE($C:$C))/_xlfn.STDEV.S(moras2[SALARIO]))&gt;1.96,"Atípico","No")</f>
        <v>No</v>
      </c>
      <c r="K3447" t="str">
        <f>IF(ABS((moras2[[#This Row],[EDAD]]-AVERAGE($I:$I))/_xlfn.STDEV.S($I:$I))&gt;1.96,"Atípico","No")</f>
        <v>No</v>
      </c>
      <c r="L3447" t="str">
        <f t="shared" si="106"/>
        <v>26-35</v>
      </c>
      <c r="M3447" t="str">
        <f t="shared" si="107"/>
        <v>0-500.000</v>
      </c>
    </row>
    <row r="3448" spans="1:13" x14ac:dyDescent="0.35">
      <c r="A3448">
        <v>4045</v>
      </c>
      <c r="B3448" t="s">
        <v>9</v>
      </c>
      <c r="C3448">
        <v>310740</v>
      </c>
      <c r="D3448" t="s">
        <v>10</v>
      </c>
      <c r="E3448" t="s">
        <v>16</v>
      </c>
      <c r="F3448" t="s">
        <v>12</v>
      </c>
      <c r="G3448" t="s">
        <v>13</v>
      </c>
      <c r="H3448" t="s">
        <v>13</v>
      </c>
      <c r="I3448">
        <v>39</v>
      </c>
      <c r="J3448" t="str">
        <f>IF(ABS((C3448-AVERAGE($C:$C))/_xlfn.STDEV.S(moras2[SALARIO]))&gt;1.96,"Atípico","No")</f>
        <v>No</v>
      </c>
      <c r="K3448" t="str">
        <f>IF(ABS((moras2[[#This Row],[EDAD]]-AVERAGE($I:$I))/_xlfn.STDEV.S($I:$I))&gt;1.96,"Atípico","No")</f>
        <v>No</v>
      </c>
      <c r="L3448" t="str">
        <f t="shared" si="106"/>
        <v>36-45</v>
      </c>
      <c r="M3448" t="str">
        <f t="shared" si="107"/>
        <v>0-500.000</v>
      </c>
    </row>
    <row r="3449" spans="1:13" x14ac:dyDescent="0.35">
      <c r="A3449">
        <v>445</v>
      </c>
      <c r="B3449" t="s">
        <v>9</v>
      </c>
      <c r="C3449">
        <v>310544</v>
      </c>
      <c r="D3449" t="s">
        <v>17</v>
      </c>
      <c r="E3449" t="s">
        <v>16</v>
      </c>
      <c r="F3449" t="s">
        <v>12</v>
      </c>
      <c r="G3449" t="s">
        <v>13</v>
      </c>
      <c r="H3449" t="s">
        <v>13</v>
      </c>
      <c r="I3449">
        <v>58</v>
      </c>
      <c r="J3449" t="str">
        <f>IF(ABS((C3449-AVERAGE($C:$C))/_xlfn.STDEV.S(moras2[SALARIO]))&gt;1.96,"Atípico","No")</f>
        <v>No</v>
      </c>
      <c r="K3449" t="str">
        <f>IF(ABS((moras2[[#This Row],[EDAD]]-AVERAGE($I:$I))/_xlfn.STDEV.S($I:$I))&gt;1.96,"Atípico","No")</f>
        <v>No</v>
      </c>
      <c r="L3449" t="str">
        <f t="shared" si="106"/>
        <v>56+</v>
      </c>
      <c r="M3449" t="str">
        <f t="shared" si="107"/>
        <v>0-500.000</v>
      </c>
    </row>
    <row r="3450" spans="1:13" x14ac:dyDescent="0.35">
      <c r="A3450">
        <v>2752</v>
      </c>
      <c r="B3450" t="s">
        <v>9</v>
      </c>
      <c r="C3450">
        <v>310544</v>
      </c>
      <c r="D3450" t="s">
        <v>18</v>
      </c>
      <c r="E3450" t="s">
        <v>16</v>
      </c>
      <c r="F3450" t="s">
        <v>12</v>
      </c>
      <c r="G3450" t="s">
        <v>13</v>
      </c>
      <c r="H3450" t="s">
        <v>12</v>
      </c>
      <c r="I3450">
        <v>42</v>
      </c>
      <c r="J3450" t="str">
        <f>IF(ABS((C3450-AVERAGE($C:$C))/_xlfn.STDEV.S(moras2[SALARIO]))&gt;1.96,"Atípico","No")</f>
        <v>No</v>
      </c>
      <c r="K3450" t="str">
        <f>IF(ABS((moras2[[#This Row],[EDAD]]-AVERAGE($I:$I))/_xlfn.STDEV.S($I:$I))&gt;1.96,"Atípico","No")</f>
        <v>No</v>
      </c>
      <c r="L3450" t="str">
        <f t="shared" si="106"/>
        <v>36-45</v>
      </c>
      <c r="M3450" t="str">
        <f t="shared" si="107"/>
        <v>0-500.000</v>
      </c>
    </row>
    <row r="3451" spans="1:13" x14ac:dyDescent="0.35">
      <c r="A3451">
        <v>4415</v>
      </c>
      <c r="B3451" t="s">
        <v>9</v>
      </c>
      <c r="C3451">
        <v>310544</v>
      </c>
      <c r="D3451" t="s">
        <v>18</v>
      </c>
      <c r="E3451" t="s">
        <v>16</v>
      </c>
      <c r="F3451" t="s">
        <v>12</v>
      </c>
      <c r="G3451" t="s">
        <v>12</v>
      </c>
      <c r="H3451" t="s">
        <v>12</v>
      </c>
      <c r="I3451">
        <v>66</v>
      </c>
      <c r="J3451" t="str">
        <f>IF(ABS((C3451-AVERAGE($C:$C))/_xlfn.STDEV.S(moras2[SALARIO]))&gt;1.96,"Atípico","No")</f>
        <v>No</v>
      </c>
      <c r="K3451" t="str">
        <f>IF(ABS((moras2[[#This Row],[EDAD]]-AVERAGE($I:$I))/_xlfn.STDEV.S($I:$I))&gt;1.96,"Atípico","No")</f>
        <v>No</v>
      </c>
      <c r="L3451" t="str">
        <f t="shared" si="106"/>
        <v>56+</v>
      </c>
      <c r="M3451" t="str">
        <f t="shared" si="107"/>
        <v>0-500.000</v>
      </c>
    </row>
    <row r="3452" spans="1:13" x14ac:dyDescent="0.35">
      <c r="A3452">
        <v>593</v>
      </c>
      <c r="B3452" t="s">
        <v>9</v>
      </c>
      <c r="C3452">
        <v>310363</v>
      </c>
      <c r="D3452" t="s">
        <v>17</v>
      </c>
      <c r="E3452" t="s">
        <v>16</v>
      </c>
      <c r="F3452" t="s">
        <v>12</v>
      </c>
      <c r="G3452" t="s">
        <v>13</v>
      </c>
      <c r="H3452" t="s">
        <v>13</v>
      </c>
      <c r="I3452">
        <v>60</v>
      </c>
      <c r="J3452" t="str">
        <f>IF(ABS((C3452-AVERAGE($C:$C))/_xlfn.STDEV.S(moras2[SALARIO]))&gt;1.96,"Atípico","No")</f>
        <v>No</v>
      </c>
      <c r="K3452" t="str">
        <f>IF(ABS((moras2[[#This Row],[EDAD]]-AVERAGE($I:$I))/_xlfn.STDEV.S($I:$I))&gt;1.96,"Atípico","No")</f>
        <v>No</v>
      </c>
      <c r="L3452" t="str">
        <f t="shared" si="106"/>
        <v>56+</v>
      </c>
      <c r="M3452" t="str">
        <f t="shared" si="107"/>
        <v>0-500.000</v>
      </c>
    </row>
    <row r="3453" spans="1:13" x14ac:dyDescent="0.35">
      <c r="A3453">
        <v>3317</v>
      </c>
      <c r="B3453" t="s">
        <v>9</v>
      </c>
      <c r="C3453">
        <v>310253.48</v>
      </c>
      <c r="D3453" t="s">
        <v>10</v>
      </c>
      <c r="E3453" t="s">
        <v>16</v>
      </c>
      <c r="F3453" t="s">
        <v>12</v>
      </c>
      <c r="G3453" t="s">
        <v>13</v>
      </c>
      <c r="H3453" t="s">
        <v>13</v>
      </c>
      <c r="I3453">
        <v>59</v>
      </c>
      <c r="J3453" t="str">
        <f>IF(ABS((C3453-AVERAGE($C:$C))/_xlfn.STDEV.S(moras2[SALARIO]))&gt;1.96,"Atípico","No")</f>
        <v>No</v>
      </c>
      <c r="K3453" t="str">
        <f>IF(ABS((moras2[[#This Row],[EDAD]]-AVERAGE($I:$I))/_xlfn.STDEV.S($I:$I))&gt;1.96,"Atípico","No")</f>
        <v>No</v>
      </c>
      <c r="L3453" t="str">
        <f t="shared" si="106"/>
        <v>56+</v>
      </c>
      <c r="M3453" t="str">
        <f t="shared" si="107"/>
        <v>0-500.000</v>
      </c>
    </row>
    <row r="3454" spans="1:13" x14ac:dyDescent="0.35">
      <c r="A3454">
        <v>1825</v>
      </c>
      <c r="B3454" t="s">
        <v>15</v>
      </c>
      <c r="C3454">
        <v>310124</v>
      </c>
      <c r="D3454" t="s">
        <v>17</v>
      </c>
      <c r="E3454" t="s">
        <v>16</v>
      </c>
      <c r="F3454" t="s">
        <v>12</v>
      </c>
      <c r="G3454" t="s">
        <v>13</v>
      </c>
      <c r="H3454" t="s">
        <v>12</v>
      </c>
      <c r="I3454">
        <v>32</v>
      </c>
      <c r="J3454" t="str">
        <f>IF(ABS((C3454-AVERAGE($C:$C))/_xlfn.STDEV.S(moras2[SALARIO]))&gt;1.96,"Atípico","No")</f>
        <v>No</v>
      </c>
      <c r="K3454" t="str">
        <f>IF(ABS((moras2[[#This Row],[EDAD]]-AVERAGE($I:$I))/_xlfn.STDEV.S($I:$I))&gt;1.96,"Atípico","No")</f>
        <v>No</v>
      </c>
      <c r="L3454" t="str">
        <f t="shared" si="106"/>
        <v>26-35</v>
      </c>
      <c r="M3454" t="str">
        <f t="shared" si="107"/>
        <v>0-500.000</v>
      </c>
    </row>
    <row r="3455" spans="1:13" x14ac:dyDescent="0.35">
      <c r="A3455">
        <v>107</v>
      </c>
      <c r="B3455" t="s">
        <v>9</v>
      </c>
      <c r="C3455">
        <v>310124</v>
      </c>
      <c r="D3455" t="s">
        <v>17</v>
      </c>
      <c r="E3455" t="s">
        <v>16</v>
      </c>
      <c r="F3455" t="s">
        <v>12</v>
      </c>
      <c r="G3455" t="s">
        <v>13</v>
      </c>
      <c r="H3455" t="s">
        <v>13</v>
      </c>
      <c r="I3455">
        <v>51</v>
      </c>
      <c r="J3455" t="str">
        <f>IF(ABS((C3455-AVERAGE($C:$C))/_xlfn.STDEV.S(moras2[SALARIO]))&gt;1.96,"Atípico","No")</f>
        <v>No</v>
      </c>
      <c r="K3455" t="str">
        <f>IF(ABS((moras2[[#This Row],[EDAD]]-AVERAGE($I:$I))/_xlfn.STDEV.S($I:$I))&gt;1.96,"Atípico","No")</f>
        <v>No</v>
      </c>
      <c r="L3455" t="str">
        <f t="shared" si="106"/>
        <v>46-55</v>
      </c>
      <c r="M3455" t="str">
        <f t="shared" si="107"/>
        <v>0-500.000</v>
      </c>
    </row>
    <row r="3456" spans="1:13" x14ac:dyDescent="0.35">
      <c r="A3456">
        <v>4302</v>
      </c>
      <c r="B3456" t="s">
        <v>9</v>
      </c>
      <c r="C3456">
        <v>310124</v>
      </c>
      <c r="D3456" t="s">
        <v>17</v>
      </c>
      <c r="E3456" t="s">
        <v>16</v>
      </c>
      <c r="F3456" t="s">
        <v>12</v>
      </c>
      <c r="G3456" t="s">
        <v>13</v>
      </c>
      <c r="H3456" t="s">
        <v>13</v>
      </c>
      <c r="I3456">
        <v>55</v>
      </c>
      <c r="J3456" t="str">
        <f>IF(ABS((C3456-AVERAGE($C:$C))/_xlfn.STDEV.S(moras2[SALARIO]))&gt;1.96,"Atípico","No")</f>
        <v>No</v>
      </c>
      <c r="K3456" t="str">
        <f>IF(ABS((moras2[[#This Row],[EDAD]]-AVERAGE($I:$I))/_xlfn.STDEV.S($I:$I))&gt;1.96,"Atípico","No")</f>
        <v>No</v>
      </c>
      <c r="L3456" t="str">
        <f t="shared" si="106"/>
        <v>46-55</v>
      </c>
      <c r="M3456" t="str">
        <f t="shared" si="107"/>
        <v>0-500.000</v>
      </c>
    </row>
    <row r="3457" spans="1:13" x14ac:dyDescent="0.35">
      <c r="A3457">
        <v>2831</v>
      </c>
      <c r="B3457" t="s">
        <v>9</v>
      </c>
      <c r="C3457">
        <v>310124</v>
      </c>
      <c r="D3457" t="s">
        <v>18</v>
      </c>
      <c r="E3457" t="s">
        <v>16</v>
      </c>
      <c r="F3457" t="s">
        <v>12</v>
      </c>
      <c r="G3457" t="s">
        <v>13</v>
      </c>
      <c r="H3457" t="s">
        <v>12</v>
      </c>
      <c r="I3457">
        <v>29</v>
      </c>
      <c r="J3457" t="str">
        <f>IF(ABS((C3457-AVERAGE($C:$C))/_xlfn.STDEV.S(moras2[SALARIO]))&gt;1.96,"Atípico","No")</f>
        <v>No</v>
      </c>
      <c r="K3457" t="str">
        <f>IF(ABS((moras2[[#This Row],[EDAD]]-AVERAGE($I:$I))/_xlfn.STDEV.S($I:$I))&gt;1.96,"Atípico","No")</f>
        <v>No</v>
      </c>
      <c r="L3457" t="str">
        <f t="shared" si="106"/>
        <v>26-35</v>
      </c>
      <c r="M3457" t="str">
        <f t="shared" si="107"/>
        <v>0-500.000</v>
      </c>
    </row>
    <row r="3458" spans="1:13" x14ac:dyDescent="0.35">
      <c r="A3458">
        <v>218</v>
      </c>
      <c r="B3458" t="s">
        <v>9</v>
      </c>
      <c r="C3458">
        <v>310124</v>
      </c>
      <c r="D3458" t="s">
        <v>18</v>
      </c>
      <c r="E3458" t="s">
        <v>16</v>
      </c>
      <c r="F3458" t="s">
        <v>12</v>
      </c>
      <c r="G3458" t="s">
        <v>13</v>
      </c>
      <c r="H3458" t="s">
        <v>13</v>
      </c>
      <c r="I3458">
        <v>34</v>
      </c>
      <c r="J3458" t="str">
        <f>IF(ABS((C3458-AVERAGE($C:$C))/_xlfn.STDEV.S(moras2[SALARIO]))&gt;1.96,"Atípico","No")</f>
        <v>No</v>
      </c>
      <c r="K3458" t="str">
        <f>IF(ABS((moras2[[#This Row],[EDAD]]-AVERAGE($I:$I))/_xlfn.STDEV.S($I:$I))&gt;1.96,"Atípico","No")</f>
        <v>No</v>
      </c>
      <c r="L3458" t="str">
        <f t="shared" ref="L3458:L3521" si="108">IF(I3458&lt;=35,"26-35",IF(I3458&lt;=45,"36-45",IF(I3458&lt;=55,"46-55","56+")))</f>
        <v>26-35</v>
      </c>
      <c r="M3458" t="str">
        <f t="shared" ref="M3458:M3521" si="109">IF(C3458&lt;=500000,"0-500.000",
IF(C3458&lt;=1000000,"500.001-1.000.000",
IF(C3458&lt;=5000000,"1.000.001-5.000.000",
"5.000.001-16.858.742")))</f>
        <v>0-500.000</v>
      </c>
    </row>
    <row r="3459" spans="1:13" x14ac:dyDescent="0.35">
      <c r="A3459">
        <v>1557</v>
      </c>
      <c r="B3459" t="s">
        <v>15</v>
      </c>
      <c r="C3459">
        <v>310124</v>
      </c>
      <c r="D3459" t="s">
        <v>18</v>
      </c>
      <c r="E3459" t="s">
        <v>16</v>
      </c>
      <c r="F3459" t="s">
        <v>13</v>
      </c>
      <c r="G3459" t="s">
        <v>13</v>
      </c>
      <c r="H3459" t="s">
        <v>13</v>
      </c>
      <c r="I3459">
        <v>36</v>
      </c>
      <c r="J3459" t="str">
        <f>IF(ABS((C3459-AVERAGE($C:$C))/_xlfn.STDEV.S(moras2[SALARIO]))&gt;1.96,"Atípico","No")</f>
        <v>No</v>
      </c>
      <c r="K3459" t="str">
        <f>IF(ABS((moras2[[#This Row],[EDAD]]-AVERAGE($I:$I))/_xlfn.STDEV.S($I:$I))&gt;1.96,"Atípico","No")</f>
        <v>No</v>
      </c>
      <c r="L3459" t="str">
        <f t="shared" si="108"/>
        <v>36-45</v>
      </c>
      <c r="M3459" t="str">
        <f t="shared" si="109"/>
        <v>0-500.000</v>
      </c>
    </row>
    <row r="3460" spans="1:13" x14ac:dyDescent="0.35">
      <c r="A3460">
        <v>851</v>
      </c>
      <c r="B3460" t="s">
        <v>9</v>
      </c>
      <c r="C3460">
        <v>310124</v>
      </c>
      <c r="D3460" t="s">
        <v>18</v>
      </c>
      <c r="E3460" t="s">
        <v>16</v>
      </c>
      <c r="F3460" t="s">
        <v>12</v>
      </c>
      <c r="G3460" t="s">
        <v>12</v>
      </c>
      <c r="H3460" t="s">
        <v>13</v>
      </c>
      <c r="I3460">
        <v>41</v>
      </c>
      <c r="J3460" t="str">
        <f>IF(ABS((C3460-AVERAGE($C:$C))/_xlfn.STDEV.S(moras2[SALARIO]))&gt;1.96,"Atípico","No")</f>
        <v>No</v>
      </c>
      <c r="K3460" t="str">
        <f>IF(ABS((moras2[[#This Row],[EDAD]]-AVERAGE($I:$I))/_xlfn.STDEV.S($I:$I))&gt;1.96,"Atípico","No")</f>
        <v>No</v>
      </c>
      <c r="L3460" t="str">
        <f t="shared" si="108"/>
        <v>36-45</v>
      </c>
      <c r="M3460" t="str">
        <f t="shared" si="109"/>
        <v>0-500.000</v>
      </c>
    </row>
    <row r="3461" spans="1:13" x14ac:dyDescent="0.35">
      <c r="A3461">
        <v>2517</v>
      </c>
      <c r="B3461" t="s">
        <v>9</v>
      </c>
      <c r="C3461">
        <v>310124</v>
      </c>
      <c r="D3461" t="s">
        <v>18</v>
      </c>
      <c r="E3461" t="s">
        <v>16</v>
      </c>
      <c r="F3461" t="s">
        <v>12</v>
      </c>
      <c r="G3461" t="s">
        <v>12</v>
      </c>
      <c r="H3461" t="s">
        <v>12</v>
      </c>
      <c r="I3461">
        <v>41</v>
      </c>
      <c r="J3461" t="str">
        <f>IF(ABS((C3461-AVERAGE($C:$C))/_xlfn.STDEV.S(moras2[SALARIO]))&gt;1.96,"Atípico","No")</f>
        <v>No</v>
      </c>
      <c r="K3461" t="str">
        <f>IF(ABS((moras2[[#This Row],[EDAD]]-AVERAGE($I:$I))/_xlfn.STDEV.S($I:$I))&gt;1.96,"Atípico","No")</f>
        <v>No</v>
      </c>
      <c r="L3461" t="str">
        <f t="shared" si="108"/>
        <v>36-45</v>
      </c>
      <c r="M3461" t="str">
        <f t="shared" si="109"/>
        <v>0-500.000</v>
      </c>
    </row>
    <row r="3462" spans="1:13" x14ac:dyDescent="0.35">
      <c r="A3462">
        <v>4397</v>
      </c>
      <c r="B3462" t="s">
        <v>9</v>
      </c>
      <c r="C3462">
        <v>310124</v>
      </c>
      <c r="D3462" t="s">
        <v>18</v>
      </c>
      <c r="E3462" t="s">
        <v>16</v>
      </c>
      <c r="F3462" t="s">
        <v>12</v>
      </c>
      <c r="G3462" t="s">
        <v>13</v>
      </c>
      <c r="H3462" t="s">
        <v>13</v>
      </c>
      <c r="I3462">
        <v>43</v>
      </c>
      <c r="J3462" t="str">
        <f>IF(ABS((C3462-AVERAGE($C:$C))/_xlfn.STDEV.S(moras2[SALARIO]))&gt;1.96,"Atípico","No")</f>
        <v>No</v>
      </c>
      <c r="K3462" t="str">
        <f>IF(ABS((moras2[[#This Row],[EDAD]]-AVERAGE($I:$I))/_xlfn.STDEV.S($I:$I))&gt;1.96,"Atípico","No")</f>
        <v>No</v>
      </c>
      <c r="L3462" t="str">
        <f t="shared" si="108"/>
        <v>36-45</v>
      </c>
      <c r="M3462" t="str">
        <f t="shared" si="109"/>
        <v>0-500.000</v>
      </c>
    </row>
    <row r="3463" spans="1:13" x14ac:dyDescent="0.35">
      <c r="A3463">
        <v>738</v>
      </c>
      <c r="B3463" t="s">
        <v>15</v>
      </c>
      <c r="C3463">
        <v>310124</v>
      </c>
      <c r="D3463" t="s">
        <v>18</v>
      </c>
      <c r="E3463" t="s">
        <v>16</v>
      </c>
      <c r="F3463" t="s">
        <v>12</v>
      </c>
      <c r="G3463" t="s">
        <v>13</v>
      </c>
      <c r="H3463" t="s">
        <v>13</v>
      </c>
      <c r="I3463">
        <v>44</v>
      </c>
      <c r="J3463" t="str">
        <f>IF(ABS((C3463-AVERAGE($C:$C))/_xlfn.STDEV.S(moras2[SALARIO]))&gt;1.96,"Atípico","No")</f>
        <v>No</v>
      </c>
      <c r="K3463" t="str">
        <f>IF(ABS((moras2[[#This Row],[EDAD]]-AVERAGE($I:$I))/_xlfn.STDEV.S($I:$I))&gt;1.96,"Atípico","No")</f>
        <v>No</v>
      </c>
      <c r="L3463" t="str">
        <f t="shared" si="108"/>
        <v>36-45</v>
      </c>
      <c r="M3463" t="str">
        <f t="shared" si="109"/>
        <v>0-500.000</v>
      </c>
    </row>
    <row r="3464" spans="1:13" x14ac:dyDescent="0.35">
      <c r="A3464">
        <v>748</v>
      </c>
      <c r="B3464" t="s">
        <v>9</v>
      </c>
      <c r="C3464">
        <v>310124</v>
      </c>
      <c r="D3464" t="s">
        <v>18</v>
      </c>
      <c r="E3464" t="s">
        <v>16</v>
      </c>
      <c r="F3464" t="s">
        <v>12</v>
      </c>
      <c r="G3464" t="s">
        <v>13</v>
      </c>
      <c r="H3464" t="s">
        <v>13</v>
      </c>
      <c r="I3464">
        <v>45</v>
      </c>
      <c r="J3464" t="str">
        <f>IF(ABS((C3464-AVERAGE($C:$C))/_xlfn.STDEV.S(moras2[SALARIO]))&gt;1.96,"Atípico","No")</f>
        <v>No</v>
      </c>
      <c r="K3464" t="str">
        <f>IF(ABS((moras2[[#This Row],[EDAD]]-AVERAGE($I:$I))/_xlfn.STDEV.S($I:$I))&gt;1.96,"Atípico","No")</f>
        <v>No</v>
      </c>
      <c r="L3464" t="str">
        <f t="shared" si="108"/>
        <v>36-45</v>
      </c>
      <c r="M3464" t="str">
        <f t="shared" si="109"/>
        <v>0-500.000</v>
      </c>
    </row>
    <row r="3465" spans="1:13" x14ac:dyDescent="0.35">
      <c r="A3465">
        <v>3257</v>
      </c>
      <c r="B3465" t="s">
        <v>15</v>
      </c>
      <c r="C3465">
        <v>310124</v>
      </c>
      <c r="D3465" t="s">
        <v>18</v>
      </c>
      <c r="E3465" t="s">
        <v>16</v>
      </c>
      <c r="F3465" t="s">
        <v>12</v>
      </c>
      <c r="G3465" t="s">
        <v>13</v>
      </c>
      <c r="H3465" t="s">
        <v>13</v>
      </c>
      <c r="I3465">
        <v>48</v>
      </c>
      <c r="J3465" t="str">
        <f>IF(ABS((C3465-AVERAGE($C:$C))/_xlfn.STDEV.S(moras2[SALARIO]))&gt;1.96,"Atípico","No")</f>
        <v>No</v>
      </c>
      <c r="K3465" t="str">
        <f>IF(ABS((moras2[[#This Row],[EDAD]]-AVERAGE($I:$I))/_xlfn.STDEV.S($I:$I))&gt;1.96,"Atípico","No")</f>
        <v>No</v>
      </c>
      <c r="L3465" t="str">
        <f t="shared" si="108"/>
        <v>46-55</v>
      </c>
      <c r="M3465" t="str">
        <f t="shared" si="109"/>
        <v>0-500.000</v>
      </c>
    </row>
    <row r="3466" spans="1:13" x14ac:dyDescent="0.35">
      <c r="A3466">
        <v>3921</v>
      </c>
      <c r="B3466" t="s">
        <v>9</v>
      </c>
      <c r="C3466">
        <v>310124</v>
      </c>
      <c r="D3466" t="s">
        <v>18</v>
      </c>
      <c r="E3466" t="s">
        <v>16</v>
      </c>
      <c r="F3466" t="s">
        <v>12</v>
      </c>
      <c r="G3466" t="s">
        <v>12</v>
      </c>
      <c r="H3466" t="s">
        <v>12</v>
      </c>
      <c r="I3466">
        <v>48</v>
      </c>
      <c r="J3466" t="str">
        <f>IF(ABS((C3466-AVERAGE($C:$C))/_xlfn.STDEV.S(moras2[SALARIO]))&gt;1.96,"Atípico","No")</f>
        <v>No</v>
      </c>
      <c r="K3466" t="str">
        <f>IF(ABS((moras2[[#This Row],[EDAD]]-AVERAGE($I:$I))/_xlfn.STDEV.S($I:$I))&gt;1.96,"Atípico","No")</f>
        <v>No</v>
      </c>
      <c r="L3466" t="str">
        <f t="shared" si="108"/>
        <v>46-55</v>
      </c>
      <c r="M3466" t="str">
        <f t="shared" si="109"/>
        <v>0-500.000</v>
      </c>
    </row>
    <row r="3467" spans="1:13" x14ac:dyDescent="0.35">
      <c r="A3467">
        <v>4903</v>
      </c>
      <c r="B3467" t="s">
        <v>9</v>
      </c>
      <c r="C3467">
        <v>310124</v>
      </c>
      <c r="D3467" t="s">
        <v>18</v>
      </c>
      <c r="E3467" t="s">
        <v>16</v>
      </c>
      <c r="F3467" t="s">
        <v>12</v>
      </c>
      <c r="G3467" t="s">
        <v>13</v>
      </c>
      <c r="H3467" t="s">
        <v>13</v>
      </c>
      <c r="I3467">
        <v>57</v>
      </c>
      <c r="J3467" t="str">
        <f>IF(ABS((C3467-AVERAGE($C:$C))/_xlfn.STDEV.S(moras2[SALARIO]))&gt;1.96,"Atípico","No")</f>
        <v>No</v>
      </c>
      <c r="K3467" t="str">
        <f>IF(ABS((moras2[[#This Row],[EDAD]]-AVERAGE($I:$I))/_xlfn.STDEV.S($I:$I))&gt;1.96,"Atípico","No")</f>
        <v>No</v>
      </c>
      <c r="L3467" t="str">
        <f t="shared" si="108"/>
        <v>56+</v>
      </c>
      <c r="M3467" t="str">
        <f t="shared" si="109"/>
        <v>0-500.000</v>
      </c>
    </row>
    <row r="3468" spans="1:13" x14ac:dyDescent="0.35">
      <c r="A3468">
        <v>1934</v>
      </c>
      <c r="B3468" t="s">
        <v>15</v>
      </c>
      <c r="C3468">
        <v>310124</v>
      </c>
      <c r="D3468" t="s">
        <v>18</v>
      </c>
      <c r="E3468" t="s">
        <v>16</v>
      </c>
      <c r="F3468" t="s">
        <v>12</v>
      </c>
      <c r="G3468" t="s">
        <v>13</v>
      </c>
      <c r="H3468" t="s">
        <v>12</v>
      </c>
      <c r="I3468">
        <v>59</v>
      </c>
      <c r="J3468" t="str">
        <f>IF(ABS((C3468-AVERAGE($C:$C))/_xlfn.STDEV.S(moras2[SALARIO]))&gt;1.96,"Atípico","No")</f>
        <v>No</v>
      </c>
      <c r="K3468" t="str">
        <f>IF(ABS((moras2[[#This Row],[EDAD]]-AVERAGE($I:$I))/_xlfn.STDEV.S($I:$I))&gt;1.96,"Atípico","No")</f>
        <v>No</v>
      </c>
      <c r="L3468" t="str">
        <f t="shared" si="108"/>
        <v>56+</v>
      </c>
      <c r="M3468" t="str">
        <f t="shared" si="109"/>
        <v>0-500.000</v>
      </c>
    </row>
    <row r="3469" spans="1:13" x14ac:dyDescent="0.35">
      <c r="A3469">
        <v>827</v>
      </c>
      <c r="B3469" t="s">
        <v>9</v>
      </c>
      <c r="C3469">
        <v>310124</v>
      </c>
      <c r="D3469" t="s">
        <v>18</v>
      </c>
      <c r="E3469" t="s">
        <v>16</v>
      </c>
      <c r="F3469" t="s">
        <v>12</v>
      </c>
      <c r="G3469" t="s">
        <v>13</v>
      </c>
      <c r="H3469" t="s">
        <v>13</v>
      </c>
      <c r="I3469">
        <v>65</v>
      </c>
      <c r="J3469" t="str">
        <f>IF(ABS((C3469-AVERAGE($C:$C))/_xlfn.STDEV.S(moras2[SALARIO]))&gt;1.96,"Atípico","No")</f>
        <v>No</v>
      </c>
      <c r="K3469" t="str">
        <f>IF(ABS((moras2[[#This Row],[EDAD]]-AVERAGE($I:$I))/_xlfn.STDEV.S($I:$I))&gt;1.96,"Atípico","No")</f>
        <v>No</v>
      </c>
      <c r="L3469" t="str">
        <f t="shared" si="108"/>
        <v>56+</v>
      </c>
      <c r="M3469" t="str">
        <f t="shared" si="109"/>
        <v>0-500.000</v>
      </c>
    </row>
    <row r="3470" spans="1:13" x14ac:dyDescent="0.35">
      <c r="A3470">
        <v>2046</v>
      </c>
      <c r="B3470" t="s">
        <v>9</v>
      </c>
      <c r="C3470">
        <v>310124</v>
      </c>
      <c r="D3470" t="s">
        <v>18</v>
      </c>
      <c r="E3470" t="s">
        <v>16</v>
      </c>
      <c r="F3470" t="s">
        <v>12</v>
      </c>
      <c r="G3470" t="s">
        <v>13</v>
      </c>
      <c r="H3470" t="s">
        <v>12</v>
      </c>
      <c r="I3470">
        <v>66</v>
      </c>
      <c r="J3470" t="str">
        <f>IF(ABS((C3470-AVERAGE($C:$C))/_xlfn.STDEV.S(moras2[SALARIO]))&gt;1.96,"Atípico","No")</f>
        <v>No</v>
      </c>
      <c r="K3470" t="str">
        <f>IF(ABS((moras2[[#This Row],[EDAD]]-AVERAGE($I:$I))/_xlfn.STDEV.S($I:$I))&gt;1.96,"Atípico","No")</f>
        <v>No</v>
      </c>
      <c r="L3470" t="str">
        <f t="shared" si="108"/>
        <v>56+</v>
      </c>
      <c r="M3470" t="str">
        <f t="shared" si="109"/>
        <v>0-500.000</v>
      </c>
    </row>
    <row r="3471" spans="1:13" x14ac:dyDescent="0.35">
      <c r="A3471">
        <v>3847</v>
      </c>
      <c r="B3471" t="s">
        <v>9</v>
      </c>
      <c r="C3471">
        <v>310000</v>
      </c>
      <c r="D3471" t="s">
        <v>10</v>
      </c>
      <c r="E3471" t="s">
        <v>16</v>
      </c>
      <c r="F3471" t="s">
        <v>12</v>
      </c>
      <c r="G3471" t="s">
        <v>13</v>
      </c>
      <c r="H3471" t="s">
        <v>13</v>
      </c>
      <c r="I3471">
        <v>28</v>
      </c>
      <c r="J3471" t="str">
        <f>IF(ABS((C3471-AVERAGE($C:$C))/_xlfn.STDEV.S(moras2[SALARIO]))&gt;1.96,"Atípico","No")</f>
        <v>No</v>
      </c>
      <c r="K3471" t="str">
        <f>IF(ABS((moras2[[#This Row],[EDAD]]-AVERAGE($I:$I))/_xlfn.STDEV.S($I:$I))&gt;1.96,"Atípico","No")</f>
        <v>No</v>
      </c>
      <c r="L3471" t="str">
        <f t="shared" si="108"/>
        <v>26-35</v>
      </c>
      <c r="M3471" t="str">
        <f t="shared" si="109"/>
        <v>0-500.000</v>
      </c>
    </row>
    <row r="3472" spans="1:13" x14ac:dyDescent="0.35">
      <c r="A3472">
        <v>1700</v>
      </c>
      <c r="B3472" t="s">
        <v>9</v>
      </c>
      <c r="C3472">
        <v>309927.25</v>
      </c>
      <c r="D3472" t="s">
        <v>10</v>
      </c>
      <c r="E3472" t="s">
        <v>16</v>
      </c>
      <c r="F3472" t="s">
        <v>12</v>
      </c>
      <c r="G3472" t="s">
        <v>13</v>
      </c>
      <c r="H3472" t="s">
        <v>13</v>
      </c>
      <c r="I3472">
        <v>18</v>
      </c>
      <c r="J3472" t="str">
        <f>IF(ABS((C3472-AVERAGE($C:$C))/_xlfn.STDEV.S(moras2[SALARIO]))&gt;1.96,"Atípico","No")</f>
        <v>No</v>
      </c>
      <c r="K3472" t="str">
        <f>IF(ABS((moras2[[#This Row],[EDAD]]-AVERAGE($I:$I))/_xlfn.STDEV.S($I:$I))&gt;1.96,"Atípico","No")</f>
        <v>No</v>
      </c>
      <c r="L3472" t="str">
        <f t="shared" si="108"/>
        <v>26-35</v>
      </c>
      <c r="M3472" t="str">
        <f t="shared" si="109"/>
        <v>0-500.000</v>
      </c>
    </row>
    <row r="3473" spans="1:13" x14ac:dyDescent="0.35">
      <c r="A3473">
        <v>20</v>
      </c>
      <c r="B3473" t="s">
        <v>15</v>
      </c>
      <c r="C3473">
        <v>309820</v>
      </c>
      <c r="D3473" t="s">
        <v>17</v>
      </c>
      <c r="E3473" t="s">
        <v>16</v>
      </c>
      <c r="F3473" t="s">
        <v>12</v>
      </c>
      <c r="G3473" t="s">
        <v>12</v>
      </c>
      <c r="H3473" t="s">
        <v>12</v>
      </c>
      <c r="I3473">
        <v>52</v>
      </c>
      <c r="J3473" t="str">
        <f>IF(ABS((C3473-AVERAGE($C:$C))/_xlfn.STDEV.S(moras2[SALARIO]))&gt;1.96,"Atípico","No")</f>
        <v>No</v>
      </c>
      <c r="K3473" t="str">
        <f>IF(ABS((moras2[[#This Row],[EDAD]]-AVERAGE($I:$I))/_xlfn.STDEV.S($I:$I))&gt;1.96,"Atípico","No")</f>
        <v>No</v>
      </c>
      <c r="L3473" t="str">
        <f t="shared" si="108"/>
        <v>46-55</v>
      </c>
      <c r="M3473" t="str">
        <f t="shared" si="109"/>
        <v>0-500.000</v>
      </c>
    </row>
    <row r="3474" spans="1:13" x14ac:dyDescent="0.35">
      <c r="A3474">
        <v>1894</v>
      </c>
      <c r="B3474" t="s">
        <v>9</v>
      </c>
      <c r="C3474">
        <v>309333.33</v>
      </c>
      <c r="D3474" t="s">
        <v>10</v>
      </c>
      <c r="E3474" t="s">
        <v>16</v>
      </c>
      <c r="F3474" t="s">
        <v>12</v>
      </c>
      <c r="G3474" t="s">
        <v>13</v>
      </c>
      <c r="H3474" t="s">
        <v>12</v>
      </c>
      <c r="I3474">
        <v>61</v>
      </c>
      <c r="J3474" t="str">
        <f>IF(ABS((C3474-AVERAGE($C:$C))/_xlfn.STDEV.S(moras2[SALARIO]))&gt;1.96,"Atípico","No")</f>
        <v>No</v>
      </c>
      <c r="K3474" t="str">
        <f>IF(ABS((moras2[[#This Row],[EDAD]]-AVERAGE($I:$I))/_xlfn.STDEV.S($I:$I))&gt;1.96,"Atípico","No")</f>
        <v>No</v>
      </c>
      <c r="L3474" t="str">
        <f t="shared" si="108"/>
        <v>56+</v>
      </c>
      <c r="M3474" t="str">
        <f t="shared" si="109"/>
        <v>0-500.000</v>
      </c>
    </row>
    <row r="3475" spans="1:13" x14ac:dyDescent="0.35">
      <c r="A3475">
        <v>2848</v>
      </c>
      <c r="B3475" t="s">
        <v>9</v>
      </c>
      <c r="C3475">
        <v>309288</v>
      </c>
      <c r="D3475" t="s">
        <v>10</v>
      </c>
      <c r="E3475" t="s">
        <v>16</v>
      </c>
      <c r="F3475" t="s">
        <v>12</v>
      </c>
      <c r="G3475" t="s">
        <v>13</v>
      </c>
      <c r="H3475" t="s">
        <v>13</v>
      </c>
      <c r="I3475">
        <v>39</v>
      </c>
      <c r="J3475" t="str">
        <f>IF(ABS((C3475-AVERAGE($C:$C))/_xlfn.STDEV.S(moras2[SALARIO]))&gt;1.96,"Atípico","No")</f>
        <v>No</v>
      </c>
      <c r="K3475" t="str">
        <f>IF(ABS((moras2[[#This Row],[EDAD]]-AVERAGE($I:$I))/_xlfn.STDEV.S($I:$I))&gt;1.96,"Atípico","No")</f>
        <v>No</v>
      </c>
      <c r="L3475" t="str">
        <f t="shared" si="108"/>
        <v>36-45</v>
      </c>
      <c r="M3475" t="str">
        <f t="shared" si="109"/>
        <v>0-500.000</v>
      </c>
    </row>
    <row r="3476" spans="1:13" x14ac:dyDescent="0.35">
      <c r="A3476">
        <v>2547</v>
      </c>
      <c r="B3476" t="s">
        <v>15</v>
      </c>
      <c r="C3476">
        <v>309143.36</v>
      </c>
      <c r="D3476" t="s">
        <v>10</v>
      </c>
      <c r="E3476" t="s">
        <v>16</v>
      </c>
      <c r="F3476" t="s">
        <v>12</v>
      </c>
      <c r="G3476" t="s">
        <v>12</v>
      </c>
      <c r="H3476" t="s">
        <v>13</v>
      </c>
      <c r="I3476">
        <v>55</v>
      </c>
      <c r="J3476" t="str">
        <f>IF(ABS((C3476-AVERAGE($C:$C))/_xlfn.STDEV.S(moras2[SALARIO]))&gt;1.96,"Atípico","No")</f>
        <v>No</v>
      </c>
      <c r="K3476" t="str">
        <f>IF(ABS((moras2[[#This Row],[EDAD]]-AVERAGE($I:$I))/_xlfn.STDEV.S($I:$I))&gt;1.96,"Atípico","No")</f>
        <v>No</v>
      </c>
      <c r="L3476" t="str">
        <f t="shared" si="108"/>
        <v>46-55</v>
      </c>
      <c r="M3476" t="str">
        <f t="shared" si="109"/>
        <v>0-500.000</v>
      </c>
    </row>
    <row r="3477" spans="1:13" x14ac:dyDescent="0.35">
      <c r="A3477">
        <v>968</v>
      </c>
      <c r="B3477" t="s">
        <v>15</v>
      </c>
      <c r="C3477">
        <v>309100.09999999998</v>
      </c>
      <c r="D3477" t="s">
        <v>10</v>
      </c>
      <c r="E3477" t="s">
        <v>16</v>
      </c>
      <c r="F3477" t="s">
        <v>12</v>
      </c>
      <c r="G3477" t="s">
        <v>13</v>
      </c>
      <c r="H3477" t="s">
        <v>13</v>
      </c>
      <c r="I3477">
        <v>20</v>
      </c>
      <c r="J3477" t="str">
        <f>IF(ABS((C3477-AVERAGE($C:$C))/_xlfn.STDEV.S(moras2[SALARIO]))&gt;1.96,"Atípico","No")</f>
        <v>No</v>
      </c>
      <c r="K3477" t="str">
        <f>IF(ABS((moras2[[#This Row],[EDAD]]-AVERAGE($I:$I))/_xlfn.STDEV.S($I:$I))&gt;1.96,"Atípico","No")</f>
        <v>No</v>
      </c>
      <c r="L3477" t="str">
        <f t="shared" si="108"/>
        <v>26-35</v>
      </c>
      <c r="M3477" t="str">
        <f t="shared" si="109"/>
        <v>0-500.000</v>
      </c>
    </row>
    <row r="3478" spans="1:13" x14ac:dyDescent="0.35">
      <c r="A3478">
        <v>4905</v>
      </c>
      <c r="B3478" t="s">
        <v>9</v>
      </c>
      <c r="C3478">
        <v>308921.96000000002</v>
      </c>
      <c r="D3478" t="s">
        <v>10</v>
      </c>
      <c r="E3478" t="s">
        <v>16</v>
      </c>
      <c r="F3478" t="s">
        <v>12</v>
      </c>
      <c r="G3478" t="s">
        <v>13</v>
      </c>
      <c r="H3478" t="s">
        <v>13</v>
      </c>
      <c r="I3478">
        <v>24</v>
      </c>
      <c r="J3478" t="str">
        <f>IF(ABS((C3478-AVERAGE($C:$C))/_xlfn.STDEV.S(moras2[SALARIO]))&gt;1.96,"Atípico","No")</f>
        <v>No</v>
      </c>
      <c r="K3478" t="str">
        <f>IF(ABS((moras2[[#This Row],[EDAD]]-AVERAGE($I:$I))/_xlfn.STDEV.S($I:$I))&gt;1.96,"Atípico","No")</f>
        <v>No</v>
      </c>
      <c r="L3478" t="str">
        <f t="shared" si="108"/>
        <v>26-35</v>
      </c>
      <c r="M3478" t="str">
        <f t="shared" si="109"/>
        <v>0-500.000</v>
      </c>
    </row>
    <row r="3479" spans="1:13" x14ac:dyDescent="0.35">
      <c r="A3479">
        <v>586</v>
      </c>
      <c r="B3479" t="s">
        <v>15</v>
      </c>
      <c r="C3479">
        <v>308874</v>
      </c>
      <c r="D3479" t="s">
        <v>10</v>
      </c>
      <c r="E3479" t="s">
        <v>11</v>
      </c>
      <c r="F3479" t="s">
        <v>12</v>
      </c>
      <c r="G3479" t="s">
        <v>13</v>
      </c>
      <c r="H3479" t="s">
        <v>12</v>
      </c>
      <c r="I3479">
        <v>57</v>
      </c>
      <c r="J3479" t="str">
        <f>IF(ABS((C3479-AVERAGE($C:$C))/_xlfn.STDEV.S(moras2[SALARIO]))&gt;1.96,"Atípico","No")</f>
        <v>No</v>
      </c>
      <c r="K3479" t="str">
        <f>IF(ABS((moras2[[#This Row],[EDAD]]-AVERAGE($I:$I))/_xlfn.STDEV.S($I:$I))&gt;1.96,"Atípico","No")</f>
        <v>No</v>
      </c>
      <c r="L3479" t="str">
        <f t="shared" si="108"/>
        <v>56+</v>
      </c>
      <c r="M3479" t="str">
        <f t="shared" si="109"/>
        <v>0-500.000</v>
      </c>
    </row>
    <row r="3480" spans="1:13" x14ac:dyDescent="0.35">
      <c r="A3480">
        <v>2263</v>
      </c>
      <c r="B3480" t="s">
        <v>9</v>
      </c>
      <c r="C3480">
        <v>308750</v>
      </c>
      <c r="D3480" t="s">
        <v>10</v>
      </c>
      <c r="E3480" t="s">
        <v>16</v>
      </c>
      <c r="F3480" t="s">
        <v>12</v>
      </c>
      <c r="G3480" t="s">
        <v>13</v>
      </c>
      <c r="H3480" t="s">
        <v>12</v>
      </c>
      <c r="I3480">
        <v>35</v>
      </c>
      <c r="J3480" t="str">
        <f>IF(ABS((C3480-AVERAGE($C:$C))/_xlfn.STDEV.S(moras2[SALARIO]))&gt;1.96,"Atípico","No")</f>
        <v>No</v>
      </c>
      <c r="K3480" t="str">
        <f>IF(ABS((moras2[[#This Row],[EDAD]]-AVERAGE($I:$I))/_xlfn.STDEV.S($I:$I))&gt;1.96,"Atípico","No")</f>
        <v>No</v>
      </c>
      <c r="L3480" t="str">
        <f t="shared" si="108"/>
        <v>26-35</v>
      </c>
      <c r="M3480" t="str">
        <f t="shared" si="109"/>
        <v>0-500.000</v>
      </c>
    </row>
    <row r="3481" spans="1:13" x14ac:dyDescent="0.35">
      <c r="A3481">
        <v>1541</v>
      </c>
      <c r="B3481" t="s">
        <v>15</v>
      </c>
      <c r="C3481">
        <v>308568</v>
      </c>
      <c r="D3481" t="s">
        <v>17</v>
      </c>
      <c r="E3481" t="s">
        <v>16</v>
      </c>
      <c r="F3481" t="s">
        <v>12</v>
      </c>
      <c r="G3481" t="s">
        <v>13</v>
      </c>
      <c r="H3481" t="s">
        <v>13</v>
      </c>
      <c r="I3481">
        <v>48</v>
      </c>
      <c r="J3481" t="str">
        <f>IF(ABS((C3481-AVERAGE($C:$C))/_xlfn.STDEV.S(moras2[SALARIO]))&gt;1.96,"Atípico","No")</f>
        <v>No</v>
      </c>
      <c r="K3481" t="str">
        <f>IF(ABS((moras2[[#This Row],[EDAD]]-AVERAGE($I:$I))/_xlfn.STDEV.S($I:$I))&gt;1.96,"Atípico","No")</f>
        <v>No</v>
      </c>
      <c r="L3481" t="str">
        <f t="shared" si="108"/>
        <v>46-55</v>
      </c>
      <c r="M3481" t="str">
        <f t="shared" si="109"/>
        <v>0-500.000</v>
      </c>
    </row>
    <row r="3482" spans="1:13" x14ac:dyDescent="0.35">
      <c r="A3482">
        <v>4613</v>
      </c>
      <c r="B3482" t="s">
        <v>15</v>
      </c>
      <c r="C3482">
        <v>308568</v>
      </c>
      <c r="D3482" t="s">
        <v>18</v>
      </c>
      <c r="E3482" t="s">
        <v>16</v>
      </c>
      <c r="F3482" t="s">
        <v>12</v>
      </c>
      <c r="G3482" t="s">
        <v>13</v>
      </c>
      <c r="H3482" t="s">
        <v>12</v>
      </c>
      <c r="I3482">
        <v>50</v>
      </c>
      <c r="J3482" t="str">
        <f>IF(ABS((C3482-AVERAGE($C:$C))/_xlfn.STDEV.S(moras2[SALARIO]))&gt;1.96,"Atípico","No")</f>
        <v>No</v>
      </c>
      <c r="K3482" t="str">
        <f>IF(ABS((moras2[[#This Row],[EDAD]]-AVERAGE($I:$I))/_xlfn.STDEV.S($I:$I))&gt;1.96,"Atípico","No")</f>
        <v>No</v>
      </c>
      <c r="L3482" t="str">
        <f t="shared" si="108"/>
        <v>46-55</v>
      </c>
      <c r="M3482" t="str">
        <f t="shared" si="109"/>
        <v>0-500.000</v>
      </c>
    </row>
    <row r="3483" spans="1:13" x14ac:dyDescent="0.35">
      <c r="A3483">
        <v>4796</v>
      </c>
      <c r="B3483" t="s">
        <v>15</v>
      </c>
      <c r="C3483">
        <v>308439</v>
      </c>
      <c r="D3483" t="s">
        <v>17</v>
      </c>
      <c r="E3483" t="s">
        <v>16</v>
      </c>
      <c r="F3483" t="s">
        <v>12</v>
      </c>
      <c r="G3483" t="s">
        <v>13</v>
      </c>
      <c r="H3483" t="s">
        <v>13</v>
      </c>
      <c r="I3483">
        <v>31</v>
      </c>
      <c r="J3483" t="str">
        <f>IF(ABS((C3483-AVERAGE($C:$C))/_xlfn.STDEV.S(moras2[SALARIO]))&gt;1.96,"Atípico","No")</f>
        <v>No</v>
      </c>
      <c r="K3483" t="str">
        <f>IF(ABS((moras2[[#This Row],[EDAD]]-AVERAGE($I:$I))/_xlfn.STDEV.S($I:$I))&gt;1.96,"Atípico","No")</f>
        <v>No</v>
      </c>
      <c r="L3483" t="str">
        <f t="shared" si="108"/>
        <v>26-35</v>
      </c>
      <c r="M3483" t="str">
        <f t="shared" si="109"/>
        <v>0-500.000</v>
      </c>
    </row>
    <row r="3484" spans="1:13" x14ac:dyDescent="0.35">
      <c r="A3484">
        <v>4608</v>
      </c>
      <c r="B3484" t="s">
        <v>9</v>
      </c>
      <c r="C3484">
        <v>308439</v>
      </c>
      <c r="D3484" t="s">
        <v>17</v>
      </c>
      <c r="E3484" t="s">
        <v>16</v>
      </c>
      <c r="F3484" t="s">
        <v>12</v>
      </c>
      <c r="G3484" t="s">
        <v>12</v>
      </c>
      <c r="H3484" t="s">
        <v>13</v>
      </c>
      <c r="I3484">
        <v>88</v>
      </c>
      <c r="J3484" t="str">
        <f>IF(ABS((C3484-AVERAGE($C:$C))/_xlfn.STDEV.S(moras2[SALARIO]))&gt;1.96,"Atípico","No")</f>
        <v>No</v>
      </c>
      <c r="K3484" t="str">
        <f>IF(ABS((moras2[[#This Row],[EDAD]]-AVERAGE($I:$I))/_xlfn.STDEV.S($I:$I))&gt;1.96,"Atípico","No")</f>
        <v>Atípico</v>
      </c>
      <c r="L3484" t="str">
        <f t="shared" si="108"/>
        <v>56+</v>
      </c>
      <c r="M3484" t="str">
        <f t="shared" si="109"/>
        <v>0-500.000</v>
      </c>
    </row>
    <row r="3485" spans="1:13" x14ac:dyDescent="0.35">
      <c r="A3485">
        <v>3149</v>
      </c>
      <c r="B3485" t="s">
        <v>15</v>
      </c>
      <c r="C3485">
        <v>308439</v>
      </c>
      <c r="D3485" t="s">
        <v>18</v>
      </c>
      <c r="E3485" t="s">
        <v>16</v>
      </c>
      <c r="F3485" t="s">
        <v>12</v>
      </c>
      <c r="G3485" t="s">
        <v>13</v>
      </c>
      <c r="H3485" t="s">
        <v>12</v>
      </c>
      <c r="I3485">
        <v>31</v>
      </c>
      <c r="J3485" t="str">
        <f>IF(ABS((C3485-AVERAGE($C:$C))/_xlfn.STDEV.S(moras2[SALARIO]))&gt;1.96,"Atípico","No")</f>
        <v>No</v>
      </c>
      <c r="K3485" t="str">
        <f>IF(ABS((moras2[[#This Row],[EDAD]]-AVERAGE($I:$I))/_xlfn.STDEV.S($I:$I))&gt;1.96,"Atípico","No")</f>
        <v>No</v>
      </c>
      <c r="L3485" t="str">
        <f t="shared" si="108"/>
        <v>26-35</v>
      </c>
      <c r="M3485" t="str">
        <f t="shared" si="109"/>
        <v>0-500.000</v>
      </c>
    </row>
    <row r="3486" spans="1:13" x14ac:dyDescent="0.35">
      <c r="A3486">
        <v>1272</v>
      </c>
      <c r="B3486" t="s">
        <v>9</v>
      </c>
      <c r="C3486">
        <v>308333</v>
      </c>
      <c r="D3486" t="s">
        <v>10</v>
      </c>
      <c r="E3486" t="s">
        <v>16</v>
      </c>
      <c r="F3486" t="s">
        <v>12</v>
      </c>
      <c r="G3486" t="s">
        <v>13</v>
      </c>
      <c r="H3486" t="s">
        <v>13</v>
      </c>
      <c r="I3486">
        <v>25</v>
      </c>
      <c r="J3486" t="str">
        <f>IF(ABS((C3486-AVERAGE($C:$C))/_xlfn.STDEV.S(moras2[SALARIO]))&gt;1.96,"Atípico","No")</f>
        <v>No</v>
      </c>
      <c r="K3486" t="str">
        <f>IF(ABS((moras2[[#This Row],[EDAD]]-AVERAGE($I:$I))/_xlfn.STDEV.S($I:$I))&gt;1.96,"Atípico","No")</f>
        <v>No</v>
      </c>
      <c r="L3486" t="str">
        <f t="shared" si="108"/>
        <v>26-35</v>
      </c>
      <c r="M3486" t="str">
        <f t="shared" si="109"/>
        <v>0-500.000</v>
      </c>
    </row>
    <row r="3487" spans="1:13" x14ac:dyDescent="0.35">
      <c r="A3487">
        <v>1347</v>
      </c>
      <c r="B3487" t="s">
        <v>15</v>
      </c>
      <c r="C3487">
        <v>308000</v>
      </c>
      <c r="D3487" t="s">
        <v>10</v>
      </c>
      <c r="E3487" t="s">
        <v>16</v>
      </c>
      <c r="F3487" t="s">
        <v>12</v>
      </c>
      <c r="G3487" t="s">
        <v>13</v>
      </c>
      <c r="H3487" t="s">
        <v>13</v>
      </c>
      <c r="I3487">
        <v>57</v>
      </c>
      <c r="J3487" t="str">
        <f>IF(ABS((C3487-AVERAGE($C:$C))/_xlfn.STDEV.S(moras2[SALARIO]))&gt;1.96,"Atípico","No")</f>
        <v>No</v>
      </c>
      <c r="K3487" t="str">
        <f>IF(ABS((moras2[[#This Row],[EDAD]]-AVERAGE($I:$I))/_xlfn.STDEV.S($I:$I))&gt;1.96,"Atípico","No")</f>
        <v>No</v>
      </c>
      <c r="L3487" t="str">
        <f t="shared" si="108"/>
        <v>56+</v>
      </c>
      <c r="M3487" t="str">
        <f t="shared" si="109"/>
        <v>0-500.000</v>
      </c>
    </row>
    <row r="3488" spans="1:13" x14ac:dyDescent="0.35">
      <c r="A3488">
        <v>4277</v>
      </c>
      <c r="B3488" t="s">
        <v>9</v>
      </c>
      <c r="C3488">
        <v>307891.19</v>
      </c>
      <c r="D3488" t="s">
        <v>10</v>
      </c>
      <c r="E3488" t="s">
        <v>16</v>
      </c>
      <c r="F3488" t="s">
        <v>12</v>
      </c>
      <c r="G3488" t="s">
        <v>13</v>
      </c>
      <c r="H3488" t="s">
        <v>13</v>
      </c>
      <c r="I3488">
        <v>30</v>
      </c>
      <c r="J3488" t="str">
        <f>IF(ABS((C3488-AVERAGE($C:$C))/_xlfn.STDEV.S(moras2[SALARIO]))&gt;1.96,"Atípico","No")</f>
        <v>No</v>
      </c>
      <c r="K3488" t="str">
        <f>IF(ABS((moras2[[#This Row],[EDAD]]-AVERAGE($I:$I))/_xlfn.STDEV.S($I:$I))&gt;1.96,"Atípico","No")</f>
        <v>No</v>
      </c>
      <c r="L3488" t="str">
        <f t="shared" si="108"/>
        <v>26-35</v>
      </c>
      <c r="M3488" t="str">
        <f t="shared" si="109"/>
        <v>0-500.000</v>
      </c>
    </row>
    <row r="3489" spans="1:13" x14ac:dyDescent="0.35">
      <c r="A3489">
        <v>4425</v>
      </c>
      <c r="B3489" t="s">
        <v>9</v>
      </c>
      <c r="C3489">
        <v>307850</v>
      </c>
      <c r="D3489" t="s">
        <v>10</v>
      </c>
      <c r="E3489" t="s">
        <v>16</v>
      </c>
      <c r="F3489" t="s">
        <v>12</v>
      </c>
      <c r="G3489" t="s">
        <v>13</v>
      </c>
      <c r="H3489" t="s">
        <v>13</v>
      </c>
      <c r="I3489">
        <v>41</v>
      </c>
      <c r="J3489" t="str">
        <f>IF(ABS((C3489-AVERAGE($C:$C))/_xlfn.STDEV.S(moras2[SALARIO]))&gt;1.96,"Atípico","No")</f>
        <v>No</v>
      </c>
      <c r="K3489" t="str">
        <f>IF(ABS((moras2[[#This Row],[EDAD]]-AVERAGE($I:$I))/_xlfn.STDEV.S($I:$I))&gt;1.96,"Atípico","No")</f>
        <v>No</v>
      </c>
      <c r="L3489" t="str">
        <f t="shared" si="108"/>
        <v>36-45</v>
      </c>
      <c r="M3489" t="str">
        <f t="shared" si="109"/>
        <v>0-500.000</v>
      </c>
    </row>
    <row r="3490" spans="1:13" x14ac:dyDescent="0.35">
      <c r="A3490">
        <v>1175</v>
      </c>
      <c r="B3490" t="s">
        <v>15</v>
      </c>
      <c r="C3490">
        <v>307580</v>
      </c>
      <c r="D3490" t="s">
        <v>10</v>
      </c>
      <c r="E3490" t="s">
        <v>16</v>
      </c>
      <c r="F3490" t="s">
        <v>12</v>
      </c>
      <c r="G3490" t="s">
        <v>13</v>
      </c>
      <c r="H3490" t="s">
        <v>13</v>
      </c>
      <c r="I3490">
        <v>19</v>
      </c>
      <c r="J3490" t="str">
        <f>IF(ABS((C3490-AVERAGE($C:$C))/_xlfn.STDEV.S(moras2[SALARIO]))&gt;1.96,"Atípico","No")</f>
        <v>No</v>
      </c>
      <c r="K3490" t="str">
        <f>IF(ABS((moras2[[#This Row],[EDAD]]-AVERAGE($I:$I))/_xlfn.STDEV.S($I:$I))&gt;1.96,"Atípico","No")</f>
        <v>No</v>
      </c>
      <c r="L3490" t="str">
        <f t="shared" si="108"/>
        <v>26-35</v>
      </c>
      <c r="M3490" t="str">
        <f t="shared" si="109"/>
        <v>0-500.000</v>
      </c>
    </row>
    <row r="3491" spans="1:13" x14ac:dyDescent="0.35">
      <c r="A3491">
        <v>1062</v>
      </c>
      <c r="B3491" t="s">
        <v>15</v>
      </c>
      <c r="C3491">
        <v>307401</v>
      </c>
      <c r="D3491" t="s">
        <v>10</v>
      </c>
      <c r="E3491" t="s">
        <v>11</v>
      </c>
      <c r="F3491" t="s">
        <v>12</v>
      </c>
      <c r="G3491" t="s">
        <v>13</v>
      </c>
      <c r="H3491" t="s">
        <v>12</v>
      </c>
      <c r="I3491">
        <v>28</v>
      </c>
      <c r="J3491" t="str">
        <f>IF(ABS((C3491-AVERAGE($C:$C))/_xlfn.STDEV.S(moras2[SALARIO]))&gt;1.96,"Atípico","No")</f>
        <v>No</v>
      </c>
      <c r="K3491" t="str">
        <f>IF(ABS((moras2[[#This Row],[EDAD]]-AVERAGE($I:$I))/_xlfn.STDEV.S($I:$I))&gt;1.96,"Atípico","No")</f>
        <v>No</v>
      </c>
      <c r="L3491" t="str">
        <f t="shared" si="108"/>
        <v>26-35</v>
      </c>
      <c r="M3491" t="str">
        <f t="shared" si="109"/>
        <v>0-500.000</v>
      </c>
    </row>
    <row r="3492" spans="1:13" x14ac:dyDescent="0.35">
      <c r="A3492">
        <v>1317</v>
      </c>
      <c r="B3492" t="s">
        <v>9</v>
      </c>
      <c r="C3492">
        <v>306723.3</v>
      </c>
      <c r="D3492" t="s">
        <v>10</v>
      </c>
      <c r="E3492" t="s">
        <v>16</v>
      </c>
      <c r="F3492" t="s">
        <v>12</v>
      </c>
      <c r="G3492" t="s">
        <v>12</v>
      </c>
      <c r="H3492" t="s">
        <v>13</v>
      </c>
      <c r="I3492">
        <v>41</v>
      </c>
      <c r="J3492" t="str">
        <f>IF(ABS((C3492-AVERAGE($C:$C))/_xlfn.STDEV.S(moras2[SALARIO]))&gt;1.96,"Atípico","No")</f>
        <v>No</v>
      </c>
      <c r="K3492" t="str">
        <f>IF(ABS((moras2[[#This Row],[EDAD]]-AVERAGE($I:$I))/_xlfn.STDEV.S($I:$I))&gt;1.96,"Atípico","No")</f>
        <v>No</v>
      </c>
      <c r="L3492" t="str">
        <f t="shared" si="108"/>
        <v>36-45</v>
      </c>
      <c r="M3492" t="str">
        <f t="shared" si="109"/>
        <v>0-500.000</v>
      </c>
    </row>
    <row r="3493" spans="1:13" x14ac:dyDescent="0.35">
      <c r="A3493">
        <v>2134</v>
      </c>
      <c r="B3493" t="s">
        <v>9</v>
      </c>
      <c r="C3493">
        <v>306723.3</v>
      </c>
      <c r="D3493" t="s">
        <v>18</v>
      </c>
      <c r="E3493" t="s">
        <v>16</v>
      </c>
      <c r="F3493" t="s">
        <v>12</v>
      </c>
      <c r="G3493" t="s">
        <v>12</v>
      </c>
      <c r="H3493" t="s">
        <v>12</v>
      </c>
      <c r="I3493">
        <v>45</v>
      </c>
      <c r="J3493" t="str">
        <f>IF(ABS((C3493-AVERAGE($C:$C))/_xlfn.STDEV.S(moras2[SALARIO]))&gt;1.96,"Atípico","No")</f>
        <v>No</v>
      </c>
      <c r="K3493" t="str">
        <f>IF(ABS((moras2[[#This Row],[EDAD]]-AVERAGE($I:$I))/_xlfn.STDEV.S($I:$I))&gt;1.96,"Atípico","No")</f>
        <v>No</v>
      </c>
      <c r="L3493" t="str">
        <f t="shared" si="108"/>
        <v>36-45</v>
      </c>
      <c r="M3493" t="str">
        <f t="shared" si="109"/>
        <v>0-500.000</v>
      </c>
    </row>
    <row r="3494" spans="1:13" x14ac:dyDescent="0.35">
      <c r="A3494">
        <v>4593</v>
      </c>
      <c r="B3494" t="s">
        <v>15</v>
      </c>
      <c r="C3494">
        <v>306669.62</v>
      </c>
      <c r="D3494" t="s">
        <v>10</v>
      </c>
      <c r="E3494" t="s">
        <v>11</v>
      </c>
      <c r="F3494" t="s">
        <v>12</v>
      </c>
      <c r="G3494" t="s">
        <v>12</v>
      </c>
      <c r="H3494" t="s">
        <v>13</v>
      </c>
      <c r="I3494">
        <v>49</v>
      </c>
      <c r="J3494" t="str">
        <f>IF(ABS((C3494-AVERAGE($C:$C))/_xlfn.STDEV.S(moras2[SALARIO]))&gt;1.96,"Atípico","No")</f>
        <v>No</v>
      </c>
      <c r="K3494" t="str">
        <f>IF(ABS((moras2[[#This Row],[EDAD]]-AVERAGE($I:$I))/_xlfn.STDEV.S($I:$I))&gt;1.96,"Atípico","No")</f>
        <v>No</v>
      </c>
      <c r="L3494" t="str">
        <f t="shared" si="108"/>
        <v>46-55</v>
      </c>
      <c r="M3494" t="str">
        <f t="shared" si="109"/>
        <v>0-500.000</v>
      </c>
    </row>
    <row r="3495" spans="1:13" x14ac:dyDescent="0.35">
      <c r="A3495">
        <v>1545</v>
      </c>
      <c r="B3495" t="s">
        <v>9</v>
      </c>
      <c r="C3495">
        <v>306667</v>
      </c>
      <c r="D3495" t="s">
        <v>10</v>
      </c>
      <c r="E3495" t="s">
        <v>16</v>
      </c>
      <c r="F3495" t="s">
        <v>12</v>
      </c>
      <c r="G3495" t="s">
        <v>12</v>
      </c>
      <c r="H3495" t="s">
        <v>13</v>
      </c>
      <c r="I3495">
        <v>27</v>
      </c>
      <c r="J3495" t="str">
        <f>IF(ABS((C3495-AVERAGE($C:$C))/_xlfn.STDEV.S(moras2[SALARIO]))&gt;1.96,"Atípico","No")</f>
        <v>No</v>
      </c>
      <c r="K3495" t="str">
        <f>IF(ABS((moras2[[#This Row],[EDAD]]-AVERAGE($I:$I))/_xlfn.STDEV.S($I:$I))&gt;1.96,"Atípico","No")</f>
        <v>No</v>
      </c>
      <c r="L3495" t="str">
        <f t="shared" si="108"/>
        <v>26-35</v>
      </c>
      <c r="M3495" t="str">
        <f t="shared" si="109"/>
        <v>0-500.000</v>
      </c>
    </row>
    <row r="3496" spans="1:13" x14ac:dyDescent="0.35">
      <c r="A3496">
        <v>104</v>
      </c>
      <c r="B3496" t="s">
        <v>15</v>
      </c>
      <c r="C3496">
        <v>306643.32</v>
      </c>
      <c r="D3496" t="s">
        <v>10</v>
      </c>
      <c r="E3496" t="s">
        <v>16</v>
      </c>
      <c r="F3496" t="s">
        <v>12</v>
      </c>
      <c r="G3496" t="s">
        <v>13</v>
      </c>
      <c r="H3496" t="s">
        <v>13</v>
      </c>
      <c r="I3496">
        <v>30</v>
      </c>
      <c r="J3496" t="str">
        <f>IF(ABS((C3496-AVERAGE($C:$C))/_xlfn.STDEV.S(moras2[SALARIO]))&gt;1.96,"Atípico","No")</f>
        <v>No</v>
      </c>
      <c r="K3496" t="str">
        <f>IF(ABS((moras2[[#This Row],[EDAD]]-AVERAGE($I:$I))/_xlfn.STDEV.S($I:$I))&gt;1.96,"Atípico","No")</f>
        <v>No</v>
      </c>
      <c r="L3496" t="str">
        <f t="shared" si="108"/>
        <v>26-35</v>
      </c>
      <c r="M3496" t="str">
        <f t="shared" si="109"/>
        <v>0-500.000</v>
      </c>
    </row>
    <row r="3497" spans="1:13" x14ac:dyDescent="0.35">
      <c r="A3497">
        <v>3865</v>
      </c>
      <c r="B3497" t="s">
        <v>15</v>
      </c>
      <c r="C3497">
        <v>306545</v>
      </c>
      <c r="D3497" t="s">
        <v>10</v>
      </c>
      <c r="E3497" t="s">
        <v>11</v>
      </c>
      <c r="F3497" t="s">
        <v>12</v>
      </c>
      <c r="G3497" t="s">
        <v>13</v>
      </c>
      <c r="H3497" t="s">
        <v>12</v>
      </c>
      <c r="I3497">
        <v>39</v>
      </c>
      <c r="J3497" t="str">
        <f>IF(ABS((C3497-AVERAGE($C:$C))/_xlfn.STDEV.S(moras2[SALARIO]))&gt;1.96,"Atípico","No")</f>
        <v>No</v>
      </c>
      <c r="K3497" t="str">
        <f>IF(ABS((moras2[[#This Row],[EDAD]]-AVERAGE($I:$I))/_xlfn.STDEV.S($I:$I))&gt;1.96,"Atípico","No")</f>
        <v>No</v>
      </c>
      <c r="L3497" t="str">
        <f t="shared" si="108"/>
        <v>36-45</v>
      </c>
      <c r="M3497" t="str">
        <f t="shared" si="109"/>
        <v>0-500.000</v>
      </c>
    </row>
    <row r="3498" spans="1:13" x14ac:dyDescent="0.35">
      <c r="A3498">
        <v>1685</v>
      </c>
      <c r="B3498" t="s">
        <v>9</v>
      </c>
      <c r="C3498">
        <v>306480.65999999997</v>
      </c>
      <c r="D3498" t="s">
        <v>10</v>
      </c>
      <c r="E3498" t="s">
        <v>11</v>
      </c>
      <c r="F3498" t="s">
        <v>12</v>
      </c>
      <c r="G3498" t="s">
        <v>13</v>
      </c>
      <c r="H3498" t="s">
        <v>13</v>
      </c>
      <c r="I3498">
        <v>25</v>
      </c>
      <c r="J3498" t="str">
        <f>IF(ABS((C3498-AVERAGE($C:$C))/_xlfn.STDEV.S(moras2[SALARIO]))&gt;1.96,"Atípico","No")</f>
        <v>No</v>
      </c>
      <c r="K3498" t="str">
        <f>IF(ABS((moras2[[#This Row],[EDAD]]-AVERAGE($I:$I))/_xlfn.STDEV.S($I:$I))&gt;1.96,"Atípico","No")</f>
        <v>No</v>
      </c>
      <c r="L3498" t="str">
        <f t="shared" si="108"/>
        <v>26-35</v>
      </c>
      <c r="M3498" t="str">
        <f t="shared" si="109"/>
        <v>0-500.000</v>
      </c>
    </row>
    <row r="3499" spans="1:13" x14ac:dyDescent="0.35">
      <c r="A3499">
        <v>2248</v>
      </c>
      <c r="B3499" t="s">
        <v>15</v>
      </c>
      <c r="C3499">
        <v>306400</v>
      </c>
      <c r="D3499" t="s">
        <v>10</v>
      </c>
      <c r="E3499" t="s">
        <v>16</v>
      </c>
      <c r="F3499" t="s">
        <v>12</v>
      </c>
      <c r="G3499" t="s">
        <v>13</v>
      </c>
      <c r="H3499" t="s">
        <v>13</v>
      </c>
      <c r="I3499">
        <v>61</v>
      </c>
      <c r="J3499" t="str">
        <f>IF(ABS((C3499-AVERAGE($C:$C))/_xlfn.STDEV.S(moras2[SALARIO]))&gt;1.96,"Atípico","No")</f>
        <v>No</v>
      </c>
      <c r="K3499" t="str">
        <f>IF(ABS((moras2[[#This Row],[EDAD]]-AVERAGE($I:$I))/_xlfn.STDEV.S($I:$I))&gt;1.96,"Atípico","No")</f>
        <v>No</v>
      </c>
      <c r="L3499" t="str">
        <f t="shared" si="108"/>
        <v>56+</v>
      </c>
      <c r="M3499" t="str">
        <f t="shared" si="109"/>
        <v>0-500.000</v>
      </c>
    </row>
    <row r="3500" spans="1:13" x14ac:dyDescent="0.35">
      <c r="A3500">
        <v>4094</v>
      </c>
      <c r="B3500" t="s">
        <v>9</v>
      </c>
      <c r="C3500">
        <v>305704</v>
      </c>
      <c r="D3500" t="s">
        <v>17</v>
      </c>
      <c r="E3500" t="s">
        <v>16</v>
      </c>
      <c r="F3500" t="s">
        <v>12</v>
      </c>
      <c r="G3500" t="s">
        <v>13</v>
      </c>
      <c r="H3500" t="s">
        <v>13</v>
      </c>
      <c r="I3500">
        <v>34</v>
      </c>
      <c r="J3500" t="str">
        <f>IF(ABS((C3500-AVERAGE($C:$C))/_xlfn.STDEV.S(moras2[SALARIO]))&gt;1.96,"Atípico","No")</f>
        <v>No</v>
      </c>
      <c r="K3500" t="str">
        <f>IF(ABS((moras2[[#This Row],[EDAD]]-AVERAGE($I:$I))/_xlfn.STDEV.S($I:$I))&gt;1.96,"Atípico","No")</f>
        <v>No</v>
      </c>
      <c r="L3500" t="str">
        <f t="shared" si="108"/>
        <v>26-35</v>
      </c>
      <c r="M3500" t="str">
        <f t="shared" si="109"/>
        <v>0-500.000</v>
      </c>
    </row>
    <row r="3501" spans="1:13" x14ac:dyDescent="0.35">
      <c r="A3501">
        <v>2205</v>
      </c>
      <c r="B3501" t="s">
        <v>9</v>
      </c>
      <c r="C3501">
        <v>305704</v>
      </c>
      <c r="D3501" t="s">
        <v>17</v>
      </c>
      <c r="E3501" t="s">
        <v>16</v>
      </c>
      <c r="F3501" t="s">
        <v>13</v>
      </c>
      <c r="G3501" t="s">
        <v>13</v>
      </c>
      <c r="H3501" t="s">
        <v>13</v>
      </c>
      <c r="I3501">
        <v>40</v>
      </c>
      <c r="J3501" t="str">
        <f>IF(ABS((C3501-AVERAGE($C:$C))/_xlfn.STDEV.S(moras2[SALARIO]))&gt;1.96,"Atípico","No")</f>
        <v>No</v>
      </c>
      <c r="K3501" t="str">
        <f>IF(ABS((moras2[[#This Row],[EDAD]]-AVERAGE($I:$I))/_xlfn.STDEV.S($I:$I))&gt;1.96,"Atípico","No")</f>
        <v>No</v>
      </c>
      <c r="L3501" t="str">
        <f t="shared" si="108"/>
        <v>36-45</v>
      </c>
      <c r="M3501" t="str">
        <f t="shared" si="109"/>
        <v>0-500.000</v>
      </c>
    </row>
    <row r="3502" spans="1:13" x14ac:dyDescent="0.35">
      <c r="A3502">
        <v>1769</v>
      </c>
      <c r="B3502" t="s">
        <v>9</v>
      </c>
      <c r="C3502">
        <v>305704</v>
      </c>
      <c r="D3502" t="s">
        <v>17</v>
      </c>
      <c r="E3502" t="s">
        <v>16</v>
      </c>
      <c r="F3502" t="s">
        <v>12</v>
      </c>
      <c r="G3502" t="s">
        <v>13</v>
      </c>
      <c r="H3502" t="s">
        <v>13</v>
      </c>
      <c r="I3502">
        <v>60</v>
      </c>
      <c r="J3502" t="str">
        <f>IF(ABS((C3502-AVERAGE($C:$C))/_xlfn.STDEV.S(moras2[SALARIO]))&gt;1.96,"Atípico","No")</f>
        <v>No</v>
      </c>
      <c r="K3502" t="str">
        <f>IF(ABS((moras2[[#This Row],[EDAD]]-AVERAGE($I:$I))/_xlfn.STDEV.S($I:$I))&gt;1.96,"Atípico","No")</f>
        <v>No</v>
      </c>
      <c r="L3502" t="str">
        <f t="shared" si="108"/>
        <v>56+</v>
      </c>
      <c r="M3502" t="str">
        <f t="shared" si="109"/>
        <v>0-500.000</v>
      </c>
    </row>
    <row r="3503" spans="1:13" x14ac:dyDescent="0.35">
      <c r="A3503">
        <v>2344</v>
      </c>
      <c r="B3503" t="s">
        <v>15</v>
      </c>
      <c r="C3503">
        <v>305704</v>
      </c>
      <c r="D3503" t="s">
        <v>17</v>
      </c>
      <c r="E3503" t="s">
        <v>16</v>
      </c>
      <c r="F3503" t="s">
        <v>13</v>
      </c>
      <c r="G3503" t="s">
        <v>13</v>
      </c>
      <c r="H3503" t="s">
        <v>13</v>
      </c>
      <c r="I3503">
        <v>60</v>
      </c>
      <c r="J3503" t="str">
        <f>IF(ABS((C3503-AVERAGE($C:$C))/_xlfn.STDEV.S(moras2[SALARIO]))&gt;1.96,"Atípico","No")</f>
        <v>No</v>
      </c>
      <c r="K3503" t="str">
        <f>IF(ABS((moras2[[#This Row],[EDAD]]-AVERAGE($I:$I))/_xlfn.STDEV.S($I:$I))&gt;1.96,"Atípico","No")</f>
        <v>No</v>
      </c>
      <c r="L3503" t="str">
        <f t="shared" si="108"/>
        <v>56+</v>
      </c>
      <c r="M3503" t="str">
        <f t="shared" si="109"/>
        <v>0-500.000</v>
      </c>
    </row>
    <row r="3504" spans="1:13" x14ac:dyDescent="0.35">
      <c r="A3504">
        <v>1332</v>
      </c>
      <c r="B3504" t="s">
        <v>9</v>
      </c>
      <c r="C3504">
        <v>305704</v>
      </c>
      <c r="D3504" t="s">
        <v>17</v>
      </c>
      <c r="E3504" t="s">
        <v>16</v>
      </c>
      <c r="F3504" t="s">
        <v>12</v>
      </c>
      <c r="G3504" t="s">
        <v>12</v>
      </c>
      <c r="H3504" t="s">
        <v>13</v>
      </c>
      <c r="I3504">
        <v>87</v>
      </c>
      <c r="J3504" t="str">
        <f>IF(ABS((C3504-AVERAGE($C:$C))/_xlfn.STDEV.S(moras2[SALARIO]))&gt;1.96,"Atípico","No")</f>
        <v>No</v>
      </c>
      <c r="K3504" t="str">
        <f>IF(ABS((moras2[[#This Row],[EDAD]]-AVERAGE($I:$I))/_xlfn.STDEV.S($I:$I))&gt;1.96,"Atípico","No")</f>
        <v>Atípico</v>
      </c>
      <c r="L3504" t="str">
        <f t="shared" si="108"/>
        <v>56+</v>
      </c>
      <c r="M3504" t="str">
        <f t="shared" si="109"/>
        <v>0-500.000</v>
      </c>
    </row>
    <row r="3505" spans="1:13" x14ac:dyDescent="0.35">
      <c r="A3505">
        <v>1380</v>
      </c>
      <c r="B3505" t="s">
        <v>9</v>
      </c>
      <c r="C3505">
        <v>305704</v>
      </c>
      <c r="D3505" t="s">
        <v>18</v>
      </c>
      <c r="E3505" t="s">
        <v>16</v>
      </c>
      <c r="F3505" t="s">
        <v>12</v>
      </c>
      <c r="G3505" t="s">
        <v>13</v>
      </c>
      <c r="H3505" t="s">
        <v>12</v>
      </c>
      <c r="I3505">
        <v>41</v>
      </c>
      <c r="J3505" t="str">
        <f>IF(ABS((C3505-AVERAGE($C:$C))/_xlfn.STDEV.S(moras2[SALARIO]))&gt;1.96,"Atípico","No")</f>
        <v>No</v>
      </c>
      <c r="K3505" t="str">
        <f>IF(ABS((moras2[[#This Row],[EDAD]]-AVERAGE($I:$I))/_xlfn.STDEV.S($I:$I))&gt;1.96,"Atípico","No")</f>
        <v>No</v>
      </c>
      <c r="L3505" t="str">
        <f t="shared" si="108"/>
        <v>36-45</v>
      </c>
      <c r="M3505" t="str">
        <f t="shared" si="109"/>
        <v>0-500.000</v>
      </c>
    </row>
    <row r="3506" spans="1:13" x14ac:dyDescent="0.35">
      <c r="A3506">
        <v>3924</v>
      </c>
      <c r="B3506" t="s">
        <v>9</v>
      </c>
      <c r="C3506">
        <v>305704</v>
      </c>
      <c r="D3506" t="s">
        <v>18</v>
      </c>
      <c r="E3506" t="s">
        <v>16</v>
      </c>
      <c r="F3506" t="s">
        <v>12</v>
      </c>
      <c r="G3506" t="s">
        <v>13</v>
      </c>
      <c r="H3506" t="s">
        <v>12</v>
      </c>
      <c r="I3506">
        <v>42</v>
      </c>
      <c r="J3506" t="str">
        <f>IF(ABS((C3506-AVERAGE($C:$C))/_xlfn.STDEV.S(moras2[SALARIO]))&gt;1.96,"Atípico","No")</f>
        <v>No</v>
      </c>
      <c r="K3506" t="str">
        <f>IF(ABS((moras2[[#This Row],[EDAD]]-AVERAGE($I:$I))/_xlfn.STDEV.S($I:$I))&gt;1.96,"Atípico","No")</f>
        <v>No</v>
      </c>
      <c r="L3506" t="str">
        <f t="shared" si="108"/>
        <v>36-45</v>
      </c>
      <c r="M3506" t="str">
        <f t="shared" si="109"/>
        <v>0-500.000</v>
      </c>
    </row>
    <row r="3507" spans="1:13" x14ac:dyDescent="0.35">
      <c r="A3507">
        <v>1270</v>
      </c>
      <c r="B3507" t="s">
        <v>9</v>
      </c>
      <c r="C3507">
        <v>305704</v>
      </c>
      <c r="D3507" t="s">
        <v>18</v>
      </c>
      <c r="E3507" t="s">
        <v>16</v>
      </c>
      <c r="F3507" t="s">
        <v>12</v>
      </c>
      <c r="G3507" t="s">
        <v>13</v>
      </c>
      <c r="H3507" t="s">
        <v>13</v>
      </c>
      <c r="I3507">
        <v>57</v>
      </c>
      <c r="J3507" t="str">
        <f>IF(ABS((C3507-AVERAGE($C:$C))/_xlfn.STDEV.S(moras2[SALARIO]))&gt;1.96,"Atípico","No")</f>
        <v>No</v>
      </c>
      <c r="K3507" t="str">
        <f>IF(ABS((moras2[[#This Row],[EDAD]]-AVERAGE($I:$I))/_xlfn.STDEV.S($I:$I))&gt;1.96,"Atípico","No")</f>
        <v>No</v>
      </c>
      <c r="L3507" t="str">
        <f t="shared" si="108"/>
        <v>56+</v>
      </c>
      <c r="M3507" t="str">
        <f t="shared" si="109"/>
        <v>0-500.000</v>
      </c>
    </row>
    <row r="3508" spans="1:13" x14ac:dyDescent="0.35">
      <c r="A3508">
        <v>1201</v>
      </c>
      <c r="B3508" t="s">
        <v>9</v>
      </c>
      <c r="C3508">
        <v>305704</v>
      </c>
      <c r="D3508" t="s">
        <v>18</v>
      </c>
      <c r="E3508" t="s">
        <v>16</v>
      </c>
      <c r="F3508" t="s">
        <v>12</v>
      </c>
      <c r="G3508" t="s">
        <v>13</v>
      </c>
      <c r="H3508" t="s">
        <v>12</v>
      </c>
      <c r="I3508">
        <v>62</v>
      </c>
      <c r="J3508" t="str">
        <f>IF(ABS((C3508-AVERAGE($C:$C))/_xlfn.STDEV.S(moras2[SALARIO]))&gt;1.96,"Atípico","No")</f>
        <v>No</v>
      </c>
      <c r="K3508" t="str">
        <f>IF(ABS((moras2[[#This Row],[EDAD]]-AVERAGE($I:$I))/_xlfn.STDEV.S($I:$I))&gt;1.96,"Atípico","No")</f>
        <v>No</v>
      </c>
      <c r="L3508" t="str">
        <f t="shared" si="108"/>
        <v>56+</v>
      </c>
      <c r="M3508" t="str">
        <f t="shared" si="109"/>
        <v>0-500.000</v>
      </c>
    </row>
    <row r="3509" spans="1:13" x14ac:dyDescent="0.35">
      <c r="A3509">
        <v>639</v>
      </c>
      <c r="B3509" t="s">
        <v>9</v>
      </c>
      <c r="C3509">
        <v>305704</v>
      </c>
      <c r="D3509" t="s">
        <v>18</v>
      </c>
      <c r="E3509" t="s">
        <v>16</v>
      </c>
      <c r="F3509" t="s">
        <v>12</v>
      </c>
      <c r="G3509" t="s">
        <v>13</v>
      </c>
      <c r="H3509" t="s">
        <v>13</v>
      </c>
      <c r="I3509">
        <v>68</v>
      </c>
      <c r="J3509" t="str">
        <f>IF(ABS((C3509-AVERAGE($C:$C))/_xlfn.STDEV.S(moras2[SALARIO]))&gt;1.96,"Atípico","No")</f>
        <v>No</v>
      </c>
      <c r="K3509" t="str">
        <f>IF(ABS((moras2[[#This Row],[EDAD]]-AVERAGE($I:$I))/_xlfn.STDEV.S($I:$I))&gt;1.96,"Atípico","No")</f>
        <v>No</v>
      </c>
      <c r="L3509" t="str">
        <f t="shared" si="108"/>
        <v>56+</v>
      </c>
      <c r="M3509" t="str">
        <f t="shared" si="109"/>
        <v>0-500.000</v>
      </c>
    </row>
    <row r="3510" spans="1:13" x14ac:dyDescent="0.35">
      <c r="A3510">
        <v>3810</v>
      </c>
      <c r="B3510" t="s">
        <v>9</v>
      </c>
      <c r="C3510">
        <v>305152</v>
      </c>
      <c r="D3510" t="s">
        <v>18</v>
      </c>
      <c r="E3510" t="s">
        <v>16</v>
      </c>
      <c r="F3510" t="s">
        <v>12</v>
      </c>
      <c r="G3510" t="s">
        <v>13</v>
      </c>
      <c r="H3510" t="s">
        <v>12</v>
      </c>
      <c r="I3510">
        <v>41</v>
      </c>
      <c r="J3510" t="str">
        <f>IF(ABS((C3510-AVERAGE($C:$C))/_xlfn.STDEV.S(moras2[SALARIO]))&gt;1.96,"Atípico","No")</f>
        <v>No</v>
      </c>
      <c r="K3510" t="str">
        <f>IF(ABS((moras2[[#This Row],[EDAD]]-AVERAGE($I:$I))/_xlfn.STDEV.S($I:$I))&gt;1.96,"Atípico","No")</f>
        <v>No</v>
      </c>
      <c r="L3510" t="str">
        <f t="shared" si="108"/>
        <v>36-45</v>
      </c>
      <c r="M3510" t="str">
        <f t="shared" si="109"/>
        <v>0-500.000</v>
      </c>
    </row>
    <row r="3511" spans="1:13" x14ac:dyDescent="0.35">
      <c r="A3511">
        <v>1337</v>
      </c>
      <c r="B3511" t="s">
        <v>9</v>
      </c>
      <c r="C3511">
        <v>305000</v>
      </c>
      <c r="D3511" t="s">
        <v>10</v>
      </c>
      <c r="E3511" t="s">
        <v>16</v>
      </c>
      <c r="F3511" t="s">
        <v>12</v>
      </c>
      <c r="G3511" t="s">
        <v>12</v>
      </c>
      <c r="H3511" t="s">
        <v>13</v>
      </c>
      <c r="I3511">
        <v>37</v>
      </c>
      <c r="J3511" t="str">
        <f>IF(ABS((C3511-AVERAGE($C:$C))/_xlfn.STDEV.S(moras2[SALARIO]))&gt;1.96,"Atípico","No")</f>
        <v>No</v>
      </c>
      <c r="K3511" t="str">
        <f>IF(ABS((moras2[[#This Row],[EDAD]]-AVERAGE($I:$I))/_xlfn.STDEV.S($I:$I))&gt;1.96,"Atípico","No")</f>
        <v>No</v>
      </c>
      <c r="L3511" t="str">
        <f t="shared" si="108"/>
        <v>36-45</v>
      </c>
      <c r="M3511" t="str">
        <f t="shared" si="109"/>
        <v>0-500.000</v>
      </c>
    </row>
    <row r="3512" spans="1:13" x14ac:dyDescent="0.35">
      <c r="A3512">
        <v>530</v>
      </c>
      <c r="B3512" t="s">
        <v>15</v>
      </c>
      <c r="C3512">
        <v>304913</v>
      </c>
      <c r="D3512" t="s">
        <v>10</v>
      </c>
      <c r="E3512" t="s">
        <v>11</v>
      </c>
      <c r="F3512" t="s">
        <v>12</v>
      </c>
      <c r="G3512" t="s">
        <v>13</v>
      </c>
      <c r="H3512" t="s">
        <v>13</v>
      </c>
      <c r="I3512">
        <v>45</v>
      </c>
      <c r="J3512" t="str">
        <f>IF(ABS((C3512-AVERAGE($C:$C))/_xlfn.STDEV.S(moras2[SALARIO]))&gt;1.96,"Atípico","No")</f>
        <v>No</v>
      </c>
      <c r="K3512" t="str">
        <f>IF(ABS((moras2[[#This Row],[EDAD]]-AVERAGE($I:$I))/_xlfn.STDEV.S($I:$I))&gt;1.96,"Atípico","No")</f>
        <v>No</v>
      </c>
      <c r="L3512" t="str">
        <f t="shared" si="108"/>
        <v>36-45</v>
      </c>
      <c r="M3512" t="str">
        <f t="shared" si="109"/>
        <v>0-500.000</v>
      </c>
    </row>
    <row r="3513" spans="1:13" x14ac:dyDescent="0.35">
      <c r="A3513">
        <v>2567</v>
      </c>
      <c r="B3513" t="s">
        <v>9</v>
      </c>
      <c r="C3513">
        <v>304357</v>
      </c>
      <c r="D3513" t="s">
        <v>18</v>
      </c>
      <c r="E3513" t="s">
        <v>16</v>
      </c>
      <c r="F3513" t="s">
        <v>12</v>
      </c>
      <c r="G3513" t="s">
        <v>13</v>
      </c>
      <c r="H3513" t="s">
        <v>12</v>
      </c>
      <c r="I3513">
        <v>27</v>
      </c>
      <c r="J3513" t="str">
        <f>IF(ABS((C3513-AVERAGE($C:$C))/_xlfn.STDEV.S(moras2[SALARIO]))&gt;1.96,"Atípico","No")</f>
        <v>No</v>
      </c>
      <c r="K3513" t="str">
        <f>IF(ABS((moras2[[#This Row],[EDAD]]-AVERAGE($I:$I))/_xlfn.STDEV.S($I:$I))&gt;1.96,"Atípico","No")</f>
        <v>No</v>
      </c>
      <c r="L3513" t="str">
        <f t="shared" si="108"/>
        <v>26-35</v>
      </c>
      <c r="M3513" t="str">
        <f t="shared" si="109"/>
        <v>0-500.000</v>
      </c>
    </row>
    <row r="3514" spans="1:13" x14ac:dyDescent="0.35">
      <c r="A3514">
        <v>150</v>
      </c>
      <c r="B3514" t="s">
        <v>15</v>
      </c>
      <c r="C3514">
        <v>304345</v>
      </c>
      <c r="D3514" t="s">
        <v>17</v>
      </c>
      <c r="E3514" t="s">
        <v>16</v>
      </c>
      <c r="F3514" t="s">
        <v>12</v>
      </c>
      <c r="G3514" t="s">
        <v>13</v>
      </c>
      <c r="H3514" t="s">
        <v>13</v>
      </c>
      <c r="I3514">
        <v>50</v>
      </c>
      <c r="J3514" t="str">
        <f>IF(ABS((C3514-AVERAGE($C:$C))/_xlfn.STDEV.S(moras2[SALARIO]))&gt;1.96,"Atípico","No")</f>
        <v>No</v>
      </c>
      <c r="K3514" t="str">
        <f>IF(ABS((moras2[[#This Row],[EDAD]]-AVERAGE($I:$I))/_xlfn.STDEV.S($I:$I))&gt;1.96,"Atípico","No")</f>
        <v>No</v>
      </c>
      <c r="L3514" t="str">
        <f t="shared" si="108"/>
        <v>46-55</v>
      </c>
      <c r="M3514" t="str">
        <f t="shared" si="109"/>
        <v>0-500.000</v>
      </c>
    </row>
    <row r="3515" spans="1:13" x14ac:dyDescent="0.35">
      <c r="A3515">
        <v>3051</v>
      </c>
      <c r="B3515" t="s">
        <v>9</v>
      </c>
      <c r="C3515">
        <v>304299.8</v>
      </c>
      <c r="D3515" t="s">
        <v>14</v>
      </c>
      <c r="E3515" t="s">
        <v>11</v>
      </c>
      <c r="F3515" t="s">
        <v>12</v>
      </c>
      <c r="G3515" t="s">
        <v>13</v>
      </c>
      <c r="H3515" t="s">
        <v>13</v>
      </c>
      <c r="I3515">
        <v>55</v>
      </c>
      <c r="J3515" t="str">
        <f>IF(ABS((C3515-AVERAGE($C:$C))/_xlfn.STDEV.S(moras2[SALARIO]))&gt;1.96,"Atípico","No")</f>
        <v>No</v>
      </c>
      <c r="K3515" t="str">
        <f>IF(ABS((moras2[[#This Row],[EDAD]]-AVERAGE($I:$I))/_xlfn.STDEV.S($I:$I))&gt;1.96,"Atípico","No")</f>
        <v>No</v>
      </c>
      <c r="L3515" t="str">
        <f t="shared" si="108"/>
        <v>46-55</v>
      </c>
      <c r="M3515" t="str">
        <f t="shared" si="109"/>
        <v>0-500.000</v>
      </c>
    </row>
    <row r="3516" spans="1:13" x14ac:dyDescent="0.35">
      <c r="A3516">
        <v>333</v>
      </c>
      <c r="B3516" t="s">
        <v>9</v>
      </c>
      <c r="C3516">
        <v>304232.90000000002</v>
      </c>
      <c r="D3516" t="s">
        <v>10</v>
      </c>
      <c r="E3516" t="s">
        <v>16</v>
      </c>
      <c r="F3516" t="s">
        <v>12</v>
      </c>
      <c r="G3516" t="s">
        <v>12</v>
      </c>
      <c r="H3516" t="s">
        <v>13</v>
      </c>
      <c r="I3516">
        <v>24</v>
      </c>
      <c r="J3516" t="str">
        <f>IF(ABS((C3516-AVERAGE($C:$C))/_xlfn.STDEV.S(moras2[SALARIO]))&gt;1.96,"Atípico","No")</f>
        <v>No</v>
      </c>
      <c r="K3516" t="str">
        <f>IF(ABS((moras2[[#This Row],[EDAD]]-AVERAGE($I:$I))/_xlfn.STDEV.S($I:$I))&gt;1.96,"Atípico","No")</f>
        <v>No</v>
      </c>
      <c r="L3516" t="str">
        <f t="shared" si="108"/>
        <v>26-35</v>
      </c>
      <c r="M3516" t="str">
        <f t="shared" si="109"/>
        <v>0-500.000</v>
      </c>
    </row>
    <row r="3517" spans="1:13" x14ac:dyDescent="0.35">
      <c r="A3517">
        <v>2532</v>
      </c>
      <c r="B3517" t="s">
        <v>9</v>
      </c>
      <c r="C3517">
        <v>303386</v>
      </c>
      <c r="D3517" t="s">
        <v>10</v>
      </c>
      <c r="E3517" t="s">
        <v>16</v>
      </c>
      <c r="F3517" t="s">
        <v>12</v>
      </c>
      <c r="G3517" t="s">
        <v>12</v>
      </c>
      <c r="H3517" t="s">
        <v>13</v>
      </c>
      <c r="I3517">
        <v>35</v>
      </c>
      <c r="J3517" t="str">
        <f>IF(ABS((C3517-AVERAGE($C:$C))/_xlfn.STDEV.S(moras2[SALARIO]))&gt;1.96,"Atípico","No")</f>
        <v>No</v>
      </c>
      <c r="K3517" t="str">
        <f>IF(ABS((moras2[[#This Row],[EDAD]]-AVERAGE($I:$I))/_xlfn.STDEV.S($I:$I))&gt;1.96,"Atípico","No")</f>
        <v>No</v>
      </c>
      <c r="L3517" t="str">
        <f t="shared" si="108"/>
        <v>26-35</v>
      </c>
      <c r="M3517" t="str">
        <f t="shared" si="109"/>
        <v>0-500.000</v>
      </c>
    </row>
    <row r="3518" spans="1:13" x14ac:dyDescent="0.35">
      <c r="A3518">
        <v>1490</v>
      </c>
      <c r="B3518" t="s">
        <v>9</v>
      </c>
      <c r="C3518">
        <v>303333</v>
      </c>
      <c r="D3518" t="s">
        <v>10</v>
      </c>
      <c r="E3518" t="s">
        <v>16</v>
      </c>
      <c r="F3518" t="s">
        <v>12</v>
      </c>
      <c r="G3518" t="s">
        <v>12</v>
      </c>
      <c r="H3518" t="s">
        <v>13</v>
      </c>
      <c r="I3518">
        <v>38</v>
      </c>
      <c r="J3518" t="str">
        <f>IF(ABS((C3518-AVERAGE($C:$C))/_xlfn.STDEV.S(moras2[SALARIO]))&gt;1.96,"Atípico","No")</f>
        <v>No</v>
      </c>
      <c r="K3518" t="str">
        <f>IF(ABS((moras2[[#This Row],[EDAD]]-AVERAGE($I:$I))/_xlfn.STDEV.S($I:$I))&gt;1.96,"Atípico","No")</f>
        <v>No</v>
      </c>
      <c r="L3518" t="str">
        <f t="shared" si="108"/>
        <v>36-45</v>
      </c>
      <c r="M3518" t="str">
        <f t="shared" si="109"/>
        <v>0-500.000</v>
      </c>
    </row>
    <row r="3519" spans="1:13" x14ac:dyDescent="0.35">
      <c r="A3519">
        <v>1193</v>
      </c>
      <c r="B3519" t="s">
        <v>9</v>
      </c>
      <c r="C3519">
        <v>303131</v>
      </c>
      <c r="D3519" t="s">
        <v>14</v>
      </c>
      <c r="E3519" t="s">
        <v>11</v>
      </c>
      <c r="F3519" t="s">
        <v>12</v>
      </c>
      <c r="G3519" t="s">
        <v>13</v>
      </c>
      <c r="H3519" t="s">
        <v>13</v>
      </c>
      <c r="I3519">
        <v>88</v>
      </c>
      <c r="J3519" t="str">
        <f>IF(ABS((C3519-AVERAGE($C:$C))/_xlfn.STDEV.S(moras2[SALARIO]))&gt;1.96,"Atípico","No")</f>
        <v>No</v>
      </c>
      <c r="K3519" t="str">
        <f>IF(ABS((moras2[[#This Row],[EDAD]]-AVERAGE($I:$I))/_xlfn.STDEV.S($I:$I))&gt;1.96,"Atípico","No")</f>
        <v>Atípico</v>
      </c>
      <c r="L3519" t="str">
        <f t="shared" si="108"/>
        <v>56+</v>
      </c>
      <c r="M3519" t="str">
        <f t="shared" si="109"/>
        <v>0-500.000</v>
      </c>
    </row>
    <row r="3520" spans="1:13" x14ac:dyDescent="0.35">
      <c r="A3520">
        <v>2117</v>
      </c>
      <c r="B3520" t="s">
        <v>9</v>
      </c>
      <c r="C3520">
        <v>303000</v>
      </c>
      <c r="D3520" t="s">
        <v>10</v>
      </c>
      <c r="E3520" t="s">
        <v>16</v>
      </c>
      <c r="F3520" t="s">
        <v>12</v>
      </c>
      <c r="G3520" t="s">
        <v>13</v>
      </c>
      <c r="H3520" t="s">
        <v>13</v>
      </c>
      <c r="I3520">
        <v>24</v>
      </c>
      <c r="J3520" t="str">
        <f>IF(ABS((C3520-AVERAGE($C:$C))/_xlfn.STDEV.S(moras2[SALARIO]))&gt;1.96,"Atípico","No")</f>
        <v>No</v>
      </c>
      <c r="K3520" t="str">
        <f>IF(ABS((moras2[[#This Row],[EDAD]]-AVERAGE($I:$I))/_xlfn.STDEV.S($I:$I))&gt;1.96,"Atípico","No")</f>
        <v>No</v>
      </c>
      <c r="L3520" t="str">
        <f t="shared" si="108"/>
        <v>26-35</v>
      </c>
      <c r="M3520" t="str">
        <f t="shared" si="109"/>
        <v>0-500.000</v>
      </c>
    </row>
    <row r="3521" spans="1:13" x14ac:dyDescent="0.35">
      <c r="A3521">
        <v>4206</v>
      </c>
      <c r="B3521" t="s">
        <v>9</v>
      </c>
      <c r="C3521">
        <v>302982</v>
      </c>
      <c r="D3521" t="s">
        <v>18</v>
      </c>
      <c r="E3521" t="s">
        <v>16</v>
      </c>
      <c r="F3521" t="s">
        <v>12</v>
      </c>
      <c r="G3521" t="s">
        <v>13</v>
      </c>
      <c r="H3521" t="s">
        <v>13</v>
      </c>
      <c r="I3521">
        <v>63</v>
      </c>
      <c r="J3521" t="str">
        <f>IF(ABS((C3521-AVERAGE($C:$C))/_xlfn.STDEV.S(moras2[SALARIO]))&gt;1.96,"Atípico","No")</f>
        <v>No</v>
      </c>
      <c r="K3521" t="str">
        <f>IF(ABS((moras2[[#This Row],[EDAD]]-AVERAGE($I:$I))/_xlfn.STDEV.S($I:$I))&gt;1.96,"Atípico","No")</f>
        <v>No</v>
      </c>
      <c r="L3521" t="str">
        <f t="shared" si="108"/>
        <v>56+</v>
      </c>
      <c r="M3521" t="str">
        <f t="shared" si="109"/>
        <v>0-500.000</v>
      </c>
    </row>
    <row r="3522" spans="1:13" x14ac:dyDescent="0.35">
      <c r="A3522">
        <v>4826</v>
      </c>
      <c r="B3522" t="s">
        <v>9</v>
      </c>
      <c r="C3522">
        <v>302709.55</v>
      </c>
      <c r="D3522" t="s">
        <v>10</v>
      </c>
      <c r="E3522" t="s">
        <v>16</v>
      </c>
      <c r="F3522" t="s">
        <v>12</v>
      </c>
      <c r="G3522" t="s">
        <v>13</v>
      </c>
      <c r="H3522" t="s">
        <v>13</v>
      </c>
      <c r="I3522">
        <v>32</v>
      </c>
      <c r="J3522" t="str">
        <f>IF(ABS((C3522-AVERAGE($C:$C))/_xlfn.STDEV.S(moras2[SALARIO]))&gt;1.96,"Atípico","No")</f>
        <v>No</v>
      </c>
      <c r="K3522" t="str">
        <f>IF(ABS((moras2[[#This Row],[EDAD]]-AVERAGE($I:$I))/_xlfn.STDEV.S($I:$I))&gt;1.96,"Atípico","No")</f>
        <v>No</v>
      </c>
      <c r="L3522" t="str">
        <f t="shared" ref="L3522:L3585" si="110">IF(I3522&lt;=35,"26-35",IF(I3522&lt;=45,"36-45",IF(I3522&lt;=55,"46-55","56+")))</f>
        <v>26-35</v>
      </c>
      <c r="M3522" t="str">
        <f t="shared" ref="M3522:M3585" si="111">IF(C3522&lt;=500000,"0-500.000",
IF(C3522&lt;=1000000,"500.001-1.000.000",
IF(C3522&lt;=5000000,"1.000.001-5.000.000",
"5.000.001-16.858.742")))</f>
        <v>0-500.000</v>
      </c>
    </row>
    <row r="3523" spans="1:13" x14ac:dyDescent="0.35">
      <c r="A3523">
        <v>3532</v>
      </c>
      <c r="B3523" t="s">
        <v>15</v>
      </c>
      <c r="C3523">
        <v>302470</v>
      </c>
      <c r="D3523" t="s">
        <v>17</v>
      </c>
      <c r="E3523" t="s">
        <v>16</v>
      </c>
      <c r="F3523" t="s">
        <v>12</v>
      </c>
      <c r="G3523" t="s">
        <v>12</v>
      </c>
      <c r="H3523" t="s">
        <v>13</v>
      </c>
      <c r="I3523">
        <v>28</v>
      </c>
      <c r="J3523" t="str">
        <f>IF(ABS((C3523-AVERAGE($C:$C))/_xlfn.STDEV.S(moras2[SALARIO]))&gt;1.96,"Atípico","No")</f>
        <v>No</v>
      </c>
      <c r="K3523" t="str">
        <f>IF(ABS((moras2[[#This Row],[EDAD]]-AVERAGE($I:$I))/_xlfn.STDEV.S($I:$I))&gt;1.96,"Atípico","No")</f>
        <v>No</v>
      </c>
      <c r="L3523" t="str">
        <f t="shared" si="110"/>
        <v>26-35</v>
      </c>
      <c r="M3523" t="str">
        <f t="shared" si="111"/>
        <v>0-500.000</v>
      </c>
    </row>
    <row r="3524" spans="1:13" x14ac:dyDescent="0.35">
      <c r="A3524">
        <v>1301</v>
      </c>
      <c r="B3524" t="s">
        <v>15</v>
      </c>
      <c r="C3524">
        <v>302470</v>
      </c>
      <c r="D3524" t="s">
        <v>17</v>
      </c>
      <c r="E3524" t="s">
        <v>16</v>
      </c>
      <c r="F3524" t="s">
        <v>12</v>
      </c>
      <c r="G3524" t="s">
        <v>12</v>
      </c>
      <c r="H3524" t="s">
        <v>13</v>
      </c>
      <c r="I3524">
        <v>29</v>
      </c>
      <c r="J3524" t="str">
        <f>IF(ABS((C3524-AVERAGE($C:$C))/_xlfn.STDEV.S(moras2[SALARIO]))&gt;1.96,"Atípico","No")</f>
        <v>No</v>
      </c>
      <c r="K3524" t="str">
        <f>IF(ABS((moras2[[#This Row],[EDAD]]-AVERAGE($I:$I))/_xlfn.STDEV.S($I:$I))&gt;1.96,"Atípico","No")</f>
        <v>No</v>
      </c>
      <c r="L3524" t="str">
        <f t="shared" si="110"/>
        <v>26-35</v>
      </c>
      <c r="M3524" t="str">
        <f t="shared" si="111"/>
        <v>0-500.000</v>
      </c>
    </row>
    <row r="3525" spans="1:13" x14ac:dyDescent="0.35">
      <c r="A3525">
        <v>2638</v>
      </c>
      <c r="B3525" t="s">
        <v>9</v>
      </c>
      <c r="C3525">
        <v>302470</v>
      </c>
      <c r="D3525" t="s">
        <v>17</v>
      </c>
      <c r="E3525" t="s">
        <v>16</v>
      </c>
      <c r="F3525" t="s">
        <v>12</v>
      </c>
      <c r="G3525" t="s">
        <v>13</v>
      </c>
      <c r="H3525" t="s">
        <v>13</v>
      </c>
      <c r="I3525">
        <v>29</v>
      </c>
      <c r="J3525" t="str">
        <f>IF(ABS((C3525-AVERAGE($C:$C))/_xlfn.STDEV.S(moras2[SALARIO]))&gt;1.96,"Atípico","No")</f>
        <v>No</v>
      </c>
      <c r="K3525" t="str">
        <f>IF(ABS((moras2[[#This Row],[EDAD]]-AVERAGE($I:$I))/_xlfn.STDEV.S($I:$I))&gt;1.96,"Atípico","No")</f>
        <v>No</v>
      </c>
      <c r="L3525" t="str">
        <f t="shared" si="110"/>
        <v>26-35</v>
      </c>
      <c r="M3525" t="str">
        <f t="shared" si="111"/>
        <v>0-500.000</v>
      </c>
    </row>
    <row r="3526" spans="1:13" x14ac:dyDescent="0.35">
      <c r="A3526">
        <v>2411</v>
      </c>
      <c r="B3526" t="s">
        <v>9</v>
      </c>
      <c r="C3526">
        <v>302470</v>
      </c>
      <c r="D3526" t="s">
        <v>17</v>
      </c>
      <c r="E3526" t="s">
        <v>16</v>
      </c>
      <c r="F3526" t="s">
        <v>12</v>
      </c>
      <c r="G3526" t="s">
        <v>12</v>
      </c>
      <c r="H3526" t="s">
        <v>13</v>
      </c>
      <c r="I3526">
        <v>34</v>
      </c>
      <c r="J3526" t="str">
        <f>IF(ABS((C3526-AVERAGE($C:$C))/_xlfn.STDEV.S(moras2[SALARIO]))&gt;1.96,"Atípico","No")</f>
        <v>No</v>
      </c>
      <c r="K3526" t="str">
        <f>IF(ABS((moras2[[#This Row],[EDAD]]-AVERAGE($I:$I))/_xlfn.STDEV.S($I:$I))&gt;1.96,"Atípico","No")</f>
        <v>No</v>
      </c>
      <c r="L3526" t="str">
        <f t="shared" si="110"/>
        <v>26-35</v>
      </c>
      <c r="M3526" t="str">
        <f t="shared" si="111"/>
        <v>0-500.000</v>
      </c>
    </row>
    <row r="3527" spans="1:13" x14ac:dyDescent="0.35">
      <c r="A3527">
        <v>963</v>
      </c>
      <c r="B3527" t="s">
        <v>9</v>
      </c>
      <c r="C3527">
        <v>302470</v>
      </c>
      <c r="D3527" t="s">
        <v>17</v>
      </c>
      <c r="E3527" t="s">
        <v>16</v>
      </c>
      <c r="F3527" t="s">
        <v>12</v>
      </c>
      <c r="G3527" t="s">
        <v>13</v>
      </c>
      <c r="H3527" t="s">
        <v>13</v>
      </c>
      <c r="I3527">
        <v>43</v>
      </c>
      <c r="J3527" t="str">
        <f>IF(ABS((C3527-AVERAGE($C:$C))/_xlfn.STDEV.S(moras2[SALARIO]))&gt;1.96,"Atípico","No")</f>
        <v>No</v>
      </c>
      <c r="K3527" t="str">
        <f>IF(ABS((moras2[[#This Row],[EDAD]]-AVERAGE($I:$I))/_xlfn.STDEV.S($I:$I))&gt;1.96,"Atípico","No")</f>
        <v>No</v>
      </c>
      <c r="L3527" t="str">
        <f t="shared" si="110"/>
        <v>36-45</v>
      </c>
      <c r="M3527" t="str">
        <f t="shared" si="111"/>
        <v>0-500.000</v>
      </c>
    </row>
    <row r="3528" spans="1:13" x14ac:dyDescent="0.35">
      <c r="A3528">
        <v>4394</v>
      </c>
      <c r="B3528" t="s">
        <v>15</v>
      </c>
      <c r="C3528">
        <v>302470</v>
      </c>
      <c r="D3528" t="s">
        <v>17</v>
      </c>
      <c r="E3528" t="s">
        <v>16</v>
      </c>
      <c r="F3528" t="s">
        <v>12</v>
      </c>
      <c r="G3528" t="s">
        <v>13</v>
      </c>
      <c r="H3528" t="s">
        <v>13</v>
      </c>
      <c r="I3528">
        <v>54</v>
      </c>
      <c r="J3528" t="str">
        <f>IF(ABS((C3528-AVERAGE($C:$C))/_xlfn.STDEV.S(moras2[SALARIO]))&gt;1.96,"Atípico","No")</f>
        <v>No</v>
      </c>
      <c r="K3528" t="str">
        <f>IF(ABS((moras2[[#This Row],[EDAD]]-AVERAGE($I:$I))/_xlfn.STDEV.S($I:$I))&gt;1.96,"Atípico","No")</f>
        <v>No</v>
      </c>
      <c r="L3528" t="str">
        <f t="shared" si="110"/>
        <v>46-55</v>
      </c>
      <c r="M3528" t="str">
        <f t="shared" si="111"/>
        <v>0-500.000</v>
      </c>
    </row>
    <row r="3529" spans="1:13" x14ac:dyDescent="0.35">
      <c r="A3529">
        <v>4970</v>
      </c>
      <c r="B3529" t="s">
        <v>15</v>
      </c>
      <c r="C3529">
        <v>302470</v>
      </c>
      <c r="D3529" t="s">
        <v>18</v>
      </c>
      <c r="E3529" t="s">
        <v>16</v>
      </c>
      <c r="F3529" t="s">
        <v>12</v>
      </c>
      <c r="G3529" t="s">
        <v>13</v>
      </c>
      <c r="H3529" t="s">
        <v>13</v>
      </c>
      <c r="I3529">
        <v>23</v>
      </c>
      <c r="J3529" t="str">
        <f>IF(ABS((C3529-AVERAGE($C:$C))/_xlfn.STDEV.S(moras2[SALARIO]))&gt;1.96,"Atípico","No")</f>
        <v>No</v>
      </c>
      <c r="K3529" t="str">
        <f>IF(ABS((moras2[[#This Row],[EDAD]]-AVERAGE($I:$I))/_xlfn.STDEV.S($I:$I))&gt;1.96,"Atípico","No")</f>
        <v>No</v>
      </c>
      <c r="L3529" t="str">
        <f t="shared" si="110"/>
        <v>26-35</v>
      </c>
      <c r="M3529" t="str">
        <f t="shared" si="111"/>
        <v>0-500.000</v>
      </c>
    </row>
    <row r="3530" spans="1:13" x14ac:dyDescent="0.35">
      <c r="A3530">
        <v>4194</v>
      </c>
      <c r="B3530" t="s">
        <v>15</v>
      </c>
      <c r="C3530">
        <v>302470</v>
      </c>
      <c r="D3530" t="s">
        <v>18</v>
      </c>
      <c r="E3530" t="s">
        <v>16</v>
      </c>
      <c r="F3530" t="s">
        <v>12</v>
      </c>
      <c r="G3530" t="s">
        <v>13</v>
      </c>
      <c r="H3530" t="s">
        <v>13</v>
      </c>
      <c r="I3530">
        <v>24</v>
      </c>
      <c r="J3530" t="str">
        <f>IF(ABS((C3530-AVERAGE($C:$C))/_xlfn.STDEV.S(moras2[SALARIO]))&gt;1.96,"Atípico","No")</f>
        <v>No</v>
      </c>
      <c r="K3530" t="str">
        <f>IF(ABS((moras2[[#This Row],[EDAD]]-AVERAGE($I:$I))/_xlfn.STDEV.S($I:$I))&gt;1.96,"Atípico","No")</f>
        <v>No</v>
      </c>
      <c r="L3530" t="str">
        <f t="shared" si="110"/>
        <v>26-35</v>
      </c>
      <c r="M3530" t="str">
        <f t="shared" si="111"/>
        <v>0-500.000</v>
      </c>
    </row>
    <row r="3531" spans="1:13" x14ac:dyDescent="0.35">
      <c r="A3531">
        <v>3294</v>
      </c>
      <c r="B3531" t="s">
        <v>15</v>
      </c>
      <c r="C3531">
        <v>302470</v>
      </c>
      <c r="D3531" t="s">
        <v>18</v>
      </c>
      <c r="E3531" t="s">
        <v>16</v>
      </c>
      <c r="F3531" t="s">
        <v>12</v>
      </c>
      <c r="G3531" t="s">
        <v>13</v>
      </c>
      <c r="H3531" t="s">
        <v>13</v>
      </c>
      <c r="I3531">
        <v>28</v>
      </c>
      <c r="J3531" t="str">
        <f>IF(ABS((C3531-AVERAGE($C:$C))/_xlfn.STDEV.S(moras2[SALARIO]))&gt;1.96,"Atípico","No")</f>
        <v>No</v>
      </c>
      <c r="K3531" t="str">
        <f>IF(ABS((moras2[[#This Row],[EDAD]]-AVERAGE($I:$I))/_xlfn.STDEV.S($I:$I))&gt;1.96,"Atípico","No")</f>
        <v>No</v>
      </c>
      <c r="L3531" t="str">
        <f t="shared" si="110"/>
        <v>26-35</v>
      </c>
      <c r="M3531" t="str">
        <f t="shared" si="111"/>
        <v>0-500.000</v>
      </c>
    </row>
    <row r="3532" spans="1:13" x14ac:dyDescent="0.35">
      <c r="A3532">
        <v>1087</v>
      </c>
      <c r="B3532" t="s">
        <v>9</v>
      </c>
      <c r="C3532">
        <v>302470</v>
      </c>
      <c r="D3532" t="s">
        <v>18</v>
      </c>
      <c r="E3532" t="s">
        <v>16</v>
      </c>
      <c r="F3532" t="s">
        <v>12</v>
      </c>
      <c r="G3532" t="s">
        <v>13</v>
      </c>
      <c r="H3532" t="s">
        <v>12</v>
      </c>
      <c r="I3532">
        <v>31</v>
      </c>
      <c r="J3532" t="str">
        <f>IF(ABS((C3532-AVERAGE($C:$C))/_xlfn.STDEV.S(moras2[SALARIO]))&gt;1.96,"Atípico","No")</f>
        <v>No</v>
      </c>
      <c r="K3532" t="str">
        <f>IF(ABS((moras2[[#This Row],[EDAD]]-AVERAGE($I:$I))/_xlfn.STDEV.S($I:$I))&gt;1.96,"Atípico","No")</f>
        <v>No</v>
      </c>
      <c r="L3532" t="str">
        <f t="shared" si="110"/>
        <v>26-35</v>
      </c>
      <c r="M3532" t="str">
        <f t="shared" si="111"/>
        <v>0-500.000</v>
      </c>
    </row>
    <row r="3533" spans="1:13" x14ac:dyDescent="0.35">
      <c r="A3533">
        <v>2145</v>
      </c>
      <c r="B3533" t="s">
        <v>9</v>
      </c>
      <c r="C3533">
        <v>302470</v>
      </c>
      <c r="D3533" t="s">
        <v>18</v>
      </c>
      <c r="E3533" t="s">
        <v>16</v>
      </c>
      <c r="F3533" t="s">
        <v>12</v>
      </c>
      <c r="G3533" t="s">
        <v>13</v>
      </c>
      <c r="H3533" t="s">
        <v>13</v>
      </c>
      <c r="I3533">
        <v>48</v>
      </c>
      <c r="J3533" t="str">
        <f>IF(ABS((C3533-AVERAGE($C:$C))/_xlfn.STDEV.S(moras2[SALARIO]))&gt;1.96,"Atípico","No")</f>
        <v>No</v>
      </c>
      <c r="K3533" t="str">
        <f>IF(ABS((moras2[[#This Row],[EDAD]]-AVERAGE($I:$I))/_xlfn.STDEV.S($I:$I))&gt;1.96,"Atípico","No")</f>
        <v>No</v>
      </c>
      <c r="L3533" t="str">
        <f t="shared" si="110"/>
        <v>46-55</v>
      </c>
      <c r="M3533" t="str">
        <f t="shared" si="111"/>
        <v>0-500.000</v>
      </c>
    </row>
    <row r="3534" spans="1:13" x14ac:dyDescent="0.35">
      <c r="A3534">
        <v>3599</v>
      </c>
      <c r="B3534" t="s">
        <v>9</v>
      </c>
      <c r="C3534">
        <v>302470</v>
      </c>
      <c r="D3534" t="s">
        <v>18</v>
      </c>
      <c r="E3534" t="s">
        <v>16</v>
      </c>
      <c r="F3534" t="s">
        <v>12</v>
      </c>
      <c r="G3534" t="s">
        <v>13</v>
      </c>
      <c r="H3534" t="s">
        <v>13</v>
      </c>
      <c r="I3534">
        <v>53</v>
      </c>
      <c r="J3534" t="str">
        <f>IF(ABS((C3534-AVERAGE($C:$C))/_xlfn.STDEV.S(moras2[SALARIO]))&gt;1.96,"Atípico","No")</f>
        <v>No</v>
      </c>
      <c r="K3534" t="str">
        <f>IF(ABS((moras2[[#This Row],[EDAD]]-AVERAGE($I:$I))/_xlfn.STDEV.S($I:$I))&gt;1.96,"Atípico","No")</f>
        <v>No</v>
      </c>
      <c r="L3534" t="str">
        <f t="shared" si="110"/>
        <v>46-55</v>
      </c>
      <c r="M3534" t="str">
        <f t="shared" si="111"/>
        <v>0-500.000</v>
      </c>
    </row>
    <row r="3535" spans="1:13" x14ac:dyDescent="0.35">
      <c r="A3535">
        <v>3001</v>
      </c>
      <c r="B3535" t="s">
        <v>9</v>
      </c>
      <c r="C3535">
        <v>302470</v>
      </c>
      <c r="D3535" t="s">
        <v>18</v>
      </c>
      <c r="E3535" t="s">
        <v>16</v>
      </c>
      <c r="F3535" t="s">
        <v>12</v>
      </c>
      <c r="G3535" t="s">
        <v>13</v>
      </c>
      <c r="H3535" t="s">
        <v>13</v>
      </c>
      <c r="I3535">
        <v>61</v>
      </c>
      <c r="J3535" t="str">
        <f>IF(ABS((C3535-AVERAGE($C:$C))/_xlfn.STDEV.S(moras2[SALARIO]))&gt;1.96,"Atípico","No")</f>
        <v>No</v>
      </c>
      <c r="K3535" t="str">
        <f>IF(ABS((moras2[[#This Row],[EDAD]]-AVERAGE($I:$I))/_xlfn.STDEV.S($I:$I))&gt;1.96,"Atípico","No")</f>
        <v>No</v>
      </c>
      <c r="L3535" t="str">
        <f t="shared" si="110"/>
        <v>56+</v>
      </c>
      <c r="M3535" t="str">
        <f t="shared" si="111"/>
        <v>0-500.000</v>
      </c>
    </row>
    <row r="3536" spans="1:13" x14ac:dyDescent="0.35">
      <c r="A3536">
        <v>409</v>
      </c>
      <c r="B3536" t="s">
        <v>9</v>
      </c>
      <c r="C3536">
        <v>302188</v>
      </c>
      <c r="D3536" t="s">
        <v>17</v>
      </c>
      <c r="E3536" t="s">
        <v>16</v>
      </c>
      <c r="F3536" t="s">
        <v>12</v>
      </c>
      <c r="G3536" t="s">
        <v>13</v>
      </c>
      <c r="H3536" t="s">
        <v>13</v>
      </c>
      <c r="I3536">
        <v>36</v>
      </c>
      <c r="J3536" t="str">
        <f>IF(ABS((C3536-AVERAGE($C:$C))/_xlfn.STDEV.S(moras2[SALARIO]))&gt;1.96,"Atípico","No")</f>
        <v>No</v>
      </c>
      <c r="K3536" t="str">
        <f>IF(ABS((moras2[[#This Row],[EDAD]]-AVERAGE($I:$I))/_xlfn.STDEV.S($I:$I))&gt;1.96,"Atípico","No")</f>
        <v>No</v>
      </c>
      <c r="L3536" t="str">
        <f t="shared" si="110"/>
        <v>36-45</v>
      </c>
      <c r="M3536" t="str">
        <f t="shared" si="111"/>
        <v>0-500.000</v>
      </c>
    </row>
    <row r="3537" spans="1:13" x14ac:dyDescent="0.35">
      <c r="A3537">
        <v>2758</v>
      </c>
      <c r="B3537" t="s">
        <v>15</v>
      </c>
      <c r="C3537">
        <v>302010</v>
      </c>
      <c r="D3537" t="s">
        <v>18</v>
      </c>
      <c r="E3537" t="s">
        <v>16</v>
      </c>
      <c r="F3537" t="s">
        <v>12</v>
      </c>
      <c r="G3537" t="s">
        <v>13</v>
      </c>
      <c r="H3537" t="s">
        <v>13</v>
      </c>
      <c r="I3537">
        <v>24</v>
      </c>
      <c r="J3537" t="str">
        <f>IF(ABS((C3537-AVERAGE($C:$C))/_xlfn.STDEV.S(moras2[SALARIO]))&gt;1.96,"Atípico","No")</f>
        <v>No</v>
      </c>
      <c r="K3537" t="str">
        <f>IF(ABS((moras2[[#This Row],[EDAD]]-AVERAGE($I:$I))/_xlfn.STDEV.S($I:$I))&gt;1.96,"Atípico","No")</f>
        <v>No</v>
      </c>
      <c r="L3537" t="str">
        <f t="shared" si="110"/>
        <v>26-35</v>
      </c>
      <c r="M3537" t="str">
        <f t="shared" si="111"/>
        <v>0-500.000</v>
      </c>
    </row>
    <row r="3538" spans="1:13" x14ac:dyDescent="0.35">
      <c r="A3538">
        <v>4358</v>
      </c>
      <c r="B3538" t="s">
        <v>9</v>
      </c>
      <c r="C3538">
        <v>301948</v>
      </c>
      <c r="D3538" t="s">
        <v>19</v>
      </c>
      <c r="E3538" t="s">
        <v>16</v>
      </c>
      <c r="F3538" t="s">
        <v>12</v>
      </c>
      <c r="G3538" t="s">
        <v>13</v>
      </c>
      <c r="H3538" t="s">
        <v>13</v>
      </c>
      <c r="I3538">
        <v>63</v>
      </c>
      <c r="J3538" t="str">
        <f>IF(ABS((C3538-AVERAGE($C:$C))/_xlfn.STDEV.S(moras2[SALARIO]))&gt;1.96,"Atípico","No")</f>
        <v>No</v>
      </c>
      <c r="K3538" t="str">
        <f>IF(ABS((moras2[[#This Row],[EDAD]]-AVERAGE($I:$I))/_xlfn.STDEV.S($I:$I))&gt;1.96,"Atípico","No")</f>
        <v>No</v>
      </c>
      <c r="L3538" t="str">
        <f t="shared" si="110"/>
        <v>56+</v>
      </c>
      <c r="M3538" t="str">
        <f t="shared" si="111"/>
        <v>0-500.000</v>
      </c>
    </row>
    <row r="3539" spans="1:13" x14ac:dyDescent="0.35">
      <c r="A3539">
        <v>4582</v>
      </c>
      <c r="B3539" t="s">
        <v>9</v>
      </c>
      <c r="C3539">
        <v>301853</v>
      </c>
      <c r="D3539" t="s">
        <v>18</v>
      </c>
      <c r="E3539" t="s">
        <v>16</v>
      </c>
      <c r="F3539" t="s">
        <v>12</v>
      </c>
      <c r="G3539" t="s">
        <v>13</v>
      </c>
      <c r="H3539" t="s">
        <v>13</v>
      </c>
      <c r="I3539">
        <v>25</v>
      </c>
      <c r="J3539" t="str">
        <f>IF(ABS((C3539-AVERAGE($C:$C))/_xlfn.STDEV.S(moras2[SALARIO]))&gt;1.96,"Atípico","No")</f>
        <v>No</v>
      </c>
      <c r="K3539" t="str">
        <f>IF(ABS((moras2[[#This Row],[EDAD]]-AVERAGE($I:$I))/_xlfn.STDEV.S($I:$I))&gt;1.96,"Atípico","No")</f>
        <v>No</v>
      </c>
      <c r="L3539" t="str">
        <f t="shared" si="110"/>
        <v>26-35</v>
      </c>
      <c r="M3539" t="str">
        <f t="shared" si="111"/>
        <v>0-500.000</v>
      </c>
    </row>
    <row r="3540" spans="1:13" x14ac:dyDescent="0.35">
      <c r="A3540">
        <v>2977</v>
      </c>
      <c r="B3540" t="s">
        <v>9</v>
      </c>
      <c r="C3540">
        <v>301783</v>
      </c>
      <c r="D3540" t="s">
        <v>10</v>
      </c>
      <c r="E3540" t="s">
        <v>16</v>
      </c>
      <c r="F3540" t="s">
        <v>12</v>
      </c>
      <c r="G3540" t="s">
        <v>13</v>
      </c>
      <c r="H3540" t="s">
        <v>12</v>
      </c>
      <c r="I3540">
        <v>36</v>
      </c>
      <c r="J3540" t="str">
        <f>IF(ABS((C3540-AVERAGE($C:$C))/_xlfn.STDEV.S(moras2[SALARIO]))&gt;1.96,"Atípico","No")</f>
        <v>No</v>
      </c>
      <c r="K3540" t="str">
        <f>IF(ABS((moras2[[#This Row],[EDAD]]-AVERAGE($I:$I))/_xlfn.STDEV.S($I:$I))&gt;1.96,"Atípico","No")</f>
        <v>No</v>
      </c>
      <c r="L3540" t="str">
        <f t="shared" si="110"/>
        <v>36-45</v>
      </c>
      <c r="M3540" t="str">
        <f t="shared" si="111"/>
        <v>0-500.000</v>
      </c>
    </row>
    <row r="3541" spans="1:13" x14ac:dyDescent="0.35">
      <c r="A3541">
        <v>1091</v>
      </c>
      <c r="B3541" t="s">
        <v>9</v>
      </c>
      <c r="C3541">
        <v>301597.40000000002</v>
      </c>
      <c r="D3541" t="s">
        <v>10</v>
      </c>
      <c r="E3541" t="s">
        <v>16</v>
      </c>
      <c r="F3541" t="s">
        <v>12</v>
      </c>
      <c r="G3541" t="s">
        <v>12</v>
      </c>
      <c r="H3541" t="s">
        <v>13</v>
      </c>
      <c r="I3541">
        <v>46</v>
      </c>
      <c r="J3541" t="str">
        <f>IF(ABS((C3541-AVERAGE($C:$C))/_xlfn.STDEV.S(moras2[SALARIO]))&gt;1.96,"Atípico","No")</f>
        <v>No</v>
      </c>
      <c r="K3541" t="str">
        <f>IF(ABS((moras2[[#This Row],[EDAD]]-AVERAGE($I:$I))/_xlfn.STDEV.S($I:$I))&gt;1.96,"Atípico","No")</f>
        <v>No</v>
      </c>
      <c r="L3541" t="str">
        <f t="shared" si="110"/>
        <v>46-55</v>
      </c>
      <c r="M3541" t="str">
        <f t="shared" si="111"/>
        <v>0-500.000</v>
      </c>
    </row>
    <row r="3542" spans="1:13" x14ac:dyDescent="0.35">
      <c r="A3542">
        <v>3913</v>
      </c>
      <c r="B3542" t="s">
        <v>9</v>
      </c>
      <c r="C3542">
        <v>301566</v>
      </c>
      <c r="D3542" t="s">
        <v>17</v>
      </c>
      <c r="E3542" t="s">
        <v>16</v>
      </c>
      <c r="F3542" t="s">
        <v>12</v>
      </c>
      <c r="G3542" t="s">
        <v>13</v>
      </c>
      <c r="H3542" t="s">
        <v>12</v>
      </c>
      <c r="I3542">
        <v>26</v>
      </c>
      <c r="J3542" t="str">
        <f>IF(ABS((C3542-AVERAGE($C:$C))/_xlfn.STDEV.S(moras2[SALARIO]))&gt;1.96,"Atípico","No")</f>
        <v>No</v>
      </c>
      <c r="K3542" t="str">
        <f>IF(ABS((moras2[[#This Row],[EDAD]]-AVERAGE($I:$I))/_xlfn.STDEV.S($I:$I))&gt;1.96,"Atípico","No")</f>
        <v>No</v>
      </c>
      <c r="L3542" t="str">
        <f t="shared" si="110"/>
        <v>26-35</v>
      </c>
      <c r="M3542" t="str">
        <f t="shared" si="111"/>
        <v>0-500.000</v>
      </c>
    </row>
    <row r="3543" spans="1:13" x14ac:dyDescent="0.35">
      <c r="A3543">
        <v>2165</v>
      </c>
      <c r="B3543" t="s">
        <v>9</v>
      </c>
      <c r="C3543">
        <v>301566</v>
      </c>
      <c r="D3543" t="s">
        <v>18</v>
      </c>
      <c r="E3543" t="s">
        <v>16</v>
      </c>
      <c r="F3543" t="s">
        <v>12</v>
      </c>
      <c r="G3543" t="s">
        <v>13</v>
      </c>
      <c r="H3543" t="s">
        <v>13</v>
      </c>
      <c r="I3543">
        <v>20</v>
      </c>
      <c r="J3543" t="str">
        <f>IF(ABS((C3543-AVERAGE($C:$C))/_xlfn.STDEV.S(moras2[SALARIO]))&gt;1.96,"Atípico","No")</f>
        <v>No</v>
      </c>
      <c r="K3543" t="str">
        <f>IF(ABS((moras2[[#This Row],[EDAD]]-AVERAGE($I:$I))/_xlfn.STDEV.S($I:$I))&gt;1.96,"Atípico","No")</f>
        <v>No</v>
      </c>
      <c r="L3543" t="str">
        <f t="shared" si="110"/>
        <v>26-35</v>
      </c>
      <c r="M3543" t="str">
        <f t="shared" si="111"/>
        <v>0-500.000</v>
      </c>
    </row>
    <row r="3544" spans="1:13" x14ac:dyDescent="0.35">
      <c r="A3544">
        <v>3062</v>
      </c>
      <c r="B3544" t="s">
        <v>9</v>
      </c>
      <c r="C3544">
        <v>301566</v>
      </c>
      <c r="D3544" t="s">
        <v>18</v>
      </c>
      <c r="E3544" t="s">
        <v>16</v>
      </c>
      <c r="F3544" t="s">
        <v>12</v>
      </c>
      <c r="G3544" t="s">
        <v>13</v>
      </c>
      <c r="H3544" t="s">
        <v>12</v>
      </c>
      <c r="I3544">
        <v>28</v>
      </c>
      <c r="J3544" t="str">
        <f>IF(ABS((C3544-AVERAGE($C:$C))/_xlfn.STDEV.S(moras2[SALARIO]))&gt;1.96,"Atípico","No")</f>
        <v>No</v>
      </c>
      <c r="K3544" t="str">
        <f>IF(ABS((moras2[[#This Row],[EDAD]]-AVERAGE($I:$I))/_xlfn.STDEV.S($I:$I))&gt;1.96,"Atípico","No")</f>
        <v>No</v>
      </c>
      <c r="L3544" t="str">
        <f t="shared" si="110"/>
        <v>26-35</v>
      </c>
      <c r="M3544" t="str">
        <f t="shared" si="111"/>
        <v>0-500.000</v>
      </c>
    </row>
    <row r="3545" spans="1:13" x14ac:dyDescent="0.35">
      <c r="A3545">
        <v>4222</v>
      </c>
      <c r="B3545" t="s">
        <v>9</v>
      </c>
      <c r="C3545">
        <v>301502.2</v>
      </c>
      <c r="D3545" t="s">
        <v>10</v>
      </c>
      <c r="E3545" t="s">
        <v>16</v>
      </c>
      <c r="F3545" t="s">
        <v>12</v>
      </c>
      <c r="G3545" t="s">
        <v>13</v>
      </c>
      <c r="H3545" t="s">
        <v>13</v>
      </c>
      <c r="I3545">
        <v>29</v>
      </c>
      <c r="J3545" t="str">
        <f>IF(ABS((C3545-AVERAGE($C:$C))/_xlfn.STDEV.S(moras2[SALARIO]))&gt;1.96,"Atípico","No")</f>
        <v>No</v>
      </c>
      <c r="K3545" t="str">
        <f>IF(ABS((moras2[[#This Row],[EDAD]]-AVERAGE($I:$I))/_xlfn.STDEV.S($I:$I))&gt;1.96,"Atípico","No")</f>
        <v>No</v>
      </c>
      <c r="L3545" t="str">
        <f t="shared" si="110"/>
        <v>26-35</v>
      </c>
      <c r="M3545" t="str">
        <f t="shared" si="111"/>
        <v>0-500.000</v>
      </c>
    </row>
    <row r="3546" spans="1:13" x14ac:dyDescent="0.35">
      <c r="A3546">
        <v>2189</v>
      </c>
      <c r="B3546" t="s">
        <v>15</v>
      </c>
      <c r="C3546">
        <v>301260</v>
      </c>
      <c r="D3546" t="s">
        <v>17</v>
      </c>
      <c r="E3546" t="s">
        <v>16</v>
      </c>
      <c r="F3546" t="s">
        <v>12</v>
      </c>
      <c r="G3546" t="s">
        <v>13</v>
      </c>
      <c r="H3546" t="s">
        <v>13</v>
      </c>
      <c r="I3546">
        <v>24</v>
      </c>
      <c r="J3546" t="str">
        <f>IF(ABS((C3546-AVERAGE($C:$C))/_xlfn.STDEV.S(moras2[SALARIO]))&gt;1.96,"Atípico","No")</f>
        <v>No</v>
      </c>
      <c r="K3546" t="str">
        <f>IF(ABS((moras2[[#This Row],[EDAD]]-AVERAGE($I:$I))/_xlfn.STDEV.S($I:$I))&gt;1.96,"Atípico","No")</f>
        <v>No</v>
      </c>
      <c r="L3546" t="str">
        <f t="shared" si="110"/>
        <v>26-35</v>
      </c>
      <c r="M3546" t="str">
        <f t="shared" si="111"/>
        <v>0-500.000</v>
      </c>
    </row>
    <row r="3547" spans="1:13" x14ac:dyDescent="0.35">
      <c r="A3547">
        <v>2525</v>
      </c>
      <c r="B3547" t="s">
        <v>15</v>
      </c>
      <c r="C3547">
        <v>301260</v>
      </c>
      <c r="D3547" t="s">
        <v>17</v>
      </c>
      <c r="E3547" t="s">
        <v>16</v>
      </c>
      <c r="F3547" t="s">
        <v>12</v>
      </c>
      <c r="G3547" t="s">
        <v>13</v>
      </c>
      <c r="H3547" t="s">
        <v>13</v>
      </c>
      <c r="I3547">
        <v>38</v>
      </c>
      <c r="J3547" t="str">
        <f>IF(ABS((C3547-AVERAGE($C:$C))/_xlfn.STDEV.S(moras2[SALARIO]))&gt;1.96,"Atípico","No")</f>
        <v>No</v>
      </c>
      <c r="K3547" t="str">
        <f>IF(ABS((moras2[[#This Row],[EDAD]]-AVERAGE($I:$I))/_xlfn.STDEV.S($I:$I))&gt;1.96,"Atípico","No")</f>
        <v>No</v>
      </c>
      <c r="L3547" t="str">
        <f t="shared" si="110"/>
        <v>36-45</v>
      </c>
      <c r="M3547" t="str">
        <f t="shared" si="111"/>
        <v>0-500.000</v>
      </c>
    </row>
    <row r="3548" spans="1:13" x14ac:dyDescent="0.35">
      <c r="A3548">
        <v>4132</v>
      </c>
      <c r="B3548" t="s">
        <v>9</v>
      </c>
      <c r="C3548">
        <v>301184</v>
      </c>
      <c r="D3548" t="s">
        <v>10</v>
      </c>
      <c r="E3548" t="s">
        <v>16</v>
      </c>
      <c r="F3548" t="s">
        <v>12</v>
      </c>
      <c r="G3548" t="s">
        <v>13</v>
      </c>
      <c r="H3548" t="s">
        <v>13</v>
      </c>
      <c r="I3548">
        <v>46</v>
      </c>
      <c r="J3548" t="str">
        <f>IF(ABS((C3548-AVERAGE($C:$C))/_xlfn.STDEV.S(moras2[SALARIO]))&gt;1.96,"Atípico","No")</f>
        <v>No</v>
      </c>
      <c r="K3548" t="str">
        <f>IF(ABS((moras2[[#This Row],[EDAD]]-AVERAGE($I:$I))/_xlfn.STDEV.S($I:$I))&gt;1.96,"Atípico","No")</f>
        <v>No</v>
      </c>
      <c r="L3548" t="str">
        <f t="shared" si="110"/>
        <v>46-55</v>
      </c>
      <c r="M3548" t="str">
        <f t="shared" si="111"/>
        <v>0-500.000</v>
      </c>
    </row>
    <row r="3549" spans="1:13" x14ac:dyDescent="0.35">
      <c r="A3549">
        <v>936</v>
      </c>
      <c r="B3549" t="s">
        <v>15</v>
      </c>
      <c r="C3549">
        <v>300932.62</v>
      </c>
      <c r="D3549" t="s">
        <v>10</v>
      </c>
      <c r="E3549" t="s">
        <v>16</v>
      </c>
      <c r="F3549" t="s">
        <v>12</v>
      </c>
      <c r="G3549" t="s">
        <v>13</v>
      </c>
      <c r="H3549" t="s">
        <v>13</v>
      </c>
      <c r="I3549">
        <v>52</v>
      </c>
      <c r="J3549" t="str">
        <f>IF(ABS((C3549-AVERAGE($C:$C))/_xlfn.STDEV.S(moras2[SALARIO]))&gt;1.96,"Atípico","No")</f>
        <v>No</v>
      </c>
      <c r="K3549" t="str">
        <f>IF(ABS((moras2[[#This Row],[EDAD]]-AVERAGE($I:$I))/_xlfn.STDEV.S($I:$I))&gt;1.96,"Atípico","No")</f>
        <v>No</v>
      </c>
      <c r="L3549" t="str">
        <f t="shared" si="110"/>
        <v>46-55</v>
      </c>
      <c r="M3549" t="str">
        <f t="shared" si="111"/>
        <v>0-500.000</v>
      </c>
    </row>
    <row r="3550" spans="1:13" x14ac:dyDescent="0.35">
      <c r="A3550">
        <v>2582</v>
      </c>
      <c r="B3550" t="s">
        <v>15</v>
      </c>
      <c r="C3550">
        <v>300611</v>
      </c>
      <c r="D3550" t="s">
        <v>18</v>
      </c>
      <c r="E3550" t="s">
        <v>16</v>
      </c>
      <c r="F3550" t="s">
        <v>12</v>
      </c>
      <c r="G3550" t="s">
        <v>13</v>
      </c>
      <c r="H3550" t="s">
        <v>13</v>
      </c>
      <c r="I3550">
        <v>51</v>
      </c>
      <c r="J3550" t="str">
        <f>IF(ABS((C3550-AVERAGE($C:$C))/_xlfn.STDEV.S(moras2[SALARIO]))&gt;1.96,"Atípico","No")</f>
        <v>No</v>
      </c>
      <c r="K3550" t="str">
        <f>IF(ABS((moras2[[#This Row],[EDAD]]-AVERAGE($I:$I))/_xlfn.STDEV.S($I:$I))&gt;1.96,"Atípico","No")</f>
        <v>No</v>
      </c>
      <c r="L3550" t="str">
        <f t="shared" si="110"/>
        <v>46-55</v>
      </c>
      <c r="M3550" t="str">
        <f t="shared" si="111"/>
        <v>0-500.000</v>
      </c>
    </row>
    <row r="3551" spans="1:13" x14ac:dyDescent="0.35">
      <c r="A3551">
        <v>3379</v>
      </c>
      <c r="B3551" t="s">
        <v>9</v>
      </c>
      <c r="C3551">
        <v>300438.55</v>
      </c>
      <c r="D3551" t="s">
        <v>10</v>
      </c>
      <c r="E3551" t="s">
        <v>16</v>
      </c>
      <c r="F3551" t="s">
        <v>12</v>
      </c>
      <c r="G3551" t="s">
        <v>13</v>
      </c>
      <c r="H3551" t="s">
        <v>13</v>
      </c>
      <c r="I3551">
        <v>19</v>
      </c>
      <c r="J3551" t="str">
        <f>IF(ABS((C3551-AVERAGE($C:$C))/_xlfn.STDEV.S(moras2[SALARIO]))&gt;1.96,"Atípico","No")</f>
        <v>No</v>
      </c>
      <c r="K3551" t="str">
        <f>IF(ABS((moras2[[#This Row],[EDAD]]-AVERAGE($I:$I))/_xlfn.STDEV.S($I:$I))&gt;1.96,"Atípico","No")</f>
        <v>No</v>
      </c>
      <c r="L3551" t="str">
        <f t="shared" si="110"/>
        <v>26-35</v>
      </c>
      <c r="M3551" t="str">
        <f t="shared" si="111"/>
        <v>0-500.000</v>
      </c>
    </row>
    <row r="3552" spans="1:13" x14ac:dyDescent="0.35">
      <c r="A3552">
        <v>2601</v>
      </c>
      <c r="B3552" t="s">
        <v>9</v>
      </c>
      <c r="C3552">
        <v>300366</v>
      </c>
      <c r="D3552" t="s">
        <v>10</v>
      </c>
      <c r="E3552" t="s">
        <v>16</v>
      </c>
      <c r="F3552" t="s">
        <v>12</v>
      </c>
      <c r="G3552" t="s">
        <v>12</v>
      </c>
      <c r="H3552" t="s">
        <v>13</v>
      </c>
      <c r="I3552">
        <v>25</v>
      </c>
      <c r="J3552" t="str">
        <f>IF(ABS((C3552-AVERAGE($C:$C))/_xlfn.STDEV.S(moras2[SALARIO]))&gt;1.96,"Atípico","No")</f>
        <v>No</v>
      </c>
      <c r="K3552" t="str">
        <f>IF(ABS((moras2[[#This Row],[EDAD]]-AVERAGE($I:$I))/_xlfn.STDEV.S($I:$I))&gt;1.96,"Atípico","No")</f>
        <v>No</v>
      </c>
      <c r="L3552" t="str">
        <f t="shared" si="110"/>
        <v>26-35</v>
      </c>
      <c r="M3552" t="str">
        <f t="shared" si="111"/>
        <v>0-500.000</v>
      </c>
    </row>
    <row r="3553" spans="1:13" x14ac:dyDescent="0.35">
      <c r="A3553">
        <v>2041</v>
      </c>
      <c r="B3553" t="s">
        <v>9</v>
      </c>
      <c r="C3553">
        <v>300277.90000000002</v>
      </c>
      <c r="D3553" t="s">
        <v>10</v>
      </c>
      <c r="E3553" t="s">
        <v>16</v>
      </c>
      <c r="F3553" t="s">
        <v>12</v>
      </c>
      <c r="G3553" t="s">
        <v>12</v>
      </c>
      <c r="H3553" t="s">
        <v>13</v>
      </c>
      <c r="I3553">
        <v>39</v>
      </c>
      <c r="J3553" t="str">
        <f>IF(ABS((C3553-AVERAGE($C:$C))/_xlfn.STDEV.S(moras2[SALARIO]))&gt;1.96,"Atípico","No")</f>
        <v>No</v>
      </c>
      <c r="K3553" t="str">
        <f>IF(ABS((moras2[[#This Row],[EDAD]]-AVERAGE($I:$I))/_xlfn.STDEV.S($I:$I))&gt;1.96,"Atípico","No")</f>
        <v>No</v>
      </c>
      <c r="L3553" t="str">
        <f t="shared" si="110"/>
        <v>36-45</v>
      </c>
      <c r="M3553" t="str">
        <f t="shared" si="111"/>
        <v>0-500.000</v>
      </c>
    </row>
    <row r="3554" spans="1:13" x14ac:dyDescent="0.35">
      <c r="A3554">
        <v>1975</v>
      </c>
      <c r="B3554" t="s">
        <v>15</v>
      </c>
      <c r="C3554">
        <v>300056</v>
      </c>
      <c r="D3554" t="s">
        <v>14</v>
      </c>
      <c r="E3554" t="s">
        <v>11</v>
      </c>
      <c r="F3554" t="s">
        <v>12</v>
      </c>
      <c r="G3554" t="s">
        <v>13</v>
      </c>
      <c r="H3554" t="s">
        <v>13</v>
      </c>
      <c r="I3554">
        <v>60</v>
      </c>
      <c r="J3554" t="str">
        <f>IF(ABS((C3554-AVERAGE($C:$C))/_xlfn.STDEV.S(moras2[SALARIO]))&gt;1.96,"Atípico","No")</f>
        <v>No</v>
      </c>
      <c r="K3554" t="str">
        <f>IF(ABS((moras2[[#This Row],[EDAD]]-AVERAGE($I:$I))/_xlfn.STDEV.S($I:$I))&gt;1.96,"Atípico","No")</f>
        <v>No</v>
      </c>
      <c r="L3554" t="str">
        <f t="shared" si="110"/>
        <v>56+</v>
      </c>
      <c r="M3554" t="str">
        <f t="shared" si="111"/>
        <v>0-500.000</v>
      </c>
    </row>
    <row r="3555" spans="1:13" x14ac:dyDescent="0.35">
      <c r="A3555">
        <v>2837</v>
      </c>
      <c r="B3555" t="s">
        <v>9</v>
      </c>
      <c r="C3555">
        <v>300056</v>
      </c>
      <c r="D3555" t="s">
        <v>14</v>
      </c>
      <c r="E3555" t="s">
        <v>11</v>
      </c>
      <c r="F3555" t="s">
        <v>12</v>
      </c>
      <c r="G3555" t="s">
        <v>13</v>
      </c>
      <c r="H3555" t="s">
        <v>13</v>
      </c>
      <c r="I3555">
        <v>61</v>
      </c>
      <c r="J3555" t="str">
        <f>IF(ABS((C3555-AVERAGE($C:$C))/_xlfn.STDEV.S(moras2[SALARIO]))&gt;1.96,"Atípico","No")</f>
        <v>No</v>
      </c>
      <c r="K3555" t="str">
        <f>IF(ABS((moras2[[#This Row],[EDAD]]-AVERAGE($I:$I))/_xlfn.STDEV.S($I:$I))&gt;1.96,"Atípico","No")</f>
        <v>No</v>
      </c>
      <c r="L3555" t="str">
        <f t="shared" si="110"/>
        <v>56+</v>
      </c>
      <c r="M3555" t="str">
        <f t="shared" si="111"/>
        <v>0-500.000</v>
      </c>
    </row>
    <row r="3556" spans="1:13" x14ac:dyDescent="0.35">
      <c r="A3556">
        <v>2472</v>
      </c>
      <c r="B3556" t="s">
        <v>9</v>
      </c>
      <c r="C3556">
        <v>300056</v>
      </c>
      <c r="D3556" t="s">
        <v>14</v>
      </c>
      <c r="E3556" t="s">
        <v>11</v>
      </c>
      <c r="F3556" t="s">
        <v>12</v>
      </c>
      <c r="G3556" t="s">
        <v>13</v>
      </c>
      <c r="H3556" t="s">
        <v>13</v>
      </c>
      <c r="I3556">
        <v>75</v>
      </c>
      <c r="J3556" t="str">
        <f>IF(ABS((C3556-AVERAGE($C:$C))/_xlfn.STDEV.S(moras2[SALARIO]))&gt;1.96,"Atípico","No")</f>
        <v>No</v>
      </c>
      <c r="K3556" t="str">
        <f>IF(ABS((moras2[[#This Row],[EDAD]]-AVERAGE($I:$I))/_xlfn.STDEV.S($I:$I))&gt;1.96,"Atípico","No")</f>
        <v>Atípico</v>
      </c>
      <c r="L3556" t="str">
        <f t="shared" si="110"/>
        <v>56+</v>
      </c>
      <c r="M3556" t="str">
        <f t="shared" si="111"/>
        <v>0-500.000</v>
      </c>
    </row>
    <row r="3557" spans="1:13" x14ac:dyDescent="0.35">
      <c r="A3557">
        <v>4117</v>
      </c>
      <c r="B3557" t="s">
        <v>15</v>
      </c>
      <c r="C3557">
        <v>300018</v>
      </c>
      <c r="D3557" t="s">
        <v>17</v>
      </c>
      <c r="E3557" t="s">
        <v>16</v>
      </c>
      <c r="F3557" t="s">
        <v>12</v>
      </c>
      <c r="G3557" t="s">
        <v>13</v>
      </c>
      <c r="H3557" t="s">
        <v>13</v>
      </c>
      <c r="I3557">
        <v>34</v>
      </c>
      <c r="J3557" t="str">
        <f>IF(ABS((C3557-AVERAGE($C:$C))/_xlfn.STDEV.S(moras2[SALARIO]))&gt;1.96,"Atípico","No")</f>
        <v>No</v>
      </c>
      <c r="K3557" t="str">
        <f>IF(ABS((moras2[[#This Row],[EDAD]]-AVERAGE($I:$I))/_xlfn.STDEV.S($I:$I))&gt;1.96,"Atípico","No")</f>
        <v>No</v>
      </c>
      <c r="L3557" t="str">
        <f t="shared" si="110"/>
        <v>26-35</v>
      </c>
      <c r="M3557" t="str">
        <f t="shared" si="111"/>
        <v>0-500.000</v>
      </c>
    </row>
    <row r="3558" spans="1:13" x14ac:dyDescent="0.35">
      <c r="A3558">
        <v>3114</v>
      </c>
      <c r="B3558" t="s">
        <v>15</v>
      </c>
      <c r="C3558">
        <v>300018</v>
      </c>
      <c r="D3558" t="s">
        <v>17</v>
      </c>
      <c r="E3558" t="s">
        <v>16</v>
      </c>
      <c r="F3558" t="s">
        <v>12</v>
      </c>
      <c r="G3558" t="s">
        <v>13</v>
      </c>
      <c r="H3558" t="s">
        <v>13</v>
      </c>
      <c r="I3558">
        <v>43</v>
      </c>
      <c r="J3558" t="str">
        <f>IF(ABS((C3558-AVERAGE($C:$C))/_xlfn.STDEV.S(moras2[SALARIO]))&gt;1.96,"Atípico","No")</f>
        <v>No</v>
      </c>
      <c r="K3558" t="str">
        <f>IF(ABS((moras2[[#This Row],[EDAD]]-AVERAGE($I:$I))/_xlfn.STDEV.S($I:$I))&gt;1.96,"Atípico","No")</f>
        <v>No</v>
      </c>
      <c r="L3558" t="str">
        <f t="shared" si="110"/>
        <v>36-45</v>
      </c>
      <c r="M3558" t="str">
        <f t="shared" si="111"/>
        <v>0-500.000</v>
      </c>
    </row>
    <row r="3559" spans="1:13" x14ac:dyDescent="0.35">
      <c r="A3559">
        <v>1367</v>
      </c>
      <c r="B3559" t="s">
        <v>15</v>
      </c>
      <c r="C3559">
        <v>300018</v>
      </c>
      <c r="D3559" t="s">
        <v>17</v>
      </c>
      <c r="E3559" t="s">
        <v>16</v>
      </c>
      <c r="F3559" t="s">
        <v>12</v>
      </c>
      <c r="G3559" t="s">
        <v>12</v>
      </c>
      <c r="H3559" t="s">
        <v>13</v>
      </c>
      <c r="I3559">
        <v>45</v>
      </c>
      <c r="J3559" t="str">
        <f>IF(ABS((C3559-AVERAGE($C:$C))/_xlfn.STDEV.S(moras2[SALARIO]))&gt;1.96,"Atípico","No")</f>
        <v>No</v>
      </c>
      <c r="K3559" t="str">
        <f>IF(ABS((moras2[[#This Row],[EDAD]]-AVERAGE($I:$I))/_xlfn.STDEV.S($I:$I))&gt;1.96,"Atípico","No")</f>
        <v>No</v>
      </c>
      <c r="L3559" t="str">
        <f t="shared" si="110"/>
        <v>36-45</v>
      </c>
      <c r="M3559" t="str">
        <f t="shared" si="111"/>
        <v>0-500.000</v>
      </c>
    </row>
    <row r="3560" spans="1:13" x14ac:dyDescent="0.35">
      <c r="A3560">
        <v>967</v>
      </c>
      <c r="B3560" t="s">
        <v>15</v>
      </c>
      <c r="C3560">
        <v>300018</v>
      </c>
      <c r="D3560" t="s">
        <v>17</v>
      </c>
      <c r="E3560" t="s">
        <v>16</v>
      </c>
      <c r="F3560" t="s">
        <v>12</v>
      </c>
      <c r="G3560" t="s">
        <v>13</v>
      </c>
      <c r="H3560" t="s">
        <v>13</v>
      </c>
      <c r="I3560">
        <v>47</v>
      </c>
      <c r="J3560" t="str">
        <f>IF(ABS((C3560-AVERAGE($C:$C))/_xlfn.STDEV.S(moras2[SALARIO]))&gt;1.96,"Atípico","No")</f>
        <v>No</v>
      </c>
      <c r="K3560" t="str">
        <f>IF(ABS((moras2[[#This Row],[EDAD]]-AVERAGE($I:$I))/_xlfn.STDEV.S($I:$I))&gt;1.96,"Atípico","No")</f>
        <v>No</v>
      </c>
      <c r="L3560" t="str">
        <f t="shared" si="110"/>
        <v>46-55</v>
      </c>
      <c r="M3560" t="str">
        <f t="shared" si="111"/>
        <v>0-500.000</v>
      </c>
    </row>
    <row r="3561" spans="1:13" x14ac:dyDescent="0.35">
      <c r="A3561">
        <v>1589</v>
      </c>
      <c r="B3561" t="s">
        <v>15</v>
      </c>
      <c r="C3561">
        <v>300018</v>
      </c>
      <c r="D3561" t="s">
        <v>17</v>
      </c>
      <c r="E3561" t="s">
        <v>16</v>
      </c>
      <c r="F3561" t="s">
        <v>12</v>
      </c>
      <c r="G3561" t="s">
        <v>13</v>
      </c>
      <c r="H3561" t="s">
        <v>13</v>
      </c>
      <c r="I3561">
        <v>47</v>
      </c>
      <c r="J3561" t="str">
        <f>IF(ABS((C3561-AVERAGE($C:$C))/_xlfn.STDEV.S(moras2[SALARIO]))&gt;1.96,"Atípico","No")</f>
        <v>No</v>
      </c>
      <c r="K3561" t="str">
        <f>IF(ABS((moras2[[#This Row],[EDAD]]-AVERAGE($I:$I))/_xlfn.STDEV.S($I:$I))&gt;1.96,"Atípico","No")</f>
        <v>No</v>
      </c>
      <c r="L3561" t="str">
        <f t="shared" si="110"/>
        <v>46-55</v>
      </c>
      <c r="M3561" t="str">
        <f t="shared" si="111"/>
        <v>0-500.000</v>
      </c>
    </row>
    <row r="3562" spans="1:13" x14ac:dyDescent="0.35">
      <c r="A3562">
        <v>2986</v>
      </c>
      <c r="B3562" t="s">
        <v>15</v>
      </c>
      <c r="C3562">
        <v>300018</v>
      </c>
      <c r="D3562" t="s">
        <v>17</v>
      </c>
      <c r="E3562" t="s">
        <v>16</v>
      </c>
      <c r="F3562" t="s">
        <v>12</v>
      </c>
      <c r="G3562" t="s">
        <v>13</v>
      </c>
      <c r="H3562" t="s">
        <v>13</v>
      </c>
      <c r="I3562">
        <v>53</v>
      </c>
      <c r="J3562" t="str">
        <f>IF(ABS((C3562-AVERAGE($C:$C))/_xlfn.STDEV.S(moras2[SALARIO]))&gt;1.96,"Atípico","No")</f>
        <v>No</v>
      </c>
      <c r="K3562" t="str">
        <f>IF(ABS((moras2[[#This Row],[EDAD]]-AVERAGE($I:$I))/_xlfn.STDEV.S($I:$I))&gt;1.96,"Atípico","No")</f>
        <v>No</v>
      </c>
      <c r="L3562" t="str">
        <f t="shared" si="110"/>
        <v>46-55</v>
      </c>
      <c r="M3562" t="str">
        <f t="shared" si="111"/>
        <v>0-500.000</v>
      </c>
    </row>
    <row r="3563" spans="1:13" x14ac:dyDescent="0.35">
      <c r="A3563">
        <v>508</v>
      </c>
      <c r="B3563" t="s">
        <v>15</v>
      </c>
      <c r="C3563">
        <v>300018</v>
      </c>
      <c r="D3563" t="s">
        <v>17</v>
      </c>
      <c r="E3563" t="s">
        <v>16</v>
      </c>
      <c r="F3563" t="s">
        <v>12</v>
      </c>
      <c r="G3563" t="s">
        <v>13</v>
      </c>
      <c r="H3563" t="s">
        <v>13</v>
      </c>
      <c r="I3563">
        <v>55</v>
      </c>
      <c r="J3563" t="str">
        <f>IF(ABS((C3563-AVERAGE($C:$C))/_xlfn.STDEV.S(moras2[SALARIO]))&gt;1.96,"Atípico","No")</f>
        <v>No</v>
      </c>
      <c r="K3563" t="str">
        <f>IF(ABS((moras2[[#This Row],[EDAD]]-AVERAGE($I:$I))/_xlfn.STDEV.S($I:$I))&gt;1.96,"Atípico","No")</f>
        <v>No</v>
      </c>
      <c r="L3563" t="str">
        <f t="shared" si="110"/>
        <v>46-55</v>
      </c>
      <c r="M3563" t="str">
        <f t="shared" si="111"/>
        <v>0-500.000</v>
      </c>
    </row>
    <row r="3564" spans="1:13" x14ac:dyDescent="0.35">
      <c r="A3564">
        <v>3883</v>
      </c>
      <c r="B3564" t="s">
        <v>15</v>
      </c>
      <c r="C3564">
        <v>300018</v>
      </c>
      <c r="D3564" t="s">
        <v>17</v>
      </c>
      <c r="E3564" t="s">
        <v>16</v>
      </c>
      <c r="F3564" t="s">
        <v>12</v>
      </c>
      <c r="G3564" t="s">
        <v>13</v>
      </c>
      <c r="H3564" t="s">
        <v>13</v>
      </c>
      <c r="I3564">
        <v>55</v>
      </c>
      <c r="J3564" t="str">
        <f>IF(ABS((C3564-AVERAGE($C:$C))/_xlfn.STDEV.S(moras2[SALARIO]))&gt;1.96,"Atípico","No")</f>
        <v>No</v>
      </c>
      <c r="K3564" t="str">
        <f>IF(ABS((moras2[[#This Row],[EDAD]]-AVERAGE($I:$I))/_xlfn.STDEV.S($I:$I))&gt;1.96,"Atípico","No")</f>
        <v>No</v>
      </c>
      <c r="L3564" t="str">
        <f t="shared" si="110"/>
        <v>46-55</v>
      </c>
      <c r="M3564" t="str">
        <f t="shared" si="111"/>
        <v>0-500.000</v>
      </c>
    </row>
    <row r="3565" spans="1:13" x14ac:dyDescent="0.35">
      <c r="A3565">
        <v>235</v>
      </c>
      <c r="B3565" t="s">
        <v>15</v>
      </c>
      <c r="C3565">
        <v>300018</v>
      </c>
      <c r="D3565" t="s">
        <v>17</v>
      </c>
      <c r="E3565" t="s">
        <v>16</v>
      </c>
      <c r="F3565" t="s">
        <v>12</v>
      </c>
      <c r="G3565" t="s">
        <v>13</v>
      </c>
      <c r="H3565" t="s">
        <v>13</v>
      </c>
      <c r="I3565">
        <v>56</v>
      </c>
      <c r="J3565" t="str">
        <f>IF(ABS((C3565-AVERAGE($C:$C))/_xlfn.STDEV.S(moras2[SALARIO]))&gt;1.96,"Atípico","No")</f>
        <v>No</v>
      </c>
      <c r="K3565" t="str">
        <f>IF(ABS((moras2[[#This Row],[EDAD]]-AVERAGE($I:$I))/_xlfn.STDEV.S($I:$I))&gt;1.96,"Atípico","No")</f>
        <v>No</v>
      </c>
      <c r="L3565" t="str">
        <f t="shared" si="110"/>
        <v>56+</v>
      </c>
      <c r="M3565" t="str">
        <f t="shared" si="111"/>
        <v>0-500.000</v>
      </c>
    </row>
    <row r="3566" spans="1:13" x14ac:dyDescent="0.35">
      <c r="A3566">
        <v>156</v>
      </c>
      <c r="B3566" t="s">
        <v>9</v>
      </c>
      <c r="C3566">
        <v>300018</v>
      </c>
      <c r="D3566" t="s">
        <v>17</v>
      </c>
      <c r="E3566" t="s">
        <v>16</v>
      </c>
      <c r="F3566" t="s">
        <v>12</v>
      </c>
      <c r="G3566" t="s">
        <v>13</v>
      </c>
      <c r="H3566" t="s">
        <v>13</v>
      </c>
      <c r="I3566">
        <v>57</v>
      </c>
      <c r="J3566" t="str">
        <f>IF(ABS((C3566-AVERAGE($C:$C))/_xlfn.STDEV.S(moras2[SALARIO]))&gt;1.96,"Atípico","No")</f>
        <v>No</v>
      </c>
      <c r="K3566" t="str">
        <f>IF(ABS((moras2[[#This Row],[EDAD]]-AVERAGE($I:$I))/_xlfn.STDEV.S($I:$I))&gt;1.96,"Atípico","No")</f>
        <v>No</v>
      </c>
      <c r="L3566" t="str">
        <f t="shared" si="110"/>
        <v>56+</v>
      </c>
      <c r="M3566" t="str">
        <f t="shared" si="111"/>
        <v>0-500.000</v>
      </c>
    </row>
    <row r="3567" spans="1:13" x14ac:dyDescent="0.35">
      <c r="A3567">
        <v>3268</v>
      </c>
      <c r="B3567" t="s">
        <v>15</v>
      </c>
      <c r="C3567">
        <v>300018</v>
      </c>
      <c r="D3567" t="s">
        <v>17</v>
      </c>
      <c r="E3567" t="s">
        <v>16</v>
      </c>
      <c r="F3567" t="s">
        <v>12</v>
      </c>
      <c r="G3567" t="s">
        <v>13</v>
      </c>
      <c r="H3567" t="s">
        <v>13</v>
      </c>
      <c r="I3567">
        <v>57</v>
      </c>
      <c r="J3567" t="str">
        <f>IF(ABS((C3567-AVERAGE($C:$C))/_xlfn.STDEV.S(moras2[SALARIO]))&gt;1.96,"Atípico","No")</f>
        <v>No</v>
      </c>
      <c r="K3567" t="str">
        <f>IF(ABS((moras2[[#This Row],[EDAD]]-AVERAGE($I:$I))/_xlfn.STDEV.S($I:$I))&gt;1.96,"Atípico","No")</f>
        <v>No</v>
      </c>
      <c r="L3567" t="str">
        <f t="shared" si="110"/>
        <v>56+</v>
      </c>
      <c r="M3567" t="str">
        <f t="shared" si="111"/>
        <v>0-500.000</v>
      </c>
    </row>
    <row r="3568" spans="1:13" x14ac:dyDescent="0.35">
      <c r="A3568">
        <v>3640</v>
      </c>
      <c r="B3568" t="s">
        <v>15</v>
      </c>
      <c r="C3568">
        <v>300018</v>
      </c>
      <c r="D3568" t="s">
        <v>17</v>
      </c>
      <c r="E3568" t="s">
        <v>16</v>
      </c>
      <c r="F3568" t="s">
        <v>12</v>
      </c>
      <c r="G3568" t="s">
        <v>13</v>
      </c>
      <c r="H3568" t="s">
        <v>13</v>
      </c>
      <c r="I3568">
        <v>57</v>
      </c>
      <c r="J3568" t="str">
        <f>IF(ABS((C3568-AVERAGE($C:$C))/_xlfn.STDEV.S(moras2[SALARIO]))&gt;1.96,"Atípico","No")</f>
        <v>No</v>
      </c>
      <c r="K3568" t="str">
        <f>IF(ABS((moras2[[#This Row],[EDAD]]-AVERAGE($I:$I))/_xlfn.STDEV.S($I:$I))&gt;1.96,"Atípico","No")</f>
        <v>No</v>
      </c>
      <c r="L3568" t="str">
        <f t="shared" si="110"/>
        <v>56+</v>
      </c>
      <c r="M3568" t="str">
        <f t="shared" si="111"/>
        <v>0-500.000</v>
      </c>
    </row>
    <row r="3569" spans="1:13" x14ac:dyDescent="0.35">
      <c r="A3569">
        <v>2971</v>
      </c>
      <c r="B3569" t="s">
        <v>15</v>
      </c>
      <c r="C3569">
        <v>300018</v>
      </c>
      <c r="D3569" t="s">
        <v>17</v>
      </c>
      <c r="E3569" t="s">
        <v>16</v>
      </c>
      <c r="F3569" t="s">
        <v>12</v>
      </c>
      <c r="G3569" t="s">
        <v>13</v>
      </c>
      <c r="H3569" t="s">
        <v>13</v>
      </c>
      <c r="I3569">
        <v>58</v>
      </c>
      <c r="J3569" t="str">
        <f>IF(ABS((C3569-AVERAGE($C:$C))/_xlfn.STDEV.S(moras2[SALARIO]))&gt;1.96,"Atípico","No")</f>
        <v>No</v>
      </c>
      <c r="K3569" t="str">
        <f>IF(ABS((moras2[[#This Row],[EDAD]]-AVERAGE($I:$I))/_xlfn.STDEV.S($I:$I))&gt;1.96,"Atípico","No")</f>
        <v>No</v>
      </c>
      <c r="L3569" t="str">
        <f t="shared" si="110"/>
        <v>56+</v>
      </c>
      <c r="M3569" t="str">
        <f t="shared" si="111"/>
        <v>0-500.000</v>
      </c>
    </row>
    <row r="3570" spans="1:13" x14ac:dyDescent="0.35">
      <c r="A3570">
        <v>4008</v>
      </c>
      <c r="B3570" t="s">
        <v>15</v>
      </c>
      <c r="C3570">
        <v>300018</v>
      </c>
      <c r="D3570" t="s">
        <v>17</v>
      </c>
      <c r="E3570" t="s">
        <v>16</v>
      </c>
      <c r="F3570" t="s">
        <v>12</v>
      </c>
      <c r="G3570" t="s">
        <v>13</v>
      </c>
      <c r="H3570" t="s">
        <v>13</v>
      </c>
      <c r="I3570">
        <v>58</v>
      </c>
      <c r="J3570" t="str">
        <f>IF(ABS((C3570-AVERAGE($C:$C))/_xlfn.STDEV.S(moras2[SALARIO]))&gt;1.96,"Atípico","No")</f>
        <v>No</v>
      </c>
      <c r="K3570" t="str">
        <f>IF(ABS((moras2[[#This Row],[EDAD]]-AVERAGE($I:$I))/_xlfn.STDEV.S($I:$I))&gt;1.96,"Atípico","No")</f>
        <v>No</v>
      </c>
      <c r="L3570" t="str">
        <f t="shared" si="110"/>
        <v>56+</v>
      </c>
      <c r="M3570" t="str">
        <f t="shared" si="111"/>
        <v>0-500.000</v>
      </c>
    </row>
    <row r="3571" spans="1:13" x14ac:dyDescent="0.35">
      <c r="A3571">
        <v>2074</v>
      </c>
      <c r="B3571" t="s">
        <v>15</v>
      </c>
      <c r="C3571">
        <v>300018</v>
      </c>
      <c r="D3571" t="s">
        <v>17</v>
      </c>
      <c r="E3571" t="s">
        <v>16</v>
      </c>
      <c r="F3571" t="s">
        <v>12</v>
      </c>
      <c r="G3571" t="s">
        <v>13</v>
      </c>
      <c r="H3571" t="s">
        <v>13</v>
      </c>
      <c r="I3571">
        <v>59</v>
      </c>
      <c r="J3571" t="str">
        <f>IF(ABS((C3571-AVERAGE($C:$C))/_xlfn.STDEV.S(moras2[SALARIO]))&gt;1.96,"Atípico","No")</f>
        <v>No</v>
      </c>
      <c r="K3571" t="str">
        <f>IF(ABS((moras2[[#This Row],[EDAD]]-AVERAGE($I:$I))/_xlfn.STDEV.S($I:$I))&gt;1.96,"Atípico","No")</f>
        <v>No</v>
      </c>
      <c r="L3571" t="str">
        <f t="shared" si="110"/>
        <v>56+</v>
      </c>
      <c r="M3571" t="str">
        <f t="shared" si="111"/>
        <v>0-500.000</v>
      </c>
    </row>
    <row r="3572" spans="1:13" x14ac:dyDescent="0.35">
      <c r="A3572">
        <v>2847</v>
      </c>
      <c r="B3572" t="s">
        <v>15</v>
      </c>
      <c r="C3572">
        <v>300018</v>
      </c>
      <c r="D3572" t="s">
        <v>17</v>
      </c>
      <c r="E3572" t="s">
        <v>16</v>
      </c>
      <c r="F3572" t="s">
        <v>12</v>
      </c>
      <c r="G3572" t="s">
        <v>13</v>
      </c>
      <c r="H3572" t="s">
        <v>13</v>
      </c>
      <c r="I3572">
        <v>59</v>
      </c>
      <c r="J3572" t="str">
        <f>IF(ABS((C3572-AVERAGE($C:$C))/_xlfn.STDEV.S(moras2[SALARIO]))&gt;1.96,"Atípico","No")</f>
        <v>No</v>
      </c>
      <c r="K3572" t="str">
        <f>IF(ABS((moras2[[#This Row],[EDAD]]-AVERAGE($I:$I))/_xlfn.STDEV.S($I:$I))&gt;1.96,"Atípico","No")</f>
        <v>No</v>
      </c>
      <c r="L3572" t="str">
        <f t="shared" si="110"/>
        <v>56+</v>
      </c>
      <c r="M3572" t="str">
        <f t="shared" si="111"/>
        <v>0-500.000</v>
      </c>
    </row>
    <row r="3573" spans="1:13" x14ac:dyDescent="0.35">
      <c r="A3573">
        <v>1759</v>
      </c>
      <c r="B3573" t="s">
        <v>9</v>
      </c>
      <c r="C3573">
        <v>300018</v>
      </c>
      <c r="D3573" t="s">
        <v>17</v>
      </c>
      <c r="E3573" t="s">
        <v>16</v>
      </c>
      <c r="F3573" t="s">
        <v>12</v>
      </c>
      <c r="G3573" t="s">
        <v>13</v>
      </c>
      <c r="H3573" t="s">
        <v>13</v>
      </c>
      <c r="I3573">
        <v>60</v>
      </c>
      <c r="J3573" t="str">
        <f>IF(ABS((C3573-AVERAGE($C:$C))/_xlfn.STDEV.S(moras2[SALARIO]))&gt;1.96,"Atípico","No")</f>
        <v>No</v>
      </c>
      <c r="K3573" t="str">
        <f>IF(ABS((moras2[[#This Row],[EDAD]]-AVERAGE($I:$I))/_xlfn.STDEV.S($I:$I))&gt;1.96,"Atípico","No")</f>
        <v>No</v>
      </c>
      <c r="L3573" t="str">
        <f t="shared" si="110"/>
        <v>56+</v>
      </c>
      <c r="M3573" t="str">
        <f t="shared" si="111"/>
        <v>0-500.000</v>
      </c>
    </row>
    <row r="3574" spans="1:13" x14ac:dyDescent="0.35">
      <c r="A3574">
        <v>3225</v>
      </c>
      <c r="B3574" t="s">
        <v>9</v>
      </c>
      <c r="C3574">
        <v>300018</v>
      </c>
      <c r="D3574" t="s">
        <v>17</v>
      </c>
      <c r="E3574" t="s">
        <v>16</v>
      </c>
      <c r="F3574" t="s">
        <v>12</v>
      </c>
      <c r="G3574" t="s">
        <v>13</v>
      </c>
      <c r="H3574" t="s">
        <v>13</v>
      </c>
      <c r="I3574">
        <v>60</v>
      </c>
      <c r="J3574" t="str">
        <f>IF(ABS((C3574-AVERAGE($C:$C))/_xlfn.STDEV.S(moras2[SALARIO]))&gt;1.96,"Atípico","No")</f>
        <v>No</v>
      </c>
      <c r="K3574" t="str">
        <f>IF(ABS((moras2[[#This Row],[EDAD]]-AVERAGE($I:$I))/_xlfn.STDEV.S($I:$I))&gt;1.96,"Atípico","No")</f>
        <v>No</v>
      </c>
      <c r="L3574" t="str">
        <f t="shared" si="110"/>
        <v>56+</v>
      </c>
      <c r="M3574" t="str">
        <f t="shared" si="111"/>
        <v>0-500.000</v>
      </c>
    </row>
    <row r="3575" spans="1:13" x14ac:dyDescent="0.35">
      <c r="A3575">
        <v>740</v>
      </c>
      <c r="B3575" t="s">
        <v>15</v>
      </c>
      <c r="C3575">
        <v>300018</v>
      </c>
      <c r="D3575" t="s">
        <v>17</v>
      </c>
      <c r="E3575" t="s">
        <v>16</v>
      </c>
      <c r="F3575" t="s">
        <v>12</v>
      </c>
      <c r="G3575" t="s">
        <v>13</v>
      </c>
      <c r="H3575" t="s">
        <v>13</v>
      </c>
      <c r="I3575">
        <v>61</v>
      </c>
      <c r="J3575" t="str">
        <f>IF(ABS((C3575-AVERAGE($C:$C))/_xlfn.STDEV.S(moras2[SALARIO]))&gt;1.96,"Atípico","No")</f>
        <v>No</v>
      </c>
      <c r="K3575" t="str">
        <f>IF(ABS((moras2[[#This Row],[EDAD]]-AVERAGE($I:$I))/_xlfn.STDEV.S($I:$I))&gt;1.96,"Atípico","No")</f>
        <v>No</v>
      </c>
      <c r="L3575" t="str">
        <f t="shared" si="110"/>
        <v>56+</v>
      </c>
      <c r="M3575" t="str">
        <f t="shared" si="111"/>
        <v>0-500.000</v>
      </c>
    </row>
    <row r="3576" spans="1:13" x14ac:dyDescent="0.35">
      <c r="A3576">
        <v>103</v>
      </c>
      <c r="B3576" t="s">
        <v>9</v>
      </c>
      <c r="C3576">
        <v>300018</v>
      </c>
      <c r="D3576" t="s">
        <v>17</v>
      </c>
      <c r="E3576" t="s">
        <v>16</v>
      </c>
      <c r="F3576" t="s">
        <v>12</v>
      </c>
      <c r="G3576" t="s">
        <v>13</v>
      </c>
      <c r="H3576" t="s">
        <v>13</v>
      </c>
      <c r="I3576">
        <v>63</v>
      </c>
      <c r="J3576" t="str">
        <f>IF(ABS((C3576-AVERAGE($C:$C))/_xlfn.STDEV.S(moras2[SALARIO]))&gt;1.96,"Atípico","No")</f>
        <v>No</v>
      </c>
      <c r="K3576" t="str">
        <f>IF(ABS((moras2[[#This Row],[EDAD]]-AVERAGE($I:$I))/_xlfn.STDEV.S($I:$I))&gt;1.96,"Atípico","No")</f>
        <v>No</v>
      </c>
      <c r="L3576" t="str">
        <f t="shared" si="110"/>
        <v>56+</v>
      </c>
      <c r="M3576" t="str">
        <f t="shared" si="111"/>
        <v>0-500.000</v>
      </c>
    </row>
    <row r="3577" spans="1:13" x14ac:dyDescent="0.35">
      <c r="A3577">
        <v>4204</v>
      </c>
      <c r="B3577" t="s">
        <v>9</v>
      </c>
      <c r="C3577">
        <v>300018</v>
      </c>
      <c r="D3577" t="s">
        <v>17</v>
      </c>
      <c r="E3577" t="s">
        <v>16</v>
      </c>
      <c r="F3577" t="s">
        <v>12</v>
      </c>
      <c r="G3577" t="s">
        <v>13</v>
      </c>
      <c r="H3577" t="s">
        <v>13</v>
      </c>
      <c r="I3577">
        <v>64</v>
      </c>
      <c r="J3577" t="str">
        <f>IF(ABS((C3577-AVERAGE($C:$C))/_xlfn.STDEV.S(moras2[SALARIO]))&gt;1.96,"Atípico","No")</f>
        <v>No</v>
      </c>
      <c r="K3577" t="str">
        <f>IF(ABS((moras2[[#This Row],[EDAD]]-AVERAGE($I:$I))/_xlfn.STDEV.S($I:$I))&gt;1.96,"Atípico","No")</f>
        <v>No</v>
      </c>
      <c r="L3577" t="str">
        <f t="shared" si="110"/>
        <v>56+</v>
      </c>
      <c r="M3577" t="str">
        <f t="shared" si="111"/>
        <v>0-500.000</v>
      </c>
    </row>
    <row r="3578" spans="1:13" x14ac:dyDescent="0.35">
      <c r="A3578">
        <v>4241</v>
      </c>
      <c r="B3578" t="s">
        <v>9</v>
      </c>
      <c r="C3578">
        <v>300018</v>
      </c>
      <c r="D3578" t="s">
        <v>17</v>
      </c>
      <c r="E3578" t="s">
        <v>16</v>
      </c>
      <c r="F3578" t="s">
        <v>12</v>
      </c>
      <c r="G3578" t="s">
        <v>13</v>
      </c>
      <c r="H3578" t="s">
        <v>13</v>
      </c>
      <c r="I3578">
        <v>68</v>
      </c>
      <c r="J3578" t="str">
        <f>IF(ABS((C3578-AVERAGE($C:$C))/_xlfn.STDEV.S(moras2[SALARIO]))&gt;1.96,"Atípico","No")</f>
        <v>No</v>
      </c>
      <c r="K3578" t="str">
        <f>IF(ABS((moras2[[#This Row],[EDAD]]-AVERAGE($I:$I))/_xlfn.STDEV.S($I:$I))&gt;1.96,"Atípico","No")</f>
        <v>No</v>
      </c>
      <c r="L3578" t="str">
        <f t="shared" si="110"/>
        <v>56+</v>
      </c>
      <c r="M3578" t="str">
        <f t="shared" si="111"/>
        <v>0-500.000</v>
      </c>
    </row>
    <row r="3579" spans="1:13" x14ac:dyDescent="0.35">
      <c r="A3579">
        <v>125</v>
      </c>
      <c r="B3579" t="s">
        <v>9</v>
      </c>
      <c r="C3579">
        <v>300018</v>
      </c>
      <c r="D3579" t="s">
        <v>17</v>
      </c>
      <c r="E3579" t="s">
        <v>16</v>
      </c>
      <c r="F3579" t="s">
        <v>12</v>
      </c>
      <c r="G3579" t="s">
        <v>13</v>
      </c>
      <c r="H3579" t="s">
        <v>13</v>
      </c>
      <c r="I3579">
        <v>82</v>
      </c>
      <c r="J3579" t="str">
        <f>IF(ABS((C3579-AVERAGE($C:$C))/_xlfn.STDEV.S(moras2[SALARIO]))&gt;1.96,"Atípico","No")</f>
        <v>No</v>
      </c>
      <c r="K3579" t="str">
        <f>IF(ABS((moras2[[#This Row],[EDAD]]-AVERAGE($I:$I))/_xlfn.STDEV.S($I:$I))&gt;1.96,"Atípico","No")</f>
        <v>Atípico</v>
      </c>
      <c r="L3579" t="str">
        <f t="shared" si="110"/>
        <v>56+</v>
      </c>
      <c r="M3579" t="str">
        <f t="shared" si="111"/>
        <v>0-500.000</v>
      </c>
    </row>
    <row r="3580" spans="1:13" x14ac:dyDescent="0.35">
      <c r="A3580">
        <v>3202</v>
      </c>
      <c r="B3580" t="s">
        <v>9</v>
      </c>
      <c r="C3580">
        <v>300018</v>
      </c>
      <c r="D3580" t="s">
        <v>17</v>
      </c>
      <c r="E3580" t="s">
        <v>16</v>
      </c>
      <c r="F3580" t="s">
        <v>12</v>
      </c>
      <c r="G3580" t="s">
        <v>13</v>
      </c>
      <c r="H3580" t="s">
        <v>13</v>
      </c>
      <c r="I3580">
        <v>85</v>
      </c>
      <c r="J3580" t="str">
        <f>IF(ABS((C3580-AVERAGE($C:$C))/_xlfn.STDEV.S(moras2[SALARIO]))&gt;1.96,"Atípico","No")</f>
        <v>No</v>
      </c>
      <c r="K3580" t="str">
        <f>IF(ABS((moras2[[#This Row],[EDAD]]-AVERAGE($I:$I))/_xlfn.STDEV.S($I:$I))&gt;1.96,"Atípico","No")</f>
        <v>Atípico</v>
      </c>
      <c r="L3580" t="str">
        <f t="shared" si="110"/>
        <v>56+</v>
      </c>
      <c r="M3580" t="str">
        <f t="shared" si="111"/>
        <v>0-500.000</v>
      </c>
    </row>
    <row r="3581" spans="1:13" x14ac:dyDescent="0.35">
      <c r="A3581">
        <v>3295</v>
      </c>
      <c r="B3581" t="s">
        <v>9</v>
      </c>
      <c r="C3581">
        <v>300018</v>
      </c>
      <c r="D3581" t="s">
        <v>17</v>
      </c>
      <c r="E3581" t="s">
        <v>16</v>
      </c>
      <c r="F3581" t="s">
        <v>13</v>
      </c>
      <c r="G3581" t="s">
        <v>13</v>
      </c>
      <c r="H3581" t="s">
        <v>13</v>
      </c>
      <c r="I3581">
        <v>85</v>
      </c>
      <c r="J3581" t="str">
        <f>IF(ABS((C3581-AVERAGE($C:$C))/_xlfn.STDEV.S(moras2[SALARIO]))&gt;1.96,"Atípico","No")</f>
        <v>No</v>
      </c>
      <c r="K3581" t="str">
        <f>IF(ABS((moras2[[#This Row],[EDAD]]-AVERAGE($I:$I))/_xlfn.STDEV.S($I:$I))&gt;1.96,"Atípico","No")</f>
        <v>Atípico</v>
      </c>
      <c r="L3581" t="str">
        <f t="shared" si="110"/>
        <v>56+</v>
      </c>
      <c r="M3581" t="str">
        <f t="shared" si="111"/>
        <v>0-500.000</v>
      </c>
    </row>
    <row r="3582" spans="1:13" x14ac:dyDescent="0.35">
      <c r="A3582">
        <v>4365</v>
      </c>
      <c r="B3582" t="s">
        <v>9</v>
      </c>
      <c r="C3582">
        <v>300018</v>
      </c>
      <c r="D3582" t="s">
        <v>17</v>
      </c>
      <c r="E3582" t="s">
        <v>16</v>
      </c>
      <c r="F3582" t="s">
        <v>12</v>
      </c>
      <c r="G3582" t="s">
        <v>13</v>
      </c>
      <c r="H3582" t="s">
        <v>12</v>
      </c>
      <c r="I3582">
        <v>90</v>
      </c>
      <c r="J3582" t="str">
        <f>IF(ABS((C3582-AVERAGE($C:$C))/_xlfn.STDEV.S(moras2[SALARIO]))&gt;1.96,"Atípico","No")</f>
        <v>No</v>
      </c>
      <c r="K3582" t="str">
        <f>IF(ABS((moras2[[#This Row],[EDAD]]-AVERAGE($I:$I))/_xlfn.STDEV.S($I:$I))&gt;1.96,"Atípico","No")</f>
        <v>Atípico</v>
      </c>
      <c r="L3582" t="str">
        <f t="shared" si="110"/>
        <v>56+</v>
      </c>
      <c r="M3582" t="str">
        <f t="shared" si="111"/>
        <v>0-500.000</v>
      </c>
    </row>
    <row r="3583" spans="1:13" x14ac:dyDescent="0.35">
      <c r="A3583">
        <v>197</v>
      </c>
      <c r="B3583" t="s">
        <v>9</v>
      </c>
      <c r="C3583">
        <v>300018</v>
      </c>
      <c r="D3583" t="s">
        <v>18</v>
      </c>
      <c r="E3583" t="s">
        <v>16</v>
      </c>
      <c r="F3583" t="s">
        <v>12</v>
      </c>
      <c r="G3583" t="s">
        <v>13</v>
      </c>
      <c r="H3583" t="s">
        <v>13</v>
      </c>
      <c r="I3583">
        <v>32</v>
      </c>
      <c r="J3583" t="str">
        <f>IF(ABS((C3583-AVERAGE($C:$C))/_xlfn.STDEV.S(moras2[SALARIO]))&gt;1.96,"Atípico","No")</f>
        <v>No</v>
      </c>
      <c r="K3583" t="str">
        <f>IF(ABS((moras2[[#This Row],[EDAD]]-AVERAGE($I:$I))/_xlfn.STDEV.S($I:$I))&gt;1.96,"Atípico","No")</f>
        <v>No</v>
      </c>
      <c r="L3583" t="str">
        <f t="shared" si="110"/>
        <v>26-35</v>
      </c>
      <c r="M3583" t="str">
        <f t="shared" si="111"/>
        <v>0-500.000</v>
      </c>
    </row>
    <row r="3584" spans="1:13" x14ac:dyDescent="0.35">
      <c r="A3584">
        <v>382</v>
      </c>
      <c r="B3584" t="s">
        <v>15</v>
      </c>
      <c r="C3584">
        <v>300018</v>
      </c>
      <c r="D3584" t="s">
        <v>18</v>
      </c>
      <c r="E3584" t="s">
        <v>16</v>
      </c>
      <c r="F3584" t="s">
        <v>12</v>
      </c>
      <c r="G3584" t="s">
        <v>13</v>
      </c>
      <c r="H3584" t="s">
        <v>12</v>
      </c>
      <c r="I3584">
        <v>32</v>
      </c>
      <c r="J3584" t="str">
        <f>IF(ABS((C3584-AVERAGE($C:$C))/_xlfn.STDEV.S(moras2[SALARIO]))&gt;1.96,"Atípico","No")</f>
        <v>No</v>
      </c>
      <c r="K3584" t="str">
        <f>IF(ABS((moras2[[#This Row],[EDAD]]-AVERAGE($I:$I))/_xlfn.STDEV.S($I:$I))&gt;1.96,"Atípico","No")</f>
        <v>No</v>
      </c>
      <c r="L3584" t="str">
        <f t="shared" si="110"/>
        <v>26-35</v>
      </c>
      <c r="M3584" t="str">
        <f t="shared" si="111"/>
        <v>0-500.000</v>
      </c>
    </row>
    <row r="3585" spans="1:13" x14ac:dyDescent="0.35">
      <c r="A3585">
        <v>1717</v>
      </c>
      <c r="B3585" t="s">
        <v>9</v>
      </c>
      <c r="C3585">
        <v>300018</v>
      </c>
      <c r="D3585" t="s">
        <v>18</v>
      </c>
      <c r="E3585" t="s">
        <v>16</v>
      </c>
      <c r="F3585" t="s">
        <v>12</v>
      </c>
      <c r="G3585" t="s">
        <v>13</v>
      </c>
      <c r="H3585" t="s">
        <v>13</v>
      </c>
      <c r="I3585">
        <v>32</v>
      </c>
      <c r="J3585" t="str">
        <f>IF(ABS((C3585-AVERAGE($C:$C))/_xlfn.STDEV.S(moras2[SALARIO]))&gt;1.96,"Atípico","No")</f>
        <v>No</v>
      </c>
      <c r="K3585" t="str">
        <f>IF(ABS((moras2[[#This Row],[EDAD]]-AVERAGE($I:$I))/_xlfn.STDEV.S($I:$I))&gt;1.96,"Atípico","No")</f>
        <v>No</v>
      </c>
      <c r="L3585" t="str">
        <f t="shared" si="110"/>
        <v>26-35</v>
      </c>
      <c r="M3585" t="str">
        <f t="shared" si="111"/>
        <v>0-500.000</v>
      </c>
    </row>
    <row r="3586" spans="1:13" x14ac:dyDescent="0.35">
      <c r="A3586">
        <v>4315</v>
      </c>
      <c r="B3586" t="s">
        <v>9</v>
      </c>
      <c r="C3586">
        <v>300018</v>
      </c>
      <c r="D3586" t="s">
        <v>18</v>
      </c>
      <c r="E3586" t="s">
        <v>16</v>
      </c>
      <c r="F3586" t="s">
        <v>12</v>
      </c>
      <c r="G3586" t="s">
        <v>12</v>
      </c>
      <c r="H3586" t="s">
        <v>12</v>
      </c>
      <c r="I3586">
        <v>32</v>
      </c>
      <c r="J3586" t="str">
        <f>IF(ABS((C3586-AVERAGE($C:$C))/_xlfn.STDEV.S(moras2[SALARIO]))&gt;1.96,"Atípico","No")</f>
        <v>No</v>
      </c>
      <c r="K3586" t="str">
        <f>IF(ABS((moras2[[#This Row],[EDAD]]-AVERAGE($I:$I))/_xlfn.STDEV.S($I:$I))&gt;1.96,"Atípico","No")</f>
        <v>No</v>
      </c>
      <c r="L3586" t="str">
        <f t="shared" ref="L3586:L3649" si="112">IF(I3586&lt;=35,"26-35",IF(I3586&lt;=45,"36-45",IF(I3586&lt;=55,"46-55","56+")))</f>
        <v>26-35</v>
      </c>
      <c r="M3586" t="str">
        <f t="shared" ref="M3586:M3649" si="113">IF(C3586&lt;=500000,"0-500.000",
IF(C3586&lt;=1000000,"500.001-1.000.000",
IF(C3586&lt;=5000000,"1.000.001-5.000.000",
"5.000.001-16.858.742")))</f>
        <v>0-500.000</v>
      </c>
    </row>
    <row r="3587" spans="1:13" x14ac:dyDescent="0.35">
      <c r="A3587">
        <v>710</v>
      </c>
      <c r="B3587" t="s">
        <v>15</v>
      </c>
      <c r="C3587">
        <v>300018</v>
      </c>
      <c r="D3587" t="s">
        <v>18</v>
      </c>
      <c r="E3587" t="s">
        <v>16</v>
      </c>
      <c r="F3587" t="s">
        <v>12</v>
      </c>
      <c r="G3587" t="s">
        <v>12</v>
      </c>
      <c r="H3587" t="s">
        <v>12</v>
      </c>
      <c r="I3587">
        <v>38</v>
      </c>
      <c r="J3587" t="str">
        <f>IF(ABS((C3587-AVERAGE($C:$C))/_xlfn.STDEV.S(moras2[SALARIO]))&gt;1.96,"Atípico","No")</f>
        <v>No</v>
      </c>
      <c r="K3587" t="str">
        <f>IF(ABS((moras2[[#This Row],[EDAD]]-AVERAGE($I:$I))/_xlfn.STDEV.S($I:$I))&gt;1.96,"Atípico","No")</f>
        <v>No</v>
      </c>
      <c r="L3587" t="str">
        <f t="shared" si="112"/>
        <v>36-45</v>
      </c>
      <c r="M3587" t="str">
        <f t="shared" si="113"/>
        <v>0-500.000</v>
      </c>
    </row>
    <row r="3588" spans="1:13" x14ac:dyDescent="0.35">
      <c r="A3588">
        <v>4235</v>
      </c>
      <c r="B3588" t="s">
        <v>9</v>
      </c>
      <c r="C3588">
        <v>300018</v>
      </c>
      <c r="D3588" t="s">
        <v>18</v>
      </c>
      <c r="E3588" t="s">
        <v>16</v>
      </c>
      <c r="F3588" t="s">
        <v>12</v>
      </c>
      <c r="G3588" t="s">
        <v>13</v>
      </c>
      <c r="H3588" t="s">
        <v>13</v>
      </c>
      <c r="I3588">
        <v>38</v>
      </c>
      <c r="J3588" t="str">
        <f>IF(ABS((C3588-AVERAGE($C:$C))/_xlfn.STDEV.S(moras2[SALARIO]))&gt;1.96,"Atípico","No")</f>
        <v>No</v>
      </c>
      <c r="K3588" t="str">
        <f>IF(ABS((moras2[[#This Row],[EDAD]]-AVERAGE($I:$I))/_xlfn.STDEV.S($I:$I))&gt;1.96,"Atípico","No")</f>
        <v>No</v>
      </c>
      <c r="L3588" t="str">
        <f t="shared" si="112"/>
        <v>36-45</v>
      </c>
      <c r="M3588" t="str">
        <f t="shared" si="113"/>
        <v>0-500.000</v>
      </c>
    </row>
    <row r="3589" spans="1:13" x14ac:dyDescent="0.35">
      <c r="A3589">
        <v>2705</v>
      </c>
      <c r="B3589" t="s">
        <v>9</v>
      </c>
      <c r="C3589">
        <v>300018</v>
      </c>
      <c r="D3589" t="s">
        <v>18</v>
      </c>
      <c r="E3589" t="s">
        <v>16</v>
      </c>
      <c r="F3589" t="s">
        <v>12</v>
      </c>
      <c r="G3589" t="s">
        <v>13</v>
      </c>
      <c r="H3589" t="s">
        <v>13</v>
      </c>
      <c r="I3589">
        <v>39</v>
      </c>
      <c r="J3589" t="str">
        <f>IF(ABS((C3589-AVERAGE($C:$C))/_xlfn.STDEV.S(moras2[SALARIO]))&gt;1.96,"Atípico","No")</f>
        <v>No</v>
      </c>
      <c r="K3589" t="str">
        <f>IF(ABS((moras2[[#This Row],[EDAD]]-AVERAGE($I:$I))/_xlfn.STDEV.S($I:$I))&gt;1.96,"Atípico","No")</f>
        <v>No</v>
      </c>
      <c r="L3589" t="str">
        <f t="shared" si="112"/>
        <v>36-45</v>
      </c>
      <c r="M3589" t="str">
        <f t="shared" si="113"/>
        <v>0-500.000</v>
      </c>
    </row>
    <row r="3590" spans="1:13" x14ac:dyDescent="0.35">
      <c r="A3590">
        <v>1844</v>
      </c>
      <c r="B3590" t="s">
        <v>9</v>
      </c>
      <c r="C3590">
        <v>300018</v>
      </c>
      <c r="D3590" t="s">
        <v>18</v>
      </c>
      <c r="E3590" t="s">
        <v>16</v>
      </c>
      <c r="F3590" t="s">
        <v>12</v>
      </c>
      <c r="G3590" t="s">
        <v>13</v>
      </c>
      <c r="H3590" t="s">
        <v>12</v>
      </c>
      <c r="I3590">
        <v>42</v>
      </c>
      <c r="J3590" t="str">
        <f>IF(ABS((C3590-AVERAGE($C:$C))/_xlfn.STDEV.S(moras2[SALARIO]))&gt;1.96,"Atípico","No")</f>
        <v>No</v>
      </c>
      <c r="K3590" t="str">
        <f>IF(ABS((moras2[[#This Row],[EDAD]]-AVERAGE($I:$I))/_xlfn.STDEV.S($I:$I))&gt;1.96,"Atípico","No")</f>
        <v>No</v>
      </c>
      <c r="L3590" t="str">
        <f t="shared" si="112"/>
        <v>36-45</v>
      </c>
      <c r="M3590" t="str">
        <f t="shared" si="113"/>
        <v>0-500.000</v>
      </c>
    </row>
    <row r="3591" spans="1:13" x14ac:dyDescent="0.35">
      <c r="A3591">
        <v>3650</v>
      </c>
      <c r="B3591" t="s">
        <v>9</v>
      </c>
      <c r="C3591">
        <v>300018</v>
      </c>
      <c r="D3591" t="s">
        <v>18</v>
      </c>
      <c r="E3591" t="s">
        <v>16</v>
      </c>
      <c r="F3591" t="s">
        <v>12</v>
      </c>
      <c r="G3591" t="s">
        <v>13</v>
      </c>
      <c r="H3591" t="s">
        <v>12</v>
      </c>
      <c r="I3591">
        <v>42</v>
      </c>
      <c r="J3591" t="str">
        <f>IF(ABS((C3591-AVERAGE($C:$C))/_xlfn.STDEV.S(moras2[SALARIO]))&gt;1.96,"Atípico","No")</f>
        <v>No</v>
      </c>
      <c r="K3591" t="str">
        <f>IF(ABS((moras2[[#This Row],[EDAD]]-AVERAGE($I:$I))/_xlfn.STDEV.S($I:$I))&gt;1.96,"Atípico","No")</f>
        <v>No</v>
      </c>
      <c r="L3591" t="str">
        <f t="shared" si="112"/>
        <v>36-45</v>
      </c>
      <c r="M3591" t="str">
        <f t="shared" si="113"/>
        <v>0-500.000</v>
      </c>
    </row>
    <row r="3592" spans="1:13" x14ac:dyDescent="0.35">
      <c r="A3592">
        <v>3123</v>
      </c>
      <c r="B3592" t="s">
        <v>9</v>
      </c>
      <c r="C3592">
        <v>300018</v>
      </c>
      <c r="D3592" t="s">
        <v>18</v>
      </c>
      <c r="E3592" t="s">
        <v>16</v>
      </c>
      <c r="F3592" t="s">
        <v>12</v>
      </c>
      <c r="G3592" t="s">
        <v>12</v>
      </c>
      <c r="H3592" t="s">
        <v>12</v>
      </c>
      <c r="I3592">
        <v>45</v>
      </c>
      <c r="J3592" t="str">
        <f>IF(ABS((C3592-AVERAGE($C:$C))/_xlfn.STDEV.S(moras2[SALARIO]))&gt;1.96,"Atípico","No")</f>
        <v>No</v>
      </c>
      <c r="K3592" t="str">
        <f>IF(ABS((moras2[[#This Row],[EDAD]]-AVERAGE($I:$I))/_xlfn.STDEV.S($I:$I))&gt;1.96,"Atípico","No")</f>
        <v>No</v>
      </c>
      <c r="L3592" t="str">
        <f t="shared" si="112"/>
        <v>36-45</v>
      </c>
      <c r="M3592" t="str">
        <f t="shared" si="113"/>
        <v>0-500.000</v>
      </c>
    </row>
    <row r="3593" spans="1:13" x14ac:dyDescent="0.35">
      <c r="A3593">
        <v>3998</v>
      </c>
      <c r="B3593" t="s">
        <v>9</v>
      </c>
      <c r="C3593">
        <v>300018</v>
      </c>
      <c r="D3593" t="s">
        <v>18</v>
      </c>
      <c r="E3593" t="s">
        <v>16</v>
      </c>
      <c r="F3593" t="s">
        <v>12</v>
      </c>
      <c r="G3593" t="s">
        <v>13</v>
      </c>
      <c r="H3593" t="s">
        <v>12</v>
      </c>
      <c r="I3593">
        <v>46</v>
      </c>
      <c r="J3593" t="str">
        <f>IF(ABS((C3593-AVERAGE($C:$C))/_xlfn.STDEV.S(moras2[SALARIO]))&gt;1.96,"Atípico","No")</f>
        <v>No</v>
      </c>
      <c r="K3593" t="str">
        <f>IF(ABS((moras2[[#This Row],[EDAD]]-AVERAGE($I:$I))/_xlfn.STDEV.S($I:$I))&gt;1.96,"Atípico","No")</f>
        <v>No</v>
      </c>
      <c r="L3593" t="str">
        <f t="shared" si="112"/>
        <v>46-55</v>
      </c>
      <c r="M3593" t="str">
        <f t="shared" si="113"/>
        <v>0-500.000</v>
      </c>
    </row>
    <row r="3594" spans="1:13" x14ac:dyDescent="0.35">
      <c r="A3594">
        <v>1522</v>
      </c>
      <c r="B3594" t="s">
        <v>15</v>
      </c>
      <c r="C3594">
        <v>300018</v>
      </c>
      <c r="D3594" t="s">
        <v>18</v>
      </c>
      <c r="E3594" t="s">
        <v>16</v>
      </c>
      <c r="F3594" t="s">
        <v>12</v>
      </c>
      <c r="G3594" t="s">
        <v>13</v>
      </c>
      <c r="H3594" t="s">
        <v>13</v>
      </c>
      <c r="I3594">
        <v>47</v>
      </c>
      <c r="J3594" t="str">
        <f>IF(ABS((C3594-AVERAGE($C:$C))/_xlfn.STDEV.S(moras2[SALARIO]))&gt;1.96,"Atípico","No")</f>
        <v>No</v>
      </c>
      <c r="K3594" t="str">
        <f>IF(ABS((moras2[[#This Row],[EDAD]]-AVERAGE($I:$I))/_xlfn.STDEV.S($I:$I))&gt;1.96,"Atípico","No")</f>
        <v>No</v>
      </c>
      <c r="L3594" t="str">
        <f t="shared" si="112"/>
        <v>46-55</v>
      </c>
      <c r="M3594" t="str">
        <f t="shared" si="113"/>
        <v>0-500.000</v>
      </c>
    </row>
    <row r="3595" spans="1:13" x14ac:dyDescent="0.35">
      <c r="A3595">
        <v>3472</v>
      </c>
      <c r="B3595" t="s">
        <v>9</v>
      </c>
      <c r="C3595">
        <v>300018</v>
      </c>
      <c r="D3595" t="s">
        <v>18</v>
      </c>
      <c r="E3595" t="s">
        <v>16</v>
      </c>
      <c r="F3595" t="s">
        <v>12</v>
      </c>
      <c r="G3595" t="s">
        <v>13</v>
      </c>
      <c r="H3595" t="s">
        <v>12</v>
      </c>
      <c r="I3595">
        <v>47</v>
      </c>
      <c r="J3595" t="str">
        <f>IF(ABS((C3595-AVERAGE($C:$C))/_xlfn.STDEV.S(moras2[SALARIO]))&gt;1.96,"Atípico","No")</f>
        <v>No</v>
      </c>
      <c r="K3595" t="str">
        <f>IF(ABS((moras2[[#This Row],[EDAD]]-AVERAGE($I:$I))/_xlfn.STDEV.S($I:$I))&gt;1.96,"Atípico","No")</f>
        <v>No</v>
      </c>
      <c r="L3595" t="str">
        <f t="shared" si="112"/>
        <v>46-55</v>
      </c>
      <c r="M3595" t="str">
        <f t="shared" si="113"/>
        <v>0-500.000</v>
      </c>
    </row>
    <row r="3596" spans="1:13" x14ac:dyDescent="0.35">
      <c r="A3596">
        <v>2781</v>
      </c>
      <c r="B3596" t="s">
        <v>15</v>
      </c>
      <c r="C3596">
        <v>300018</v>
      </c>
      <c r="D3596" t="s">
        <v>18</v>
      </c>
      <c r="E3596" t="s">
        <v>16</v>
      </c>
      <c r="F3596" t="s">
        <v>12</v>
      </c>
      <c r="G3596" t="s">
        <v>12</v>
      </c>
      <c r="H3596" t="s">
        <v>12</v>
      </c>
      <c r="I3596">
        <v>49</v>
      </c>
      <c r="J3596" t="str">
        <f>IF(ABS((C3596-AVERAGE($C:$C))/_xlfn.STDEV.S(moras2[SALARIO]))&gt;1.96,"Atípico","No")</f>
        <v>No</v>
      </c>
      <c r="K3596" t="str">
        <f>IF(ABS((moras2[[#This Row],[EDAD]]-AVERAGE($I:$I))/_xlfn.STDEV.S($I:$I))&gt;1.96,"Atípico","No")</f>
        <v>No</v>
      </c>
      <c r="L3596" t="str">
        <f t="shared" si="112"/>
        <v>46-55</v>
      </c>
      <c r="M3596" t="str">
        <f t="shared" si="113"/>
        <v>0-500.000</v>
      </c>
    </row>
    <row r="3597" spans="1:13" x14ac:dyDescent="0.35">
      <c r="A3597">
        <v>3587</v>
      </c>
      <c r="B3597" t="s">
        <v>9</v>
      </c>
      <c r="C3597">
        <v>300018</v>
      </c>
      <c r="D3597" t="s">
        <v>18</v>
      </c>
      <c r="E3597" t="s">
        <v>16</v>
      </c>
      <c r="F3597" t="s">
        <v>12</v>
      </c>
      <c r="G3597" t="s">
        <v>13</v>
      </c>
      <c r="H3597" t="s">
        <v>12</v>
      </c>
      <c r="I3597">
        <v>51</v>
      </c>
      <c r="J3597" t="str">
        <f>IF(ABS((C3597-AVERAGE($C:$C))/_xlfn.STDEV.S(moras2[SALARIO]))&gt;1.96,"Atípico","No")</f>
        <v>No</v>
      </c>
      <c r="K3597" t="str">
        <f>IF(ABS((moras2[[#This Row],[EDAD]]-AVERAGE($I:$I))/_xlfn.STDEV.S($I:$I))&gt;1.96,"Atípico","No")</f>
        <v>No</v>
      </c>
      <c r="L3597" t="str">
        <f t="shared" si="112"/>
        <v>46-55</v>
      </c>
      <c r="M3597" t="str">
        <f t="shared" si="113"/>
        <v>0-500.000</v>
      </c>
    </row>
    <row r="3598" spans="1:13" x14ac:dyDescent="0.35">
      <c r="A3598">
        <v>4566</v>
      </c>
      <c r="B3598" t="s">
        <v>9</v>
      </c>
      <c r="C3598">
        <v>300018</v>
      </c>
      <c r="D3598" t="s">
        <v>18</v>
      </c>
      <c r="E3598" t="s">
        <v>16</v>
      </c>
      <c r="F3598" t="s">
        <v>12</v>
      </c>
      <c r="G3598" t="s">
        <v>13</v>
      </c>
      <c r="H3598" t="s">
        <v>12</v>
      </c>
      <c r="I3598">
        <v>51</v>
      </c>
      <c r="J3598" t="str">
        <f>IF(ABS((C3598-AVERAGE($C:$C))/_xlfn.STDEV.S(moras2[SALARIO]))&gt;1.96,"Atípico","No")</f>
        <v>No</v>
      </c>
      <c r="K3598" t="str">
        <f>IF(ABS((moras2[[#This Row],[EDAD]]-AVERAGE($I:$I))/_xlfn.STDEV.S($I:$I))&gt;1.96,"Atípico","No")</f>
        <v>No</v>
      </c>
      <c r="L3598" t="str">
        <f t="shared" si="112"/>
        <v>46-55</v>
      </c>
      <c r="M3598" t="str">
        <f t="shared" si="113"/>
        <v>0-500.000</v>
      </c>
    </row>
    <row r="3599" spans="1:13" x14ac:dyDescent="0.35">
      <c r="A3599">
        <v>1354</v>
      </c>
      <c r="B3599" t="s">
        <v>9</v>
      </c>
      <c r="C3599">
        <v>300018</v>
      </c>
      <c r="D3599" t="s">
        <v>18</v>
      </c>
      <c r="E3599" t="s">
        <v>16</v>
      </c>
      <c r="F3599" t="s">
        <v>12</v>
      </c>
      <c r="G3599" t="s">
        <v>13</v>
      </c>
      <c r="H3599" t="s">
        <v>12</v>
      </c>
      <c r="I3599">
        <v>53</v>
      </c>
      <c r="J3599" t="str">
        <f>IF(ABS((C3599-AVERAGE($C:$C))/_xlfn.STDEV.S(moras2[SALARIO]))&gt;1.96,"Atípico","No")</f>
        <v>No</v>
      </c>
      <c r="K3599" t="str">
        <f>IF(ABS((moras2[[#This Row],[EDAD]]-AVERAGE($I:$I))/_xlfn.STDEV.S($I:$I))&gt;1.96,"Atípico","No")</f>
        <v>No</v>
      </c>
      <c r="L3599" t="str">
        <f t="shared" si="112"/>
        <v>46-55</v>
      </c>
      <c r="M3599" t="str">
        <f t="shared" si="113"/>
        <v>0-500.000</v>
      </c>
    </row>
    <row r="3600" spans="1:13" x14ac:dyDescent="0.35">
      <c r="A3600">
        <v>4630</v>
      </c>
      <c r="B3600" t="s">
        <v>9</v>
      </c>
      <c r="C3600">
        <v>300018</v>
      </c>
      <c r="D3600" t="s">
        <v>18</v>
      </c>
      <c r="E3600" t="s">
        <v>16</v>
      </c>
      <c r="F3600" t="s">
        <v>12</v>
      </c>
      <c r="G3600" t="s">
        <v>13</v>
      </c>
      <c r="H3600" t="s">
        <v>12</v>
      </c>
      <c r="I3600">
        <v>53</v>
      </c>
      <c r="J3600" t="str">
        <f>IF(ABS((C3600-AVERAGE($C:$C))/_xlfn.STDEV.S(moras2[SALARIO]))&gt;1.96,"Atípico","No")</f>
        <v>No</v>
      </c>
      <c r="K3600" t="str">
        <f>IF(ABS((moras2[[#This Row],[EDAD]]-AVERAGE($I:$I))/_xlfn.STDEV.S($I:$I))&gt;1.96,"Atípico","No")</f>
        <v>No</v>
      </c>
      <c r="L3600" t="str">
        <f t="shared" si="112"/>
        <v>46-55</v>
      </c>
      <c r="M3600" t="str">
        <f t="shared" si="113"/>
        <v>0-500.000</v>
      </c>
    </row>
    <row r="3601" spans="1:13" x14ac:dyDescent="0.35">
      <c r="A3601">
        <v>2291</v>
      </c>
      <c r="B3601" t="s">
        <v>9</v>
      </c>
      <c r="C3601">
        <v>300018</v>
      </c>
      <c r="D3601" t="s">
        <v>18</v>
      </c>
      <c r="E3601" t="s">
        <v>16</v>
      </c>
      <c r="F3601" t="s">
        <v>12</v>
      </c>
      <c r="G3601" t="s">
        <v>13</v>
      </c>
      <c r="H3601" t="s">
        <v>12</v>
      </c>
      <c r="I3601">
        <v>54</v>
      </c>
      <c r="J3601" t="str">
        <f>IF(ABS((C3601-AVERAGE($C:$C))/_xlfn.STDEV.S(moras2[SALARIO]))&gt;1.96,"Atípico","No")</f>
        <v>No</v>
      </c>
      <c r="K3601" t="str">
        <f>IF(ABS((moras2[[#This Row],[EDAD]]-AVERAGE($I:$I))/_xlfn.STDEV.S($I:$I))&gt;1.96,"Atípico","No")</f>
        <v>No</v>
      </c>
      <c r="L3601" t="str">
        <f t="shared" si="112"/>
        <v>46-55</v>
      </c>
      <c r="M3601" t="str">
        <f t="shared" si="113"/>
        <v>0-500.000</v>
      </c>
    </row>
    <row r="3602" spans="1:13" x14ac:dyDescent="0.35">
      <c r="A3602">
        <v>377</v>
      </c>
      <c r="B3602" t="s">
        <v>15</v>
      </c>
      <c r="C3602">
        <v>300018</v>
      </c>
      <c r="D3602" t="s">
        <v>18</v>
      </c>
      <c r="E3602" t="s">
        <v>16</v>
      </c>
      <c r="F3602" t="s">
        <v>12</v>
      </c>
      <c r="G3602" t="s">
        <v>13</v>
      </c>
      <c r="H3602" t="s">
        <v>13</v>
      </c>
      <c r="I3602">
        <v>55</v>
      </c>
      <c r="J3602" t="str">
        <f>IF(ABS((C3602-AVERAGE($C:$C))/_xlfn.STDEV.S(moras2[SALARIO]))&gt;1.96,"Atípico","No")</f>
        <v>No</v>
      </c>
      <c r="K3602" t="str">
        <f>IF(ABS((moras2[[#This Row],[EDAD]]-AVERAGE($I:$I))/_xlfn.STDEV.S($I:$I))&gt;1.96,"Atípico","No")</f>
        <v>No</v>
      </c>
      <c r="L3602" t="str">
        <f t="shared" si="112"/>
        <v>46-55</v>
      </c>
      <c r="M3602" t="str">
        <f t="shared" si="113"/>
        <v>0-500.000</v>
      </c>
    </row>
    <row r="3603" spans="1:13" x14ac:dyDescent="0.35">
      <c r="A3603">
        <v>457</v>
      </c>
      <c r="B3603" t="s">
        <v>15</v>
      </c>
      <c r="C3603">
        <v>300018</v>
      </c>
      <c r="D3603" t="s">
        <v>18</v>
      </c>
      <c r="E3603" t="s">
        <v>16</v>
      </c>
      <c r="F3603" t="s">
        <v>12</v>
      </c>
      <c r="G3603" t="s">
        <v>13</v>
      </c>
      <c r="H3603" t="s">
        <v>13</v>
      </c>
      <c r="I3603">
        <v>56</v>
      </c>
      <c r="J3603" t="str">
        <f>IF(ABS((C3603-AVERAGE($C:$C))/_xlfn.STDEV.S(moras2[SALARIO]))&gt;1.96,"Atípico","No")</f>
        <v>No</v>
      </c>
      <c r="K3603" t="str">
        <f>IF(ABS((moras2[[#This Row],[EDAD]]-AVERAGE($I:$I))/_xlfn.STDEV.S($I:$I))&gt;1.96,"Atípico","No")</f>
        <v>No</v>
      </c>
      <c r="L3603" t="str">
        <f t="shared" si="112"/>
        <v>56+</v>
      </c>
      <c r="M3603" t="str">
        <f t="shared" si="113"/>
        <v>0-500.000</v>
      </c>
    </row>
    <row r="3604" spans="1:13" x14ac:dyDescent="0.35">
      <c r="A3604">
        <v>129</v>
      </c>
      <c r="B3604" t="s">
        <v>9</v>
      </c>
      <c r="C3604">
        <v>300018</v>
      </c>
      <c r="D3604" t="s">
        <v>18</v>
      </c>
      <c r="E3604" t="s">
        <v>16</v>
      </c>
      <c r="F3604" t="s">
        <v>12</v>
      </c>
      <c r="G3604" t="s">
        <v>13</v>
      </c>
      <c r="H3604" t="s">
        <v>13</v>
      </c>
      <c r="I3604">
        <v>58</v>
      </c>
      <c r="J3604" t="str">
        <f>IF(ABS((C3604-AVERAGE($C:$C))/_xlfn.STDEV.S(moras2[SALARIO]))&gt;1.96,"Atípico","No")</f>
        <v>No</v>
      </c>
      <c r="K3604" t="str">
        <f>IF(ABS((moras2[[#This Row],[EDAD]]-AVERAGE($I:$I))/_xlfn.STDEV.S($I:$I))&gt;1.96,"Atípico","No")</f>
        <v>No</v>
      </c>
      <c r="L3604" t="str">
        <f t="shared" si="112"/>
        <v>56+</v>
      </c>
      <c r="M3604" t="str">
        <f t="shared" si="113"/>
        <v>0-500.000</v>
      </c>
    </row>
    <row r="3605" spans="1:13" x14ac:dyDescent="0.35">
      <c r="A3605">
        <v>1420</v>
      </c>
      <c r="B3605" t="s">
        <v>15</v>
      </c>
      <c r="C3605">
        <v>300018</v>
      </c>
      <c r="D3605" t="s">
        <v>18</v>
      </c>
      <c r="E3605" t="s">
        <v>16</v>
      </c>
      <c r="F3605" t="s">
        <v>12</v>
      </c>
      <c r="G3605" t="s">
        <v>13</v>
      </c>
      <c r="H3605" t="s">
        <v>12</v>
      </c>
      <c r="I3605">
        <v>58</v>
      </c>
      <c r="J3605" t="str">
        <f>IF(ABS((C3605-AVERAGE($C:$C))/_xlfn.STDEV.S(moras2[SALARIO]))&gt;1.96,"Atípico","No")</f>
        <v>No</v>
      </c>
      <c r="K3605" t="str">
        <f>IF(ABS((moras2[[#This Row],[EDAD]]-AVERAGE($I:$I))/_xlfn.STDEV.S($I:$I))&gt;1.96,"Atípico","No")</f>
        <v>No</v>
      </c>
      <c r="L3605" t="str">
        <f t="shared" si="112"/>
        <v>56+</v>
      </c>
      <c r="M3605" t="str">
        <f t="shared" si="113"/>
        <v>0-500.000</v>
      </c>
    </row>
    <row r="3606" spans="1:13" x14ac:dyDescent="0.35">
      <c r="A3606">
        <v>3571</v>
      </c>
      <c r="B3606" t="s">
        <v>9</v>
      </c>
      <c r="C3606">
        <v>300018</v>
      </c>
      <c r="D3606" t="s">
        <v>18</v>
      </c>
      <c r="E3606" t="s">
        <v>16</v>
      </c>
      <c r="F3606" t="s">
        <v>12</v>
      </c>
      <c r="G3606" t="s">
        <v>13</v>
      </c>
      <c r="H3606" t="s">
        <v>13</v>
      </c>
      <c r="I3606">
        <v>61</v>
      </c>
      <c r="J3606" t="str">
        <f>IF(ABS((C3606-AVERAGE($C:$C))/_xlfn.STDEV.S(moras2[SALARIO]))&gt;1.96,"Atípico","No")</f>
        <v>No</v>
      </c>
      <c r="K3606" t="str">
        <f>IF(ABS((moras2[[#This Row],[EDAD]]-AVERAGE($I:$I))/_xlfn.STDEV.S($I:$I))&gt;1.96,"Atípico","No")</f>
        <v>No</v>
      </c>
      <c r="L3606" t="str">
        <f t="shared" si="112"/>
        <v>56+</v>
      </c>
      <c r="M3606" t="str">
        <f t="shared" si="113"/>
        <v>0-500.000</v>
      </c>
    </row>
    <row r="3607" spans="1:13" x14ac:dyDescent="0.35">
      <c r="A3607">
        <v>1758</v>
      </c>
      <c r="B3607" t="s">
        <v>9</v>
      </c>
      <c r="C3607">
        <v>300018</v>
      </c>
      <c r="D3607" t="s">
        <v>18</v>
      </c>
      <c r="E3607" t="s">
        <v>16</v>
      </c>
      <c r="F3607" t="s">
        <v>12</v>
      </c>
      <c r="G3607" t="s">
        <v>13</v>
      </c>
      <c r="H3607" t="s">
        <v>12</v>
      </c>
      <c r="I3607">
        <v>62</v>
      </c>
      <c r="J3607" t="str">
        <f>IF(ABS((C3607-AVERAGE($C:$C))/_xlfn.STDEV.S(moras2[SALARIO]))&gt;1.96,"Atípico","No")</f>
        <v>No</v>
      </c>
      <c r="K3607" t="str">
        <f>IF(ABS((moras2[[#This Row],[EDAD]]-AVERAGE($I:$I))/_xlfn.STDEV.S($I:$I))&gt;1.96,"Atípico","No")</f>
        <v>No</v>
      </c>
      <c r="L3607" t="str">
        <f t="shared" si="112"/>
        <v>56+</v>
      </c>
      <c r="M3607" t="str">
        <f t="shared" si="113"/>
        <v>0-500.000</v>
      </c>
    </row>
    <row r="3608" spans="1:13" x14ac:dyDescent="0.35">
      <c r="A3608">
        <v>2650</v>
      </c>
      <c r="B3608" t="s">
        <v>9</v>
      </c>
      <c r="C3608">
        <v>300018</v>
      </c>
      <c r="D3608" t="s">
        <v>18</v>
      </c>
      <c r="E3608" t="s">
        <v>16</v>
      </c>
      <c r="F3608" t="s">
        <v>12</v>
      </c>
      <c r="G3608" t="s">
        <v>13</v>
      </c>
      <c r="H3608" t="s">
        <v>12</v>
      </c>
      <c r="I3608">
        <v>62</v>
      </c>
      <c r="J3608" t="str">
        <f>IF(ABS((C3608-AVERAGE($C:$C))/_xlfn.STDEV.S(moras2[SALARIO]))&gt;1.96,"Atípico","No")</f>
        <v>No</v>
      </c>
      <c r="K3608" t="str">
        <f>IF(ABS((moras2[[#This Row],[EDAD]]-AVERAGE($I:$I))/_xlfn.STDEV.S($I:$I))&gt;1.96,"Atípico","No")</f>
        <v>No</v>
      </c>
      <c r="L3608" t="str">
        <f t="shared" si="112"/>
        <v>56+</v>
      </c>
      <c r="M3608" t="str">
        <f t="shared" si="113"/>
        <v>0-500.000</v>
      </c>
    </row>
    <row r="3609" spans="1:13" x14ac:dyDescent="0.35">
      <c r="A3609">
        <v>1964</v>
      </c>
      <c r="B3609" t="s">
        <v>9</v>
      </c>
      <c r="C3609">
        <v>300018</v>
      </c>
      <c r="D3609" t="s">
        <v>18</v>
      </c>
      <c r="E3609" t="s">
        <v>16</v>
      </c>
      <c r="F3609" t="s">
        <v>12</v>
      </c>
      <c r="G3609" t="s">
        <v>13</v>
      </c>
      <c r="H3609" t="s">
        <v>13</v>
      </c>
      <c r="I3609">
        <v>71</v>
      </c>
      <c r="J3609" t="str">
        <f>IF(ABS((C3609-AVERAGE($C:$C))/_xlfn.STDEV.S(moras2[SALARIO]))&gt;1.96,"Atípico","No")</f>
        <v>No</v>
      </c>
      <c r="K3609" t="str">
        <f>IF(ABS((moras2[[#This Row],[EDAD]]-AVERAGE($I:$I))/_xlfn.STDEV.S($I:$I))&gt;1.96,"Atípico","No")</f>
        <v>Atípico</v>
      </c>
      <c r="L3609" t="str">
        <f t="shared" si="112"/>
        <v>56+</v>
      </c>
      <c r="M3609" t="str">
        <f t="shared" si="113"/>
        <v>0-500.000</v>
      </c>
    </row>
    <row r="3610" spans="1:13" x14ac:dyDescent="0.35">
      <c r="A3610">
        <v>1767</v>
      </c>
      <c r="B3610" t="s">
        <v>9</v>
      </c>
      <c r="C3610">
        <v>300010</v>
      </c>
      <c r="D3610" t="s">
        <v>17</v>
      </c>
      <c r="E3610" t="s">
        <v>16</v>
      </c>
      <c r="F3610" t="s">
        <v>12</v>
      </c>
      <c r="G3610" t="s">
        <v>13</v>
      </c>
      <c r="H3610" t="s">
        <v>13</v>
      </c>
      <c r="I3610">
        <v>44</v>
      </c>
      <c r="J3610" t="str">
        <f>IF(ABS((C3610-AVERAGE($C:$C))/_xlfn.STDEV.S(moras2[SALARIO]))&gt;1.96,"Atípico","No")</f>
        <v>No</v>
      </c>
      <c r="K3610" t="str">
        <f>IF(ABS((moras2[[#This Row],[EDAD]]-AVERAGE($I:$I))/_xlfn.STDEV.S($I:$I))&gt;1.96,"Atípico","No")</f>
        <v>No</v>
      </c>
      <c r="L3610" t="str">
        <f t="shared" si="112"/>
        <v>36-45</v>
      </c>
      <c r="M3610" t="str">
        <f t="shared" si="113"/>
        <v>0-500.000</v>
      </c>
    </row>
    <row r="3611" spans="1:13" x14ac:dyDescent="0.35">
      <c r="A3611">
        <v>2558</v>
      </c>
      <c r="B3611" t="s">
        <v>9</v>
      </c>
      <c r="C3611">
        <v>300010</v>
      </c>
      <c r="D3611" t="s">
        <v>17</v>
      </c>
      <c r="E3611" t="s">
        <v>16</v>
      </c>
      <c r="F3611" t="s">
        <v>12</v>
      </c>
      <c r="G3611" t="s">
        <v>13</v>
      </c>
      <c r="H3611" t="s">
        <v>13</v>
      </c>
      <c r="I3611">
        <v>57</v>
      </c>
      <c r="J3611" t="str">
        <f>IF(ABS((C3611-AVERAGE($C:$C))/_xlfn.STDEV.S(moras2[SALARIO]))&gt;1.96,"Atípico","No")</f>
        <v>No</v>
      </c>
      <c r="K3611" t="str">
        <f>IF(ABS((moras2[[#This Row],[EDAD]]-AVERAGE($I:$I))/_xlfn.STDEV.S($I:$I))&gt;1.96,"Atípico","No")</f>
        <v>No</v>
      </c>
      <c r="L3611" t="str">
        <f t="shared" si="112"/>
        <v>56+</v>
      </c>
      <c r="M3611" t="str">
        <f t="shared" si="113"/>
        <v>0-500.000</v>
      </c>
    </row>
    <row r="3612" spans="1:13" x14ac:dyDescent="0.35">
      <c r="A3612">
        <v>2086</v>
      </c>
      <c r="B3612" t="s">
        <v>9</v>
      </c>
      <c r="C3612">
        <v>300000</v>
      </c>
      <c r="D3612" t="s">
        <v>10</v>
      </c>
      <c r="E3612" t="s">
        <v>16</v>
      </c>
      <c r="F3612" t="s">
        <v>12</v>
      </c>
      <c r="G3612" t="s">
        <v>13</v>
      </c>
      <c r="H3612" t="s">
        <v>13</v>
      </c>
      <c r="I3612">
        <v>20</v>
      </c>
      <c r="J3612" t="str">
        <f>IF(ABS((C3612-AVERAGE($C:$C))/_xlfn.STDEV.S(moras2[SALARIO]))&gt;1.96,"Atípico","No")</f>
        <v>No</v>
      </c>
      <c r="K3612" t="str">
        <f>IF(ABS((moras2[[#This Row],[EDAD]]-AVERAGE($I:$I))/_xlfn.STDEV.S($I:$I))&gt;1.96,"Atípico","No")</f>
        <v>No</v>
      </c>
      <c r="L3612" t="str">
        <f t="shared" si="112"/>
        <v>26-35</v>
      </c>
      <c r="M3612" t="str">
        <f t="shared" si="113"/>
        <v>0-500.000</v>
      </c>
    </row>
    <row r="3613" spans="1:13" x14ac:dyDescent="0.35">
      <c r="A3613">
        <v>3769</v>
      </c>
      <c r="B3613" t="s">
        <v>9</v>
      </c>
      <c r="C3613">
        <v>300000</v>
      </c>
      <c r="D3613" t="s">
        <v>10</v>
      </c>
      <c r="E3613" t="s">
        <v>16</v>
      </c>
      <c r="F3613" t="s">
        <v>12</v>
      </c>
      <c r="G3613" t="s">
        <v>13</v>
      </c>
      <c r="H3613" t="s">
        <v>13</v>
      </c>
      <c r="I3613">
        <v>22</v>
      </c>
      <c r="J3613" t="str">
        <f>IF(ABS((C3613-AVERAGE($C:$C))/_xlfn.STDEV.S(moras2[SALARIO]))&gt;1.96,"Atípico","No")</f>
        <v>No</v>
      </c>
      <c r="K3613" t="str">
        <f>IF(ABS((moras2[[#This Row],[EDAD]]-AVERAGE($I:$I))/_xlfn.STDEV.S($I:$I))&gt;1.96,"Atípico","No")</f>
        <v>No</v>
      </c>
      <c r="L3613" t="str">
        <f t="shared" si="112"/>
        <v>26-35</v>
      </c>
      <c r="M3613" t="str">
        <f t="shared" si="113"/>
        <v>0-500.000</v>
      </c>
    </row>
    <row r="3614" spans="1:13" x14ac:dyDescent="0.35">
      <c r="A3614">
        <v>300</v>
      </c>
      <c r="B3614" t="s">
        <v>9</v>
      </c>
      <c r="C3614">
        <v>300000</v>
      </c>
      <c r="D3614" t="s">
        <v>10</v>
      </c>
      <c r="E3614" t="s">
        <v>16</v>
      </c>
      <c r="F3614" t="s">
        <v>12</v>
      </c>
      <c r="G3614" t="s">
        <v>13</v>
      </c>
      <c r="H3614" t="s">
        <v>13</v>
      </c>
      <c r="I3614">
        <v>26</v>
      </c>
      <c r="J3614" t="str">
        <f>IF(ABS((C3614-AVERAGE($C:$C))/_xlfn.STDEV.S(moras2[SALARIO]))&gt;1.96,"Atípico","No")</f>
        <v>No</v>
      </c>
      <c r="K3614" t="str">
        <f>IF(ABS((moras2[[#This Row],[EDAD]]-AVERAGE($I:$I))/_xlfn.STDEV.S($I:$I))&gt;1.96,"Atípico","No")</f>
        <v>No</v>
      </c>
      <c r="L3614" t="str">
        <f t="shared" si="112"/>
        <v>26-35</v>
      </c>
      <c r="M3614" t="str">
        <f t="shared" si="113"/>
        <v>0-500.000</v>
      </c>
    </row>
    <row r="3615" spans="1:13" x14ac:dyDescent="0.35">
      <c r="A3615">
        <v>1799</v>
      </c>
      <c r="B3615" t="s">
        <v>9</v>
      </c>
      <c r="C3615">
        <v>300000</v>
      </c>
      <c r="D3615" t="s">
        <v>10</v>
      </c>
      <c r="E3615" t="s">
        <v>16</v>
      </c>
      <c r="F3615" t="s">
        <v>12</v>
      </c>
      <c r="G3615" t="s">
        <v>13</v>
      </c>
      <c r="H3615" t="s">
        <v>13</v>
      </c>
      <c r="I3615">
        <v>26</v>
      </c>
      <c r="J3615" t="str">
        <f>IF(ABS((C3615-AVERAGE($C:$C))/_xlfn.STDEV.S(moras2[SALARIO]))&gt;1.96,"Atípico","No")</f>
        <v>No</v>
      </c>
      <c r="K3615" t="str">
        <f>IF(ABS((moras2[[#This Row],[EDAD]]-AVERAGE($I:$I))/_xlfn.STDEV.S($I:$I))&gt;1.96,"Atípico","No")</f>
        <v>No</v>
      </c>
      <c r="L3615" t="str">
        <f t="shared" si="112"/>
        <v>26-35</v>
      </c>
      <c r="M3615" t="str">
        <f t="shared" si="113"/>
        <v>0-500.000</v>
      </c>
    </row>
    <row r="3616" spans="1:13" x14ac:dyDescent="0.35">
      <c r="A3616">
        <v>331</v>
      </c>
      <c r="B3616" t="s">
        <v>9</v>
      </c>
      <c r="C3616">
        <v>300000</v>
      </c>
      <c r="D3616" t="s">
        <v>10</v>
      </c>
      <c r="E3616" t="s">
        <v>16</v>
      </c>
      <c r="F3616" t="s">
        <v>12</v>
      </c>
      <c r="G3616" t="s">
        <v>12</v>
      </c>
      <c r="H3616" t="s">
        <v>13</v>
      </c>
      <c r="I3616">
        <v>28</v>
      </c>
      <c r="J3616" t="str">
        <f>IF(ABS((C3616-AVERAGE($C:$C))/_xlfn.STDEV.S(moras2[SALARIO]))&gt;1.96,"Atípico","No")</f>
        <v>No</v>
      </c>
      <c r="K3616" t="str">
        <f>IF(ABS((moras2[[#This Row],[EDAD]]-AVERAGE($I:$I))/_xlfn.STDEV.S($I:$I))&gt;1.96,"Atípico","No")</f>
        <v>No</v>
      </c>
      <c r="L3616" t="str">
        <f t="shared" si="112"/>
        <v>26-35</v>
      </c>
      <c r="M3616" t="str">
        <f t="shared" si="113"/>
        <v>0-500.000</v>
      </c>
    </row>
    <row r="3617" spans="1:13" x14ac:dyDescent="0.35">
      <c r="A3617">
        <v>2699</v>
      </c>
      <c r="B3617" t="s">
        <v>15</v>
      </c>
      <c r="C3617">
        <v>300000</v>
      </c>
      <c r="D3617" t="s">
        <v>10</v>
      </c>
      <c r="E3617" t="s">
        <v>16</v>
      </c>
      <c r="F3617" t="s">
        <v>12</v>
      </c>
      <c r="G3617" t="s">
        <v>13</v>
      </c>
      <c r="H3617" t="s">
        <v>13</v>
      </c>
      <c r="I3617">
        <v>32</v>
      </c>
      <c r="J3617" t="str">
        <f>IF(ABS((C3617-AVERAGE($C:$C))/_xlfn.STDEV.S(moras2[SALARIO]))&gt;1.96,"Atípico","No")</f>
        <v>No</v>
      </c>
      <c r="K3617" t="str">
        <f>IF(ABS((moras2[[#This Row],[EDAD]]-AVERAGE($I:$I))/_xlfn.STDEV.S($I:$I))&gt;1.96,"Atípico","No")</f>
        <v>No</v>
      </c>
      <c r="L3617" t="str">
        <f t="shared" si="112"/>
        <v>26-35</v>
      </c>
      <c r="M3617" t="str">
        <f t="shared" si="113"/>
        <v>0-500.000</v>
      </c>
    </row>
    <row r="3618" spans="1:13" x14ac:dyDescent="0.35">
      <c r="A3618">
        <v>101</v>
      </c>
      <c r="B3618" t="s">
        <v>15</v>
      </c>
      <c r="C3618">
        <v>300000</v>
      </c>
      <c r="D3618" t="s">
        <v>10</v>
      </c>
      <c r="E3618" t="s">
        <v>16</v>
      </c>
      <c r="F3618" t="s">
        <v>12</v>
      </c>
      <c r="G3618" t="s">
        <v>13</v>
      </c>
      <c r="H3618" t="s">
        <v>13</v>
      </c>
      <c r="I3618">
        <v>33</v>
      </c>
      <c r="J3618" t="str">
        <f>IF(ABS((C3618-AVERAGE($C:$C))/_xlfn.STDEV.S(moras2[SALARIO]))&gt;1.96,"Atípico","No")</f>
        <v>No</v>
      </c>
      <c r="K3618" t="str">
        <f>IF(ABS((moras2[[#This Row],[EDAD]]-AVERAGE($I:$I))/_xlfn.STDEV.S($I:$I))&gt;1.96,"Atípico","No")</f>
        <v>No</v>
      </c>
      <c r="L3618" t="str">
        <f t="shared" si="112"/>
        <v>26-35</v>
      </c>
      <c r="M3618" t="str">
        <f t="shared" si="113"/>
        <v>0-500.000</v>
      </c>
    </row>
    <row r="3619" spans="1:13" x14ac:dyDescent="0.35">
      <c r="A3619">
        <v>3077</v>
      </c>
      <c r="B3619" t="s">
        <v>9</v>
      </c>
      <c r="C3619">
        <v>300000</v>
      </c>
      <c r="D3619" t="s">
        <v>10</v>
      </c>
      <c r="E3619" t="s">
        <v>16</v>
      </c>
      <c r="F3619" t="s">
        <v>12</v>
      </c>
      <c r="G3619" t="s">
        <v>12</v>
      </c>
      <c r="H3619" t="s">
        <v>13</v>
      </c>
      <c r="I3619">
        <v>33</v>
      </c>
      <c r="J3619" t="str">
        <f>IF(ABS((C3619-AVERAGE($C:$C))/_xlfn.STDEV.S(moras2[SALARIO]))&gt;1.96,"Atípico","No")</f>
        <v>No</v>
      </c>
      <c r="K3619" t="str">
        <f>IF(ABS((moras2[[#This Row],[EDAD]]-AVERAGE($I:$I))/_xlfn.STDEV.S($I:$I))&gt;1.96,"Atípico","No")</f>
        <v>No</v>
      </c>
      <c r="L3619" t="str">
        <f t="shared" si="112"/>
        <v>26-35</v>
      </c>
      <c r="M3619" t="str">
        <f t="shared" si="113"/>
        <v>0-500.000</v>
      </c>
    </row>
    <row r="3620" spans="1:13" x14ac:dyDescent="0.35">
      <c r="A3620">
        <v>1298</v>
      </c>
      <c r="B3620" t="s">
        <v>9</v>
      </c>
      <c r="C3620">
        <v>300000</v>
      </c>
      <c r="D3620" t="s">
        <v>10</v>
      </c>
      <c r="E3620" t="s">
        <v>16</v>
      </c>
      <c r="F3620" t="s">
        <v>12</v>
      </c>
      <c r="G3620" t="s">
        <v>12</v>
      </c>
      <c r="H3620" t="s">
        <v>13</v>
      </c>
      <c r="I3620">
        <v>36</v>
      </c>
      <c r="J3620" t="str">
        <f>IF(ABS((C3620-AVERAGE($C:$C))/_xlfn.STDEV.S(moras2[SALARIO]))&gt;1.96,"Atípico","No")</f>
        <v>No</v>
      </c>
      <c r="K3620" t="str">
        <f>IF(ABS((moras2[[#This Row],[EDAD]]-AVERAGE($I:$I))/_xlfn.STDEV.S($I:$I))&gt;1.96,"Atípico","No")</f>
        <v>No</v>
      </c>
      <c r="L3620" t="str">
        <f t="shared" si="112"/>
        <v>36-45</v>
      </c>
      <c r="M3620" t="str">
        <f t="shared" si="113"/>
        <v>0-500.000</v>
      </c>
    </row>
    <row r="3621" spans="1:13" x14ac:dyDescent="0.35">
      <c r="A3621">
        <v>1318</v>
      </c>
      <c r="B3621" t="s">
        <v>15</v>
      </c>
      <c r="C3621">
        <v>300000</v>
      </c>
      <c r="D3621" t="s">
        <v>10</v>
      </c>
      <c r="E3621" t="s">
        <v>16</v>
      </c>
      <c r="F3621" t="s">
        <v>12</v>
      </c>
      <c r="G3621" t="s">
        <v>12</v>
      </c>
      <c r="H3621" t="s">
        <v>13</v>
      </c>
      <c r="I3621">
        <v>37</v>
      </c>
      <c r="J3621" t="str">
        <f>IF(ABS((C3621-AVERAGE($C:$C))/_xlfn.STDEV.S(moras2[SALARIO]))&gt;1.96,"Atípico","No")</f>
        <v>No</v>
      </c>
      <c r="K3621" t="str">
        <f>IF(ABS((moras2[[#This Row],[EDAD]]-AVERAGE($I:$I))/_xlfn.STDEV.S($I:$I))&gt;1.96,"Atípico","No")</f>
        <v>No</v>
      </c>
      <c r="L3621" t="str">
        <f t="shared" si="112"/>
        <v>36-45</v>
      </c>
      <c r="M3621" t="str">
        <f t="shared" si="113"/>
        <v>0-500.000</v>
      </c>
    </row>
    <row r="3622" spans="1:13" x14ac:dyDescent="0.35">
      <c r="A3622">
        <v>3578</v>
      </c>
      <c r="B3622" t="s">
        <v>15</v>
      </c>
      <c r="C3622">
        <v>300000</v>
      </c>
      <c r="D3622" t="s">
        <v>10</v>
      </c>
      <c r="E3622" t="s">
        <v>16</v>
      </c>
      <c r="F3622" t="s">
        <v>12</v>
      </c>
      <c r="G3622" t="s">
        <v>12</v>
      </c>
      <c r="H3622" t="s">
        <v>13</v>
      </c>
      <c r="I3622">
        <v>41</v>
      </c>
      <c r="J3622" t="str">
        <f>IF(ABS((C3622-AVERAGE($C:$C))/_xlfn.STDEV.S(moras2[SALARIO]))&gt;1.96,"Atípico","No")</f>
        <v>No</v>
      </c>
      <c r="K3622" t="str">
        <f>IF(ABS((moras2[[#This Row],[EDAD]]-AVERAGE($I:$I))/_xlfn.STDEV.S($I:$I))&gt;1.96,"Atípico","No")</f>
        <v>No</v>
      </c>
      <c r="L3622" t="str">
        <f t="shared" si="112"/>
        <v>36-45</v>
      </c>
      <c r="M3622" t="str">
        <f t="shared" si="113"/>
        <v>0-500.000</v>
      </c>
    </row>
    <row r="3623" spans="1:13" x14ac:dyDescent="0.35">
      <c r="A3623">
        <v>2731</v>
      </c>
      <c r="B3623" t="s">
        <v>15</v>
      </c>
      <c r="C3623">
        <v>300000</v>
      </c>
      <c r="D3623" t="s">
        <v>10</v>
      </c>
      <c r="E3623" t="s">
        <v>16</v>
      </c>
      <c r="F3623" t="s">
        <v>12</v>
      </c>
      <c r="G3623" t="s">
        <v>13</v>
      </c>
      <c r="H3623" t="s">
        <v>13</v>
      </c>
      <c r="I3623">
        <v>43</v>
      </c>
      <c r="J3623" t="str">
        <f>IF(ABS((C3623-AVERAGE($C:$C))/_xlfn.STDEV.S(moras2[SALARIO]))&gt;1.96,"Atípico","No")</f>
        <v>No</v>
      </c>
      <c r="K3623" t="str">
        <f>IF(ABS((moras2[[#This Row],[EDAD]]-AVERAGE($I:$I))/_xlfn.STDEV.S($I:$I))&gt;1.96,"Atípico","No")</f>
        <v>No</v>
      </c>
      <c r="L3623" t="str">
        <f t="shared" si="112"/>
        <v>36-45</v>
      </c>
      <c r="M3623" t="str">
        <f t="shared" si="113"/>
        <v>0-500.000</v>
      </c>
    </row>
    <row r="3624" spans="1:13" x14ac:dyDescent="0.35">
      <c r="A3624">
        <v>4180</v>
      </c>
      <c r="B3624" t="s">
        <v>15</v>
      </c>
      <c r="C3624">
        <v>300000</v>
      </c>
      <c r="D3624" t="s">
        <v>10</v>
      </c>
      <c r="E3624" t="s">
        <v>16</v>
      </c>
      <c r="F3624" t="s">
        <v>12</v>
      </c>
      <c r="G3624" t="s">
        <v>13</v>
      </c>
      <c r="H3624" t="s">
        <v>12</v>
      </c>
      <c r="I3624">
        <v>43</v>
      </c>
      <c r="J3624" t="str">
        <f>IF(ABS((C3624-AVERAGE($C:$C))/_xlfn.STDEV.S(moras2[SALARIO]))&gt;1.96,"Atípico","No")</f>
        <v>No</v>
      </c>
      <c r="K3624" t="str">
        <f>IF(ABS((moras2[[#This Row],[EDAD]]-AVERAGE($I:$I))/_xlfn.STDEV.S($I:$I))&gt;1.96,"Atípico","No")</f>
        <v>No</v>
      </c>
      <c r="L3624" t="str">
        <f t="shared" si="112"/>
        <v>36-45</v>
      </c>
      <c r="M3624" t="str">
        <f t="shared" si="113"/>
        <v>0-500.000</v>
      </c>
    </row>
    <row r="3625" spans="1:13" x14ac:dyDescent="0.35">
      <c r="A3625">
        <v>3933</v>
      </c>
      <c r="B3625" t="s">
        <v>9</v>
      </c>
      <c r="C3625">
        <v>300000</v>
      </c>
      <c r="D3625" t="s">
        <v>10</v>
      </c>
      <c r="E3625" t="s">
        <v>16</v>
      </c>
      <c r="F3625" t="s">
        <v>12</v>
      </c>
      <c r="G3625" t="s">
        <v>13</v>
      </c>
      <c r="H3625" t="s">
        <v>13</v>
      </c>
      <c r="I3625">
        <v>50</v>
      </c>
      <c r="J3625" t="str">
        <f>IF(ABS((C3625-AVERAGE($C:$C))/_xlfn.STDEV.S(moras2[SALARIO]))&gt;1.96,"Atípico","No")</f>
        <v>No</v>
      </c>
      <c r="K3625" t="str">
        <f>IF(ABS((moras2[[#This Row],[EDAD]]-AVERAGE($I:$I))/_xlfn.STDEV.S($I:$I))&gt;1.96,"Atípico","No")</f>
        <v>No</v>
      </c>
      <c r="L3625" t="str">
        <f t="shared" si="112"/>
        <v>46-55</v>
      </c>
      <c r="M3625" t="str">
        <f t="shared" si="113"/>
        <v>0-500.000</v>
      </c>
    </row>
    <row r="3626" spans="1:13" x14ac:dyDescent="0.35">
      <c r="A3626">
        <v>1088</v>
      </c>
      <c r="B3626" t="s">
        <v>9</v>
      </c>
      <c r="C3626">
        <v>300000</v>
      </c>
      <c r="D3626" t="s">
        <v>10</v>
      </c>
      <c r="E3626" t="s">
        <v>16</v>
      </c>
      <c r="F3626" t="s">
        <v>12</v>
      </c>
      <c r="G3626" t="s">
        <v>13</v>
      </c>
      <c r="H3626" t="s">
        <v>13</v>
      </c>
      <c r="I3626">
        <v>58</v>
      </c>
      <c r="J3626" t="str">
        <f>IF(ABS((C3626-AVERAGE($C:$C))/_xlfn.STDEV.S(moras2[SALARIO]))&gt;1.96,"Atípico","No")</f>
        <v>No</v>
      </c>
      <c r="K3626" t="str">
        <f>IF(ABS((moras2[[#This Row],[EDAD]]-AVERAGE($I:$I))/_xlfn.STDEV.S($I:$I))&gt;1.96,"Atípico","No")</f>
        <v>No</v>
      </c>
      <c r="L3626" t="str">
        <f t="shared" si="112"/>
        <v>56+</v>
      </c>
      <c r="M3626" t="str">
        <f t="shared" si="113"/>
        <v>0-500.000</v>
      </c>
    </row>
    <row r="3627" spans="1:13" x14ac:dyDescent="0.35">
      <c r="A3627">
        <v>969</v>
      </c>
      <c r="B3627" t="s">
        <v>9</v>
      </c>
      <c r="C3627">
        <v>300000</v>
      </c>
      <c r="D3627" t="s">
        <v>10</v>
      </c>
      <c r="E3627" t="s">
        <v>16</v>
      </c>
      <c r="F3627" t="s">
        <v>12</v>
      </c>
      <c r="G3627" t="s">
        <v>13</v>
      </c>
      <c r="H3627" t="s">
        <v>13</v>
      </c>
      <c r="I3627">
        <v>60</v>
      </c>
      <c r="J3627" t="str">
        <f>IF(ABS((C3627-AVERAGE($C:$C))/_xlfn.STDEV.S(moras2[SALARIO]))&gt;1.96,"Atípico","No")</f>
        <v>No</v>
      </c>
      <c r="K3627" t="str">
        <f>IF(ABS((moras2[[#This Row],[EDAD]]-AVERAGE($I:$I))/_xlfn.STDEV.S($I:$I))&gt;1.96,"Atípico","No")</f>
        <v>No</v>
      </c>
      <c r="L3627" t="str">
        <f t="shared" si="112"/>
        <v>56+</v>
      </c>
      <c r="M3627" t="str">
        <f t="shared" si="113"/>
        <v>0-500.000</v>
      </c>
    </row>
    <row r="3628" spans="1:13" x14ac:dyDescent="0.35">
      <c r="A3628">
        <v>1594</v>
      </c>
      <c r="B3628" t="s">
        <v>15</v>
      </c>
      <c r="C3628">
        <v>300000</v>
      </c>
      <c r="D3628" t="s">
        <v>17</v>
      </c>
      <c r="E3628" t="s">
        <v>16</v>
      </c>
      <c r="F3628" t="s">
        <v>12</v>
      </c>
      <c r="G3628" t="s">
        <v>13</v>
      </c>
      <c r="H3628" t="s">
        <v>13</v>
      </c>
      <c r="I3628">
        <v>21</v>
      </c>
      <c r="J3628" t="str">
        <f>IF(ABS((C3628-AVERAGE($C:$C))/_xlfn.STDEV.S(moras2[SALARIO]))&gt;1.96,"Atípico","No")</f>
        <v>No</v>
      </c>
      <c r="K3628" t="str">
        <f>IF(ABS((moras2[[#This Row],[EDAD]]-AVERAGE($I:$I))/_xlfn.STDEV.S($I:$I))&gt;1.96,"Atípico","No")</f>
        <v>No</v>
      </c>
      <c r="L3628" t="str">
        <f t="shared" si="112"/>
        <v>26-35</v>
      </c>
      <c r="M3628" t="str">
        <f t="shared" si="113"/>
        <v>0-500.000</v>
      </c>
    </row>
    <row r="3629" spans="1:13" x14ac:dyDescent="0.35">
      <c r="A3629">
        <v>3437</v>
      </c>
      <c r="B3629" t="s">
        <v>9</v>
      </c>
      <c r="C3629">
        <v>300000</v>
      </c>
      <c r="D3629" t="s">
        <v>17</v>
      </c>
      <c r="E3629" t="s">
        <v>16</v>
      </c>
      <c r="F3629" t="s">
        <v>12</v>
      </c>
      <c r="G3629" t="s">
        <v>12</v>
      </c>
      <c r="H3629" t="s">
        <v>13</v>
      </c>
      <c r="I3629">
        <v>32</v>
      </c>
      <c r="J3629" t="str">
        <f>IF(ABS((C3629-AVERAGE($C:$C))/_xlfn.STDEV.S(moras2[SALARIO]))&gt;1.96,"Atípico","No")</f>
        <v>No</v>
      </c>
      <c r="K3629" t="str">
        <f>IF(ABS((moras2[[#This Row],[EDAD]]-AVERAGE($I:$I))/_xlfn.STDEV.S($I:$I))&gt;1.96,"Atípico","No")</f>
        <v>No</v>
      </c>
      <c r="L3629" t="str">
        <f t="shared" si="112"/>
        <v>26-35</v>
      </c>
      <c r="M3629" t="str">
        <f t="shared" si="113"/>
        <v>0-500.000</v>
      </c>
    </row>
    <row r="3630" spans="1:13" x14ac:dyDescent="0.35">
      <c r="A3630">
        <v>55</v>
      </c>
      <c r="B3630" t="s">
        <v>9</v>
      </c>
      <c r="C3630">
        <v>300000</v>
      </c>
      <c r="D3630" t="s">
        <v>17</v>
      </c>
      <c r="E3630" t="s">
        <v>16</v>
      </c>
      <c r="F3630" t="s">
        <v>12</v>
      </c>
      <c r="G3630" t="s">
        <v>13</v>
      </c>
      <c r="H3630" t="s">
        <v>13</v>
      </c>
      <c r="I3630">
        <v>44</v>
      </c>
      <c r="J3630" t="str">
        <f>IF(ABS((C3630-AVERAGE($C:$C))/_xlfn.STDEV.S(moras2[SALARIO]))&gt;1.96,"Atípico","No")</f>
        <v>No</v>
      </c>
      <c r="K3630" t="str">
        <f>IF(ABS((moras2[[#This Row],[EDAD]]-AVERAGE($I:$I))/_xlfn.STDEV.S($I:$I))&gt;1.96,"Atípico","No")</f>
        <v>No</v>
      </c>
      <c r="L3630" t="str">
        <f t="shared" si="112"/>
        <v>36-45</v>
      </c>
      <c r="M3630" t="str">
        <f t="shared" si="113"/>
        <v>0-500.000</v>
      </c>
    </row>
    <row r="3631" spans="1:13" x14ac:dyDescent="0.35">
      <c r="A3631">
        <v>280</v>
      </c>
      <c r="B3631" t="s">
        <v>15</v>
      </c>
      <c r="C3631">
        <v>300000</v>
      </c>
      <c r="D3631" t="s">
        <v>17</v>
      </c>
      <c r="E3631" t="s">
        <v>16</v>
      </c>
      <c r="F3631" t="s">
        <v>12</v>
      </c>
      <c r="G3631" t="s">
        <v>12</v>
      </c>
      <c r="H3631" t="s">
        <v>13</v>
      </c>
      <c r="I3631">
        <v>57</v>
      </c>
      <c r="J3631" t="str">
        <f>IF(ABS((C3631-AVERAGE($C:$C))/_xlfn.STDEV.S(moras2[SALARIO]))&gt;1.96,"Atípico","No")</f>
        <v>No</v>
      </c>
      <c r="K3631" t="str">
        <f>IF(ABS((moras2[[#This Row],[EDAD]]-AVERAGE($I:$I))/_xlfn.STDEV.S($I:$I))&gt;1.96,"Atípico","No")</f>
        <v>No</v>
      </c>
      <c r="L3631" t="str">
        <f t="shared" si="112"/>
        <v>56+</v>
      </c>
      <c r="M3631" t="str">
        <f t="shared" si="113"/>
        <v>0-500.000</v>
      </c>
    </row>
    <row r="3632" spans="1:13" x14ac:dyDescent="0.35">
      <c r="A3632">
        <v>661</v>
      </c>
      <c r="B3632" t="s">
        <v>9</v>
      </c>
      <c r="C3632">
        <v>300000</v>
      </c>
      <c r="D3632" t="s">
        <v>18</v>
      </c>
      <c r="E3632" t="s">
        <v>16</v>
      </c>
      <c r="F3632" t="s">
        <v>12</v>
      </c>
      <c r="G3632" t="s">
        <v>13</v>
      </c>
      <c r="H3632" t="s">
        <v>13</v>
      </c>
      <c r="I3632">
        <v>30</v>
      </c>
      <c r="J3632" t="str">
        <f>IF(ABS((C3632-AVERAGE($C:$C))/_xlfn.STDEV.S(moras2[SALARIO]))&gt;1.96,"Atípico","No")</f>
        <v>No</v>
      </c>
      <c r="K3632" t="str">
        <f>IF(ABS((moras2[[#This Row],[EDAD]]-AVERAGE($I:$I))/_xlfn.STDEV.S($I:$I))&gt;1.96,"Atípico","No")</f>
        <v>No</v>
      </c>
      <c r="L3632" t="str">
        <f t="shared" si="112"/>
        <v>26-35</v>
      </c>
      <c r="M3632" t="str">
        <f t="shared" si="113"/>
        <v>0-500.000</v>
      </c>
    </row>
    <row r="3633" spans="1:13" x14ac:dyDescent="0.35">
      <c r="A3633">
        <v>472</v>
      </c>
      <c r="B3633" t="s">
        <v>15</v>
      </c>
      <c r="C3633">
        <v>300000</v>
      </c>
      <c r="D3633" t="s">
        <v>18</v>
      </c>
      <c r="E3633" t="s">
        <v>16</v>
      </c>
      <c r="F3633" t="s">
        <v>12</v>
      </c>
      <c r="G3633" t="s">
        <v>13</v>
      </c>
      <c r="H3633" t="s">
        <v>13</v>
      </c>
      <c r="I3633">
        <v>41</v>
      </c>
      <c r="J3633" t="str">
        <f>IF(ABS((C3633-AVERAGE($C:$C))/_xlfn.STDEV.S(moras2[SALARIO]))&gt;1.96,"Atípico","No")</f>
        <v>No</v>
      </c>
      <c r="K3633" t="str">
        <f>IF(ABS((moras2[[#This Row],[EDAD]]-AVERAGE($I:$I))/_xlfn.STDEV.S($I:$I))&gt;1.96,"Atípico","No")</f>
        <v>No</v>
      </c>
      <c r="L3633" t="str">
        <f t="shared" si="112"/>
        <v>36-45</v>
      </c>
      <c r="M3633" t="str">
        <f t="shared" si="113"/>
        <v>0-500.000</v>
      </c>
    </row>
    <row r="3634" spans="1:13" x14ac:dyDescent="0.35">
      <c r="A3634">
        <v>2029</v>
      </c>
      <c r="B3634" t="s">
        <v>15</v>
      </c>
      <c r="C3634">
        <v>299837</v>
      </c>
      <c r="D3634" t="s">
        <v>17</v>
      </c>
      <c r="E3634" t="s">
        <v>16</v>
      </c>
      <c r="F3634" t="s">
        <v>13</v>
      </c>
      <c r="G3634" t="s">
        <v>12</v>
      </c>
      <c r="H3634" t="s">
        <v>13</v>
      </c>
      <c r="I3634">
        <v>52</v>
      </c>
      <c r="J3634" t="str">
        <f>IF(ABS((C3634-AVERAGE($C:$C))/_xlfn.STDEV.S(moras2[SALARIO]))&gt;1.96,"Atípico","No")</f>
        <v>No</v>
      </c>
      <c r="K3634" t="str">
        <f>IF(ABS((moras2[[#This Row],[EDAD]]-AVERAGE($I:$I))/_xlfn.STDEV.S($I:$I))&gt;1.96,"Atípico","No")</f>
        <v>No</v>
      </c>
      <c r="L3634" t="str">
        <f t="shared" si="112"/>
        <v>46-55</v>
      </c>
      <c r="M3634" t="str">
        <f t="shared" si="113"/>
        <v>0-500.000</v>
      </c>
    </row>
    <row r="3635" spans="1:13" x14ac:dyDescent="0.35">
      <c r="A3635">
        <v>601</v>
      </c>
      <c r="B3635" t="s">
        <v>9</v>
      </c>
      <c r="C3635">
        <v>299825</v>
      </c>
      <c r="D3635" t="s">
        <v>18</v>
      </c>
      <c r="E3635" t="s">
        <v>16</v>
      </c>
      <c r="F3635" t="s">
        <v>12</v>
      </c>
      <c r="G3635" t="s">
        <v>12</v>
      </c>
      <c r="H3635" t="s">
        <v>12</v>
      </c>
      <c r="I3635">
        <v>36</v>
      </c>
      <c r="J3635" t="str">
        <f>IF(ABS((C3635-AVERAGE($C:$C))/_xlfn.STDEV.S(moras2[SALARIO]))&gt;1.96,"Atípico","No")</f>
        <v>No</v>
      </c>
      <c r="K3635" t="str">
        <f>IF(ABS((moras2[[#This Row],[EDAD]]-AVERAGE($I:$I))/_xlfn.STDEV.S($I:$I))&gt;1.96,"Atípico","No")</f>
        <v>No</v>
      </c>
      <c r="L3635" t="str">
        <f t="shared" si="112"/>
        <v>36-45</v>
      </c>
      <c r="M3635" t="str">
        <f t="shared" si="113"/>
        <v>0-500.000</v>
      </c>
    </row>
    <row r="3636" spans="1:13" x14ac:dyDescent="0.35">
      <c r="A3636">
        <v>823</v>
      </c>
      <c r="B3636" t="s">
        <v>9</v>
      </c>
      <c r="C3636">
        <v>299784</v>
      </c>
      <c r="D3636" t="s">
        <v>17</v>
      </c>
      <c r="E3636" t="s">
        <v>16</v>
      </c>
      <c r="F3636" t="s">
        <v>12</v>
      </c>
      <c r="G3636" t="s">
        <v>13</v>
      </c>
      <c r="H3636" t="s">
        <v>13</v>
      </c>
      <c r="I3636">
        <v>50</v>
      </c>
      <c r="J3636" t="str">
        <f>IF(ABS((C3636-AVERAGE($C:$C))/_xlfn.STDEV.S(moras2[SALARIO]))&gt;1.96,"Atípico","No")</f>
        <v>No</v>
      </c>
      <c r="K3636" t="str">
        <f>IF(ABS((moras2[[#This Row],[EDAD]]-AVERAGE($I:$I))/_xlfn.STDEV.S($I:$I))&gt;1.96,"Atípico","No")</f>
        <v>No</v>
      </c>
      <c r="L3636" t="str">
        <f t="shared" si="112"/>
        <v>46-55</v>
      </c>
      <c r="M3636" t="str">
        <f t="shared" si="113"/>
        <v>0-500.000</v>
      </c>
    </row>
    <row r="3637" spans="1:13" x14ac:dyDescent="0.35">
      <c r="A3637">
        <v>1846</v>
      </c>
      <c r="B3637" t="s">
        <v>9</v>
      </c>
      <c r="C3637">
        <v>299784</v>
      </c>
      <c r="D3637" t="s">
        <v>17</v>
      </c>
      <c r="E3637" t="s">
        <v>16</v>
      </c>
      <c r="F3637" t="s">
        <v>12</v>
      </c>
      <c r="G3637" t="s">
        <v>13</v>
      </c>
      <c r="H3637" t="s">
        <v>13</v>
      </c>
      <c r="I3637">
        <v>59</v>
      </c>
      <c r="J3637" t="str">
        <f>IF(ABS((C3637-AVERAGE($C:$C))/_xlfn.STDEV.S(moras2[SALARIO]))&gt;1.96,"Atípico","No")</f>
        <v>No</v>
      </c>
      <c r="K3637" t="str">
        <f>IF(ABS((moras2[[#This Row],[EDAD]]-AVERAGE($I:$I))/_xlfn.STDEV.S($I:$I))&gt;1.96,"Atípico","No")</f>
        <v>No</v>
      </c>
      <c r="L3637" t="str">
        <f t="shared" si="112"/>
        <v>56+</v>
      </c>
      <c r="M3637" t="str">
        <f t="shared" si="113"/>
        <v>0-500.000</v>
      </c>
    </row>
    <row r="3638" spans="1:13" x14ac:dyDescent="0.35">
      <c r="A3638">
        <v>4767</v>
      </c>
      <c r="B3638" t="s">
        <v>15</v>
      </c>
      <c r="C3638">
        <v>299784</v>
      </c>
      <c r="D3638" t="s">
        <v>18</v>
      </c>
      <c r="E3638" t="s">
        <v>16</v>
      </c>
      <c r="F3638" t="s">
        <v>12</v>
      </c>
      <c r="G3638" t="s">
        <v>12</v>
      </c>
      <c r="H3638" t="s">
        <v>12</v>
      </c>
      <c r="I3638">
        <v>32</v>
      </c>
      <c r="J3638" t="str">
        <f>IF(ABS((C3638-AVERAGE($C:$C))/_xlfn.STDEV.S(moras2[SALARIO]))&gt;1.96,"Atípico","No")</f>
        <v>No</v>
      </c>
      <c r="K3638" t="str">
        <f>IF(ABS((moras2[[#This Row],[EDAD]]-AVERAGE($I:$I))/_xlfn.STDEV.S($I:$I))&gt;1.96,"Atípico","No")</f>
        <v>No</v>
      </c>
      <c r="L3638" t="str">
        <f t="shared" si="112"/>
        <v>26-35</v>
      </c>
      <c r="M3638" t="str">
        <f t="shared" si="113"/>
        <v>0-500.000</v>
      </c>
    </row>
    <row r="3639" spans="1:13" x14ac:dyDescent="0.35">
      <c r="A3639">
        <v>3636</v>
      </c>
      <c r="B3639" t="s">
        <v>9</v>
      </c>
      <c r="C3639">
        <v>299784</v>
      </c>
      <c r="D3639" t="s">
        <v>18</v>
      </c>
      <c r="E3639" t="s">
        <v>16</v>
      </c>
      <c r="F3639" t="s">
        <v>12</v>
      </c>
      <c r="G3639" t="s">
        <v>13</v>
      </c>
      <c r="H3639" t="s">
        <v>13</v>
      </c>
      <c r="I3639">
        <v>33</v>
      </c>
      <c r="J3639" t="str">
        <f>IF(ABS((C3639-AVERAGE($C:$C))/_xlfn.STDEV.S(moras2[SALARIO]))&gt;1.96,"Atípico","No")</f>
        <v>No</v>
      </c>
      <c r="K3639" t="str">
        <f>IF(ABS((moras2[[#This Row],[EDAD]]-AVERAGE($I:$I))/_xlfn.STDEV.S($I:$I))&gt;1.96,"Atípico","No")</f>
        <v>No</v>
      </c>
      <c r="L3639" t="str">
        <f t="shared" si="112"/>
        <v>26-35</v>
      </c>
      <c r="M3639" t="str">
        <f t="shared" si="113"/>
        <v>0-500.000</v>
      </c>
    </row>
    <row r="3640" spans="1:13" x14ac:dyDescent="0.35">
      <c r="A3640">
        <v>4564</v>
      </c>
      <c r="B3640" t="s">
        <v>9</v>
      </c>
      <c r="C3640">
        <v>299784</v>
      </c>
      <c r="D3640" t="s">
        <v>18</v>
      </c>
      <c r="E3640" t="s">
        <v>16</v>
      </c>
      <c r="F3640" t="s">
        <v>12</v>
      </c>
      <c r="G3640" t="s">
        <v>13</v>
      </c>
      <c r="H3640" t="s">
        <v>13</v>
      </c>
      <c r="I3640">
        <v>39</v>
      </c>
      <c r="J3640" t="str">
        <f>IF(ABS((C3640-AVERAGE($C:$C))/_xlfn.STDEV.S(moras2[SALARIO]))&gt;1.96,"Atípico","No")</f>
        <v>No</v>
      </c>
      <c r="K3640" t="str">
        <f>IF(ABS((moras2[[#This Row],[EDAD]]-AVERAGE($I:$I))/_xlfn.STDEV.S($I:$I))&gt;1.96,"Atípico","No")</f>
        <v>No</v>
      </c>
      <c r="L3640" t="str">
        <f t="shared" si="112"/>
        <v>36-45</v>
      </c>
      <c r="M3640" t="str">
        <f t="shared" si="113"/>
        <v>0-500.000</v>
      </c>
    </row>
    <row r="3641" spans="1:13" x14ac:dyDescent="0.35">
      <c r="A3641">
        <v>3861</v>
      </c>
      <c r="B3641" t="s">
        <v>9</v>
      </c>
      <c r="C3641">
        <v>299784</v>
      </c>
      <c r="D3641" t="s">
        <v>18</v>
      </c>
      <c r="E3641" t="s">
        <v>16</v>
      </c>
      <c r="F3641" t="s">
        <v>12</v>
      </c>
      <c r="G3641" t="s">
        <v>13</v>
      </c>
      <c r="H3641" t="s">
        <v>13</v>
      </c>
      <c r="I3641">
        <v>56</v>
      </c>
      <c r="J3641" t="str">
        <f>IF(ABS((C3641-AVERAGE($C:$C))/_xlfn.STDEV.S(moras2[SALARIO]))&gt;1.96,"Atípico","No")</f>
        <v>No</v>
      </c>
      <c r="K3641" t="str">
        <f>IF(ABS((moras2[[#This Row],[EDAD]]-AVERAGE($I:$I))/_xlfn.STDEV.S($I:$I))&gt;1.96,"Atípico","No")</f>
        <v>No</v>
      </c>
      <c r="L3641" t="str">
        <f t="shared" si="112"/>
        <v>56+</v>
      </c>
      <c r="M3641" t="str">
        <f t="shared" si="113"/>
        <v>0-500.000</v>
      </c>
    </row>
    <row r="3642" spans="1:13" x14ac:dyDescent="0.35">
      <c r="A3642">
        <v>2529</v>
      </c>
      <c r="B3642" t="s">
        <v>9</v>
      </c>
      <c r="C3642">
        <v>299744</v>
      </c>
      <c r="D3642" t="s">
        <v>18</v>
      </c>
      <c r="E3642" t="s">
        <v>16</v>
      </c>
      <c r="F3642" t="s">
        <v>12</v>
      </c>
      <c r="G3642" t="s">
        <v>13</v>
      </c>
      <c r="H3642" t="s">
        <v>12</v>
      </c>
      <c r="I3642">
        <v>37</v>
      </c>
      <c r="J3642" t="str">
        <f>IF(ABS((C3642-AVERAGE($C:$C))/_xlfn.STDEV.S(moras2[SALARIO]))&gt;1.96,"Atípico","No")</f>
        <v>No</v>
      </c>
      <c r="K3642" t="str">
        <f>IF(ABS((moras2[[#This Row],[EDAD]]-AVERAGE($I:$I))/_xlfn.STDEV.S($I:$I))&gt;1.96,"Atípico","No")</f>
        <v>No</v>
      </c>
      <c r="L3642" t="str">
        <f t="shared" si="112"/>
        <v>36-45</v>
      </c>
      <c r="M3642" t="str">
        <f t="shared" si="113"/>
        <v>0-500.000</v>
      </c>
    </row>
    <row r="3643" spans="1:13" x14ac:dyDescent="0.35">
      <c r="A3643">
        <v>3727</v>
      </c>
      <c r="B3643" t="s">
        <v>9</v>
      </c>
      <c r="C3643">
        <v>299744</v>
      </c>
      <c r="D3643" t="s">
        <v>18</v>
      </c>
      <c r="E3643" t="s">
        <v>16</v>
      </c>
      <c r="F3643" t="s">
        <v>12</v>
      </c>
      <c r="G3643" t="s">
        <v>13</v>
      </c>
      <c r="H3643" t="s">
        <v>13</v>
      </c>
      <c r="I3643">
        <v>40</v>
      </c>
      <c r="J3643" t="str">
        <f>IF(ABS((C3643-AVERAGE($C:$C))/_xlfn.STDEV.S(moras2[SALARIO]))&gt;1.96,"Atípico","No")</f>
        <v>No</v>
      </c>
      <c r="K3643" t="str">
        <f>IF(ABS((moras2[[#This Row],[EDAD]]-AVERAGE($I:$I))/_xlfn.STDEV.S($I:$I))&gt;1.96,"Atípico","No")</f>
        <v>No</v>
      </c>
      <c r="L3643" t="str">
        <f t="shared" si="112"/>
        <v>36-45</v>
      </c>
      <c r="M3643" t="str">
        <f t="shared" si="113"/>
        <v>0-500.000</v>
      </c>
    </row>
    <row r="3644" spans="1:13" x14ac:dyDescent="0.35">
      <c r="A3644">
        <v>151</v>
      </c>
      <c r="B3644" t="s">
        <v>15</v>
      </c>
      <c r="C3644">
        <v>299647</v>
      </c>
      <c r="D3644" t="s">
        <v>10</v>
      </c>
      <c r="E3644" t="s">
        <v>16</v>
      </c>
      <c r="F3644" t="s">
        <v>12</v>
      </c>
      <c r="G3644" t="s">
        <v>13</v>
      </c>
      <c r="H3644" t="s">
        <v>13</v>
      </c>
      <c r="I3644">
        <v>40</v>
      </c>
      <c r="J3644" t="str">
        <f>IF(ABS((C3644-AVERAGE($C:$C))/_xlfn.STDEV.S(moras2[SALARIO]))&gt;1.96,"Atípico","No")</f>
        <v>No</v>
      </c>
      <c r="K3644" t="str">
        <f>IF(ABS((moras2[[#This Row],[EDAD]]-AVERAGE($I:$I))/_xlfn.STDEV.S($I:$I))&gt;1.96,"Atípico","No")</f>
        <v>No</v>
      </c>
      <c r="L3644" t="str">
        <f t="shared" si="112"/>
        <v>36-45</v>
      </c>
      <c r="M3644" t="str">
        <f t="shared" si="113"/>
        <v>0-500.000</v>
      </c>
    </row>
    <row r="3645" spans="1:13" x14ac:dyDescent="0.35">
      <c r="A3645">
        <v>973</v>
      </c>
      <c r="B3645" t="s">
        <v>15</v>
      </c>
      <c r="C3645">
        <v>299647</v>
      </c>
      <c r="D3645" t="s">
        <v>17</v>
      </c>
      <c r="E3645" t="s">
        <v>16</v>
      </c>
      <c r="F3645" t="s">
        <v>12</v>
      </c>
      <c r="G3645" t="s">
        <v>13</v>
      </c>
      <c r="H3645" t="s">
        <v>13</v>
      </c>
      <c r="I3645">
        <v>40</v>
      </c>
      <c r="J3645" t="str">
        <f>IF(ABS((C3645-AVERAGE($C:$C))/_xlfn.STDEV.S(moras2[SALARIO]))&gt;1.96,"Atípico","No")</f>
        <v>No</v>
      </c>
      <c r="K3645" t="str">
        <f>IF(ABS((moras2[[#This Row],[EDAD]]-AVERAGE($I:$I))/_xlfn.STDEV.S($I:$I))&gt;1.96,"Atípico","No")</f>
        <v>No</v>
      </c>
      <c r="L3645" t="str">
        <f t="shared" si="112"/>
        <v>36-45</v>
      </c>
      <c r="M3645" t="str">
        <f t="shared" si="113"/>
        <v>0-500.000</v>
      </c>
    </row>
    <row r="3646" spans="1:13" x14ac:dyDescent="0.35">
      <c r="A3646">
        <v>245</v>
      </c>
      <c r="B3646" t="s">
        <v>9</v>
      </c>
      <c r="C3646">
        <v>299647</v>
      </c>
      <c r="D3646" t="s">
        <v>17</v>
      </c>
      <c r="E3646" t="s">
        <v>16</v>
      </c>
      <c r="F3646" t="s">
        <v>12</v>
      </c>
      <c r="G3646" t="s">
        <v>13</v>
      </c>
      <c r="H3646" t="s">
        <v>13</v>
      </c>
      <c r="I3646">
        <v>42</v>
      </c>
      <c r="J3646" t="str">
        <f>IF(ABS((C3646-AVERAGE($C:$C))/_xlfn.STDEV.S(moras2[SALARIO]))&gt;1.96,"Atípico","No")</f>
        <v>No</v>
      </c>
      <c r="K3646" t="str">
        <f>IF(ABS((moras2[[#This Row],[EDAD]]-AVERAGE($I:$I))/_xlfn.STDEV.S($I:$I))&gt;1.96,"Atípico","No")</f>
        <v>No</v>
      </c>
      <c r="L3646" t="str">
        <f t="shared" si="112"/>
        <v>36-45</v>
      </c>
      <c r="M3646" t="str">
        <f t="shared" si="113"/>
        <v>0-500.000</v>
      </c>
    </row>
    <row r="3647" spans="1:13" x14ac:dyDescent="0.35">
      <c r="A3647">
        <v>3088</v>
      </c>
      <c r="B3647" t="s">
        <v>9</v>
      </c>
      <c r="C3647">
        <v>299647</v>
      </c>
      <c r="D3647" t="s">
        <v>17</v>
      </c>
      <c r="E3647" t="s">
        <v>16</v>
      </c>
      <c r="F3647" t="s">
        <v>12</v>
      </c>
      <c r="G3647" t="s">
        <v>13</v>
      </c>
      <c r="H3647" t="s">
        <v>12</v>
      </c>
      <c r="I3647">
        <v>46</v>
      </c>
      <c r="J3647" t="str">
        <f>IF(ABS((C3647-AVERAGE($C:$C))/_xlfn.STDEV.S(moras2[SALARIO]))&gt;1.96,"Atípico","No")</f>
        <v>No</v>
      </c>
      <c r="K3647" t="str">
        <f>IF(ABS((moras2[[#This Row],[EDAD]]-AVERAGE($I:$I))/_xlfn.STDEV.S($I:$I))&gt;1.96,"Atípico","No")</f>
        <v>No</v>
      </c>
      <c r="L3647" t="str">
        <f t="shared" si="112"/>
        <v>46-55</v>
      </c>
      <c r="M3647" t="str">
        <f t="shared" si="113"/>
        <v>0-500.000</v>
      </c>
    </row>
    <row r="3648" spans="1:13" x14ac:dyDescent="0.35">
      <c r="A3648">
        <v>131</v>
      </c>
      <c r="B3648" t="s">
        <v>15</v>
      </c>
      <c r="C3648">
        <v>299647</v>
      </c>
      <c r="D3648" t="s">
        <v>17</v>
      </c>
      <c r="E3648" t="s">
        <v>16</v>
      </c>
      <c r="F3648" t="s">
        <v>12</v>
      </c>
      <c r="G3648" t="s">
        <v>13</v>
      </c>
      <c r="H3648" t="s">
        <v>13</v>
      </c>
      <c r="I3648">
        <v>50</v>
      </c>
      <c r="J3648" t="str">
        <f>IF(ABS((C3648-AVERAGE($C:$C))/_xlfn.STDEV.S(moras2[SALARIO]))&gt;1.96,"Atípico","No")</f>
        <v>No</v>
      </c>
      <c r="K3648" t="str">
        <f>IF(ABS((moras2[[#This Row],[EDAD]]-AVERAGE($I:$I))/_xlfn.STDEV.S($I:$I))&gt;1.96,"Atípico","No")</f>
        <v>No</v>
      </c>
      <c r="L3648" t="str">
        <f t="shared" si="112"/>
        <v>46-55</v>
      </c>
      <c r="M3648" t="str">
        <f t="shared" si="113"/>
        <v>0-500.000</v>
      </c>
    </row>
    <row r="3649" spans="1:13" x14ac:dyDescent="0.35">
      <c r="A3649">
        <v>659</v>
      </c>
      <c r="B3649" t="s">
        <v>15</v>
      </c>
      <c r="C3649">
        <v>299647</v>
      </c>
      <c r="D3649" t="s">
        <v>17</v>
      </c>
      <c r="E3649" t="s">
        <v>16</v>
      </c>
      <c r="F3649" t="s">
        <v>12</v>
      </c>
      <c r="G3649" t="s">
        <v>13</v>
      </c>
      <c r="H3649" t="s">
        <v>13</v>
      </c>
      <c r="I3649">
        <v>51</v>
      </c>
      <c r="J3649" t="str">
        <f>IF(ABS((C3649-AVERAGE($C:$C))/_xlfn.STDEV.S(moras2[SALARIO]))&gt;1.96,"Atípico","No")</f>
        <v>No</v>
      </c>
      <c r="K3649" t="str">
        <f>IF(ABS((moras2[[#This Row],[EDAD]]-AVERAGE($I:$I))/_xlfn.STDEV.S($I:$I))&gt;1.96,"Atípico","No")</f>
        <v>No</v>
      </c>
      <c r="L3649" t="str">
        <f t="shared" si="112"/>
        <v>46-55</v>
      </c>
      <c r="M3649" t="str">
        <f t="shared" si="113"/>
        <v>0-500.000</v>
      </c>
    </row>
    <row r="3650" spans="1:13" x14ac:dyDescent="0.35">
      <c r="A3650">
        <v>3402</v>
      </c>
      <c r="B3650" t="s">
        <v>9</v>
      </c>
      <c r="C3650">
        <v>299647</v>
      </c>
      <c r="D3650" t="s">
        <v>17</v>
      </c>
      <c r="E3650" t="s">
        <v>16</v>
      </c>
      <c r="F3650" t="s">
        <v>13</v>
      </c>
      <c r="G3650" t="s">
        <v>13</v>
      </c>
      <c r="H3650" t="s">
        <v>13</v>
      </c>
      <c r="I3650">
        <v>52</v>
      </c>
      <c r="J3650" t="str">
        <f>IF(ABS((C3650-AVERAGE($C:$C))/_xlfn.STDEV.S(moras2[SALARIO]))&gt;1.96,"Atípico","No")</f>
        <v>No</v>
      </c>
      <c r="K3650" t="str">
        <f>IF(ABS((moras2[[#This Row],[EDAD]]-AVERAGE($I:$I))/_xlfn.STDEV.S($I:$I))&gt;1.96,"Atípico","No")</f>
        <v>No</v>
      </c>
      <c r="L3650" t="str">
        <f t="shared" ref="L3650:L3713" si="114">IF(I3650&lt;=35,"26-35",IF(I3650&lt;=45,"36-45",IF(I3650&lt;=55,"46-55","56+")))</f>
        <v>46-55</v>
      </c>
      <c r="M3650" t="str">
        <f t="shared" ref="M3650:M3713" si="115">IF(C3650&lt;=500000,"0-500.000",
IF(C3650&lt;=1000000,"500.001-1.000.000",
IF(C3650&lt;=5000000,"1.000.001-5.000.000",
"5.000.001-16.858.742")))</f>
        <v>0-500.000</v>
      </c>
    </row>
    <row r="3651" spans="1:13" x14ac:dyDescent="0.35">
      <c r="A3651">
        <v>2299</v>
      </c>
      <c r="B3651" t="s">
        <v>9</v>
      </c>
      <c r="C3651">
        <v>299647</v>
      </c>
      <c r="D3651" t="s">
        <v>17</v>
      </c>
      <c r="E3651" t="s">
        <v>16</v>
      </c>
      <c r="F3651" t="s">
        <v>12</v>
      </c>
      <c r="G3651" t="s">
        <v>13</v>
      </c>
      <c r="H3651" t="s">
        <v>13</v>
      </c>
      <c r="I3651">
        <v>54</v>
      </c>
      <c r="J3651" t="str">
        <f>IF(ABS((C3651-AVERAGE($C:$C))/_xlfn.STDEV.S(moras2[SALARIO]))&gt;1.96,"Atípico","No")</f>
        <v>No</v>
      </c>
      <c r="K3651" t="str">
        <f>IF(ABS((moras2[[#This Row],[EDAD]]-AVERAGE($I:$I))/_xlfn.STDEV.S($I:$I))&gt;1.96,"Atípico","No")</f>
        <v>No</v>
      </c>
      <c r="L3651" t="str">
        <f t="shared" si="114"/>
        <v>46-55</v>
      </c>
      <c r="M3651" t="str">
        <f t="shared" si="115"/>
        <v>0-500.000</v>
      </c>
    </row>
    <row r="3652" spans="1:13" x14ac:dyDescent="0.35">
      <c r="A3652">
        <v>2461</v>
      </c>
      <c r="B3652" t="s">
        <v>9</v>
      </c>
      <c r="C3652">
        <v>299647</v>
      </c>
      <c r="D3652" t="s">
        <v>17</v>
      </c>
      <c r="E3652" t="s">
        <v>16</v>
      </c>
      <c r="F3652" t="s">
        <v>12</v>
      </c>
      <c r="G3652" t="s">
        <v>13</v>
      </c>
      <c r="H3652" t="s">
        <v>13</v>
      </c>
      <c r="I3652">
        <v>54</v>
      </c>
      <c r="J3652" t="str">
        <f>IF(ABS((C3652-AVERAGE($C:$C))/_xlfn.STDEV.S(moras2[SALARIO]))&gt;1.96,"Atípico","No")</f>
        <v>No</v>
      </c>
      <c r="K3652" t="str">
        <f>IF(ABS((moras2[[#This Row],[EDAD]]-AVERAGE($I:$I))/_xlfn.STDEV.S($I:$I))&gt;1.96,"Atípico","No")</f>
        <v>No</v>
      </c>
      <c r="L3652" t="str">
        <f t="shared" si="114"/>
        <v>46-55</v>
      </c>
      <c r="M3652" t="str">
        <f t="shared" si="115"/>
        <v>0-500.000</v>
      </c>
    </row>
    <row r="3653" spans="1:13" x14ac:dyDescent="0.35">
      <c r="A3653">
        <v>3462</v>
      </c>
      <c r="B3653" t="s">
        <v>15</v>
      </c>
      <c r="C3653">
        <v>299647</v>
      </c>
      <c r="D3653" t="s">
        <v>17</v>
      </c>
      <c r="E3653" t="s">
        <v>16</v>
      </c>
      <c r="F3653" t="s">
        <v>12</v>
      </c>
      <c r="G3653" t="s">
        <v>13</v>
      </c>
      <c r="H3653" t="s">
        <v>13</v>
      </c>
      <c r="I3653">
        <v>55</v>
      </c>
      <c r="J3653" t="str">
        <f>IF(ABS((C3653-AVERAGE($C:$C))/_xlfn.STDEV.S(moras2[SALARIO]))&gt;1.96,"Atípico","No")</f>
        <v>No</v>
      </c>
      <c r="K3653" t="str">
        <f>IF(ABS((moras2[[#This Row],[EDAD]]-AVERAGE($I:$I))/_xlfn.STDEV.S($I:$I))&gt;1.96,"Atípico","No")</f>
        <v>No</v>
      </c>
      <c r="L3653" t="str">
        <f t="shared" si="114"/>
        <v>46-55</v>
      </c>
      <c r="M3653" t="str">
        <f t="shared" si="115"/>
        <v>0-500.000</v>
      </c>
    </row>
    <row r="3654" spans="1:13" x14ac:dyDescent="0.35">
      <c r="A3654">
        <v>1813</v>
      </c>
      <c r="B3654" t="s">
        <v>9</v>
      </c>
      <c r="C3654">
        <v>299647</v>
      </c>
      <c r="D3654" t="s">
        <v>17</v>
      </c>
      <c r="E3654" t="s">
        <v>16</v>
      </c>
      <c r="F3654" t="s">
        <v>12</v>
      </c>
      <c r="G3654" t="s">
        <v>13</v>
      </c>
      <c r="H3654" t="s">
        <v>13</v>
      </c>
      <c r="I3654">
        <v>58</v>
      </c>
      <c r="J3654" t="str">
        <f>IF(ABS((C3654-AVERAGE($C:$C))/_xlfn.STDEV.S(moras2[SALARIO]))&gt;1.96,"Atípico","No")</f>
        <v>No</v>
      </c>
      <c r="K3654" t="str">
        <f>IF(ABS((moras2[[#This Row],[EDAD]]-AVERAGE($I:$I))/_xlfn.STDEV.S($I:$I))&gt;1.96,"Atípico","No")</f>
        <v>No</v>
      </c>
      <c r="L3654" t="str">
        <f t="shared" si="114"/>
        <v>56+</v>
      </c>
      <c r="M3654" t="str">
        <f t="shared" si="115"/>
        <v>0-500.000</v>
      </c>
    </row>
    <row r="3655" spans="1:13" x14ac:dyDescent="0.35">
      <c r="A3655">
        <v>774</v>
      </c>
      <c r="B3655" t="s">
        <v>9</v>
      </c>
      <c r="C3655">
        <v>299647</v>
      </c>
      <c r="D3655" t="s">
        <v>17</v>
      </c>
      <c r="E3655" t="s">
        <v>16</v>
      </c>
      <c r="F3655" t="s">
        <v>12</v>
      </c>
      <c r="G3655" t="s">
        <v>13</v>
      </c>
      <c r="H3655" t="s">
        <v>13</v>
      </c>
      <c r="I3655">
        <v>59</v>
      </c>
      <c r="J3655" t="str">
        <f>IF(ABS((C3655-AVERAGE($C:$C))/_xlfn.STDEV.S(moras2[SALARIO]))&gt;1.96,"Atípico","No")</f>
        <v>No</v>
      </c>
      <c r="K3655" t="str">
        <f>IF(ABS((moras2[[#This Row],[EDAD]]-AVERAGE($I:$I))/_xlfn.STDEV.S($I:$I))&gt;1.96,"Atípico","No")</f>
        <v>No</v>
      </c>
      <c r="L3655" t="str">
        <f t="shared" si="114"/>
        <v>56+</v>
      </c>
      <c r="M3655" t="str">
        <f t="shared" si="115"/>
        <v>0-500.000</v>
      </c>
    </row>
    <row r="3656" spans="1:13" x14ac:dyDescent="0.35">
      <c r="A3656">
        <v>1652</v>
      </c>
      <c r="B3656" t="s">
        <v>15</v>
      </c>
      <c r="C3656">
        <v>299647</v>
      </c>
      <c r="D3656" t="s">
        <v>17</v>
      </c>
      <c r="E3656" t="s">
        <v>16</v>
      </c>
      <c r="F3656" t="s">
        <v>12</v>
      </c>
      <c r="G3656" t="s">
        <v>13</v>
      </c>
      <c r="H3656" t="s">
        <v>13</v>
      </c>
      <c r="I3656">
        <v>60</v>
      </c>
      <c r="J3656" t="str">
        <f>IF(ABS((C3656-AVERAGE($C:$C))/_xlfn.STDEV.S(moras2[SALARIO]))&gt;1.96,"Atípico","No")</f>
        <v>No</v>
      </c>
      <c r="K3656" t="str">
        <f>IF(ABS((moras2[[#This Row],[EDAD]]-AVERAGE($I:$I))/_xlfn.STDEV.S($I:$I))&gt;1.96,"Atípico","No")</f>
        <v>No</v>
      </c>
      <c r="L3656" t="str">
        <f t="shared" si="114"/>
        <v>56+</v>
      </c>
      <c r="M3656" t="str">
        <f t="shared" si="115"/>
        <v>0-500.000</v>
      </c>
    </row>
    <row r="3657" spans="1:13" x14ac:dyDescent="0.35">
      <c r="A3657">
        <v>2293</v>
      </c>
      <c r="B3657" t="s">
        <v>9</v>
      </c>
      <c r="C3657">
        <v>299647</v>
      </c>
      <c r="D3657" t="s">
        <v>17</v>
      </c>
      <c r="E3657" t="s">
        <v>16</v>
      </c>
      <c r="F3657" t="s">
        <v>12</v>
      </c>
      <c r="G3657" t="s">
        <v>13</v>
      </c>
      <c r="H3657" t="s">
        <v>13</v>
      </c>
      <c r="I3657">
        <v>61</v>
      </c>
      <c r="J3657" t="str">
        <f>IF(ABS((C3657-AVERAGE($C:$C))/_xlfn.STDEV.S(moras2[SALARIO]))&gt;1.96,"Atípico","No")</f>
        <v>No</v>
      </c>
      <c r="K3657" t="str">
        <f>IF(ABS((moras2[[#This Row],[EDAD]]-AVERAGE($I:$I))/_xlfn.STDEV.S($I:$I))&gt;1.96,"Atípico","No")</f>
        <v>No</v>
      </c>
      <c r="L3657" t="str">
        <f t="shared" si="114"/>
        <v>56+</v>
      </c>
      <c r="M3657" t="str">
        <f t="shared" si="115"/>
        <v>0-500.000</v>
      </c>
    </row>
    <row r="3658" spans="1:13" x14ac:dyDescent="0.35">
      <c r="A3658">
        <v>2978</v>
      </c>
      <c r="B3658" t="s">
        <v>9</v>
      </c>
      <c r="C3658">
        <v>299647</v>
      </c>
      <c r="D3658" t="s">
        <v>17</v>
      </c>
      <c r="E3658" t="s">
        <v>16</v>
      </c>
      <c r="F3658" t="s">
        <v>12</v>
      </c>
      <c r="G3658" t="s">
        <v>13</v>
      </c>
      <c r="H3658" t="s">
        <v>13</v>
      </c>
      <c r="I3658">
        <v>62</v>
      </c>
      <c r="J3658" t="str">
        <f>IF(ABS((C3658-AVERAGE($C:$C))/_xlfn.STDEV.S(moras2[SALARIO]))&gt;1.96,"Atípico","No")</f>
        <v>No</v>
      </c>
      <c r="K3658" t="str">
        <f>IF(ABS((moras2[[#This Row],[EDAD]]-AVERAGE($I:$I))/_xlfn.STDEV.S($I:$I))&gt;1.96,"Atípico","No")</f>
        <v>No</v>
      </c>
      <c r="L3658" t="str">
        <f t="shared" si="114"/>
        <v>56+</v>
      </c>
      <c r="M3658" t="str">
        <f t="shared" si="115"/>
        <v>0-500.000</v>
      </c>
    </row>
    <row r="3659" spans="1:13" x14ac:dyDescent="0.35">
      <c r="A3659">
        <v>2127</v>
      </c>
      <c r="B3659" t="s">
        <v>9</v>
      </c>
      <c r="C3659">
        <v>299647</v>
      </c>
      <c r="D3659" t="s">
        <v>17</v>
      </c>
      <c r="E3659" t="s">
        <v>16</v>
      </c>
      <c r="F3659" t="s">
        <v>12</v>
      </c>
      <c r="G3659" t="s">
        <v>13</v>
      </c>
      <c r="H3659" t="s">
        <v>12</v>
      </c>
      <c r="I3659">
        <v>63</v>
      </c>
      <c r="J3659" t="str">
        <f>IF(ABS((C3659-AVERAGE($C:$C))/_xlfn.STDEV.S(moras2[SALARIO]))&gt;1.96,"Atípico","No")</f>
        <v>No</v>
      </c>
      <c r="K3659" t="str">
        <f>IF(ABS((moras2[[#This Row],[EDAD]]-AVERAGE($I:$I))/_xlfn.STDEV.S($I:$I))&gt;1.96,"Atípico","No")</f>
        <v>No</v>
      </c>
      <c r="L3659" t="str">
        <f t="shared" si="114"/>
        <v>56+</v>
      </c>
      <c r="M3659" t="str">
        <f t="shared" si="115"/>
        <v>0-500.000</v>
      </c>
    </row>
    <row r="3660" spans="1:13" x14ac:dyDescent="0.35">
      <c r="A3660">
        <v>1073</v>
      </c>
      <c r="B3660" t="s">
        <v>9</v>
      </c>
      <c r="C3660">
        <v>299647</v>
      </c>
      <c r="D3660" t="s">
        <v>17</v>
      </c>
      <c r="E3660" t="s">
        <v>16</v>
      </c>
      <c r="F3660" t="s">
        <v>12</v>
      </c>
      <c r="G3660" t="s">
        <v>13</v>
      </c>
      <c r="H3660" t="s">
        <v>13</v>
      </c>
      <c r="I3660">
        <v>64</v>
      </c>
      <c r="J3660" t="str">
        <f>IF(ABS((C3660-AVERAGE($C:$C))/_xlfn.STDEV.S(moras2[SALARIO]))&gt;1.96,"Atípico","No")</f>
        <v>No</v>
      </c>
      <c r="K3660" t="str">
        <f>IF(ABS((moras2[[#This Row],[EDAD]]-AVERAGE($I:$I))/_xlfn.STDEV.S($I:$I))&gt;1.96,"Atípico","No")</f>
        <v>No</v>
      </c>
      <c r="L3660" t="str">
        <f t="shared" si="114"/>
        <v>56+</v>
      </c>
      <c r="M3660" t="str">
        <f t="shared" si="115"/>
        <v>0-500.000</v>
      </c>
    </row>
    <row r="3661" spans="1:13" x14ac:dyDescent="0.35">
      <c r="A3661">
        <v>739</v>
      </c>
      <c r="B3661" t="s">
        <v>9</v>
      </c>
      <c r="C3661">
        <v>299647</v>
      </c>
      <c r="D3661" t="s">
        <v>17</v>
      </c>
      <c r="E3661" t="s">
        <v>16</v>
      </c>
      <c r="F3661" t="s">
        <v>12</v>
      </c>
      <c r="G3661" t="s">
        <v>13</v>
      </c>
      <c r="H3661" t="s">
        <v>13</v>
      </c>
      <c r="I3661">
        <v>67</v>
      </c>
      <c r="J3661" t="str">
        <f>IF(ABS((C3661-AVERAGE($C:$C))/_xlfn.STDEV.S(moras2[SALARIO]))&gt;1.96,"Atípico","No")</f>
        <v>No</v>
      </c>
      <c r="K3661" t="str">
        <f>IF(ABS((moras2[[#This Row],[EDAD]]-AVERAGE($I:$I))/_xlfn.STDEV.S($I:$I))&gt;1.96,"Atípico","No")</f>
        <v>No</v>
      </c>
      <c r="L3661" t="str">
        <f t="shared" si="114"/>
        <v>56+</v>
      </c>
      <c r="M3661" t="str">
        <f t="shared" si="115"/>
        <v>0-500.000</v>
      </c>
    </row>
    <row r="3662" spans="1:13" x14ac:dyDescent="0.35">
      <c r="A3662">
        <v>4982</v>
      </c>
      <c r="B3662" t="s">
        <v>9</v>
      </c>
      <c r="C3662">
        <v>299647</v>
      </c>
      <c r="D3662" t="s">
        <v>17</v>
      </c>
      <c r="E3662" t="s">
        <v>16</v>
      </c>
      <c r="F3662" t="s">
        <v>12</v>
      </c>
      <c r="G3662" t="s">
        <v>13</v>
      </c>
      <c r="H3662" t="s">
        <v>13</v>
      </c>
      <c r="I3662">
        <v>67</v>
      </c>
      <c r="J3662" t="str">
        <f>IF(ABS((C3662-AVERAGE($C:$C))/_xlfn.STDEV.S(moras2[SALARIO]))&gt;1.96,"Atípico","No")</f>
        <v>No</v>
      </c>
      <c r="K3662" t="str">
        <f>IF(ABS((moras2[[#This Row],[EDAD]]-AVERAGE($I:$I))/_xlfn.STDEV.S($I:$I))&gt;1.96,"Atípico","No")</f>
        <v>No</v>
      </c>
      <c r="L3662" t="str">
        <f t="shared" si="114"/>
        <v>56+</v>
      </c>
      <c r="M3662" t="str">
        <f t="shared" si="115"/>
        <v>0-500.000</v>
      </c>
    </row>
    <row r="3663" spans="1:13" x14ac:dyDescent="0.35">
      <c r="A3663">
        <v>166</v>
      </c>
      <c r="B3663" t="s">
        <v>9</v>
      </c>
      <c r="C3663">
        <v>299647</v>
      </c>
      <c r="D3663" t="s">
        <v>17</v>
      </c>
      <c r="E3663" t="s">
        <v>16</v>
      </c>
      <c r="F3663" t="s">
        <v>12</v>
      </c>
      <c r="G3663" t="s">
        <v>13</v>
      </c>
      <c r="H3663" t="s">
        <v>13</v>
      </c>
      <c r="I3663">
        <v>68</v>
      </c>
      <c r="J3663" t="str">
        <f>IF(ABS((C3663-AVERAGE($C:$C))/_xlfn.STDEV.S(moras2[SALARIO]))&gt;1.96,"Atípico","No")</f>
        <v>No</v>
      </c>
      <c r="K3663" t="str">
        <f>IF(ABS((moras2[[#This Row],[EDAD]]-AVERAGE($I:$I))/_xlfn.STDEV.S($I:$I))&gt;1.96,"Atípico","No")</f>
        <v>No</v>
      </c>
      <c r="L3663" t="str">
        <f t="shared" si="114"/>
        <v>56+</v>
      </c>
      <c r="M3663" t="str">
        <f t="shared" si="115"/>
        <v>0-500.000</v>
      </c>
    </row>
    <row r="3664" spans="1:13" x14ac:dyDescent="0.35">
      <c r="A3664">
        <v>926</v>
      </c>
      <c r="B3664" t="s">
        <v>15</v>
      </c>
      <c r="C3664">
        <v>299647</v>
      </c>
      <c r="D3664" t="s">
        <v>17</v>
      </c>
      <c r="E3664" t="s">
        <v>16</v>
      </c>
      <c r="F3664" t="s">
        <v>12</v>
      </c>
      <c r="G3664" t="s">
        <v>13</v>
      </c>
      <c r="H3664" t="s">
        <v>13</v>
      </c>
      <c r="I3664">
        <v>68</v>
      </c>
      <c r="J3664" t="str">
        <f>IF(ABS((C3664-AVERAGE($C:$C))/_xlfn.STDEV.S(moras2[SALARIO]))&gt;1.96,"Atípico","No")</f>
        <v>No</v>
      </c>
      <c r="K3664" t="str">
        <f>IF(ABS((moras2[[#This Row],[EDAD]]-AVERAGE($I:$I))/_xlfn.STDEV.S($I:$I))&gt;1.96,"Atípico","No")</f>
        <v>No</v>
      </c>
      <c r="L3664" t="str">
        <f t="shared" si="114"/>
        <v>56+</v>
      </c>
      <c r="M3664" t="str">
        <f t="shared" si="115"/>
        <v>0-500.000</v>
      </c>
    </row>
    <row r="3665" spans="1:13" x14ac:dyDescent="0.35">
      <c r="A3665">
        <v>3683</v>
      </c>
      <c r="B3665" t="s">
        <v>9</v>
      </c>
      <c r="C3665">
        <v>299647</v>
      </c>
      <c r="D3665" t="s">
        <v>17</v>
      </c>
      <c r="E3665" t="s">
        <v>16</v>
      </c>
      <c r="F3665" t="s">
        <v>12</v>
      </c>
      <c r="G3665" t="s">
        <v>13</v>
      </c>
      <c r="H3665" t="s">
        <v>13</v>
      </c>
      <c r="I3665">
        <v>68</v>
      </c>
      <c r="J3665" t="str">
        <f>IF(ABS((C3665-AVERAGE($C:$C))/_xlfn.STDEV.S(moras2[SALARIO]))&gt;1.96,"Atípico","No")</f>
        <v>No</v>
      </c>
      <c r="K3665" t="str">
        <f>IF(ABS((moras2[[#This Row],[EDAD]]-AVERAGE($I:$I))/_xlfn.STDEV.S($I:$I))&gt;1.96,"Atípico","No")</f>
        <v>No</v>
      </c>
      <c r="L3665" t="str">
        <f t="shared" si="114"/>
        <v>56+</v>
      </c>
      <c r="M3665" t="str">
        <f t="shared" si="115"/>
        <v>0-500.000</v>
      </c>
    </row>
    <row r="3666" spans="1:13" x14ac:dyDescent="0.35">
      <c r="A3666">
        <v>2984</v>
      </c>
      <c r="B3666" t="s">
        <v>15</v>
      </c>
      <c r="C3666">
        <v>299647</v>
      </c>
      <c r="D3666" t="s">
        <v>17</v>
      </c>
      <c r="E3666" t="s">
        <v>16</v>
      </c>
      <c r="F3666" t="s">
        <v>12</v>
      </c>
      <c r="G3666" t="s">
        <v>12</v>
      </c>
      <c r="H3666" t="s">
        <v>13</v>
      </c>
      <c r="I3666">
        <v>69</v>
      </c>
      <c r="J3666" t="str">
        <f>IF(ABS((C3666-AVERAGE($C:$C))/_xlfn.STDEV.S(moras2[SALARIO]))&gt;1.96,"Atípico","No")</f>
        <v>No</v>
      </c>
      <c r="K3666" t="str">
        <f>IF(ABS((moras2[[#This Row],[EDAD]]-AVERAGE($I:$I))/_xlfn.STDEV.S($I:$I))&gt;1.96,"Atípico","No")</f>
        <v>No</v>
      </c>
      <c r="L3666" t="str">
        <f t="shared" si="114"/>
        <v>56+</v>
      </c>
      <c r="M3666" t="str">
        <f t="shared" si="115"/>
        <v>0-500.000</v>
      </c>
    </row>
    <row r="3667" spans="1:13" x14ac:dyDescent="0.35">
      <c r="A3667">
        <v>4491</v>
      </c>
      <c r="B3667" t="s">
        <v>9</v>
      </c>
      <c r="C3667">
        <v>299647</v>
      </c>
      <c r="D3667" t="s">
        <v>17</v>
      </c>
      <c r="E3667" t="s">
        <v>16</v>
      </c>
      <c r="F3667" t="s">
        <v>12</v>
      </c>
      <c r="G3667" t="s">
        <v>13</v>
      </c>
      <c r="H3667" t="s">
        <v>13</v>
      </c>
      <c r="I3667">
        <v>73</v>
      </c>
      <c r="J3667" t="str">
        <f>IF(ABS((C3667-AVERAGE($C:$C))/_xlfn.STDEV.S(moras2[SALARIO]))&gt;1.96,"Atípico","No")</f>
        <v>No</v>
      </c>
      <c r="K3667" t="str">
        <f>IF(ABS((moras2[[#This Row],[EDAD]]-AVERAGE($I:$I))/_xlfn.STDEV.S($I:$I))&gt;1.96,"Atípico","No")</f>
        <v>Atípico</v>
      </c>
      <c r="L3667" t="str">
        <f t="shared" si="114"/>
        <v>56+</v>
      </c>
      <c r="M3667" t="str">
        <f t="shared" si="115"/>
        <v>0-500.000</v>
      </c>
    </row>
    <row r="3668" spans="1:13" x14ac:dyDescent="0.35">
      <c r="A3668">
        <v>2359</v>
      </c>
      <c r="B3668" t="s">
        <v>9</v>
      </c>
      <c r="C3668">
        <v>299647</v>
      </c>
      <c r="D3668" t="s">
        <v>17</v>
      </c>
      <c r="E3668" t="s">
        <v>16</v>
      </c>
      <c r="F3668" t="s">
        <v>12</v>
      </c>
      <c r="G3668" t="s">
        <v>13</v>
      </c>
      <c r="H3668" t="s">
        <v>13</v>
      </c>
      <c r="I3668">
        <v>74</v>
      </c>
      <c r="J3668" t="str">
        <f>IF(ABS((C3668-AVERAGE($C:$C))/_xlfn.STDEV.S(moras2[SALARIO]))&gt;1.96,"Atípico","No")</f>
        <v>No</v>
      </c>
      <c r="K3668" t="str">
        <f>IF(ABS((moras2[[#This Row],[EDAD]]-AVERAGE($I:$I))/_xlfn.STDEV.S($I:$I))&gt;1.96,"Atípico","No")</f>
        <v>Atípico</v>
      </c>
      <c r="L3668" t="str">
        <f t="shared" si="114"/>
        <v>56+</v>
      </c>
      <c r="M3668" t="str">
        <f t="shared" si="115"/>
        <v>0-500.000</v>
      </c>
    </row>
    <row r="3669" spans="1:13" x14ac:dyDescent="0.35">
      <c r="A3669">
        <v>911</v>
      </c>
      <c r="B3669" t="s">
        <v>9</v>
      </c>
      <c r="C3669">
        <v>299647</v>
      </c>
      <c r="D3669" t="s">
        <v>17</v>
      </c>
      <c r="E3669" t="s">
        <v>16</v>
      </c>
      <c r="F3669" t="s">
        <v>12</v>
      </c>
      <c r="G3669" t="s">
        <v>13</v>
      </c>
      <c r="H3669" t="s">
        <v>13</v>
      </c>
      <c r="I3669">
        <v>75</v>
      </c>
      <c r="J3669" t="str">
        <f>IF(ABS((C3669-AVERAGE($C:$C))/_xlfn.STDEV.S(moras2[SALARIO]))&gt;1.96,"Atípico","No")</f>
        <v>No</v>
      </c>
      <c r="K3669" t="str">
        <f>IF(ABS((moras2[[#This Row],[EDAD]]-AVERAGE($I:$I))/_xlfn.STDEV.S($I:$I))&gt;1.96,"Atípico","No")</f>
        <v>Atípico</v>
      </c>
      <c r="L3669" t="str">
        <f t="shared" si="114"/>
        <v>56+</v>
      </c>
      <c r="M3669" t="str">
        <f t="shared" si="115"/>
        <v>0-500.000</v>
      </c>
    </row>
    <row r="3670" spans="1:13" x14ac:dyDescent="0.35">
      <c r="A3670">
        <v>1630</v>
      </c>
      <c r="B3670" t="s">
        <v>9</v>
      </c>
      <c r="C3670">
        <v>299647</v>
      </c>
      <c r="D3670" t="s">
        <v>17</v>
      </c>
      <c r="E3670" t="s">
        <v>16</v>
      </c>
      <c r="F3670" t="s">
        <v>12</v>
      </c>
      <c r="G3670" t="s">
        <v>13</v>
      </c>
      <c r="H3670" t="s">
        <v>13</v>
      </c>
      <c r="I3670">
        <v>78</v>
      </c>
      <c r="J3670" t="str">
        <f>IF(ABS((C3670-AVERAGE($C:$C))/_xlfn.STDEV.S(moras2[SALARIO]))&gt;1.96,"Atípico","No")</f>
        <v>No</v>
      </c>
      <c r="K3670" t="str">
        <f>IF(ABS((moras2[[#This Row],[EDAD]]-AVERAGE($I:$I))/_xlfn.STDEV.S($I:$I))&gt;1.96,"Atípico","No")</f>
        <v>Atípico</v>
      </c>
      <c r="L3670" t="str">
        <f t="shared" si="114"/>
        <v>56+</v>
      </c>
      <c r="M3670" t="str">
        <f t="shared" si="115"/>
        <v>0-500.000</v>
      </c>
    </row>
    <row r="3671" spans="1:13" x14ac:dyDescent="0.35">
      <c r="A3671">
        <v>1901</v>
      </c>
      <c r="B3671" t="s">
        <v>15</v>
      </c>
      <c r="C3671">
        <v>299647</v>
      </c>
      <c r="D3671" t="s">
        <v>17</v>
      </c>
      <c r="E3671" t="s">
        <v>16</v>
      </c>
      <c r="F3671" t="s">
        <v>12</v>
      </c>
      <c r="G3671" t="s">
        <v>13</v>
      </c>
      <c r="H3671" t="s">
        <v>13</v>
      </c>
      <c r="I3671">
        <v>78</v>
      </c>
      <c r="J3671" t="str">
        <f>IF(ABS((C3671-AVERAGE($C:$C))/_xlfn.STDEV.S(moras2[SALARIO]))&gt;1.96,"Atípico","No")</f>
        <v>No</v>
      </c>
      <c r="K3671" t="str">
        <f>IF(ABS((moras2[[#This Row],[EDAD]]-AVERAGE($I:$I))/_xlfn.STDEV.S($I:$I))&gt;1.96,"Atípico","No")</f>
        <v>Atípico</v>
      </c>
      <c r="L3671" t="str">
        <f t="shared" si="114"/>
        <v>56+</v>
      </c>
      <c r="M3671" t="str">
        <f t="shared" si="115"/>
        <v>0-500.000</v>
      </c>
    </row>
    <row r="3672" spans="1:13" x14ac:dyDescent="0.35">
      <c r="A3672">
        <v>3475</v>
      </c>
      <c r="B3672" t="s">
        <v>9</v>
      </c>
      <c r="C3672">
        <v>299647</v>
      </c>
      <c r="D3672" t="s">
        <v>17</v>
      </c>
      <c r="E3672" t="s">
        <v>16</v>
      </c>
      <c r="F3672" t="s">
        <v>12</v>
      </c>
      <c r="G3672" t="s">
        <v>13</v>
      </c>
      <c r="H3672" t="s">
        <v>13</v>
      </c>
      <c r="I3672">
        <v>82</v>
      </c>
      <c r="J3672" t="str">
        <f>IF(ABS((C3672-AVERAGE($C:$C))/_xlfn.STDEV.S(moras2[SALARIO]))&gt;1.96,"Atípico","No")</f>
        <v>No</v>
      </c>
      <c r="K3672" t="str">
        <f>IF(ABS((moras2[[#This Row],[EDAD]]-AVERAGE($I:$I))/_xlfn.STDEV.S($I:$I))&gt;1.96,"Atípico","No")</f>
        <v>Atípico</v>
      </c>
      <c r="L3672" t="str">
        <f t="shared" si="114"/>
        <v>56+</v>
      </c>
      <c r="M3672" t="str">
        <f t="shared" si="115"/>
        <v>0-500.000</v>
      </c>
    </row>
    <row r="3673" spans="1:13" x14ac:dyDescent="0.35">
      <c r="A3673">
        <v>1183</v>
      </c>
      <c r="B3673" t="s">
        <v>15</v>
      </c>
      <c r="C3673">
        <v>299647</v>
      </c>
      <c r="D3673" t="s">
        <v>17</v>
      </c>
      <c r="E3673" t="s">
        <v>16</v>
      </c>
      <c r="F3673" t="s">
        <v>12</v>
      </c>
      <c r="G3673" t="s">
        <v>13</v>
      </c>
      <c r="H3673" t="s">
        <v>13</v>
      </c>
      <c r="I3673">
        <v>83</v>
      </c>
      <c r="J3673" t="str">
        <f>IF(ABS((C3673-AVERAGE($C:$C))/_xlfn.STDEV.S(moras2[SALARIO]))&gt;1.96,"Atípico","No")</f>
        <v>No</v>
      </c>
      <c r="K3673" t="str">
        <f>IF(ABS((moras2[[#This Row],[EDAD]]-AVERAGE($I:$I))/_xlfn.STDEV.S($I:$I))&gt;1.96,"Atípico","No")</f>
        <v>Atípico</v>
      </c>
      <c r="L3673" t="str">
        <f t="shared" si="114"/>
        <v>56+</v>
      </c>
      <c r="M3673" t="str">
        <f t="shared" si="115"/>
        <v>0-500.000</v>
      </c>
    </row>
    <row r="3674" spans="1:13" x14ac:dyDescent="0.35">
      <c r="A3674">
        <v>2221</v>
      </c>
      <c r="B3674" t="s">
        <v>9</v>
      </c>
      <c r="C3674">
        <v>299647</v>
      </c>
      <c r="D3674" t="s">
        <v>17</v>
      </c>
      <c r="E3674" t="s">
        <v>16</v>
      </c>
      <c r="F3674" t="s">
        <v>12</v>
      </c>
      <c r="G3674" t="s">
        <v>13</v>
      </c>
      <c r="H3674" t="s">
        <v>13</v>
      </c>
      <c r="I3674">
        <v>88</v>
      </c>
      <c r="J3674" t="str">
        <f>IF(ABS((C3674-AVERAGE($C:$C))/_xlfn.STDEV.S(moras2[SALARIO]))&gt;1.96,"Atípico","No")</f>
        <v>No</v>
      </c>
      <c r="K3674" t="str">
        <f>IF(ABS((moras2[[#This Row],[EDAD]]-AVERAGE($I:$I))/_xlfn.STDEV.S($I:$I))&gt;1.96,"Atípico","No")</f>
        <v>Atípico</v>
      </c>
      <c r="L3674" t="str">
        <f t="shared" si="114"/>
        <v>56+</v>
      </c>
      <c r="M3674" t="str">
        <f t="shared" si="115"/>
        <v>0-500.000</v>
      </c>
    </row>
    <row r="3675" spans="1:13" x14ac:dyDescent="0.35">
      <c r="A3675">
        <v>70</v>
      </c>
      <c r="B3675" t="s">
        <v>9</v>
      </c>
      <c r="C3675">
        <v>299647</v>
      </c>
      <c r="D3675" t="s">
        <v>17</v>
      </c>
      <c r="E3675" t="s">
        <v>16</v>
      </c>
      <c r="F3675" t="s">
        <v>12</v>
      </c>
      <c r="G3675" t="s">
        <v>13</v>
      </c>
      <c r="H3675" t="s">
        <v>13</v>
      </c>
      <c r="I3675">
        <v>40</v>
      </c>
      <c r="J3675" t="str">
        <f>IF(ABS((C3675-AVERAGE($C:$C))/_xlfn.STDEV.S(moras2[SALARIO]))&gt;1.96,"Atípico","No")</f>
        <v>No</v>
      </c>
      <c r="K3675" t="str">
        <f>IF(ABS((moras2[[#This Row],[EDAD]]-AVERAGE($I:$I))/_xlfn.STDEV.S($I:$I))&gt;1.96,"Atípico","No")</f>
        <v>No</v>
      </c>
      <c r="L3675" t="str">
        <f t="shared" si="114"/>
        <v>36-45</v>
      </c>
      <c r="M3675" t="str">
        <f t="shared" si="115"/>
        <v>0-500.000</v>
      </c>
    </row>
    <row r="3676" spans="1:13" x14ac:dyDescent="0.35">
      <c r="A3676">
        <v>4387</v>
      </c>
      <c r="B3676" t="s">
        <v>9</v>
      </c>
      <c r="C3676">
        <v>299647</v>
      </c>
      <c r="D3676" t="s">
        <v>18</v>
      </c>
      <c r="E3676" t="s">
        <v>16</v>
      </c>
      <c r="F3676" t="s">
        <v>12</v>
      </c>
      <c r="G3676" t="s">
        <v>13</v>
      </c>
      <c r="H3676" t="s">
        <v>12</v>
      </c>
      <c r="I3676">
        <v>36</v>
      </c>
      <c r="J3676" t="str">
        <f>IF(ABS((C3676-AVERAGE($C:$C))/_xlfn.STDEV.S(moras2[SALARIO]))&gt;1.96,"Atípico","No")</f>
        <v>No</v>
      </c>
      <c r="K3676" t="str">
        <f>IF(ABS((moras2[[#This Row],[EDAD]]-AVERAGE($I:$I))/_xlfn.STDEV.S($I:$I))&gt;1.96,"Atípico","No")</f>
        <v>No</v>
      </c>
      <c r="L3676" t="str">
        <f t="shared" si="114"/>
        <v>36-45</v>
      </c>
      <c r="M3676" t="str">
        <f t="shared" si="115"/>
        <v>0-500.000</v>
      </c>
    </row>
    <row r="3677" spans="1:13" x14ac:dyDescent="0.35">
      <c r="A3677">
        <v>1996</v>
      </c>
      <c r="B3677" t="s">
        <v>9</v>
      </c>
      <c r="C3677">
        <v>299647</v>
      </c>
      <c r="D3677" t="s">
        <v>18</v>
      </c>
      <c r="E3677" t="s">
        <v>16</v>
      </c>
      <c r="F3677" t="s">
        <v>12</v>
      </c>
      <c r="G3677" t="s">
        <v>13</v>
      </c>
      <c r="H3677" t="s">
        <v>12</v>
      </c>
      <c r="I3677">
        <v>38</v>
      </c>
      <c r="J3677" t="str">
        <f>IF(ABS((C3677-AVERAGE($C:$C))/_xlfn.STDEV.S(moras2[SALARIO]))&gt;1.96,"Atípico","No")</f>
        <v>No</v>
      </c>
      <c r="K3677" t="str">
        <f>IF(ABS((moras2[[#This Row],[EDAD]]-AVERAGE($I:$I))/_xlfn.STDEV.S($I:$I))&gt;1.96,"Atípico","No")</f>
        <v>No</v>
      </c>
      <c r="L3677" t="str">
        <f t="shared" si="114"/>
        <v>36-45</v>
      </c>
      <c r="M3677" t="str">
        <f t="shared" si="115"/>
        <v>0-500.000</v>
      </c>
    </row>
    <row r="3678" spans="1:13" x14ac:dyDescent="0.35">
      <c r="A3678">
        <v>2123</v>
      </c>
      <c r="B3678" t="s">
        <v>9</v>
      </c>
      <c r="C3678">
        <v>299647</v>
      </c>
      <c r="D3678" t="s">
        <v>18</v>
      </c>
      <c r="E3678" t="s">
        <v>16</v>
      </c>
      <c r="F3678" t="s">
        <v>12</v>
      </c>
      <c r="G3678" t="s">
        <v>13</v>
      </c>
      <c r="H3678" t="s">
        <v>12</v>
      </c>
      <c r="I3678">
        <v>48</v>
      </c>
      <c r="J3678" t="str">
        <f>IF(ABS((C3678-AVERAGE($C:$C))/_xlfn.STDEV.S(moras2[SALARIO]))&gt;1.96,"Atípico","No")</f>
        <v>No</v>
      </c>
      <c r="K3678" t="str">
        <f>IF(ABS((moras2[[#This Row],[EDAD]]-AVERAGE($I:$I))/_xlfn.STDEV.S($I:$I))&gt;1.96,"Atípico","No")</f>
        <v>No</v>
      </c>
      <c r="L3678" t="str">
        <f t="shared" si="114"/>
        <v>46-55</v>
      </c>
      <c r="M3678" t="str">
        <f t="shared" si="115"/>
        <v>0-500.000</v>
      </c>
    </row>
    <row r="3679" spans="1:13" x14ac:dyDescent="0.35">
      <c r="A3679">
        <v>297</v>
      </c>
      <c r="B3679" t="s">
        <v>9</v>
      </c>
      <c r="C3679">
        <v>299647</v>
      </c>
      <c r="D3679" t="s">
        <v>18</v>
      </c>
      <c r="E3679" t="s">
        <v>16</v>
      </c>
      <c r="F3679" t="s">
        <v>12</v>
      </c>
      <c r="G3679" t="s">
        <v>13</v>
      </c>
      <c r="H3679" t="s">
        <v>12</v>
      </c>
      <c r="I3679">
        <v>57</v>
      </c>
      <c r="J3679" t="str">
        <f>IF(ABS((C3679-AVERAGE($C:$C))/_xlfn.STDEV.S(moras2[SALARIO]))&gt;1.96,"Atípico","No")</f>
        <v>No</v>
      </c>
      <c r="K3679" t="str">
        <f>IF(ABS((moras2[[#This Row],[EDAD]]-AVERAGE($I:$I))/_xlfn.STDEV.S($I:$I))&gt;1.96,"Atípico","No")</f>
        <v>No</v>
      </c>
      <c r="L3679" t="str">
        <f t="shared" si="114"/>
        <v>56+</v>
      </c>
      <c r="M3679" t="str">
        <f t="shared" si="115"/>
        <v>0-500.000</v>
      </c>
    </row>
    <row r="3680" spans="1:13" x14ac:dyDescent="0.35">
      <c r="A3680">
        <v>1614</v>
      </c>
      <c r="B3680" t="s">
        <v>9</v>
      </c>
      <c r="C3680">
        <v>299644.2</v>
      </c>
      <c r="D3680" t="s">
        <v>10</v>
      </c>
      <c r="E3680" t="s">
        <v>16</v>
      </c>
      <c r="F3680" t="s">
        <v>12</v>
      </c>
      <c r="G3680" t="s">
        <v>13</v>
      </c>
      <c r="H3680" t="s">
        <v>13</v>
      </c>
      <c r="I3680">
        <v>43</v>
      </c>
      <c r="J3680" t="str">
        <f>IF(ABS((C3680-AVERAGE($C:$C))/_xlfn.STDEV.S(moras2[SALARIO]))&gt;1.96,"Atípico","No")</f>
        <v>No</v>
      </c>
      <c r="K3680" t="str">
        <f>IF(ABS((moras2[[#This Row],[EDAD]]-AVERAGE($I:$I))/_xlfn.STDEV.S($I:$I))&gt;1.96,"Atípico","No")</f>
        <v>No</v>
      </c>
      <c r="L3680" t="str">
        <f t="shared" si="114"/>
        <v>36-45</v>
      </c>
      <c r="M3680" t="str">
        <f t="shared" si="115"/>
        <v>0-500.000</v>
      </c>
    </row>
    <row r="3681" spans="1:13" x14ac:dyDescent="0.35">
      <c r="A3681">
        <v>4173</v>
      </c>
      <c r="B3681" t="s">
        <v>9</v>
      </c>
      <c r="C3681">
        <v>299441</v>
      </c>
      <c r="D3681" t="s">
        <v>17</v>
      </c>
      <c r="E3681" t="s">
        <v>16</v>
      </c>
      <c r="F3681" t="s">
        <v>12</v>
      </c>
      <c r="G3681" t="s">
        <v>12</v>
      </c>
      <c r="H3681" t="s">
        <v>13</v>
      </c>
      <c r="I3681">
        <v>35</v>
      </c>
      <c r="J3681" t="str">
        <f>IF(ABS((C3681-AVERAGE($C:$C))/_xlfn.STDEV.S(moras2[SALARIO]))&gt;1.96,"Atípico","No")</f>
        <v>No</v>
      </c>
      <c r="K3681" t="str">
        <f>IF(ABS((moras2[[#This Row],[EDAD]]-AVERAGE($I:$I))/_xlfn.STDEV.S($I:$I))&gt;1.96,"Atípico","No")</f>
        <v>No</v>
      </c>
      <c r="L3681" t="str">
        <f t="shared" si="114"/>
        <v>26-35</v>
      </c>
      <c r="M3681" t="str">
        <f t="shared" si="115"/>
        <v>0-500.000</v>
      </c>
    </row>
    <row r="3682" spans="1:13" x14ac:dyDescent="0.35">
      <c r="A3682">
        <v>4938</v>
      </c>
      <c r="B3682" t="s">
        <v>9</v>
      </c>
      <c r="C3682">
        <v>299441</v>
      </c>
      <c r="D3682" t="s">
        <v>18</v>
      </c>
      <c r="E3682" t="s">
        <v>16</v>
      </c>
      <c r="F3682" t="s">
        <v>12</v>
      </c>
      <c r="G3682" t="s">
        <v>13</v>
      </c>
      <c r="H3682" t="s">
        <v>13</v>
      </c>
      <c r="I3682">
        <v>31</v>
      </c>
      <c r="J3682" t="str">
        <f>IF(ABS((C3682-AVERAGE($C:$C))/_xlfn.STDEV.S(moras2[SALARIO]))&gt;1.96,"Atípico","No")</f>
        <v>No</v>
      </c>
      <c r="K3682" t="str">
        <f>IF(ABS((moras2[[#This Row],[EDAD]]-AVERAGE($I:$I))/_xlfn.STDEV.S($I:$I))&gt;1.96,"Atípico","No")</f>
        <v>No</v>
      </c>
      <c r="L3682" t="str">
        <f t="shared" si="114"/>
        <v>26-35</v>
      </c>
      <c r="M3682" t="str">
        <f t="shared" si="115"/>
        <v>0-500.000</v>
      </c>
    </row>
    <row r="3683" spans="1:13" x14ac:dyDescent="0.35">
      <c r="A3683">
        <v>3606</v>
      </c>
      <c r="B3683" t="s">
        <v>9</v>
      </c>
      <c r="C3683">
        <v>299441</v>
      </c>
      <c r="D3683" t="s">
        <v>18</v>
      </c>
      <c r="E3683" t="s">
        <v>16</v>
      </c>
      <c r="F3683" t="s">
        <v>12</v>
      </c>
      <c r="G3683" t="s">
        <v>13</v>
      </c>
      <c r="H3683" t="s">
        <v>13</v>
      </c>
      <c r="I3683">
        <v>34</v>
      </c>
      <c r="J3683" t="str">
        <f>IF(ABS((C3683-AVERAGE($C:$C))/_xlfn.STDEV.S(moras2[SALARIO]))&gt;1.96,"Atípico","No")</f>
        <v>No</v>
      </c>
      <c r="K3683" t="str">
        <f>IF(ABS((moras2[[#This Row],[EDAD]]-AVERAGE($I:$I))/_xlfn.STDEV.S($I:$I))&gt;1.96,"Atípico","No")</f>
        <v>No</v>
      </c>
      <c r="L3683" t="str">
        <f t="shared" si="114"/>
        <v>26-35</v>
      </c>
      <c r="M3683" t="str">
        <f t="shared" si="115"/>
        <v>0-500.000</v>
      </c>
    </row>
    <row r="3684" spans="1:13" x14ac:dyDescent="0.35">
      <c r="A3684">
        <v>3091</v>
      </c>
      <c r="B3684" t="s">
        <v>9</v>
      </c>
      <c r="C3684">
        <v>299441</v>
      </c>
      <c r="D3684" t="s">
        <v>18</v>
      </c>
      <c r="E3684" t="s">
        <v>16</v>
      </c>
      <c r="F3684" t="s">
        <v>12</v>
      </c>
      <c r="G3684" t="s">
        <v>12</v>
      </c>
      <c r="H3684" t="s">
        <v>12</v>
      </c>
      <c r="I3684">
        <v>40</v>
      </c>
      <c r="J3684" t="str">
        <f>IF(ABS((C3684-AVERAGE($C:$C))/_xlfn.STDEV.S(moras2[SALARIO]))&gt;1.96,"Atípico","No")</f>
        <v>No</v>
      </c>
      <c r="K3684" t="str">
        <f>IF(ABS((moras2[[#This Row],[EDAD]]-AVERAGE($I:$I))/_xlfn.STDEV.S($I:$I))&gt;1.96,"Atípico","No")</f>
        <v>No</v>
      </c>
      <c r="L3684" t="str">
        <f t="shared" si="114"/>
        <v>36-45</v>
      </c>
      <c r="M3684" t="str">
        <f t="shared" si="115"/>
        <v>0-500.000</v>
      </c>
    </row>
    <row r="3685" spans="1:13" x14ac:dyDescent="0.35">
      <c r="A3685">
        <v>1628</v>
      </c>
      <c r="B3685" t="s">
        <v>15</v>
      </c>
      <c r="C3685">
        <v>299441</v>
      </c>
      <c r="D3685" t="s">
        <v>18</v>
      </c>
      <c r="E3685" t="s">
        <v>16</v>
      </c>
      <c r="F3685" t="s">
        <v>12</v>
      </c>
      <c r="G3685" t="s">
        <v>13</v>
      </c>
      <c r="H3685" t="s">
        <v>13</v>
      </c>
      <c r="I3685">
        <v>45</v>
      </c>
      <c r="J3685" t="str">
        <f>IF(ABS((C3685-AVERAGE($C:$C))/_xlfn.STDEV.S(moras2[SALARIO]))&gt;1.96,"Atípico","No")</f>
        <v>No</v>
      </c>
      <c r="K3685" t="str">
        <f>IF(ABS((moras2[[#This Row],[EDAD]]-AVERAGE($I:$I))/_xlfn.STDEV.S($I:$I))&gt;1.96,"Atípico","No")</f>
        <v>No</v>
      </c>
      <c r="L3685" t="str">
        <f t="shared" si="114"/>
        <v>36-45</v>
      </c>
      <c r="M3685" t="str">
        <f t="shared" si="115"/>
        <v>0-500.000</v>
      </c>
    </row>
    <row r="3686" spans="1:13" x14ac:dyDescent="0.35">
      <c r="A3686">
        <v>2952</v>
      </c>
      <c r="B3686" t="s">
        <v>9</v>
      </c>
      <c r="C3686">
        <v>299441</v>
      </c>
      <c r="D3686" t="s">
        <v>18</v>
      </c>
      <c r="E3686" t="s">
        <v>16</v>
      </c>
      <c r="F3686" t="s">
        <v>12</v>
      </c>
      <c r="G3686" t="s">
        <v>12</v>
      </c>
      <c r="H3686" t="s">
        <v>12</v>
      </c>
      <c r="I3686">
        <v>53</v>
      </c>
      <c r="J3686" t="str">
        <f>IF(ABS((C3686-AVERAGE($C:$C))/_xlfn.STDEV.S(moras2[SALARIO]))&gt;1.96,"Atípico","No")</f>
        <v>No</v>
      </c>
      <c r="K3686" t="str">
        <f>IF(ABS((moras2[[#This Row],[EDAD]]-AVERAGE($I:$I))/_xlfn.STDEV.S($I:$I))&gt;1.96,"Atípico","No")</f>
        <v>No</v>
      </c>
      <c r="L3686" t="str">
        <f t="shared" si="114"/>
        <v>46-55</v>
      </c>
      <c r="M3686" t="str">
        <f t="shared" si="115"/>
        <v>0-500.000</v>
      </c>
    </row>
    <row r="3687" spans="1:13" x14ac:dyDescent="0.35">
      <c r="A3687">
        <v>161</v>
      </c>
      <c r="B3687" t="s">
        <v>9</v>
      </c>
      <c r="C3687">
        <v>299441</v>
      </c>
      <c r="D3687" t="s">
        <v>18</v>
      </c>
      <c r="E3687" t="s">
        <v>16</v>
      </c>
      <c r="F3687" t="s">
        <v>12</v>
      </c>
      <c r="G3687" t="s">
        <v>13</v>
      </c>
      <c r="H3687" t="s">
        <v>13</v>
      </c>
      <c r="I3687">
        <v>54</v>
      </c>
      <c r="J3687" t="str">
        <f>IF(ABS((C3687-AVERAGE($C:$C))/_xlfn.STDEV.S(moras2[SALARIO]))&gt;1.96,"Atípico","No")</f>
        <v>No</v>
      </c>
      <c r="K3687" t="str">
        <f>IF(ABS((moras2[[#This Row],[EDAD]]-AVERAGE($I:$I))/_xlfn.STDEV.S($I:$I))&gt;1.96,"Atípico","No")</f>
        <v>No</v>
      </c>
      <c r="L3687" t="str">
        <f t="shared" si="114"/>
        <v>46-55</v>
      </c>
      <c r="M3687" t="str">
        <f t="shared" si="115"/>
        <v>0-500.000</v>
      </c>
    </row>
    <row r="3688" spans="1:13" x14ac:dyDescent="0.35">
      <c r="A3688">
        <v>2667</v>
      </c>
      <c r="B3688" t="s">
        <v>9</v>
      </c>
      <c r="C3688">
        <v>299441</v>
      </c>
      <c r="D3688" t="s">
        <v>18</v>
      </c>
      <c r="E3688" t="s">
        <v>16</v>
      </c>
      <c r="F3688" t="s">
        <v>12</v>
      </c>
      <c r="G3688" t="s">
        <v>13</v>
      </c>
      <c r="H3688" t="s">
        <v>13</v>
      </c>
      <c r="I3688">
        <v>61</v>
      </c>
      <c r="J3688" t="str">
        <f>IF(ABS((C3688-AVERAGE($C:$C))/_xlfn.STDEV.S(moras2[SALARIO]))&gt;1.96,"Atípico","No")</f>
        <v>No</v>
      </c>
      <c r="K3688" t="str">
        <f>IF(ABS((moras2[[#This Row],[EDAD]]-AVERAGE($I:$I))/_xlfn.STDEV.S($I:$I))&gt;1.96,"Atípico","No")</f>
        <v>No</v>
      </c>
      <c r="L3688" t="str">
        <f t="shared" si="114"/>
        <v>56+</v>
      </c>
      <c r="M3688" t="str">
        <f t="shared" si="115"/>
        <v>0-500.000</v>
      </c>
    </row>
    <row r="3689" spans="1:13" x14ac:dyDescent="0.35">
      <c r="A3689">
        <v>4103</v>
      </c>
      <c r="B3689" t="s">
        <v>15</v>
      </c>
      <c r="C3689">
        <v>299206</v>
      </c>
      <c r="D3689" t="s">
        <v>10</v>
      </c>
      <c r="E3689" t="s">
        <v>16</v>
      </c>
      <c r="F3689" t="s">
        <v>12</v>
      </c>
      <c r="G3689" t="s">
        <v>13</v>
      </c>
      <c r="H3689" t="s">
        <v>13</v>
      </c>
      <c r="I3689">
        <v>39</v>
      </c>
      <c r="J3689" t="str">
        <f>IF(ABS((C3689-AVERAGE($C:$C))/_xlfn.STDEV.S(moras2[SALARIO]))&gt;1.96,"Atípico","No")</f>
        <v>No</v>
      </c>
      <c r="K3689" t="str">
        <f>IF(ABS((moras2[[#This Row],[EDAD]]-AVERAGE($I:$I))/_xlfn.STDEV.S($I:$I))&gt;1.96,"Atípico","No")</f>
        <v>No</v>
      </c>
      <c r="L3689" t="str">
        <f t="shared" si="114"/>
        <v>36-45</v>
      </c>
      <c r="M3689" t="str">
        <f t="shared" si="115"/>
        <v>0-500.000</v>
      </c>
    </row>
    <row r="3690" spans="1:13" x14ac:dyDescent="0.35">
      <c r="A3690">
        <v>1890</v>
      </c>
      <c r="B3690" t="s">
        <v>15</v>
      </c>
      <c r="C3690">
        <v>299152.38</v>
      </c>
      <c r="D3690" t="s">
        <v>10</v>
      </c>
      <c r="E3690" t="s">
        <v>11</v>
      </c>
      <c r="F3690" t="s">
        <v>12</v>
      </c>
      <c r="G3690" t="s">
        <v>13</v>
      </c>
      <c r="H3690" t="s">
        <v>13</v>
      </c>
      <c r="I3690">
        <v>36</v>
      </c>
      <c r="J3690" t="str">
        <f>IF(ABS((C3690-AVERAGE($C:$C))/_xlfn.STDEV.S(moras2[SALARIO]))&gt;1.96,"Atípico","No")</f>
        <v>No</v>
      </c>
      <c r="K3690" t="str">
        <f>IF(ABS((moras2[[#This Row],[EDAD]]-AVERAGE($I:$I))/_xlfn.STDEV.S($I:$I))&gt;1.96,"Atípico","No")</f>
        <v>No</v>
      </c>
      <c r="L3690" t="str">
        <f t="shared" si="114"/>
        <v>36-45</v>
      </c>
      <c r="M3690" t="str">
        <f t="shared" si="115"/>
        <v>0-500.000</v>
      </c>
    </row>
    <row r="3691" spans="1:13" x14ac:dyDescent="0.35">
      <c r="A3691">
        <v>1550</v>
      </c>
      <c r="B3691" t="s">
        <v>15</v>
      </c>
      <c r="C3691">
        <v>299152</v>
      </c>
      <c r="D3691" t="s">
        <v>10</v>
      </c>
      <c r="E3691" t="s">
        <v>11</v>
      </c>
      <c r="F3691" t="s">
        <v>12</v>
      </c>
      <c r="G3691" t="s">
        <v>13</v>
      </c>
      <c r="H3691" t="s">
        <v>13</v>
      </c>
      <c r="I3691">
        <v>38</v>
      </c>
      <c r="J3691" t="str">
        <f>IF(ABS((C3691-AVERAGE($C:$C))/_xlfn.STDEV.S(moras2[SALARIO]))&gt;1.96,"Atípico","No")</f>
        <v>No</v>
      </c>
      <c r="K3691" t="str">
        <f>IF(ABS((moras2[[#This Row],[EDAD]]-AVERAGE($I:$I))/_xlfn.STDEV.S($I:$I))&gt;1.96,"Atípico","No")</f>
        <v>No</v>
      </c>
      <c r="L3691" t="str">
        <f t="shared" si="114"/>
        <v>36-45</v>
      </c>
      <c r="M3691" t="str">
        <f t="shared" si="115"/>
        <v>0-500.000</v>
      </c>
    </row>
    <row r="3692" spans="1:13" x14ac:dyDescent="0.35">
      <c r="A3692">
        <v>4732</v>
      </c>
      <c r="B3692" t="s">
        <v>15</v>
      </c>
      <c r="C3692">
        <v>299152</v>
      </c>
      <c r="D3692" t="s">
        <v>10</v>
      </c>
      <c r="E3692" t="s">
        <v>11</v>
      </c>
      <c r="F3692" t="s">
        <v>12</v>
      </c>
      <c r="G3692" t="s">
        <v>13</v>
      </c>
      <c r="H3692" t="s">
        <v>13</v>
      </c>
      <c r="I3692">
        <v>48</v>
      </c>
      <c r="J3692" t="str">
        <f>IF(ABS((C3692-AVERAGE($C:$C))/_xlfn.STDEV.S(moras2[SALARIO]))&gt;1.96,"Atípico","No")</f>
        <v>No</v>
      </c>
      <c r="K3692" t="str">
        <f>IF(ABS((moras2[[#This Row],[EDAD]]-AVERAGE($I:$I))/_xlfn.STDEV.S($I:$I))&gt;1.96,"Atípico","No")</f>
        <v>No</v>
      </c>
      <c r="L3692" t="str">
        <f t="shared" si="114"/>
        <v>46-55</v>
      </c>
      <c r="M3692" t="str">
        <f t="shared" si="115"/>
        <v>0-500.000</v>
      </c>
    </row>
    <row r="3693" spans="1:13" x14ac:dyDescent="0.35">
      <c r="A3693">
        <v>2341</v>
      </c>
      <c r="B3693" t="s">
        <v>15</v>
      </c>
      <c r="C3693">
        <v>299137</v>
      </c>
      <c r="D3693" t="s">
        <v>10</v>
      </c>
      <c r="E3693" t="s">
        <v>11</v>
      </c>
      <c r="F3693" t="s">
        <v>12</v>
      </c>
      <c r="G3693" t="s">
        <v>13</v>
      </c>
      <c r="H3693" t="s">
        <v>13</v>
      </c>
      <c r="I3693">
        <v>44</v>
      </c>
      <c r="J3693" t="str">
        <f>IF(ABS((C3693-AVERAGE($C:$C))/_xlfn.STDEV.S(moras2[SALARIO]))&gt;1.96,"Atípico","No")</f>
        <v>No</v>
      </c>
      <c r="K3693" t="str">
        <f>IF(ABS((moras2[[#This Row],[EDAD]]-AVERAGE($I:$I))/_xlfn.STDEV.S($I:$I))&gt;1.96,"Atípico","No")</f>
        <v>No</v>
      </c>
      <c r="L3693" t="str">
        <f t="shared" si="114"/>
        <v>36-45</v>
      </c>
      <c r="M3693" t="str">
        <f t="shared" si="115"/>
        <v>0-500.000</v>
      </c>
    </row>
    <row r="3694" spans="1:13" x14ac:dyDescent="0.35">
      <c r="A3694">
        <v>905</v>
      </c>
      <c r="B3694" t="s">
        <v>9</v>
      </c>
      <c r="C3694">
        <v>299065</v>
      </c>
      <c r="D3694" t="s">
        <v>10</v>
      </c>
      <c r="E3694" t="s">
        <v>16</v>
      </c>
      <c r="F3694" t="s">
        <v>12</v>
      </c>
      <c r="G3694" t="s">
        <v>13</v>
      </c>
      <c r="H3694" t="s">
        <v>13</v>
      </c>
      <c r="I3694">
        <v>36</v>
      </c>
      <c r="J3694" t="str">
        <f>IF(ABS((C3694-AVERAGE($C:$C))/_xlfn.STDEV.S(moras2[SALARIO]))&gt;1.96,"Atípico","No")</f>
        <v>No</v>
      </c>
      <c r="K3694" t="str">
        <f>IF(ABS((moras2[[#This Row],[EDAD]]-AVERAGE($I:$I))/_xlfn.STDEV.S($I:$I))&gt;1.96,"Atípico","No")</f>
        <v>No</v>
      </c>
      <c r="L3694" t="str">
        <f t="shared" si="114"/>
        <v>36-45</v>
      </c>
      <c r="M3694" t="str">
        <f t="shared" si="115"/>
        <v>0-500.000</v>
      </c>
    </row>
    <row r="3695" spans="1:13" x14ac:dyDescent="0.35">
      <c r="A3695">
        <v>2893</v>
      </c>
      <c r="B3695" t="s">
        <v>9</v>
      </c>
      <c r="C3695">
        <v>299046</v>
      </c>
      <c r="D3695" t="s">
        <v>17</v>
      </c>
      <c r="E3695" t="s">
        <v>16</v>
      </c>
      <c r="F3695" t="s">
        <v>12</v>
      </c>
      <c r="G3695" t="s">
        <v>13</v>
      </c>
      <c r="H3695" t="s">
        <v>13</v>
      </c>
      <c r="I3695">
        <v>31</v>
      </c>
      <c r="J3695" t="str">
        <f>IF(ABS((C3695-AVERAGE($C:$C))/_xlfn.STDEV.S(moras2[SALARIO]))&gt;1.96,"Atípico","No")</f>
        <v>No</v>
      </c>
      <c r="K3695" t="str">
        <f>IF(ABS((moras2[[#This Row],[EDAD]]-AVERAGE($I:$I))/_xlfn.STDEV.S($I:$I))&gt;1.96,"Atípico","No")</f>
        <v>No</v>
      </c>
      <c r="L3695" t="str">
        <f t="shared" si="114"/>
        <v>26-35</v>
      </c>
      <c r="M3695" t="str">
        <f t="shared" si="115"/>
        <v>0-500.000</v>
      </c>
    </row>
    <row r="3696" spans="1:13" x14ac:dyDescent="0.35">
      <c r="A3696">
        <v>1849</v>
      </c>
      <c r="B3696" t="s">
        <v>15</v>
      </c>
      <c r="C3696">
        <v>299046</v>
      </c>
      <c r="D3696" t="s">
        <v>18</v>
      </c>
      <c r="E3696" t="s">
        <v>16</v>
      </c>
      <c r="F3696" t="s">
        <v>12</v>
      </c>
      <c r="G3696" t="s">
        <v>12</v>
      </c>
      <c r="H3696" t="s">
        <v>13</v>
      </c>
      <c r="I3696">
        <v>40</v>
      </c>
      <c r="J3696" t="str">
        <f>IF(ABS((C3696-AVERAGE($C:$C))/_xlfn.STDEV.S(moras2[SALARIO]))&gt;1.96,"Atípico","No")</f>
        <v>No</v>
      </c>
      <c r="K3696" t="str">
        <f>IF(ABS((moras2[[#This Row],[EDAD]]-AVERAGE($I:$I))/_xlfn.STDEV.S($I:$I))&gt;1.96,"Atípico","No")</f>
        <v>No</v>
      </c>
      <c r="L3696" t="str">
        <f t="shared" si="114"/>
        <v>36-45</v>
      </c>
      <c r="M3696" t="str">
        <f t="shared" si="115"/>
        <v>0-500.000</v>
      </c>
    </row>
    <row r="3697" spans="1:13" x14ac:dyDescent="0.35">
      <c r="A3697">
        <v>3124</v>
      </c>
      <c r="B3697" t="s">
        <v>15</v>
      </c>
      <c r="C3697">
        <v>299000</v>
      </c>
      <c r="D3697" t="s">
        <v>18</v>
      </c>
      <c r="E3697" t="s">
        <v>16</v>
      </c>
      <c r="F3697" t="s">
        <v>12</v>
      </c>
      <c r="G3697" t="s">
        <v>13</v>
      </c>
      <c r="H3697" t="s">
        <v>13</v>
      </c>
      <c r="I3697">
        <v>28</v>
      </c>
      <c r="J3697" t="str">
        <f>IF(ABS((C3697-AVERAGE($C:$C))/_xlfn.STDEV.S(moras2[SALARIO]))&gt;1.96,"Atípico","No")</f>
        <v>No</v>
      </c>
      <c r="K3697" t="str">
        <f>IF(ABS((moras2[[#This Row],[EDAD]]-AVERAGE($I:$I))/_xlfn.STDEV.S($I:$I))&gt;1.96,"Atípico","No")</f>
        <v>No</v>
      </c>
      <c r="L3697" t="str">
        <f t="shared" si="114"/>
        <v>26-35</v>
      </c>
      <c r="M3697" t="str">
        <f t="shared" si="115"/>
        <v>0-500.000</v>
      </c>
    </row>
    <row r="3698" spans="1:13" x14ac:dyDescent="0.35">
      <c r="A3698">
        <v>1457</v>
      </c>
      <c r="B3698" t="s">
        <v>15</v>
      </c>
      <c r="C3698">
        <v>298957</v>
      </c>
      <c r="D3698" t="s">
        <v>17</v>
      </c>
      <c r="E3698" t="s">
        <v>16</v>
      </c>
      <c r="F3698" t="s">
        <v>12</v>
      </c>
      <c r="G3698" t="s">
        <v>13</v>
      </c>
      <c r="H3698" t="s">
        <v>13</v>
      </c>
      <c r="I3698">
        <v>32</v>
      </c>
      <c r="J3698" t="str">
        <f>IF(ABS((C3698-AVERAGE($C:$C))/_xlfn.STDEV.S(moras2[SALARIO]))&gt;1.96,"Atípico","No")</f>
        <v>No</v>
      </c>
      <c r="K3698" t="str">
        <f>IF(ABS((moras2[[#This Row],[EDAD]]-AVERAGE($I:$I))/_xlfn.STDEV.S($I:$I))&gt;1.96,"Atípico","No")</f>
        <v>No</v>
      </c>
      <c r="L3698" t="str">
        <f t="shared" si="114"/>
        <v>26-35</v>
      </c>
      <c r="M3698" t="str">
        <f t="shared" si="115"/>
        <v>0-500.000</v>
      </c>
    </row>
    <row r="3699" spans="1:13" x14ac:dyDescent="0.35">
      <c r="A3699">
        <v>2772</v>
      </c>
      <c r="B3699" t="s">
        <v>15</v>
      </c>
      <c r="C3699">
        <v>298925</v>
      </c>
      <c r="D3699" t="s">
        <v>18</v>
      </c>
      <c r="E3699" t="s">
        <v>16</v>
      </c>
      <c r="F3699" t="s">
        <v>12</v>
      </c>
      <c r="G3699" t="s">
        <v>12</v>
      </c>
      <c r="H3699" t="s">
        <v>12</v>
      </c>
      <c r="I3699">
        <v>28</v>
      </c>
      <c r="J3699" t="str">
        <f>IF(ABS((C3699-AVERAGE($C:$C))/_xlfn.STDEV.S(moras2[SALARIO]))&gt;1.96,"Atípico","No")</f>
        <v>No</v>
      </c>
      <c r="K3699" t="str">
        <f>IF(ABS((moras2[[#This Row],[EDAD]]-AVERAGE($I:$I))/_xlfn.STDEV.S($I:$I))&gt;1.96,"Atípico","No")</f>
        <v>No</v>
      </c>
      <c r="L3699" t="str">
        <f t="shared" si="114"/>
        <v>26-35</v>
      </c>
      <c r="M3699" t="str">
        <f t="shared" si="115"/>
        <v>0-500.000</v>
      </c>
    </row>
    <row r="3700" spans="1:13" x14ac:dyDescent="0.35">
      <c r="A3700">
        <v>3519</v>
      </c>
      <c r="B3700" t="s">
        <v>15</v>
      </c>
      <c r="C3700">
        <v>298821</v>
      </c>
      <c r="D3700" t="s">
        <v>17</v>
      </c>
      <c r="E3700" t="s">
        <v>16</v>
      </c>
      <c r="F3700" t="s">
        <v>12</v>
      </c>
      <c r="G3700" t="s">
        <v>13</v>
      </c>
      <c r="H3700" t="s">
        <v>13</v>
      </c>
      <c r="I3700">
        <v>47</v>
      </c>
      <c r="J3700" t="str">
        <f>IF(ABS((C3700-AVERAGE($C:$C))/_xlfn.STDEV.S(moras2[SALARIO]))&gt;1.96,"Atípico","No")</f>
        <v>No</v>
      </c>
      <c r="K3700" t="str">
        <f>IF(ABS((moras2[[#This Row],[EDAD]]-AVERAGE($I:$I))/_xlfn.STDEV.S($I:$I))&gt;1.96,"Atípico","No")</f>
        <v>No</v>
      </c>
      <c r="L3700" t="str">
        <f t="shared" si="114"/>
        <v>46-55</v>
      </c>
      <c r="M3700" t="str">
        <f t="shared" si="115"/>
        <v>0-500.000</v>
      </c>
    </row>
    <row r="3701" spans="1:13" x14ac:dyDescent="0.35">
      <c r="A3701">
        <v>1194</v>
      </c>
      <c r="B3701" t="s">
        <v>15</v>
      </c>
      <c r="C3701">
        <v>298751</v>
      </c>
      <c r="D3701" t="s">
        <v>18</v>
      </c>
      <c r="E3701" t="s">
        <v>16</v>
      </c>
      <c r="F3701" t="s">
        <v>12</v>
      </c>
      <c r="G3701" t="s">
        <v>13</v>
      </c>
      <c r="H3701" t="s">
        <v>12</v>
      </c>
      <c r="I3701">
        <v>36</v>
      </c>
      <c r="J3701" t="str">
        <f>IF(ABS((C3701-AVERAGE($C:$C))/_xlfn.STDEV.S(moras2[SALARIO]))&gt;1.96,"Atípico","No")</f>
        <v>No</v>
      </c>
      <c r="K3701" t="str">
        <f>IF(ABS((moras2[[#This Row],[EDAD]]-AVERAGE($I:$I))/_xlfn.STDEV.S($I:$I))&gt;1.96,"Atípico","No")</f>
        <v>No</v>
      </c>
      <c r="L3701" t="str">
        <f t="shared" si="114"/>
        <v>36-45</v>
      </c>
      <c r="M3701" t="str">
        <f t="shared" si="115"/>
        <v>0-500.000</v>
      </c>
    </row>
    <row r="3702" spans="1:13" x14ac:dyDescent="0.35">
      <c r="A3702">
        <v>3093</v>
      </c>
      <c r="B3702" t="s">
        <v>9</v>
      </c>
      <c r="C3702">
        <v>298698</v>
      </c>
      <c r="D3702" t="s">
        <v>10</v>
      </c>
      <c r="E3702" t="s">
        <v>16</v>
      </c>
      <c r="F3702" t="s">
        <v>12</v>
      </c>
      <c r="G3702" t="s">
        <v>12</v>
      </c>
      <c r="H3702" t="s">
        <v>13</v>
      </c>
      <c r="I3702">
        <v>49</v>
      </c>
      <c r="J3702" t="str">
        <f>IF(ABS((C3702-AVERAGE($C:$C))/_xlfn.STDEV.S(moras2[SALARIO]))&gt;1.96,"Atípico","No")</f>
        <v>No</v>
      </c>
      <c r="K3702" t="str">
        <f>IF(ABS((moras2[[#This Row],[EDAD]]-AVERAGE($I:$I))/_xlfn.STDEV.S($I:$I))&gt;1.96,"Atípico","No")</f>
        <v>No</v>
      </c>
      <c r="L3702" t="str">
        <f t="shared" si="114"/>
        <v>46-55</v>
      </c>
      <c r="M3702" t="str">
        <f t="shared" si="115"/>
        <v>0-500.000</v>
      </c>
    </row>
    <row r="3703" spans="1:13" x14ac:dyDescent="0.35">
      <c r="A3703">
        <v>4681</v>
      </c>
      <c r="B3703" t="s">
        <v>9</v>
      </c>
      <c r="C3703">
        <v>298548</v>
      </c>
      <c r="D3703" t="s">
        <v>19</v>
      </c>
      <c r="E3703" t="s">
        <v>16</v>
      </c>
      <c r="F3703" t="s">
        <v>12</v>
      </c>
      <c r="G3703" t="s">
        <v>13</v>
      </c>
      <c r="H3703" t="s">
        <v>13</v>
      </c>
      <c r="I3703">
        <v>60</v>
      </c>
      <c r="J3703" t="str">
        <f>IF(ABS((C3703-AVERAGE($C:$C))/_xlfn.STDEV.S(moras2[SALARIO]))&gt;1.96,"Atípico","No")</f>
        <v>No</v>
      </c>
      <c r="K3703" t="str">
        <f>IF(ABS((moras2[[#This Row],[EDAD]]-AVERAGE($I:$I))/_xlfn.STDEV.S($I:$I))&gt;1.96,"Atípico","No")</f>
        <v>No</v>
      </c>
      <c r="L3703" t="str">
        <f t="shared" si="114"/>
        <v>56+</v>
      </c>
      <c r="M3703" t="str">
        <f t="shared" si="115"/>
        <v>0-500.000</v>
      </c>
    </row>
    <row r="3704" spans="1:13" x14ac:dyDescent="0.35">
      <c r="A3704">
        <v>3018</v>
      </c>
      <c r="B3704" t="s">
        <v>9</v>
      </c>
      <c r="C3704">
        <v>298500</v>
      </c>
      <c r="D3704" t="s">
        <v>17</v>
      </c>
      <c r="E3704" t="s">
        <v>16</v>
      </c>
      <c r="F3704" t="s">
        <v>12</v>
      </c>
      <c r="G3704" t="s">
        <v>12</v>
      </c>
      <c r="H3704" t="s">
        <v>13</v>
      </c>
      <c r="I3704">
        <v>27</v>
      </c>
      <c r="J3704" t="str">
        <f>IF(ABS((C3704-AVERAGE($C:$C))/_xlfn.STDEV.S(moras2[SALARIO]))&gt;1.96,"Atípico","No")</f>
        <v>No</v>
      </c>
      <c r="K3704" t="str">
        <f>IF(ABS((moras2[[#This Row],[EDAD]]-AVERAGE($I:$I))/_xlfn.STDEV.S($I:$I))&gt;1.96,"Atípico","No")</f>
        <v>No</v>
      </c>
      <c r="L3704" t="str">
        <f t="shared" si="114"/>
        <v>26-35</v>
      </c>
      <c r="M3704" t="str">
        <f t="shared" si="115"/>
        <v>0-500.000</v>
      </c>
    </row>
    <row r="3705" spans="1:13" x14ac:dyDescent="0.35">
      <c r="A3705">
        <v>4136</v>
      </c>
      <c r="B3705" t="s">
        <v>9</v>
      </c>
      <c r="C3705">
        <v>298482</v>
      </c>
      <c r="D3705" t="s">
        <v>18</v>
      </c>
      <c r="E3705" t="s">
        <v>16</v>
      </c>
      <c r="F3705" t="s">
        <v>12</v>
      </c>
      <c r="G3705" t="s">
        <v>13</v>
      </c>
      <c r="H3705" t="s">
        <v>13</v>
      </c>
      <c r="I3705">
        <v>28</v>
      </c>
      <c r="J3705" t="str">
        <f>IF(ABS((C3705-AVERAGE($C:$C))/_xlfn.STDEV.S(moras2[SALARIO]))&gt;1.96,"Atípico","No")</f>
        <v>No</v>
      </c>
      <c r="K3705" t="str">
        <f>IF(ABS((moras2[[#This Row],[EDAD]]-AVERAGE($I:$I))/_xlfn.STDEV.S($I:$I))&gt;1.96,"Atípico","No")</f>
        <v>No</v>
      </c>
      <c r="L3705" t="str">
        <f t="shared" si="114"/>
        <v>26-35</v>
      </c>
      <c r="M3705" t="str">
        <f t="shared" si="115"/>
        <v>0-500.000</v>
      </c>
    </row>
    <row r="3706" spans="1:13" x14ac:dyDescent="0.35">
      <c r="A3706">
        <v>2777</v>
      </c>
      <c r="B3706" t="s">
        <v>15</v>
      </c>
      <c r="C3706">
        <v>298482</v>
      </c>
      <c r="D3706" t="s">
        <v>18</v>
      </c>
      <c r="E3706" t="s">
        <v>16</v>
      </c>
      <c r="F3706" t="s">
        <v>12</v>
      </c>
      <c r="G3706" t="s">
        <v>13</v>
      </c>
      <c r="H3706" t="s">
        <v>13</v>
      </c>
      <c r="I3706">
        <v>47</v>
      </c>
      <c r="J3706" t="str">
        <f>IF(ABS((C3706-AVERAGE($C:$C))/_xlfn.STDEV.S(moras2[SALARIO]))&gt;1.96,"Atípico","No")</f>
        <v>No</v>
      </c>
      <c r="K3706" t="str">
        <f>IF(ABS((moras2[[#This Row],[EDAD]]-AVERAGE($I:$I))/_xlfn.STDEV.S($I:$I))&gt;1.96,"Atípico","No")</f>
        <v>No</v>
      </c>
      <c r="L3706" t="str">
        <f t="shared" si="114"/>
        <v>46-55</v>
      </c>
      <c r="M3706" t="str">
        <f t="shared" si="115"/>
        <v>0-500.000</v>
      </c>
    </row>
    <row r="3707" spans="1:13" x14ac:dyDescent="0.35">
      <c r="A3707">
        <v>3607</v>
      </c>
      <c r="B3707" t="s">
        <v>15</v>
      </c>
      <c r="C3707">
        <v>298390</v>
      </c>
      <c r="D3707" t="s">
        <v>17</v>
      </c>
      <c r="E3707" t="s">
        <v>16</v>
      </c>
      <c r="F3707" t="s">
        <v>12</v>
      </c>
      <c r="G3707" t="s">
        <v>13</v>
      </c>
      <c r="H3707" t="s">
        <v>13</v>
      </c>
      <c r="I3707">
        <v>35</v>
      </c>
      <c r="J3707" t="str">
        <f>IF(ABS((C3707-AVERAGE($C:$C))/_xlfn.STDEV.S(moras2[SALARIO]))&gt;1.96,"Atípico","No")</f>
        <v>No</v>
      </c>
      <c r="K3707" t="str">
        <f>IF(ABS((moras2[[#This Row],[EDAD]]-AVERAGE($I:$I))/_xlfn.STDEV.S($I:$I))&gt;1.96,"Atípico","No")</f>
        <v>No</v>
      </c>
      <c r="L3707" t="str">
        <f t="shared" si="114"/>
        <v>26-35</v>
      </c>
      <c r="M3707" t="str">
        <f t="shared" si="115"/>
        <v>0-500.000</v>
      </c>
    </row>
    <row r="3708" spans="1:13" x14ac:dyDescent="0.35">
      <c r="A3708">
        <v>3526</v>
      </c>
      <c r="B3708" t="s">
        <v>9</v>
      </c>
      <c r="C3708">
        <v>298270</v>
      </c>
      <c r="D3708" t="s">
        <v>10</v>
      </c>
      <c r="E3708" t="s">
        <v>16</v>
      </c>
      <c r="F3708" t="s">
        <v>12</v>
      </c>
      <c r="G3708" t="s">
        <v>13</v>
      </c>
      <c r="H3708" t="s">
        <v>13</v>
      </c>
      <c r="I3708">
        <v>25</v>
      </c>
      <c r="J3708" t="str">
        <f>IF(ABS((C3708-AVERAGE($C:$C))/_xlfn.STDEV.S(moras2[SALARIO]))&gt;1.96,"Atípico","No")</f>
        <v>No</v>
      </c>
      <c r="K3708" t="str">
        <f>IF(ABS((moras2[[#This Row],[EDAD]]-AVERAGE($I:$I))/_xlfn.STDEV.S($I:$I))&gt;1.96,"Atípico","No")</f>
        <v>No</v>
      </c>
      <c r="L3708" t="str">
        <f t="shared" si="114"/>
        <v>26-35</v>
      </c>
      <c r="M3708" t="str">
        <f t="shared" si="115"/>
        <v>0-500.000</v>
      </c>
    </row>
    <row r="3709" spans="1:13" x14ac:dyDescent="0.35">
      <c r="A3709">
        <v>3871</v>
      </c>
      <c r="B3709" t="s">
        <v>9</v>
      </c>
      <c r="C3709">
        <v>298248.25</v>
      </c>
      <c r="D3709" t="s">
        <v>10</v>
      </c>
      <c r="E3709" t="s">
        <v>16</v>
      </c>
      <c r="F3709" t="s">
        <v>12</v>
      </c>
      <c r="G3709" t="s">
        <v>13</v>
      </c>
      <c r="H3709" t="s">
        <v>13</v>
      </c>
      <c r="I3709">
        <v>26</v>
      </c>
      <c r="J3709" t="str">
        <f>IF(ABS((C3709-AVERAGE($C:$C))/_xlfn.STDEV.S(moras2[SALARIO]))&gt;1.96,"Atípico","No")</f>
        <v>No</v>
      </c>
      <c r="K3709" t="str">
        <f>IF(ABS((moras2[[#This Row],[EDAD]]-AVERAGE($I:$I))/_xlfn.STDEV.S($I:$I))&gt;1.96,"Atípico","No")</f>
        <v>No</v>
      </c>
      <c r="L3709" t="str">
        <f t="shared" si="114"/>
        <v>26-35</v>
      </c>
      <c r="M3709" t="str">
        <f t="shared" si="115"/>
        <v>0-500.000</v>
      </c>
    </row>
    <row r="3710" spans="1:13" x14ac:dyDescent="0.35">
      <c r="A3710">
        <v>476</v>
      </c>
      <c r="B3710" t="s">
        <v>9</v>
      </c>
      <c r="C3710">
        <v>298195</v>
      </c>
      <c r="D3710" t="s">
        <v>18</v>
      </c>
      <c r="E3710" t="s">
        <v>16</v>
      </c>
      <c r="F3710" t="s">
        <v>12</v>
      </c>
      <c r="G3710" t="s">
        <v>13</v>
      </c>
      <c r="H3710" t="s">
        <v>12</v>
      </c>
      <c r="I3710">
        <v>40</v>
      </c>
      <c r="J3710" t="str">
        <f>IF(ABS((C3710-AVERAGE($C:$C))/_xlfn.STDEV.S(moras2[SALARIO]))&gt;1.96,"Atípico","No")</f>
        <v>No</v>
      </c>
      <c r="K3710" t="str">
        <f>IF(ABS((moras2[[#This Row],[EDAD]]-AVERAGE($I:$I))/_xlfn.STDEV.S($I:$I))&gt;1.96,"Atípico","No")</f>
        <v>No</v>
      </c>
      <c r="L3710" t="str">
        <f t="shared" si="114"/>
        <v>36-45</v>
      </c>
      <c r="M3710" t="str">
        <f t="shared" si="115"/>
        <v>0-500.000</v>
      </c>
    </row>
    <row r="3711" spans="1:13" x14ac:dyDescent="0.35">
      <c r="A3711">
        <v>3435</v>
      </c>
      <c r="B3711" t="s">
        <v>15</v>
      </c>
      <c r="C3711">
        <v>298186</v>
      </c>
      <c r="D3711" t="s">
        <v>17</v>
      </c>
      <c r="E3711" t="s">
        <v>16</v>
      </c>
      <c r="F3711" t="s">
        <v>12</v>
      </c>
      <c r="G3711" t="s">
        <v>13</v>
      </c>
      <c r="H3711" t="s">
        <v>13</v>
      </c>
      <c r="I3711">
        <v>54</v>
      </c>
      <c r="J3711" t="str">
        <f>IF(ABS((C3711-AVERAGE($C:$C))/_xlfn.STDEV.S(moras2[SALARIO]))&gt;1.96,"Atípico","No")</f>
        <v>No</v>
      </c>
      <c r="K3711" t="str">
        <f>IF(ABS((moras2[[#This Row],[EDAD]]-AVERAGE($I:$I))/_xlfn.STDEV.S($I:$I))&gt;1.96,"Atípico","No")</f>
        <v>No</v>
      </c>
      <c r="L3711" t="str">
        <f t="shared" si="114"/>
        <v>46-55</v>
      </c>
      <c r="M3711" t="str">
        <f t="shared" si="115"/>
        <v>0-500.000</v>
      </c>
    </row>
    <row r="3712" spans="1:13" x14ac:dyDescent="0.35">
      <c r="A3712">
        <v>2524</v>
      </c>
      <c r="B3712" t="s">
        <v>15</v>
      </c>
      <c r="C3712">
        <v>298155</v>
      </c>
      <c r="D3712" t="s">
        <v>17</v>
      </c>
      <c r="E3712" t="s">
        <v>16</v>
      </c>
      <c r="F3712" t="s">
        <v>12</v>
      </c>
      <c r="G3712" t="s">
        <v>13</v>
      </c>
      <c r="H3712" t="s">
        <v>13</v>
      </c>
      <c r="I3712">
        <v>30</v>
      </c>
      <c r="J3712" t="str">
        <f>IF(ABS((C3712-AVERAGE($C:$C))/_xlfn.STDEV.S(moras2[SALARIO]))&gt;1.96,"Atípico","No")</f>
        <v>No</v>
      </c>
      <c r="K3712" t="str">
        <f>IF(ABS((moras2[[#This Row],[EDAD]]-AVERAGE($I:$I))/_xlfn.STDEV.S($I:$I))&gt;1.96,"Atípico","No")</f>
        <v>No</v>
      </c>
      <c r="L3712" t="str">
        <f t="shared" si="114"/>
        <v>26-35</v>
      </c>
      <c r="M3712" t="str">
        <f t="shared" si="115"/>
        <v>0-500.000</v>
      </c>
    </row>
    <row r="3713" spans="1:13" x14ac:dyDescent="0.35">
      <c r="A3713">
        <v>112</v>
      </c>
      <c r="B3713" t="s">
        <v>15</v>
      </c>
      <c r="C3713">
        <v>298155</v>
      </c>
      <c r="D3713" t="s">
        <v>17</v>
      </c>
      <c r="E3713" t="s">
        <v>16</v>
      </c>
      <c r="F3713" t="s">
        <v>12</v>
      </c>
      <c r="G3713" t="s">
        <v>13</v>
      </c>
      <c r="H3713" t="s">
        <v>13</v>
      </c>
      <c r="I3713">
        <v>47</v>
      </c>
      <c r="J3713" t="str">
        <f>IF(ABS((C3713-AVERAGE($C:$C))/_xlfn.STDEV.S(moras2[SALARIO]))&gt;1.96,"Atípico","No")</f>
        <v>No</v>
      </c>
      <c r="K3713" t="str">
        <f>IF(ABS((moras2[[#This Row],[EDAD]]-AVERAGE($I:$I))/_xlfn.STDEV.S($I:$I))&gt;1.96,"Atípico","No")</f>
        <v>No</v>
      </c>
      <c r="L3713" t="str">
        <f t="shared" si="114"/>
        <v>46-55</v>
      </c>
      <c r="M3713" t="str">
        <f t="shared" si="115"/>
        <v>0-500.000</v>
      </c>
    </row>
    <row r="3714" spans="1:13" x14ac:dyDescent="0.35">
      <c r="A3714">
        <v>1904</v>
      </c>
      <c r="B3714" t="s">
        <v>15</v>
      </c>
      <c r="C3714">
        <v>298155</v>
      </c>
      <c r="D3714" t="s">
        <v>17</v>
      </c>
      <c r="E3714" t="s">
        <v>16</v>
      </c>
      <c r="F3714" t="s">
        <v>12</v>
      </c>
      <c r="G3714" t="s">
        <v>13</v>
      </c>
      <c r="H3714" t="s">
        <v>12</v>
      </c>
      <c r="I3714">
        <v>54</v>
      </c>
      <c r="J3714" t="str">
        <f>IF(ABS((C3714-AVERAGE($C:$C))/_xlfn.STDEV.S(moras2[SALARIO]))&gt;1.96,"Atípico","No")</f>
        <v>No</v>
      </c>
      <c r="K3714" t="str">
        <f>IF(ABS((moras2[[#This Row],[EDAD]]-AVERAGE($I:$I))/_xlfn.STDEV.S($I:$I))&gt;1.96,"Atípico","No")</f>
        <v>No</v>
      </c>
      <c r="L3714" t="str">
        <f t="shared" ref="L3714:L3777" si="116">IF(I3714&lt;=35,"26-35",IF(I3714&lt;=45,"36-45",IF(I3714&lt;=55,"46-55","56+")))</f>
        <v>46-55</v>
      </c>
      <c r="M3714" t="str">
        <f t="shared" ref="M3714:M3777" si="117">IF(C3714&lt;=500000,"0-500.000",
IF(C3714&lt;=1000000,"500.001-1.000.000",
IF(C3714&lt;=5000000,"1.000.001-5.000.000",
"5.000.001-16.858.742")))</f>
        <v>0-500.000</v>
      </c>
    </row>
    <row r="3715" spans="1:13" x14ac:dyDescent="0.35">
      <c r="A3715">
        <v>4568</v>
      </c>
      <c r="B3715" t="s">
        <v>15</v>
      </c>
      <c r="C3715">
        <v>298155</v>
      </c>
      <c r="D3715" t="s">
        <v>17</v>
      </c>
      <c r="E3715" t="s">
        <v>16</v>
      </c>
      <c r="F3715" t="s">
        <v>12</v>
      </c>
      <c r="G3715" t="s">
        <v>13</v>
      </c>
      <c r="H3715" t="s">
        <v>13</v>
      </c>
      <c r="I3715">
        <v>75</v>
      </c>
      <c r="J3715" t="str">
        <f>IF(ABS((C3715-AVERAGE($C:$C))/_xlfn.STDEV.S(moras2[SALARIO]))&gt;1.96,"Atípico","No")</f>
        <v>No</v>
      </c>
      <c r="K3715" t="str">
        <f>IF(ABS((moras2[[#This Row],[EDAD]]-AVERAGE($I:$I))/_xlfn.STDEV.S($I:$I))&gt;1.96,"Atípico","No")</f>
        <v>Atípico</v>
      </c>
      <c r="L3715" t="str">
        <f t="shared" si="116"/>
        <v>56+</v>
      </c>
      <c r="M3715" t="str">
        <f t="shared" si="117"/>
        <v>0-500.000</v>
      </c>
    </row>
    <row r="3716" spans="1:13" x14ac:dyDescent="0.35">
      <c r="A3716">
        <v>1800</v>
      </c>
      <c r="B3716" t="s">
        <v>9</v>
      </c>
      <c r="C3716">
        <v>298155</v>
      </c>
      <c r="D3716" t="s">
        <v>18</v>
      </c>
      <c r="E3716" t="s">
        <v>16</v>
      </c>
      <c r="F3716" t="s">
        <v>12</v>
      </c>
      <c r="G3716" t="s">
        <v>13</v>
      </c>
      <c r="H3716" t="s">
        <v>13</v>
      </c>
      <c r="I3716">
        <v>29</v>
      </c>
      <c r="J3716" t="str">
        <f>IF(ABS((C3716-AVERAGE($C:$C))/_xlfn.STDEV.S(moras2[SALARIO]))&gt;1.96,"Atípico","No")</f>
        <v>No</v>
      </c>
      <c r="K3716" t="str">
        <f>IF(ABS((moras2[[#This Row],[EDAD]]-AVERAGE($I:$I))/_xlfn.STDEV.S($I:$I))&gt;1.96,"Atípico","No")</f>
        <v>No</v>
      </c>
      <c r="L3716" t="str">
        <f t="shared" si="116"/>
        <v>26-35</v>
      </c>
      <c r="M3716" t="str">
        <f t="shared" si="117"/>
        <v>0-500.000</v>
      </c>
    </row>
    <row r="3717" spans="1:13" x14ac:dyDescent="0.35">
      <c r="A3717">
        <v>328</v>
      </c>
      <c r="B3717" t="s">
        <v>9</v>
      </c>
      <c r="C3717">
        <v>298155</v>
      </c>
      <c r="D3717" t="s">
        <v>18</v>
      </c>
      <c r="E3717" t="s">
        <v>16</v>
      </c>
      <c r="F3717" t="s">
        <v>12</v>
      </c>
      <c r="G3717" t="s">
        <v>13</v>
      </c>
      <c r="H3717" t="s">
        <v>12</v>
      </c>
      <c r="I3717">
        <v>39</v>
      </c>
      <c r="J3717" t="str">
        <f>IF(ABS((C3717-AVERAGE($C:$C))/_xlfn.STDEV.S(moras2[SALARIO]))&gt;1.96,"Atípico","No")</f>
        <v>No</v>
      </c>
      <c r="K3717" t="str">
        <f>IF(ABS((moras2[[#This Row],[EDAD]]-AVERAGE($I:$I))/_xlfn.STDEV.S($I:$I))&gt;1.96,"Atípico","No")</f>
        <v>No</v>
      </c>
      <c r="L3717" t="str">
        <f t="shared" si="116"/>
        <v>36-45</v>
      </c>
      <c r="M3717" t="str">
        <f t="shared" si="117"/>
        <v>0-500.000</v>
      </c>
    </row>
    <row r="3718" spans="1:13" x14ac:dyDescent="0.35">
      <c r="A3718">
        <v>957</v>
      </c>
      <c r="B3718" t="s">
        <v>9</v>
      </c>
      <c r="C3718">
        <v>298155</v>
      </c>
      <c r="D3718" t="s">
        <v>18</v>
      </c>
      <c r="E3718" t="s">
        <v>16</v>
      </c>
      <c r="F3718" t="s">
        <v>12</v>
      </c>
      <c r="G3718" t="s">
        <v>13</v>
      </c>
      <c r="H3718" t="s">
        <v>13</v>
      </c>
      <c r="I3718">
        <v>63</v>
      </c>
      <c r="J3718" t="str">
        <f>IF(ABS((C3718-AVERAGE($C:$C))/_xlfn.STDEV.S(moras2[SALARIO]))&gt;1.96,"Atípico","No")</f>
        <v>No</v>
      </c>
      <c r="K3718" t="str">
        <f>IF(ABS((moras2[[#This Row],[EDAD]]-AVERAGE($I:$I))/_xlfn.STDEV.S($I:$I))&gt;1.96,"Atípico","No")</f>
        <v>No</v>
      </c>
      <c r="L3718" t="str">
        <f t="shared" si="116"/>
        <v>56+</v>
      </c>
      <c r="M3718" t="str">
        <f t="shared" si="117"/>
        <v>0-500.000</v>
      </c>
    </row>
    <row r="3719" spans="1:13" x14ac:dyDescent="0.35">
      <c r="A3719">
        <v>4672</v>
      </c>
      <c r="B3719" t="s">
        <v>9</v>
      </c>
      <c r="C3719">
        <v>298054</v>
      </c>
      <c r="D3719" t="s">
        <v>17</v>
      </c>
      <c r="E3719" t="s">
        <v>16</v>
      </c>
      <c r="F3719" t="s">
        <v>13</v>
      </c>
      <c r="G3719" t="s">
        <v>13</v>
      </c>
      <c r="H3719" t="s">
        <v>12</v>
      </c>
      <c r="I3719">
        <v>28</v>
      </c>
      <c r="J3719" t="str">
        <f>IF(ABS((C3719-AVERAGE($C:$C))/_xlfn.STDEV.S(moras2[SALARIO]))&gt;1.96,"Atípico","No")</f>
        <v>No</v>
      </c>
      <c r="K3719" t="str">
        <f>IF(ABS((moras2[[#This Row],[EDAD]]-AVERAGE($I:$I))/_xlfn.STDEV.S($I:$I))&gt;1.96,"Atípico","No")</f>
        <v>No</v>
      </c>
      <c r="L3719" t="str">
        <f t="shared" si="116"/>
        <v>26-35</v>
      </c>
      <c r="M3719" t="str">
        <f t="shared" si="117"/>
        <v>0-500.000</v>
      </c>
    </row>
    <row r="3720" spans="1:13" x14ac:dyDescent="0.35">
      <c r="A3720">
        <v>3049</v>
      </c>
      <c r="B3720" t="s">
        <v>9</v>
      </c>
      <c r="C3720">
        <v>298018</v>
      </c>
      <c r="D3720" t="s">
        <v>17</v>
      </c>
      <c r="E3720" t="s">
        <v>16</v>
      </c>
      <c r="F3720" t="s">
        <v>12</v>
      </c>
      <c r="G3720" t="s">
        <v>13</v>
      </c>
      <c r="H3720" t="s">
        <v>13</v>
      </c>
      <c r="I3720">
        <v>29</v>
      </c>
      <c r="J3720" t="str">
        <f>IF(ABS((C3720-AVERAGE($C:$C))/_xlfn.STDEV.S(moras2[SALARIO]))&gt;1.96,"Atípico","No")</f>
        <v>No</v>
      </c>
      <c r="K3720" t="str">
        <f>IF(ABS((moras2[[#This Row],[EDAD]]-AVERAGE($I:$I))/_xlfn.STDEV.S($I:$I))&gt;1.96,"Atípico","No")</f>
        <v>No</v>
      </c>
      <c r="L3720" t="str">
        <f t="shared" si="116"/>
        <v>26-35</v>
      </c>
      <c r="M3720" t="str">
        <f t="shared" si="117"/>
        <v>0-500.000</v>
      </c>
    </row>
    <row r="3721" spans="1:13" x14ac:dyDescent="0.35">
      <c r="A3721">
        <v>629</v>
      </c>
      <c r="B3721" t="s">
        <v>9</v>
      </c>
      <c r="C3721">
        <v>298018</v>
      </c>
      <c r="D3721" t="s">
        <v>17</v>
      </c>
      <c r="E3721" t="s">
        <v>16</v>
      </c>
      <c r="F3721" t="s">
        <v>12</v>
      </c>
      <c r="G3721" t="s">
        <v>13</v>
      </c>
      <c r="H3721" t="s">
        <v>13</v>
      </c>
      <c r="I3721">
        <v>36</v>
      </c>
      <c r="J3721" t="str">
        <f>IF(ABS((C3721-AVERAGE($C:$C))/_xlfn.STDEV.S(moras2[SALARIO]))&gt;1.96,"Atípico","No")</f>
        <v>No</v>
      </c>
      <c r="K3721" t="str">
        <f>IF(ABS((moras2[[#This Row],[EDAD]]-AVERAGE($I:$I))/_xlfn.STDEV.S($I:$I))&gt;1.96,"Atípico","No")</f>
        <v>No</v>
      </c>
      <c r="L3721" t="str">
        <f t="shared" si="116"/>
        <v>36-45</v>
      </c>
      <c r="M3721" t="str">
        <f t="shared" si="117"/>
        <v>0-500.000</v>
      </c>
    </row>
    <row r="3722" spans="1:13" x14ac:dyDescent="0.35">
      <c r="A3722">
        <v>2744</v>
      </c>
      <c r="B3722" t="s">
        <v>15</v>
      </c>
      <c r="C3722">
        <v>298018</v>
      </c>
      <c r="D3722" t="s">
        <v>17</v>
      </c>
      <c r="E3722" t="s">
        <v>16</v>
      </c>
      <c r="F3722" t="s">
        <v>12</v>
      </c>
      <c r="G3722" t="s">
        <v>12</v>
      </c>
      <c r="H3722" t="s">
        <v>13</v>
      </c>
      <c r="I3722">
        <v>51</v>
      </c>
      <c r="J3722" t="str">
        <f>IF(ABS((C3722-AVERAGE($C:$C))/_xlfn.STDEV.S(moras2[SALARIO]))&gt;1.96,"Atípico","No")</f>
        <v>No</v>
      </c>
      <c r="K3722" t="str">
        <f>IF(ABS((moras2[[#This Row],[EDAD]]-AVERAGE($I:$I))/_xlfn.STDEV.S($I:$I))&gt;1.96,"Atípico","No")</f>
        <v>No</v>
      </c>
      <c r="L3722" t="str">
        <f t="shared" si="116"/>
        <v>46-55</v>
      </c>
      <c r="M3722" t="str">
        <f t="shared" si="117"/>
        <v>0-500.000</v>
      </c>
    </row>
    <row r="3723" spans="1:13" x14ac:dyDescent="0.35">
      <c r="A3723">
        <v>1618</v>
      </c>
      <c r="B3723" t="s">
        <v>9</v>
      </c>
      <c r="C3723">
        <v>298018</v>
      </c>
      <c r="D3723" t="s">
        <v>18</v>
      </c>
      <c r="E3723" t="s">
        <v>16</v>
      </c>
      <c r="F3723" t="s">
        <v>12</v>
      </c>
      <c r="G3723" t="s">
        <v>13</v>
      </c>
      <c r="H3723" t="s">
        <v>12</v>
      </c>
      <c r="I3723">
        <v>26</v>
      </c>
      <c r="J3723" t="str">
        <f>IF(ABS((C3723-AVERAGE($C:$C))/_xlfn.STDEV.S(moras2[SALARIO]))&gt;1.96,"Atípico","No")</f>
        <v>No</v>
      </c>
      <c r="K3723" t="str">
        <f>IF(ABS((moras2[[#This Row],[EDAD]]-AVERAGE($I:$I))/_xlfn.STDEV.S($I:$I))&gt;1.96,"Atípico","No")</f>
        <v>No</v>
      </c>
      <c r="L3723" t="str">
        <f t="shared" si="116"/>
        <v>26-35</v>
      </c>
      <c r="M3723" t="str">
        <f t="shared" si="117"/>
        <v>0-500.000</v>
      </c>
    </row>
    <row r="3724" spans="1:13" x14ac:dyDescent="0.35">
      <c r="A3724">
        <v>3275</v>
      </c>
      <c r="B3724" t="s">
        <v>9</v>
      </c>
      <c r="C3724">
        <v>298018</v>
      </c>
      <c r="D3724" t="s">
        <v>18</v>
      </c>
      <c r="E3724" t="s">
        <v>16</v>
      </c>
      <c r="F3724" t="s">
        <v>12</v>
      </c>
      <c r="G3724" t="s">
        <v>12</v>
      </c>
      <c r="H3724" t="s">
        <v>12</v>
      </c>
      <c r="I3724">
        <v>43</v>
      </c>
      <c r="J3724" t="str">
        <f>IF(ABS((C3724-AVERAGE($C:$C))/_xlfn.STDEV.S(moras2[SALARIO]))&gt;1.96,"Atípico","No")</f>
        <v>No</v>
      </c>
      <c r="K3724" t="str">
        <f>IF(ABS((moras2[[#This Row],[EDAD]]-AVERAGE($I:$I))/_xlfn.STDEV.S($I:$I))&gt;1.96,"Atípico","No")</f>
        <v>No</v>
      </c>
      <c r="L3724" t="str">
        <f t="shared" si="116"/>
        <v>36-45</v>
      </c>
      <c r="M3724" t="str">
        <f t="shared" si="117"/>
        <v>0-500.000</v>
      </c>
    </row>
    <row r="3725" spans="1:13" x14ac:dyDescent="0.35">
      <c r="A3725">
        <v>1848</v>
      </c>
      <c r="B3725" t="s">
        <v>15</v>
      </c>
      <c r="C3725">
        <v>298018</v>
      </c>
      <c r="D3725" t="s">
        <v>18</v>
      </c>
      <c r="E3725" t="s">
        <v>16</v>
      </c>
      <c r="F3725" t="s">
        <v>12</v>
      </c>
      <c r="G3725" t="s">
        <v>13</v>
      </c>
      <c r="H3725" t="s">
        <v>12</v>
      </c>
      <c r="I3725">
        <v>54</v>
      </c>
      <c r="J3725" t="str">
        <f>IF(ABS((C3725-AVERAGE($C:$C))/_xlfn.STDEV.S(moras2[SALARIO]))&gt;1.96,"Atípico","No")</f>
        <v>No</v>
      </c>
      <c r="K3725" t="str">
        <f>IF(ABS((moras2[[#This Row],[EDAD]]-AVERAGE($I:$I))/_xlfn.STDEV.S($I:$I))&gt;1.96,"Atípico","No")</f>
        <v>No</v>
      </c>
      <c r="L3725" t="str">
        <f t="shared" si="116"/>
        <v>46-55</v>
      </c>
      <c r="M3725" t="str">
        <f t="shared" si="117"/>
        <v>0-500.000</v>
      </c>
    </row>
    <row r="3726" spans="1:13" x14ac:dyDescent="0.35">
      <c r="A3726">
        <v>3306</v>
      </c>
      <c r="B3726" t="s">
        <v>9</v>
      </c>
      <c r="C3726">
        <v>298000</v>
      </c>
      <c r="D3726" t="s">
        <v>10</v>
      </c>
      <c r="E3726" t="s">
        <v>16</v>
      </c>
      <c r="F3726" t="s">
        <v>12</v>
      </c>
      <c r="G3726" t="s">
        <v>13</v>
      </c>
      <c r="H3726" t="s">
        <v>13</v>
      </c>
      <c r="I3726">
        <v>31</v>
      </c>
      <c r="J3726" t="str">
        <f>IF(ABS((C3726-AVERAGE($C:$C))/_xlfn.STDEV.S(moras2[SALARIO]))&gt;1.96,"Atípico","No")</f>
        <v>No</v>
      </c>
      <c r="K3726" t="str">
        <f>IF(ABS((moras2[[#This Row],[EDAD]]-AVERAGE($I:$I))/_xlfn.STDEV.S($I:$I))&gt;1.96,"Atípico","No")</f>
        <v>No</v>
      </c>
      <c r="L3726" t="str">
        <f t="shared" si="116"/>
        <v>26-35</v>
      </c>
      <c r="M3726" t="str">
        <f t="shared" si="117"/>
        <v>0-500.000</v>
      </c>
    </row>
    <row r="3727" spans="1:13" x14ac:dyDescent="0.35">
      <c r="A3727">
        <v>2275</v>
      </c>
      <c r="B3727" t="s">
        <v>9</v>
      </c>
      <c r="C3727">
        <v>298000</v>
      </c>
      <c r="D3727" t="s">
        <v>10</v>
      </c>
      <c r="E3727" t="s">
        <v>16</v>
      </c>
      <c r="F3727" t="s">
        <v>12</v>
      </c>
      <c r="G3727" t="s">
        <v>12</v>
      </c>
      <c r="H3727" t="s">
        <v>13</v>
      </c>
      <c r="I3727">
        <v>42</v>
      </c>
      <c r="J3727" t="str">
        <f>IF(ABS((C3727-AVERAGE($C:$C))/_xlfn.STDEV.S(moras2[SALARIO]))&gt;1.96,"Atípico","No")</f>
        <v>No</v>
      </c>
      <c r="K3727" t="str">
        <f>IF(ABS((moras2[[#This Row],[EDAD]]-AVERAGE($I:$I))/_xlfn.STDEV.S($I:$I))&gt;1.96,"Atípico","No")</f>
        <v>No</v>
      </c>
      <c r="L3727" t="str">
        <f t="shared" si="116"/>
        <v>36-45</v>
      </c>
      <c r="M3727" t="str">
        <f t="shared" si="117"/>
        <v>0-500.000</v>
      </c>
    </row>
    <row r="3728" spans="1:13" x14ac:dyDescent="0.35">
      <c r="A3728">
        <v>4964</v>
      </c>
      <c r="B3728" t="s">
        <v>9</v>
      </c>
      <c r="C3728">
        <v>298000</v>
      </c>
      <c r="D3728" t="s">
        <v>17</v>
      </c>
      <c r="E3728" t="s">
        <v>16</v>
      </c>
      <c r="F3728" t="s">
        <v>12</v>
      </c>
      <c r="G3728" t="s">
        <v>12</v>
      </c>
      <c r="H3728" t="s">
        <v>13</v>
      </c>
      <c r="I3728">
        <v>31</v>
      </c>
      <c r="J3728" t="str">
        <f>IF(ABS((C3728-AVERAGE($C:$C))/_xlfn.STDEV.S(moras2[SALARIO]))&gt;1.96,"Atípico","No")</f>
        <v>No</v>
      </c>
      <c r="K3728" t="str">
        <f>IF(ABS((moras2[[#This Row],[EDAD]]-AVERAGE($I:$I))/_xlfn.STDEV.S($I:$I))&gt;1.96,"Atípico","No")</f>
        <v>No</v>
      </c>
      <c r="L3728" t="str">
        <f t="shared" si="116"/>
        <v>26-35</v>
      </c>
      <c r="M3728" t="str">
        <f t="shared" si="117"/>
        <v>0-500.000</v>
      </c>
    </row>
    <row r="3729" spans="1:13" x14ac:dyDescent="0.35">
      <c r="A3729">
        <v>750</v>
      </c>
      <c r="B3729" t="s">
        <v>9</v>
      </c>
      <c r="C3729">
        <v>298000</v>
      </c>
      <c r="D3729" t="s">
        <v>17</v>
      </c>
      <c r="E3729" t="s">
        <v>16</v>
      </c>
      <c r="F3729" t="s">
        <v>12</v>
      </c>
      <c r="G3729" t="s">
        <v>13</v>
      </c>
      <c r="H3729" t="s">
        <v>13</v>
      </c>
      <c r="I3729">
        <v>63</v>
      </c>
      <c r="J3729" t="str">
        <f>IF(ABS((C3729-AVERAGE($C:$C))/_xlfn.STDEV.S(moras2[SALARIO]))&gt;1.96,"Atípico","No")</f>
        <v>No</v>
      </c>
      <c r="K3729" t="str">
        <f>IF(ABS((moras2[[#This Row],[EDAD]]-AVERAGE($I:$I))/_xlfn.STDEV.S($I:$I))&gt;1.96,"Atípico","No")</f>
        <v>No</v>
      </c>
      <c r="L3729" t="str">
        <f t="shared" si="116"/>
        <v>56+</v>
      </c>
      <c r="M3729" t="str">
        <f t="shared" si="117"/>
        <v>0-500.000</v>
      </c>
    </row>
    <row r="3730" spans="1:13" x14ac:dyDescent="0.35">
      <c r="A3730">
        <v>2780</v>
      </c>
      <c r="B3730" t="s">
        <v>15</v>
      </c>
      <c r="C3730">
        <v>298000</v>
      </c>
      <c r="D3730" t="s">
        <v>18</v>
      </c>
      <c r="E3730" t="s">
        <v>16</v>
      </c>
      <c r="F3730" t="s">
        <v>12</v>
      </c>
      <c r="G3730" t="s">
        <v>13</v>
      </c>
      <c r="H3730" t="s">
        <v>13</v>
      </c>
      <c r="I3730">
        <v>23</v>
      </c>
      <c r="J3730" t="str">
        <f>IF(ABS((C3730-AVERAGE($C:$C))/_xlfn.STDEV.S(moras2[SALARIO]))&gt;1.96,"Atípico","No")</f>
        <v>No</v>
      </c>
      <c r="K3730" t="str">
        <f>IF(ABS((moras2[[#This Row],[EDAD]]-AVERAGE($I:$I))/_xlfn.STDEV.S($I:$I))&gt;1.96,"Atípico","No")</f>
        <v>No</v>
      </c>
      <c r="L3730" t="str">
        <f t="shared" si="116"/>
        <v>26-35</v>
      </c>
      <c r="M3730" t="str">
        <f t="shared" si="117"/>
        <v>0-500.000</v>
      </c>
    </row>
    <row r="3731" spans="1:13" x14ac:dyDescent="0.35">
      <c r="A3731">
        <v>991</v>
      </c>
      <c r="B3731" t="s">
        <v>15</v>
      </c>
      <c r="C3731">
        <v>297973.8</v>
      </c>
      <c r="D3731" t="s">
        <v>10</v>
      </c>
      <c r="E3731" t="s">
        <v>11</v>
      </c>
      <c r="F3731" t="s">
        <v>12</v>
      </c>
      <c r="G3731" t="s">
        <v>13</v>
      </c>
      <c r="H3731" t="s">
        <v>13</v>
      </c>
      <c r="I3731">
        <v>60</v>
      </c>
      <c r="J3731" t="str">
        <f>IF(ABS((C3731-AVERAGE($C:$C))/_xlfn.STDEV.S(moras2[SALARIO]))&gt;1.96,"Atípico","No")</f>
        <v>No</v>
      </c>
      <c r="K3731" t="str">
        <f>IF(ABS((moras2[[#This Row],[EDAD]]-AVERAGE($I:$I))/_xlfn.STDEV.S($I:$I))&gt;1.96,"Atípico","No")</f>
        <v>No</v>
      </c>
      <c r="L3731" t="str">
        <f t="shared" si="116"/>
        <v>56+</v>
      </c>
      <c r="M3731" t="str">
        <f t="shared" si="117"/>
        <v>0-500.000</v>
      </c>
    </row>
    <row r="3732" spans="1:13" x14ac:dyDescent="0.35">
      <c r="A3732">
        <v>4632</v>
      </c>
      <c r="B3732" t="s">
        <v>15</v>
      </c>
      <c r="C3732">
        <v>297973.5</v>
      </c>
      <c r="D3732" t="s">
        <v>10</v>
      </c>
      <c r="E3732" t="s">
        <v>11</v>
      </c>
      <c r="F3732" t="s">
        <v>12</v>
      </c>
      <c r="G3732" t="s">
        <v>13</v>
      </c>
      <c r="H3732" t="s">
        <v>13</v>
      </c>
      <c r="I3732">
        <v>25</v>
      </c>
      <c r="J3732" t="str">
        <f>IF(ABS((C3732-AVERAGE($C:$C))/_xlfn.STDEV.S(moras2[SALARIO]))&gt;1.96,"Atípico","No")</f>
        <v>No</v>
      </c>
      <c r="K3732" t="str">
        <f>IF(ABS((moras2[[#This Row],[EDAD]]-AVERAGE($I:$I))/_xlfn.STDEV.S($I:$I))&gt;1.96,"Atípico","No")</f>
        <v>No</v>
      </c>
      <c r="L3732" t="str">
        <f t="shared" si="116"/>
        <v>26-35</v>
      </c>
      <c r="M3732" t="str">
        <f t="shared" si="117"/>
        <v>0-500.000</v>
      </c>
    </row>
    <row r="3733" spans="1:13" x14ac:dyDescent="0.35">
      <c r="A3733">
        <v>985</v>
      </c>
      <c r="B3733" t="s">
        <v>15</v>
      </c>
      <c r="C3733">
        <v>297973.5</v>
      </c>
      <c r="D3733" t="s">
        <v>10</v>
      </c>
      <c r="E3733" t="s">
        <v>11</v>
      </c>
      <c r="F3733" t="s">
        <v>12</v>
      </c>
      <c r="G3733" t="s">
        <v>13</v>
      </c>
      <c r="H3733" t="s">
        <v>12</v>
      </c>
      <c r="I3733">
        <v>42</v>
      </c>
      <c r="J3733" t="str">
        <f>IF(ABS((C3733-AVERAGE($C:$C))/_xlfn.STDEV.S(moras2[SALARIO]))&gt;1.96,"Atípico","No")</f>
        <v>No</v>
      </c>
      <c r="K3733" t="str">
        <f>IF(ABS((moras2[[#This Row],[EDAD]]-AVERAGE($I:$I))/_xlfn.STDEV.S($I:$I))&gt;1.96,"Atípico","No")</f>
        <v>No</v>
      </c>
      <c r="L3733" t="str">
        <f t="shared" si="116"/>
        <v>36-45</v>
      </c>
      <c r="M3733" t="str">
        <f t="shared" si="117"/>
        <v>0-500.000</v>
      </c>
    </row>
    <row r="3734" spans="1:13" x14ac:dyDescent="0.35">
      <c r="A3734">
        <v>110</v>
      </c>
      <c r="B3734" t="s">
        <v>15</v>
      </c>
      <c r="C3734">
        <v>297973.5</v>
      </c>
      <c r="D3734" t="s">
        <v>10</v>
      </c>
      <c r="E3734" t="s">
        <v>11</v>
      </c>
      <c r="F3734" t="s">
        <v>12</v>
      </c>
      <c r="G3734" t="s">
        <v>13</v>
      </c>
      <c r="H3734" t="s">
        <v>13</v>
      </c>
      <c r="I3734">
        <v>43</v>
      </c>
      <c r="J3734" t="str">
        <f>IF(ABS((C3734-AVERAGE($C:$C))/_xlfn.STDEV.S(moras2[SALARIO]))&gt;1.96,"Atípico","No")</f>
        <v>No</v>
      </c>
      <c r="K3734" t="str">
        <f>IF(ABS((moras2[[#This Row],[EDAD]]-AVERAGE($I:$I))/_xlfn.STDEV.S($I:$I))&gt;1.96,"Atípico","No")</f>
        <v>No</v>
      </c>
      <c r="L3734" t="str">
        <f t="shared" si="116"/>
        <v>36-45</v>
      </c>
      <c r="M3734" t="str">
        <f t="shared" si="117"/>
        <v>0-500.000</v>
      </c>
    </row>
    <row r="3735" spans="1:13" x14ac:dyDescent="0.35">
      <c r="A3735">
        <v>3377</v>
      </c>
      <c r="B3735" t="s">
        <v>9</v>
      </c>
      <c r="C3735">
        <v>297950</v>
      </c>
      <c r="D3735" t="s">
        <v>19</v>
      </c>
      <c r="E3735" t="s">
        <v>16</v>
      </c>
      <c r="F3735" t="s">
        <v>12</v>
      </c>
      <c r="G3735" t="s">
        <v>13</v>
      </c>
      <c r="H3735" t="s">
        <v>13</v>
      </c>
      <c r="I3735">
        <v>44</v>
      </c>
      <c r="J3735" t="str">
        <f>IF(ABS((C3735-AVERAGE($C:$C))/_xlfn.STDEV.S(moras2[SALARIO]))&gt;1.96,"Atípico","No")</f>
        <v>No</v>
      </c>
      <c r="K3735" t="str">
        <f>IF(ABS((moras2[[#This Row],[EDAD]]-AVERAGE($I:$I))/_xlfn.STDEV.S($I:$I))&gt;1.96,"Atípico","No")</f>
        <v>No</v>
      </c>
      <c r="L3735" t="str">
        <f t="shared" si="116"/>
        <v>36-45</v>
      </c>
      <c r="M3735" t="str">
        <f t="shared" si="117"/>
        <v>0-500.000</v>
      </c>
    </row>
    <row r="3736" spans="1:13" x14ac:dyDescent="0.35">
      <c r="A3736">
        <v>2097</v>
      </c>
      <c r="B3736" t="s">
        <v>9</v>
      </c>
      <c r="C3736">
        <v>297949</v>
      </c>
      <c r="D3736" t="s">
        <v>17</v>
      </c>
      <c r="E3736" t="s">
        <v>16</v>
      </c>
      <c r="F3736" t="s">
        <v>12</v>
      </c>
      <c r="G3736" t="s">
        <v>13</v>
      </c>
      <c r="H3736" t="s">
        <v>13</v>
      </c>
      <c r="I3736">
        <v>37</v>
      </c>
      <c r="J3736" t="str">
        <f>IF(ABS((C3736-AVERAGE($C:$C))/_xlfn.STDEV.S(moras2[SALARIO]))&gt;1.96,"Atípico","No")</f>
        <v>No</v>
      </c>
      <c r="K3736" t="str">
        <f>IF(ABS((moras2[[#This Row],[EDAD]]-AVERAGE($I:$I))/_xlfn.STDEV.S($I:$I))&gt;1.96,"Atípico","No")</f>
        <v>No</v>
      </c>
      <c r="L3736" t="str">
        <f t="shared" si="116"/>
        <v>36-45</v>
      </c>
      <c r="M3736" t="str">
        <f t="shared" si="117"/>
        <v>0-500.000</v>
      </c>
    </row>
    <row r="3737" spans="1:13" x14ac:dyDescent="0.35">
      <c r="A3737">
        <v>2924</v>
      </c>
      <c r="B3737" t="s">
        <v>15</v>
      </c>
      <c r="C3737">
        <v>297865</v>
      </c>
      <c r="D3737" t="s">
        <v>18</v>
      </c>
      <c r="E3737" t="s">
        <v>16</v>
      </c>
      <c r="F3737" t="s">
        <v>12</v>
      </c>
      <c r="G3737" t="s">
        <v>13</v>
      </c>
      <c r="H3737" t="s">
        <v>13</v>
      </c>
      <c r="I3737">
        <v>41</v>
      </c>
      <c r="J3737" t="str">
        <f>IF(ABS((C3737-AVERAGE($C:$C))/_xlfn.STDEV.S(moras2[SALARIO]))&gt;1.96,"Atípico","No")</f>
        <v>No</v>
      </c>
      <c r="K3737" t="str">
        <f>IF(ABS((moras2[[#This Row],[EDAD]]-AVERAGE($I:$I))/_xlfn.STDEV.S($I:$I))&gt;1.96,"Atípico","No")</f>
        <v>No</v>
      </c>
      <c r="L3737" t="str">
        <f t="shared" si="116"/>
        <v>36-45</v>
      </c>
      <c r="M3737" t="str">
        <f t="shared" si="117"/>
        <v>0-500.000</v>
      </c>
    </row>
    <row r="3738" spans="1:13" x14ac:dyDescent="0.35">
      <c r="A3738">
        <v>2231</v>
      </c>
      <c r="B3738" t="s">
        <v>15</v>
      </c>
      <c r="C3738">
        <v>297719</v>
      </c>
      <c r="D3738" t="s">
        <v>17</v>
      </c>
      <c r="E3738" t="s">
        <v>16</v>
      </c>
      <c r="F3738" t="s">
        <v>12</v>
      </c>
      <c r="G3738" t="s">
        <v>13</v>
      </c>
      <c r="H3738" t="s">
        <v>13</v>
      </c>
      <c r="I3738">
        <v>30</v>
      </c>
      <c r="J3738" t="str">
        <f>IF(ABS((C3738-AVERAGE($C:$C))/_xlfn.STDEV.S(moras2[SALARIO]))&gt;1.96,"Atípico","No")</f>
        <v>No</v>
      </c>
      <c r="K3738" t="str">
        <f>IF(ABS((moras2[[#This Row],[EDAD]]-AVERAGE($I:$I))/_xlfn.STDEV.S($I:$I))&gt;1.96,"Atípico","No")</f>
        <v>No</v>
      </c>
      <c r="L3738" t="str">
        <f t="shared" si="116"/>
        <v>26-35</v>
      </c>
      <c r="M3738" t="str">
        <f t="shared" si="117"/>
        <v>0-500.000</v>
      </c>
    </row>
    <row r="3739" spans="1:13" x14ac:dyDescent="0.35">
      <c r="A3739">
        <v>4455</v>
      </c>
      <c r="B3739" t="s">
        <v>9</v>
      </c>
      <c r="C3739">
        <v>297719</v>
      </c>
      <c r="D3739" t="s">
        <v>17</v>
      </c>
      <c r="E3739" t="s">
        <v>16</v>
      </c>
      <c r="F3739" t="s">
        <v>12</v>
      </c>
      <c r="G3739" t="s">
        <v>13</v>
      </c>
      <c r="H3739" t="s">
        <v>13</v>
      </c>
      <c r="I3739">
        <v>37</v>
      </c>
      <c r="J3739" t="str">
        <f>IF(ABS((C3739-AVERAGE($C:$C))/_xlfn.STDEV.S(moras2[SALARIO]))&gt;1.96,"Atípico","No")</f>
        <v>No</v>
      </c>
      <c r="K3739" t="str">
        <f>IF(ABS((moras2[[#This Row],[EDAD]]-AVERAGE($I:$I))/_xlfn.STDEV.S($I:$I))&gt;1.96,"Atípico","No")</f>
        <v>No</v>
      </c>
      <c r="L3739" t="str">
        <f t="shared" si="116"/>
        <v>36-45</v>
      </c>
      <c r="M3739" t="str">
        <f t="shared" si="117"/>
        <v>0-500.000</v>
      </c>
    </row>
    <row r="3740" spans="1:13" x14ac:dyDescent="0.35">
      <c r="A3740">
        <v>1785</v>
      </c>
      <c r="B3740" t="s">
        <v>15</v>
      </c>
      <c r="C3740">
        <v>297719</v>
      </c>
      <c r="D3740" t="s">
        <v>17</v>
      </c>
      <c r="E3740" t="s">
        <v>16</v>
      </c>
      <c r="F3740" t="s">
        <v>12</v>
      </c>
      <c r="G3740" t="s">
        <v>12</v>
      </c>
      <c r="H3740" t="s">
        <v>13</v>
      </c>
      <c r="I3740">
        <v>43</v>
      </c>
      <c r="J3740" t="str">
        <f>IF(ABS((C3740-AVERAGE($C:$C))/_xlfn.STDEV.S(moras2[SALARIO]))&gt;1.96,"Atípico","No")</f>
        <v>No</v>
      </c>
      <c r="K3740" t="str">
        <f>IF(ABS((moras2[[#This Row],[EDAD]]-AVERAGE($I:$I))/_xlfn.STDEV.S($I:$I))&gt;1.96,"Atípico","No")</f>
        <v>No</v>
      </c>
      <c r="L3740" t="str">
        <f t="shared" si="116"/>
        <v>36-45</v>
      </c>
      <c r="M3740" t="str">
        <f t="shared" si="117"/>
        <v>0-500.000</v>
      </c>
    </row>
    <row r="3741" spans="1:13" x14ac:dyDescent="0.35">
      <c r="A3741">
        <v>2056</v>
      </c>
      <c r="B3741" t="s">
        <v>9</v>
      </c>
      <c r="C3741">
        <v>297659</v>
      </c>
      <c r="D3741" t="s">
        <v>18</v>
      </c>
      <c r="E3741" t="s">
        <v>16</v>
      </c>
      <c r="F3741" t="s">
        <v>12</v>
      </c>
      <c r="G3741" t="s">
        <v>13</v>
      </c>
      <c r="H3741" t="s">
        <v>13</v>
      </c>
      <c r="I3741">
        <v>60</v>
      </c>
      <c r="J3741" t="str">
        <f>IF(ABS((C3741-AVERAGE($C:$C))/_xlfn.STDEV.S(moras2[SALARIO]))&gt;1.96,"Atípico","No")</f>
        <v>No</v>
      </c>
      <c r="K3741" t="str">
        <f>IF(ABS((moras2[[#This Row],[EDAD]]-AVERAGE($I:$I))/_xlfn.STDEV.S($I:$I))&gt;1.96,"Atípico","No")</f>
        <v>No</v>
      </c>
      <c r="L3741" t="str">
        <f t="shared" si="116"/>
        <v>56+</v>
      </c>
      <c r="M3741" t="str">
        <f t="shared" si="117"/>
        <v>0-500.000</v>
      </c>
    </row>
    <row r="3742" spans="1:13" x14ac:dyDescent="0.35">
      <c r="A3742">
        <v>1664</v>
      </c>
      <c r="B3742" t="s">
        <v>15</v>
      </c>
      <c r="C3742">
        <v>297650</v>
      </c>
      <c r="D3742" t="s">
        <v>10</v>
      </c>
      <c r="E3742" t="s">
        <v>16</v>
      </c>
      <c r="F3742" t="s">
        <v>12</v>
      </c>
      <c r="G3742" t="s">
        <v>12</v>
      </c>
      <c r="H3742" t="s">
        <v>12</v>
      </c>
      <c r="I3742">
        <v>39</v>
      </c>
      <c r="J3742" t="str">
        <f>IF(ABS((C3742-AVERAGE($C:$C))/_xlfn.STDEV.S(moras2[SALARIO]))&gt;1.96,"Atípico","No")</f>
        <v>No</v>
      </c>
      <c r="K3742" t="str">
        <f>IF(ABS((moras2[[#This Row],[EDAD]]-AVERAGE($I:$I))/_xlfn.STDEV.S($I:$I))&gt;1.96,"Atípico","No")</f>
        <v>No</v>
      </c>
      <c r="L3742" t="str">
        <f t="shared" si="116"/>
        <v>36-45</v>
      </c>
      <c r="M3742" t="str">
        <f t="shared" si="117"/>
        <v>0-500.000</v>
      </c>
    </row>
    <row r="3743" spans="1:13" x14ac:dyDescent="0.35">
      <c r="A3743">
        <v>4259</v>
      </c>
      <c r="B3743" t="s">
        <v>9</v>
      </c>
      <c r="C3743">
        <v>297586</v>
      </c>
      <c r="D3743" t="s">
        <v>17</v>
      </c>
      <c r="E3743" t="s">
        <v>16</v>
      </c>
      <c r="F3743" t="s">
        <v>12</v>
      </c>
      <c r="G3743" t="s">
        <v>12</v>
      </c>
      <c r="H3743" t="s">
        <v>13</v>
      </c>
      <c r="I3743">
        <v>61</v>
      </c>
      <c r="J3743" t="str">
        <f>IF(ABS((C3743-AVERAGE($C:$C))/_xlfn.STDEV.S(moras2[SALARIO]))&gt;1.96,"Atípico","No")</f>
        <v>No</v>
      </c>
      <c r="K3743" t="str">
        <f>IF(ABS((moras2[[#This Row],[EDAD]]-AVERAGE($I:$I))/_xlfn.STDEV.S($I:$I))&gt;1.96,"Atípico","No")</f>
        <v>No</v>
      </c>
      <c r="L3743" t="str">
        <f t="shared" si="116"/>
        <v>56+</v>
      </c>
      <c r="M3743" t="str">
        <f t="shared" si="117"/>
        <v>0-500.000</v>
      </c>
    </row>
    <row r="3744" spans="1:13" x14ac:dyDescent="0.35">
      <c r="A3744">
        <v>122</v>
      </c>
      <c r="B3744" t="s">
        <v>15</v>
      </c>
      <c r="C3744">
        <v>297514</v>
      </c>
      <c r="D3744" t="s">
        <v>17</v>
      </c>
      <c r="E3744" t="s">
        <v>16</v>
      </c>
      <c r="F3744" t="s">
        <v>12</v>
      </c>
      <c r="G3744" t="s">
        <v>13</v>
      </c>
      <c r="H3744" t="s">
        <v>13</v>
      </c>
      <c r="I3744">
        <v>45</v>
      </c>
      <c r="J3744" t="str">
        <f>IF(ABS((C3744-AVERAGE($C:$C))/_xlfn.STDEV.S(moras2[SALARIO]))&gt;1.96,"Atípico","No")</f>
        <v>No</v>
      </c>
      <c r="K3744" t="str">
        <f>IF(ABS((moras2[[#This Row],[EDAD]]-AVERAGE($I:$I))/_xlfn.STDEV.S($I:$I))&gt;1.96,"Atípico","No")</f>
        <v>No</v>
      </c>
      <c r="L3744" t="str">
        <f t="shared" si="116"/>
        <v>36-45</v>
      </c>
      <c r="M3744" t="str">
        <f t="shared" si="117"/>
        <v>0-500.000</v>
      </c>
    </row>
    <row r="3745" spans="1:13" x14ac:dyDescent="0.35">
      <c r="A3745">
        <v>3609</v>
      </c>
      <c r="B3745" t="s">
        <v>15</v>
      </c>
      <c r="C3745">
        <v>297502</v>
      </c>
      <c r="D3745" t="s">
        <v>17</v>
      </c>
      <c r="E3745" t="s">
        <v>16</v>
      </c>
      <c r="F3745" t="s">
        <v>12</v>
      </c>
      <c r="G3745" t="s">
        <v>13</v>
      </c>
      <c r="H3745" t="s">
        <v>13</v>
      </c>
      <c r="I3745">
        <v>26</v>
      </c>
      <c r="J3745" t="str">
        <f>IF(ABS((C3745-AVERAGE($C:$C))/_xlfn.STDEV.S(moras2[SALARIO]))&gt;1.96,"Atípico","No")</f>
        <v>No</v>
      </c>
      <c r="K3745" t="str">
        <f>IF(ABS((moras2[[#This Row],[EDAD]]-AVERAGE($I:$I))/_xlfn.STDEV.S($I:$I))&gt;1.96,"Atípico","No")</f>
        <v>No</v>
      </c>
      <c r="L3745" t="str">
        <f t="shared" si="116"/>
        <v>26-35</v>
      </c>
      <c r="M3745" t="str">
        <f t="shared" si="117"/>
        <v>0-500.000</v>
      </c>
    </row>
    <row r="3746" spans="1:13" x14ac:dyDescent="0.35">
      <c r="A3746">
        <v>3243</v>
      </c>
      <c r="B3746" t="s">
        <v>9</v>
      </c>
      <c r="C3746">
        <v>297502</v>
      </c>
      <c r="D3746" t="s">
        <v>17</v>
      </c>
      <c r="E3746" t="s">
        <v>16</v>
      </c>
      <c r="F3746" t="s">
        <v>12</v>
      </c>
      <c r="G3746" t="s">
        <v>13</v>
      </c>
      <c r="H3746" t="s">
        <v>13</v>
      </c>
      <c r="I3746">
        <v>67</v>
      </c>
      <c r="J3746" t="str">
        <f>IF(ABS((C3746-AVERAGE($C:$C))/_xlfn.STDEV.S(moras2[SALARIO]))&gt;1.96,"Atípico","No")</f>
        <v>No</v>
      </c>
      <c r="K3746" t="str">
        <f>IF(ABS((moras2[[#This Row],[EDAD]]-AVERAGE($I:$I))/_xlfn.STDEV.S($I:$I))&gt;1.96,"Atípico","No")</f>
        <v>No</v>
      </c>
      <c r="L3746" t="str">
        <f t="shared" si="116"/>
        <v>56+</v>
      </c>
      <c r="M3746" t="str">
        <f t="shared" si="117"/>
        <v>0-500.000</v>
      </c>
    </row>
    <row r="3747" spans="1:13" x14ac:dyDescent="0.35">
      <c r="A3747">
        <v>4374</v>
      </c>
      <c r="B3747" t="s">
        <v>9</v>
      </c>
      <c r="C3747">
        <v>297502</v>
      </c>
      <c r="D3747" t="s">
        <v>18</v>
      </c>
      <c r="E3747" t="s">
        <v>16</v>
      </c>
      <c r="F3747" t="s">
        <v>12</v>
      </c>
      <c r="G3747" t="s">
        <v>13</v>
      </c>
      <c r="H3747" t="s">
        <v>13</v>
      </c>
      <c r="I3747">
        <v>63</v>
      </c>
      <c r="J3747" t="str">
        <f>IF(ABS((C3747-AVERAGE($C:$C))/_xlfn.STDEV.S(moras2[SALARIO]))&gt;1.96,"Atípico","No")</f>
        <v>No</v>
      </c>
      <c r="K3747" t="str">
        <f>IF(ABS((moras2[[#This Row],[EDAD]]-AVERAGE($I:$I))/_xlfn.STDEV.S($I:$I))&gt;1.96,"Atípico","No")</f>
        <v>No</v>
      </c>
      <c r="L3747" t="str">
        <f t="shared" si="116"/>
        <v>56+</v>
      </c>
      <c r="M3747" t="str">
        <f t="shared" si="117"/>
        <v>0-500.000</v>
      </c>
    </row>
    <row r="3748" spans="1:13" x14ac:dyDescent="0.35">
      <c r="A3748">
        <v>2915</v>
      </c>
      <c r="B3748" t="s">
        <v>15</v>
      </c>
      <c r="C3748">
        <v>297500</v>
      </c>
      <c r="D3748" t="s">
        <v>17</v>
      </c>
      <c r="E3748" t="s">
        <v>16</v>
      </c>
      <c r="F3748" t="s">
        <v>12</v>
      </c>
      <c r="G3748" t="s">
        <v>12</v>
      </c>
      <c r="H3748" t="s">
        <v>13</v>
      </c>
      <c r="I3748">
        <v>29</v>
      </c>
      <c r="J3748" t="str">
        <f>IF(ABS((C3748-AVERAGE($C:$C))/_xlfn.STDEV.S(moras2[SALARIO]))&gt;1.96,"Atípico","No")</f>
        <v>No</v>
      </c>
      <c r="K3748" t="str">
        <f>IF(ABS((moras2[[#This Row],[EDAD]]-AVERAGE($I:$I))/_xlfn.STDEV.S($I:$I))&gt;1.96,"Atípico","No")</f>
        <v>No</v>
      </c>
      <c r="L3748" t="str">
        <f t="shared" si="116"/>
        <v>26-35</v>
      </c>
      <c r="M3748" t="str">
        <f t="shared" si="117"/>
        <v>0-500.000</v>
      </c>
    </row>
    <row r="3749" spans="1:13" x14ac:dyDescent="0.35">
      <c r="A3749">
        <v>4168</v>
      </c>
      <c r="B3749" t="s">
        <v>15</v>
      </c>
      <c r="C3749">
        <v>297429</v>
      </c>
      <c r="D3749" t="s">
        <v>17</v>
      </c>
      <c r="E3749" t="s">
        <v>16</v>
      </c>
      <c r="F3749" t="s">
        <v>12</v>
      </c>
      <c r="G3749" t="s">
        <v>12</v>
      </c>
      <c r="H3749" t="s">
        <v>12</v>
      </c>
      <c r="I3749">
        <v>38</v>
      </c>
      <c r="J3749" t="str">
        <f>IF(ABS((C3749-AVERAGE($C:$C))/_xlfn.STDEV.S(moras2[SALARIO]))&gt;1.96,"Atípico","No")</f>
        <v>No</v>
      </c>
      <c r="K3749" t="str">
        <f>IF(ABS((moras2[[#This Row],[EDAD]]-AVERAGE($I:$I))/_xlfn.STDEV.S($I:$I))&gt;1.96,"Atípico","No")</f>
        <v>No</v>
      </c>
      <c r="L3749" t="str">
        <f t="shared" si="116"/>
        <v>36-45</v>
      </c>
      <c r="M3749" t="str">
        <f t="shared" si="117"/>
        <v>0-500.000</v>
      </c>
    </row>
    <row r="3750" spans="1:13" x14ac:dyDescent="0.35">
      <c r="A3750">
        <v>1049</v>
      </c>
      <c r="B3750" t="s">
        <v>9</v>
      </c>
      <c r="C3750">
        <v>297429</v>
      </c>
      <c r="D3750" t="s">
        <v>18</v>
      </c>
      <c r="E3750" t="s">
        <v>16</v>
      </c>
      <c r="F3750" t="s">
        <v>12</v>
      </c>
      <c r="G3750" t="s">
        <v>13</v>
      </c>
      <c r="H3750" t="s">
        <v>12</v>
      </c>
      <c r="I3750">
        <v>28</v>
      </c>
      <c r="J3750" t="str">
        <f>IF(ABS((C3750-AVERAGE($C:$C))/_xlfn.STDEV.S(moras2[SALARIO]))&gt;1.96,"Atípico","No")</f>
        <v>No</v>
      </c>
      <c r="K3750" t="str">
        <f>IF(ABS((moras2[[#This Row],[EDAD]]-AVERAGE($I:$I))/_xlfn.STDEV.S($I:$I))&gt;1.96,"Atípico","No")</f>
        <v>No</v>
      </c>
      <c r="L3750" t="str">
        <f t="shared" si="116"/>
        <v>26-35</v>
      </c>
      <c r="M3750" t="str">
        <f t="shared" si="117"/>
        <v>0-500.000</v>
      </c>
    </row>
    <row r="3751" spans="1:13" x14ac:dyDescent="0.35">
      <c r="A3751">
        <v>1623</v>
      </c>
      <c r="B3751" t="s">
        <v>9</v>
      </c>
      <c r="C3751">
        <v>297429</v>
      </c>
      <c r="D3751" t="s">
        <v>18</v>
      </c>
      <c r="E3751" t="s">
        <v>16</v>
      </c>
      <c r="F3751" t="s">
        <v>12</v>
      </c>
      <c r="G3751" t="s">
        <v>13</v>
      </c>
      <c r="H3751" t="s">
        <v>12</v>
      </c>
      <c r="I3751">
        <v>52</v>
      </c>
      <c r="J3751" t="str">
        <f>IF(ABS((C3751-AVERAGE($C:$C))/_xlfn.STDEV.S(moras2[SALARIO]))&gt;1.96,"Atípico","No")</f>
        <v>No</v>
      </c>
      <c r="K3751" t="str">
        <f>IF(ABS((moras2[[#This Row],[EDAD]]-AVERAGE($I:$I))/_xlfn.STDEV.S($I:$I))&gt;1.96,"Atípico","No")</f>
        <v>No</v>
      </c>
      <c r="L3751" t="str">
        <f t="shared" si="116"/>
        <v>46-55</v>
      </c>
      <c r="M3751" t="str">
        <f t="shared" si="117"/>
        <v>0-500.000</v>
      </c>
    </row>
    <row r="3752" spans="1:13" x14ac:dyDescent="0.35">
      <c r="A3752">
        <v>4553</v>
      </c>
      <c r="B3752" t="s">
        <v>15</v>
      </c>
      <c r="C3752">
        <v>297429</v>
      </c>
      <c r="D3752" t="s">
        <v>18</v>
      </c>
      <c r="E3752" t="s">
        <v>16</v>
      </c>
      <c r="F3752" t="s">
        <v>12</v>
      </c>
      <c r="G3752" t="s">
        <v>13</v>
      </c>
      <c r="H3752" t="s">
        <v>12</v>
      </c>
      <c r="I3752">
        <v>65</v>
      </c>
      <c r="J3752" t="str">
        <f>IF(ABS((C3752-AVERAGE($C:$C))/_xlfn.STDEV.S(moras2[SALARIO]))&gt;1.96,"Atípico","No")</f>
        <v>No</v>
      </c>
      <c r="K3752" t="str">
        <f>IF(ABS((moras2[[#This Row],[EDAD]]-AVERAGE($I:$I))/_xlfn.STDEV.S($I:$I))&gt;1.96,"Atípico","No")</f>
        <v>No</v>
      </c>
      <c r="L3752" t="str">
        <f t="shared" si="116"/>
        <v>56+</v>
      </c>
      <c r="M3752" t="str">
        <f t="shared" si="117"/>
        <v>0-500.000</v>
      </c>
    </row>
    <row r="3753" spans="1:13" x14ac:dyDescent="0.35">
      <c r="A3753">
        <v>3548</v>
      </c>
      <c r="B3753" t="s">
        <v>9</v>
      </c>
      <c r="C3753">
        <v>297280</v>
      </c>
      <c r="D3753" t="s">
        <v>17</v>
      </c>
      <c r="E3753" t="s">
        <v>16</v>
      </c>
      <c r="F3753" t="s">
        <v>12</v>
      </c>
      <c r="G3753" t="s">
        <v>13</v>
      </c>
      <c r="H3753" t="s">
        <v>13</v>
      </c>
      <c r="I3753">
        <v>64</v>
      </c>
      <c r="J3753" t="str">
        <f>IF(ABS((C3753-AVERAGE($C:$C))/_xlfn.STDEV.S(moras2[SALARIO]))&gt;1.96,"Atípico","No")</f>
        <v>No</v>
      </c>
      <c r="K3753" t="str">
        <f>IF(ABS((moras2[[#This Row],[EDAD]]-AVERAGE($I:$I))/_xlfn.STDEV.S($I:$I))&gt;1.96,"Atípico","No")</f>
        <v>No</v>
      </c>
      <c r="L3753" t="str">
        <f t="shared" si="116"/>
        <v>56+</v>
      </c>
      <c r="M3753" t="str">
        <f t="shared" si="117"/>
        <v>0-500.000</v>
      </c>
    </row>
    <row r="3754" spans="1:13" x14ac:dyDescent="0.35">
      <c r="A3754">
        <v>2698</v>
      </c>
      <c r="B3754" t="s">
        <v>9</v>
      </c>
      <c r="C3754">
        <v>297230</v>
      </c>
      <c r="D3754" t="s">
        <v>10</v>
      </c>
      <c r="E3754" t="s">
        <v>16</v>
      </c>
      <c r="F3754" t="s">
        <v>12</v>
      </c>
      <c r="G3754" t="s">
        <v>13</v>
      </c>
      <c r="H3754" t="s">
        <v>13</v>
      </c>
      <c r="I3754">
        <v>24</v>
      </c>
      <c r="J3754" t="str">
        <f>IF(ABS((C3754-AVERAGE($C:$C))/_xlfn.STDEV.S(moras2[SALARIO]))&gt;1.96,"Atípico","No")</f>
        <v>No</v>
      </c>
      <c r="K3754" t="str">
        <f>IF(ABS((moras2[[#This Row],[EDAD]]-AVERAGE($I:$I))/_xlfn.STDEV.S($I:$I))&gt;1.96,"Atípico","No")</f>
        <v>No</v>
      </c>
      <c r="L3754" t="str">
        <f t="shared" si="116"/>
        <v>26-35</v>
      </c>
      <c r="M3754" t="str">
        <f t="shared" si="117"/>
        <v>0-500.000</v>
      </c>
    </row>
    <row r="3755" spans="1:13" x14ac:dyDescent="0.35">
      <c r="A3755">
        <v>2454</v>
      </c>
      <c r="B3755" t="s">
        <v>9</v>
      </c>
      <c r="C3755">
        <v>297187</v>
      </c>
      <c r="D3755" t="s">
        <v>18</v>
      </c>
      <c r="E3755" t="s">
        <v>16</v>
      </c>
      <c r="F3755" t="s">
        <v>12</v>
      </c>
      <c r="G3755" t="s">
        <v>13</v>
      </c>
      <c r="H3755" t="s">
        <v>13</v>
      </c>
      <c r="I3755">
        <v>41</v>
      </c>
      <c r="J3755" t="str">
        <f>IF(ABS((C3755-AVERAGE($C:$C))/_xlfn.STDEV.S(moras2[SALARIO]))&gt;1.96,"Atípico","No")</f>
        <v>No</v>
      </c>
      <c r="K3755" t="str">
        <f>IF(ABS((moras2[[#This Row],[EDAD]]-AVERAGE($I:$I))/_xlfn.STDEV.S($I:$I))&gt;1.96,"Atípico","No")</f>
        <v>No</v>
      </c>
      <c r="L3755" t="str">
        <f t="shared" si="116"/>
        <v>36-45</v>
      </c>
      <c r="M3755" t="str">
        <f t="shared" si="117"/>
        <v>0-500.000</v>
      </c>
    </row>
    <row r="3756" spans="1:13" x14ac:dyDescent="0.35">
      <c r="A3756">
        <v>3989</v>
      </c>
      <c r="B3756" t="s">
        <v>9</v>
      </c>
      <c r="C3756">
        <v>297163</v>
      </c>
      <c r="D3756" t="s">
        <v>17</v>
      </c>
      <c r="E3756" t="s">
        <v>16</v>
      </c>
      <c r="F3756" t="s">
        <v>12</v>
      </c>
      <c r="G3756" t="s">
        <v>13</v>
      </c>
      <c r="H3756" t="s">
        <v>13</v>
      </c>
      <c r="I3756">
        <v>37</v>
      </c>
      <c r="J3756" t="str">
        <f>IF(ABS((C3756-AVERAGE($C:$C))/_xlfn.STDEV.S(moras2[SALARIO]))&gt;1.96,"Atípico","No")</f>
        <v>No</v>
      </c>
      <c r="K3756" t="str">
        <f>IF(ABS((moras2[[#This Row],[EDAD]]-AVERAGE($I:$I))/_xlfn.STDEV.S($I:$I))&gt;1.96,"Atípico","No")</f>
        <v>No</v>
      </c>
      <c r="L3756" t="str">
        <f t="shared" si="116"/>
        <v>36-45</v>
      </c>
      <c r="M3756" t="str">
        <f t="shared" si="117"/>
        <v>0-500.000</v>
      </c>
    </row>
    <row r="3757" spans="1:13" x14ac:dyDescent="0.35">
      <c r="A3757">
        <v>1535</v>
      </c>
      <c r="B3757" t="s">
        <v>15</v>
      </c>
      <c r="C3757">
        <v>297139</v>
      </c>
      <c r="D3757" t="s">
        <v>17</v>
      </c>
      <c r="E3757" t="s">
        <v>16</v>
      </c>
      <c r="F3757" t="s">
        <v>12</v>
      </c>
      <c r="G3757" t="s">
        <v>13</v>
      </c>
      <c r="H3757" t="s">
        <v>13</v>
      </c>
      <c r="I3757">
        <v>25</v>
      </c>
      <c r="J3757" t="str">
        <f>IF(ABS((C3757-AVERAGE($C:$C))/_xlfn.STDEV.S(moras2[SALARIO]))&gt;1.96,"Atípico","No")</f>
        <v>No</v>
      </c>
      <c r="K3757" t="str">
        <f>IF(ABS((moras2[[#This Row],[EDAD]]-AVERAGE($I:$I))/_xlfn.STDEV.S($I:$I))&gt;1.96,"Atípico","No")</f>
        <v>No</v>
      </c>
      <c r="L3757" t="str">
        <f t="shared" si="116"/>
        <v>26-35</v>
      </c>
      <c r="M3757" t="str">
        <f t="shared" si="117"/>
        <v>0-500.000</v>
      </c>
    </row>
    <row r="3758" spans="1:13" x14ac:dyDescent="0.35">
      <c r="A3758">
        <v>2113</v>
      </c>
      <c r="B3758" t="s">
        <v>9</v>
      </c>
      <c r="C3758">
        <v>297139</v>
      </c>
      <c r="D3758" t="s">
        <v>17</v>
      </c>
      <c r="E3758" t="s">
        <v>16</v>
      </c>
      <c r="F3758" t="s">
        <v>12</v>
      </c>
      <c r="G3758" t="s">
        <v>13</v>
      </c>
      <c r="H3758" t="s">
        <v>13</v>
      </c>
      <c r="I3758">
        <v>36</v>
      </c>
      <c r="J3758" t="str">
        <f>IF(ABS((C3758-AVERAGE($C:$C))/_xlfn.STDEV.S(moras2[SALARIO]))&gt;1.96,"Atípico","No")</f>
        <v>No</v>
      </c>
      <c r="K3758" t="str">
        <f>IF(ABS((moras2[[#This Row],[EDAD]]-AVERAGE($I:$I))/_xlfn.STDEV.S($I:$I))&gt;1.96,"Atípico","No")</f>
        <v>No</v>
      </c>
      <c r="L3758" t="str">
        <f t="shared" si="116"/>
        <v>36-45</v>
      </c>
      <c r="M3758" t="str">
        <f t="shared" si="117"/>
        <v>0-500.000</v>
      </c>
    </row>
    <row r="3759" spans="1:13" x14ac:dyDescent="0.35">
      <c r="A3759">
        <v>3400</v>
      </c>
      <c r="B3759" t="s">
        <v>15</v>
      </c>
      <c r="C3759">
        <v>297139</v>
      </c>
      <c r="D3759" t="s">
        <v>17</v>
      </c>
      <c r="E3759" t="s">
        <v>16</v>
      </c>
      <c r="F3759" t="s">
        <v>12</v>
      </c>
      <c r="G3759" t="s">
        <v>12</v>
      </c>
      <c r="H3759" t="s">
        <v>13</v>
      </c>
      <c r="I3759">
        <v>36</v>
      </c>
      <c r="J3759" t="str">
        <f>IF(ABS((C3759-AVERAGE($C:$C))/_xlfn.STDEV.S(moras2[SALARIO]))&gt;1.96,"Atípico","No")</f>
        <v>No</v>
      </c>
      <c r="K3759" t="str">
        <f>IF(ABS((moras2[[#This Row],[EDAD]]-AVERAGE($I:$I))/_xlfn.STDEV.S($I:$I))&gt;1.96,"Atípico","No")</f>
        <v>No</v>
      </c>
      <c r="L3759" t="str">
        <f t="shared" si="116"/>
        <v>36-45</v>
      </c>
      <c r="M3759" t="str">
        <f t="shared" si="117"/>
        <v>0-500.000</v>
      </c>
    </row>
    <row r="3760" spans="1:13" x14ac:dyDescent="0.35">
      <c r="A3760">
        <v>1136</v>
      </c>
      <c r="B3760" t="s">
        <v>15</v>
      </c>
      <c r="C3760">
        <v>297139</v>
      </c>
      <c r="D3760" t="s">
        <v>17</v>
      </c>
      <c r="E3760" t="s">
        <v>16</v>
      </c>
      <c r="F3760" t="s">
        <v>13</v>
      </c>
      <c r="G3760" t="s">
        <v>13</v>
      </c>
      <c r="H3760" t="s">
        <v>12</v>
      </c>
      <c r="I3760">
        <v>41</v>
      </c>
      <c r="J3760" t="str">
        <f>IF(ABS((C3760-AVERAGE($C:$C))/_xlfn.STDEV.S(moras2[SALARIO]))&gt;1.96,"Atípico","No")</f>
        <v>No</v>
      </c>
      <c r="K3760" t="str">
        <f>IF(ABS((moras2[[#This Row],[EDAD]]-AVERAGE($I:$I))/_xlfn.STDEV.S($I:$I))&gt;1.96,"Atípico","No")</f>
        <v>No</v>
      </c>
      <c r="L3760" t="str">
        <f t="shared" si="116"/>
        <v>36-45</v>
      </c>
      <c r="M3760" t="str">
        <f t="shared" si="117"/>
        <v>0-500.000</v>
      </c>
    </row>
    <row r="3761" spans="1:13" x14ac:dyDescent="0.35">
      <c r="A3761">
        <v>1385</v>
      </c>
      <c r="B3761" t="s">
        <v>15</v>
      </c>
      <c r="C3761">
        <v>297139</v>
      </c>
      <c r="D3761" t="s">
        <v>17</v>
      </c>
      <c r="E3761" t="s">
        <v>16</v>
      </c>
      <c r="F3761" t="s">
        <v>12</v>
      </c>
      <c r="G3761" t="s">
        <v>12</v>
      </c>
      <c r="H3761" t="s">
        <v>13</v>
      </c>
      <c r="I3761">
        <v>43</v>
      </c>
      <c r="J3761" t="str">
        <f>IF(ABS((C3761-AVERAGE($C:$C))/_xlfn.STDEV.S(moras2[SALARIO]))&gt;1.96,"Atípico","No")</f>
        <v>No</v>
      </c>
      <c r="K3761" t="str">
        <f>IF(ABS((moras2[[#This Row],[EDAD]]-AVERAGE($I:$I))/_xlfn.STDEV.S($I:$I))&gt;1.96,"Atípico","No")</f>
        <v>No</v>
      </c>
      <c r="L3761" t="str">
        <f t="shared" si="116"/>
        <v>36-45</v>
      </c>
      <c r="M3761" t="str">
        <f t="shared" si="117"/>
        <v>0-500.000</v>
      </c>
    </row>
    <row r="3762" spans="1:13" x14ac:dyDescent="0.35">
      <c r="A3762">
        <v>2967</v>
      </c>
      <c r="B3762" t="s">
        <v>15</v>
      </c>
      <c r="C3762">
        <v>297139</v>
      </c>
      <c r="D3762" t="s">
        <v>17</v>
      </c>
      <c r="E3762" t="s">
        <v>16</v>
      </c>
      <c r="F3762" t="s">
        <v>12</v>
      </c>
      <c r="G3762" t="s">
        <v>13</v>
      </c>
      <c r="H3762" t="s">
        <v>13</v>
      </c>
      <c r="I3762">
        <v>56</v>
      </c>
      <c r="J3762" t="str">
        <f>IF(ABS((C3762-AVERAGE($C:$C))/_xlfn.STDEV.S(moras2[SALARIO]))&gt;1.96,"Atípico","No")</f>
        <v>No</v>
      </c>
      <c r="K3762" t="str">
        <f>IF(ABS((moras2[[#This Row],[EDAD]]-AVERAGE($I:$I))/_xlfn.STDEV.S($I:$I))&gt;1.96,"Atípico","No")</f>
        <v>No</v>
      </c>
      <c r="L3762" t="str">
        <f t="shared" si="116"/>
        <v>56+</v>
      </c>
      <c r="M3762" t="str">
        <f t="shared" si="117"/>
        <v>0-500.000</v>
      </c>
    </row>
    <row r="3763" spans="1:13" x14ac:dyDescent="0.35">
      <c r="A3763">
        <v>4792</v>
      </c>
      <c r="B3763" t="s">
        <v>9</v>
      </c>
      <c r="C3763">
        <v>297139</v>
      </c>
      <c r="D3763" t="s">
        <v>17</v>
      </c>
      <c r="E3763" t="s">
        <v>16</v>
      </c>
      <c r="F3763" t="s">
        <v>12</v>
      </c>
      <c r="G3763" t="s">
        <v>13</v>
      </c>
      <c r="H3763" t="s">
        <v>13</v>
      </c>
      <c r="I3763">
        <v>56</v>
      </c>
      <c r="J3763" t="str">
        <f>IF(ABS((C3763-AVERAGE($C:$C))/_xlfn.STDEV.S(moras2[SALARIO]))&gt;1.96,"Atípico","No")</f>
        <v>No</v>
      </c>
      <c r="K3763" t="str">
        <f>IF(ABS((moras2[[#This Row],[EDAD]]-AVERAGE($I:$I))/_xlfn.STDEV.S($I:$I))&gt;1.96,"Atípico","No")</f>
        <v>No</v>
      </c>
      <c r="L3763" t="str">
        <f t="shared" si="116"/>
        <v>56+</v>
      </c>
      <c r="M3763" t="str">
        <f t="shared" si="117"/>
        <v>0-500.000</v>
      </c>
    </row>
    <row r="3764" spans="1:13" x14ac:dyDescent="0.35">
      <c r="A3764">
        <v>4871</v>
      </c>
      <c r="B3764" t="s">
        <v>15</v>
      </c>
      <c r="C3764">
        <v>297139</v>
      </c>
      <c r="D3764" t="s">
        <v>18</v>
      </c>
      <c r="E3764" t="s">
        <v>16</v>
      </c>
      <c r="F3764" t="s">
        <v>12</v>
      </c>
      <c r="G3764" t="s">
        <v>12</v>
      </c>
      <c r="H3764" t="s">
        <v>12</v>
      </c>
      <c r="I3764">
        <v>63</v>
      </c>
      <c r="J3764" t="str">
        <f>IF(ABS((C3764-AVERAGE($C:$C))/_xlfn.STDEV.S(moras2[SALARIO]))&gt;1.96,"Atípico","No")</f>
        <v>No</v>
      </c>
      <c r="K3764" t="str">
        <f>IF(ABS((moras2[[#This Row],[EDAD]]-AVERAGE($I:$I))/_xlfn.STDEV.S($I:$I))&gt;1.96,"Atípico","No")</f>
        <v>No</v>
      </c>
      <c r="L3764" t="str">
        <f t="shared" si="116"/>
        <v>56+</v>
      </c>
      <c r="M3764" t="str">
        <f t="shared" si="117"/>
        <v>0-500.000</v>
      </c>
    </row>
    <row r="3765" spans="1:13" x14ac:dyDescent="0.35">
      <c r="A3765">
        <v>1413</v>
      </c>
      <c r="B3765" t="s">
        <v>9</v>
      </c>
      <c r="C3765">
        <v>297110</v>
      </c>
      <c r="D3765" t="s">
        <v>17</v>
      </c>
      <c r="E3765" t="s">
        <v>16</v>
      </c>
      <c r="F3765" t="s">
        <v>12</v>
      </c>
      <c r="G3765" t="s">
        <v>13</v>
      </c>
      <c r="H3765" t="s">
        <v>13</v>
      </c>
      <c r="I3765">
        <v>36</v>
      </c>
      <c r="J3765" t="str">
        <f>IF(ABS((C3765-AVERAGE($C:$C))/_xlfn.STDEV.S(moras2[SALARIO]))&gt;1.96,"Atípico","No")</f>
        <v>No</v>
      </c>
      <c r="K3765" t="str">
        <f>IF(ABS((moras2[[#This Row],[EDAD]]-AVERAGE($I:$I))/_xlfn.STDEV.S($I:$I))&gt;1.96,"Atípico","No")</f>
        <v>No</v>
      </c>
      <c r="L3765" t="str">
        <f t="shared" si="116"/>
        <v>36-45</v>
      </c>
      <c r="M3765" t="str">
        <f t="shared" si="117"/>
        <v>0-500.000</v>
      </c>
    </row>
    <row r="3766" spans="1:13" x14ac:dyDescent="0.35">
      <c r="A3766">
        <v>1056</v>
      </c>
      <c r="B3766" t="s">
        <v>15</v>
      </c>
      <c r="C3766">
        <v>297110</v>
      </c>
      <c r="D3766" t="s">
        <v>18</v>
      </c>
      <c r="E3766" t="s">
        <v>16</v>
      </c>
      <c r="F3766" t="s">
        <v>12</v>
      </c>
      <c r="G3766" t="s">
        <v>13</v>
      </c>
      <c r="H3766" t="s">
        <v>12</v>
      </c>
      <c r="I3766">
        <v>35</v>
      </c>
      <c r="J3766" t="str">
        <f>IF(ABS((C3766-AVERAGE($C:$C))/_xlfn.STDEV.S(moras2[SALARIO]))&gt;1.96,"Atípico","No")</f>
        <v>No</v>
      </c>
      <c r="K3766" t="str">
        <f>IF(ABS((moras2[[#This Row],[EDAD]]-AVERAGE($I:$I))/_xlfn.STDEV.S($I:$I))&gt;1.96,"Atípico","No")</f>
        <v>No</v>
      </c>
      <c r="L3766" t="str">
        <f t="shared" si="116"/>
        <v>26-35</v>
      </c>
      <c r="M3766" t="str">
        <f t="shared" si="117"/>
        <v>0-500.000</v>
      </c>
    </row>
    <row r="3767" spans="1:13" x14ac:dyDescent="0.35">
      <c r="A3767">
        <v>1676</v>
      </c>
      <c r="B3767" t="s">
        <v>9</v>
      </c>
      <c r="C3767">
        <v>297110</v>
      </c>
      <c r="D3767" t="s">
        <v>18</v>
      </c>
      <c r="E3767" t="s">
        <v>16</v>
      </c>
      <c r="F3767" t="s">
        <v>12</v>
      </c>
      <c r="G3767" t="s">
        <v>13</v>
      </c>
      <c r="H3767" t="s">
        <v>12</v>
      </c>
      <c r="I3767">
        <v>35</v>
      </c>
      <c r="J3767" t="str">
        <f>IF(ABS((C3767-AVERAGE($C:$C))/_xlfn.STDEV.S(moras2[SALARIO]))&gt;1.96,"Atípico","No")</f>
        <v>No</v>
      </c>
      <c r="K3767" t="str">
        <f>IF(ABS((moras2[[#This Row],[EDAD]]-AVERAGE($I:$I))/_xlfn.STDEV.S($I:$I))&gt;1.96,"Atípico","No")</f>
        <v>No</v>
      </c>
      <c r="L3767" t="str">
        <f t="shared" si="116"/>
        <v>26-35</v>
      </c>
      <c r="M3767" t="str">
        <f t="shared" si="117"/>
        <v>0-500.000</v>
      </c>
    </row>
    <row r="3768" spans="1:13" x14ac:dyDescent="0.35">
      <c r="A3768">
        <v>792</v>
      </c>
      <c r="B3768" t="s">
        <v>15</v>
      </c>
      <c r="C3768">
        <v>297102</v>
      </c>
      <c r="D3768" t="s">
        <v>17</v>
      </c>
      <c r="E3768" t="s">
        <v>16</v>
      </c>
      <c r="F3768" t="s">
        <v>12</v>
      </c>
      <c r="G3768" t="s">
        <v>13</v>
      </c>
      <c r="H3768" t="s">
        <v>13</v>
      </c>
      <c r="I3768">
        <v>53</v>
      </c>
      <c r="J3768" t="str">
        <f>IF(ABS((C3768-AVERAGE($C:$C))/_xlfn.STDEV.S(moras2[SALARIO]))&gt;1.96,"Atípico","No")</f>
        <v>No</v>
      </c>
      <c r="K3768" t="str">
        <f>IF(ABS((moras2[[#This Row],[EDAD]]-AVERAGE($I:$I))/_xlfn.STDEV.S($I:$I))&gt;1.96,"Atípico","No")</f>
        <v>No</v>
      </c>
      <c r="L3768" t="str">
        <f t="shared" si="116"/>
        <v>46-55</v>
      </c>
      <c r="M3768" t="str">
        <f t="shared" si="117"/>
        <v>0-500.000</v>
      </c>
    </row>
    <row r="3769" spans="1:13" x14ac:dyDescent="0.35">
      <c r="A3769">
        <v>2112</v>
      </c>
      <c r="B3769" t="s">
        <v>9</v>
      </c>
      <c r="C3769">
        <v>297102</v>
      </c>
      <c r="D3769" t="s">
        <v>18</v>
      </c>
      <c r="E3769" t="s">
        <v>16</v>
      </c>
      <c r="F3769" t="s">
        <v>12</v>
      </c>
      <c r="G3769" t="s">
        <v>13</v>
      </c>
      <c r="H3769" t="s">
        <v>13</v>
      </c>
      <c r="I3769">
        <v>29</v>
      </c>
      <c r="J3769" t="str">
        <f>IF(ABS((C3769-AVERAGE($C:$C))/_xlfn.STDEV.S(moras2[SALARIO]))&gt;1.96,"Atípico","No")</f>
        <v>No</v>
      </c>
      <c r="K3769" t="str">
        <f>IF(ABS((moras2[[#This Row],[EDAD]]-AVERAGE($I:$I))/_xlfn.STDEV.S($I:$I))&gt;1.96,"Atípico","No")</f>
        <v>No</v>
      </c>
      <c r="L3769" t="str">
        <f t="shared" si="116"/>
        <v>26-35</v>
      </c>
      <c r="M3769" t="str">
        <f t="shared" si="117"/>
        <v>0-500.000</v>
      </c>
    </row>
    <row r="3770" spans="1:13" x14ac:dyDescent="0.35">
      <c r="A3770">
        <v>3876</v>
      </c>
      <c r="B3770" t="s">
        <v>9</v>
      </c>
      <c r="C3770">
        <v>297102</v>
      </c>
      <c r="D3770" t="s">
        <v>18</v>
      </c>
      <c r="E3770" t="s">
        <v>16</v>
      </c>
      <c r="F3770" t="s">
        <v>12</v>
      </c>
      <c r="G3770" t="s">
        <v>13</v>
      </c>
      <c r="H3770" t="s">
        <v>12</v>
      </c>
      <c r="I3770">
        <v>64</v>
      </c>
      <c r="J3770" t="str">
        <f>IF(ABS((C3770-AVERAGE($C:$C))/_xlfn.STDEV.S(moras2[SALARIO]))&gt;1.96,"Atípico","No")</f>
        <v>No</v>
      </c>
      <c r="K3770" t="str">
        <f>IF(ABS((moras2[[#This Row],[EDAD]]-AVERAGE($I:$I))/_xlfn.STDEV.S($I:$I))&gt;1.96,"Atípico","No")</f>
        <v>No</v>
      </c>
      <c r="L3770" t="str">
        <f t="shared" si="116"/>
        <v>56+</v>
      </c>
      <c r="M3770" t="str">
        <f t="shared" si="117"/>
        <v>0-500.000</v>
      </c>
    </row>
    <row r="3771" spans="1:13" x14ac:dyDescent="0.35">
      <c r="A3771">
        <v>1375</v>
      </c>
      <c r="B3771" t="s">
        <v>15</v>
      </c>
      <c r="C3771">
        <v>297082.46999999997</v>
      </c>
      <c r="D3771" t="s">
        <v>10</v>
      </c>
      <c r="E3771" t="s">
        <v>11</v>
      </c>
      <c r="F3771" t="s">
        <v>12</v>
      </c>
      <c r="G3771" t="s">
        <v>13</v>
      </c>
      <c r="H3771" t="s">
        <v>13</v>
      </c>
      <c r="I3771">
        <v>41</v>
      </c>
      <c r="J3771" t="str">
        <f>IF(ABS((C3771-AVERAGE($C:$C))/_xlfn.STDEV.S(moras2[SALARIO]))&gt;1.96,"Atípico","No")</f>
        <v>No</v>
      </c>
      <c r="K3771" t="str">
        <f>IF(ABS((moras2[[#This Row],[EDAD]]-AVERAGE($I:$I))/_xlfn.STDEV.S($I:$I))&gt;1.96,"Atípico","No")</f>
        <v>No</v>
      </c>
      <c r="L3771" t="str">
        <f t="shared" si="116"/>
        <v>36-45</v>
      </c>
      <c r="M3771" t="str">
        <f t="shared" si="117"/>
        <v>0-500.000</v>
      </c>
    </row>
    <row r="3772" spans="1:13" x14ac:dyDescent="0.35">
      <c r="A3772">
        <v>703</v>
      </c>
      <c r="B3772" t="s">
        <v>15</v>
      </c>
      <c r="C3772">
        <v>297078</v>
      </c>
      <c r="D3772" t="s">
        <v>10</v>
      </c>
      <c r="E3772" t="s">
        <v>16</v>
      </c>
      <c r="F3772" t="s">
        <v>12</v>
      </c>
      <c r="G3772" t="s">
        <v>13</v>
      </c>
      <c r="H3772" t="s">
        <v>13</v>
      </c>
      <c r="I3772">
        <v>26</v>
      </c>
      <c r="J3772" t="str">
        <f>IF(ABS((C3772-AVERAGE($C:$C))/_xlfn.STDEV.S(moras2[SALARIO]))&gt;1.96,"Atípico","No")</f>
        <v>No</v>
      </c>
      <c r="K3772" t="str">
        <f>IF(ABS((moras2[[#This Row],[EDAD]]-AVERAGE($I:$I))/_xlfn.STDEV.S($I:$I))&gt;1.96,"Atípico","No")</f>
        <v>No</v>
      </c>
      <c r="L3772" t="str">
        <f t="shared" si="116"/>
        <v>26-35</v>
      </c>
      <c r="M3772" t="str">
        <f t="shared" si="117"/>
        <v>0-500.000</v>
      </c>
    </row>
    <row r="3773" spans="1:13" x14ac:dyDescent="0.35">
      <c r="A3773">
        <v>123</v>
      </c>
      <c r="B3773" t="s">
        <v>15</v>
      </c>
      <c r="C3773">
        <v>297062</v>
      </c>
      <c r="D3773" t="s">
        <v>17</v>
      </c>
      <c r="E3773" t="s">
        <v>16</v>
      </c>
      <c r="F3773" t="s">
        <v>12</v>
      </c>
      <c r="G3773" t="s">
        <v>13</v>
      </c>
      <c r="H3773" t="s">
        <v>13</v>
      </c>
      <c r="I3773">
        <v>40</v>
      </c>
      <c r="J3773" t="str">
        <f>IF(ABS((C3773-AVERAGE($C:$C))/_xlfn.STDEV.S(moras2[SALARIO]))&gt;1.96,"Atípico","No")</f>
        <v>No</v>
      </c>
      <c r="K3773" t="str">
        <f>IF(ABS((moras2[[#This Row],[EDAD]]-AVERAGE($I:$I))/_xlfn.STDEV.S($I:$I))&gt;1.96,"Atípico","No")</f>
        <v>No</v>
      </c>
      <c r="L3773" t="str">
        <f t="shared" si="116"/>
        <v>36-45</v>
      </c>
      <c r="M3773" t="str">
        <f t="shared" si="117"/>
        <v>0-500.000</v>
      </c>
    </row>
    <row r="3774" spans="1:13" x14ac:dyDescent="0.35">
      <c r="A3774">
        <v>282</v>
      </c>
      <c r="B3774" t="s">
        <v>15</v>
      </c>
      <c r="C3774">
        <v>297062</v>
      </c>
      <c r="D3774" t="s">
        <v>18</v>
      </c>
      <c r="E3774" t="s">
        <v>16</v>
      </c>
      <c r="F3774" t="s">
        <v>12</v>
      </c>
      <c r="G3774" t="s">
        <v>13</v>
      </c>
      <c r="H3774" t="s">
        <v>12</v>
      </c>
      <c r="I3774">
        <v>40</v>
      </c>
      <c r="J3774" t="str">
        <f>IF(ABS((C3774-AVERAGE($C:$C))/_xlfn.STDEV.S(moras2[SALARIO]))&gt;1.96,"Atípico","No")</f>
        <v>No</v>
      </c>
      <c r="K3774" t="str">
        <f>IF(ABS((moras2[[#This Row],[EDAD]]-AVERAGE($I:$I))/_xlfn.STDEV.S($I:$I))&gt;1.96,"Atípico","No")</f>
        <v>No</v>
      </c>
      <c r="L3774" t="str">
        <f t="shared" si="116"/>
        <v>36-45</v>
      </c>
      <c r="M3774" t="str">
        <f t="shared" si="117"/>
        <v>0-500.000</v>
      </c>
    </row>
    <row r="3775" spans="1:13" x14ac:dyDescent="0.35">
      <c r="A3775">
        <v>3947</v>
      </c>
      <c r="B3775" t="s">
        <v>9</v>
      </c>
      <c r="C3775">
        <v>297062</v>
      </c>
      <c r="D3775" t="s">
        <v>18</v>
      </c>
      <c r="E3775" t="s">
        <v>16</v>
      </c>
      <c r="F3775" t="s">
        <v>12</v>
      </c>
      <c r="G3775" t="s">
        <v>12</v>
      </c>
      <c r="H3775" t="s">
        <v>12</v>
      </c>
      <c r="I3775">
        <v>46</v>
      </c>
      <c r="J3775" t="str">
        <f>IF(ABS((C3775-AVERAGE($C:$C))/_xlfn.STDEV.S(moras2[SALARIO]))&gt;1.96,"Atípico","No")</f>
        <v>No</v>
      </c>
      <c r="K3775" t="str">
        <f>IF(ABS((moras2[[#This Row],[EDAD]]-AVERAGE($I:$I))/_xlfn.STDEV.S($I:$I))&gt;1.96,"Atípico","No")</f>
        <v>No</v>
      </c>
      <c r="L3775" t="str">
        <f t="shared" si="116"/>
        <v>46-55</v>
      </c>
      <c r="M3775" t="str">
        <f t="shared" si="117"/>
        <v>0-500.000</v>
      </c>
    </row>
    <row r="3776" spans="1:13" x14ac:dyDescent="0.35">
      <c r="A3776">
        <v>1038</v>
      </c>
      <c r="B3776" t="s">
        <v>9</v>
      </c>
      <c r="C3776">
        <v>297058</v>
      </c>
      <c r="D3776" t="s">
        <v>17</v>
      </c>
      <c r="E3776" t="s">
        <v>16</v>
      </c>
      <c r="F3776" t="s">
        <v>13</v>
      </c>
      <c r="G3776" t="s">
        <v>13</v>
      </c>
      <c r="H3776" t="s">
        <v>12</v>
      </c>
      <c r="I3776">
        <v>43</v>
      </c>
      <c r="J3776" t="str">
        <f>IF(ABS((C3776-AVERAGE($C:$C))/_xlfn.STDEV.S(moras2[SALARIO]))&gt;1.96,"Atípico","No")</f>
        <v>No</v>
      </c>
      <c r="K3776" t="str">
        <f>IF(ABS((moras2[[#This Row],[EDAD]]-AVERAGE($I:$I))/_xlfn.STDEV.S($I:$I))&gt;1.96,"Atípico","No")</f>
        <v>No</v>
      </c>
      <c r="L3776" t="str">
        <f t="shared" si="116"/>
        <v>36-45</v>
      </c>
      <c r="M3776" t="str">
        <f t="shared" si="117"/>
        <v>0-500.000</v>
      </c>
    </row>
    <row r="3777" spans="1:13" x14ac:dyDescent="0.35">
      <c r="A3777">
        <v>3612</v>
      </c>
      <c r="B3777" t="s">
        <v>9</v>
      </c>
      <c r="C3777">
        <v>297058</v>
      </c>
      <c r="D3777" t="s">
        <v>18</v>
      </c>
      <c r="E3777" t="s">
        <v>16</v>
      </c>
      <c r="F3777" t="s">
        <v>12</v>
      </c>
      <c r="G3777" t="s">
        <v>13</v>
      </c>
      <c r="H3777" t="s">
        <v>13</v>
      </c>
      <c r="I3777">
        <v>53</v>
      </c>
      <c r="J3777" t="str">
        <f>IF(ABS((C3777-AVERAGE($C:$C))/_xlfn.STDEV.S(moras2[SALARIO]))&gt;1.96,"Atípico","No")</f>
        <v>No</v>
      </c>
      <c r="K3777" t="str">
        <f>IF(ABS((moras2[[#This Row],[EDAD]]-AVERAGE($I:$I))/_xlfn.STDEV.S($I:$I))&gt;1.96,"Atípico","No")</f>
        <v>No</v>
      </c>
      <c r="L3777" t="str">
        <f t="shared" si="116"/>
        <v>46-55</v>
      </c>
      <c r="M3777" t="str">
        <f t="shared" si="117"/>
        <v>0-500.000</v>
      </c>
    </row>
    <row r="3778" spans="1:13" x14ac:dyDescent="0.35">
      <c r="A3778">
        <v>2622</v>
      </c>
      <c r="B3778" t="s">
        <v>9</v>
      </c>
      <c r="C3778">
        <v>297056</v>
      </c>
      <c r="D3778" t="s">
        <v>18</v>
      </c>
      <c r="E3778" t="s">
        <v>16</v>
      </c>
      <c r="F3778" t="s">
        <v>12</v>
      </c>
      <c r="G3778" t="s">
        <v>13</v>
      </c>
      <c r="H3778" t="s">
        <v>13</v>
      </c>
      <c r="I3778">
        <v>76</v>
      </c>
      <c r="J3778" t="str">
        <f>IF(ABS((C3778-AVERAGE($C:$C))/_xlfn.STDEV.S(moras2[SALARIO]))&gt;1.96,"Atípico","No")</f>
        <v>No</v>
      </c>
      <c r="K3778" t="str">
        <f>IF(ABS((moras2[[#This Row],[EDAD]]-AVERAGE($I:$I))/_xlfn.STDEV.S($I:$I))&gt;1.96,"Atípico","No")</f>
        <v>Atípico</v>
      </c>
      <c r="L3778" t="str">
        <f t="shared" ref="L3778:L3841" si="118">IF(I3778&lt;=35,"26-35",IF(I3778&lt;=45,"36-45",IF(I3778&lt;=55,"46-55","56+")))</f>
        <v>56+</v>
      </c>
      <c r="M3778" t="str">
        <f t="shared" ref="M3778:M3841" si="119">IF(C3778&lt;=500000,"0-500.000",
IF(C3778&lt;=1000000,"500.001-1.000.000",
IF(C3778&lt;=5000000,"1.000.001-5.000.000",
"5.000.001-16.858.742")))</f>
        <v>0-500.000</v>
      </c>
    </row>
    <row r="3779" spans="1:13" x14ac:dyDescent="0.35">
      <c r="A3779">
        <v>3560</v>
      </c>
      <c r="B3779" t="s">
        <v>15</v>
      </c>
      <c r="C3779">
        <v>297050</v>
      </c>
      <c r="D3779" t="s">
        <v>17</v>
      </c>
      <c r="E3779" t="s">
        <v>16</v>
      </c>
      <c r="F3779" t="s">
        <v>13</v>
      </c>
      <c r="G3779" t="s">
        <v>13</v>
      </c>
      <c r="H3779" t="s">
        <v>12</v>
      </c>
      <c r="I3779">
        <v>27</v>
      </c>
      <c r="J3779" t="str">
        <f>IF(ABS((C3779-AVERAGE($C:$C))/_xlfn.STDEV.S(moras2[SALARIO]))&gt;1.96,"Atípico","No")</f>
        <v>No</v>
      </c>
      <c r="K3779" t="str">
        <f>IF(ABS((moras2[[#This Row],[EDAD]]-AVERAGE($I:$I))/_xlfn.STDEV.S($I:$I))&gt;1.96,"Atípico","No")</f>
        <v>No</v>
      </c>
      <c r="L3779" t="str">
        <f t="shared" si="118"/>
        <v>26-35</v>
      </c>
      <c r="M3779" t="str">
        <f t="shared" si="119"/>
        <v>0-500.000</v>
      </c>
    </row>
    <row r="3780" spans="1:13" x14ac:dyDescent="0.35">
      <c r="A3780">
        <v>4493</v>
      </c>
      <c r="B3780" t="s">
        <v>9</v>
      </c>
      <c r="C3780">
        <v>297050</v>
      </c>
      <c r="D3780" t="s">
        <v>17</v>
      </c>
      <c r="E3780" t="s">
        <v>16</v>
      </c>
      <c r="F3780" t="s">
        <v>12</v>
      </c>
      <c r="G3780" t="s">
        <v>13</v>
      </c>
      <c r="H3780" t="s">
        <v>13</v>
      </c>
      <c r="I3780">
        <v>27</v>
      </c>
      <c r="J3780" t="str">
        <f>IF(ABS((C3780-AVERAGE($C:$C))/_xlfn.STDEV.S(moras2[SALARIO]))&gt;1.96,"Atípico","No")</f>
        <v>No</v>
      </c>
      <c r="K3780" t="str">
        <f>IF(ABS((moras2[[#This Row],[EDAD]]-AVERAGE($I:$I))/_xlfn.STDEV.S($I:$I))&gt;1.96,"Atípico","No")</f>
        <v>No</v>
      </c>
      <c r="L3780" t="str">
        <f t="shared" si="118"/>
        <v>26-35</v>
      </c>
      <c r="M3780" t="str">
        <f t="shared" si="119"/>
        <v>0-500.000</v>
      </c>
    </row>
    <row r="3781" spans="1:13" x14ac:dyDescent="0.35">
      <c r="A3781">
        <v>1412</v>
      </c>
      <c r="B3781" t="s">
        <v>15</v>
      </c>
      <c r="C3781">
        <v>297050</v>
      </c>
      <c r="D3781" t="s">
        <v>17</v>
      </c>
      <c r="E3781" t="s">
        <v>16</v>
      </c>
      <c r="F3781" t="s">
        <v>12</v>
      </c>
      <c r="G3781" t="s">
        <v>13</v>
      </c>
      <c r="H3781" t="s">
        <v>13</v>
      </c>
      <c r="I3781">
        <v>31</v>
      </c>
      <c r="J3781" t="str">
        <f>IF(ABS((C3781-AVERAGE($C:$C))/_xlfn.STDEV.S(moras2[SALARIO]))&gt;1.96,"Atípico","No")</f>
        <v>No</v>
      </c>
      <c r="K3781" t="str">
        <f>IF(ABS((moras2[[#This Row],[EDAD]]-AVERAGE($I:$I))/_xlfn.STDEV.S($I:$I))&gt;1.96,"Atípico","No")</f>
        <v>No</v>
      </c>
      <c r="L3781" t="str">
        <f t="shared" si="118"/>
        <v>26-35</v>
      </c>
      <c r="M3781" t="str">
        <f t="shared" si="119"/>
        <v>0-500.000</v>
      </c>
    </row>
    <row r="3782" spans="1:13" x14ac:dyDescent="0.35">
      <c r="A3782">
        <v>874</v>
      </c>
      <c r="B3782" t="s">
        <v>9</v>
      </c>
      <c r="C3782">
        <v>297050</v>
      </c>
      <c r="D3782" t="s">
        <v>17</v>
      </c>
      <c r="E3782" t="s">
        <v>16</v>
      </c>
      <c r="F3782" t="s">
        <v>12</v>
      </c>
      <c r="G3782" t="s">
        <v>13</v>
      </c>
      <c r="H3782" t="s">
        <v>12</v>
      </c>
      <c r="I3782">
        <v>37</v>
      </c>
      <c r="J3782" t="str">
        <f>IF(ABS((C3782-AVERAGE($C:$C))/_xlfn.STDEV.S(moras2[SALARIO]))&gt;1.96,"Atípico","No")</f>
        <v>No</v>
      </c>
      <c r="K3782" t="str">
        <f>IF(ABS((moras2[[#This Row],[EDAD]]-AVERAGE($I:$I))/_xlfn.STDEV.S($I:$I))&gt;1.96,"Atípico","No")</f>
        <v>No</v>
      </c>
      <c r="L3782" t="str">
        <f t="shared" si="118"/>
        <v>36-45</v>
      </c>
      <c r="M3782" t="str">
        <f t="shared" si="119"/>
        <v>0-500.000</v>
      </c>
    </row>
    <row r="3783" spans="1:13" x14ac:dyDescent="0.35">
      <c r="A3783">
        <v>4314</v>
      </c>
      <c r="B3783" t="s">
        <v>15</v>
      </c>
      <c r="C3783">
        <v>297050</v>
      </c>
      <c r="D3783" t="s">
        <v>17</v>
      </c>
      <c r="E3783" t="s">
        <v>16</v>
      </c>
      <c r="F3783" t="s">
        <v>12</v>
      </c>
      <c r="G3783" t="s">
        <v>13</v>
      </c>
      <c r="H3783" t="s">
        <v>13</v>
      </c>
      <c r="I3783">
        <v>43</v>
      </c>
      <c r="J3783" t="str">
        <f>IF(ABS((C3783-AVERAGE($C:$C))/_xlfn.STDEV.S(moras2[SALARIO]))&gt;1.96,"Atípico","No")</f>
        <v>No</v>
      </c>
      <c r="K3783" t="str">
        <f>IF(ABS((moras2[[#This Row],[EDAD]]-AVERAGE($I:$I))/_xlfn.STDEV.S($I:$I))&gt;1.96,"Atípico","No")</f>
        <v>No</v>
      </c>
      <c r="L3783" t="str">
        <f t="shared" si="118"/>
        <v>36-45</v>
      </c>
      <c r="M3783" t="str">
        <f t="shared" si="119"/>
        <v>0-500.000</v>
      </c>
    </row>
    <row r="3784" spans="1:13" x14ac:dyDescent="0.35">
      <c r="A3784">
        <v>943</v>
      </c>
      <c r="B3784" t="s">
        <v>9</v>
      </c>
      <c r="C3784">
        <v>297050</v>
      </c>
      <c r="D3784" t="s">
        <v>17</v>
      </c>
      <c r="E3784" t="s">
        <v>16</v>
      </c>
      <c r="F3784" t="s">
        <v>12</v>
      </c>
      <c r="G3784" t="s">
        <v>13</v>
      </c>
      <c r="H3784" t="s">
        <v>13</v>
      </c>
      <c r="I3784">
        <v>46</v>
      </c>
      <c r="J3784" t="str">
        <f>IF(ABS((C3784-AVERAGE($C:$C))/_xlfn.STDEV.S(moras2[SALARIO]))&gt;1.96,"Atípico","No")</f>
        <v>No</v>
      </c>
      <c r="K3784" t="str">
        <f>IF(ABS((moras2[[#This Row],[EDAD]]-AVERAGE($I:$I))/_xlfn.STDEV.S($I:$I))&gt;1.96,"Atípico","No")</f>
        <v>No</v>
      </c>
      <c r="L3784" t="str">
        <f t="shared" si="118"/>
        <v>46-55</v>
      </c>
      <c r="M3784" t="str">
        <f t="shared" si="119"/>
        <v>0-500.000</v>
      </c>
    </row>
    <row r="3785" spans="1:13" x14ac:dyDescent="0.35">
      <c r="A3785">
        <v>477</v>
      </c>
      <c r="B3785" t="s">
        <v>9</v>
      </c>
      <c r="C3785">
        <v>297050</v>
      </c>
      <c r="D3785" t="s">
        <v>17</v>
      </c>
      <c r="E3785" t="s">
        <v>16</v>
      </c>
      <c r="F3785" t="s">
        <v>12</v>
      </c>
      <c r="G3785" t="s">
        <v>13</v>
      </c>
      <c r="H3785" t="s">
        <v>13</v>
      </c>
      <c r="I3785">
        <v>48</v>
      </c>
      <c r="J3785" t="str">
        <f>IF(ABS((C3785-AVERAGE($C:$C))/_xlfn.STDEV.S(moras2[SALARIO]))&gt;1.96,"Atípico","No")</f>
        <v>No</v>
      </c>
      <c r="K3785" t="str">
        <f>IF(ABS((moras2[[#This Row],[EDAD]]-AVERAGE($I:$I))/_xlfn.STDEV.S($I:$I))&gt;1.96,"Atípico","No")</f>
        <v>No</v>
      </c>
      <c r="L3785" t="str">
        <f t="shared" si="118"/>
        <v>46-55</v>
      </c>
      <c r="M3785" t="str">
        <f t="shared" si="119"/>
        <v>0-500.000</v>
      </c>
    </row>
    <row r="3786" spans="1:13" x14ac:dyDescent="0.35">
      <c r="A3786">
        <v>4490</v>
      </c>
      <c r="B3786" t="s">
        <v>15</v>
      </c>
      <c r="C3786">
        <v>297050</v>
      </c>
      <c r="D3786" t="s">
        <v>17</v>
      </c>
      <c r="E3786" t="s">
        <v>16</v>
      </c>
      <c r="F3786" t="s">
        <v>12</v>
      </c>
      <c r="G3786" t="s">
        <v>13</v>
      </c>
      <c r="H3786" t="s">
        <v>13</v>
      </c>
      <c r="I3786">
        <v>52</v>
      </c>
      <c r="J3786" t="str">
        <f>IF(ABS((C3786-AVERAGE($C:$C))/_xlfn.STDEV.S(moras2[SALARIO]))&gt;1.96,"Atípico","No")</f>
        <v>No</v>
      </c>
      <c r="K3786" t="str">
        <f>IF(ABS((moras2[[#This Row],[EDAD]]-AVERAGE($I:$I))/_xlfn.STDEV.S($I:$I))&gt;1.96,"Atípico","No")</f>
        <v>No</v>
      </c>
      <c r="L3786" t="str">
        <f t="shared" si="118"/>
        <v>46-55</v>
      </c>
      <c r="M3786" t="str">
        <f t="shared" si="119"/>
        <v>0-500.000</v>
      </c>
    </row>
    <row r="3787" spans="1:13" x14ac:dyDescent="0.35">
      <c r="A3787">
        <v>3880</v>
      </c>
      <c r="B3787" t="s">
        <v>15</v>
      </c>
      <c r="C3787">
        <v>297050</v>
      </c>
      <c r="D3787" t="s">
        <v>17</v>
      </c>
      <c r="E3787" t="s">
        <v>16</v>
      </c>
      <c r="F3787" t="s">
        <v>12</v>
      </c>
      <c r="G3787" t="s">
        <v>13</v>
      </c>
      <c r="H3787" t="s">
        <v>13</v>
      </c>
      <c r="I3787">
        <v>55</v>
      </c>
      <c r="J3787" t="str">
        <f>IF(ABS((C3787-AVERAGE($C:$C))/_xlfn.STDEV.S(moras2[SALARIO]))&gt;1.96,"Atípico","No")</f>
        <v>No</v>
      </c>
      <c r="K3787" t="str">
        <f>IF(ABS((moras2[[#This Row],[EDAD]]-AVERAGE($I:$I))/_xlfn.STDEV.S($I:$I))&gt;1.96,"Atípico","No")</f>
        <v>No</v>
      </c>
      <c r="L3787" t="str">
        <f t="shared" si="118"/>
        <v>46-55</v>
      </c>
      <c r="M3787" t="str">
        <f t="shared" si="119"/>
        <v>0-500.000</v>
      </c>
    </row>
    <row r="3788" spans="1:13" x14ac:dyDescent="0.35">
      <c r="A3788">
        <v>3685</v>
      </c>
      <c r="B3788" t="s">
        <v>15</v>
      </c>
      <c r="C3788">
        <v>297050</v>
      </c>
      <c r="D3788" t="s">
        <v>17</v>
      </c>
      <c r="E3788" t="s">
        <v>16</v>
      </c>
      <c r="F3788" t="s">
        <v>12</v>
      </c>
      <c r="G3788" t="s">
        <v>13</v>
      </c>
      <c r="H3788" t="s">
        <v>13</v>
      </c>
      <c r="I3788">
        <v>56</v>
      </c>
      <c r="J3788" t="str">
        <f>IF(ABS((C3788-AVERAGE($C:$C))/_xlfn.STDEV.S(moras2[SALARIO]))&gt;1.96,"Atípico","No")</f>
        <v>No</v>
      </c>
      <c r="K3788" t="str">
        <f>IF(ABS((moras2[[#This Row],[EDAD]]-AVERAGE($I:$I))/_xlfn.STDEV.S($I:$I))&gt;1.96,"Atípico","No")</f>
        <v>No</v>
      </c>
      <c r="L3788" t="str">
        <f t="shared" si="118"/>
        <v>56+</v>
      </c>
      <c r="M3788" t="str">
        <f t="shared" si="119"/>
        <v>0-500.000</v>
      </c>
    </row>
    <row r="3789" spans="1:13" x14ac:dyDescent="0.35">
      <c r="A3789">
        <v>3813</v>
      </c>
      <c r="B3789" t="s">
        <v>9</v>
      </c>
      <c r="C3789">
        <v>297050</v>
      </c>
      <c r="D3789" t="s">
        <v>18</v>
      </c>
      <c r="E3789" t="s">
        <v>16</v>
      </c>
      <c r="F3789" t="s">
        <v>12</v>
      </c>
      <c r="G3789" t="s">
        <v>13</v>
      </c>
      <c r="H3789" t="s">
        <v>12</v>
      </c>
      <c r="I3789">
        <v>29</v>
      </c>
      <c r="J3789" t="str">
        <f>IF(ABS((C3789-AVERAGE($C:$C))/_xlfn.STDEV.S(moras2[SALARIO]))&gt;1.96,"Atípico","No")</f>
        <v>No</v>
      </c>
      <c r="K3789" t="str">
        <f>IF(ABS((moras2[[#This Row],[EDAD]]-AVERAGE($I:$I))/_xlfn.STDEV.S($I:$I))&gt;1.96,"Atípico","No")</f>
        <v>No</v>
      </c>
      <c r="L3789" t="str">
        <f t="shared" si="118"/>
        <v>26-35</v>
      </c>
      <c r="M3789" t="str">
        <f t="shared" si="119"/>
        <v>0-500.000</v>
      </c>
    </row>
    <row r="3790" spans="1:13" x14ac:dyDescent="0.35">
      <c r="A3790">
        <v>163</v>
      </c>
      <c r="B3790" t="s">
        <v>9</v>
      </c>
      <c r="C3790">
        <v>297050</v>
      </c>
      <c r="D3790" t="s">
        <v>18</v>
      </c>
      <c r="E3790" t="s">
        <v>16</v>
      </c>
      <c r="F3790" t="s">
        <v>12</v>
      </c>
      <c r="G3790" t="s">
        <v>13</v>
      </c>
      <c r="H3790" t="s">
        <v>13</v>
      </c>
      <c r="I3790">
        <v>46</v>
      </c>
      <c r="J3790" t="str">
        <f>IF(ABS((C3790-AVERAGE($C:$C))/_xlfn.STDEV.S(moras2[SALARIO]))&gt;1.96,"Atípico","No")</f>
        <v>No</v>
      </c>
      <c r="K3790" t="str">
        <f>IF(ABS((moras2[[#This Row],[EDAD]]-AVERAGE($I:$I))/_xlfn.STDEV.S($I:$I))&gt;1.96,"Atípico","No")</f>
        <v>No</v>
      </c>
      <c r="L3790" t="str">
        <f t="shared" si="118"/>
        <v>46-55</v>
      </c>
      <c r="M3790" t="str">
        <f t="shared" si="119"/>
        <v>0-500.000</v>
      </c>
    </row>
    <row r="3791" spans="1:13" x14ac:dyDescent="0.35">
      <c r="A3791">
        <v>2003</v>
      </c>
      <c r="B3791" t="s">
        <v>9</v>
      </c>
      <c r="C3791">
        <v>297047</v>
      </c>
      <c r="D3791" t="s">
        <v>18</v>
      </c>
      <c r="E3791" t="s">
        <v>16</v>
      </c>
      <c r="F3791" t="s">
        <v>12</v>
      </c>
      <c r="G3791" t="s">
        <v>13</v>
      </c>
      <c r="H3791" t="s">
        <v>13</v>
      </c>
      <c r="I3791">
        <v>59</v>
      </c>
      <c r="J3791" t="str">
        <f>IF(ABS((C3791-AVERAGE($C:$C))/_xlfn.STDEV.S(moras2[SALARIO]))&gt;1.96,"Atípico","No")</f>
        <v>No</v>
      </c>
      <c r="K3791" t="str">
        <f>IF(ABS((moras2[[#This Row],[EDAD]]-AVERAGE($I:$I))/_xlfn.STDEV.S($I:$I))&gt;1.96,"Atípico","No")</f>
        <v>No</v>
      </c>
      <c r="L3791" t="str">
        <f t="shared" si="118"/>
        <v>56+</v>
      </c>
      <c r="M3791" t="str">
        <f t="shared" si="119"/>
        <v>0-500.000</v>
      </c>
    </row>
    <row r="3792" spans="1:13" x14ac:dyDescent="0.35">
      <c r="A3792">
        <v>33</v>
      </c>
      <c r="B3792" t="s">
        <v>15</v>
      </c>
      <c r="C3792">
        <v>297046</v>
      </c>
      <c r="D3792" t="s">
        <v>10</v>
      </c>
      <c r="E3792" t="s">
        <v>16</v>
      </c>
      <c r="F3792" t="s">
        <v>12</v>
      </c>
      <c r="G3792" t="s">
        <v>12</v>
      </c>
      <c r="H3792" t="s">
        <v>13</v>
      </c>
      <c r="I3792">
        <v>41</v>
      </c>
      <c r="J3792" t="str">
        <f>IF(ABS((C3792-AVERAGE($C:$C))/_xlfn.STDEV.S(moras2[SALARIO]))&gt;1.96,"Atípico","No")</f>
        <v>No</v>
      </c>
      <c r="K3792" t="str">
        <f>IF(ABS((moras2[[#This Row],[EDAD]]-AVERAGE($I:$I))/_xlfn.STDEV.S($I:$I))&gt;1.96,"Atípico","No")</f>
        <v>No</v>
      </c>
      <c r="L3792" t="str">
        <f t="shared" si="118"/>
        <v>36-45</v>
      </c>
      <c r="M3792" t="str">
        <f t="shared" si="119"/>
        <v>0-500.000</v>
      </c>
    </row>
    <row r="3793" spans="1:13" x14ac:dyDescent="0.35">
      <c r="A3793">
        <v>993</v>
      </c>
      <c r="B3793" t="s">
        <v>15</v>
      </c>
      <c r="C3793">
        <v>297046</v>
      </c>
      <c r="D3793" t="s">
        <v>17</v>
      </c>
      <c r="E3793" t="s">
        <v>16</v>
      </c>
      <c r="F3793" t="s">
        <v>12</v>
      </c>
      <c r="G3793" t="s">
        <v>13</v>
      </c>
      <c r="H3793" t="s">
        <v>13</v>
      </c>
      <c r="I3793">
        <v>19</v>
      </c>
      <c r="J3793" t="str">
        <f>IF(ABS((C3793-AVERAGE($C:$C))/_xlfn.STDEV.S(moras2[SALARIO]))&gt;1.96,"Atípico","No")</f>
        <v>No</v>
      </c>
      <c r="K3793" t="str">
        <f>IF(ABS((moras2[[#This Row],[EDAD]]-AVERAGE($I:$I))/_xlfn.STDEV.S($I:$I))&gt;1.96,"Atípico","No")</f>
        <v>No</v>
      </c>
      <c r="L3793" t="str">
        <f t="shared" si="118"/>
        <v>26-35</v>
      </c>
      <c r="M3793" t="str">
        <f t="shared" si="119"/>
        <v>0-500.000</v>
      </c>
    </row>
    <row r="3794" spans="1:13" x14ac:dyDescent="0.35">
      <c r="A3794">
        <v>1220</v>
      </c>
      <c r="B3794" t="s">
        <v>15</v>
      </c>
      <c r="C3794">
        <v>297046</v>
      </c>
      <c r="D3794" t="s">
        <v>17</v>
      </c>
      <c r="E3794" t="s">
        <v>16</v>
      </c>
      <c r="F3794" t="s">
        <v>12</v>
      </c>
      <c r="G3794" t="s">
        <v>12</v>
      </c>
      <c r="H3794" t="s">
        <v>13</v>
      </c>
      <c r="I3794">
        <v>19</v>
      </c>
      <c r="J3794" t="str">
        <f>IF(ABS((C3794-AVERAGE($C:$C))/_xlfn.STDEV.S(moras2[SALARIO]))&gt;1.96,"Atípico","No")</f>
        <v>No</v>
      </c>
      <c r="K3794" t="str">
        <f>IF(ABS((moras2[[#This Row],[EDAD]]-AVERAGE($I:$I))/_xlfn.STDEV.S($I:$I))&gt;1.96,"Atípico","No")</f>
        <v>No</v>
      </c>
      <c r="L3794" t="str">
        <f t="shared" si="118"/>
        <v>26-35</v>
      </c>
      <c r="M3794" t="str">
        <f t="shared" si="119"/>
        <v>0-500.000</v>
      </c>
    </row>
    <row r="3795" spans="1:13" x14ac:dyDescent="0.35">
      <c r="A3795">
        <v>2843</v>
      </c>
      <c r="B3795" t="s">
        <v>15</v>
      </c>
      <c r="C3795">
        <v>297046</v>
      </c>
      <c r="D3795" t="s">
        <v>17</v>
      </c>
      <c r="E3795" t="s">
        <v>16</v>
      </c>
      <c r="F3795" t="s">
        <v>13</v>
      </c>
      <c r="G3795" t="s">
        <v>13</v>
      </c>
      <c r="H3795" t="s">
        <v>12</v>
      </c>
      <c r="I3795">
        <v>19</v>
      </c>
      <c r="J3795" t="str">
        <f>IF(ABS((C3795-AVERAGE($C:$C))/_xlfn.STDEV.S(moras2[SALARIO]))&gt;1.96,"Atípico","No")</f>
        <v>No</v>
      </c>
      <c r="K3795" t="str">
        <f>IF(ABS((moras2[[#This Row],[EDAD]]-AVERAGE($I:$I))/_xlfn.STDEV.S($I:$I))&gt;1.96,"Atípico","No")</f>
        <v>No</v>
      </c>
      <c r="L3795" t="str">
        <f t="shared" si="118"/>
        <v>26-35</v>
      </c>
      <c r="M3795" t="str">
        <f t="shared" si="119"/>
        <v>0-500.000</v>
      </c>
    </row>
    <row r="3796" spans="1:13" x14ac:dyDescent="0.35">
      <c r="A3796">
        <v>3665</v>
      </c>
      <c r="B3796" t="s">
        <v>15</v>
      </c>
      <c r="C3796">
        <v>297046</v>
      </c>
      <c r="D3796" t="s">
        <v>17</v>
      </c>
      <c r="E3796" t="s">
        <v>16</v>
      </c>
      <c r="F3796" t="s">
        <v>13</v>
      </c>
      <c r="G3796" t="s">
        <v>12</v>
      </c>
      <c r="H3796" t="s">
        <v>12</v>
      </c>
      <c r="I3796">
        <v>20</v>
      </c>
      <c r="J3796" t="str">
        <f>IF(ABS((C3796-AVERAGE($C:$C))/_xlfn.STDEV.S(moras2[SALARIO]))&gt;1.96,"Atípico","No")</f>
        <v>No</v>
      </c>
      <c r="K3796" t="str">
        <f>IF(ABS((moras2[[#This Row],[EDAD]]-AVERAGE($I:$I))/_xlfn.STDEV.S($I:$I))&gt;1.96,"Atípico","No")</f>
        <v>No</v>
      </c>
      <c r="L3796" t="str">
        <f t="shared" si="118"/>
        <v>26-35</v>
      </c>
      <c r="M3796" t="str">
        <f t="shared" si="119"/>
        <v>0-500.000</v>
      </c>
    </row>
    <row r="3797" spans="1:13" x14ac:dyDescent="0.35">
      <c r="A3797">
        <v>1141</v>
      </c>
      <c r="B3797" t="s">
        <v>15</v>
      </c>
      <c r="C3797">
        <v>297046</v>
      </c>
      <c r="D3797" t="s">
        <v>17</v>
      </c>
      <c r="E3797" t="s">
        <v>16</v>
      </c>
      <c r="F3797" t="s">
        <v>12</v>
      </c>
      <c r="G3797" t="s">
        <v>13</v>
      </c>
      <c r="H3797" t="s">
        <v>12</v>
      </c>
      <c r="I3797">
        <v>21</v>
      </c>
      <c r="J3797" t="str">
        <f>IF(ABS((C3797-AVERAGE($C:$C))/_xlfn.STDEV.S(moras2[SALARIO]))&gt;1.96,"Atípico","No")</f>
        <v>No</v>
      </c>
      <c r="K3797" t="str">
        <f>IF(ABS((moras2[[#This Row],[EDAD]]-AVERAGE($I:$I))/_xlfn.STDEV.S($I:$I))&gt;1.96,"Atípico","No")</f>
        <v>No</v>
      </c>
      <c r="L3797" t="str">
        <f t="shared" si="118"/>
        <v>26-35</v>
      </c>
      <c r="M3797" t="str">
        <f t="shared" si="119"/>
        <v>0-500.000</v>
      </c>
    </row>
    <row r="3798" spans="1:13" x14ac:dyDescent="0.35">
      <c r="A3798">
        <v>1690</v>
      </c>
      <c r="B3798" t="s">
        <v>9</v>
      </c>
      <c r="C3798">
        <v>297046</v>
      </c>
      <c r="D3798" t="s">
        <v>17</v>
      </c>
      <c r="E3798" t="s">
        <v>16</v>
      </c>
      <c r="F3798" t="s">
        <v>12</v>
      </c>
      <c r="G3798" t="s">
        <v>13</v>
      </c>
      <c r="H3798" t="s">
        <v>13</v>
      </c>
      <c r="I3798">
        <v>21</v>
      </c>
      <c r="J3798" t="str">
        <f>IF(ABS((C3798-AVERAGE($C:$C))/_xlfn.STDEV.S(moras2[SALARIO]))&gt;1.96,"Atípico","No")</f>
        <v>No</v>
      </c>
      <c r="K3798" t="str">
        <f>IF(ABS((moras2[[#This Row],[EDAD]]-AVERAGE($I:$I))/_xlfn.STDEV.S($I:$I))&gt;1.96,"Atípico","No")</f>
        <v>No</v>
      </c>
      <c r="L3798" t="str">
        <f t="shared" si="118"/>
        <v>26-35</v>
      </c>
      <c r="M3798" t="str">
        <f t="shared" si="119"/>
        <v>0-500.000</v>
      </c>
    </row>
    <row r="3799" spans="1:13" x14ac:dyDescent="0.35">
      <c r="A3799">
        <v>1058</v>
      </c>
      <c r="B3799" t="s">
        <v>15</v>
      </c>
      <c r="C3799">
        <v>297046</v>
      </c>
      <c r="D3799" t="s">
        <v>17</v>
      </c>
      <c r="E3799" t="s">
        <v>16</v>
      </c>
      <c r="F3799" t="s">
        <v>12</v>
      </c>
      <c r="G3799" t="s">
        <v>12</v>
      </c>
      <c r="H3799" t="s">
        <v>13</v>
      </c>
      <c r="I3799">
        <v>22</v>
      </c>
      <c r="J3799" t="str">
        <f>IF(ABS((C3799-AVERAGE($C:$C))/_xlfn.STDEV.S(moras2[SALARIO]))&gt;1.96,"Atípico","No")</f>
        <v>No</v>
      </c>
      <c r="K3799" t="str">
        <f>IF(ABS((moras2[[#This Row],[EDAD]]-AVERAGE($I:$I))/_xlfn.STDEV.S($I:$I))&gt;1.96,"Atípico","No")</f>
        <v>No</v>
      </c>
      <c r="L3799" t="str">
        <f t="shared" si="118"/>
        <v>26-35</v>
      </c>
      <c r="M3799" t="str">
        <f t="shared" si="119"/>
        <v>0-500.000</v>
      </c>
    </row>
    <row r="3800" spans="1:13" x14ac:dyDescent="0.35">
      <c r="A3800">
        <v>277</v>
      </c>
      <c r="B3800" t="s">
        <v>9</v>
      </c>
      <c r="C3800">
        <v>297046</v>
      </c>
      <c r="D3800" t="s">
        <v>17</v>
      </c>
      <c r="E3800" t="s">
        <v>16</v>
      </c>
      <c r="F3800" t="s">
        <v>12</v>
      </c>
      <c r="G3800" t="s">
        <v>13</v>
      </c>
      <c r="H3800" t="s">
        <v>13</v>
      </c>
      <c r="I3800">
        <v>24</v>
      </c>
      <c r="J3800" t="str">
        <f>IF(ABS((C3800-AVERAGE($C:$C))/_xlfn.STDEV.S(moras2[SALARIO]))&gt;1.96,"Atípico","No")</f>
        <v>No</v>
      </c>
      <c r="K3800" t="str">
        <f>IF(ABS((moras2[[#This Row],[EDAD]]-AVERAGE($I:$I))/_xlfn.STDEV.S($I:$I))&gt;1.96,"Atípico","No")</f>
        <v>No</v>
      </c>
      <c r="L3800" t="str">
        <f t="shared" si="118"/>
        <v>26-35</v>
      </c>
      <c r="M3800" t="str">
        <f t="shared" si="119"/>
        <v>0-500.000</v>
      </c>
    </row>
    <row r="3801" spans="1:13" x14ac:dyDescent="0.35">
      <c r="A3801">
        <v>953</v>
      </c>
      <c r="B3801" t="s">
        <v>9</v>
      </c>
      <c r="C3801">
        <v>297046</v>
      </c>
      <c r="D3801" t="s">
        <v>17</v>
      </c>
      <c r="E3801" t="s">
        <v>16</v>
      </c>
      <c r="F3801" t="s">
        <v>12</v>
      </c>
      <c r="G3801" t="s">
        <v>13</v>
      </c>
      <c r="H3801" t="s">
        <v>13</v>
      </c>
      <c r="I3801">
        <v>24</v>
      </c>
      <c r="J3801" t="str">
        <f>IF(ABS((C3801-AVERAGE($C:$C))/_xlfn.STDEV.S(moras2[SALARIO]))&gt;1.96,"Atípico","No")</f>
        <v>No</v>
      </c>
      <c r="K3801" t="str">
        <f>IF(ABS((moras2[[#This Row],[EDAD]]-AVERAGE($I:$I))/_xlfn.STDEV.S($I:$I))&gt;1.96,"Atípico","No")</f>
        <v>No</v>
      </c>
      <c r="L3801" t="str">
        <f t="shared" si="118"/>
        <v>26-35</v>
      </c>
      <c r="M3801" t="str">
        <f t="shared" si="119"/>
        <v>0-500.000</v>
      </c>
    </row>
    <row r="3802" spans="1:13" x14ac:dyDescent="0.35">
      <c r="A3802">
        <v>4360</v>
      </c>
      <c r="B3802" t="s">
        <v>15</v>
      </c>
      <c r="C3802">
        <v>297046</v>
      </c>
      <c r="D3802" t="s">
        <v>17</v>
      </c>
      <c r="E3802" t="s">
        <v>16</v>
      </c>
      <c r="F3802" t="s">
        <v>12</v>
      </c>
      <c r="G3802" t="s">
        <v>13</v>
      </c>
      <c r="H3802" t="s">
        <v>12</v>
      </c>
      <c r="I3802">
        <v>24</v>
      </c>
      <c r="J3802" t="str">
        <f>IF(ABS((C3802-AVERAGE($C:$C))/_xlfn.STDEV.S(moras2[SALARIO]))&gt;1.96,"Atípico","No")</f>
        <v>No</v>
      </c>
      <c r="K3802" t="str">
        <f>IF(ABS((moras2[[#This Row],[EDAD]]-AVERAGE($I:$I))/_xlfn.STDEV.S($I:$I))&gt;1.96,"Atípico","No")</f>
        <v>No</v>
      </c>
      <c r="L3802" t="str">
        <f t="shared" si="118"/>
        <v>26-35</v>
      </c>
      <c r="M3802" t="str">
        <f t="shared" si="119"/>
        <v>0-500.000</v>
      </c>
    </row>
    <row r="3803" spans="1:13" x14ac:dyDescent="0.35">
      <c r="A3803">
        <v>4948</v>
      </c>
      <c r="B3803" t="s">
        <v>15</v>
      </c>
      <c r="C3803">
        <v>297046</v>
      </c>
      <c r="D3803" t="s">
        <v>17</v>
      </c>
      <c r="E3803" t="s">
        <v>16</v>
      </c>
      <c r="F3803" t="s">
        <v>12</v>
      </c>
      <c r="G3803" t="s">
        <v>13</v>
      </c>
      <c r="H3803" t="s">
        <v>13</v>
      </c>
      <c r="I3803">
        <v>24</v>
      </c>
      <c r="J3803" t="str">
        <f>IF(ABS((C3803-AVERAGE($C:$C))/_xlfn.STDEV.S(moras2[SALARIO]))&gt;1.96,"Atípico","No")</f>
        <v>No</v>
      </c>
      <c r="K3803" t="str">
        <f>IF(ABS((moras2[[#This Row],[EDAD]]-AVERAGE($I:$I))/_xlfn.STDEV.S($I:$I))&gt;1.96,"Atípico","No")</f>
        <v>No</v>
      </c>
      <c r="L3803" t="str">
        <f t="shared" si="118"/>
        <v>26-35</v>
      </c>
      <c r="M3803" t="str">
        <f t="shared" si="119"/>
        <v>0-500.000</v>
      </c>
    </row>
    <row r="3804" spans="1:13" x14ac:dyDescent="0.35">
      <c r="A3804">
        <v>1957</v>
      </c>
      <c r="B3804" t="s">
        <v>15</v>
      </c>
      <c r="C3804">
        <v>297046</v>
      </c>
      <c r="D3804" t="s">
        <v>17</v>
      </c>
      <c r="E3804" t="s">
        <v>16</v>
      </c>
      <c r="F3804" t="s">
        <v>12</v>
      </c>
      <c r="G3804" t="s">
        <v>13</v>
      </c>
      <c r="H3804" t="s">
        <v>13</v>
      </c>
      <c r="I3804">
        <v>25</v>
      </c>
      <c r="J3804" t="str">
        <f>IF(ABS((C3804-AVERAGE($C:$C))/_xlfn.STDEV.S(moras2[SALARIO]))&gt;1.96,"Atípico","No")</f>
        <v>No</v>
      </c>
      <c r="K3804" t="str">
        <f>IF(ABS((moras2[[#This Row],[EDAD]]-AVERAGE($I:$I))/_xlfn.STDEV.S($I:$I))&gt;1.96,"Atípico","No")</f>
        <v>No</v>
      </c>
      <c r="L3804" t="str">
        <f t="shared" si="118"/>
        <v>26-35</v>
      </c>
      <c r="M3804" t="str">
        <f t="shared" si="119"/>
        <v>0-500.000</v>
      </c>
    </row>
    <row r="3805" spans="1:13" x14ac:dyDescent="0.35">
      <c r="A3805">
        <v>3146</v>
      </c>
      <c r="B3805" t="s">
        <v>9</v>
      </c>
      <c r="C3805">
        <v>297046</v>
      </c>
      <c r="D3805" t="s">
        <v>17</v>
      </c>
      <c r="E3805" t="s">
        <v>16</v>
      </c>
      <c r="F3805" t="s">
        <v>12</v>
      </c>
      <c r="G3805" t="s">
        <v>13</v>
      </c>
      <c r="H3805" t="s">
        <v>13</v>
      </c>
      <c r="I3805">
        <v>25</v>
      </c>
      <c r="J3805" t="str">
        <f>IF(ABS((C3805-AVERAGE($C:$C))/_xlfn.STDEV.S(moras2[SALARIO]))&gt;1.96,"Atípico","No")</f>
        <v>No</v>
      </c>
      <c r="K3805" t="str">
        <f>IF(ABS((moras2[[#This Row],[EDAD]]-AVERAGE($I:$I))/_xlfn.STDEV.S($I:$I))&gt;1.96,"Atípico","No")</f>
        <v>No</v>
      </c>
      <c r="L3805" t="str">
        <f t="shared" si="118"/>
        <v>26-35</v>
      </c>
      <c r="M3805" t="str">
        <f t="shared" si="119"/>
        <v>0-500.000</v>
      </c>
    </row>
    <row r="3806" spans="1:13" x14ac:dyDescent="0.35">
      <c r="A3806">
        <v>3591</v>
      </c>
      <c r="B3806" t="s">
        <v>15</v>
      </c>
      <c r="C3806">
        <v>297046</v>
      </c>
      <c r="D3806" t="s">
        <v>17</v>
      </c>
      <c r="E3806" t="s">
        <v>16</v>
      </c>
      <c r="F3806" t="s">
        <v>12</v>
      </c>
      <c r="G3806" t="s">
        <v>13</v>
      </c>
      <c r="H3806" t="s">
        <v>13</v>
      </c>
      <c r="I3806">
        <v>25</v>
      </c>
      <c r="J3806" t="str">
        <f>IF(ABS((C3806-AVERAGE($C:$C))/_xlfn.STDEV.S(moras2[SALARIO]))&gt;1.96,"Atípico","No")</f>
        <v>No</v>
      </c>
      <c r="K3806" t="str">
        <f>IF(ABS((moras2[[#This Row],[EDAD]]-AVERAGE($I:$I))/_xlfn.STDEV.S($I:$I))&gt;1.96,"Atípico","No")</f>
        <v>No</v>
      </c>
      <c r="L3806" t="str">
        <f t="shared" si="118"/>
        <v>26-35</v>
      </c>
      <c r="M3806" t="str">
        <f t="shared" si="119"/>
        <v>0-500.000</v>
      </c>
    </row>
    <row r="3807" spans="1:13" x14ac:dyDescent="0.35">
      <c r="A3807">
        <v>4675</v>
      </c>
      <c r="B3807" t="s">
        <v>15</v>
      </c>
      <c r="C3807">
        <v>297046</v>
      </c>
      <c r="D3807" t="s">
        <v>17</v>
      </c>
      <c r="E3807" t="s">
        <v>16</v>
      </c>
      <c r="F3807" t="s">
        <v>12</v>
      </c>
      <c r="G3807" t="s">
        <v>13</v>
      </c>
      <c r="H3807" t="s">
        <v>13</v>
      </c>
      <c r="I3807">
        <v>25</v>
      </c>
      <c r="J3807" t="str">
        <f>IF(ABS((C3807-AVERAGE($C:$C))/_xlfn.STDEV.S(moras2[SALARIO]))&gt;1.96,"Atípico","No")</f>
        <v>No</v>
      </c>
      <c r="K3807" t="str">
        <f>IF(ABS((moras2[[#This Row],[EDAD]]-AVERAGE($I:$I))/_xlfn.STDEV.S($I:$I))&gt;1.96,"Atípico","No")</f>
        <v>No</v>
      </c>
      <c r="L3807" t="str">
        <f t="shared" si="118"/>
        <v>26-35</v>
      </c>
      <c r="M3807" t="str">
        <f t="shared" si="119"/>
        <v>0-500.000</v>
      </c>
    </row>
    <row r="3808" spans="1:13" x14ac:dyDescent="0.35">
      <c r="A3808">
        <v>252</v>
      </c>
      <c r="B3808" t="s">
        <v>9</v>
      </c>
      <c r="C3808">
        <v>297046</v>
      </c>
      <c r="D3808" t="s">
        <v>17</v>
      </c>
      <c r="E3808" t="s">
        <v>16</v>
      </c>
      <c r="F3808" t="s">
        <v>12</v>
      </c>
      <c r="G3808" t="s">
        <v>13</v>
      </c>
      <c r="H3808" t="s">
        <v>13</v>
      </c>
      <c r="I3808">
        <v>26</v>
      </c>
      <c r="J3808" t="str">
        <f>IF(ABS((C3808-AVERAGE($C:$C))/_xlfn.STDEV.S(moras2[SALARIO]))&gt;1.96,"Atípico","No")</f>
        <v>No</v>
      </c>
      <c r="K3808" t="str">
        <f>IF(ABS((moras2[[#This Row],[EDAD]]-AVERAGE($I:$I))/_xlfn.STDEV.S($I:$I))&gt;1.96,"Atípico","No")</f>
        <v>No</v>
      </c>
      <c r="L3808" t="str">
        <f t="shared" si="118"/>
        <v>26-35</v>
      </c>
      <c r="M3808" t="str">
        <f t="shared" si="119"/>
        <v>0-500.000</v>
      </c>
    </row>
    <row r="3809" spans="1:13" x14ac:dyDescent="0.35">
      <c r="A3809">
        <v>591</v>
      </c>
      <c r="B3809" t="s">
        <v>15</v>
      </c>
      <c r="C3809">
        <v>297046</v>
      </c>
      <c r="D3809" t="s">
        <v>17</v>
      </c>
      <c r="E3809" t="s">
        <v>16</v>
      </c>
      <c r="F3809" t="s">
        <v>12</v>
      </c>
      <c r="G3809" t="s">
        <v>13</v>
      </c>
      <c r="H3809" t="s">
        <v>13</v>
      </c>
      <c r="I3809">
        <v>26</v>
      </c>
      <c r="J3809" t="str">
        <f>IF(ABS((C3809-AVERAGE($C:$C))/_xlfn.STDEV.S(moras2[SALARIO]))&gt;1.96,"Atípico","No")</f>
        <v>No</v>
      </c>
      <c r="K3809" t="str">
        <f>IF(ABS((moras2[[#This Row],[EDAD]]-AVERAGE($I:$I))/_xlfn.STDEV.S($I:$I))&gt;1.96,"Atípico","No")</f>
        <v>No</v>
      </c>
      <c r="L3809" t="str">
        <f t="shared" si="118"/>
        <v>26-35</v>
      </c>
      <c r="M3809" t="str">
        <f t="shared" si="119"/>
        <v>0-500.000</v>
      </c>
    </row>
    <row r="3810" spans="1:13" x14ac:dyDescent="0.35">
      <c r="A3810">
        <v>1238</v>
      </c>
      <c r="B3810" t="s">
        <v>9</v>
      </c>
      <c r="C3810">
        <v>297046</v>
      </c>
      <c r="D3810" t="s">
        <v>17</v>
      </c>
      <c r="E3810" t="s">
        <v>16</v>
      </c>
      <c r="F3810" t="s">
        <v>12</v>
      </c>
      <c r="G3810" t="s">
        <v>12</v>
      </c>
      <c r="H3810" t="s">
        <v>13</v>
      </c>
      <c r="I3810">
        <v>26</v>
      </c>
      <c r="J3810" t="str">
        <f>IF(ABS((C3810-AVERAGE($C:$C))/_xlfn.STDEV.S(moras2[SALARIO]))&gt;1.96,"Atípico","No")</f>
        <v>No</v>
      </c>
      <c r="K3810" t="str">
        <f>IF(ABS((moras2[[#This Row],[EDAD]]-AVERAGE($I:$I))/_xlfn.STDEV.S($I:$I))&gt;1.96,"Atípico","No")</f>
        <v>No</v>
      </c>
      <c r="L3810" t="str">
        <f t="shared" si="118"/>
        <v>26-35</v>
      </c>
      <c r="M3810" t="str">
        <f t="shared" si="119"/>
        <v>0-500.000</v>
      </c>
    </row>
    <row r="3811" spans="1:13" x14ac:dyDescent="0.35">
      <c r="A3811">
        <v>2019</v>
      </c>
      <c r="B3811" t="s">
        <v>15</v>
      </c>
      <c r="C3811">
        <v>297046</v>
      </c>
      <c r="D3811" t="s">
        <v>17</v>
      </c>
      <c r="E3811" t="s">
        <v>16</v>
      </c>
      <c r="F3811" t="s">
        <v>12</v>
      </c>
      <c r="G3811" t="s">
        <v>13</v>
      </c>
      <c r="H3811" t="s">
        <v>13</v>
      </c>
      <c r="I3811">
        <v>26</v>
      </c>
      <c r="J3811" t="str">
        <f>IF(ABS((C3811-AVERAGE($C:$C))/_xlfn.STDEV.S(moras2[SALARIO]))&gt;1.96,"Atípico","No")</f>
        <v>No</v>
      </c>
      <c r="K3811" t="str">
        <f>IF(ABS((moras2[[#This Row],[EDAD]]-AVERAGE($I:$I))/_xlfn.STDEV.S($I:$I))&gt;1.96,"Atípico","No")</f>
        <v>No</v>
      </c>
      <c r="L3811" t="str">
        <f t="shared" si="118"/>
        <v>26-35</v>
      </c>
      <c r="M3811" t="str">
        <f t="shared" si="119"/>
        <v>0-500.000</v>
      </c>
    </row>
    <row r="3812" spans="1:13" x14ac:dyDescent="0.35">
      <c r="A3812">
        <v>3797</v>
      </c>
      <c r="B3812" t="s">
        <v>9</v>
      </c>
      <c r="C3812">
        <v>297046</v>
      </c>
      <c r="D3812" t="s">
        <v>17</v>
      </c>
      <c r="E3812" t="s">
        <v>16</v>
      </c>
      <c r="F3812" t="s">
        <v>12</v>
      </c>
      <c r="G3812" t="s">
        <v>13</v>
      </c>
      <c r="H3812" t="s">
        <v>13</v>
      </c>
      <c r="I3812">
        <v>26</v>
      </c>
      <c r="J3812" t="str">
        <f>IF(ABS((C3812-AVERAGE($C:$C))/_xlfn.STDEV.S(moras2[SALARIO]))&gt;1.96,"Atípico","No")</f>
        <v>No</v>
      </c>
      <c r="K3812" t="str">
        <f>IF(ABS((moras2[[#This Row],[EDAD]]-AVERAGE($I:$I))/_xlfn.STDEV.S($I:$I))&gt;1.96,"Atípico","No")</f>
        <v>No</v>
      </c>
      <c r="L3812" t="str">
        <f t="shared" si="118"/>
        <v>26-35</v>
      </c>
      <c r="M3812" t="str">
        <f t="shared" si="119"/>
        <v>0-500.000</v>
      </c>
    </row>
    <row r="3813" spans="1:13" x14ac:dyDescent="0.35">
      <c r="A3813">
        <v>332</v>
      </c>
      <c r="B3813" t="s">
        <v>15</v>
      </c>
      <c r="C3813">
        <v>297046</v>
      </c>
      <c r="D3813" t="s">
        <v>17</v>
      </c>
      <c r="E3813" t="s">
        <v>16</v>
      </c>
      <c r="F3813" t="s">
        <v>12</v>
      </c>
      <c r="G3813" t="s">
        <v>12</v>
      </c>
      <c r="H3813" t="s">
        <v>13</v>
      </c>
      <c r="I3813">
        <v>27</v>
      </c>
      <c r="J3813" t="str">
        <f>IF(ABS((C3813-AVERAGE($C:$C))/_xlfn.STDEV.S(moras2[SALARIO]))&gt;1.96,"Atípico","No")</f>
        <v>No</v>
      </c>
      <c r="K3813" t="str">
        <f>IF(ABS((moras2[[#This Row],[EDAD]]-AVERAGE($I:$I))/_xlfn.STDEV.S($I:$I))&gt;1.96,"Atípico","No")</f>
        <v>No</v>
      </c>
      <c r="L3813" t="str">
        <f t="shared" si="118"/>
        <v>26-35</v>
      </c>
      <c r="M3813" t="str">
        <f t="shared" si="119"/>
        <v>0-500.000</v>
      </c>
    </row>
    <row r="3814" spans="1:13" x14ac:dyDescent="0.35">
      <c r="A3814">
        <v>2018</v>
      </c>
      <c r="B3814" t="s">
        <v>15</v>
      </c>
      <c r="C3814">
        <v>297046</v>
      </c>
      <c r="D3814" t="s">
        <v>17</v>
      </c>
      <c r="E3814" t="s">
        <v>16</v>
      </c>
      <c r="F3814" t="s">
        <v>13</v>
      </c>
      <c r="G3814" t="s">
        <v>13</v>
      </c>
      <c r="H3814" t="s">
        <v>12</v>
      </c>
      <c r="I3814">
        <v>27</v>
      </c>
      <c r="J3814" t="str">
        <f>IF(ABS((C3814-AVERAGE($C:$C))/_xlfn.STDEV.S(moras2[SALARIO]))&gt;1.96,"Atípico","No")</f>
        <v>No</v>
      </c>
      <c r="K3814" t="str">
        <f>IF(ABS((moras2[[#This Row],[EDAD]]-AVERAGE($I:$I))/_xlfn.STDEV.S($I:$I))&gt;1.96,"Atípico","No")</f>
        <v>No</v>
      </c>
      <c r="L3814" t="str">
        <f t="shared" si="118"/>
        <v>26-35</v>
      </c>
      <c r="M3814" t="str">
        <f t="shared" si="119"/>
        <v>0-500.000</v>
      </c>
    </row>
    <row r="3815" spans="1:13" x14ac:dyDescent="0.35">
      <c r="A3815">
        <v>4716</v>
      </c>
      <c r="B3815" t="s">
        <v>15</v>
      </c>
      <c r="C3815">
        <v>297046</v>
      </c>
      <c r="D3815" t="s">
        <v>17</v>
      </c>
      <c r="E3815" t="s">
        <v>16</v>
      </c>
      <c r="F3815" t="s">
        <v>12</v>
      </c>
      <c r="G3815" t="s">
        <v>12</v>
      </c>
      <c r="H3815" t="s">
        <v>13</v>
      </c>
      <c r="I3815">
        <v>27</v>
      </c>
      <c r="J3815" t="str">
        <f>IF(ABS((C3815-AVERAGE($C:$C))/_xlfn.STDEV.S(moras2[SALARIO]))&gt;1.96,"Atípico","No")</f>
        <v>No</v>
      </c>
      <c r="K3815" t="str">
        <f>IF(ABS((moras2[[#This Row],[EDAD]]-AVERAGE($I:$I))/_xlfn.STDEV.S($I:$I))&gt;1.96,"Atípico","No")</f>
        <v>No</v>
      </c>
      <c r="L3815" t="str">
        <f t="shared" si="118"/>
        <v>26-35</v>
      </c>
      <c r="M3815" t="str">
        <f t="shared" si="119"/>
        <v>0-500.000</v>
      </c>
    </row>
    <row r="3816" spans="1:13" x14ac:dyDescent="0.35">
      <c r="A3816">
        <v>2219</v>
      </c>
      <c r="B3816" t="s">
        <v>9</v>
      </c>
      <c r="C3816">
        <v>297046</v>
      </c>
      <c r="D3816" t="s">
        <v>17</v>
      </c>
      <c r="E3816" t="s">
        <v>16</v>
      </c>
      <c r="F3816" t="s">
        <v>12</v>
      </c>
      <c r="G3816" t="s">
        <v>13</v>
      </c>
      <c r="H3816" t="s">
        <v>12</v>
      </c>
      <c r="I3816">
        <v>28</v>
      </c>
      <c r="J3816" t="str">
        <f>IF(ABS((C3816-AVERAGE($C:$C))/_xlfn.STDEV.S(moras2[SALARIO]))&gt;1.96,"Atípico","No")</f>
        <v>No</v>
      </c>
      <c r="K3816" t="str">
        <f>IF(ABS((moras2[[#This Row],[EDAD]]-AVERAGE($I:$I))/_xlfn.STDEV.S($I:$I))&gt;1.96,"Atípico","No")</f>
        <v>No</v>
      </c>
      <c r="L3816" t="str">
        <f t="shared" si="118"/>
        <v>26-35</v>
      </c>
      <c r="M3816" t="str">
        <f t="shared" si="119"/>
        <v>0-500.000</v>
      </c>
    </row>
    <row r="3817" spans="1:13" x14ac:dyDescent="0.35">
      <c r="A3817">
        <v>77</v>
      </c>
      <c r="B3817" t="s">
        <v>9</v>
      </c>
      <c r="C3817">
        <v>297046</v>
      </c>
      <c r="D3817" t="s">
        <v>17</v>
      </c>
      <c r="E3817" t="s">
        <v>16</v>
      </c>
      <c r="F3817" t="s">
        <v>13</v>
      </c>
      <c r="G3817" t="s">
        <v>13</v>
      </c>
      <c r="H3817" t="s">
        <v>12</v>
      </c>
      <c r="I3817">
        <v>29</v>
      </c>
      <c r="J3817" t="str">
        <f>IF(ABS((C3817-AVERAGE($C:$C))/_xlfn.STDEV.S(moras2[SALARIO]))&gt;1.96,"Atípico","No")</f>
        <v>No</v>
      </c>
      <c r="K3817" t="str">
        <f>IF(ABS((moras2[[#This Row],[EDAD]]-AVERAGE($I:$I))/_xlfn.STDEV.S($I:$I))&gt;1.96,"Atípico","No")</f>
        <v>No</v>
      </c>
      <c r="L3817" t="str">
        <f t="shared" si="118"/>
        <v>26-35</v>
      </c>
      <c r="M3817" t="str">
        <f t="shared" si="119"/>
        <v>0-500.000</v>
      </c>
    </row>
    <row r="3818" spans="1:13" x14ac:dyDescent="0.35">
      <c r="A3818">
        <v>2866</v>
      </c>
      <c r="B3818" t="s">
        <v>15</v>
      </c>
      <c r="C3818">
        <v>297046</v>
      </c>
      <c r="D3818" t="s">
        <v>17</v>
      </c>
      <c r="E3818" t="s">
        <v>16</v>
      </c>
      <c r="F3818" t="s">
        <v>12</v>
      </c>
      <c r="G3818" t="s">
        <v>13</v>
      </c>
      <c r="H3818" t="s">
        <v>13</v>
      </c>
      <c r="I3818">
        <v>29</v>
      </c>
      <c r="J3818" t="str">
        <f>IF(ABS((C3818-AVERAGE($C:$C))/_xlfn.STDEV.S(moras2[SALARIO]))&gt;1.96,"Atípico","No")</f>
        <v>No</v>
      </c>
      <c r="K3818" t="str">
        <f>IF(ABS((moras2[[#This Row],[EDAD]]-AVERAGE($I:$I))/_xlfn.STDEV.S($I:$I))&gt;1.96,"Atípico","No")</f>
        <v>No</v>
      </c>
      <c r="L3818" t="str">
        <f t="shared" si="118"/>
        <v>26-35</v>
      </c>
      <c r="M3818" t="str">
        <f t="shared" si="119"/>
        <v>0-500.000</v>
      </c>
    </row>
    <row r="3819" spans="1:13" x14ac:dyDescent="0.35">
      <c r="A3819">
        <v>578</v>
      </c>
      <c r="B3819" t="s">
        <v>9</v>
      </c>
      <c r="C3819">
        <v>297046</v>
      </c>
      <c r="D3819" t="s">
        <v>17</v>
      </c>
      <c r="E3819" t="s">
        <v>16</v>
      </c>
      <c r="F3819" t="s">
        <v>12</v>
      </c>
      <c r="G3819" t="s">
        <v>13</v>
      </c>
      <c r="H3819" t="s">
        <v>13</v>
      </c>
      <c r="I3819">
        <v>30</v>
      </c>
      <c r="J3819" t="str">
        <f>IF(ABS((C3819-AVERAGE($C:$C))/_xlfn.STDEV.S(moras2[SALARIO]))&gt;1.96,"Atípico","No")</f>
        <v>No</v>
      </c>
      <c r="K3819" t="str">
        <f>IF(ABS((moras2[[#This Row],[EDAD]]-AVERAGE($I:$I))/_xlfn.STDEV.S($I:$I))&gt;1.96,"Atípico","No")</f>
        <v>No</v>
      </c>
      <c r="L3819" t="str">
        <f t="shared" si="118"/>
        <v>26-35</v>
      </c>
      <c r="M3819" t="str">
        <f t="shared" si="119"/>
        <v>0-500.000</v>
      </c>
    </row>
    <row r="3820" spans="1:13" x14ac:dyDescent="0.35">
      <c r="A3820">
        <v>2062</v>
      </c>
      <c r="B3820" t="s">
        <v>15</v>
      </c>
      <c r="C3820">
        <v>297046</v>
      </c>
      <c r="D3820" t="s">
        <v>17</v>
      </c>
      <c r="E3820" t="s">
        <v>16</v>
      </c>
      <c r="F3820" t="s">
        <v>12</v>
      </c>
      <c r="G3820" t="s">
        <v>13</v>
      </c>
      <c r="H3820" t="s">
        <v>13</v>
      </c>
      <c r="I3820">
        <v>30</v>
      </c>
      <c r="J3820" t="str">
        <f>IF(ABS((C3820-AVERAGE($C:$C))/_xlfn.STDEV.S(moras2[SALARIO]))&gt;1.96,"Atípico","No")</f>
        <v>No</v>
      </c>
      <c r="K3820" t="str">
        <f>IF(ABS((moras2[[#This Row],[EDAD]]-AVERAGE($I:$I))/_xlfn.STDEV.S($I:$I))&gt;1.96,"Atípico","No")</f>
        <v>No</v>
      </c>
      <c r="L3820" t="str">
        <f t="shared" si="118"/>
        <v>26-35</v>
      </c>
      <c r="M3820" t="str">
        <f t="shared" si="119"/>
        <v>0-500.000</v>
      </c>
    </row>
    <row r="3821" spans="1:13" x14ac:dyDescent="0.35">
      <c r="A3821">
        <v>635</v>
      </c>
      <c r="B3821" t="s">
        <v>15</v>
      </c>
      <c r="C3821">
        <v>297046</v>
      </c>
      <c r="D3821" t="s">
        <v>17</v>
      </c>
      <c r="E3821" t="s">
        <v>16</v>
      </c>
      <c r="F3821" t="s">
        <v>12</v>
      </c>
      <c r="G3821" t="s">
        <v>13</v>
      </c>
      <c r="H3821" t="s">
        <v>13</v>
      </c>
      <c r="I3821">
        <v>31</v>
      </c>
      <c r="J3821" t="str">
        <f>IF(ABS((C3821-AVERAGE($C:$C))/_xlfn.STDEV.S(moras2[SALARIO]))&gt;1.96,"Atípico","No")</f>
        <v>No</v>
      </c>
      <c r="K3821" t="str">
        <f>IF(ABS((moras2[[#This Row],[EDAD]]-AVERAGE($I:$I))/_xlfn.STDEV.S($I:$I))&gt;1.96,"Atípico","No")</f>
        <v>No</v>
      </c>
      <c r="L3821" t="str">
        <f t="shared" si="118"/>
        <v>26-35</v>
      </c>
      <c r="M3821" t="str">
        <f t="shared" si="119"/>
        <v>0-500.000</v>
      </c>
    </row>
    <row r="3822" spans="1:13" x14ac:dyDescent="0.35">
      <c r="A3822">
        <v>1223</v>
      </c>
      <c r="B3822" t="s">
        <v>9</v>
      </c>
      <c r="C3822">
        <v>297046</v>
      </c>
      <c r="D3822" t="s">
        <v>17</v>
      </c>
      <c r="E3822" t="s">
        <v>16</v>
      </c>
      <c r="F3822" t="s">
        <v>12</v>
      </c>
      <c r="G3822" t="s">
        <v>13</v>
      </c>
      <c r="H3822" t="s">
        <v>13</v>
      </c>
      <c r="I3822">
        <v>31</v>
      </c>
      <c r="J3822" t="str">
        <f>IF(ABS((C3822-AVERAGE($C:$C))/_xlfn.STDEV.S(moras2[SALARIO]))&gt;1.96,"Atípico","No")</f>
        <v>No</v>
      </c>
      <c r="K3822" t="str">
        <f>IF(ABS((moras2[[#This Row],[EDAD]]-AVERAGE($I:$I))/_xlfn.STDEV.S($I:$I))&gt;1.96,"Atípico","No")</f>
        <v>No</v>
      </c>
      <c r="L3822" t="str">
        <f t="shared" si="118"/>
        <v>26-35</v>
      </c>
      <c r="M3822" t="str">
        <f t="shared" si="119"/>
        <v>0-500.000</v>
      </c>
    </row>
    <row r="3823" spans="1:13" x14ac:dyDescent="0.35">
      <c r="A3823">
        <v>1338</v>
      </c>
      <c r="B3823" t="s">
        <v>15</v>
      </c>
      <c r="C3823">
        <v>297046</v>
      </c>
      <c r="D3823" t="s">
        <v>17</v>
      </c>
      <c r="E3823" t="s">
        <v>16</v>
      </c>
      <c r="F3823" t="s">
        <v>12</v>
      </c>
      <c r="G3823" t="s">
        <v>13</v>
      </c>
      <c r="H3823" t="s">
        <v>13</v>
      </c>
      <c r="I3823">
        <v>31</v>
      </c>
      <c r="J3823" t="str">
        <f>IF(ABS((C3823-AVERAGE($C:$C))/_xlfn.STDEV.S(moras2[SALARIO]))&gt;1.96,"Atípico","No")</f>
        <v>No</v>
      </c>
      <c r="K3823" t="str">
        <f>IF(ABS((moras2[[#This Row],[EDAD]]-AVERAGE($I:$I))/_xlfn.STDEV.S($I:$I))&gt;1.96,"Atípico","No")</f>
        <v>No</v>
      </c>
      <c r="L3823" t="str">
        <f t="shared" si="118"/>
        <v>26-35</v>
      </c>
      <c r="M3823" t="str">
        <f t="shared" si="119"/>
        <v>0-500.000</v>
      </c>
    </row>
    <row r="3824" spans="1:13" x14ac:dyDescent="0.35">
      <c r="A3824">
        <v>2053</v>
      </c>
      <c r="B3824" t="s">
        <v>9</v>
      </c>
      <c r="C3824">
        <v>297046</v>
      </c>
      <c r="D3824" t="s">
        <v>17</v>
      </c>
      <c r="E3824" t="s">
        <v>16</v>
      </c>
      <c r="F3824" t="s">
        <v>12</v>
      </c>
      <c r="G3824" t="s">
        <v>13</v>
      </c>
      <c r="H3824" t="s">
        <v>12</v>
      </c>
      <c r="I3824">
        <v>31</v>
      </c>
      <c r="J3824" t="str">
        <f>IF(ABS((C3824-AVERAGE($C:$C))/_xlfn.STDEV.S(moras2[SALARIO]))&gt;1.96,"Atípico","No")</f>
        <v>No</v>
      </c>
      <c r="K3824" t="str">
        <f>IF(ABS((moras2[[#This Row],[EDAD]]-AVERAGE($I:$I))/_xlfn.STDEV.S($I:$I))&gt;1.96,"Atípico","No")</f>
        <v>No</v>
      </c>
      <c r="L3824" t="str">
        <f t="shared" si="118"/>
        <v>26-35</v>
      </c>
      <c r="M3824" t="str">
        <f t="shared" si="119"/>
        <v>0-500.000</v>
      </c>
    </row>
    <row r="3825" spans="1:13" x14ac:dyDescent="0.35">
      <c r="A3825">
        <v>2486</v>
      </c>
      <c r="B3825" t="s">
        <v>15</v>
      </c>
      <c r="C3825">
        <v>297046</v>
      </c>
      <c r="D3825" t="s">
        <v>17</v>
      </c>
      <c r="E3825" t="s">
        <v>16</v>
      </c>
      <c r="F3825" t="s">
        <v>12</v>
      </c>
      <c r="G3825" t="s">
        <v>13</v>
      </c>
      <c r="H3825" t="s">
        <v>12</v>
      </c>
      <c r="I3825">
        <v>31</v>
      </c>
      <c r="J3825" t="str">
        <f>IF(ABS((C3825-AVERAGE($C:$C))/_xlfn.STDEV.S(moras2[SALARIO]))&gt;1.96,"Atípico","No")</f>
        <v>No</v>
      </c>
      <c r="K3825" t="str">
        <f>IF(ABS((moras2[[#This Row],[EDAD]]-AVERAGE($I:$I))/_xlfn.STDEV.S($I:$I))&gt;1.96,"Atípico","No")</f>
        <v>No</v>
      </c>
      <c r="L3825" t="str">
        <f t="shared" si="118"/>
        <v>26-35</v>
      </c>
      <c r="M3825" t="str">
        <f t="shared" si="119"/>
        <v>0-500.000</v>
      </c>
    </row>
    <row r="3826" spans="1:13" x14ac:dyDescent="0.35">
      <c r="A3826">
        <v>3719</v>
      </c>
      <c r="B3826" t="s">
        <v>15</v>
      </c>
      <c r="C3826">
        <v>297046</v>
      </c>
      <c r="D3826" t="s">
        <v>17</v>
      </c>
      <c r="E3826" t="s">
        <v>16</v>
      </c>
      <c r="F3826" t="s">
        <v>12</v>
      </c>
      <c r="G3826" t="s">
        <v>12</v>
      </c>
      <c r="H3826" t="s">
        <v>13</v>
      </c>
      <c r="I3826">
        <v>31</v>
      </c>
      <c r="J3826" t="str">
        <f>IF(ABS((C3826-AVERAGE($C:$C))/_xlfn.STDEV.S(moras2[SALARIO]))&gt;1.96,"Atípico","No")</f>
        <v>No</v>
      </c>
      <c r="K3826" t="str">
        <f>IF(ABS((moras2[[#This Row],[EDAD]]-AVERAGE($I:$I))/_xlfn.STDEV.S($I:$I))&gt;1.96,"Atípico","No")</f>
        <v>No</v>
      </c>
      <c r="L3826" t="str">
        <f t="shared" si="118"/>
        <v>26-35</v>
      </c>
      <c r="M3826" t="str">
        <f t="shared" si="119"/>
        <v>0-500.000</v>
      </c>
    </row>
    <row r="3827" spans="1:13" x14ac:dyDescent="0.35">
      <c r="A3827">
        <v>3807</v>
      </c>
      <c r="B3827" t="s">
        <v>15</v>
      </c>
      <c r="C3827">
        <v>297046</v>
      </c>
      <c r="D3827" t="s">
        <v>17</v>
      </c>
      <c r="E3827" t="s">
        <v>16</v>
      </c>
      <c r="F3827" t="s">
        <v>12</v>
      </c>
      <c r="G3827" t="s">
        <v>12</v>
      </c>
      <c r="H3827" t="s">
        <v>13</v>
      </c>
      <c r="I3827">
        <v>32</v>
      </c>
      <c r="J3827" t="str">
        <f>IF(ABS((C3827-AVERAGE($C:$C))/_xlfn.STDEV.S(moras2[SALARIO]))&gt;1.96,"Atípico","No")</f>
        <v>No</v>
      </c>
      <c r="K3827" t="str">
        <f>IF(ABS((moras2[[#This Row],[EDAD]]-AVERAGE($I:$I))/_xlfn.STDEV.S($I:$I))&gt;1.96,"Atípico","No")</f>
        <v>No</v>
      </c>
      <c r="L3827" t="str">
        <f t="shared" si="118"/>
        <v>26-35</v>
      </c>
      <c r="M3827" t="str">
        <f t="shared" si="119"/>
        <v>0-500.000</v>
      </c>
    </row>
    <row r="3828" spans="1:13" x14ac:dyDescent="0.35">
      <c r="A3828">
        <v>4481</v>
      </c>
      <c r="B3828" t="s">
        <v>9</v>
      </c>
      <c r="C3828">
        <v>297046</v>
      </c>
      <c r="D3828" t="s">
        <v>17</v>
      </c>
      <c r="E3828" t="s">
        <v>16</v>
      </c>
      <c r="F3828" t="s">
        <v>12</v>
      </c>
      <c r="G3828" t="s">
        <v>13</v>
      </c>
      <c r="H3828" t="s">
        <v>13</v>
      </c>
      <c r="I3828">
        <v>32</v>
      </c>
      <c r="J3828" t="str">
        <f>IF(ABS((C3828-AVERAGE($C:$C))/_xlfn.STDEV.S(moras2[SALARIO]))&gt;1.96,"Atípico","No")</f>
        <v>No</v>
      </c>
      <c r="K3828" t="str">
        <f>IF(ABS((moras2[[#This Row],[EDAD]]-AVERAGE($I:$I))/_xlfn.STDEV.S($I:$I))&gt;1.96,"Atípico","No")</f>
        <v>No</v>
      </c>
      <c r="L3828" t="str">
        <f t="shared" si="118"/>
        <v>26-35</v>
      </c>
      <c r="M3828" t="str">
        <f t="shared" si="119"/>
        <v>0-500.000</v>
      </c>
    </row>
    <row r="3829" spans="1:13" x14ac:dyDescent="0.35">
      <c r="A3829">
        <v>4931</v>
      </c>
      <c r="B3829" t="s">
        <v>15</v>
      </c>
      <c r="C3829">
        <v>297046</v>
      </c>
      <c r="D3829" t="s">
        <v>17</v>
      </c>
      <c r="E3829" t="s">
        <v>16</v>
      </c>
      <c r="F3829" t="s">
        <v>12</v>
      </c>
      <c r="G3829" t="s">
        <v>12</v>
      </c>
      <c r="H3829" t="s">
        <v>13</v>
      </c>
      <c r="I3829">
        <v>33</v>
      </c>
      <c r="J3829" t="str">
        <f>IF(ABS((C3829-AVERAGE($C:$C))/_xlfn.STDEV.S(moras2[SALARIO]))&gt;1.96,"Atípico","No")</f>
        <v>No</v>
      </c>
      <c r="K3829" t="str">
        <f>IF(ABS((moras2[[#This Row],[EDAD]]-AVERAGE($I:$I))/_xlfn.STDEV.S($I:$I))&gt;1.96,"Atípico","No")</f>
        <v>No</v>
      </c>
      <c r="L3829" t="str">
        <f t="shared" si="118"/>
        <v>26-35</v>
      </c>
      <c r="M3829" t="str">
        <f t="shared" si="119"/>
        <v>0-500.000</v>
      </c>
    </row>
    <row r="3830" spans="1:13" x14ac:dyDescent="0.35">
      <c r="A3830">
        <v>1092</v>
      </c>
      <c r="B3830" t="s">
        <v>15</v>
      </c>
      <c r="C3830">
        <v>297046</v>
      </c>
      <c r="D3830" t="s">
        <v>17</v>
      </c>
      <c r="E3830" t="s">
        <v>16</v>
      </c>
      <c r="F3830" t="s">
        <v>12</v>
      </c>
      <c r="G3830" t="s">
        <v>13</v>
      </c>
      <c r="H3830" t="s">
        <v>13</v>
      </c>
      <c r="I3830">
        <v>34</v>
      </c>
      <c r="J3830" t="str">
        <f>IF(ABS((C3830-AVERAGE($C:$C))/_xlfn.STDEV.S(moras2[SALARIO]))&gt;1.96,"Atípico","No")</f>
        <v>No</v>
      </c>
      <c r="K3830" t="str">
        <f>IF(ABS((moras2[[#This Row],[EDAD]]-AVERAGE($I:$I))/_xlfn.STDEV.S($I:$I))&gt;1.96,"Atípico","No")</f>
        <v>No</v>
      </c>
      <c r="L3830" t="str">
        <f t="shared" si="118"/>
        <v>26-35</v>
      </c>
      <c r="M3830" t="str">
        <f t="shared" si="119"/>
        <v>0-500.000</v>
      </c>
    </row>
    <row r="3831" spans="1:13" x14ac:dyDescent="0.35">
      <c r="A3831">
        <v>631</v>
      </c>
      <c r="B3831" t="s">
        <v>15</v>
      </c>
      <c r="C3831">
        <v>297046</v>
      </c>
      <c r="D3831" t="s">
        <v>17</v>
      </c>
      <c r="E3831" t="s">
        <v>16</v>
      </c>
      <c r="F3831" t="s">
        <v>12</v>
      </c>
      <c r="G3831" t="s">
        <v>13</v>
      </c>
      <c r="H3831" t="s">
        <v>12</v>
      </c>
      <c r="I3831">
        <v>35</v>
      </c>
      <c r="J3831" t="str">
        <f>IF(ABS((C3831-AVERAGE($C:$C))/_xlfn.STDEV.S(moras2[SALARIO]))&gt;1.96,"Atípico","No")</f>
        <v>No</v>
      </c>
      <c r="K3831" t="str">
        <f>IF(ABS((moras2[[#This Row],[EDAD]]-AVERAGE($I:$I))/_xlfn.STDEV.S($I:$I))&gt;1.96,"Atípico","No")</f>
        <v>No</v>
      </c>
      <c r="L3831" t="str">
        <f t="shared" si="118"/>
        <v>26-35</v>
      </c>
      <c r="M3831" t="str">
        <f t="shared" si="119"/>
        <v>0-500.000</v>
      </c>
    </row>
    <row r="3832" spans="1:13" x14ac:dyDescent="0.35">
      <c r="A3832">
        <v>2188</v>
      </c>
      <c r="B3832" t="s">
        <v>15</v>
      </c>
      <c r="C3832">
        <v>297046</v>
      </c>
      <c r="D3832" t="s">
        <v>17</v>
      </c>
      <c r="E3832" t="s">
        <v>16</v>
      </c>
      <c r="F3832" t="s">
        <v>12</v>
      </c>
      <c r="G3832" t="s">
        <v>13</v>
      </c>
      <c r="H3832" t="s">
        <v>13</v>
      </c>
      <c r="I3832">
        <v>35</v>
      </c>
      <c r="J3832" t="str">
        <f>IF(ABS((C3832-AVERAGE($C:$C))/_xlfn.STDEV.S(moras2[SALARIO]))&gt;1.96,"Atípico","No")</f>
        <v>No</v>
      </c>
      <c r="K3832" t="str">
        <f>IF(ABS((moras2[[#This Row],[EDAD]]-AVERAGE($I:$I))/_xlfn.STDEV.S($I:$I))&gt;1.96,"Atípico","No")</f>
        <v>No</v>
      </c>
      <c r="L3832" t="str">
        <f t="shared" si="118"/>
        <v>26-35</v>
      </c>
      <c r="M3832" t="str">
        <f t="shared" si="119"/>
        <v>0-500.000</v>
      </c>
    </row>
    <row r="3833" spans="1:13" x14ac:dyDescent="0.35">
      <c r="A3833">
        <v>4011</v>
      </c>
      <c r="B3833" t="s">
        <v>9</v>
      </c>
      <c r="C3833">
        <v>297046</v>
      </c>
      <c r="D3833" t="s">
        <v>17</v>
      </c>
      <c r="E3833" t="s">
        <v>16</v>
      </c>
      <c r="F3833" t="s">
        <v>12</v>
      </c>
      <c r="G3833" t="s">
        <v>13</v>
      </c>
      <c r="H3833" t="s">
        <v>13</v>
      </c>
      <c r="I3833">
        <v>35</v>
      </c>
      <c r="J3833" t="str">
        <f>IF(ABS((C3833-AVERAGE($C:$C))/_xlfn.STDEV.S(moras2[SALARIO]))&gt;1.96,"Atípico","No")</f>
        <v>No</v>
      </c>
      <c r="K3833" t="str">
        <f>IF(ABS((moras2[[#This Row],[EDAD]]-AVERAGE($I:$I))/_xlfn.STDEV.S($I:$I))&gt;1.96,"Atípico","No")</f>
        <v>No</v>
      </c>
      <c r="L3833" t="str">
        <f t="shared" si="118"/>
        <v>26-35</v>
      </c>
      <c r="M3833" t="str">
        <f t="shared" si="119"/>
        <v>0-500.000</v>
      </c>
    </row>
    <row r="3834" spans="1:13" x14ac:dyDescent="0.35">
      <c r="A3834">
        <v>86</v>
      </c>
      <c r="B3834" t="s">
        <v>15</v>
      </c>
      <c r="C3834">
        <v>297046</v>
      </c>
      <c r="D3834" t="s">
        <v>17</v>
      </c>
      <c r="E3834" t="s">
        <v>16</v>
      </c>
      <c r="F3834" t="s">
        <v>12</v>
      </c>
      <c r="G3834" t="s">
        <v>13</v>
      </c>
      <c r="H3834" t="s">
        <v>13</v>
      </c>
      <c r="I3834">
        <v>36</v>
      </c>
      <c r="J3834" t="str">
        <f>IF(ABS((C3834-AVERAGE($C:$C))/_xlfn.STDEV.S(moras2[SALARIO]))&gt;1.96,"Atípico","No")</f>
        <v>No</v>
      </c>
      <c r="K3834" t="str">
        <f>IF(ABS((moras2[[#This Row],[EDAD]]-AVERAGE($I:$I))/_xlfn.STDEV.S($I:$I))&gt;1.96,"Atípico","No")</f>
        <v>No</v>
      </c>
      <c r="L3834" t="str">
        <f t="shared" si="118"/>
        <v>36-45</v>
      </c>
      <c r="M3834" t="str">
        <f t="shared" si="119"/>
        <v>0-500.000</v>
      </c>
    </row>
    <row r="3835" spans="1:13" x14ac:dyDescent="0.35">
      <c r="A3835">
        <v>494</v>
      </c>
      <c r="B3835" t="s">
        <v>9</v>
      </c>
      <c r="C3835">
        <v>297046</v>
      </c>
      <c r="D3835" t="s">
        <v>17</v>
      </c>
      <c r="E3835" t="s">
        <v>16</v>
      </c>
      <c r="F3835" t="s">
        <v>12</v>
      </c>
      <c r="G3835" t="s">
        <v>12</v>
      </c>
      <c r="H3835" t="s">
        <v>13</v>
      </c>
      <c r="I3835">
        <v>36</v>
      </c>
      <c r="J3835" t="str">
        <f>IF(ABS((C3835-AVERAGE($C:$C))/_xlfn.STDEV.S(moras2[SALARIO]))&gt;1.96,"Atípico","No")</f>
        <v>No</v>
      </c>
      <c r="K3835" t="str">
        <f>IF(ABS((moras2[[#This Row],[EDAD]]-AVERAGE($I:$I))/_xlfn.STDEV.S($I:$I))&gt;1.96,"Atípico","No")</f>
        <v>No</v>
      </c>
      <c r="L3835" t="str">
        <f t="shared" si="118"/>
        <v>36-45</v>
      </c>
      <c r="M3835" t="str">
        <f t="shared" si="119"/>
        <v>0-500.000</v>
      </c>
    </row>
    <row r="3836" spans="1:13" x14ac:dyDescent="0.35">
      <c r="A3836">
        <v>3052</v>
      </c>
      <c r="B3836" t="s">
        <v>15</v>
      </c>
      <c r="C3836">
        <v>297046</v>
      </c>
      <c r="D3836" t="s">
        <v>17</v>
      </c>
      <c r="E3836" t="s">
        <v>16</v>
      </c>
      <c r="F3836" t="s">
        <v>12</v>
      </c>
      <c r="G3836" t="s">
        <v>13</v>
      </c>
      <c r="H3836" t="s">
        <v>12</v>
      </c>
      <c r="I3836">
        <v>36</v>
      </c>
      <c r="J3836" t="str">
        <f>IF(ABS((C3836-AVERAGE($C:$C))/_xlfn.STDEV.S(moras2[SALARIO]))&gt;1.96,"Atípico","No")</f>
        <v>No</v>
      </c>
      <c r="K3836" t="str">
        <f>IF(ABS((moras2[[#This Row],[EDAD]]-AVERAGE($I:$I))/_xlfn.STDEV.S($I:$I))&gt;1.96,"Atípico","No")</f>
        <v>No</v>
      </c>
      <c r="L3836" t="str">
        <f t="shared" si="118"/>
        <v>36-45</v>
      </c>
      <c r="M3836" t="str">
        <f t="shared" si="119"/>
        <v>0-500.000</v>
      </c>
    </row>
    <row r="3837" spans="1:13" x14ac:dyDescent="0.35">
      <c r="A3837">
        <v>3315</v>
      </c>
      <c r="B3837" t="s">
        <v>9</v>
      </c>
      <c r="C3837">
        <v>297046</v>
      </c>
      <c r="D3837" t="s">
        <v>17</v>
      </c>
      <c r="E3837" t="s">
        <v>16</v>
      </c>
      <c r="F3837" t="s">
        <v>12</v>
      </c>
      <c r="G3837" t="s">
        <v>13</v>
      </c>
      <c r="H3837" t="s">
        <v>13</v>
      </c>
      <c r="I3837">
        <v>36</v>
      </c>
      <c r="J3837" t="str">
        <f>IF(ABS((C3837-AVERAGE($C:$C))/_xlfn.STDEV.S(moras2[SALARIO]))&gt;1.96,"Atípico","No")</f>
        <v>No</v>
      </c>
      <c r="K3837" t="str">
        <f>IF(ABS((moras2[[#This Row],[EDAD]]-AVERAGE($I:$I))/_xlfn.STDEV.S($I:$I))&gt;1.96,"Atípico","No")</f>
        <v>No</v>
      </c>
      <c r="L3837" t="str">
        <f t="shared" si="118"/>
        <v>36-45</v>
      </c>
      <c r="M3837" t="str">
        <f t="shared" si="119"/>
        <v>0-500.000</v>
      </c>
    </row>
    <row r="3838" spans="1:13" x14ac:dyDescent="0.35">
      <c r="A3838">
        <v>120</v>
      </c>
      <c r="B3838" t="s">
        <v>15</v>
      </c>
      <c r="C3838">
        <v>297046</v>
      </c>
      <c r="D3838" t="s">
        <v>17</v>
      </c>
      <c r="E3838" t="s">
        <v>16</v>
      </c>
      <c r="F3838" t="s">
        <v>12</v>
      </c>
      <c r="G3838" t="s">
        <v>12</v>
      </c>
      <c r="H3838" t="s">
        <v>12</v>
      </c>
      <c r="I3838">
        <v>37</v>
      </c>
      <c r="J3838" t="str">
        <f>IF(ABS((C3838-AVERAGE($C:$C))/_xlfn.STDEV.S(moras2[SALARIO]))&gt;1.96,"Atípico","No")</f>
        <v>No</v>
      </c>
      <c r="K3838" t="str">
        <f>IF(ABS((moras2[[#This Row],[EDAD]]-AVERAGE($I:$I))/_xlfn.STDEV.S($I:$I))&gt;1.96,"Atípico","No")</f>
        <v>No</v>
      </c>
      <c r="L3838" t="str">
        <f t="shared" si="118"/>
        <v>36-45</v>
      </c>
      <c r="M3838" t="str">
        <f t="shared" si="119"/>
        <v>0-500.000</v>
      </c>
    </row>
    <row r="3839" spans="1:13" x14ac:dyDescent="0.35">
      <c r="A3839">
        <v>2201</v>
      </c>
      <c r="B3839" t="s">
        <v>9</v>
      </c>
      <c r="C3839">
        <v>297046</v>
      </c>
      <c r="D3839" t="s">
        <v>17</v>
      </c>
      <c r="E3839" t="s">
        <v>16</v>
      </c>
      <c r="F3839" t="s">
        <v>12</v>
      </c>
      <c r="G3839" t="s">
        <v>12</v>
      </c>
      <c r="H3839" t="s">
        <v>12</v>
      </c>
      <c r="I3839">
        <v>37</v>
      </c>
      <c r="J3839" t="str">
        <f>IF(ABS((C3839-AVERAGE($C:$C))/_xlfn.STDEV.S(moras2[SALARIO]))&gt;1.96,"Atípico","No")</f>
        <v>No</v>
      </c>
      <c r="K3839" t="str">
        <f>IF(ABS((moras2[[#This Row],[EDAD]]-AVERAGE($I:$I))/_xlfn.STDEV.S($I:$I))&gt;1.96,"Atípico","No")</f>
        <v>No</v>
      </c>
      <c r="L3839" t="str">
        <f t="shared" si="118"/>
        <v>36-45</v>
      </c>
      <c r="M3839" t="str">
        <f t="shared" si="119"/>
        <v>0-500.000</v>
      </c>
    </row>
    <row r="3840" spans="1:13" x14ac:dyDescent="0.35">
      <c r="A3840">
        <v>1673</v>
      </c>
      <c r="B3840" t="s">
        <v>15</v>
      </c>
      <c r="C3840">
        <v>297046</v>
      </c>
      <c r="D3840" t="s">
        <v>17</v>
      </c>
      <c r="E3840" t="s">
        <v>16</v>
      </c>
      <c r="F3840" t="s">
        <v>12</v>
      </c>
      <c r="G3840" t="s">
        <v>13</v>
      </c>
      <c r="H3840" t="s">
        <v>13</v>
      </c>
      <c r="I3840">
        <v>38</v>
      </c>
      <c r="J3840" t="str">
        <f>IF(ABS((C3840-AVERAGE($C:$C))/_xlfn.STDEV.S(moras2[SALARIO]))&gt;1.96,"Atípico","No")</f>
        <v>No</v>
      </c>
      <c r="K3840" t="str">
        <f>IF(ABS((moras2[[#This Row],[EDAD]]-AVERAGE($I:$I))/_xlfn.STDEV.S($I:$I))&gt;1.96,"Atípico","No")</f>
        <v>No</v>
      </c>
      <c r="L3840" t="str">
        <f t="shared" si="118"/>
        <v>36-45</v>
      </c>
      <c r="M3840" t="str">
        <f t="shared" si="119"/>
        <v>0-500.000</v>
      </c>
    </row>
    <row r="3841" spans="1:13" x14ac:dyDescent="0.35">
      <c r="A3841">
        <v>3374</v>
      </c>
      <c r="B3841" t="s">
        <v>9</v>
      </c>
      <c r="C3841">
        <v>297046</v>
      </c>
      <c r="D3841" t="s">
        <v>17</v>
      </c>
      <c r="E3841" t="s">
        <v>16</v>
      </c>
      <c r="F3841" t="s">
        <v>12</v>
      </c>
      <c r="G3841" t="s">
        <v>12</v>
      </c>
      <c r="H3841" t="s">
        <v>13</v>
      </c>
      <c r="I3841">
        <v>38</v>
      </c>
      <c r="J3841" t="str">
        <f>IF(ABS((C3841-AVERAGE($C:$C))/_xlfn.STDEV.S(moras2[SALARIO]))&gt;1.96,"Atípico","No")</f>
        <v>No</v>
      </c>
      <c r="K3841" t="str">
        <f>IF(ABS((moras2[[#This Row],[EDAD]]-AVERAGE($I:$I))/_xlfn.STDEV.S($I:$I))&gt;1.96,"Atípico","No")</f>
        <v>No</v>
      </c>
      <c r="L3841" t="str">
        <f t="shared" si="118"/>
        <v>36-45</v>
      </c>
      <c r="M3841" t="str">
        <f t="shared" si="119"/>
        <v>0-500.000</v>
      </c>
    </row>
    <row r="3842" spans="1:13" x14ac:dyDescent="0.35">
      <c r="A3842">
        <v>4556</v>
      </c>
      <c r="B3842" t="s">
        <v>15</v>
      </c>
      <c r="C3842">
        <v>297046</v>
      </c>
      <c r="D3842" t="s">
        <v>17</v>
      </c>
      <c r="E3842" t="s">
        <v>16</v>
      </c>
      <c r="F3842" t="s">
        <v>12</v>
      </c>
      <c r="G3842" t="s">
        <v>12</v>
      </c>
      <c r="H3842" t="s">
        <v>13</v>
      </c>
      <c r="I3842">
        <v>38</v>
      </c>
      <c r="J3842" t="str">
        <f>IF(ABS((C3842-AVERAGE($C:$C))/_xlfn.STDEV.S(moras2[SALARIO]))&gt;1.96,"Atípico","No")</f>
        <v>No</v>
      </c>
      <c r="K3842" t="str">
        <f>IF(ABS((moras2[[#This Row],[EDAD]]-AVERAGE($I:$I))/_xlfn.STDEV.S($I:$I))&gt;1.96,"Atípico","No")</f>
        <v>No</v>
      </c>
      <c r="L3842" t="str">
        <f t="shared" ref="L3842:L3905" si="120">IF(I3842&lt;=35,"26-35",IF(I3842&lt;=45,"36-45",IF(I3842&lt;=55,"46-55","56+")))</f>
        <v>36-45</v>
      </c>
      <c r="M3842" t="str">
        <f t="shared" ref="M3842:M3905" si="121">IF(C3842&lt;=500000,"0-500.000",
IF(C3842&lt;=1000000,"500.001-1.000.000",
IF(C3842&lt;=5000000,"1.000.001-5.000.000",
"5.000.001-16.858.742")))</f>
        <v>0-500.000</v>
      </c>
    </row>
    <row r="3843" spans="1:13" x14ac:dyDescent="0.35">
      <c r="A3843">
        <v>514</v>
      </c>
      <c r="B3843" t="s">
        <v>9</v>
      </c>
      <c r="C3843">
        <v>297046</v>
      </c>
      <c r="D3843" t="s">
        <v>17</v>
      </c>
      <c r="E3843" t="s">
        <v>16</v>
      </c>
      <c r="F3843" t="s">
        <v>12</v>
      </c>
      <c r="G3843" t="s">
        <v>13</v>
      </c>
      <c r="H3843" t="s">
        <v>13</v>
      </c>
      <c r="I3843">
        <v>39</v>
      </c>
      <c r="J3843" t="str">
        <f>IF(ABS((C3843-AVERAGE($C:$C))/_xlfn.STDEV.S(moras2[SALARIO]))&gt;1.96,"Atípico","No")</f>
        <v>No</v>
      </c>
      <c r="K3843" t="str">
        <f>IF(ABS((moras2[[#This Row],[EDAD]]-AVERAGE($I:$I))/_xlfn.STDEV.S($I:$I))&gt;1.96,"Atípico","No")</f>
        <v>No</v>
      </c>
      <c r="L3843" t="str">
        <f t="shared" si="120"/>
        <v>36-45</v>
      </c>
      <c r="M3843" t="str">
        <f t="shared" si="121"/>
        <v>0-500.000</v>
      </c>
    </row>
    <row r="3844" spans="1:13" x14ac:dyDescent="0.35">
      <c r="A3844">
        <v>632</v>
      </c>
      <c r="B3844" t="s">
        <v>9</v>
      </c>
      <c r="C3844">
        <v>297046</v>
      </c>
      <c r="D3844" t="s">
        <v>17</v>
      </c>
      <c r="E3844" t="s">
        <v>16</v>
      </c>
      <c r="F3844" t="s">
        <v>12</v>
      </c>
      <c r="G3844" t="s">
        <v>13</v>
      </c>
      <c r="H3844" t="s">
        <v>13</v>
      </c>
      <c r="I3844">
        <v>39</v>
      </c>
      <c r="J3844" t="str">
        <f>IF(ABS((C3844-AVERAGE($C:$C))/_xlfn.STDEV.S(moras2[SALARIO]))&gt;1.96,"Atípico","No")</f>
        <v>No</v>
      </c>
      <c r="K3844" t="str">
        <f>IF(ABS((moras2[[#This Row],[EDAD]]-AVERAGE($I:$I))/_xlfn.STDEV.S($I:$I))&gt;1.96,"Atípico","No")</f>
        <v>No</v>
      </c>
      <c r="L3844" t="str">
        <f t="shared" si="120"/>
        <v>36-45</v>
      </c>
      <c r="M3844" t="str">
        <f t="shared" si="121"/>
        <v>0-500.000</v>
      </c>
    </row>
    <row r="3845" spans="1:13" x14ac:dyDescent="0.35">
      <c r="A3845">
        <v>752</v>
      </c>
      <c r="B3845" t="s">
        <v>15</v>
      </c>
      <c r="C3845">
        <v>297046</v>
      </c>
      <c r="D3845" t="s">
        <v>17</v>
      </c>
      <c r="E3845" t="s">
        <v>16</v>
      </c>
      <c r="F3845" t="s">
        <v>12</v>
      </c>
      <c r="G3845" t="s">
        <v>13</v>
      </c>
      <c r="H3845" t="s">
        <v>13</v>
      </c>
      <c r="I3845">
        <v>39</v>
      </c>
      <c r="J3845" t="str">
        <f>IF(ABS((C3845-AVERAGE($C:$C))/_xlfn.STDEV.S(moras2[SALARIO]))&gt;1.96,"Atípico","No")</f>
        <v>No</v>
      </c>
      <c r="K3845" t="str">
        <f>IF(ABS((moras2[[#This Row],[EDAD]]-AVERAGE($I:$I))/_xlfn.STDEV.S($I:$I))&gt;1.96,"Atípico","No")</f>
        <v>No</v>
      </c>
      <c r="L3845" t="str">
        <f t="shared" si="120"/>
        <v>36-45</v>
      </c>
      <c r="M3845" t="str">
        <f t="shared" si="121"/>
        <v>0-500.000</v>
      </c>
    </row>
    <row r="3846" spans="1:13" x14ac:dyDescent="0.35">
      <c r="A3846">
        <v>1729</v>
      </c>
      <c r="B3846" t="s">
        <v>15</v>
      </c>
      <c r="C3846">
        <v>297046</v>
      </c>
      <c r="D3846" t="s">
        <v>17</v>
      </c>
      <c r="E3846" t="s">
        <v>16</v>
      </c>
      <c r="F3846" t="s">
        <v>12</v>
      </c>
      <c r="G3846" t="s">
        <v>13</v>
      </c>
      <c r="H3846" t="s">
        <v>13</v>
      </c>
      <c r="I3846">
        <v>39</v>
      </c>
      <c r="J3846" t="str">
        <f>IF(ABS((C3846-AVERAGE($C:$C))/_xlfn.STDEV.S(moras2[SALARIO]))&gt;1.96,"Atípico","No")</f>
        <v>No</v>
      </c>
      <c r="K3846" t="str">
        <f>IF(ABS((moras2[[#This Row],[EDAD]]-AVERAGE($I:$I))/_xlfn.STDEV.S($I:$I))&gt;1.96,"Atípico","No")</f>
        <v>No</v>
      </c>
      <c r="L3846" t="str">
        <f t="shared" si="120"/>
        <v>36-45</v>
      </c>
      <c r="M3846" t="str">
        <f t="shared" si="121"/>
        <v>0-500.000</v>
      </c>
    </row>
    <row r="3847" spans="1:13" x14ac:dyDescent="0.35">
      <c r="A3847">
        <v>4906</v>
      </c>
      <c r="B3847" t="s">
        <v>15</v>
      </c>
      <c r="C3847">
        <v>297046</v>
      </c>
      <c r="D3847" t="s">
        <v>17</v>
      </c>
      <c r="E3847" t="s">
        <v>16</v>
      </c>
      <c r="F3847" t="s">
        <v>12</v>
      </c>
      <c r="G3847" t="s">
        <v>12</v>
      </c>
      <c r="H3847" t="s">
        <v>13</v>
      </c>
      <c r="I3847">
        <v>39</v>
      </c>
      <c r="J3847" t="str">
        <f>IF(ABS((C3847-AVERAGE($C:$C))/_xlfn.STDEV.S(moras2[SALARIO]))&gt;1.96,"Atípico","No")</f>
        <v>No</v>
      </c>
      <c r="K3847" t="str">
        <f>IF(ABS((moras2[[#This Row],[EDAD]]-AVERAGE($I:$I))/_xlfn.STDEV.S($I:$I))&gt;1.96,"Atípico","No")</f>
        <v>No</v>
      </c>
      <c r="L3847" t="str">
        <f t="shared" si="120"/>
        <v>36-45</v>
      </c>
      <c r="M3847" t="str">
        <f t="shared" si="121"/>
        <v>0-500.000</v>
      </c>
    </row>
    <row r="3848" spans="1:13" x14ac:dyDescent="0.35">
      <c r="A3848">
        <v>1357</v>
      </c>
      <c r="B3848" t="s">
        <v>15</v>
      </c>
      <c r="C3848">
        <v>297046</v>
      </c>
      <c r="D3848" t="s">
        <v>17</v>
      </c>
      <c r="E3848" t="s">
        <v>16</v>
      </c>
      <c r="F3848" t="s">
        <v>12</v>
      </c>
      <c r="G3848" t="s">
        <v>13</v>
      </c>
      <c r="H3848" t="s">
        <v>13</v>
      </c>
      <c r="I3848">
        <v>40</v>
      </c>
      <c r="J3848" t="str">
        <f>IF(ABS((C3848-AVERAGE($C:$C))/_xlfn.STDEV.S(moras2[SALARIO]))&gt;1.96,"Atípico","No")</f>
        <v>No</v>
      </c>
      <c r="K3848" t="str">
        <f>IF(ABS((moras2[[#This Row],[EDAD]]-AVERAGE($I:$I))/_xlfn.STDEV.S($I:$I))&gt;1.96,"Atípico","No")</f>
        <v>No</v>
      </c>
      <c r="L3848" t="str">
        <f t="shared" si="120"/>
        <v>36-45</v>
      </c>
      <c r="M3848" t="str">
        <f t="shared" si="121"/>
        <v>0-500.000</v>
      </c>
    </row>
    <row r="3849" spans="1:13" x14ac:dyDescent="0.35">
      <c r="A3849">
        <v>2580</v>
      </c>
      <c r="B3849" t="s">
        <v>9</v>
      </c>
      <c r="C3849">
        <v>297046</v>
      </c>
      <c r="D3849" t="s">
        <v>17</v>
      </c>
      <c r="E3849" t="s">
        <v>16</v>
      </c>
      <c r="F3849" t="s">
        <v>12</v>
      </c>
      <c r="G3849" t="s">
        <v>13</v>
      </c>
      <c r="H3849" t="s">
        <v>13</v>
      </c>
      <c r="I3849">
        <v>40</v>
      </c>
      <c r="J3849" t="str">
        <f>IF(ABS((C3849-AVERAGE($C:$C))/_xlfn.STDEV.S(moras2[SALARIO]))&gt;1.96,"Atípico","No")</f>
        <v>No</v>
      </c>
      <c r="K3849" t="str">
        <f>IF(ABS((moras2[[#This Row],[EDAD]]-AVERAGE($I:$I))/_xlfn.STDEV.S($I:$I))&gt;1.96,"Atípico","No")</f>
        <v>No</v>
      </c>
      <c r="L3849" t="str">
        <f t="shared" si="120"/>
        <v>36-45</v>
      </c>
      <c r="M3849" t="str">
        <f t="shared" si="121"/>
        <v>0-500.000</v>
      </c>
    </row>
    <row r="3850" spans="1:13" x14ac:dyDescent="0.35">
      <c r="A3850">
        <v>4940</v>
      </c>
      <c r="B3850" t="s">
        <v>9</v>
      </c>
      <c r="C3850">
        <v>297046</v>
      </c>
      <c r="D3850" t="s">
        <v>17</v>
      </c>
      <c r="E3850" t="s">
        <v>16</v>
      </c>
      <c r="F3850" t="s">
        <v>12</v>
      </c>
      <c r="G3850" t="s">
        <v>13</v>
      </c>
      <c r="H3850" t="s">
        <v>13</v>
      </c>
      <c r="I3850">
        <v>40</v>
      </c>
      <c r="J3850" t="str">
        <f>IF(ABS((C3850-AVERAGE($C:$C))/_xlfn.STDEV.S(moras2[SALARIO]))&gt;1.96,"Atípico","No")</f>
        <v>No</v>
      </c>
      <c r="K3850" t="str">
        <f>IF(ABS((moras2[[#This Row],[EDAD]]-AVERAGE($I:$I))/_xlfn.STDEV.S($I:$I))&gt;1.96,"Atípico","No")</f>
        <v>No</v>
      </c>
      <c r="L3850" t="str">
        <f t="shared" si="120"/>
        <v>36-45</v>
      </c>
      <c r="M3850" t="str">
        <f t="shared" si="121"/>
        <v>0-500.000</v>
      </c>
    </row>
    <row r="3851" spans="1:13" x14ac:dyDescent="0.35">
      <c r="A3851">
        <v>1786</v>
      </c>
      <c r="B3851" t="s">
        <v>9</v>
      </c>
      <c r="C3851">
        <v>297046</v>
      </c>
      <c r="D3851" t="s">
        <v>17</v>
      </c>
      <c r="E3851" t="s">
        <v>16</v>
      </c>
      <c r="F3851" t="s">
        <v>12</v>
      </c>
      <c r="G3851" t="s">
        <v>13</v>
      </c>
      <c r="H3851" t="s">
        <v>13</v>
      </c>
      <c r="I3851">
        <v>41</v>
      </c>
      <c r="J3851" t="str">
        <f>IF(ABS((C3851-AVERAGE($C:$C))/_xlfn.STDEV.S(moras2[SALARIO]))&gt;1.96,"Atípico","No")</f>
        <v>No</v>
      </c>
      <c r="K3851" t="str">
        <f>IF(ABS((moras2[[#This Row],[EDAD]]-AVERAGE($I:$I))/_xlfn.STDEV.S($I:$I))&gt;1.96,"Atípico","No")</f>
        <v>No</v>
      </c>
      <c r="L3851" t="str">
        <f t="shared" si="120"/>
        <v>36-45</v>
      </c>
      <c r="M3851" t="str">
        <f t="shared" si="121"/>
        <v>0-500.000</v>
      </c>
    </row>
    <row r="3852" spans="1:13" x14ac:dyDescent="0.35">
      <c r="A3852">
        <v>4722</v>
      </c>
      <c r="B3852" t="s">
        <v>15</v>
      </c>
      <c r="C3852">
        <v>297046</v>
      </c>
      <c r="D3852" t="s">
        <v>17</v>
      </c>
      <c r="E3852" t="s">
        <v>16</v>
      </c>
      <c r="F3852" t="s">
        <v>12</v>
      </c>
      <c r="G3852" t="s">
        <v>13</v>
      </c>
      <c r="H3852" t="s">
        <v>13</v>
      </c>
      <c r="I3852">
        <v>41</v>
      </c>
      <c r="J3852" t="str">
        <f>IF(ABS((C3852-AVERAGE($C:$C))/_xlfn.STDEV.S(moras2[SALARIO]))&gt;1.96,"Atípico","No")</f>
        <v>No</v>
      </c>
      <c r="K3852" t="str">
        <f>IF(ABS((moras2[[#This Row],[EDAD]]-AVERAGE($I:$I))/_xlfn.STDEV.S($I:$I))&gt;1.96,"Atípico","No")</f>
        <v>No</v>
      </c>
      <c r="L3852" t="str">
        <f t="shared" si="120"/>
        <v>36-45</v>
      </c>
      <c r="M3852" t="str">
        <f t="shared" si="121"/>
        <v>0-500.000</v>
      </c>
    </row>
    <row r="3853" spans="1:13" x14ac:dyDescent="0.35">
      <c r="A3853">
        <v>1182</v>
      </c>
      <c r="B3853" t="s">
        <v>15</v>
      </c>
      <c r="C3853">
        <v>297046</v>
      </c>
      <c r="D3853" t="s">
        <v>17</v>
      </c>
      <c r="E3853" t="s">
        <v>16</v>
      </c>
      <c r="F3853" t="s">
        <v>12</v>
      </c>
      <c r="G3853" t="s">
        <v>13</v>
      </c>
      <c r="H3853" t="s">
        <v>13</v>
      </c>
      <c r="I3853">
        <v>42</v>
      </c>
      <c r="J3853" t="str">
        <f>IF(ABS((C3853-AVERAGE($C:$C))/_xlfn.STDEV.S(moras2[SALARIO]))&gt;1.96,"Atípico","No")</f>
        <v>No</v>
      </c>
      <c r="K3853" t="str">
        <f>IF(ABS((moras2[[#This Row],[EDAD]]-AVERAGE($I:$I))/_xlfn.STDEV.S($I:$I))&gt;1.96,"Atípico","No")</f>
        <v>No</v>
      </c>
      <c r="L3853" t="str">
        <f t="shared" si="120"/>
        <v>36-45</v>
      </c>
      <c r="M3853" t="str">
        <f t="shared" si="121"/>
        <v>0-500.000</v>
      </c>
    </row>
    <row r="3854" spans="1:13" x14ac:dyDescent="0.35">
      <c r="A3854">
        <v>1698</v>
      </c>
      <c r="B3854" t="s">
        <v>9</v>
      </c>
      <c r="C3854">
        <v>297046</v>
      </c>
      <c r="D3854" t="s">
        <v>17</v>
      </c>
      <c r="E3854" t="s">
        <v>16</v>
      </c>
      <c r="F3854" t="s">
        <v>12</v>
      </c>
      <c r="G3854" t="s">
        <v>13</v>
      </c>
      <c r="H3854" t="s">
        <v>13</v>
      </c>
      <c r="I3854">
        <v>42</v>
      </c>
      <c r="J3854" t="str">
        <f>IF(ABS((C3854-AVERAGE($C:$C))/_xlfn.STDEV.S(moras2[SALARIO]))&gt;1.96,"Atípico","No")</f>
        <v>No</v>
      </c>
      <c r="K3854" t="str">
        <f>IF(ABS((moras2[[#This Row],[EDAD]]-AVERAGE($I:$I))/_xlfn.STDEV.S($I:$I))&gt;1.96,"Atípico","No")</f>
        <v>No</v>
      </c>
      <c r="L3854" t="str">
        <f t="shared" si="120"/>
        <v>36-45</v>
      </c>
      <c r="M3854" t="str">
        <f t="shared" si="121"/>
        <v>0-500.000</v>
      </c>
    </row>
    <row r="3855" spans="1:13" x14ac:dyDescent="0.35">
      <c r="A3855">
        <v>549</v>
      </c>
      <c r="B3855" t="s">
        <v>15</v>
      </c>
      <c r="C3855">
        <v>297046</v>
      </c>
      <c r="D3855" t="s">
        <v>17</v>
      </c>
      <c r="E3855" t="s">
        <v>16</v>
      </c>
      <c r="F3855" t="s">
        <v>12</v>
      </c>
      <c r="G3855" t="s">
        <v>13</v>
      </c>
      <c r="H3855" t="s">
        <v>13</v>
      </c>
      <c r="I3855">
        <v>43</v>
      </c>
      <c r="J3855" t="str">
        <f>IF(ABS((C3855-AVERAGE($C:$C))/_xlfn.STDEV.S(moras2[SALARIO]))&gt;1.96,"Atípico","No")</f>
        <v>No</v>
      </c>
      <c r="K3855" t="str">
        <f>IF(ABS((moras2[[#This Row],[EDAD]]-AVERAGE($I:$I))/_xlfn.STDEV.S($I:$I))&gt;1.96,"Atípico","No")</f>
        <v>No</v>
      </c>
      <c r="L3855" t="str">
        <f t="shared" si="120"/>
        <v>36-45</v>
      </c>
      <c r="M3855" t="str">
        <f t="shared" si="121"/>
        <v>0-500.000</v>
      </c>
    </row>
    <row r="3856" spans="1:13" x14ac:dyDescent="0.35">
      <c r="A3856">
        <v>1114</v>
      </c>
      <c r="B3856" t="s">
        <v>15</v>
      </c>
      <c r="C3856">
        <v>297046</v>
      </c>
      <c r="D3856" t="s">
        <v>17</v>
      </c>
      <c r="E3856" t="s">
        <v>16</v>
      </c>
      <c r="F3856" t="s">
        <v>12</v>
      </c>
      <c r="G3856" t="s">
        <v>13</v>
      </c>
      <c r="H3856" t="s">
        <v>13</v>
      </c>
      <c r="I3856">
        <v>43</v>
      </c>
      <c r="J3856" t="str">
        <f>IF(ABS((C3856-AVERAGE($C:$C))/_xlfn.STDEV.S(moras2[SALARIO]))&gt;1.96,"Atípico","No")</f>
        <v>No</v>
      </c>
      <c r="K3856" t="str">
        <f>IF(ABS((moras2[[#This Row],[EDAD]]-AVERAGE($I:$I))/_xlfn.STDEV.S($I:$I))&gt;1.96,"Atípico","No")</f>
        <v>No</v>
      </c>
      <c r="L3856" t="str">
        <f t="shared" si="120"/>
        <v>36-45</v>
      </c>
      <c r="M3856" t="str">
        <f t="shared" si="121"/>
        <v>0-500.000</v>
      </c>
    </row>
    <row r="3857" spans="1:13" x14ac:dyDescent="0.35">
      <c r="A3857">
        <v>1577</v>
      </c>
      <c r="B3857" t="s">
        <v>15</v>
      </c>
      <c r="C3857">
        <v>297046</v>
      </c>
      <c r="D3857" t="s">
        <v>17</v>
      </c>
      <c r="E3857" t="s">
        <v>16</v>
      </c>
      <c r="F3857" t="s">
        <v>12</v>
      </c>
      <c r="G3857" t="s">
        <v>12</v>
      </c>
      <c r="H3857" t="s">
        <v>12</v>
      </c>
      <c r="I3857">
        <v>43</v>
      </c>
      <c r="J3857" t="str">
        <f>IF(ABS((C3857-AVERAGE($C:$C))/_xlfn.STDEV.S(moras2[SALARIO]))&gt;1.96,"Atípico","No")</f>
        <v>No</v>
      </c>
      <c r="K3857" t="str">
        <f>IF(ABS((moras2[[#This Row],[EDAD]]-AVERAGE($I:$I))/_xlfn.STDEV.S($I:$I))&gt;1.96,"Atípico","No")</f>
        <v>No</v>
      </c>
      <c r="L3857" t="str">
        <f t="shared" si="120"/>
        <v>36-45</v>
      </c>
      <c r="M3857" t="str">
        <f t="shared" si="121"/>
        <v>0-500.000</v>
      </c>
    </row>
    <row r="3858" spans="1:13" x14ac:dyDescent="0.35">
      <c r="A3858">
        <v>3605</v>
      </c>
      <c r="B3858" t="s">
        <v>9</v>
      </c>
      <c r="C3858">
        <v>297046</v>
      </c>
      <c r="D3858" t="s">
        <v>17</v>
      </c>
      <c r="E3858" t="s">
        <v>16</v>
      </c>
      <c r="F3858" t="s">
        <v>12</v>
      </c>
      <c r="G3858" t="s">
        <v>13</v>
      </c>
      <c r="H3858" t="s">
        <v>13</v>
      </c>
      <c r="I3858">
        <v>43</v>
      </c>
      <c r="J3858" t="str">
        <f>IF(ABS((C3858-AVERAGE($C:$C))/_xlfn.STDEV.S(moras2[SALARIO]))&gt;1.96,"Atípico","No")</f>
        <v>No</v>
      </c>
      <c r="K3858" t="str">
        <f>IF(ABS((moras2[[#This Row],[EDAD]]-AVERAGE($I:$I))/_xlfn.STDEV.S($I:$I))&gt;1.96,"Atípico","No")</f>
        <v>No</v>
      </c>
      <c r="L3858" t="str">
        <f t="shared" si="120"/>
        <v>36-45</v>
      </c>
      <c r="M3858" t="str">
        <f t="shared" si="121"/>
        <v>0-500.000</v>
      </c>
    </row>
    <row r="3859" spans="1:13" x14ac:dyDescent="0.35">
      <c r="A3859">
        <v>3919</v>
      </c>
      <c r="B3859" t="s">
        <v>15</v>
      </c>
      <c r="C3859">
        <v>297046</v>
      </c>
      <c r="D3859" t="s">
        <v>17</v>
      </c>
      <c r="E3859" t="s">
        <v>16</v>
      </c>
      <c r="F3859" t="s">
        <v>12</v>
      </c>
      <c r="G3859" t="s">
        <v>13</v>
      </c>
      <c r="H3859" t="s">
        <v>13</v>
      </c>
      <c r="I3859">
        <v>43</v>
      </c>
      <c r="J3859" t="str">
        <f>IF(ABS((C3859-AVERAGE($C:$C))/_xlfn.STDEV.S(moras2[SALARIO]))&gt;1.96,"Atípico","No")</f>
        <v>No</v>
      </c>
      <c r="K3859" t="str">
        <f>IF(ABS((moras2[[#This Row],[EDAD]]-AVERAGE($I:$I))/_xlfn.STDEV.S($I:$I))&gt;1.96,"Atípico","No")</f>
        <v>No</v>
      </c>
      <c r="L3859" t="str">
        <f t="shared" si="120"/>
        <v>36-45</v>
      </c>
      <c r="M3859" t="str">
        <f t="shared" si="121"/>
        <v>0-500.000</v>
      </c>
    </row>
    <row r="3860" spans="1:13" x14ac:dyDescent="0.35">
      <c r="A3860">
        <v>4966</v>
      </c>
      <c r="B3860" t="s">
        <v>15</v>
      </c>
      <c r="C3860">
        <v>297046</v>
      </c>
      <c r="D3860" t="s">
        <v>17</v>
      </c>
      <c r="E3860" t="s">
        <v>16</v>
      </c>
      <c r="F3860" t="s">
        <v>13</v>
      </c>
      <c r="G3860" t="s">
        <v>13</v>
      </c>
      <c r="H3860" t="s">
        <v>13</v>
      </c>
      <c r="I3860">
        <v>43</v>
      </c>
      <c r="J3860" t="str">
        <f>IF(ABS((C3860-AVERAGE($C:$C))/_xlfn.STDEV.S(moras2[SALARIO]))&gt;1.96,"Atípico","No")</f>
        <v>No</v>
      </c>
      <c r="K3860" t="str">
        <f>IF(ABS((moras2[[#This Row],[EDAD]]-AVERAGE($I:$I))/_xlfn.STDEV.S($I:$I))&gt;1.96,"Atípico","No")</f>
        <v>No</v>
      </c>
      <c r="L3860" t="str">
        <f t="shared" si="120"/>
        <v>36-45</v>
      </c>
      <c r="M3860" t="str">
        <f t="shared" si="121"/>
        <v>0-500.000</v>
      </c>
    </row>
    <row r="3861" spans="1:13" x14ac:dyDescent="0.35">
      <c r="A3861">
        <v>1437</v>
      </c>
      <c r="B3861" t="s">
        <v>9</v>
      </c>
      <c r="C3861">
        <v>297046</v>
      </c>
      <c r="D3861" t="s">
        <v>17</v>
      </c>
      <c r="E3861" t="s">
        <v>16</v>
      </c>
      <c r="F3861" t="s">
        <v>12</v>
      </c>
      <c r="G3861" t="s">
        <v>12</v>
      </c>
      <c r="H3861" t="s">
        <v>13</v>
      </c>
      <c r="I3861">
        <v>44</v>
      </c>
      <c r="J3861" t="str">
        <f>IF(ABS((C3861-AVERAGE($C:$C))/_xlfn.STDEV.S(moras2[SALARIO]))&gt;1.96,"Atípico","No")</f>
        <v>No</v>
      </c>
      <c r="K3861" t="str">
        <f>IF(ABS((moras2[[#This Row],[EDAD]]-AVERAGE($I:$I))/_xlfn.STDEV.S($I:$I))&gt;1.96,"Atípico","No")</f>
        <v>No</v>
      </c>
      <c r="L3861" t="str">
        <f t="shared" si="120"/>
        <v>36-45</v>
      </c>
      <c r="M3861" t="str">
        <f t="shared" si="121"/>
        <v>0-500.000</v>
      </c>
    </row>
    <row r="3862" spans="1:13" x14ac:dyDescent="0.35">
      <c r="A3862">
        <v>2719</v>
      </c>
      <c r="B3862" t="s">
        <v>15</v>
      </c>
      <c r="C3862">
        <v>297046</v>
      </c>
      <c r="D3862" t="s">
        <v>17</v>
      </c>
      <c r="E3862" t="s">
        <v>16</v>
      </c>
      <c r="F3862" t="s">
        <v>12</v>
      </c>
      <c r="G3862" t="s">
        <v>12</v>
      </c>
      <c r="H3862" t="s">
        <v>13</v>
      </c>
      <c r="I3862">
        <v>44</v>
      </c>
      <c r="J3862" t="str">
        <f>IF(ABS((C3862-AVERAGE($C:$C))/_xlfn.STDEV.S(moras2[SALARIO]))&gt;1.96,"Atípico","No")</f>
        <v>No</v>
      </c>
      <c r="K3862" t="str">
        <f>IF(ABS((moras2[[#This Row],[EDAD]]-AVERAGE($I:$I))/_xlfn.STDEV.S($I:$I))&gt;1.96,"Atípico","No")</f>
        <v>No</v>
      </c>
      <c r="L3862" t="str">
        <f t="shared" si="120"/>
        <v>36-45</v>
      </c>
      <c r="M3862" t="str">
        <f t="shared" si="121"/>
        <v>0-500.000</v>
      </c>
    </row>
    <row r="3863" spans="1:13" x14ac:dyDescent="0.35">
      <c r="A3863">
        <v>1958</v>
      </c>
      <c r="B3863" t="s">
        <v>9</v>
      </c>
      <c r="C3863">
        <v>297046</v>
      </c>
      <c r="D3863" t="s">
        <v>17</v>
      </c>
      <c r="E3863" t="s">
        <v>16</v>
      </c>
      <c r="F3863" t="s">
        <v>12</v>
      </c>
      <c r="G3863" t="s">
        <v>13</v>
      </c>
      <c r="H3863" t="s">
        <v>13</v>
      </c>
      <c r="I3863">
        <v>45</v>
      </c>
      <c r="J3863" t="str">
        <f>IF(ABS((C3863-AVERAGE($C:$C))/_xlfn.STDEV.S(moras2[SALARIO]))&gt;1.96,"Atípico","No")</f>
        <v>No</v>
      </c>
      <c r="K3863" t="str">
        <f>IF(ABS((moras2[[#This Row],[EDAD]]-AVERAGE($I:$I))/_xlfn.STDEV.S($I:$I))&gt;1.96,"Atípico","No")</f>
        <v>No</v>
      </c>
      <c r="L3863" t="str">
        <f t="shared" si="120"/>
        <v>36-45</v>
      </c>
      <c r="M3863" t="str">
        <f t="shared" si="121"/>
        <v>0-500.000</v>
      </c>
    </row>
    <row r="3864" spans="1:13" x14ac:dyDescent="0.35">
      <c r="A3864">
        <v>2713</v>
      </c>
      <c r="B3864" t="s">
        <v>9</v>
      </c>
      <c r="C3864">
        <v>297046</v>
      </c>
      <c r="D3864" t="s">
        <v>17</v>
      </c>
      <c r="E3864" t="s">
        <v>16</v>
      </c>
      <c r="F3864" t="s">
        <v>12</v>
      </c>
      <c r="G3864" t="s">
        <v>12</v>
      </c>
      <c r="H3864" t="s">
        <v>12</v>
      </c>
      <c r="I3864">
        <v>46</v>
      </c>
      <c r="J3864" t="str">
        <f>IF(ABS((C3864-AVERAGE($C:$C))/_xlfn.STDEV.S(moras2[SALARIO]))&gt;1.96,"Atípico","No")</f>
        <v>No</v>
      </c>
      <c r="K3864" t="str">
        <f>IF(ABS((moras2[[#This Row],[EDAD]]-AVERAGE($I:$I))/_xlfn.STDEV.S($I:$I))&gt;1.96,"Atípico","No")</f>
        <v>No</v>
      </c>
      <c r="L3864" t="str">
        <f t="shared" si="120"/>
        <v>46-55</v>
      </c>
      <c r="M3864" t="str">
        <f t="shared" si="121"/>
        <v>0-500.000</v>
      </c>
    </row>
    <row r="3865" spans="1:13" x14ac:dyDescent="0.35">
      <c r="A3865">
        <v>2727</v>
      </c>
      <c r="B3865" t="s">
        <v>9</v>
      </c>
      <c r="C3865">
        <v>297046</v>
      </c>
      <c r="D3865" t="s">
        <v>17</v>
      </c>
      <c r="E3865" t="s">
        <v>16</v>
      </c>
      <c r="F3865" t="s">
        <v>12</v>
      </c>
      <c r="G3865" t="s">
        <v>13</v>
      </c>
      <c r="H3865" t="s">
        <v>13</v>
      </c>
      <c r="I3865">
        <v>46</v>
      </c>
      <c r="J3865" t="str">
        <f>IF(ABS((C3865-AVERAGE($C:$C))/_xlfn.STDEV.S(moras2[SALARIO]))&gt;1.96,"Atípico","No")</f>
        <v>No</v>
      </c>
      <c r="K3865" t="str">
        <f>IF(ABS((moras2[[#This Row],[EDAD]]-AVERAGE($I:$I))/_xlfn.STDEV.S($I:$I))&gt;1.96,"Atípico","No")</f>
        <v>No</v>
      </c>
      <c r="L3865" t="str">
        <f t="shared" si="120"/>
        <v>46-55</v>
      </c>
      <c r="M3865" t="str">
        <f t="shared" si="121"/>
        <v>0-500.000</v>
      </c>
    </row>
    <row r="3866" spans="1:13" x14ac:dyDescent="0.35">
      <c r="A3866">
        <v>437</v>
      </c>
      <c r="B3866" t="s">
        <v>15</v>
      </c>
      <c r="C3866">
        <v>297046</v>
      </c>
      <c r="D3866" t="s">
        <v>17</v>
      </c>
      <c r="E3866" t="s">
        <v>16</v>
      </c>
      <c r="F3866" t="s">
        <v>12</v>
      </c>
      <c r="G3866" t="s">
        <v>12</v>
      </c>
      <c r="H3866" t="s">
        <v>13</v>
      </c>
      <c r="I3866">
        <v>47</v>
      </c>
      <c r="J3866" t="str">
        <f>IF(ABS((C3866-AVERAGE($C:$C))/_xlfn.STDEV.S(moras2[SALARIO]))&gt;1.96,"Atípico","No")</f>
        <v>No</v>
      </c>
      <c r="K3866" t="str">
        <f>IF(ABS((moras2[[#This Row],[EDAD]]-AVERAGE($I:$I))/_xlfn.STDEV.S($I:$I))&gt;1.96,"Atípico","No")</f>
        <v>No</v>
      </c>
      <c r="L3866" t="str">
        <f t="shared" si="120"/>
        <v>46-55</v>
      </c>
      <c r="M3866" t="str">
        <f t="shared" si="121"/>
        <v>0-500.000</v>
      </c>
    </row>
    <row r="3867" spans="1:13" x14ac:dyDescent="0.35">
      <c r="A3867">
        <v>4752</v>
      </c>
      <c r="B3867" t="s">
        <v>15</v>
      </c>
      <c r="C3867">
        <v>297046</v>
      </c>
      <c r="D3867" t="s">
        <v>17</v>
      </c>
      <c r="E3867" t="s">
        <v>16</v>
      </c>
      <c r="F3867" t="s">
        <v>12</v>
      </c>
      <c r="G3867" t="s">
        <v>13</v>
      </c>
      <c r="H3867" t="s">
        <v>13</v>
      </c>
      <c r="I3867">
        <v>47</v>
      </c>
      <c r="J3867" t="str">
        <f>IF(ABS((C3867-AVERAGE($C:$C))/_xlfn.STDEV.S(moras2[SALARIO]))&gt;1.96,"Atípico","No")</f>
        <v>No</v>
      </c>
      <c r="K3867" t="str">
        <f>IF(ABS((moras2[[#This Row],[EDAD]]-AVERAGE($I:$I))/_xlfn.STDEV.S($I:$I))&gt;1.96,"Atípico","No")</f>
        <v>No</v>
      </c>
      <c r="L3867" t="str">
        <f t="shared" si="120"/>
        <v>46-55</v>
      </c>
      <c r="M3867" t="str">
        <f t="shared" si="121"/>
        <v>0-500.000</v>
      </c>
    </row>
    <row r="3868" spans="1:13" x14ac:dyDescent="0.35">
      <c r="A3868">
        <v>1162</v>
      </c>
      <c r="B3868" t="s">
        <v>9</v>
      </c>
      <c r="C3868">
        <v>297046</v>
      </c>
      <c r="D3868" t="s">
        <v>17</v>
      </c>
      <c r="E3868" t="s">
        <v>16</v>
      </c>
      <c r="F3868" t="s">
        <v>12</v>
      </c>
      <c r="G3868" t="s">
        <v>13</v>
      </c>
      <c r="H3868" t="s">
        <v>13</v>
      </c>
      <c r="I3868">
        <v>48</v>
      </c>
      <c r="J3868" t="str">
        <f>IF(ABS((C3868-AVERAGE($C:$C))/_xlfn.STDEV.S(moras2[SALARIO]))&gt;1.96,"Atípico","No")</f>
        <v>No</v>
      </c>
      <c r="K3868" t="str">
        <f>IF(ABS((moras2[[#This Row],[EDAD]]-AVERAGE($I:$I))/_xlfn.STDEV.S($I:$I))&gt;1.96,"Atípico","No")</f>
        <v>No</v>
      </c>
      <c r="L3868" t="str">
        <f t="shared" si="120"/>
        <v>46-55</v>
      </c>
      <c r="M3868" t="str">
        <f t="shared" si="121"/>
        <v>0-500.000</v>
      </c>
    </row>
    <row r="3869" spans="1:13" x14ac:dyDescent="0.35">
      <c r="A3869">
        <v>3925</v>
      </c>
      <c r="B3869" t="s">
        <v>9</v>
      </c>
      <c r="C3869">
        <v>297046</v>
      </c>
      <c r="D3869" t="s">
        <v>17</v>
      </c>
      <c r="E3869" t="s">
        <v>16</v>
      </c>
      <c r="F3869" t="s">
        <v>12</v>
      </c>
      <c r="G3869" t="s">
        <v>13</v>
      </c>
      <c r="H3869" t="s">
        <v>13</v>
      </c>
      <c r="I3869">
        <v>48</v>
      </c>
      <c r="J3869" t="str">
        <f>IF(ABS((C3869-AVERAGE($C:$C))/_xlfn.STDEV.S(moras2[SALARIO]))&gt;1.96,"Atípico","No")</f>
        <v>No</v>
      </c>
      <c r="K3869" t="str">
        <f>IF(ABS((moras2[[#This Row],[EDAD]]-AVERAGE($I:$I))/_xlfn.STDEV.S($I:$I))&gt;1.96,"Atípico","No")</f>
        <v>No</v>
      </c>
      <c r="L3869" t="str">
        <f t="shared" si="120"/>
        <v>46-55</v>
      </c>
      <c r="M3869" t="str">
        <f t="shared" si="121"/>
        <v>0-500.000</v>
      </c>
    </row>
    <row r="3870" spans="1:13" x14ac:dyDescent="0.35">
      <c r="A3870">
        <v>4692</v>
      </c>
      <c r="B3870" t="s">
        <v>15</v>
      </c>
      <c r="C3870">
        <v>297046</v>
      </c>
      <c r="D3870" t="s">
        <v>17</v>
      </c>
      <c r="E3870" t="s">
        <v>16</v>
      </c>
      <c r="F3870" t="s">
        <v>12</v>
      </c>
      <c r="G3870" t="s">
        <v>13</v>
      </c>
      <c r="H3870" t="s">
        <v>13</v>
      </c>
      <c r="I3870">
        <v>48</v>
      </c>
      <c r="J3870" t="str">
        <f>IF(ABS((C3870-AVERAGE($C:$C))/_xlfn.STDEV.S(moras2[SALARIO]))&gt;1.96,"Atípico","No")</f>
        <v>No</v>
      </c>
      <c r="K3870" t="str">
        <f>IF(ABS((moras2[[#This Row],[EDAD]]-AVERAGE($I:$I))/_xlfn.STDEV.S($I:$I))&gt;1.96,"Atípico","No")</f>
        <v>No</v>
      </c>
      <c r="L3870" t="str">
        <f t="shared" si="120"/>
        <v>46-55</v>
      </c>
      <c r="M3870" t="str">
        <f t="shared" si="121"/>
        <v>0-500.000</v>
      </c>
    </row>
    <row r="3871" spans="1:13" x14ac:dyDescent="0.35">
      <c r="A3871">
        <v>485</v>
      </c>
      <c r="B3871" t="s">
        <v>15</v>
      </c>
      <c r="C3871">
        <v>297046</v>
      </c>
      <c r="D3871" t="s">
        <v>17</v>
      </c>
      <c r="E3871" t="s">
        <v>16</v>
      </c>
      <c r="F3871" t="s">
        <v>12</v>
      </c>
      <c r="G3871" t="s">
        <v>13</v>
      </c>
      <c r="H3871" t="s">
        <v>13</v>
      </c>
      <c r="I3871">
        <v>49</v>
      </c>
      <c r="J3871" t="str">
        <f>IF(ABS((C3871-AVERAGE($C:$C))/_xlfn.STDEV.S(moras2[SALARIO]))&gt;1.96,"Atípico","No")</f>
        <v>No</v>
      </c>
      <c r="K3871" t="str">
        <f>IF(ABS((moras2[[#This Row],[EDAD]]-AVERAGE($I:$I))/_xlfn.STDEV.S($I:$I))&gt;1.96,"Atípico","No")</f>
        <v>No</v>
      </c>
      <c r="L3871" t="str">
        <f t="shared" si="120"/>
        <v>46-55</v>
      </c>
      <c r="M3871" t="str">
        <f t="shared" si="121"/>
        <v>0-500.000</v>
      </c>
    </row>
    <row r="3872" spans="1:13" x14ac:dyDescent="0.35">
      <c r="A3872">
        <v>1553</v>
      </c>
      <c r="B3872" t="s">
        <v>9</v>
      </c>
      <c r="C3872">
        <v>297046</v>
      </c>
      <c r="D3872" t="s">
        <v>17</v>
      </c>
      <c r="E3872" t="s">
        <v>16</v>
      </c>
      <c r="F3872" t="s">
        <v>12</v>
      </c>
      <c r="G3872" t="s">
        <v>13</v>
      </c>
      <c r="H3872" t="s">
        <v>13</v>
      </c>
      <c r="I3872">
        <v>49</v>
      </c>
      <c r="J3872" t="str">
        <f>IF(ABS((C3872-AVERAGE($C:$C))/_xlfn.STDEV.S(moras2[SALARIO]))&gt;1.96,"Atípico","No")</f>
        <v>No</v>
      </c>
      <c r="K3872" t="str">
        <f>IF(ABS((moras2[[#This Row],[EDAD]]-AVERAGE($I:$I))/_xlfn.STDEV.S($I:$I))&gt;1.96,"Atípico","No")</f>
        <v>No</v>
      </c>
      <c r="L3872" t="str">
        <f t="shared" si="120"/>
        <v>46-55</v>
      </c>
      <c r="M3872" t="str">
        <f t="shared" si="121"/>
        <v>0-500.000</v>
      </c>
    </row>
    <row r="3873" spans="1:13" x14ac:dyDescent="0.35">
      <c r="A3873">
        <v>80</v>
      </c>
      <c r="B3873" t="s">
        <v>15</v>
      </c>
      <c r="C3873">
        <v>297046</v>
      </c>
      <c r="D3873" t="s">
        <v>17</v>
      </c>
      <c r="E3873" t="s">
        <v>16</v>
      </c>
      <c r="F3873" t="s">
        <v>12</v>
      </c>
      <c r="G3873" t="s">
        <v>13</v>
      </c>
      <c r="H3873" t="s">
        <v>13</v>
      </c>
      <c r="I3873">
        <v>50</v>
      </c>
      <c r="J3873" t="str">
        <f>IF(ABS((C3873-AVERAGE($C:$C))/_xlfn.STDEV.S(moras2[SALARIO]))&gt;1.96,"Atípico","No")</f>
        <v>No</v>
      </c>
      <c r="K3873" t="str">
        <f>IF(ABS((moras2[[#This Row],[EDAD]]-AVERAGE($I:$I))/_xlfn.STDEV.S($I:$I))&gt;1.96,"Atípico","No")</f>
        <v>No</v>
      </c>
      <c r="L3873" t="str">
        <f t="shared" si="120"/>
        <v>46-55</v>
      </c>
      <c r="M3873" t="str">
        <f t="shared" si="121"/>
        <v>0-500.000</v>
      </c>
    </row>
    <row r="3874" spans="1:13" x14ac:dyDescent="0.35">
      <c r="A3874">
        <v>2546</v>
      </c>
      <c r="B3874" t="s">
        <v>15</v>
      </c>
      <c r="C3874">
        <v>297046</v>
      </c>
      <c r="D3874" t="s">
        <v>17</v>
      </c>
      <c r="E3874" t="s">
        <v>16</v>
      </c>
      <c r="F3874" t="s">
        <v>13</v>
      </c>
      <c r="G3874" t="s">
        <v>12</v>
      </c>
      <c r="H3874" t="s">
        <v>13</v>
      </c>
      <c r="I3874">
        <v>50</v>
      </c>
      <c r="J3874" t="str">
        <f>IF(ABS((C3874-AVERAGE($C:$C))/_xlfn.STDEV.S(moras2[SALARIO]))&gt;1.96,"Atípico","No")</f>
        <v>No</v>
      </c>
      <c r="K3874" t="str">
        <f>IF(ABS((moras2[[#This Row],[EDAD]]-AVERAGE($I:$I))/_xlfn.STDEV.S($I:$I))&gt;1.96,"Atípico","No")</f>
        <v>No</v>
      </c>
      <c r="L3874" t="str">
        <f t="shared" si="120"/>
        <v>46-55</v>
      </c>
      <c r="M3874" t="str">
        <f t="shared" si="121"/>
        <v>0-500.000</v>
      </c>
    </row>
    <row r="3875" spans="1:13" x14ac:dyDescent="0.35">
      <c r="A3875">
        <v>3766</v>
      </c>
      <c r="B3875" t="s">
        <v>9</v>
      </c>
      <c r="C3875">
        <v>297046</v>
      </c>
      <c r="D3875" t="s">
        <v>17</v>
      </c>
      <c r="E3875" t="s">
        <v>16</v>
      </c>
      <c r="F3875" t="s">
        <v>12</v>
      </c>
      <c r="G3875" t="s">
        <v>12</v>
      </c>
      <c r="H3875" t="s">
        <v>13</v>
      </c>
      <c r="I3875">
        <v>50</v>
      </c>
      <c r="J3875" t="str">
        <f>IF(ABS((C3875-AVERAGE($C:$C))/_xlfn.STDEV.S(moras2[SALARIO]))&gt;1.96,"Atípico","No")</f>
        <v>No</v>
      </c>
      <c r="K3875" t="str">
        <f>IF(ABS((moras2[[#This Row],[EDAD]]-AVERAGE($I:$I))/_xlfn.STDEV.S($I:$I))&gt;1.96,"Atípico","No")</f>
        <v>No</v>
      </c>
      <c r="L3875" t="str">
        <f t="shared" si="120"/>
        <v>46-55</v>
      </c>
      <c r="M3875" t="str">
        <f t="shared" si="121"/>
        <v>0-500.000</v>
      </c>
    </row>
    <row r="3876" spans="1:13" x14ac:dyDescent="0.35">
      <c r="A3876">
        <v>4403</v>
      </c>
      <c r="B3876" t="s">
        <v>9</v>
      </c>
      <c r="C3876">
        <v>297046</v>
      </c>
      <c r="D3876" t="s">
        <v>17</v>
      </c>
      <c r="E3876" t="s">
        <v>16</v>
      </c>
      <c r="F3876" t="s">
        <v>12</v>
      </c>
      <c r="G3876" t="s">
        <v>12</v>
      </c>
      <c r="H3876" t="s">
        <v>13</v>
      </c>
      <c r="I3876">
        <v>50</v>
      </c>
      <c r="J3876" t="str">
        <f>IF(ABS((C3876-AVERAGE($C:$C))/_xlfn.STDEV.S(moras2[SALARIO]))&gt;1.96,"Atípico","No")</f>
        <v>No</v>
      </c>
      <c r="K3876" t="str">
        <f>IF(ABS((moras2[[#This Row],[EDAD]]-AVERAGE($I:$I))/_xlfn.STDEV.S($I:$I))&gt;1.96,"Atípico","No")</f>
        <v>No</v>
      </c>
      <c r="L3876" t="str">
        <f t="shared" si="120"/>
        <v>46-55</v>
      </c>
      <c r="M3876" t="str">
        <f t="shared" si="121"/>
        <v>0-500.000</v>
      </c>
    </row>
    <row r="3877" spans="1:13" x14ac:dyDescent="0.35">
      <c r="A3877">
        <v>982</v>
      </c>
      <c r="B3877" t="s">
        <v>15</v>
      </c>
      <c r="C3877">
        <v>297046</v>
      </c>
      <c r="D3877" t="s">
        <v>17</v>
      </c>
      <c r="E3877" t="s">
        <v>16</v>
      </c>
      <c r="F3877" t="s">
        <v>12</v>
      </c>
      <c r="G3877" t="s">
        <v>12</v>
      </c>
      <c r="H3877" t="s">
        <v>13</v>
      </c>
      <c r="I3877">
        <v>51</v>
      </c>
      <c r="J3877" t="str">
        <f>IF(ABS((C3877-AVERAGE($C:$C))/_xlfn.STDEV.S(moras2[SALARIO]))&gt;1.96,"Atípico","No")</f>
        <v>No</v>
      </c>
      <c r="K3877" t="str">
        <f>IF(ABS((moras2[[#This Row],[EDAD]]-AVERAGE($I:$I))/_xlfn.STDEV.S($I:$I))&gt;1.96,"Atípico","No")</f>
        <v>No</v>
      </c>
      <c r="L3877" t="str">
        <f t="shared" si="120"/>
        <v>46-55</v>
      </c>
      <c r="M3877" t="str">
        <f t="shared" si="121"/>
        <v>0-500.000</v>
      </c>
    </row>
    <row r="3878" spans="1:13" x14ac:dyDescent="0.35">
      <c r="A3878">
        <v>1474</v>
      </c>
      <c r="B3878" t="s">
        <v>9</v>
      </c>
      <c r="C3878">
        <v>297046</v>
      </c>
      <c r="D3878" t="s">
        <v>17</v>
      </c>
      <c r="E3878" t="s">
        <v>16</v>
      </c>
      <c r="F3878" t="s">
        <v>12</v>
      </c>
      <c r="G3878" t="s">
        <v>13</v>
      </c>
      <c r="H3878" t="s">
        <v>13</v>
      </c>
      <c r="I3878">
        <v>51</v>
      </c>
      <c r="J3878" t="str">
        <f>IF(ABS((C3878-AVERAGE($C:$C))/_xlfn.STDEV.S(moras2[SALARIO]))&gt;1.96,"Atípico","No")</f>
        <v>No</v>
      </c>
      <c r="K3878" t="str">
        <f>IF(ABS((moras2[[#This Row],[EDAD]]-AVERAGE($I:$I))/_xlfn.STDEV.S($I:$I))&gt;1.96,"Atípico","No")</f>
        <v>No</v>
      </c>
      <c r="L3878" t="str">
        <f t="shared" si="120"/>
        <v>46-55</v>
      </c>
      <c r="M3878" t="str">
        <f t="shared" si="121"/>
        <v>0-500.000</v>
      </c>
    </row>
    <row r="3879" spans="1:13" x14ac:dyDescent="0.35">
      <c r="A3879">
        <v>4835</v>
      </c>
      <c r="B3879" t="s">
        <v>9</v>
      </c>
      <c r="C3879">
        <v>297046</v>
      </c>
      <c r="D3879" t="s">
        <v>17</v>
      </c>
      <c r="E3879" t="s">
        <v>16</v>
      </c>
      <c r="F3879" t="s">
        <v>12</v>
      </c>
      <c r="G3879" t="s">
        <v>13</v>
      </c>
      <c r="H3879" t="s">
        <v>13</v>
      </c>
      <c r="I3879">
        <v>51</v>
      </c>
      <c r="J3879" t="str">
        <f>IF(ABS((C3879-AVERAGE($C:$C))/_xlfn.STDEV.S(moras2[SALARIO]))&gt;1.96,"Atípico","No")</f>
        <v>No</v>
      </c>
      <c r="K3879" t="str">
        <f>IF(ABS((moras2[[#This Row],[EDAD]]-AVERAGE($I:$I))/_xlfn.STDEV.S($I:$I))&gt;1.96,"Atípico","No")</f>
        <v>No</v>
      </c>
      <c r="L3879" t="str">
        <f t="shared" si="120"/>
        <v>46-55</v>
      </c>
      <c r="M3879" t="str">
        <f t="shared" si="121"/>
        <v>0-500.000</v>
      </c>
    </row>
    <row r="3880" spans="1:13" x14ac:dyDescent="0.35">
      <c r="A3880">
        <v>791</v>
      </c>
      <c r="B3880" t="s">
        <v>15</v>
      </c>
      <c r="C3880">
        <v>297046</v>
      </c>
      <c r="D3880" t="s">
        <v>17</v>
      </c>
      <c r="E3880" t="s">
        <v>16</v>
      </c>
      <c r="F3880" t="s">
        <v>12</v>
      </c>
      <c r="G3880" t="s">
        <v>13</v>
      </c>
      <c r="H3880" t="s">
        <v>13</v>
      </c>
      <c r="I3880">
        <v>52</v>
      </c>
      <c r="J3880" t="str">
        <f>IF(ABS((C3880-AVERAGE($C:$C))/_xlfn.STDEV.S(moras2[SALARIO]))&gt;1.96,"Atípico","No")</f>
        <v>No</v>
      </c>
      <c r="K3880" t="str">
        <f>IF(ABS((moras2[[#This Row],[EDAD]]-AVERAGE($I:$I))/_xlfn.STDEV.S($I:$I))&gt;1.96,"Atípico","No")</f>
        <v>No</v>
      </c>
      <c r="L3880" t="str">
        <f t="shared" si="120"/>
        <v>46-55</v>
      </c>
      <c r="M3880" t="str">
        <f t="shared" si="121"/>
        <v>0-500.000</v>
      </c>
    </row>
    <row r="3881" spans="1:13" x14ac:dyDescent="0.35">
      <c r="A3881">
        <v>2499</v>
      </c>
      <c r="B3881" t="s">
        <v>9</v>
      </c>
      <c r="C3881">
        <v>297046</v>
      </c>
      <c r="D3881" t="s">
        <v>17</v>
      </c>
      <c r="E3881" t="s">
        <v>16</v>
      </c>
      <c r="F3881" t="s">
        <v>12</v>
      </c>
      <c r="G3881" t="s">
        <v>12</v>
      </c>
      <c r="H3881" t="s">
        <v>12</v>
      </c>
      <c r="I3881">
        <v>52</v>
      </c>
      <c r="J3881" t="str">
        <f>IF(ABS((C3881-AVERAGE($C:$C))/_xlfn.STDEV.S(moras2[SALARIO]))&gt;1.96,"Atípico","No")</f>
        <v>No</v>
      </c>
      <c r="K3881" t="str">
        <f>IF(ABS((moras2[[#This Row],[EDAD]]-AVERAGE($I:$I))/_xlfn.STDEV.S($I:$I))&gt;1.96,"Atípico","No")</f>
        <v>No</v>
      </c>
      <c r="L3881" t="str">
        <f t="shared" si="120"/>
        <v>46-55</v>
      </c>
      <c r="M3881" t="str">
        <f t="shared" si="121"/>
        <v>0-500.000</v>
      </c>
    </row>
    <row r="3882" spans="1:13" x14ac:dyDescent="0.35">
      <c r="A3882">
        <v>3692</v>
      </c>
      <c r="B3882" t="s">
        <v>15</v>
      </c>
      <c r="C3882">
        <v>297046</v>
      </c>
      <c r="D3882" t="s">
        <v>17</v>
      </c>
      <c r="E3882" t="s">
        <v>16</v>
      </c>
      <c r="F3882" t="s">
        <v>12</v>
      </c>
      <c r="G3882" t="s">
        <v>13</v>
      </c>
      <c r="H3882" t="s">
        <v>13</v>
      </c>
      <c r="I3882">
        <v>52</v>
      </c>
      <c r="J3882" t="str">
        <f>IF(ABS((C3882-AVERAGE($C:$C))/_xlfn.STDEV.S(moras2[SALARIO]))&gt;1.96,"Atípico","No")</f>
        <v>No</v>
      </c>
      <c r="K3882" t="str">
        <f>IF(ABS((moras2[[#This Row],[EDAD]]-AVERAGE($I:$I))/_xlfn.STDEV.S($I:$I))&gt;1.96,"Atípico","No")</f>
        <v>No</v>
      </c>
      <c r="L3882" t="str">
        <f t="shared" si="120"/>
        <v>46-55</v>
      </c>
      <c r="M3882" t="str">
        <f t="shared" si="121"/>
        <v>0-500.000</v>
      </c>
    </row>
    <row r="3883" spans="1:13" x14ac:dyDescent="0.35">
      <c r="A3883">
        <v>3894</v>
      </c>
      <c r="B3883" t="s">
        <v>15</v>
      </c>
      <c r="C3883">
        <v>297046</v>
      </c>
      <c r="D3883" t="s">
        <v>17</v>
      </c>
      <c r="E3883" t="s">
        <v>16</v>
      </c>
      <c r="F3883" t="s">
        <v>13</v>
      </c>
      <c r="G3883" t="s">
        <v>13</v>
      </c>
      <c r="H3883" t="s">
        <v>13</v>
      </c>
      <c r="I3883">
        <v>52</v>
      </c>
      <c r="J3883" t="str">
        <f>IF(ABS((C3883-AVERAGE($C:$C))/_xlfn.STDEV.S(moras2[SALARIO]))&gt;1.96,"Atípico","No")</f>
        <v>No</v>
      </c>
      <c r="K3883" t="str">
        <f>IF(ABS((moras2[[#This Row],[EDAD]]-AVERAGE($I:$I))/_xlfn.STDEV.S($I:$I))&gt;1.96,"Atípico","No")</f>
        <v>No</v>
      </c>
      <c r="L3883" t="str">
        <f t="shared" si="120"/>
        <v>46-55</v>
      </c>
      <c r="M3883" t="str">
        <f t="shared" si="121"/>
        <v>0-500.000</v>
      </c>
    </row>
    <row r="3884" spans="1:13" x14ac:dyDescent="0.35">
      <c r="A3884">
        <v>833</v>
      </c>
      <c r="B3884" t="s">
        <v>9</v>
      </c>
      <c r="C3884">
        <v>297046</v>
      </c>
      <c r="D3884" t="s">
        <v>17</v>
      </c>
      <c r="E3884" t="s">
        <v>16</v>
      </c>
      <c r="F3884" t="s">
        <v>12</v>
      </c>
      <c r="G3884" t="s">
        <v>13</v>
      </c>
      <c r="H3884" t="s">
        <v>13</v>
      </c>
      <c r="I3884">
        <v>53</v>
      </c>
      <c r="J3884" t="str">
        <f>IF(ABS((C3884-AVERAGE($C:$C))/_xlfn.STDEV.S(moras2[SALARIO]))&gt;1.96,"Atípico","No")</f>
        <v>No</v>
      </c>
      <c r="K3884" t="str">
        <f>IF(ABS((moras2[[#This Row],[EDAD]]-AVERAGE($I:$I))/_xlfn.STDEV.S($I:$I))&gt;1.96,"Atípico","No")</f>
        <v>No</v>
      </c>
      <c r="L3884" t="str">
        <f t="shared" si="120"/>
        <v>46-55</v>
      </c>
      <c r="M3884" t="str">
        <f t="shared" si="121"/>
        <v>0-500.000</v>
      </c>
    </row>
    <row r="3885" spans="1:13" x14ac:dyDescent="0.35">
      <c r="A3885">
        <v>1811</v>
      </c>
      <c r="B3885" t="s">
        <v>15</v>
      </c>
      <c r="C3885">
        <v>297046</v>
      </c>
      <c r="D3885" t="s">
        <v>17</v>
      </c>
      <c r="E3885" t="s">
        <v>16</v>
      </c>
      <c r="F3885" t="s">
        <v>12</v>
      </c>
      <c r="G3885" t="s">
        <v>13</v>
      </c>
      <c r="H3885" t="s">
        <v>13</v>
      </c>
      <c r="I3885">
        <v>53</v>
      </c>
      <c r="J3885" t="str">
        <f>IF(ABS((C3885-AVERAGE($C:$C))/_xlfn.STDEV.S(moras2[SALARIO]))&gt;1.96,"Atípico","No")</f>
        <v>No</v>
      </c>
      <c r="K3885" t="str">
        <f>IF(ABS((moras2[[#This Row],[EDAD]]-AVERAGE($I:$I))/_xlfn.STDEV.S($I:$I))&gt;1.96,"Atípico","No")</f>
        <v>No</v>
      </c>
      <c r="L3885" t="str">
        <f t="shared" si="120"/>
        <v>46-55</v>
      </c>
      <c r="M3885" t="str">
        <f t="shared" si="121"/>
        <v>0-500.000</v>
      </c>
    </row>
    <row r="3886" spans="1:13" x14ac:dyDescent="0.35">
      <c r="A3886">
        <v>2319</v>
      </c>
      <c r="B3886" t="s">
        <v>9</v>
      </c>
      <c r="C3886">
        <v>297046</v>
      </c>
      <c r="D3886" t="s">
        <v>17</v>
      </c>
      <c r="E3886" t="s">
        <v>16</v>
      </c>
      <c r="F3886" t="s">
        <v>12</v>
      </c>
      <c r="G3886" t="s">
        <v>13</v>
      </c>
      <c r="H3886" t="s">
        <v>13</v>
      </c>
      <c r="I3886">
        <v>53</v>
      </c>
      <c r="J3886" t="str">
        <f>IF(ABS((C3886-AVERAGE($C:$C))/_xlfn.STDEV.S(moras2[SALARIO]))&gt;1.96,"Atípico","No")</f>
        <v>No</v>
      </c>
      <c r="K3886" t="str">
        <f>IF(ABS((moras2[[#This Row],[EDAD]]-AVERAGE($I:$I))/_xlfn.STDEV.S($I:$I))&gt;1.96,"Atípico","No")</f>
        <v>No</v>
      </c>
      <c r="L3886" t="str">
        <f t="shared" si="120"/>
        <v>46-55</v>
      </c>
      <c r="M3886" t="str">
        <f t="shared" si="121"/>
        <v>0-500.000</v>
      </c>
    </row>
    <row r="3887" spans="1:13" x14ac:dyDescent="0.35">
      <c r="A3887">
        <v>2537</v>
      </c>
      <c r="B3887" t="s">
        <v>9</v>
      </c>
      <c r="C3887">
        <v>297046</v>
      </c>
      <c r="D3887" t="s">
        <v>17</v>
      </c>
      <c r="E3887" t="s">
        <v>16</v>
      </c>
      <c r="F3887" t="s">
        <v>12</v>
      </c>
      <c r="G3887" t="s">
        <v>13</v>
      </c>
      <c r="H3887" t="s">
        <v>13</v>
      </c>
      <c r="I3887">
        <v>53</v>
      </c>
      <c r="J3887" t="str">
        <f>IF(ABS((C3887-AVERAGE($C:$C))/_xlfn.STDEV.S(moras2[SALARIO]))&gt;1.96,"Atípico","No")</f>
        <v>No</v>
      </c>
      <c r="K3887" t="str">
        <f>IF(ABS((moras2[[#This Row],[EDAD]]-AVERAGE($I:$I))/_xlfn.STDEV.S($I:$I))&gt;1.96,"Atípico","No")</f>
        <v>No</v>
      </c>
      <c r="L3887" t="str">
        <f t="shared" si="120"/>
        <v>46-55</v>
      </c>
      <c r="M3887" t="str">
        <f t="shared" si="121"/>
        <v>0-500.000</v>
      </c>
    </row>
    <row r="3888" spans="1:13" x14ac:dyDescent="0.35">
      <c r="A3888">
        <v>432</v>
      </c>
      <c r="B3888" t="s">
        <v>15</v>
      </c>
      <c r="C3888">
        <v>297046</v>
      </c>
      <c r="D3888" t="s">
        <v>17</v>
      </c>
      <c r="E3888" t="s">
        <v>16</v>
      </c>
      <c r="F3888" t="s">
        <v>12</v>
      </c>
      <c r="G3888" t="s">
        <v>13</v>
      </c>
      <c r="H3888" t="s">
        <v>13</v>
      </c>
      <c r="I3888">
        <v>54</v>
      </c>
      <c r="J3888" t="str">
        <f>IF(ABS((C3888-AVERAGE($C:$C))/_xlfn.STDEV.S(moras2[SALARIO]))&gt;1.96,"Atípico","No")</f>
        <v>No</v>
      </c>
      <c r="K3888" t="str">
        <f>IF(ABS((moras2[[#This Row],[EDAD]]-AVERAGE($I:$I))/_xlfn.STDEV.S($I:$I))&gt;1.96,"Atípico","No")</f>
        <v>No</v>
      </c>
      <c r="L3888" t="str">
        <f t="shared" si="120"/>
        <v>46-55</v>
      </c>
      <c r="M3888" t="str">
        <f t="shared" si="121"/>
        <v>0-500.000</v>
      </c>
    </row>
    <row r="3889" spans="1:13" x14ac:dyDescent="0.35">
      <c r="A3889">
        <v>2025</v>
      </c>
      <c r="B3889" t="s">
        <v>15</v>
      </c>
      <c r="C3889">
        <v>297046</v>
      </c>
      <c r="D3889" t="s">
        <v>17</v>
      </c>
      <c r="E3889" t="s">
        <v>16</v>
      </c>
      <c r="F3889" t="s">
        <v>13</v>
      </c>
      <c r="G3889" t="s">
        <v>13</v>
      </c>
      <c r="H3889" t="s">
        <v>12</v>
      </c>
      <c r="I3889">
        <v>54</v>
      </c>
      <c r="J3889" t="str">
        <f>IF(ABS((C3889-AVERAGE($C:$C))/_xlfn.STDEV.S(moras2[SALARIO]))&gt;1.96,"Atípico","No")</f>
        <v>No</v>
      </c>
      <c r="K3889" t="str">
        <f>IF(ABS((moras2[[#This Row],[EDAD]]-AVERAGE($I:$I))/_xlfn.STDEV.S($I:$I))&gt;1.96,"Atípico","No")</f>
        <v>No</v>
      </c>
      <c r="L3889" t="str">
        <f t="shared" si="120"/>
        <v>46-55</v>
      </c>
      <c r="M3889" t="str">
        <f t="shared" si="121"/>
        <v>0-500.000</v>
      </c>
    </row>
    <row r="3890" spans="1:13" x14ac:dyDescent="0.35">
      <c r="A3890">
        <v>4695</v>
      </c>
      <c r="B3890" t="s">
        <v>9</v>
      </c>
      <c r="C3890">
        <v>297046</v>
      </c>
      <c r="D3890" t="s">
        <v>17</v>
      </c>
      <c r="E3890" t="s">
        <v>16</v>
      </c>
      <c r="F3890" t="s">
        <v>12</v>
      </c>
      <c r="G3890" t="s">
        <v>13</v>
      </c>
      <c r="H3890" t="s">
        <v>12</v>
      </c>
      <c r="I3890">
        <v>54</v>
      </c>
      <c r="J3890" t="str">
        <f>IF(ABS((C3890-AVERAGE($C:$C))/_xlfn.STDEV.S(moras2[SALARIO]))&gt;1.96,"Atípico","No")</f>
        <v>No</v>
      </c>
      <c r="K3890" t="str">
        <f>IF(ABS((moras2[[#This Row],[EDAD]]-AVERAGE($I:$I))/_xlfn.STDEV.S($I:$I))&gt;1.96,"Atípico","No")</f>
        <v>No</v>
      </c>
      <c r="L3890" t="str">
        <f t="shared" si="120"/>
        <v>46-55</v>
      </c>
      <c r="M3890" t="str">
        <f t="shared" si="121"/>
        <v>0-500.000</v>
      </c>
    </row>
    <row r="3891" spans="1:13" x14ac:dyDescent="0.35">
      <c r="A3891">
        <v>2426</v>
      </c>
      <c r="B3891" t="s">
        <v>15</v>
      </c>
      <c r="C3891">
        <v>297046</v>
      </c>
      <c r="D3891" t="s">
        <v>17</v>
      </c>
      <c r="E3891" t="s">
        <v>16</v>
      </c>
      <c r="F3891" t="s">
        <v>12</v>
      </c>
      <c r="G3891" t="s">
        <v>12</v>
      </c>
      <c r="H3891" t="s">
        <v>13</v>
      </c>
      <c r="I3891">
        <v>55</v>
      </c>
      <c r="J3891" t="str">
        <f>IF(ABS((C3891-AVERAGE($C:$C))/_xlfn.STDEV.S(moras2[SALARIO]))&gt;1.96,"Atípico","No")</f>
        <v>No</v>
      </c>
      <c r="K3891" t="str">
        <f>IF(ABS((moras2[[#This Row],[EDAD]]-AVERAGE($I:$I))/_xlfn.STDEV.S($I:$I))&gt;1.96,"Atípico","No")</f>
        <v>No</v>
      </c>
      <c r="L3891" t="str">
        <f t="shared" si="120"/>
        <v>46-55</v>
      </c>
      <c r="M3891" t="str">
        <f t="shared" si="121"/>
        <v>0-500.000</v>
      </c>
    </row>
    <row r="3892" spans="1:13" x14ac:dyDescent="0.35">
      <c r="A3892">
        <v>2812</v>
      </c>
      <c r="B3892" t="s">
        <v>9</v>
      </c>
      <c r="C3892">
        <v>297046</v>
      </c>
      <c r="D3892" t="s">
        <v>17</v>
      </c>
      <c r="E3892" t="s">
        <v>16</v>
      </c>
      <c r="F3892" t="s">
        <v>12</v>
      </c>
      <c r="G3892" t="s">
        <v>13</v>
      </c>
      <c r="H3892" t="s">
        <v>13</v>
      </c>
      <c r="I3892">
        <v>55</v>
      </c>
      <c r="J3892" t="str">
        <f>IF(ABS((C3892-AVERAGE($C:$C))/_xlfn.STDEV.S(moras2[SALARIO]))&gt;1.96,"Atípico","No")</f>
        <v>No</v>
      </c>
      <c r="K3892" t="str">
        <f>IF(ABS((moras2[[#This Row],[EDAD]]-AVERAGE($I:$I))/_xlfn.STDEV.S($I:$I))&gt;1.96,"Atípico","No")</f>
        <v>No</v>
      </c>
      <c r="L3892" t="str">
        <f t="shared" si="120"/>
        <v>46-55</v>
      </c>
      <c r="M3892" t="str">
        <f t="shared" si="121"/>
        <v>0-500.000</v>
      </c>
    </row>
    <row r="3893" spans="1:13" x14ac:dyDescent="0.35">
      <c r="A3893">
        <v>2934</v>
      </c>
      <c r="B3893" t="s">
        <v>15</v>
      </c>
      <c r="C3893">
        <v>297046</v>
      </c>
      <c r="D3893" t="s">
        <v>17</v>
      </c>
      <c r="E3893" t="s">
        <v>16</v>
      </c>
      <c r="F3893" t="s">
        <v>12</v>
      </c>
      <c r="G3893" t="s">
        <v>13</v>
      </c>
      <c r="H3893" t="s">
        <v>13</v>
      </c>
      <c r="I3893">
        <v>55</v>
      </c>
      <c r="J3893" t="str">
        <f>IF(ABS((C3893-AVERAGE($C:$C))/_xlfn.STDEV.S(moras2[SALARIO]))&gt;1.96,"Atípico","No")</f>
        <v>No</v>
      </c>
      <c r="K3893" t="str">
        <f>IF(ABS((moras2[[#This Row],[EDAD]]-AVERAGE($I:$I))/_xlfn.STDEV.S($I:$I))&gt;1.96,"Atípico","No")</f>
        <v>No</v>
      </c>
      <c r="L3893" t="str">
        <f t="shared" si="120"/>
        <v>46-55</v>
      </c>
      <c r="M3893" t="str">
        <f t="shared" si="121"/>
        <v>0-500.000</v>
      </c>
    </row>
    <row r="3894" spans="1:13" x14ac:dyDescent="0.35">
      <c r="A3894">
        <v>4379</v>
      </c>
      <c r="B3894" t="s">
        <v>15</v>
      </c>
      <c r="C3894">
        <v>297046</v>
      </c>
      <c r="D3894" t="s">
        <v>17</v>
      </c>
      <c r="E3894" t="s">
        <v>16</v>
      </c>
      <c r="F3894" t="s">
        <v>12</v>
      </c>
      <c r="G3894" t="s">
        <v>13</v>
      </c>
      <c r="H3894" t="s">
        <v>13</v>
      </c>
      <c r="I3894">
        <v>55</v>
      </c>
      <c r="J3894" t="str">
        <f>IF(ABS((C3894-AVERAGE($C:$C))/_xlfn.STDEV.S(moras2[SALARIO]))&gt;1.96,"Atípico","No")</f>
        <v>No</v>
      </c>
      <c r="K3894" t="str">
        <f>IF(ABS((moras2[[#This Row],[EDAD]]-AVERAGE($I:$I))/_xlfn.STDEV.S($I:$I))&gt;1.96,"Atípico","No")</f>
        <v>No</v>
      </c>
      <c r="L3894" t="str">
        <f t="shared" si="120"/>
        <v>46-55</v>
      </c>
      <c r="M3894" t="str">
        <f t="shared" si="121"/>
        <v>0-500.000</v>
      </c>
    </row>
    <row r="3895" spans="1:13" x14ac:dyDescent="0.35">
      <c r="A3895">
        <v>4851</v>
      </c>
      <c r="B3895" t="s">
        <v>15</v>
      </c>
      <c r="C3895">
        <v>297046</v>
      </c>
      <c r="D3895" t="s">
        <v>17</v>
      </c>
      <c r="E3895" t="s">
        <v>16</v>
      </c>
      <c r="F3895" t="s">
        <v>12</v>
      </c>
      <c r="G3895" t="s">
        <v>13</v>
      </c>
      <c r="H3895" t="s">
        <v>13</v>
      </c>
      <c r="I3895">
        <v>55</v>
      </c>
      <c r="J3895" t="str">
        <f>IF(ABS((C3895-AVERAGE($C:$C))/_xlfn.STDEV.S(moras2[SALARIO]))&gt;1.96,"Atípico","No")</f>
        <v>No</v>
      </c>
      <c r="K3895" t="str">
        <f>IF(ABS((moras2[[#This Row],[EDAD]]-AVERAGE($I:$I))/_xlfn.STDEV.S($I:$I))&gt;1.96,"Atípico","No")</f>
        <v>No</v>
      </c>
      <c r="L3895" t="str">
        <f t="shared" si="120"/>
        <v>46-55</v>
      </c>
      <c r="M3895" t="str">
        <f t="shared" si="121"/>
        <v>0-500.000</v>
      </c>
    </row>
    <row r="3896" spans="1:13" x14ac:dyDescent="0.35">
      <c r="A3896">
        <v>939</v>
      </c>
      <c r="B3896" t="s">
        <v>15</v>
      </c>
      <c r="C3896">
        <v>297046</v>
      </c>
      <c r="D3896" t="s">
        <v>17</v>
      </c>
      <c r="E3896" t="s">
        <v>16</v>
      </c>
      <c r="F3896" t="s">
        <v>12</v>
      </c>
      <c r="G3896" t="s">
        <v>13</v>
      </c>
      <c r="H3896" t="s">
        <v>13</v>
      </c>
      <c r="I3896">
        <v>56</v>
      </c>
      <c r="J3896" t="str">
        <f>IF(ABS((C3896-AVERAGE($C:$C))/_xlfn.STDEV.S(moras2[SALARIO]))&gt;1.96,"Atípico","No")</f>
        <v>No</v>
      </c>
      <c r="K3896" t="str">
        <f>IF(ABS((moras2[[#This Row],[EDAD]]-AVERAGE($I:$I))/_xlfn.STDEV.S($I:$I))&gt;1.96,"Atípico","No")</f>
        <v>No</v>
      </c>
      <c r="L3896" t="str">
        <f t="shared" si="120"/>
        <v>56+</v>
      </c>
      <c r="M3896" t="str">
        <f t="shared" si="121"/>
        <v>0-500.000</v>
      </c>
    </row>
    <row r="3897" spans="1:13" x14ac:dyDescent="0.35">
      <c r="A3897">
        <v>1369</v>
      </c>
      <c r="B3897" t="s">
        <v>15</v>
      </c>
      <c r="C3897">
        <v>297046</v>
      </c>
      <c r="D3897" t="s">
        <v>17</v>
      </c>
      <c r="E3897" t="s">
        <v>16</v>
      </c>
      <c r="F3897" t="s">
        <v>12</v>
      </c>
      <c r="G3897" t="s">
        <v>13</v>
      </c>
      <c r="H3897" t="s">
        <v>13</v>
      </c>
      <c r="I3897">
        <v>56</v>
      </c>
      <c r="J3897" t="str">
        <f>IF(ABS((C3897-AVERAGE($C:$C))/_xlfn.STDEV.S(moras2[SALARIO]))&gt;1.96,"Atípico","No")</f>
        <v>No</v>
      </c>
      <c r="K3897" t="str">
        <f>IF(ABS((moras2[[#This Row],[EDAD]]-AVERAGE($I:$I))/_xlfn.STDEV.S($I:$I))&gt;1.96,"Atípico","No")</f>
        <v>No</v>
      </c>
      <c r="L3897" t="str">
        <f t="shared" si="120"/>
        <v>56+</v>
      </c>
      <c r="M3897" t="str">
        <f t="shared" si="121"/>
        <v>0-500.000</v>
      </c>
    </row>
    <row r="3898" spans="1:13" x14ac:dyDescent="0.35">
      <c r="A3898">
        <v>4576</v>
      </c>
      <c r="B3898" t="s">
        <v>9</v>
      </c>
      <c r="C3898">
        <v>297046</v>
      </c>
      <c r="D3898" t="s">
        <v>17</v>
      </c>
      <c r="E3898" t="s">
        <v>16</v>
      </c>
      <c r="F3898" t="s">
        <v>12</v>
      </c>
      <c r="G3898" t="s">
        <v>13</v>
      </c>
      <c r="H3898" t="s">
        <v>13</v>
      </c>
      <c r="I3898">
        <v>56</v>
      </c>
      <c r="J3898" t="str">
        <f>IF(ABS((C3898-AVERAGE($C:$C))/_xlfn.STDEV.S(moras2[SALARIO]))&gt;1.96,"Atípico","No")</f>
        <v>No</v>
      </c>
      <c r="K3898" t="str">
        <f>IF(ABS((moras2[[#This Row],[EDAD]]-AVERAGE($I:$I))/_xlfn.STDEV.S($I:$I))&gt;1.96,"Atípico","No")</f>
        <v>No</v>
      </c>
      <c r="L3898" t="str">
        <f t="shared" si="120"/>
        <v>56+</v>
      </c>
      <c r="M3898" t="str">
        <f t="shared" si="121"/>
        <v>0-500.000</v>
      </c>
    </row>
    <row r="3899" spans="1:13" x14ac:dyDescent="0.35">
      <c r="A3899">
        <v>2857</v>
      </c>
      <c r="B3899" t="s">
        <v>9</v>
      </c>
      <c r="C3899">
        <v>297046</v>
      </c>
      <c r="D3899" t="s">
        <v>17</v>
      </c>
      <c r="E3899" t="s">
        <v>16</v>
      </c>
      <c r="F3899" t="s">
        <v>12</v>
      </c>
      <c r="G3899" t="s">
        <v>12</v>
      </c>
      <c r="H3899" t="s">
        <v>12</v>
      </c>
      <c r="I3899">
        <v>57</v>
      </c>
      <c r="J3899" t="str">
        <f>IF(ABS((C3899-AVERAGE($C:$C))/_xlfn.STDEV.S(moras2[SALARIO]))&gt;1.96,"Atípico","No")</f>
        <v>No</v>
      </c>
      <c r="K3899" t="str">
        <f>IF(ABS((moras2[[#This Row],[EDAD]]-AVERAGE($I:$I))/_xlfn.STDEV.S($I:$I))&gt;1.96,"Atípico","No")</f>
        <v>No</v>
      </c>
      <c r="L3899" t="str">
        <f t="shared" si="120"/>
        <v>56+</v>
      </c>
      <c r="M3899" t="str">
        <f t="shared" si="121"/>
        <v>0-500.000</v>
      </c>
    </row>
    <row r="3900" spans="1:13" x14ac:dyDescent="0.35">
      <c r="A3900">
        <v>3318</v>
      </c>
      <c r="B3900" t="s">
        <v>15</v>
      </c>
      <c r="C3900">
        <v>297046</v>
      </c>
      <c r="D3900" t="s">
        <v>17</v>
      </c>
      <c r="E3900" t="s">
        <v>16</v>
      </c>
      <c r="F3900" t="s">
        <v>12</v>
      </c>
      <c r="G3900" t="s">
        <v>13</v>
      </c>
      <c r="H3900" t="s">
        <v>13</v>
      </c>
      <c r="I3900">
        <v>57</v>
      </c>
      <c r="J3900" t="str">
        <f>IF(ABS((C3900-AVERAGE($C:$C))/_xlfn.STDEV.S(moras2[SALARIO]))&gt;1.96,"Atípico","No")</f>
        <v>No</v>
      </c>
      <c r="K3900" t="str">
        <f>IF(ABS((moras2[[#This Row],[EDAD]]-AVERAGE($I:$I))/_xlfn.STDEV.S($I:$I))&gt;1.96,"Atípico","No")</f>
        <v>No</v>
      </c>
      <c r="L3900" t="str">
        <f t="shared" si="120"/>
        <v>56+</v>
      </c>
      <c r="M3900" t="str">
        <f t="shared" si="121"/>
        <v>0-500.000</v>
      </c>
    </row>
    <row r="3901" spans="1:13" x14ac:dyDescent="0.35">
      <c r="A3901">
        <v>1619</v>
      </c>
      <c r="B3901" t="s">
        <v>15</v>
      </c>
      <c r="C3901">
        <v>297046</v>
      </c>
      <c r="D3901" t="s">
        <v>17</v>
      </c>
      <c r="E3901" t="s">
        <v>16</v>
      </c>
      <c r="F3901" t="s">
        <v>12</v>
      </c>
      <c r="G3901" t="s">
        <v>13</v>
      </c>
      <c r="H3901" t="s">
        <v>13</v>
      </c>
      <c r="I3901">
        <v>58</v>
      </c>
      <c r="J3901" t="str">
        <f>IF(ABS((C3901-AVERAGE($C:$C))/_xlfn.STDEV.S(moras2[SALARIO]))&gt;1.96,"Atípico","No")</f>
        <v>No</v>
      </c>
      <c r="K3901" t="str">
        <f>IF(ABS((moras2[[#This Row],[EDAD]]-AVERAGE($I:$I))/_xlfn.STDEV.S($I:$I))&gt;1.96,"Atípico","No")</f>
        <v>No</v>
      </c>
      <c r="L3901" t="str">
        <f t="shared" si="120"/>
        <v>56+</v>
      </c>
      <c r="M3901" t="str">
        <f t="shared" si="121"/>
        <v>0-500.000</v>
      </c>
    </row>
    <row r="3902" spans="1:13" x14ac:dyDescent="0.35">
      <c r="A3902">
        <v>2301</v>
      </c>
      <c r="B3902" t="s">
        <v>15</v>
      </c>
      <c r="C3902">
        <v>297046</v>
      </c>
      <c r="D3902" t="s">
        <v>17</v>
      </c>
      <c r="E3902" t="s">
        <v>16</v>
      </c>
      <c r="F3902" t="s">
        <v>12</v>
      </c>
      <c r="G3902" t="s">
        <v>13</v>
      </c>
      <c r="H3902" t="s">
        <v>13</v>
      </c>
      <c r="I3902">
        <v>58</v>
      </c>
      <c r="J3902" t="str">
        <f>IF(ABS((C3902-AVERAGE($C:$C))/_xlfn.STDEV.S(moras2[SALARIO]))&gt;1.96,"Atípico","No")</f>
        <v>No</v>
      </c>
      <c r="K3902" t="str">
        <f>IF(ABS((moras2[[#This Row],[EDAD]]-AVERAGE($I:$I))/_xlfn.STDEV.S($I:$I))&gt;1.96,"Atípico","No")</f>
        <v>No</v>
      </c>
      <c r="L3902" t="str">
        <f t="shared" si="120"/>
        <v>56+</v>
      </c>
      <c r="M3902" t="str">
        <f t="shared" si="121"/>
        <v>0-500.000</v>
      </c>
    </row>
    <row r="3903" spans="1:13" x14ac:dyDescent="0.35">
      <c r="A3903">
        <v>3007</v>
      </c>
      <c r="B3903" t="s">
        <v>9</v>
      </c>
      <c r="C3903">
        <v>297046</v>
      </c>
      <c r="D3903" t="s">
        <v>17</v>
      </c>
      <c r="E3903" t="s">
        <v>16</v>
      </c>
      <c r="F3903" t="s">
        <v>12</v>
      </c>
      <c r="G3903" t="s">
        <v>13</v>
      </c>
      <c r="H3903" t="s">
        <v>13</v>
      </c>
      <c r="I3903">
        <v>59</v>
      </c>
      <c r="J3903" t="str">
        <f>IF(ABS((C3903-AVERAGE($C:$C))/_xlfn.STDEV.S(moras2[SALARIO]))&gt;1.96,"Atípico","No")</f>
        <v>No</v>
      </c>
      <c r="K3903" t="str">
        <f>IF(ABS((moras2[[#This Row],[EDAD]]-AVERAGE($I:$I))/_xlfn.STDEV.S($I:$I))&gt;1.96,"Atípico","No")</f>
        <v>No</v>
      </c>
      <c r="L3903" t="str">
        <f t="shared" si="120"/>
        <v>56+</v>
      </c>
      <c r="M3903" t="str">
        <f t="shared" si="121"/>
        <v>0-500.000</v>
      </c>
    </row>
    <row r="3904" spans="1:13" x14ac:dyDescent="0.35">
      <c r="A3904">
        <v>3917</v>
      </c>
      <c r="B3904" t="s">
        <v>9</v>
      </c>
      <c r="C3904">
        <v>297046</v>
      </c>
      <c r="D3904" t="s">
        <v>17</v>
      </c>
      <c r="E3904" t="s">
        <v>16</v>
      </c>
      <c r="F3904" t="s">
        <v>12</v>
      </c>
      <c r="G3904" t="s">
        <v>13</v>
      </c>
      <c r="H3904" t="s">
        <v>13</v>
      </c>
      <c r="I3904">
        <v>59</v>
      </c>
      <c r="J3904" t="str">
        <f>IF(ABS((C3904-AVERAGE($C:$C))/_xlfn.STDEV.S(moras2[SALARIO]))&gt;1.96,"Atípico","No")</f>
        <v>No</v>
      </c>
      <c r="K3904" t="str">
        <f>IF(ABS((moras2[[#This Row],[EDAD]]-AVERAGE($I:$I))/_xlfn.STDEV.S($I:$I))&gt;1.96,"Atípico","No")</f>
        <v>No</v>
      </c>
      <c r="L3904" t="str">
        <f t="shared" si="120"/>
        <v>56+</v>
      </c>
      <c r="M3904" t="str">
        <f t="shared" si="121"/>
        <v>0-500.000</v>
      </c>
    </row>
    <row r="3905" spans="1:13" x14ac:dyDescent="0.35">
      <c r="A3905">
        <v>4262</v>
      </c>
      <c r="B3905" t="s">
        <v>15</v>
      </c>
      <c r="C3905">
        <v>297046</v>
      </c>
      <c r="D3905" t="s">
        <v>17</v>
      </c>
      <c r="E3905" t="s">
        <v>16</v>
      </c>
      <c r="F3905" t="s">
        <v>12</v>
      </c>
      <c r="G3905" t="s">
        <v>12</v>
      </c>
      <c r="H3905" t="s">
        <v>13</v>
      </c>
      <c r="I3905">
        <v>59</v>
      </c>
      <c r="J3905" t="str">
        <f>IF(ABS((C3905-AVERAGE($C:$C))/_xlfn.STDEV.S(moras2[SALARIO]))&gt;1.96,"Atípico","No")</f>
        <v>No</v>
      </c>
      <c r="K3905" t="str">
        <f>IF(ABS((moras2[[#This Row],[EDAD]]-AVERAGE($I:$I))/_xlfn.STDEV.S($I:$I))&gt;1.96,"Atípico","No")</f>
        <v>No</v>
      </c>
      <c r="L3905" t="str">
        <f t="shared" si="120"/>
        <v>56+</v>
      </c>
      <c r="M3905" t="str">
        <f t="shared" si="121"/>
        <v>0-500.000</v>
      </c>
    </row>
    <row r="3906" spans="1:13" x14ac:dyDescent="0.35">
      <c r="A3906">
        <v>914</v>
      </c>
      <c r="B3906" t="s">
        <v>15</v>
      </c>
      <c r="C3906">
        <v>297046</v>
      </c>
      <c r="D3906" t="s">
        <v>17</v>
      </c>
      <c r="E3906" t="s">
        <v>16</v>
      </c>
      <c r="F3906" t="s">
        <v>12</v>
      </c>
      <c r="G3906" t="s">
        <v>13</v>
      </c>
      <c r="H3906" t="s">
        <v>12</v>
      </c>
      <c r="I3906">
        <v>60</v>
      </c>
      <c r="J3906" t="str">
        <f>IF(ABS((C3906-AVERAGE($C:$C))/_xlfn.STDEV.S(moras2[SALARIO]))&gt;1.96,"Atípico","No")</f>
        <v>No</v>
      </c>
      <c r="K3906" t="str">
        <f>IF(ABS((moras2[[#This Row],[EDAD]]-AVERAGE($I:$I))/_xlfn.STDEV.S($I:$I))&gt;1.96,"Atípico","No")</f>
        <v>No</v>
      </c>
      <c r="L3906" t="str">
        <f t="shared" ref="L3906:L3969" si="122">IF(I3906&lt;=35,"26-35",IF(I3906&lt;=45,"36-45",IF(I3906&lt;=55,"46-55","56+")))</f>
        <v>56+</v>
      </c>
      <c r="M3906" t="str">
        <f t="shared" ref="M3906:M3969" si="123">IF(C3906&lt;=500000,"0-500.000",
IF(C3906&lt;=1000000,"500.001-1.000.000",
IF(C3906&lt;=5000000,"1.000.001-5.000.000",
"5.000.001-16.858.742")))</f>
        <v>0-500.000</v>
      </c>
    </row>
    <row r="3907" spans="1:13" x14ac:dyDescent="0.35">
      <c r="A3907">
        <v>3105</v>
      </c>
      <c r="B3907" t="s">
        <v>15</v>
      </c>
      <c r="C3907">
        <v>297046</v>
      </c>
      <c r="D3907" t="s">
        <v>17</v>
      </c>
      <c r="E3907" t="s">
        <v>16</v>
      </c>
      <c r="F3907" t="s">
        <v>12</v>
      </c>
      <c r="G3907" t="s">
        <v>13</v>
      </c>
      <c r="H3907" t="s">
        <v>13</v>
      </c>
      <c r="I3907">
        <v>60</v>
      </c>
      <c r="J3907" t="str">
        <f>IF(ABS((C3907-AVERAGE($C:$C))/_xlfn.STDEV.S(moras2[SALARIO]))&gt;1.96,"Atípico","No")</f>
        <v>No</v>
      </c>
      <c r="K3907" t="str">
        <f>IF(ABS((moras2[[#This Row],[EDAD]]-AVERAGE($I:$I))/_xlfn.STDEV.S($I:$I))&gt;1.96,"Atípico","No")</f>
        <v>No</v>
      </c>
      <c r="L3907" t="str">
        <f t="shared" si="122"/>
        <v>56+</v>
      </c>
      <c r="M3907" t="str">
        <f t="shared" si="123"/>
        <v>0-500.000</v>
      </c>
    </row>
    <row r="3908" spans="1:13" x14ac:dyDescent="0.35">
      <c r="A3908">
        <v>3888</v>
      </c>
      <c r="B3908" t="s">
        <v>15</v>
      </c>
      <c r="C3908">
        <v>297046</v>
      </c>
      <c r="D3908" t="s">
        <v>17</v>
      </c>
      <c r="E3908" t="s">
        <v>16</v>
      </c>
      <c r="F3908" t="s">
        <v>12</v>
      </c>
      <c r="G3908" t="s">
        <v>13</v>
      </c>
      <c r="H3908" t="s">
        <v>13</v>
      </c>
      <c r="I3908">
        <v>60</v>
      </c>
      <c r="J3908" t="str">
        <f>IF(ABS((C3908-AVERAGE($C:$C))/_xlfn.STDEV.S(moras2[SALARIO]))&gt;1.96,"Atípico","No")</f>
        <v>No</v>
      </c>
      <c r="K3908" t="str">
        <f>IF(ABS((moras2[[#This Row],[EDAD]]-AVERAGE($I:$I))/_xlfn.STDEV.S($I:$I))&gt;1.96,"Atípico","No")</f>
        <v>No</v>
      </c>
      <c r="L3908" t="str">
        <f t="shared" si="122"/>
        <v>56+</v>
      </c>
      <c r="M3908" t="str">
        <f t="shared" si="123"/>
        <v>0-500.000</v>
      </c>
    </row>
    <row r="3909" spans="1:13" x14ac:dyDescent="0.35">
      <c r="A3909">
        <v>882</v>
      </c>
      <c r="B3909" t="s">
        <v>15</v>
      </c>
      <c r="C3909">
        <v>297046</v>
      </c>
      <c r="D3909" t="s">
        <v>17</v>
      </c>
      <c r="E3909" t="s">
        <v>16</v>
      </c>
      <c r="F3909" t="s">
        <v>12</v>
      </c>
      <c r="G3909" t="s">
        <v>13</v>
      </c>
      <c r="H3909" t="s">
        <v>13</v>
      </c>
      <c r="I3909">
        <v>61</v>
      </c>
      <c r="J3909" t="str">
        <f>IF(ABS((C3909-AVERAGE($C:$C))/_xlfn.STDEV.S(moras2[SALARIO]))&gt;1.96,"Atípico","No")</f>
        <v>No</v>
      </c>
      <c r="K3909" t="str">
        <f>IF(ABS((moras2[[#This Row],[EDAD]]-AVERAGE($I:$I))/_xlfn.STDEV.S($I:$I))&gt;1.96,"Atípico","No")</f>
        <v>No</v>
      </c>
      <c r="L3909" t="str">
        <f t="shared" si="122"/>
        <v>56+</v>
      </c>
      <c r="M3909" t="str">
        <f t="shared" si="123"/>
        <v>0-500.000</v>
      </c>
    </row>
    <row r="3910" spans="1:13" x14ac:dyDescent="0.35">
      <c r="A3910">
        <v>2853</v>
      </c>
      <c r="B3910" t="s">
        <v>15</v>
      </c>
      <c r="C3910">
        <v>297046</v>
      </c>
      <c r="D3910" t="s">
        <v>17</v>
      </c>
      <c r="E3910" t="s">
        <v>16</v>
      </c>
      <c r="F3910" t="s">
        <v>12</v>
      </c>
      <c r="G3910" t="s">
        <v>13</v>
      </c>
      <c r="H3910" t="s">
        <v>13</v>
      </c>
      <c r="I3910">
        <v>61</v>
      </c>
      <c r="J3910" t="str">
        <f>IF(ABS((C3910-AVERAGE($C:$C))/_xlfn.STDEV.S(moras2[SALARIO]))&gt;1.96,"Atípico","No")</f>
        <v>No</v>
      </c>
      <c r="K3910" t="str">
        <f>IF(ABS((moras2[[#This Row],[EDAD]]-AVERAGE($I:$I))/_xlfn.STDEV.S($I:$I))&gt;1.96,"Atípico","No")</f>
        <v>No</v>
      </c>
      <c r="L3910" t="str">
        <f t="shared" si="122"/>
        <v>56+</v>
      </c>
      <c r="M3910" t="str">
        <f t="shared" si="123"/>
        <v>0-500.000</v>
      </c>
    </row>
    <row r="3911" spans="1:13" x14ac:dyDescent="0.35">
      <c r="A3911">
        <v>3493</v>
      </c>
      <c r="B3911" t="s">
        <v>9</v>
      </c>
      <c r="C3911">
        <v>297046</v>
      </c>
      <c r="D3911" t="s">
        <v>17</v>
      </c>
      <c r="E3911" t="s">
        <v>16</v>
      </c>
      <c r="F3911" t="s">
        <v>12</v>
      </c>
      <c r="G3911" t="s">
        <v>13</v>
      </c>
      <c r="H3911" t="s">
        <v>13</v>
      </c>
      <c r="I3911">
        <v>61</v>
      </c>
      <c r="J3911" t="str">
        <f>IF(ABS((C3911-AVERAGE($C:$C))/_xlfn.STDEV.S(moras2[SALARIO]))&gt;1.96,"Atípico","No")</f>
        <v>No</v>
      </c>
      <c r="K3911" t="str">
        <f>IF(ABS((moras2[[#This Row],[EDAD]]-AVERAGE($I:$I))/_xlfn.STDEV.S($I:$I))&gt;1.96,"Atípico","No")</f>
        <v>No</v>
      </c>
      <c r="L3911" t="str">
        <f t="shared" si="122"/>
        <v>56+</v>
      </c>
      <c r="M3911" t="str">
        <f t="shared" si="123"/>
        <v>0-500.000</v>
      </c>
    </row>
    <row r="3912" spans="1:13" x14ac:dyDescent="0.35">
      <c r="A3912">
        <v>4105</v>
      </c>
      <c r="B3912" t="s">
        <v>9</v>
      </c>
      <c r="C3912">
        <v>297046</v>
      </c>
      <c r="D3912" t="s">
        <v>17</v>
      </c>
      <c r="E3912" t="s">
        <v>16</v>
      </c>
      <c r="F3912" t="s">
        <v>12</v>
      </c>
      <c r="G3912" t="s">
        <v>13</v>
      </c>
      <c r="H3912" t="s">
        <v>13</v>
      </c>
      <c r="I3912">
        <v>61</v>
      </c>
      <c r="J3912" t="str">
        <f>IF(ABS((C3912-AVERAGE($C:$C))/_xlfn.STDEV.S(moras2[SALARIO]))&gt;1.96,"Atípico","No")</f>
        <v>No</v>
      </c>
      <c r="K3912" t="str">
        <f>IF(ABS((moras2[[#This Row],[EDAD]]-AVERAGE($I:$I))/_xlfn.STDEV.S($I:$I))&gt;1.96,"Atípico","No")</f>
        <v>No</v>
      </c>
      <c r="L3912" t="str">
        <f t="shared" si="122"/>
        <v>56+</v>
      </c>
      <c r="M3912" t="str">
        <f t="shared" si="123"/>
        <v>0-500.000</v>
      </c>
    </row>
    <row r="3913" spans="1:13" x14ac:dyDescent="0.35">
      <c r="A3913">
        <v>2798</v>
      </c>
      <c r="B3913" t="s">
        <v>15</v>
      </c>
      <c r="C3913">
        <v>297046</v>
      </c>
      <c r="D3913" t="s">
        <v>17</v>
      </c>
      <c r="E3913" t="s">
        <v>16</v>
      </c>
      <c r="F3913" t="s">
        <v>12</v>
      </c>
      <c r="G3913" t="s">
        <v>13</v>
      </c>
      <c r="H3913" t="s">
        <v>13</v>
      </c>
      <c r="I3913">
        <v>62</v>
      </c>
      <c r="J3913" t="str">
        <f>IF(ABS((C3913-AVERAGE($C:$C))/_xlfn.STDEV.S(moras2[SALARIO]))&gt;1.96,"Atípico","No")</f>
        <v>No</v>
      </c>
      <c r="K3913" t="str">
        <f>IF(ABS((moras2[[#This Row],[EDAD]]-AVERAGE($I:$I))/_xlfn.STDEV.S($I:$I))&gt;1.96,"Atípico","No")</f>
        <v>No</v>
      </c>
      <c r="L3913" t="str">
        <f t="shared" si="122"/>
        <v>56+</v>
      </c>
      <c r="M3913" t="str">
        <f t="shared" si="123"/>
        <v>0-500.000</v>
      </c>
    </row>
    <row r="3914" spans="1:13" x14ac:dyDescent="0.35">
      <c r="A3914">
        <v>4953</v>
      </c>
      <c r="B3914" t="s">
        <v>9</v>
      </c>
      <c r="C3914">
        <v>297046</v>
      </c>
      <c r="D3914" t="s">
        <v>17</v>
      </c>
      <c r="E3914" t="s">
        <v>16</v>
      </c>
      <c r="F3914" t="s">
        <v>12</v>
      </c>
      <c r="G3914" t="s">
        <v>13</v>
      </c>
      <c r="H3914" t="s">
        <v>13</v>
      </c>
      <c r="I3914">
        <v>62</v>
      </c>
      <c r="J3914" t="str">
        <f>IF(ABS((C3914-AVERAGE($C:$C))/_xlfn.STDEV.S(moras2[SALARIO]))&gt;1.96,"Atípico","No")</f>
        <v>No</v>
      </c>
      <c r="K3914" t="str">
        <f>IF(ABS((moras2[[#This Row],[EDAD]]-AVERAGE($I:$I))/_xlfn.STDEV.S($I:$I))&gt;1.96,"Atípico","No")</f>
        <v>No</v>
      </c>
      <c r="L3914" t="str">
        <f t="shared" si="122"/>
        <v>56+</v>
      </c>
      <c r="M3914" t="str">
        <f t="shared" si="123"/>
        <v>0-500.000</v>
      </c>
    </row>
    <row r="3915" spans="1:13" x14ac:dyDescent="0.35">
      <c r="A3915">
        <v>187</v>
      </c>
      <c r="B3915" t="s">
        <v>15</v>
      </c>
      <c r="C3915">
        <v>297046</v>
      </c>
      <c r="D3915" t="s">
        <v>17</v>
      </c>
      <c r="E3915" t="s">
        <v>16</v>
      </c>
      <c r="F3915" t="s">
        <v>12</v>
      </c>
      <c r="G3915" t="s">
        <v>13</v>
      </c>
      <c r="H3915" t="s">
        <v>13</v>
      </c>
      <c r="I3915">
        <v>64</v>
      </c>
      <c r="J3915" t="str">
        <f>IF(ABS((C3915-AVERAGE($C:$C))/_xlfn.STDEV.S(moras2[SALARIO]))&gt;1.96,"Atípico","No")</f>
        <v>No</v>
      </c>
      <c r="K3915" t="str">
        <f>IF(ABS((moras2[[#This Row],[EDAD]]-AVERAGE($I:$I))/_xlfn.STDEV.S($I:$I))&gt;1.96,"Atípico","No")</f>
        <v>No</v>
      </c>
      <c r="L3915" t="str">
        <f t="shared" si="122"/>
        <v>56+</v>
      </c>
      <c r="M3915" t="str">
        <f t="shared" si="123"/>
        <v>0-500.000</v>
      </c>
    </row>
    <row r="3916" spans="1:13" x14ac:dyDescent="0.35">
      <c r="A3916">
        <v>1386</v>
      </c>
      <c r="B3916" t="s">
        <v>15</v>
      </c>
      <c r="C3916">
        <v>297046</v>
      </c>
      <c r="D3916" t="s">
        <v>17</v>
      </c>
      <c r="E3916" t="s">
        <v>16</v>
      </c>
      <c r="F3916" t="s">
        <v>12</v>
      </c>
      <c r="G3916" t="s">
        <v>13</v>
      </c>
      <c r="H3916" t="s">
        <v>13</v>
      </c>
      <c r="I3916">
        <v>64</v>
      </c>
      <c r="J3916" t="str">
        <f>IF(ABS((C3916-AVERAGE($C:$C))/_xlfn.STDEV.S(moras2[SALARIO]))&gt;1.96,"Atípico","No")</f>
        <v>No</v>
      </c>
      <c r="K3916" t="str">
        <f>IF(ABS((moras2[[#This Row],[EDAD]]-AVERAGE($I:$I))/_xlfn.STDEV.S($I:$I))&gt;1.96,"Atípico","No")</f>
        <v>No</v>
      </c>
      <c r="L3916" t="str">
        <f t="shared" si="122"/>
        <v>56+</v>
      </c>
      <c r="M3916" t="str">
        <f t="shared" si="123"/>
        <v>0-500.000</v>
      </c>
    </row>
    <row r="3917" spans="1:13" x14ac:dyDescent="0.35">
      <c r="A3917">
        <v>3024</v>
      </c>
      <c r="B3917" t="s">
        <v>9</v>
      </c>
      <c r="C3917">
        <v>297046</v>
      </c>
      <c r="D3917" t="s">
        <v>17</v>
      </c>
      <c r="E3917" t="s">
        <v>16</v>
      </c>
      <c r="F3917" t="s">
        <v>12</v>
      </c>
      <c r="G3917" t="s">
        <v>13</v>
      </c>
      <c r="H3917" t="s">
        <v>13</v>
      </c>
      <c r="I3917">
        <v>64</v>
      </c>
      <c r="J3917" t="str">
        <f>IF(ABS((C3917-AVERAGE($C:$C))/_xlfn.STDEV.S(moras2[SALARIO]))&gt;1.96,"Atípico","No")</f>
        <v>No</v>
      </c>
      <c r="K3917" t="str">
        <f>IF(ABS((moras2[[#This Row],[EDAD]]-AVERAGE($I:$I))/_xlfn.STDEV.S($I:$I))&gt;1.96,"Atípico","No")</f>
        <v>No</v>
      </c>
      <c r="L3917" t="str">
        <f t="shared" si="122"/>
        <v>56+</v>
      </c>
      <c r="M3917" t="str">
        <f t="shared" si="123"/>
        <v>0-500.000</v>
      </c>
    </row>
    <row r="3918" spans="1:13" x14ac:dyDescent="0.35">
      <c r="A3918">
        <v>4043</v>
      </c>
      <c r="B3918" t="s">
        <v>9</v>
      </c>
      <c r="C3918">
        <v>297046</v>
      </c>
      <c r="D3918" t="s">
        <v>17</v>
      </c>
      <c r="E3918" t="s">
        <v>16</v>
      </c>
      <c r="F3918" t="s">
        <v>12</v>
      </c>
      <c r="G3918" t="s">
        <v>13</v>
      </c>
      <c r="H3918" t="s">
        <v>13</v>
      </c>
      <c r="I3918">
        <v>64</v>
      </c>
      <c r="J3918" t="str">
        <f>IF(ABS((C3918-AVERAGE($C:$C))/_xlfn.STDEV.S(moras2[SALARIO]))&gt;1.96,"Atípico","No")</f>
        <v>No</v>
      </c>
      <c r="K3918" t="str">
        <f>IF(ABS((moras2[[#This Row],[EDAD]]-AVERAGE($I:$I))/_xlfn.STDEV.S($I:$I))&gt;1.96,"Atípico","No")</f>
        <v>No</v>
      </c>
      <c r="L3918" t="str">
        <f t="shared" si="122"/>
        <v>56+</v>
      </c>
      <c r="M3918" t="str">
        <f t="shared" si="123"/>
        <v>0-500.000</v>
      </c>
    </row>
    <row r="3919" spans="1:13" x14ac:dyDescent="0.35">
      <c r="A3919">
        <v>4639</v>
      </c>
      <c r="B3919" t="s">
        <v>9</v>
      </c>
      <c r="C3919">
        <v>297046</v>
      </c>
      <c r="D3919" t="s">
        <v>17</v>
      </c>
      <c r="E3919" t="s">
        <v>16</v>
      </c>
      <c r="F3919" t="s">
        <v>12</v>
      </c>
      <c r="G3919" t="s">
        <v>13</v>
      </c>
      <c r="H3919" t="s">
        <v>12</v>
      </c>
      <c r="I3919">
        <v>64</v>
      </c>
      <c r="J3919" t="str">
        <f>IF(ABS((C3919-AVERAGE($C:$C))/_xlfn.STDEV.S(moras2[SALARIO]))&gt;1.96,"Atípico","No")</f>
        <v>No</v>
      </c>
      <c r="K3919" t="str">
        <f>IF(ABS((moras2[[#This Row],[EDAD]]-AVERAGE($I:$I))/_xlfn.STDEV.S($I:$I))&gt;1.96,"Atípico","No")</f>
        <v>No</v>
      </c>
      <c r="L3919" t="str">
        <f t="shared" si="122"/>
        <v>56+</v>
      </c>
      <c r="M3919" t="str">
        <f t="shared" si="123"/>
        <v>0-500.000</v>
      </c>
    </row>
    <row r="3920" spans="1:13" x14ac:dyDescent="0.35">
      <c r="A3920">
        <v>1909</v>
      </c>
      <c r="B3920" t="s">
        <v>9</v>
      </c>
      <c r="C3920">
        <v>297046</v>
      </c>
      <c r="D3920" t="s">
        <v>17</v>
      </c>
      <c r="E3920" t="s">
        <v>16</v>
      </c>
      <c r="F3920" t="s">
        <v>12</v>
      </c>
      <c r="G3920" t="s">
        <v>13</v>
      </c>
      <c r="H3920" t="s">
        <v>13</v>
      </c>
      <c r="I3920">
        <v>67</v>
      </c>
      <c r="J3920" t="str">
        <f>IF(ABS((C3920-AVERAGE($C:$C))/_xlfn.STDEV.S(moras2[SALARIO]))&gt;1.96,"Atípico","No")</f>
        <v>No</v>
      </c>
      <c r="K3920" t="str">
        <f>IF(ABS((moras2[[#This Row],[EDAD]]-AVERAGE($I:$I))/_xlfn.STDEV.S($I:$I))&gt;1.96,"Atípico","No")</f>
        <v>No</v>
      </c>
      <c r="L3920" t="str">
        <f t="shared" si="122"/>
        <v>56+</v>
      </c>
      <c r="M3920" t="str">
        <f t="shared" si="123"/>
        <v>0-500.000</v>
      </c>
    </row>
    <row r="3921" spans="1:13" x14ac:dyDescent="0.35">
      <c r="A3921">
        <v>1760</v>
      </c>
      <c r="B3921" t="s">
        <v>9</v>
      </c>
      <c r="C3921">
        <v>297046</v>
      </c>
      <c r="D3921" t="s">
        <v>17</v>
      </c>
      <c r="E3921" t="s">
        <v>16</v>
      </c>
      <c r="F3921" t="s">
        <v>12</v>
      </c>
      <c r="G3921" t="s">
        <v>13</v>
      </c>
      <c r="H3921" t="s">
        <v>13</v>
      </c>
      <c r="I3921">
        <v>68</v>
      </c>
      <c r="J3921" t="str">
        <f>IF(ABS((C3921-AVERAGE($C:$C))/_xlfn.STDEV.S(moras2[SALARIO]))&gt;1.96,"Atípico","No")</f>
        <v>No</v>
      </c>
      <c r="K3921" t="str">
        <f>IF(ABS((moras2[[#This Row],[EDAD]]-AVERAGE($I:$I))/_xlfn.STDEV.S($I:$I))&gt;1.96,"Atípico","No")</f>
        <v>No</v>
      </c>
      <c r="L3921" t="str">
        <f t="shared" si="122"/>
        <v>56+</v>
      </c>
      <c r="M3921" t="str">
        <f t="shared" si="123"/>
        <v>0-500.000</v>
      </c>
    </row>
    <row r="3922" spans="1:13" x14ac:dyDescent="0.35">
      <c r="A3922">
        <v>650</v>
      </c>
      <c r="B3922" t="s">
        <v>9</v>
      </c>
      <c r="C3922">
        <v>297046</v>
      </c>
      <c r="D3922" t="s">
        <v>17</v>
      </c>
      <c r="E3922" t="s">
        <v>16</v>
      </c>
      <c r="F3922" t="s">
        <v>13</v>
      </c>
      <c r="G3922" t="s">
        <v>12</v>
      </c>
      <c r="H3922" t="s">
        <v>13</v>
      </c>
      <c r="I3922">
        <v>71</v>
      </c>
      <c r="J3922" t="str">
        <f>IF(ABS((C3922-AVERAGE($C:$C))/_xlfn.STDEV.S(moras2[SALARIO]))&gt;1.96,"Atípico","No")</f>
        <v>No</v>
      </c>
      <c r="K3922" t="str">
        <f>IF(ABS((moras2[[#This Row],[EDAD]]-AVERAGE($I:$I))/_xlfn.STDEV.S($I:$I))&gt;1.96,"Atípico","No")</f>
        <v>Atípico</v>
      </c>
      <c r="L3922" t="str">
        <f t="shared" si="122"/>
        <v>56+</v>
      </c>
      <c r="M3922" t="str">
        <f t="shared" si="123"/>
        <v>0-500.000</v>
      </c>
    </row>
    <row r="3923" spans="1:13" x14ac:dyDescent="0.35">
      <c r="A3923">
        <v>1773</v>
      </c>
      <c r="B3923" t="s">
        <v>9</v>
      </c>
      <c r="C3923">
        <v>297046</v>
      </c>
      <c r="D3923" t="s">
        <v>17</v>
      </c>
      <c r="E3923" t="s">
        <v>16</v>
      </c>
      <c r="F3923" t="s">
        <v>13</v>
      </c>
      <c r="G3923" t="s">
        <v>13</v>
      </c>
      <c r="H3923" t="s">
        <v>12</v>
      </c>
      <c r="I3923">
        <v>73</v>
      </c>
      <c r="J3923" t="str">
        <f>IF(ABS((C3923-AVERAGE($C:$C))/_xlfn.STDEV.S(moras2[SALARIO]))&gt;1.96,"Atípico","No")</f>
        <v>No</v>
      </c>
      <c r="K3923" t="str">
        <f>IF(ABS((moras2[[#This Row],[EDAD]]-AVERAGE($I:$I))/_xlfn.STDEV.S($I:$I))&gt;1.96,"Atípico","No")</f>
        <v>Atípico</v>
      </c>
      <c r="L3923" t="str">
        <f t="shared" si="122"/>
        <v>56+</v>
      </c>
      <c r="M3923" t="str">
        <f t="shared" si="123"/>
        <v>0-500.000</v>
      </c>
    </row>
    <row r="3924" spans="1:13" x14ac:dyDescent="0.35">
      <c r="A3924">
        <v>4701</v>
      </c>
      <c r="B3924" t="s">
        <v>9</v>
      </c>
      <c r="C3924">
        <v>297046</v>
      </c>
      <c r="D3924" t="s">
        <v>18</v>
      </c>
      <c r="E3924" t="s">
        <v>16</v>
      </c>
      <c r="F3924" t="s">
        <v>12</v>
      </c>
      <c r="G3924" t="s">
        <v>13</v>
      </c>
      <c r="H3924" t="s">
        <v>13</v>
      </c>
      <c r="I3924">
        <v>21</v>
      </c>
      <c r="J3924" t="str">
        <f>IF(ABS((C3924-AVERAGE($C:$C))/_xlfn.STDEV.S(moras2[SALARIO]))&gt;1.96,"Atípico","No")</f>
        <v>No</v>
      </c>
      <c r="K3924" t="str">
        <f>IF(ABS((moras2[[#This Row],[EDAD]]-AVERAGE($I:$I))/_xlfn.STDEV.S($I:$I))&gt;1.96,"Atípico","No")</f>
        <v>No</v>
      </c>
      <c r="L3924" t="str">
        <f t="shared" si="122"/>
        <v>26-35</v>
      </c>
      <c r="M3924" t="str">
        <f t="shared" si="123"/>
        <v>0-500.000</v>
      </c>
    </row>
    <row r="3925" spans="1:13" x14ac:dyDescent="0.35">
      <c r="A3925">
        <v>4774</v>
      </c>
      <c r="B3925" t="s">
        <v>15</v>
      </c>
      <c r="C3925">
        <v>297046</v>
      </c>
      <c r="D3925" t="s">
        <v>18</v>
      </c>
      <c r="E3925" t="s">
        <v>16</v>
      </c>
      <c r="F3925" t="s">
        <v>12</v>
      </c>
      <c r="G3925" t="s">
        <v>13</v>
      </c>
      <c r="H3925" t="s">
        <v>12</v>
      </c>
      <c r="I3925">
        <v>24</v>
      </c>
      <c r="J3925" t="str">
        <f>IF(ABS((C3925-AVERAGE($C:$C))/_xlfn.STDEV.S(moras2[SALARIO]))&gt;1.96,"Atípico","No")</f>
        <v>No</v>
      </c>
      <c r="K3925" t="str">
        <f>IF(ABS((moras2[[#This Row],[EDAD]]-AVERAGE($I:$I))/_xlfn.STDEV.S($I:$I))&gt;1.96,"Atípico","No")</f>
        <v>No</v>
      </c>
      <c r="L3925" t="str">
        <f t="shared" si="122"/>
        <v>26-35</v>
      </c>
      <c r="M3925" t="str">
        <f t="shared" si="123"/>
        <v>0-500.000</v>
      </c>
    </row>
    <row r="3926" spans="1:13" x14ac:dyDescent="0.35">
      <c r="A3926">
        <v>1862</v>
      </c>
      <c r="B3926" t="s">
        <v>15</v>
      </c>
      <c r="C3926">
        <v>297046</v>
      </c>
      <c r="D3926" t="s">
        <v>18</v>
      </c>
      <c r="E3926" t="s">
        <v>16</v>
      </c>
      <c r="F3926" t="s">
        <v>12</v>
      </c>
      <c r="G3926" t="s">
        <v>13</v>
      </c>
      <c r="H3926" t="s">
        <v>12</v>
      </c>
      <c r="I3926">
        <v>25</v>
      </c>
      <c r="J3926" t="str">
        <f>IF(ABS((C3926-AVERAGE($C:$C))/_xlfn.STDEV.S(moras2[SALARIO]))&gt;1.96,"Atípico","No")</f>
        <v>No</v>
      </c>
      <c r="K3926" t="str">
        <f>IF(ABS((moras2[[#This Row],[EDAD]]-AVERAGE($I:$I))/_xlfn.STDEV.S($I:$I))&gt;1.96,"Atípico","No")</f>
        <v>No</v>
      </c>
      <c r="L3926" t="str">
        <f t="shared" si="122"/>
        <v>26-35</v>
      </c>
      <c r="M3926" t="str">
        <f t="shared" si="123"/>
        <v>0-500.000</v>
      </c>
    </row>
    <row r="3927" spans="1:13" x14ac:dyDescent="0.35">
      <c r="A3927">
        <v>2128</v>
      </c>
      <c r="B3927" t="s">
        <v>9</v>
      </c>
      <c r="C3927">
        <v>297046</v>
      </c>
      <c r="D3927" t="s">
        <v>18</v>
      </c>
      <c r="E3927" t="s">
        <v>16</v>
      </c>
      <c r="F3927" t="s">
        <v>12</v>
      </c>
      <c r="G3927" t="s">
        <v>12</v>
      </c>
      <c r="H3927" t="s">
        <v>12</v>
      </c>
      <c r="I3927">
        <v>25</v>
      </c>
      <c r="J3927" t="str">
        <f>IF(ABS((C3927-AVERAGE($C:$C))/_xlfn.STDEV.S(moras2[SALARIO]))&gt;1.96,"Atípico","No")</f>
        <v>No</v>
      </c>
      <c r="K3927" t="str">
        <f>IF(ABS((moras2[[#This Row],[EDAD]]-AVERAGE($I:$I))/_xlfn.STDEV.S($I:$I))&gt;1.96,"Atípico","No")</f>
        <v>No</v>
      </c>
      <c r="L3927" t="str">
        <f t="shared" si="122"/>
        <v>26-35</v>
      </c>
      <c r="M3927" t="str">
        <f t="shared" si="123"/>
        <v>0-500.000</v>
      </c>
    </row>
    <row r="3928" spans="1:13" x14ac:dyDescent="0.35">
      <c r="A3928">
        <v>4362</v>
      </c>
      <c r="B3928" t="s">
        <v>9</v>
      </c>
      <c r="C3928">
        <v>297046</v>
      </c>
      <c r="D3928" t="s">
        <v>18</v>
      </c>
      <c r="E3928" t="s">
        <v>16</v>
      </c>
      <c r="F3928" t="s">
        <v>12</v>
      </c>
      <c r="G3928" t="s">
        <v>13</v>
      </c>
      <c r="H3928" t="s">
        <v>12</v>
      </c>
      <c r="I3928">
        <v>25</v>
      </c>
      <c r="J3928" t="str">
        <f>IF(ABS((C3928-AVERAGE($C:$C))/_xlfn.STDEV.S(moras2[SALARIO]))&gt;1.96,"Atípico","No")</f>
        <v>No</v>
      </c>
      <c r="K3928" t="str">
        <f>IF(ABS((moras2[[#This Row],[EDAD]]-AVERAGE($I:$I))/_xlfn.STDEV.S($I:$I))&gt;1.96,"Atípico","No")</f>
        <v>No</v>
      </c>
      <c r="L3928" t="str">
        <f t="shared" si="122"/>
        <v>26-35</v>
      </c>
      <c r="M3928" t="str">
        <f t="shared" si="123"/>
        <v>0-500.000</v>
      </c>
    </row>
    <row r="3929" spans="1:13" x14ac:dyDescent="0.35">
      <c r="A3929">
        <v>4445</v>
      </c>
      <c r="B3929" t="s">
        <v>9</v>
      </c>
      <c r="C3929">
        <v>297046</v>
      </c>
      <c r="D3929" t="s">
        <v>18</v>
      </c>
      <c r="E3929" t="s">
        <v>16</v>
      </c>
      <c r="F3929" t="s">
        <v>12</v>
      </c>
      <c r="G3929" t="s">
        <v>13</v>
      </c>
      <c r="H3929" t="s">
        <v>12</v>
      </c>
      <c r="I3929">
        <v>26</v>
      </c>
      <c r="J3929" t="str">
        <f>IF(ABS((C3929-AVERAGE($C:$C))/_xlfn.STDEV.S(moras2[SALARIO]))&gt;1.96,"Atípico","No")</f>
        <v>No</v>
      </c>
      <c r="K3929" t="str">
        <f>IF(ABS((moras2[[#This Row],[EDAD]]-AVERAGE($I:$I))/_xlfn.STDEV.S($I:$I))&gt;1.96,"Atípico","No")</f>
        <v>No</v>
      </c>
      <c r="L3929" t="str">
        <f t="shared" si="122"/>
        <v>26-35</v>
      </c>
      <c r="M3929" t="str">
        <f t="shared" si="123"/>
        <v>0-500.000</v>
      </c>
    </row>
    <row r="3930" spans="1:13" x14ac:dyDescent="0.35">
      <c r="A3930">
        <v>1929</v>
      </c>
      <c r="B3930" t="s">
        <v>9</v>
      </c>
      <c r="C3930">
        <v>297046</v>
      </c>
      <c r="D3930" t="s">
        <v>18</v>
      </c>
      <c r="E3930" t="s">
        <v>16</v>
      </c>
      <c r="F3930" t="s">
        <v>12</v>
      </c>
      <c r="G3930" t="s">
        <v>13</v>
      </c>
      <c r="H3930" t="s">
        <v>12</v>
      </c>
      <c r="I3930">
        <v>27</v>
      </c>
      <c r="J3930" t="str">
        <f>IF(ABS((C3930-AVERAGE($C:$C))/_xlfn.STDEV.S(moras2[SALARIO]))&gt;1.96,"Atípico","No")</f>
        <v>No</v>
      </c>
      <c r="K3930" t="str">
        <f>IF(ABS((moras2[[#This Row],[EDAD]]-AVERAGE($I:$I))/_xlfn.STDEV.S($I:$I))&gt;1.96,"Atípico","No")</f>
        <v>No</v>
      </c>
      <c r="L3930" t="str">
        <f t="shared" si="122"/>
        <v>26-35</v>
      </c>
      <c r="M3930" t="str">
        <f t="shared" si="123"/>
        <v>0-500.000</v>
      </c>
    </row>
    <row r="3931" spans="1:13" x14ac:dyDescent="0.35">
      <c r="A3931">
        <v>4398</v>
      </c>
      <c r="B3931" t="s">
        <v>15</v>
      </c>
      <c r="C3931">
        <v>297046</v>
      </c>
      <c r="D3931" t="s">
        <v>18</v>
      </c>
      <c r="E3931" t="s">
        <v>16</v>
      </c>
      <c r="F3931" t="s">
        <v>12</v>
      </c>
      <c r="G3931" t="s">
        <v>13</v>
      </c>
      <c r="H3931" t="s">
        <v>13</v>
      </c>
      <c r="I3931">
        <v>27</v>
      </c>
      <c r="J3931" t="str">
        <f>IF(ABS((C3931-AVERAGE($C:$C))/_xlfn.STDEV.S(moras2[SALARIO]))&gt;1.96,"Atípico","No")</f>
        <v>No</v>
      </c>
      <c r="K3931" t="str">
        <f>IF(ABS((moras2[[#This Row],[EDAD]]-AVERAGE($I:$I))/_xlfn.STDEV.S($I:$I))&gt;1.96,"Atípico","No")</f>
        <v>No</v>
      </c>
      <c r="L3931" t="str">
        <f t="shared" si="122"/>
        <v>26-35</v>
      </c>
      <c r="M3931" t="str">
        <f t="shared" si="123"/>
        <v>0-500.000</v>
      </c>
    </row>
    <row r="3932" spans="1:13" x14ac:dyDescent="0.35">
      <c r="A3932">
        <v>355</v>
      </c>
      <c r="B3932" t="s">
        <v>15</v>
      </c>
      <c r="C3932">
        <v>297046</v>
      </c>
      <c r="D3932" t="s">
        <v>18</v>
      </c>
      <c r="E3932" t="s">
        <v>16</v>
      </c>
      <c r="F3932" t="s">
        <v>12</v>
      </c>
      <c r="G3932" t="s">
        <v>13</v>
      </c>
      <c r="H3932" t="s">
        <v>12</v>
      </c>
      <c r="I3932">
        <v>28</v>
      </c>
      <c r="J3932" t="str">
        <f>IF(ABS((C3932-AVERAGE($C:$C))/_xlfn.STDEV.S(moras2[SALARIO]))&gt;1.96,"Atípico","No")</f>
        <v>No</v>
      </c>
      <c r="K3932" t="str">
        <f>IF(ABS((moras2[[#This Row],[EDAD]]-AVERAGE($I:$I))/_xlfn.STDEV.S($I:$I))&gt;1.96,"Atípico","No")</f>
        <v>No</v>
      </c>
      <c r="L3932" t="str">
        <f t="shared" si="122"/>
        <v>26-35</v>
      </c>
      <c r="M3932" t="str">
        <f t="shared" si="123"/>
        <v>0-500.000</v>
      </c>
    </row>
    <row r="3933" spans="1:13" x14ac:dyDescent="0.35">
      <c r="A3933">
        <v>1510</v>
      </c>
      <c r="B3933" t="s">
        <v>9</v>
      </c>
      <c r="C3933">
        <v>297046</v>
      </c>
      <c r="D3933" t="s">
        <v>18</v>
      </c>
      <c r="E3933" t="s">
        <v>16</v>
      </c>
      <c r="F3933" t="s">
        <v>12</v>
      </c>
      <c r="G3933" t="s">
        <v>12</v>
      </c>
      <c r="H3933" t="s">
        <v>12</v>
      </c>
      <c r="I3933">
        <v>29</v>
      </c>
      <c r="J3933" t="str">
        <f>IF(ABS((C3933-AVERAGE($C:$C))/_xlfn.STDEV.S(moras2[SALARIO]))&gt;1.96,"Atípico","No")</f>
        <v>No</v>
      </c>
      <c r="K3933" t="str">
        <f>IF(ABS((moras2[[#This Row],[EDAD]]-AVERAGE($I:$I))/_xlfn.STDEV.S($I:$I))&gt;1.96,"Atípico","No")</f>
        <v>No</v>
      </c>
      <c r="L3933" t="str">
        <f t="shared" si="122"/>
        <v>26-35</v>
      </c>
      <c r="M3933" t="str">
        <f t="shared" si="123"/>
        <v>0-500.000</v>
      </c>
    </row>
    <row r="3934" spans="1:13" x14ac:dyDescent="0.35">
      <c r="A3934">
        <v>2439</v>
      </c>
      <c r="B3934" t="s">
        <v>9</v>
      </c>
      <c r="C3934">
        <v>297046</v>
      </c>
      <c r="D3934" t="s">
        <v>18</v>
      </c>
      <c r="E3934" t="s">
        <v>16</v>
      </c>
      <c r="F3934" t="s">
        <v>12</v>
      </c>
      <c r="G3934" t="s">
        <v>13</v>
      </c>
      <c r="H3934" t="s">
        <v>13</v>
      </c>
      <c r="I3934">
        <v>29</v>
      </c>
      <c r="J3934" t="str">
        <f>IF(ABS((C3934-AVERAGE($C:$C))/_xlfn.STDEV.S(moras2[SALARIO]))&gt;1.96,"Atípico","No")</f>
        <v>No</v>
      </c>
      <c r="K3934" t="str">
        <f>IF(ABS((moras2[[#This Row],[EDAD]]-AVERAGE($I:$I))/_xlfn.STDEV.S($I:$I))&gt;1.96,"Atípico","No")</f>
        <v>No</v>
      </c>
      <c r="L3934" t="str">
        <f t="shared" si="122"/>
        <v>26-35</v>
      </c>
      <c r="M3934" t="str">
        <f t="shared" si="123"/>
        <v>0-500.000</v>
      </c>
    </row>
    <row r="3935" spans="1:13" x14ac:dyDescent="0.35">
      <c r="A3935">
        <v>1236</v>
      </c>
      <c r="B3935" t="s">
        <v>9</v>
      </c>
      <c r="C3935">
        <v>297046</v>
      </c>
      <c r="D3935" t="s">
        <v>18</v>
      </c>
      <c r="E3935" t="s">
        <v>16</v>
      </c>
      <c r="F3935" t="s">
        <v>12</v>
      </c>
      <c r="G3935" t="s">
        <v>13</v>
      </c>
      <c r="H3935" t="s">
        <v>12</v>
      </c>
      <c r="I3935">
        <v>30</v>
      </c>
      <c r="J3935" t="str">
        <f>IF(ABS((C3935-AVERAGE($C:$C))/_xlfn.STDEV.S(moras2[SALARIO]))&gt;1.96,"Atípico","No")</f>
        <v>No</v>
      </c>
      <c r="K3935" t="str">
        <f>IF(ABS((moras2[[#This Row],[EDAD]]-AVERAGE($I:$I))/_xlfn.STDEV.S($I:$I))&gt;1.96,"Atípico","No")</f>
        <v>No</v>
      </c>
      <c r="L3935" t="str">
        <f t="shared" si="122"/>
        <v>26-35</v>
      </c>
      <c r="M3935" t="str">
        <f t="shared" si="123"/>
        <v>0-500.000</v>
      </c>
    </row>
    <row r="3936" spans="1:13" x14ac:dyDescent="0.35">
      <c r="A3936">
        <v>2449</v>
      </c>
      <c r="B3936" t="s">
        <v>9</v>
      </c>
      <c r="C3936">
        <v>297046</v>
      </c>
      <c r="D3936" t="s">
        <v>18</v>
      </c>
      <c r="E3936" t="s">
        <v>16</v>
      </c>
      <c r="F3936" t="s">
        <v>12</v>
      </c>
      <c r="G3936" t="s">
        <v>13</v>
      </c>
      <c r="H3936" t="s">
        <v>12</v>
      </c>
      <c r="I3936">
        <v>30</v>
      </c>
      <c r="J3936" t="str">
        <f>IF(ABS((C3936-AVERAGE($C:$C))/_xlfn.STDEV.S(moras2[SALARIO]))&gt;1.96,"Atípico","No")</f>
        <v>No</v>
      </c>
      <c r="K3936" t="str">
        <f>IF(ABS((moras2[[#This Row],[EDAD]]-AVERAGE($I:$I))/_xlfn.STDEV.S($I:$I))&gt;1.96,"Atípico","No")</f>
        <v>No</v>
      </c>
      <c r="L3936" t="str">
        <f t="shared" si="122"/>
        <v>26-35</v>
      </c>
      <c r="M3936" t="str">
        <f t="shared" si="123"/>
        <v>0-500.000</v>
      </c>
    </row>
    <row r="3937" spans="1:13" x14ac:dyDescent="0.35">
      <c r="A3937">
        <v>1543</v>
      </c>
      <c r="B3937" t="s">
        <v>9</v>
      </c>
      <c r="C3937">
        <v>297046</v>
      </c>
      <c r="D3937" t="s">
        <v>18</v>
      </c>
      <c r="E3937" t="s">
        <v>16</v>
      </c>
      <c r="F3937" t="s">
        <v>12</v>
      </c>
      <c r="G3937" t="s">
        <v>12</v>
      </c>
      <c r="H3937" t="s">
        <v>13</v>
      </c>
      <c r="I3937">
        <v>32</v>
      </c>
      <c r="J3937" t="str">
        <f>IF(ABS((C3937-AVERAGE($C:$C))/_xlfn.STDEV.S(moras2[SALARIO]))&gt;1.96,"Atípico","No")</f>
        <v>No</v>
      </c>
      <c r="K3937" t="str">
        <f>IF(ABS((moras2[[#This Row],[EDAD]]-AVERAGE($I:$I))/_xlfn.STDEV.S($I:$I))&gt;1.96,"Atípico","No")</f>
        <v>No</v>
      </c>
      <c r="L3937" t="str">
        <f t="shared" si="122"/>
        <v>26-35</v>
      </c>
      <c r="M3937" t="str">
        <f t="shared" si="123"/>
        <v>0-500.000</v>
      </c>
    </row>
    <row r="3938" spans="1:13" x14ac:dyDescent="0.35">
      <c r="A3938">
        <v>3901</v>
      </c>
      <c r="B3938" t="s">
        <v>9</v>
      </c>
      <c r="C3938">
        <v>297046</v>
      </c>
      <c r="D3938" t="s">
        <v>18</v>
      </c>
      <c r="E3938" t="s">
        <v>16</v>
      </c>
      <c r="F3938" t="s">
        <v>12</v>
      </c>
      <c r="G3938" t="s">
        <v>13</v>
      </c>
      <c r="H3938" t="s">
        <v>13</v>
      </c>
      <c r="I3938">
        <v>32</v>
      </c>
      <c r="J3938" t="str">
        <f>IF(ABS((C3938-AVERAGE($C:$C))/_xlfn.STDEV.S(moras2[SALARIO]))&gt;1.96,"Atípico","No")</f>
        <v>No</v>
      </c>
      <c r="K3938" t="str">
        <f>IF(ABS((moras2[[#This Row],[EDAD]]-AVERAGE($I:$I))/_xlfn.STDEV.S($I:$I))&gt;1.96,"Atípico","No")</f>
        <v>No</v>
      </c>
      <c r="L3938" t="str">
        <f t="shared" si="122"/>
        <v>26-35</v>
      </c>
      <c r="M3938" t="str">
        <f t="shared" si="123"/>
        <v>0-500.000</v>
      </c>
    </row>
    <row r="3939" spans="1:13" x14ac:dyDescent="0.35">
      <c r="A3939">
        <v>1109</v>
      </c>
      <c r="B3939" t="s">
        <v>15</v>
      </c>
      <c r="C3939">
        <v>297046</v>
      </c>
      <c r="D3939" t="s">
        <v>18</v>
      </c>
      <c r="E3939" t="s">
        <v>16</v>
      </c>
      <c r="F3939" t="s">
        <v>12</v>
      </c>
      <c r="G3939" t="s">
        <v>13</v>
      </c>
      <c r="H3939" t="s">
        <v>13</v>
      </c>
      <c r="I3939">
        <v>33</v>
      </c>
      <c r="J3939" t="str">
        <f>IF(ABS((C3939-AVERAGE($C:$C))/_xlfn.STDEV.S(moras2[SALARIO]))&gt;1.96,"Atípico","No")</f>
        <v>No</v>
      </c>
      <c r="K3939" t="str">
        <f>IF(ABS((moras2[[#This Row],[EDAD]]-AVERAGE($I:$I))/_xlfn.STDEV.S($I:$I))&gt;1.96,"Atípico","No")</f>
        <v>No</v>
      </c>
      <c r="L3939" t="str">
        <f t="shared" si="122"/>
        <v>26-35</v>
      </c>
      <c r="M3939" t="str">
        <f t="shared" si="123"/>
        <v>0-500.000</v>
      </c>
    </row>
    <row r="3940" spans="1:13" x14ac:dyDescent="0.35">
      <c r="A3940">
        <v>2621</v>
      </c>
      <c r="B3940" t="s">
        <v>9</v>
      </c>
      <c r="C3940">
        <v>297046</v>
      </c>
      <c r="D3940" t="s">
        <v>18</v>
      </c>
      <c r="E3940" t="s">
        <v>16</v>
      </c>
      <c r="F3940" t="s">
        <v>12</v>
      </c>
      <c r="G3940" t="s">
        <v>13</v>
      </c>
      <c r="H3940" t="s">
        <v>12</v>
      </c>
      <c r="I3940">
        <v>33</v>
      </c>
      <c r="J3940" t="str">
        <f>IF(ABS((C3940-AVERAGE($C:$C))/_xlfn.STDEV.S(moras2[SALARIO]))&gt;1.96,"Atípico","No")</f>
        <v>No</v>
      </c>
      <c r="K3940" t="str">
        <f>IF(ABS((moras2[[#This Row],[EDAD]]-AVERAGE($I:$I))/_xlfn.STDEV.S($I:$I))&gt;1.96,"Atípico","No")</f>
        <v>No</v>
      </c>
      <c r="L3940" t="str">
        <f t="shared" si="122"/>
        <v>26-35</v>
      </c>
      <c r="M3940" t="str">
        <f t="shared" si="123"/>
        <v>0-500.000</v>
      </c>
    </row>
    <row r="3941" spans="1:13" x14ac:dyDescent="0.35">
      <c r="A3941">
        <v>3693</v>
      </c>
      <c r="B3941" t="s">
        <v>9</v>
      </c>
      <c r="C3941">
        <v>297046</v>
      </c>
      <c r="D3941" t="s">
        <v>18</v>
      </c>
      <c r="E3941" t="s">
        <v>16</v>
      </c>
      <c r="F3941" t="s">
        <v>12</v>
      </c>
      <c r="G3941" t="s">
        <v>13</v>
      </c>
      <c r="H3941" t="s">
        <v>12</v>
      </c>
      <c r="I3941">
        <v>33</v>
      </c>
      <c r="J3941" t="str">
        <f>IF(ABS((C3941-AVERAGE($C:$C))/_xlfn.STDEV.S(moras2[SALARIO]))&gt;1.96,"Atípico","No")</f>
        <v>No</v>
      </c>
      <c r="K3941" t="str">
        <f>IF(ABS((moras2[[#This Row],[EDAD]]-AVERAGE($I:$I))/_xlfn.STDEV.S($I:$I))&gt;1.96,"Atípico","No")</f>
        <v>No</v>
      </c>
      <c r="L3941" t="str">
        <f t="shared" si="122"/>
        <v>26-35</v>
      </c>
      <c r="M3941" t="str">
        <f t="shared" si="123"/>
        <v>0-500.000</v>
      </c>
    </row>
    <row r="3942" spans="1:13" x14ac:dyDescent="0.35">
      <c r="A3942">
        <v>856</v>
      </c>
      <c r="B3942" t="s">
        <v>15</v>
      </c>
      <c r="C3942">
        <v>297046</v>
      </c>
      <c r="D3942" t="s">
        <v>18</v>
      </c>
      <c r="E3942" t="s">
        <v>16</v>
      </c>
      <c r="F3942" t="s">
        <v>12</v>
      </c>
      <c r="G3942" t="s">
        <v>13</v>
      </c>
      <c r="H3942" t="s">
        <v>13</v>
      </c>
      <c r="I3942">
        <v>34</v>
      </c>
      <c r="J3942" t="str">
        <f>IF(ABS((C3942-AVERAGE($C:$C))/_xlfn.STDEV.S(moras2[SALARIO]))&gt;1.96,"Atípico","No")</f>
        <v>No</v>
      </c>
      <c r="K3942" t="str">
        <f>IF(ABS((moras2[[#This Row],[EDAD]]-AVERAGE($I:$I))/_xlfn.STDEV.S($I:$I))&gt;1.96,"Atípico","No")</f>
        <v>No</v>
      </c>
      <c r="L3942" t="str">
        <f t="shared" si="122"/>
        <v>26-35</v>
      </c>
      <c r="M3942" t="str">
        <f t="shared" si="123"/>
        <v>0-500.000</v>
      </c>
    </row>
    <row r="3943" spans="1:13" x14ac:dyDescent="0.35">
      <c r="A3943">
        <v>903</v>
      </c>
      <c r="B3943" t="s">
        <v>15</v>
      </c>
      <c r="C3943">
        <v>297046</v>
      </c>
      <c r="D3943" t="s">
        <v>18</v>
      </c>
      <c r="E3943" t="s">
        <v>16</v>
      </c>
      <c r="F3943" t="s">
        <v>12</v>
      </c>
      <c r="G3943" t="s">
        <v>13</v>
      </c>
      <c r="H3943" t="s">
        <v>13</v>
      </c>
      <c r="I3943">
        <v>34</v>
      </c>
      <c r="J3943" t="str">
        <f>IF(ABS((C3943-AVERAGE($C:$C))/_xlfn.STDEV.S(moras2[SALARIO]))&gt;1.96,"Atípico","No")</f>
        <v>No</v>
      </c>
      <c r="K3943" t="str">
        <f>IF(ABS((moras2[[#This Row],[EDAD]]-AVERAGE($I:$I))/_xlfn.STDEV.S($I:$I))&gt;1.96,"Atípico","No")</f>
        <v>No</v>
      </c>
      <c r="L3943" t="str">
        <f t="shared" si="122"/>
        <v>26-35</v>
      </c>
      <c r="M3943" t="str">
        <f t="shared" si="123"/>
        <v>0-500.000</v>
      </c>
    </row>
    <row r="3944" spans="1:13" x14ac:dyDescent="0.35">
      <c r="A3944">
        <v>1782</v>
      </c>
      <c r="B3944" t="s">
        <v>9</v>
      </c>
      <c r="C3944">
        <v>297046</v>
      </c>
      <c r="D3944" t="s">
        <v>18</v>
      </c>
      <c r="E3944" t="s">
        <v>16</v>
      </c>
      <c r="F3944" t="s">
        <v>12</v>
      </c>
      <c r="G3944" t="s">
        <v>13</v>
      </c>
      <c r="H3944" t="s">
        <v>12</v>
      </c>
      <c r="I3944">
        <v>34</v>
      </c>
      <c r="J3944" t="str">
        <f>IF(ABS((C3944-AVERAGE($C:$C))/_xlfn.STDEV.S(moras2[SALARIO]))&gt;1.96,"Atípico","No")</f>
        <v>No</v>
      </c>
      <c r="K3944" t="str">
        <f>IF(ABS((moras2[[#This Row],[EDAD]]-AVERAGE($I:$I))/_xlfn.STDEV.S($I:$I))&gt;1.96,"Atípico","No")</f>
        <v>No</v>
      </c>
      <c r="L3944" t="str">
        <f t="shared" si="122"/>
        <v>26-35</v>
      </c>
      <c r="M3944" t="str">
        <f t="shared" si="123"/>
        <v>0-500.000</v>
      </c>
    </row>
    <row r="3945" spans="1:13" x14ac:dyDescent="0.35">
      <c r="A3945">
        <v>2456</v>
      </c>
      <c r="B3945" t="s">
        <v>15</v>
      </c>
      <c r="C3945">
        <v>297046</v>
      </c>
      <c r="D3945" t="s">
        <v>18</v>
      </c>
      <c r="E3945" t="s">
        <v>16</v>
      </c>
      <c r="F3945" t="s">
        <v>12</v>
      </c>
      <c r="G3945" t="s">
        <v>13</v>
      </c>
      <c r="H3945" t="s">
        <v>12</v>
      </c>
      <c r="I3945">
        <v>34</v>
      </c>
      <c r="J3945" t="str">
        <f>IF(ABS((C3945-AVERAGE($C:$C))/_xlfn.STDEV.S(moras2[SALARIO]))&gt;1.96,"Atípico","No")</f>
        <v>No</v>
      </c>
      <c r="K3945" t="str">
        <f>IF(ABS((moras2[[#This Row],[EDAD]]-AVERAGE($I:$I))/_xlfn.STDEV.S($I:$I))&gt;1.96,"Atípico","No")</f>
        <v>No</v>
      </c>
      <c r="L3945" t="str">
        <f t="shared" si="122"/>
        <v>26-35</v>
      </c>
      <c r="M3945" t="str">
        <f t="shared" si="123"/>
        <v>0-500.000</v>
      </c>
    </row>
    <row r="3946" spans="1:13" x14ac:dyDescent="0.35">
      <c r="A3946">
        <v>923</v>
      </c>
      <c r="B3946" t="s">
        <v>9</v>
      </c>
      <c r="C3946">
        <v>297046</v>
      </c>
      <c r="D3946" t="s">
        <v>18</v>
      </c>
      <c r="E3946" t="s">
        <v>16</v>
      </c>
      <c r="F3946" t="s">
        <v>12</v>
      </c>
      <c r="G3946" t="s">
        <v>13</v>
      </c>
      <c r="H3946" t="s">
        <v>13</v>
      </c>
      <c r="I3946">
        <v>35</v>
      </c>
      <c r="J3946" t="str">
        <f>IF(ABS((C3946-AVERAGE($C:$C))/_xlfn.STDEV.S(moras2[SALARIO]))&gt;1.96,"Atípico","No")</f>
        <v>No</v>
      </c>
      <c r="K3946" t="str">
        <f>IF(ABS((moras2[[#This Row],[EDAD]]-AVERAGE($I:$I))/_xlfn.STDEV.S($I:$I))&gt;1.96,"Atípico","No")</f>
        <v>No</v>
      </c>
      <c r="L3946" t="str">
        <f t="shared" si="122"/>
        <v>26-35</v>
      </c>
      <c r="M3946" t="str">
        <f t="shared" si="123"/>
        <v>0-500.000</v>
      </c>
    </row>
    <row r="3947" spans="1:13" x14ac:dyDescent="0.35">
      <c r="A3947">
        <v>1542</v>
      </c>
      <c r="B3947" t="s">
        <v>9</v>
      </c>
      <c r="C3947">
        <v>297046</v>
      </c>
      <c r="D3947" t="s">
        <v>18</v>
      </c>
      <c r="E3947" t="s">
        <v>16</v>
      </c>
      <c r="F3947" t="s">
        <v>12</v>
      </c>
      <c r="G3947" t="s">
        <v>12</v>
      </c>
      <c r="H3947" t="s">
        <v>13</v>
      </c>
      <c r="I3947">
        <v>35</v>
      </c>
      <c r="J3947" t="str">
        <f>IF(ABS((C3947-AVERAGE($C:$C))/_xlfn.STDEV.S(moras2[SALARIO]))&gt;1.96,"Atípico","No")</f>
        <v>No</v>
      </c>
      <c r="K3947" t="str">
        <f>IF(ABS((moras2[[#This Row],[EDAD]]-AVERAGE($I:$I))/_xlfn.STDEV.S($I:$I))&gt;1.96,"Atípico","No")</f>
        <v>No</v>
      </c>
      <c r="L3947" t="str">
        <f t="shared" si="122"/>
        <v>26-35</v>
      </c>
      <c r="M3947" t="str">
        <f t="shared" si="123"/>
        <v>0-500.000</v>
      </c>
    </row>
    <row r="3948" spans="1:13" x14ac:dyDescent="0.35">
      <c r="A3948">
        <v>4240</v>
      </c>
      <c r="B3948" t="s">
        <v>9</v>
      </c>
      <c r="C3948">
        <v>297046</v>
      </c>
      <c r="D3948" t="s">
        <v>18</v>
      </c>
      <c r="E3948" t="s">
        <v>16</v>
      </c>
      <c r="F3948" t="s">
        <v>12</v>
      </c>
      <c r="G3948" t="s">
        <v>13</v>
      </c>
      <c r="H3948" t="s">
        <v>12</v>
      </c>
      <c r="I3948">
        <v>35</v>
      </c>
      <c r="J3948" t="str">
        <f>IF(ABS((C3948-AVERAGE($C:$C))/_xlfn.STDEV.S(moras2[SALARIO]))&gt;1.96,"Atípico","No")</f>
        <v>No</v>
      </c>
      <c r="K3948" t="str">
        <f>IF(ABS((moras2[[#This Row],[EDAD]]-AVERAGE($I:$I))/_xlfn.STDEV.S($I:$I))&gt;1.96,"Atípico","No")</f>
        <v>No</v>
      </c>
      <c r="L3948" t="str">
        <f t="shared" si="122"/>
        <v>26-35</v>
      </c>
      <c r="M3948" t="str">
        <f t="shared" si="123"/>
        <v>0-500.000</v>
      </c>
    </row>
    <row r="3949" spans="1:13" x14ac:dyDescent="0.35">
      <c r="A3949">
        <v>2960</v>
      </c>
      <c r="B3949" t="s">
        <v>9</v>
      </c>
      <c r="C3949">
        <v>297046</v>
      </c>
      <c r="D3949" t="s">
        <v>18</v>
      </c>
      <c r="E3949" t="s">
        <v>16</v>
      </c>
      <c r="F3949" t="s">
        <v>12</v>
      </c>
      <c r="G3949" t="s">
        <v>12</v>
      </c>
      <c r="H3949" t="s">
        <v>12</v>
      </c>
      <c r="I3949">
        <v>36</v>
      </c>
      <c r="J3949" t="str">
        <f>IF(ABS((C3949-AVERAGE($C:$C))/_xlfn.STDEV.S(moras2[SALARIO]))&gt;1.96,"Atípico","No")</f>
        <v>No</v>
      </c>
      <c r="K3949" t="str">
        <f>IF(ABS((moras2[[#This Row],[EDAD]]-AVERAGE($I:$I))/_xlfn.STDEV.S($I:$I))&gt;1.96,"Atípico","No")</f>
        <v>No</v>
      </c>
      <c r="L3949" t="str">
        <f t="shared" si="122"/>
        <v>36-45</v>
      </c>
      <c r="M3949" t="str">
        <f t="shared" si="123"/>
        <v>0-500.000</v>
      </c>
    </row>
    <row r="3950" spans="1:13" x14ac:dyDescent="0.35">
      <c r="A3950">
        <v>3175</v>
      </c>
      <c r="B3950" t="s">
        <v>9</v>
      </c>
      <c r="C3950">
        <v>297046</v>
      </c>
      <c r="D3950" t="s">
        <v>18</v>
      </c>
      <c r="E3950" t="s">
        <v>16</v>
      </c>
      <c r="F3950" t="s">
        <v>12</v>
      </c>
      <c r="G3950" t="s">
        <v>12</v>
      </c>
      <c r="H3950" t="s">
        <v>12</v>
      </c>
      <c r="I3950">
        <v>36</v>
      </c>
      <c r="J3950" t="str">
        <f>IF(ABS((C3950-AVERAGE($C:$C))/_xlfn.STDEV.S(moras2[SALARIO]))&gt;1.96,"Atípico","No")</f>
        <v>No</v>
      </c>
      <c r="K3950" t="str">
        <f>IF(ABS((moras2[[#This Row],[EDAD]]-AVERAGE($I:$I))/_xlfn.STDEV.S($I:$I))&gt;1.96,"Atípico","No")</f>
        <v>No</v>
      </c>
      <c r="L3950" t="str">
        <f t="shared" si="122"/>
        <v>36-45</v>
      </c>
      <c r="M3950" t="str">
        <f t="shared" si="123"/>
        <v>0-500.000</v>
      </c>
    </row>
    <row r="3951" spans="1:13" x14ac:dyDescent="0.35">
      <c r="A3951">
        <v>4980</v>
      </c>
      <c r="B3951" t="s">
        <v>9</v>
      </c>
      <c r="C3951">
        <v>297046</v>
      </c>
      <c r="D3951" t="s">
        <v>18</v>
      </c>
      <c r="E3951" t="s">
        <v>16</v>
      </c>
      <c r="F3951" t="s">
        <v>12</v>
      </c>
      <c r="G3951" t="s">
        <v>12</v>
      </c>
      <c r="H3951" t="s">
        <v>12</v>
      </c>
      <c r="I3951">
        <v>36</v>
      </c>
      <c r="J3951" t="str">
        <f>IF(ABS((C3951-AVERAGE($C:$C))/_xlfn.STDEV.S(moras2[SALARIO]))&gt;1.96,"Atípico","No")</f>
        <v>No</v>
      </c>
      <c r="K3951" t="str">
        <f>IF(ABS((moras2[[#This Row],[EDAD]]-AVERAGE($I:$I))/_xlfn.STDEV.S($I:$I))&gt;1.96,"Atípico","No")</f>
        <v>No</v>
      </c>
      <c r="L3951" t="str">
        <f t="shared" si="122"/>
        <v>36-45</v>
      </c>
      <c r="M3951" t="str">
        <f t="shared" si="123"/>
        <v>0-500.000</v>
      </c>
    </row>
    <row r="3952" spans="1:13" x14ac:dyDescent="0.35">
      <c r="A3952">
        <v>1212</v>
      </c>
      <c r="B3952" t="s">
        <v>9</v>
      </c>
      <c r="C3952">
        <v>297046</v>
      </c>
      <c r="D3952" t="s">
        <v>18</v>
      </c>
      <c r="E3952" t="s">
        <v>16</v>
      </c>
      <c r="F3952" t="s">
        <v>12</v>
      </c>
      <c r="G3952" t="s">
        <v>13</v>
      </c>
      <c r="H3952" t="s">
        <v>13</v>
      </c>
      <c r="I3952">
        <v>38</v>
      </c>
      <c r="J3952" t="str">
        <f>IF(ABS((C3952-AVERAGE($C:$C))/_xlfn.STDEV.S(moras2[SALARIO]))&gt;1.96,"Atípico","No")</f>
        <v>No</v>
      </c>
      <c r="K3952" t="str">
        <f>IF(ABS((moras2[[#This Row],[EDAD]]-AVERAGE($I:$I))/_xlfn.STDEV.S($I:$I))&gt;1.96,"Atípico","No")</f>
        <v>No</v>
      </c>
      <c r="L3952" t="str">
        <f t="shared" si="122"/>
        <v>36-45</v>
      </c>
      <c r="M3952" t="str">
        <f t="shared" si="123"/>
        <v>0-500.000</v>
      </c>
    </row>
    <row r="3953" spans="1:13" x14ac:dyDescent="0.35">
      <c r="A3953">
        <v>1971</v>
      </c>
      <c r="B3953" t="s">
        <v>9</v>
      </c>
      <c r="C3953">
        <v>297046</v>
      </c>
      <c r="D3953" t="s">
        <v>18</v>
      </c>
      <c r="E3953" t="s">
        <v>16</v>
      </c>
      <c r="F3953" t="s">
        <v>12</v>
      </c>
      <c r="G3953" t="s">
        <v>13</v>
      </c>
      <c r="H3953" t="s">
        <v>12</v>
      </c>
      <c r="I3953">
        <v>38</v>
      </c>
      <c r="J3953" t="str">
        <f>IF(ABS((C3953-AVERAGE($C:$C))/_xlfn.STDEV.S(moras2[SALARIO]))&gt;1.96,"Atípico","No")</f>
        <v>No</v>
      </c>
      <c r="K3953" t="str">
        <f>IF(ABS((moras2[[#This Row],[EDAD]]-AVERAGE($I:$I))/_xlfn.STDEV.S($I:$I))&gt;1.96,"Atípico","No")</f>
        <v>No</v>
      </c>
      <c r="L3953" t="str">
        <f t="shared" si="122"/>
        <v>36-45</v>
      </c>
      <c r="M3953" t="str">
        <f t="shared" si="123"/>
        <v>0-500.000</v>
      </c>
    </row>
    <row r="3954" spans="1:13" x14ac:dyDescent="0.35">
      <c r="A3954">
        <v>2965</v>
      </c>
      <c r="B3954" t="s">
        <v>15</v>
      </c>
      <c r="C3954">
        <v>297046</v>
      </c>
      <c r="D3954" t="s">
        <v>18</v>
      </c>
      <c r="E3954" t="s">
        <v>16</v>
      </c>
      <c r="F3954" t="s">
        <v>12</v>
      </c>
      <c r="G3954" t="s">
        <v>13</v>
      </c>
      <c r="H3954" t="s">
        <v>12</v>
      </c>
      <c r="I3954">
        <v>38</v>
      </c>
      <c r="J3954" t="str">
        <f>IF(ABS((C3954-AVERAGE($C:$C))/_xlfn.STDEV.S(moras2[SALARIO]))&gt;1.96,"Atípico","No")</f>
        <v>No</v>
      </c>
      <c r="K3954" t="str">
        <f>IF(ABS((moras2[[#This Row],[EDAD]]-AVERAGE($I:$I))/_xlfn.STDEV.S($I:$I))&gt;1.96,"Atípico","No")</f>
        <v>No</v>
      </c>
      <c r="L3954" t="str">
        <f t="shared" si="122"/>
        <v>36-45</v>
      </c>
      <c r="M3954" t="str">
        <f t="shared" si="123"/>
        <v>0-500.000</v>
      </c>
    </row>
    <row r="3955" spans="1:13" x14ac:dyDescent="0.35">
      <c r="A3955">
        <v>3604</v>
      </c>
      <c r="B3955" t="s">
        <v>15</v>
      </c>
      <c r="C3955">
        <v>297046</v>
      </c>
      <c r="D3955" t="s">
        <v>18</v>
      </c>
      <c r="E3955" t="s">
        <v>16</v>
      </c>
      <c r="F3955" t="s">
        <v>12</v>
      </c>
      <c r="G3955" t="s">
        <v>13</v>
      </c>
      <c r="H3955" t="s">
        <v>12</v>
      </c>
      <c r="I3955">
        <v>38</v>
      </c>
      <c r="J3955" t="str">
        <f>IF(ABS((C3955-AVERAGE($C:$C))/_xlfn.STDEV.S(moras2[SALARIO]))&gt;1.96,"Atípico","No")</f>
        <v>No</v>
      </c>
      <c r="K3955" t="str">
        <f>IF(ABS((moras2[[#This Row],[EDAD]]-AVERAGE($I:$I))/_xlfn.STDEV.S($I:$I))&gt;1.96,"Atípico","No")</f>
        <v>No</v>
      </c>
      <c r="L3955" t="str">
        <f t="shared" si="122"/>
        <v>36-45</v>
      </c>
      <c r="M3955" t="str">
        <f t="shared" si="123"/>
        <v>0-500.000</v>
      </c>
    </row>
    <row r="3956" spans="1:13" x14ac:dyDescent="0.35">
      <c r="A3956">
        <v>356</v>
      </c>
      <c r="B3956" t="s">
        <v>9</v>
      </c>
      <c r="C3956">
        <v>297046</v>
      </c>
      <c r="D3956" t="s">
        <v>18</v>
      </c>
      <c r="E3956" t="s">
        <v>16</v>
      </c>
      <c r="F3956" t="s">
        <v>12</v>
      </c>
      <c r="G3956" t="s">
        <v>13</v>
      </c>
      <c r="H3956" t="s">
        <v>12</v>
      </c>
      <c r="I3956">
        <v>39</v>
      </c>
      <c r="J3956" t="str">
        <f>IF(ABS((C3956-AVERAGE($C:$C))/_xlfn.STDEV.S(moras2[SALARIO]))&gt;1.96,"Atípico","No")</f>
        <v>No</v>
      </c>
      <c r="K3956" t="str">
        <f>IF(ABS((moras2[[#This Row],[EDAD]]-AVERAGE($I:$I))/_xlfn.STDEV.S($I:$I))&gt;1.96,"Atípico","No")</f>
        <v>No</v>
      </c>
      <c r="L3956" t="str">
        <f t="shared" si="122"/>
        <v>36-45</v>
      </c>
      <c r="M3956" t="str">
        <f t="shared" si="123"/>
        <v>0-500.000</v>
      </c>
    </row>
    <row r="3957" spans="1:13" x14ac:dyDescent="0.35">
      <c r="A3957">
        <v>2807</v>
      </c>
      <c r="B3957" t="s">
        <v>9</v>
      </c>
      <c r="C3957">
        <v>297046</v>
      </c>
      <c r="D3957" t="s">
        <v>18</v>
      </c>
      <c r="E3957" t="s">
        <v>16</v>
      </c>
      <c r="F3957" t="s">
        <v>12</v>
      </c>
      <c r="G3957" t="s">
        <v>13</v>
      </c>
      <c r="H3957" t="s">
        <v>12</v>
      </c>
      <c r="I3957">
        <v>39</v>
      </c>
      <c r="J3957" t="str">
        <f>IF(ABS((C3957-AVERAGE($C:$C))/_xlfn.STDEV.S(moras2[SALARIO]))&gt;1.96,"Atípico","No")</f>
        <v>No</v>
      </c>
      <c r="K3957" t="str">
        <f>IF(ABS((moras2[[#This Row],[EDAD]]-AVERAGE($I:$I))/_xlfn.STDEV.S($I:$I))&gt;1.96,"Atípico","No")</f>
        <v>No</v>
      </c>
      <c r="L3957" t="str">
        <f t="shared" si="122"/>
        <v>36-45</v>
      </c>
      <c r="M3957" t="str">
        <f t="shared" si="123"/>
        <v>0-500.000</v>
      </c>
    </row>
    <row r="3958" spans="1:13" x14ac:dyDescent="0.35">
      <c r="A3958">
        <v>3713</v>
      </c>
      <c r="B3958" t="s">
        <v>9</v>
      </c>
      <c r="C3958">
        <v>297046</v>
      </c>
      <c r="D3958" t="s">
        <v>18</v>
      </c>
      <c r="E3958" t="s">
        <v>16</v>
      </c>
      <c r="F3958" t="s">
        <v>12</v>
      </c>
      <c r="G3958" t="s">
        <v>13</v>
      </c>
      <c r="H3958" t="s">
        <v>13</v>
      </c>
      <c r="I3958">
        <v>39</v>
      </c>
      <c r="J3958" t="str">
        <f>IF(ABS((C3958-AVERAGE($C:$C))/_xlfn.STDEV.S(moras2[SALARIO]))&gt;1.96,"Atípico","No")</f>
        <v>No</v>
      </c>
      <c r="K3958" t="str">
        <f>IF(ABS((moras2[[#This Row],[EDAD]]-AVERAGE($I:$I))/_xlfn.STDEV.S($I:$I))&gt;1.96,"Atípico","No")</f>
        <v>No</v>
      </c>
      <c r="L3958" t="str">
        <f t="shared" si="122"/>
        <v>36-45</v>
      </c>
      <c r="M3958" t="str">
        <f t="shared" si="123"/>
        <v>0-500.000</v>
      </c>
    </row>
    <row r="3959" spans="1:13" x14ac:dyDescent="0.35">
      <c r="A3959">
        <v>3767</v>
      </c>
      <c r="B3959" t="s">
        <v>15</v>
      </c>
      <c r="C3959">
        <v>297046</v>
      </c>
      <c r="D3959" t="s">
        <v>18</v>
      </c>
      <c r="E3959" t="s">
        <v>16</v>
      </c>
      <c r="F3959" t="s">
        <v>12</v>
      </c>
      <c r="G3959" t="s">
        <v>13</v>
      </c>
      <c r="H3959" t="s">
        <v>12</v>
      </c>
      <c r="I3959">
        <v>39</v>
      </c>
      <c r="J3959" t="str">
        <f>IF(ABS((C3959-AVERAGE($C:$C))/_xlfn.STDEV.S(moras2[SALARIO]))&gt;1.96,"Atípico","No")</f>
        <v>No</v>
      </c>
      <c r="K3959" t="str">
        <f>IF(ABS((moras2[[#This Row],[EDAD]]-AVERAGE($I:$I))/_xlfn.STDEV.S($I:$I))&gt;1.96,"Atípico","No")</f>
        <v>No</v>
      </c>
      <c r="L3959" t="str">
        <f t="shared" si="122"/>
        <v>36-45</v>
      </c>
      <c r="M3959" t="str">
        <f t="shared" si="123"/>
        <v>0-500.000</v>
      </c>
    </row>
    <row r="3960" spans="1:13" x14ac:dyDescent="0.35">
      <c r="A3960">
        <v>1289</v>
      </c>
      <c r="B3960" t="s">
        <v>15</v>
      </c>
      <c r="C3960">
        <v>297046</v>
      </c>
      <c r="D3960" t="s">
        <v>18</v>
      </c>
      <c r="E3960" t="s">
        <v>16</v>
      </c>
      <c r="F3960" t="s">
        <v>12</v>
      </c>
      <c r="G3960" t="s">
        <v>13</v>
      </c>
      <c r="H3960" t="s">
        <v>13</v>
      </c>
      <c r="I3960">
        <v>40</v>
      </c>
      <c r="J3960" t="str">
        <f>IF(ABS((C3960-AVERAGE($C:$C))/_xlfn.STDEV.S(moras2[SALARIO]))&gt;1.96,"Atípico","No")</f>
        <v>No</v>
      </c>
      <c r="K3960" t="str">
        <f>IF(ABS((moras2[[#This Row],[EDAD]]-AVERAGE($I:$I))/_xlfn.STDEV.S($I:$I))&gt;1.96,"Atípico","No")</f>
        <v>No</v>
      </c>
      <c r="L3960" t="str">
        <f t="shared" si="122"/>
        <v>36-45</v>
      </c>
      <c r="M3960" t="str">
        <f t="shared" si="123"/>
        <v>0-500.000</v>
      </c>
    </row>
    <row r="3961" spans="1:13" x14ac:dyDescent="0.35">
      <c r="A3961">
        <v>2387</v>
      </c>
      <c r="B3961" t="s">
        <v>15</v>
      </c>
      <c r="C3961">
        <v>297046</v>
      </c>
      <c r="D3961" t="s">
        <v>18</v>
      </c>
      <c r="E3961" t="s">
        <v>16</v>
      </c>
      <c r="F3961" t="s">
        <v>12</v>
      </c>
      <c r="G3961" t="s">
        <v>13</v>
      </c>
      <c r="H3961" t="s">
        <v>12</v>
      </c>
      <c r="I3961">
        <v>40</v>
      </c>
      <c r="J3961" t="str">
        <f>IF(ABS((C3961-AVERAGE($C:$C))/_xlfn.STDEV.S(moras2[SALARIO]))&gt;1.96,"Atípico","No")</f>
        <v>No</v>
      </c>
      <c r="K3961" t="str">
        <f>IF(ABS((moras2[[#This Row],[EDAD]]-AVERAGE($I:$I))/_xlfn.STDEV.S($I:$I))&gt;1.96,"Atípico","No")</f>
        <v>No</v>
      </c>
      <c r="L3961" t="str">
        <f t="shared" si="122"/>
        <v>36-45</v>
      </c>
      <c r="M3961" t="str">
        <f t="shared" si="123"/>
        <v>0-500.000</v>
      </c>
    </row>
    <row r="3962" spans="1:13" x14ac:dyDescent="0.35">
      <c r="A3962">
        <v>3118</v>
      </c>
      <c r="B3962" t="s">
        <v>15</v>
      </c>
      <c r="C3962">
        <v>297046</v>
      </c>
      <c r="D3962" t="s">
        <v>18</v>
      </c>
      <c r="E3962" t="s">
        <v>16</v>
      </c>
      <c r="F3962" t="s">
        <v>12</v>
      </c>
      <c r="G3962" t="s">
        <v>13</v>
      </c>
      <c r="H3962" t="s">
        <v>12</v>
      </c>
      <c r="I3962">
        <v>40</v>
      </c>
      <c r="J3962" t="str">
        <f>IF(ABS((C3962-AVERAGE($C:$C))/_xlfn.STDEV.S(moras2[SALARIO]))&gt;1.96,"Atípico","No")</f>
        <v>No</v>
      </c>
      <c r="K3962" t="str">
        <f>IF(ABS((moras2[[#This Row],[EDAD]]-AVERAGE($I:$I))/_xlfn.STDEV.S($I:$I))&gt;1.96,"Atípico","No")</f>
        <v>No</v>
      </c>
      <c r="L3962" t="str">
        <f t="shared" si="122"/>
        <v>36-45</v>
      </c>
      <c r="M3962" t="str">
        <f t="shared" si="123"/>
        <v>0-500.000</v>
      </c>
    </row>
    <row r="3963" spans="1:13" x14ac:dyDescent="0.35">
      <c r="A3963">
        <v>2311</v>
      </c>
      <c r="B3963" t="s">
        <v>15</v>
      </c>
      <c r="C3963">
        <v>297046</v>
      </c>
      <c r="D3963" t="s">
        <v>18</v>
      </c>
      <c r="E3963" t="s">
        <v>16</v>
      </c>
      <c r="F3963" t="s">
        <v>12</v>
      </c>
      <c r="G3963" t="s">
        <v>13</v>
      </c>
      <c r="H3963" t="s">
        <v>13</v>
      </c>
      <c r="I3963">
        <v>41</v>
      </c>
      <c r="J3963" t="str">
        <f>IF(ABS((C3963-AVERAGE($C:$C))/_xlfn.STDEV.S(moras2[SALARIO]))&gt;1.96,"Atípico","No")</f>
        <v>No</v>
      </c>
      <c r="K3963" t="str">
        <f>IF(ABS((moras2[[#This Row],[EDAD]]-AVERAGE($I:$I))/_xlfn.STDEV.S($I:$I))&gt;1.96,"Atípico","No")</f>
        <v>No</v>
      </c>
      <c r="L3963" t="str">
        <f t="shared" si="122"/>
        <v>36-45</v>
      </c>
      <c r="M3963" t="str">
        <f t="shared" si="123"/>
        <v>0-500.000</v>
      </c>
    </row>
    <row r="3964" spans="1:13" x14ac:dyDescent="0.35">
      <c r="A3964">
        <v>3635</v>
      </c>
      <c r="B3964" t="s">
        <v>9</v>
      </c>
      <c r="C3964">
        <v>297046</v>
      </c>
      <c r="D3964" t="s">
        <v>18</v>
      </c>
      <c r="E3964" t="s">
        <v>16</v>
      </c>
      <c r="F3964" t="s">
        <v>12</v>
      </c>
      <c r="G3964" t="s">
        <v>13</v>
      </c>
      <c r="H3964" t="s">
        <v>13</v>
      </c>
      <c r="I3964">
        <v>41</v>
      </c>
      <c r="J3964" t="str">
        <f>IF(ABS((C3964-AVERAGE($C:$C))/_xlfn.STDEV.S(moras2[SALARIO]))&gt;1.96,"Atípico","No")</f>
        <v>No</v>
      </c>
      <c r="K3964" t="str">
        <f>IF(ABS((moras2[[#This Row],[EDAD]]-AVERAGE($I:$I))/_xlfn.STDEV.S($I:$I))&gt;1.96,"Atípico","No")</f>
        <v>No</v>
      </c>
      <c r="L3964" t="str">
        <f t="shared" si="122"/>
        <v>36-45</v>
      </c>
      <c r="M3964" t="str">
        <f t="shared" si="123"/>
        <v>0-500.000</v>
      </c>
    </row>
    <row r="3965" spans="1:13" x14ac:dyDescent="0.35">
      <c r="A3965">
        <v>350</v>
      </c>
      <c r="B3965" t="s">
        <v>9</v>
      </c>
      <c r="C3965">
        <v>297046</v>
      </c>
      <c r="D3965" t="s">
        <v>18</v>
      </c>
      <c r="E3965" t="s">
        <v>16</v>
      </c>
      <c r="F3965" t="s">
        <v>12</v>
      </c>
      <c r="G3965" t="s">
        <v>13</v>
      </c>
      <c r="H3965" t="s">
        <v>13</v>
      </c>
      <c r="I3965">
        <v>42</v>
      </c>
      <c r="J3965" t="str">
        <f>IF(ABS((C3965-AVERAGE($C:$C))/_xlfn.STDEV.S(moras2[SALARIO]))&gt;1.96,"Atípico","No")</f>
        <v>No</v>
      </c>
      <c r="K3965" t="str">
        <f>IF(ABS((moras2[[#This Row],[EDAD]]-AVERAGE($I:$I))/_xlfn.STDEV.S($I:$I))&gt;1.96,"Atípico","No")</f>
        <v>No</v>
      </c>
      <c r="L3965" t="str">
        <f t="shared" si="122"/>
        <v>36-45</v>
      </c>
      <c r="M3965" t="str">
        <f t="shared" si="123"/>
        <v>0-500.000</v>
      </c>
    </row>
    <row r="3966" spans="1:13" x14ac:dyDescent="0.35">
      <c r="A3966">
        <v>1605</v>
      </c>
      <c r="B3966" t="s">
        <v>15</v>
      </c>
      <c r="C3966">
        <v>297046</v>
      </c>
      <c r="D3966" t="s">
        <v>18</v>
      </c>
      <c r="E3966" t="s">
        <v>16</v>
      </c>
      <c r="F3966" t="s">
        <v>12</v>
      </c>
      <c r="G3966" t="s">
        <v>13</v>
      </c>
      <c r="H3966" t="s">
        <v>12</v>
      </c>
      <c r="I3966">
        <v>42</v>
      </c>
      <c r="J3966" t="str">
        <f>IF(ABS((C3966-AVERAGE($C:$C))/_xlfn.STDEV.S(moras2[SALARIO]))&gt;1.96,"Atípico","No")</f>
        <v>No</v>
      </c>
      <c r="K3966" t="str">
        <f>IF(ABS((moras2[[#This Row],[EDAD]]-AVERAGE($I:$I))/_xlfn.STDEV.S($I:$I))&gt;1.96,"Atípico","No")</f>
        <v>No</v>
      </c>
      <c r="L3966" t="str">
        <f t="shared" si="122"/>
        <v>36-45</v>
      </c>
      <c r="M3966" t="str">
        <f t="shared" si="123"/>
        <v>0-500.000</v>
      </c>
    </row>
    <row r="3967" spans="1:13" x14ac:dyDescent="0.35">
      <c r="A3967">
        <v>2131</v>
      </c>
      <c r="B3967" t="s">
        <v>9</v>
      </c>
      <c r="C3967">
        <v>297046</v>
      </c>
      <c r="D3967" t="s">
        <v>18</v>
      </c>
      <c r="E3967" t="s">
        <v>16</v>
      </c>
      <c r="F3967" t="s">
        <v>12</v>
      </c>
      <c r="G3967" t="s">
        <v>13</v>
      </c>
      <c r="H3967" t="s">
        <v>13</v>
      </c>
      <c r="I3967">
        <v>43</v>
      </c>
      <c r="J3967" t="str">
        <f>IF(ABS((C3967-AVERAGE($C:$C))/_xlfn.STDEV.S(moras2[SALARIO]))&gt;1.96,"Atípico","No")</f>
        <v>No</v>
      </c>
      <c r="K3967" t="str">
        <f>IF(ABS((moras2[[#This Row],[EDAD]]-AVERAGE($I:$I))/_xlfn.STDEV.S($I:$I))&gt;1.96,"Atípico","No")</f>
        <v>No</v>
      </c>
      <c r="L3967" t="str">
        <f t="shared" si="122"/>
        <v>36-45</v>
      </c>
      <c r="M3967" t="str">
        <f t="shared" si="123"/>
        <v>0-500.000</v>
      </c>
    </row>
    <row r="3968" spans="1:13" x14ac:dyDescent="0.35">
      <c r="A3968">
        <v>2323</v>
      </c>
      <c r="B3968" t="s">
        <v>9</v>
      </c>
      <c r="C3968">
        <v>297046</v>
      </c>
      <c r="D3968" t="s">
        <v>18</v>
      </c>
      <c r="E3968" t="s">
        <v>16</v>
      </c>
      <c r="F3968" t="s">
        <v>12</v>
      </c>
      <c r="G3968" t="s">
        <v>13</v>
      </c>
      <c r="H3968" t="s">
        <v>12</v>
      </c>
      <c r="I3968">
        <v>43</v>
      </c>
      <c r="J3968" t="str">
        <f>IF(ABS((C3968-AVERAGE($C:$C))/_xlfn.STDEV.S(moras2[SALARIO]))&gt;1.96,"Atípico","No")</f>
        <v>No</v>
      </c>
      <c r="K3968" t="str">
        <f>IF(ABS((moras2[[#This Row],[EDAD]]-AVERAGE($I:$I))/_xlfn.STDEV.S($I:$I))&gt;1.96,"Atípico","No")</f>
        <v>No</v>
      </c>
      <c r="L3968" t="str">
        <f t="shared" si="122"/>
        <v>36-45</v>
      </c>
      <c r="M3968" t="str">
        <f t="shared" si="123"/>
        <v>0-500.000</v>
      </c>
    </row>
    <row r="3969" spans="1:13" x14ac:dyDescent="0.35">
      <c r="A3969">
        <v>2398</v>
      </c>
      <c r="B3969" t="s">
        <v>9</v>
      </c>
      <c r="C3969">
        <v>297046</v>
      </c>
      <c r="D3969" t="s">
        <v>18</v>
      </c>
      <c r="E3969" t="s">
        <v>16</v>
      </c>
      <c r="F3969" t="s">
        <v>12</v>
      </c>
      <c r="G3969" t="s">
        <v>12</v>
      </c>
      <c r="H3969" t="s">
        <v>12</v>
      </c>
      <c r="I3969">
        <v>43</v>
      </c>
      <c r="J3969" t="str">
        <f>IF(ABS((C3969-AVERAGE($C:$C))/_xlfn.STDEV.S(moras2[SALARIO]))&gt;1.96,"Atípico","No")</f>
        <v>No</v>
      </c>
      <c r="K3969" t="str">
        <f>IF(ABS((moras2[[#This Row],[EDAD]]-AVERAGE($I:$I))/_xlfn.STDEV.S($I:$I))&gt;1.96,"Atípico","No")</f>
        <v>No</v>
      </c>
      <c r="L3969" t="str">
        <f t="shared" si="122"/>
        <v>36-45</v>
      </c>
      <c r="M3969" t="str">
        <f t="shared" si="123"/>
        <v>0-500.000</v>
      </c>
    </row>
    <row r="3970" spans="1:13" x14ac:dyDescent="0.35">
      <c r="A3970">
        <v>2527</v>
      </c>
      <c r="B3970" t="s">
        <v>9</v>
      </c>
      <c r="C3970">
        <v>297046</v>
      </c>
      <c r="D3970" t="s">
        <v>18</v>
      </c>
      <c r="E3970" t="s">
        <v>16</v>
      </c>
      <c r="F3970" t="s">
        <v>12</v>
      </c>
      <c r="G3970" t="s">
        <v>13</v>
      </c>
      <c r="H3970" t="s">
        <v>13</v>
      </c>
      <c r="I3970">
        <v>43</v>
      </c>
      <c r="J3970" t="str">
        <f>IF(ABS((C3970-AVERAGE($C:$C))/_xlfn.STDEV.S(moras2[SALARIO]))&gt;1.96,"Atípico","No")</f>
        <v>No</v>
      </c>
      <c r="K3970" t="str">
        <f>IF(ABS((moras2[[#This Row],[EDAD]]-AVERAGE($I:$I))/_xlfn.STDEV.S($I:$I))&gt;1.96,"Atípico","No")</f>
        <v>No</v>
      </c>
      <c r="L3970" t="str">
        <f t="shared" ref="L3970:L4033" si="124">IF(I3970&lt;=35,"26-35",IF(I3970&lt;=45,"36-45",IF(I3970&lt;=55,"46-55","56+")))</f>
        <v>36-45</v>
      </c>
      <c r="M3970" t="str">
        <f t="shared" ref="M3970:M4033" si="125">IF(C3970&lt;=500000,"0-500.000",
IF(C3970&lt;=1000000,"500.001-1.000.000",
IF(C3970&lt;=5000000,"1.000.001-5.000.000",
"5.000.001-16.858.742")))</f>
        <v>0-500.000</v>
      </c>
    </row>
    <row r="3971" spans="1:13" x14ac:dyDescent="0.35">
      <c r="A3971">
        <v>2796</v>
      </c>
      <c r="B3971" t="s">
        <v>15</v>
      </c>
      <c r="C3971">
        <v>297046</v>
      </c>
      <c r="D3971" t="s">
        <v>18</v>
      </c>
      <c r="E3971" t="s">
        <v>16</v>
      </c>
      <c r="F3971" t="s">
        <v>12</v>
      </c>
      <c r="G3971" t="s">
        <v>13</v>
      </c>
      <c r="H3971" t="s">
        <v>13</v>
      </c>
      <c r="I3971">
        <v>43</v>
      </c>
      <c r="J3971" t="str">
        <f>IF(ABS((C3971-AVERAGE($C:$C))/_xlfn.STDEV.S(moras2[SALARIO]))&gt;1.96,"Atípico","No")</f>
        <v>No</v>
      </c>
      <c r="K3971" t="str">
        <f>IF(ABS((moras2[[#This Row],[EDAD]]-AVERAGE($I:$I))/_xlfn.STDEV.S($I:$I))&gt;1.96,"Atípico","No")</f>
        <v>No</v>
      </c>
      <c r="L3971" t="str">
        <f t="shared" si="124"/>
        <v>36-45</v>
      </c>
      <c r="M3971" t="str">
        <f t="shared" si="125"/>
        <v>0-500.000</v>
      </c>
    </row>
    <row r="3972" spans="1:13" x14ac:dyDescent="0.35">
      <c r="A3972">
        <v>4316</v>
      </c>
      <c r="B3972" t="s">
        <v>15</v>
      </c>
      <c r="C3972">
        <v>297046</v>
      </c>
      <c r="D3972" t="s">
        <v>18</v>
      </c>
      <c r="E3972" t="s">
        <v>16</v>
      </c>
      <c r="F3972" t="s">
        <v>12</v>
      </c>
      <c r="G3972" t="s">
        <v>12</v>
      </c>
      <c r="H3972" t="s">
        <v>12</v>
      </c>
      <c r="I3972">
        <v>45</v>
      </c>
      <c r="J3972" t="str">
        <f>IF(ABS((C3972-AVERAGE($C:$C))/_xlfn.STDEV.S(moras2[SALARIO]))&gt;1.96,"Atípico","No")</f>
        <v>No</v>
      </c>
      <c r="K3972" t="str">
        <f>IF(ABS((moras2[[#This Row],[EDAD]]-AVERAGE($I:$I))/_xlfn.STDEV.S($I:$I))&gt;1.96,"Atípico","No")</f>
        <v>No</v>
      </c>
      <c r="L3972" t="str">
        <f t="shared" si="124"/>
        <v>36-45</v>
      </c>
      <c r="M3972" t="str">
        <f t="shared" si="125"/>
        <v>0-500.000</v>
      </c>
    </row>
    <row r="3973" spans="1:13" x14ac:dyDescent="0.35">
      <c r="A3973">
        <v>3740</v>
      </c>
      <c r="B3973" t="s">
        <v>15</v>
      </c>
      <c r="C3973">
        <v>297046</v>
      </c>
      <c r="D3973" t="s">
        <v>18</v>
      </c>
      <c r="E3973" t="s">
        <v>16</v>
      </c>
      <c r="F3973" t="s">
        <v>12</v>
      </c>
      <c r="G3973" t="s">
        <v>13</v>
      </c>
      <c r="H3973" t="s">
        <v>13</v>
      </c>
      <c r="I3973">
        <v>47</v>
      </c>
      <c r="J3973" t="str">
        <f>IF(ABS((C3973-AVERAGE($C:$C))/_xlfn.STDEV.S(moras2[SALARIO]))&gt;1.96,"Atípico","No")</f>
        <v>No</v>
      </c>
      <c r="K3973" t="str">
        <f>IF(ABS((moras2[[#This Row],[EDAD]]-AVERAGE($I:$I))/_xlfn.STDEV.S($I:$I))&gt;1.96,"Atípico","No")</f>
        <v>No</v>
      </c>
      <c r="L3973" t="str">
        <f t="shared" si="124"/>
        <v>46-55</v>
      </c>
      <c r="M3973" t="str">
        <f t="shared" si="125"/>
        <v>0-500.000</v>
      </c>
    </row>
    <row r="3974" spans="1:13" x14ac:dyDescent="0.35">
      <c r="A3974">
        <v>3772</v>
      </c>
      <c r="B3974" t="s">
        <v>15</v>
      </c>
      <c r="C3974">
        <v>297046</v>
      </c>
      <c r="D3974" t="s">
        <v>18</v>
      </c>
      <c r="E3974" t="s">
        <v>16</v>
      </c>
      <c r="F3974" t="s">
        <v>12</v>
      </c>
      <c r="G3974" t="s">
        <v>12</v>
      </c>
      <c r="H3974" t="s">
        <v>13</v>
      </c>
      <c r="I3974">
        <v>48</v>
      </c>
      <c r="J3974" t="str">
        <f>IF(ABS((C3974-AVERAGE($C:$C))/_xlfn.STDEV.S(moras2[SALARIO]))&gt;1.96,"Atípico","No")</f>
        <v>No</v>
      </c>
      <c r="K3974" t="str">
        <f>IF(ABS((moras2[[#This Row],[EDAD]]-AVERAGE($I:$I))/_xlfn.STDEV.S($I:$I))&gt;1.96,"Atípico","No")</f>
        <v>No</v>
      </c>
      <c r="L3974" t="str">
        <f t="shared" si="124"/>
        <v>46-55</v>
      </c>
      <c r="M3974" t="str">
        <f t="shared" si="125"/>
        <v>0-500.000</v>
      </c>
    </row>
    <row r="3975" spans="1:13" x14ac:dyDescent="0.35">
      <c r="A3975">
        <v>320</v>
      </c>
      <c r="B3975" t="s">
        <v>9</v>
      </c>
      <c r="C3975">
        <v>297046</v>
      </c>
      <c r="D3975" t="s">
        <v>18</v>
      </c>
      <c r="E3975" t="s">
        <v>16</v>
      </c>
      <c r="F3975" t="s">
        <v>12</v>
      </c>
      <c r="G3975" t="s">
        <v>13</v>
      </c>
      <c r="H3975" t="s">
        <v>13</v>
      </c>
      <c r="I3975">
        <v>50</v>
      </c>
      <c r="J3975" t="str">
        <f>IF(ABS((C3975-AVERAGE($C:$C))/_xlfn.STDEV.S(moras2[SALARIO]))&gt;1.96,"Atípico","No")</f>
        <v>No</v>
      </c>
      <c r="K3975" t="str">
        <f>IF(ABS((moras2[[#This Row],[EDAD]]-AVERAGE($I:$I))/_xlfn.STDEV.S($I:$I))&gt;1.96,"Atípico","No")</f>
        <v>No</v>
      </c>
      <c r="L3975" t="str">
        <f t="shared" si="124"/>
        <v>46-55</v>
      </c>
      <c r="M3975" t="str">
        <f t="shared" si="125"/>
        <v>0-500.000</v>
      </c>
    </row>
    <row r="3976" spans="1:13" x14ac:dyDescent="0.35">
      <c r="A3976">
        <v>1148</v>
      </c>
      <c r="B3976" t="s">
        <v>9</v>
      </c>
      <c r="C3976">
        <v>297046</v>
      </c>
      <c r="D3976" t="s">
        <v>18</v>
      </c>
      <c r="E3976" t="s">
        <v>16</v>
      </c>
      <c r="F3976" t="s">
        <v>12</v>
      </c>
      <c r="G3976" t="s">
        <v>13</v>
      </c>
      <c r="H3976" t="s">
        <v>13</v>
      </c>
      <c r="I3976">
        <v>50</v>
      </c>
      <c r="J3976" t="str">
        <f>IF(ABS((C3976-AVERAGE($C:$C))/_xlfn.STDEV.S(moras2[SALARIO]))&gt;1.96,"Atípico","No")</f>
        <v>No</v>
      </c>
      <c r="K3976" t="str">
        <f>IF(ABS((moras2[[#This Row],[EDAD]]-AVERAGE($I:$I))/_xlfn.STDEV.S($I:$I))&gt;1.96,"Atípico","No")</f>
        <v>No</v>
      </c>
      <c r="L3976" t="str">
        <f t="shared" si="124"/>
        <v>46-55</v>
      </c>
      <c r="M3976" t="str">
        <f t="shared" si="125"/>
        <v>0-500.000</v>
      </c>
    </row>
    <row r="3977" spans="1:13" x14ac:dyDescent="0.35">
      <c r="A3977">
        <v>3207</v>
      </c>
      <c r="B3977" t="s">
        <v>9</v>
      </c>
      <c r="C3977">
        <v>297046</v>
      </c>
      <c r="D3977" t="s">
        <v>18</v>
      </c>
      <c r="E3977" t="s">
        <v>16</v>
      </c>
      <c r="F3977" t="s">
        <v>12</v>
      </c>
      <c r="G3977" t="s">
        <v>12</v>
      </c>
      <c r="H3977" t="s">
        <v>12</v>
      </c>
      <c r="I3977">
        <v>50</v>
      </c>
      <c r="J3977" t="str">
        <f>IF(ABS((C3977-AVERAGE($C:$C))/_xlfn.STDEV.S(moras2[SALARIO]))&gt;1.96,"Atípico","No")</f>
        <v>No</v>
      </c>
      <c r="K3977" t="str">
        <f>IF(ABS((moras2[[#This Row],[EDAD]]-AVERAGE($I:$I))/_xlfn.STDEV.S($I:$I))&gt;1.96,"Atípico","No")</f>
        <v>No</v>
      </c>
      <c r="L3977" t="str">
        <f t="shared" si="124"/>
        <v>46-55</v>
      </c>
      <c r="M3977" t="str">
        <f t="shared" si="125"/>
        <v>0-500.000</v>
      </c>
    </row>
    <row r="3978" spans="1:13" x14ac:dyDescent="0.35">
      <c r="A3978">
        <v>1204</v>
      </c>
      <c r="B3978" t="s">
        <v>9</v>
      </c>
      <c r="C3978">
        <v>297046</v>
      </c>
      <c r="D3978" t="s">
        <v>18</v>
      </c>
      <c r="E3978" t="s">
        <v>16</v>
      </c>
      <c r="F3978" t="s">
        <v>12</v>
      </c>
      <c r="G3978" t="s">
        <v>12</v>
      </c>
      <c r="H3978" t="s">
        <v>12</v>
      </c>
      <c r="I3978">
        <v>51</v>
      </c>
      <c r="J3978" t="str">
        <f>IF(ABS((C3978-AVERAGE($C:$C))/_xlfn.STDEV.S(moras2[SALARIO]))&gt;1.96,"Atípico","No")</f>
        <v>No</v>
      </c>
      <c r="K3978" t="str">
        <f>IF(ABS((moras2[[#This Row],[EDAD]]-AVERAGE($I:$I))/_xlfn.STDEV.S($I:$I))&gt;1.96,"Atípico","No")</f>
        <v>No</v>
      </c>
      <c r="L3978" t="str">
        <f t="shared" si="124"/>
        <v>46-55</v>
      </c>
      <c r="M3978" t="str">
        <f t="shared" si="125"/>
        <v>0-500.000</v>
      </c>
    </row>
    <row r="3979" spans="1:13" x14ac:dyDescent="0.35">
      <c r="A3979">
        <v>3152</v>
      </c>
      <c r="B3979" t="s">
        <v>9</v>
      </c>
      <c r="C3979">
        <v>297046</v>
      </c>
      <c r="D3979" t="s">
        <v>18</v>
      </c>
      <c r="E3979" t="s">
        <v>16</v>
      </c>
      <c r="F3979" t="s">
        <v>12</v>
      </c>
      <c r="G3979" t="s">
        <v>13</v>
      </c>
      <c r="H3979" t="s">
        <v>13</v>
      </c>
      <c r="I3979">
        <v>52</v>
      </c>
      <c r="J3979" t="str">
        <f>IF(ABS((C3979-AVERAGE($C:$C))/_xlfn.STDEV.S(moras2[SALARIO]))&gt;1.96,"Atípico","No")</f>
        <v>No</v>
      </c>
      <c r="K3979" t="str">
        <f>IF(ABS((moras2[[#This Row],[EDAD]]-AVERAGE($I:$I))/_xlfn.STDEV.S($I:$I))&gt;1.96,"Atípico","No")</f>
        <v>No</v>
      </c>
      <c r="L3979" t="str">
        <f t="shared" si="124"/>
        <v>46-55</v>
      </c>
      <c r="M3979" t="str">
        <f t="shared" si="125"/>
        <v>0-500.000</v>
      </c>
    </row>
    <row r="3980" spans="1:13" x14ac:dyDescent="0.35">
      <c r="A3980">
        <v>1116</v>
      </c>
      <c r="B3980" t="s">
        <v>9</v>
      </c>
      <c r="C3980">
        <v>297046</v>
      </c>
      <c r="D3980" t="s">
        <v>18</v>
      </c>
      <c r="E3980" t="s">
        <v>16</v>
      </c>
      <c r="F3980" t="s">
        <v>12</v>
      </c>
      <c r="G3980" t="s">
        <v>13</v>
      </c>
      <c r="H3980" t="s">
        <v>13</v>
      </c>
      <c r="I3980">
        <v>53</v>
      </c>
      <c r="J3980" t="str">
        <f>IF(ABS((C3980-AVERAGE($C:$C))/_xlfn.STDEV.S(moras2[SALARIO]))&gt;1.96,"Atípico","No")</f>
        <v>No</v>
      </c>
      <c r="K3980" t="str">
        <f>IF(ABS((moras2[[#This Row],[EDAD]]-AVERAGE($I:$I))/_xlfn.STDEV.S($I:$I))&gt;1.96,"Atípico","No")</f>
        <v>No</v>
      </c>
      <c r="L3980" t="str">
        <f t="shared" si="124"/>
        <v>46-55</v>
      </c>
      <c r="M3980" t="str">
        <f t="shared" si="125"/>
        <v>0-500.000</v>
      </c>
    </row>
    <row r="3981" spans="1:13" x14ac:dyDescent="0.35">
      <c r="A3981">
        <v>3619</v>
      </c>
      <c r="B3981" t="s">
        <v>15</v>
      </c>
      <c r="C3981">
        <v>297046</v>
      </c>
      <c r="D3981" t="s">
        <v>18</v>
      </c>
      <c r="E3981" t="s">
        <v>16</v>
      </c>
      <c r="F3981" t="s">
        <v>12</v>
      </c>
      <c r="G3981" t="s">
        <v>13</v>
      </c>
      <c r="H3981" t="s">
        <v>12</v>
      </c>
      <c r="I3981">
        <v>53</v>
      </c>
      <c r="J3981" t="str">
        <f>IF(ABS((C3981-AVERAGE($C:$C))/_xlfn.STDEV.S(moras2[SALARIO]))&gt;1.96,"Atípico","No")</f>
        <v>No</v>
      </c>
      <c r="K3981" t="str">
        <f>IF(ABS((moras2[[#This Row],[EDAD]]-AVERAGE($I:$I))/_xlfn.STDEV.S($I:$I))&gt;1.96,"Atípico","No")</f>
        <v>No</v>
      </c>
      <c r="L3981" t="str">
        <f t="shared" si="124"/>
        <v>46-55</v>
      </c>
      <c r="M3981" t="str">
        <f t="shared" si="125"/>
        <v>0-500.000</v>
      </c>
    </row>
    <row r="3982" spans="1:13" x14ac:dyDescent="0.35">
      <c r="A3982">
        <v>4130</v>
      </c>
      <c r="B3982" t="s">
        <v>9</v>
      </c>
      <c r="C3982">
        <v>297046</v>
      </c>
      <c r="D3982" t="s">
        <v>18</v>
      </c>
      <c r="E3982" t="s">
        <v>16</v>
      </c>
      <c r="F3982" t="s">
        <v>12</v>
      </c>
      <c r="G3982" t="s">
        <v>13</v>
      </c>
      <c r="H3982" t="s">
        <v>13</v>
      </c>
      <c r="I3982">
        <v>54</v>
      </c>
      <c r="J3982" t="str">
        <f>IF(ABS((C3982-AVERAGE($C:$C))/_xlfn.STDEV.S(moras2[SALARIO]))&gt;1.96,"Atípico","No")</f>
        <v>No</v>
      </c>
      <c r="K3982" t="str">
        <f>IF(ABS((moras2[[#This Row],[EDAD]]-AVERAGE($I:$I))/_xlfn.STDEV.S($I:$I))&gt;1.96,"Atípico","No")</f>
        <v>No</v>
      </c>
      <c r="L3982" t="str">
        <f t="shared" si="124"/>
        <v>46-55</v>
      </c>
      <c r="M3982" t="str">
        <f t="shared" si="125"/>
        <v>0-500.000</v>
      </c>
    </row>
    <row r="3983" spans="1:13" x14ac:dyDescent="0.35">
      <c r="A3983">
        <v>4489</v>
      </c>
      <c r="B3983" t="s">
        <v>9</v>
      </c>
      <c r="C3983">
        <v>297046</v>
      </c>
      <c r="D3983" t="s">
        <v>18</v>
      </c>
      <c r="E3983" t="s">
        <v>16</v>
      </c>
      <c r="F3983" t="s">
        <v>12</v>
      </c>
      <c r="G3983" t="s">
        <v>13</v>
      </c>
      <c r="H3983" t="s">
        <v>13</v>
      </c>
      <c r="I3983">
        <v>54</v>
      </c>
      <c r="J3983" t="str">
        <f>IF(ABS((C3983-AVERAGE($C:$C))/_xlfn.STDEV.S(moras2[SALARIO]))&gt;1.96,"Atípico","No")</f>
        <v>No</v>
      </c>
      <c r="K3983" t="str">
        <f>IF(ABS((moras2[[#This Row],[EDAD]]-AVERAGE($I:$I))/_xlfn.STDEV.S($I:$I))&gt;1.96,"Atípico","No")</f>
        <v>No</v>
      </c>
      <c r="L3983" t="str">
        <f t="shared" si="124"/>
        <v>46-55</v>
      </c>
      <c r="M3983" t="str">
        <f t="shared" si="125"/>
        <v>0-500.000</v>
      </c>
    </row>
    <row r="3984" spans="1:13" x14ac:dyDescent="0.35">
      <c r="A3984">
        <v>2985</v>
      </c>
      <c r="B3984" t="s">
        <v>9</v>
      </c>
      <c r="C3984">
        <v>297046</v>
      </c>
      <c r="D3984" t="s">
        <v>18</v>
      </c>
      <c r="E3984" t="s">
        <v>16</v>
      </c>
      <c r="F3984" t="s">
        <v>13</v>
      </c>
      <c r="G3984" t="s">
        <v>13</v>
      </c>
      <c r="H3984" t="s">
        <v>12</v>
      </c>
      <c r="I3984">
        <v>55</v>
      </c>
      <c r="J3984" t="str">
        <f>IF(ABS((C3984-AVERAGE($C:$C))/_xlfn.STDEV.S(moras2[SALARIO]))&gt;1.96,"Atípico","No")</f>
        <v>No</v>
      </c>
      <c r="K3984" t="str">
        <f>IF(ABS((moras2[[#This Row],[EDAD]]-AVERAGE($I:$I))/_xlfn.STDEV.S($I:$I))&gt;1.96,"Atípico","No")</f>
        <v>No</v>
      </c>
      <c r="L3984" t="str">
        <f t="shared" si="124"/>
        <v>46-55</v>
      </c>
      <c r="M3984" t="str">
        <f t="shared" si="125"/>
        <v>0-500.000</v>
      </c>
    </row>
    <row r="3985" spans="1:13" x14ac:dyDescent="0.35">
      <c r="A3985">
        <v>4653</v>
      </c>
      <c r="B3985" t="s">
        <v>9</v>
      </c>
      <c r="C3985">
        <v>297046</v>
      </c>
      <c r="D3985" t="s">
        <v>18</v>
      </c>
      <c r="E3985" t="s">
        <v>16</v>
      </c>
      <c r="F3985" t="s">
        <v>12</v>
      </c>
      <c r="G3985" t="s">
        <v>13</v>
      </c>
      <c r="H3985" t="s">
        <v>12</v>
      </c>
      <c r="I3985">
        <v>55</v>
      </c>
      <c r="J3985" t="str">
        <f>IF(ABS((C3985-AVERAGE($C:$C))/_xlfn.STDEV.S(moras2[SALARIO]))&gt;1.96,"Atípico","No")</f>
        <v>No</v>
      </c>
      <c r="K3985" t="str">
        <f>IF(ABS((moras2[[#This Row],[EDAD]]-AVERAGE($I:$I))/_xlfn.STDEV.S($I:$I))&gt;1.96,"Atípico","No")</f>
        <v>No</v>
      </c>
      <c r="L3985" t="str">
        <f t="shared" si="124"/>
        <v>46-55</v>
      </c>
      <c r="M3985" t="str">
        <f t="shared" si="125"/>
        <v>0-500.000</v>
      </c>
    </row>
    <row r="3986" spans="1:13" x14ac:dyDescent="0.35">
      <c r="A3986">
        <v>3528</v>
      </c>
      <c r="B3986" t="s">
        <v>9</v>
      </c>
      <c r="C3986">
        <v>297046</v>
      </c>
      <c r="D3986" t="s">
        <v>18</v>
      </c>
      <c r="E3986" t="s">
        <v>16</v>
      </c>
      <c r="F3986" t="s">
        <v>12</v>
      </c>
      <c r="G3986" t="s">
        <v>13</v>
      </c>
      <c r="H3986" t="s">
        <v>13</v>
      </c>
      <c r="I3986">
        <v>57</v>
      </c>
      <c r="J3986" t="str">
        <f>IF(ABS((C3986-AVERAGE($C:$C))/_xlfn.STDEV.S(moras2[SALARIO]))&gt;1.96,"Atípico","No")</f>
        <v>No</v>
      </c>
      <c r="K3986" t="str">
        <f>IF(ABS((moras2[[#This Row],[EDAD]]-AVERAGE($I:$I))/_xlfn.STDEV.S($I:$I))&gt;1.96,"Atípico","No")</f>
        <v>No</v>
      </c>
      <c r="L3986" t="str">
        <f t="shared" si="124"/>
        <v>56+</v>
      </c>
      <c r="M3986" t="str">
        <f t="shared" si="125"/>
        <v>0-500.000</v>
      </c>
    </row>
    <row r="3987" spans="1:13" x14ac:dyDescent="0.35">
      <c r="A3987">
        <v>2647</v>
      </c>
      <c r="B3987" t="s">
        <v>9</v>
      </c>
      <c r="C3987">
        <v>297046</v>
      </c>
      <c r="D3987" t="s">
        <v>18</v>
      </c>
      <c r="E3987" t="s">
        <v>16</v>
      </c>
      <c r="F3987" t="s">
        <v>13</v>
      </c>
      <c r="G3987" t="s">
        <v>13</v>
      </c>
      <c r="H3987" t="s">
        <v>13</v>
      </c>
      <c r="I3987">
        <v>58</v>
      </c>
      <c r="J3987" t="str">
        <f>IF(ABS((C3987-AVERAGE($C:$C))/_xlfn.STDEV.S(moras2[SALARIO]))&gt;1.96,"Atípico","No")</f>
        <v>No</v>
      </c>
      <c r="K3987" t="str">
        <f>IF(ABS((moras2[[#This Row],[EDAD]]-AVERAGE($I:$I))/_xlfn.STDEV.S($I:$I))&gt;1.96,"Atípico","No")</f>
        <v>No</v>
      </c>
      <c r="L3987" t="str">
        <f t="shared" si="124"/>
        <v>56+</v>
      </c>
      <c r="M3987" t="str">
        <f t="shared" si="125"/>
        <v>0-500.000</v>
      </c>
    </row>
    <row r="3988" spans="1:13" x14ac:dyDescent="0.35">
      <c r="A3988">
        <v>2969</v>
      </c>
      <c r="B3988" t="s">
        <v>9</v>
      </c>
      <c r="C3988">
        <v>297046</v>
      </c>
      <c r="D3988" t="s">
        <v>18</v>
      </c>
      <c r="E3988" t="s">
        <v>16</v>
      </c>
      <c r="F3988" t="s">
        <v>12</v>
      </c>
      <c r="G3988" t="s">
        <v>13</v>
      </c>
      <c r="H3988" t="s">
        <v>13</v>
      </c>
      <c r="I3988">
        <v>59</v>
      </c>
      <c r="J3988" t="str">
        <f>IF(ABS((C3988-AVERAGE($C:$C))/_xlfn.STDEV.S(moras2[SALARIO]))&gt;1.96,"Atípico","No")</f>
        <v>No</v>
      </c>
      <c r="K3988" t="str">
        <f>IF(ABS((moras2[[#This Row],[EDAD]]-AVERAGE($I:$I))/_xlfn.STDEV.S($I:$I))&gt;1.96,"Atípico","No")</f>
        <v>No</v>
      </c>
      <c r="L3988" t="str">
        <f t="shared" si="124"/>
        <v>56+</v>
      </c>
      <c r="M3988" t="str">
        <f t="shared" si="125"/>
        <v>0-500.000</v>
      </c>
    </row>
    <row r="3989" spans="1:13" x14ac:dyDescent="0.35">
      <c r="A3989">
        <v>3233</v>
      </c>
      <c r="B3989" t="s">
        <v>9</v>
      </c>
      <c r="C3989">
        <v>297046</v>
      </c>
      <c r="D3989" t="s">
        <v>18</v>
      </c>
      <c r="E3989" t="s">
        <v>16</v>
      </c>
      <c r="F3989" t="s">
        <v>12</v>
      </c>
      <c r="G3989" t="s">
        <v>13</v>
      </c>
      <c r="H3989" t="s">
        <v>12</v>
      </c>
      <c r="I3989">
        <v>59</v>
      </c>
      <c r="J3989" t="str">
        <f>IF(ABS((C3989-AVERAGE($C:$C))/_xlfn.STDEV.S(moras2[SALARIO]))&gt;1.96,"Atípico","No")</f>
        <v>No</v>
      </c>
      <c r="K3989" t="str">
        <f>IF(ABS((moras2[[#This Row],[EDAD]]-AVERAGE($I:$I))/_xlfn.STDEV.S($I:$I))&gt;1.96,"Atípico","No")</f>
        <v>No</v>
      </c>
      <c r="L3989" t="str">
        <f t="shared" si="124"/>
        <v>56+</v>
      </c>
      <c r="M3989" t="str">
        <f t="shared" si="125"/>
        <v>0-500.000</v>
      </c>
    </row>
    <row r="3990" spans="1:13" x14ac:dyDescent="0.35">
      <c r="A3990">
        <v>3342</v>
      </c>
      <c r="B3990" t="s">
        <v>9</v>
      </c>
      <c r="C3990">
        <v>297046</v>
      </c>
      <c r="D3990" t="s">
        <v>18</v>
      </c>
      <c r="E3990" t="s">
        <v>16</v>
      </c>
      <c r="F3990" t="s">
        <v>12</v>
      </c>
      <c r="G3990" t="s">
        <v>13</v>
      </c>
      <c r="H3990" t="s">
        <v>13</v>
      </c>
      <c r="I3990">
        <v>59</v>
      </c>
      <c r="J3990" t="str">
        <f>IF(ABS((C3990-AVERAGE($C:$C))/_xlfn.STDEV.S(moras2[SALARIO]))&gt;1.96,"Atípico","No")</f>
        <v>No</v>
      </c>
      <c r="K3990" t="str">
        <f>IF(ABS((moras2[[#This Row],[EDAD]]-AVERAGE($I:$I))/_xlfn.STDEV.S($I:$I))&gt;1.96,"Atípico","No")</f>
        <v>No</v>
      </c>
      <c r="L3990" t="str">
        <f t="shared" si="124"/>
        <v>56+</v>
      </c>
      <c r="M3990" t="str">
        <f t="shared" si="125"/>
        <v>0-500.000</v>
      </c>
    </row>
    <row r="3991" spans="1:13" x14ac:dyDescent="0.35">
      <c r="A3991">
        <v>3085</v>
      </c>
      <c r="B3991" t="s">
        <v>9</v>
      </c>
      <c r="C3991">
        <v>297046</v>
      </c>
      <c r="D3991" t="s">
        <v>18</v>
      </c>
      <c r="E3991" t="s">
        <v>16</v>
      </c>
      <c r="F3991" t="s">
        <v>12</v>
      </c>
      <c r="G3991" t="s">
        <v>13</v>
      </c>
      <c r="H3991" t="s">
        <v>13</v>
      </c>
      <c r="I3991">
        <v>60</v>
      </c>
      <c r="J3991" t="str">
        <f>IF(ABS((C3991-AVERAGE($C:$C))/_xlfn.STDEV.S(moras2[SALARIO]))&gt;1.96,"Atípico","No")</f>
        <v>No</v>
      </c>
      <c r="K3991" t="str">
        <f>IF(ABS((moras2[[#This Row],[EDAD]]-AVERAGE($I:$I))/_xlfn.STDEV.S($I:$I))&gt;1.96,"Atípico","No")</f>
        <v>No</v>
      </c>
      <c r="L3991" t="str">
        <f t="shared" si="124"/>
        <v>56+</v>
      </c>
      <c r="M3991" t="str">
        <f t="shared" si="125"/>
        <v>0-500.000</v>
      </c>
    </row>
    <row r="3992" spans="1:13" x14ac:dyDescent="0.35">
      <c r="A3992">
        <v>3785</v>
      </c>
      <c r="B3992" t="s">
        <v>9</v>
      </c>
      <c r="C3992">
        <v>297046</v>
      </c>
      <c r="D3992" t="s">
        <v>18</v>
      </c>
      <c r="E3992" t="s">
        <v>16</v>
      </c>
      <c r="F3992" t="s">
        <v>12</v>
      </c>
      <c r="G3992" t="s">
        <v>13</v>
      </c>
      <c r="H3992" t="s">
        <v>13</v>
      </c>
      <c r="I3992">
        <v>60</v>
      </c>
      <c r="J3992" t="str">
        <f>IF(ABS((C3992-AVERAGE($C:$C))/_xlfn.STDEV.S(moras2[SALARIO]))&gt;1.96,"Atípico","No")</f>
        <v>No</v>
      </c>
      <c r="K3992" t="str">
        <f>IF(ABS((moras2[[#This Row],[EDAD]]-AVERAGE($I:$I))/_xlfn.STDEV.S($I:$I))&gt;1.96,"Atípico","No")</f>
        <v>No</v>
      </c>
      <c r="L3992" t="str">
        <f t="shared" si="124"/>
        <v>56+</v>
      </c>
      <c r="M3992" t="str">
        <f t="shared" si="125"/>
        <v>0-500.000</v>
      </c>
    </row>
    <row r="3993" spans="1:13" x14ac:dyDescent="0.35">
      <c r="A3993">
        <v>561</v>
      </c>
      <c r="B3993" t="s">
        <v>9</v>
      </c>
      <c r="C3993">
        <v>297046</v>
      </c>
      <c r="D3993" t="s">
        <v>18</v>
      </c>
      <c r="E3993" t="s">
        <v>16</v>
      </c>
      <c r="F3993" t="s">
        <v>12</v>
      </c>
      <c r="G3993" t="s">
        <v>13</v>
      </c>
      <c r="H3993" t="s">
        <v>13</v>
      </c>
      <c r="I3993">
        <v>61</v>
      </c>
      <c r="J3993" t="str">
        <f>IF(ABS((C3993-AVERAGE($C:$C))/_xlfn.STDEV.S(moras2[SALARIO]))&gt;1.96,"Atípico","No")</f>
        <v>No</v>
      </c>
      <c r="K3993" t="str">
        <f>IF(ABS((moras2[[#This Row],[EDAD]]-AVERAGE($I:$I))/_xlfn.STDEV.S($I:$I))&gt;1.96,"Atípico","No")</f>
        <v>No</v>
      </c>
      <c r="L3993" t="str">
        <f t="shared" si="124"/>
        <v>56+</v>
      </c>
      <c r="M3993" t="str">
        <f t="shared" si="125"/>
        <v>0-500.000</v>
      </c>
    </row>
    <row r="3994" spans="1:13" x14ac:dyDescent="0.35">
      <c r="A3994">
        <v>3500</v>
      </c>
      <c r="B3994" t="s">
        <v>9</v>
      </c>
      <c r="C3994">
        <v>297046</v>
      </c>
      <c r="D3994" t="s">
        <v>18</v>
      </c>
      <c r="E3994" t="s">
        <v>16</v>
      </c>
      <c r="F3994" t="s">
        <v>12</v>
      </c>
      <c r="G3994" t="s">
        <v>13</v>
      </c>
      <c r="H3994" t="s">
        <v>12</v>
      </c>
      <c r="I3994">
        <v>61</v>
      </c>
      <c r="J3994" t="str">
        <f>IF(ABS((C3994-AVERAGE($C:$C))/_xlfn.STDEV.S(moras2[SALARIO]))&gt;1.96,"Atípico","No")</f>
        <v>No</v>
      </c>
      <c r="K3994" t="str">
        <f>IF(ABS((moras2[[#This Row],[EDAD]]-AVERAGE($I:$I))/_xlfn.STDEV.S($I:$I))&gt;1.96,"Atípico","No")</f>
        <v>No</v>
      </c>
      <c r="L3994" t="str">
        <f t="shared" si="124"/>
        <v>56+</v>
      </c>
      <c r="M3994" t="str">
        <f t="shared" si="125"/>
        <v>0-500.000</v>
      </c>
    </row>
    <row r="3995" spans="1:13" x14ac:dyDescent="0.35">
      <c r="A3995">
        <v>2902</v>
      </c>
      <c r="B3995" t="s">
        <v>9</v>
      </c>
      <c r="C3995">
        <v>297046</v>
      </c>
      <c r="D3995" t="s">
        <v>18</v>
      </c>
      <c r="E3995" t="s">
        <v>16</v>
      </c>
      <c r="F3995" t="s">
        <v>12</v>
      </c>
      <c r="G3995" t="s">
        <v>13</v>
      </c>
      <c r="H3995" t="s">
        <v>13</v>
      </c>
      <c r="I3995">
        <v>63</v>
      </c>
      <c r="J3995" t="str">
        <f>IF(ABS((C3995-AVERAGE($C:$C))/_xlfn.STDEV.S(moras2[SALARIO]))&gt;1.96,"Atípico","No")</f>
        <v>No</v>
      </c>
      <c r="K3995" t="str">
        <f>IF(ABS((moras2[[#This Row],[EDAD]]-AVERAGE($I:$I))/_xlfn.STDEV.S($I:$I))&gt;1.96,"Atípico","No")</f>
        <v>No</v>
      </c>
      <c r="L3995" t="str">
        <f t="shared" si="124"/>
        <v>56+</v>
      </c>
      <c r="M3995" t="str">
        <f t="shared" si="125"/>
        <v>0-500.000</v>
      </c>
    </row>
    <row r="3996" spans="1:13" x14ac:dyDescent="0.35">
      <c r="A3996">
        <v>141</v>
      </c>
      <c r="B3996" t="s">
        <v>15</v>
      </c>
      <c r="C3996">
        <v>297046</v>
      </c>
      <c r="D3996" t="s">
        <v>18</v>
      </c>
      <c r="E3996" t="s">
        <v>16</v>
      </c>
      <c r="F3996" t="s">
        <v>12</v>
      </c>
      <c r="G3996" t="s">
        <v>13</v>
      </c>
      <c r="H3996" t="s">
        <v>13</v>
      </c>
      <c r="I3996">
        <v>65</v>
      </c>
      <c r="J3996" t="str">
        <f>IF(ABS((C3996-AVERAGE($C:$C))/_xlfn.STDEV.S(moras2[SALARIO]))&gt;1.96,"Atípico","No")</f>
        <v>No</v>
      </c>
      <c r="K3996" t="str">
        <f>IF(ABS((moras2[[#This Row],[EDAD]]-AVERAGE($I:$I))/_xlfn.STDEV.S($I:$I))&gt;1.96,"Atípico","No")</f>
        <v>No</v>
      </c>
      <c r="L3996" t="str">
        <f t="shared" si="124"/>
        <v>56+</v>
      </c>
      <c r="M3996" t="str">
        <f t="shared" si="125"/>
        <v>0-500.000</v>
      </c>
    </row>
    <row r="3997" spans="1:13" x14ac:dyDescent="0.35">
      <c r="A3997">
        <v>2574</v>
      </c>
      <c r="B3997" t="s">
        <v>9</v>
      </c>
      <c r="C3997">
        <v>297046</v>
      </c>
      <c r="D3997" t="s">
        <v>18</v>
      </c>
      <c r="E3997" t="s">
        <v>16</v>
      </c>
      <c r="F3997" t="s">
        <v>12</v>
      </c>
      <c r="G3997" t="s">
        <v>13</v>
      </c>
      <c r="H3997" t="s">
        <v>13</v>
      </c>
      <c r="I3997">
        <v>68</v>
      </c>
      <c r="J3997" t="str">
        <f>IF(ABS((C3997-AVERAGE($C:$C))/_xlfn.STDEV.S(moras2[SALARIO]))&gt;1.96,"Atípico","No")</f>
        <v>No</v>
      </c>
      <c r="K3997" t="str">
        <f>IF(ABS((moras2[[#This Row],[EDAD]]-AVERAGE($I:$I))/_xlfn.STDEV.S($I:$I))&gt;1.96,"Atípico","No")</f>
        <v>No</v>
      </c>
      <c r="L3997" t="str">
        <f t="shared" si="124"/>
        <v>56+</v>
      </c>
      <c r="M3997" t="str">
        <f t="shared" si="125"/>
        <v>0-500.000</v>
      </c>
    </row>
    <row r="3998" spans="1:13" x14ac:dyDescent="0.35">
      <c r="A3998">
        <v>2955</v>
      </c>
      <c r="B3998" t="s">
        <v>9</v>
      </c>
      <c r="C3998">
        <v>297046</v>
      </c>
      <c r="D3998" t="s">
        <v>18</v>
      </c>
      <c r="E3998" t="s">
        <v>16</v>
      </c>
      <c r="F3998" t="s">
        <v>13</v>
      </c>
      <c r="G3998" t="s">
        <v>13</v>
      </c>
      <c r="H3998" t="s">
        <v>12</v>
      </c>
      <c r="I3998">
        <v>69</v>
      </c>
      <c r="J3998" t="str">
        <f>IF(ABS((C3998-AVERAGE($C:$C))/_xlfn.STDEV.S(moras2[SALARIO]))&gt;1.96,"Atípico","No")</f>
        <v>No</v>
      </c>
      <c r="K3998" t="str">
        <f>IF(ABS((moras2[[#This Row],[EDAD]]-AVERAGE($I:$I))/_xlfn.STDEV.S($I:$I))&gt;1.96,"Atípico","No")</f>
        <v>No</v>
      </c>
      <c r="L3998" t="str">
        <f t="shared" si="124"/>
        <v>56+</v>
      </c>
      <c r="M3998" t="str">
        <f t="shared" si="125"/>
        <v>0-500.000</v>
      </c>
    </row>
    <row r="3999" spans="1:13" x14ac:dyDescent="0.35">
      <c r="A3999">
        <v>4586</v>
      </c>
      <c r="B3999" t="s">
        <v>15</v>
      </c>
      <c r="C3999">
        <v>297045</v>
      </c>
      <c r="D3999" t="s">
        <v>17</v>
      </c>
      <c r="E3999" t="s">
        <v>16</v>
      </c>
      <c r="F3999" t="s">
        <v>12</v>
      </c>
      <c r="G3999" t="s">
        <v>13</v>
      </c>
      <c r="H3999" t="s">
        <v>13</v>
      </c>
      <c r="I3999">
        <v>20</v>
      </c>
      <c r="J3999" t="str">
        <f>IF(ABS((C3999-AVERAGE($C:$C))/_xlfn.STDEV.S(moras2[SALARIO]))&gt;1.96,"Atípico","No")</f>
        <v>No</v>
      </c>
      <c r="K3999" t="str">
        <f>IF(ABS((moras2[[#This Row],[EDAD]]-AVERAGE($I:$I))/_xlfn.STDEV.S($I:$I))&gt;1.96,"Atípico","No")</f>
        <v>No</v>
      </c>
      <c r="L3999" t="str">
        <f t="shared" si="124"/>
        <v>26-35</v>
      </c>
      <c r="M3999" t="str">
        <f t="shared" si="125"/>
        <v>0-500.000</v>
      </c>
    </row>
    <row r="4000" spans="1:13" x14ac:dyDescent="0.35">
      <c r="A4000">
        <v>1435</v>
      </c>
      <c r="B4000" t="s">
        <v>15</v>
      </c>
      <c r="C4000">
        <v>297045</v>
      </c>
      <c r="D4000" t="s">
        <v>17</v>
      </c>
      <c r="E4000" t="s">
        <v>16</v>
      </c>
      <c r="F4000" t="s">
        <v>12</v>
      </c>
      <c r="G4000" t="s">
        <v>13</v>
      </c>
      <c r="H4000" t="s">
        <v>12</v>
      </c>
      <c r="I4000">
        <v>23</v>
      </c>
      <c r="J4000" t="str">
        <f>IF(ABS((C4000-AVERAGE($C:$C))/_xlfn.STDEV.S(moras2[SALARIO]))&gt;1.96,"Atípico","No")</f>
        <v>No</v>
      </c>
      <c r="K4000" t="str">
        <f>IF(ABS((moras2[[#This Row],[EDAD]]-AVERAGE($I:$I))/_xlfn.STDEV.S($I:$I))&gt;1.96,"Atípico","No")</f>
        <v>No</v>
      </c>
      <c r="L4000" t="str">
        <f t="shared" si="124"/>
        <v>26-35</v>
      </c>
      <c r="M4000" t="str">
        <f t="shared" si="125"/>
        <v>0-500.000</v>
      </c>
    </row>
    <row r="4001" spans="1:13" x14ac:dyDescent="0.35">
      <c r="A4001">
        <v>2383</v>
      </c>
      <c r="B4001" t="s">
        <v>9</v>
      </c>
      <c r="C4001">
        <v>297045</v>
      </c>
      <c r="D4001" t="s">
        <v>17</v>
      </c>
      <c r="E4001" t="s">
        <v>16</v>
      </c>
      <c r="F4001" t="s">
        <v>12</v>
      </c>
      <c r="G4001" t="s">
        <v>13</v>
      </c>
      <c r="H4001" t="s">
        <v>13</v>
      </c>
      <c r="I4001">
        <v>24</v>
      </c>
      <c r="J4001" t="str">
        <f>IF(ABS((C4001-AVERAGE($C:$C))/_xlfn.STDEV.S(moras2[SALARIO]))&gt;1.96,"Atípico","No")</f>
        <v>No</v>
      </c>
      <c r="K4001" t="str">
        <f>IF(ABS((moras2[[#This Row],[EDAD]]-AVERAGE($I:$I))/_xlfn.STDEV.S($I:$I))&gt;1.96,"Atípico","No")</f>
        <v>No</v>
      </c>
      <c r="L4001" t="str">
        <f t="shared" si="124"/>
        <v>26-35</v>
      </c>
      <c r="M4001" t="str">
        <f t="shared" si="125"/>
        <v>0-500.000</v>
      </c>
    </row>
    <row r="4002" spans="1:13" x14ac:dyDescent="0.35">
      <c r="A4002">
        <v>1487</v>
      </c>
      <c r="B4002" t="s">
        <v>9</v>
      </c>
      <c r="C4002">
        <v>297045</v>
      </c>
      <c r="D4002" t="s">
        <v>17</v>
      </c>
      <c r="E4002" t="s">
        <v>16</v>
      </c>
      <c r="F4002" t="s">
        <v>12</v>
      </c>
      <c r="G4002" t="s">
        <v>13</v>
      </c>
      <c r="H4002" t="s">
        <v>13</v>
      </c>
      <c r="I4002">
        <v>25</v>
      </c>
      <c r="J4002" t="str">
        <f>IF(ABS((C4002-AVERAGE($C:$C))/_xlfn.STDEV.S(moras2[SALARIO]))&gt;1.96,"Atípico","No")</f>
        <v>No</v>
      </c>
      <c r="K4002" t="str">
        <f>IF(ABS((moras2[[#This Row],[EDAD]]-AVERAGE($I:$I))/_xlfn.STDEV.S($I:$I))&gt;1.96,"Atípico","No")</f>
        <v>No</v>
      </c>
      <c r="L4002" t="str">
        <f t="shared" si="124"/>
        <v>26-35</v>
      </c>
      <c r="M4002" t="str">
        <f t="shared" si="125"/>
        <v>0-500.000</v>
      </c>
    </row>
    <row r="4003" spans="1:13" x14ac:dyDescent="0.35">
      <c r="A4003">
        <v>1421</v>
      </c>
      <c r="B4003" t="s">
        <v>15</v>
      </c>
      <c r="C4003">
        <v>297045</v>
      </c>
      <c r="D4003" t="s">
        <v>17</v>
      </c>
      <c r="E4003" t="s">
        <v>16</v>
      </c>
      <c r="F4003" t="s">
        <v>12</v>
      </c>
      <c r="G4003" t="s">
        <v>13</v>
      </c>
      <c r="H4003" t="s">
        <v>12</v>
      </c>
      <c r="I4003">
        <v>27</v>
      </c>
      <c r="J4003" t="str">
        <f>IF(ABS((C4003-AVERAGE($C:$C))/_xlfn.STDEV.S(moras2[SALARIO]))&gt;1.96,"Atípico","No")</f>
        <v>No</v>
      </c>
      <c r="K4003" t="str">
        <f>IF(ABS((moras2[[#This Row],[EDAD]]-AVERAGE($I:$I))/_xlfn.STDEV.S($I:$I))&gt;1.96,"Atípico","No")</f>
        <v>No</v>
      </c>
      <c r="L4003" t="str">
        <f t="shared" si="124"/>
        <v>26-35</v>
      </c>
      <c r="M4003" t="str">
        <f t="shared" si="125"/>
        <v>0-500.000</v>
      </c>
    </row>
    <row r="4004" spans="1:13" x14ac:dyDescent="0.35">
      <c r="A4004">
        <v>3976</v>
      </c>
      <c r="B4004" t="s">
        <v>15</v>
      </c>
      <c r="C4004">
        <v>297045</v>
      </c>
      <c r="D4004" t="s">
        <v>17</v>
      </c>
      <c r="E4004" t="s">
        <v>16</v>
      </c>
      <c r="F4004" t="s">
        <v>12</v>
      </c>
      <c r="G4004" t="s">
        <v>12</v>
      </c>
      <c r="H4004" t="s">
        <v>13</v>
      </c>
      <c r="I4004">
        <v>27</v>
      </c>
      <c r="J4004" t="str">
        <f>IF(ABS((C4004-AVERAGE($C:$C))/_xlfn.STDEV.S(moras2[SALARIO]))&gt;1.96,"Atípico","No")</f>
        <v>No</v>
      </c>
      <c r="K4004" t="str">
        <f>IF(ABS((moras2[[#This Row],[EDAD]]-AVERAGE($I:$I))/_xlfn.STDEV.S($I:$I))&gt;1.96,"Atípico","No")</f>
        <v>No</v>
      </c>
      <c r="L4004" t="str">
        <f t="shared" si="124"/>
        <v>26-35</v>
      </c>
      <c r="M4004" t="str">
        <f t="shared" si="125"/>
        <v>0-500.000</v>
      </c>
    </row>
    <row r="4005" spans="1:13" x14ac:dyDescent="0.35">
      <c r="A4005">
        <v>4747</v>
      </c>
      <c r="B4005" t="s">
        <v>9</v>
      </c>
      <c r="C4005">
        <v>297045</v>
      </c>
      <c r="D4005" t="s">
        <v>17</v>
      </c>
      <c r="E4005" t="s">
        <v>16</v>
      </c>
      <c r="F4005" t="s">
        <v>12</v>
      </c>
      <c r="G4005" t="s">
        <v>12</v>
      </c>
      <c r="H4005" t="s">
        <v>13</v>
      </c>
      <c r="I4005">
        <v>27</v>
      </c>
      <c r="J4005" t="str">
        <f>IF(ABS((C4005-AVERAGE($C:$C))/_xlfn.STDEV.S(moras2[SALARIO]))&gt;1.96,"Atípico","No")</f>
        <v>No</v>
      </c>
      <c r="K4005" t="str">
        <f>IF(ABS((moras2[[#This Row],[EDAD]]-AVERAGE($I:$I))/_xlfn.STDEV.S($I:$I))&gt;1.96,"Atípico","No")</f>
        <v>No</v>
      </c>
      <c r="L4005" t="str">
        <f t="shared" si="124"/>
        <v>26-35</v>
      </c>
      <c r="M4005" t="str">
        <f t="shared" si="125"/>
        <v>0-500.000</v>
      </c>
    </row>
    <row r="4006" spans="1:13" x14ac:dyDescent="0.35">
      <c r="A4006">
        <v>1316</v>
      </c>
      <c r="B4006" t="s">
        <v>15</v>
      </c>
      <c r="C4006">
        <v>297045</v>
      </c>
      <c r="D4006" t="s">
        <v>17</v>
      </c>
      <c r="E4006" t="s">
        <v>16</v>
      </c>
      <c r="F4006" t="s">
        <v>12</v>
      </c>
      <c r="G4006" t="s">
        <v>13</v>
      </c>
      <c r="H4006" t="s">
        <v>13</v>
      </c>
      <c r="I4006">
        <v>28</v>
      </c>
      <c r="J4006" t="str">
        <f>IF(ABS((C4006-AVERAGE($C:$C))/_xlfn.STDEV.S(moras2[SALARIO]))&gt;1.96,"Atípico","No")</f>
        <v>No</v>
      </c>
      <c r="K4006" t="str">
        <f>IF(ABS((moras2[[#This Row],[EDAD]]-AVERAGE($I:$I))/_xlfn.STDEV.S($I:$I))&gt;1.96,"Atípico","No")</f>
        <v>No</v>
      </c>
      <c r="L4006" t="str">
        <f t="shared" si="124"/>
        <v>26-35</v>
      </c>
      <c r="M4006" t="str">
        <f t="shared" si="125"/>
        <v>0-500.000</v>
      </c>
    </row>
    <row r="4007" spans="1:13" x14ac:dyDescent="0.35">
      <c r="A4007">
        <v>2167</v>
      </c>
      <c r="B4007" t="s">
        <v>9</v>
      </c>
      <c r="C4007">
        <v>297045</v>
      </c>
      <c r="D4007" t="s">
        <v>17</v>
      </c>
      <c r="E4007" t="s">
        <v>16</v>
      </c>
      <c r="F4007" t="s">
        <v>12</v>
      </c>
      <c r="G4007" t="s">
        <v>12</v>
      </c>
      <c r="H4007" t="s">
        <v>13</v>
      </c>
      <c r="I4007">
        <v>28</v>
      </c>
      <c r="J4007" t="str">
        <f>IF(ABS((C4007-AVERAGE($C:$C))/_xlfn.STDEV.S(moras2[SALARIO]))&gt;1.96,"Atípico","No")</f>
        <v>No</v>
      </c>
      <c r="K4007" t="str">
        <f>IF(ABS((moras2[[#This Row],[EDAD]]-AVERAGE($I:$I))/_xlfn.STDEV.S($I:$I))&gt;1.96,"Atípico","No")</f>
        <v>No</v>
      </c>
      <c r="L4007" t="str">
        <f t="shared" si="124"/>
        <v>26-35</v>
      </c>
      <c r="M4007" t="str">
        <f t="shared" si="125"/>
        <v>0-500.000</v>
      </c>
    </row>
    <row r="4008" spans="1:13" x14ac:dyDescent="0.35">
      <c r="A4008">
        <v>3369</v>
      </c>
      <c r="B4008" t="s">
        <v>15</v>
      </c>
      <c r="C4008">
        <v>297045</v>
      </c>
      <c r="D4008" t="s">
        <v>17</v>
      </c>
      <c r="E4008" t="s">
        <v>16</v>
      </c>
      <c r="F4008" t="s">
        <v>12</v>
      </c>
      <c r="G4008" t="s">
        <v>13</v>
      </c>
      <c r="H4008" t="s">
        <v>13</v>
      </c>
      <c r="I4008">
        <v>29</v>
      </c>
      <c r="J4008" t="str">
        <f>IF(ABS((C4008-AVERAGE($C:$C))/_xlfn.STDEV.S(moras2[SALARIO]))&gt;1.96,"Atípico","No")</f>
        <v>No</v>
      </c>
      <c r="K4008" t="str">
        <f>IF(ABS((moras2[[#This Row],[EDAD]]-AVERAGE($I:$I))/_xlfn.STDEV.S($I:$I))&gt;1.96,"Atípico","No")</f>
        <v>No</v>
      </c>
      <c r="L4008" t="str">
        <f t="shared" si="124"/>
        <v>26-35</v>
      </c>
      <c r="M4008" t="str">
        <f t="shared" si="125"/>
        <v>0-500.000</v>
      </c>
    </row>
    <row r="4009" spans="1:13" x14ac:dyDescent="0.35">
      <c r="A4009">
        <v>640</v>
      </c>
      <c r="B4009" t="s">
        <v>15</v>
      </c>
      <c r="C4009">
        <v>297045</v>
      </c>
      <c r="D4009" t="s">
        <v>17</v>
      </c>
      <c r="E4009" t="s">
        <v>16</v>
      </c>
      <c r="F4009" t="s">
        <v>12</v>
      </c>
      <c r="G4009" t="s">
        <v>13</v>
      </c>
      <c r="H4009" t="s">
        <v>13</v>
      </c>
      <c r="I4009">
        <v>30</v>
      </c>
      <c r="J4009" t="str">
        <f>IF(ABS((C4009-AVERAGE($C:$C))/_xlfn.STDEV.S(moras2[SALARIO]))&gt;1.96,"Atípico","No")</f>
        <v>No</v>
      </c>
      <c r="K4009" t="str">
        <f>IF(ABS((moras2[[#This Row],[EDAD]]-AVERAGE($I:$I))/_xlfn.STDEV.S($I:$I))&gt;1.96,"Atípico","No")</f>
        <v>No</v>
      </c>
      <c r="L4009" t="str">
        <f t="shared" si="124"/>
        <v>26-35</v>
      </c>
      <c r="M4009" t="str">
        <f t="shared" si="125"/>
        <v>0-500.000</v>
      </c>
    </row>
    <row r="4010" spans="1:13" x14ac:dyDescent="0.35">
      <c r="A4010">
        <v>2153</v>
      </c>
      <c r="B4010" t="s">
        <v>9</v>
      </c>
      <c r="C4010">
        <v>297045</v>
      </c>
      <c r="D4010" t="s">
        <v>17</v>
      </c>
      <c r="E4010" t="s">
        <v>16</v>
      </c>
      <c r="F4010" t="s">
        <v>12</v>
      </c>
      <c r="G4010" t="s">
        <v>12</v>
      </c>
      <c r="H4010" t="s">
        <v>13</v>
      </c>
      <c r="I4010">
        <v>30</v>
      </c>
      <c r="J4010" t="str">
        <f>IF(ABS((C4010-AVERAGE($C:$C))/_xlfn.STDEV.S(moras2[SALARIO]))&gt;1.96,"Atípico","No")</f>
        <v>No</v>
      </c>
      <c r="K4010" t="str">
        <f>IF(ABS((moras2[[#This Row],[EDAD]]-AVERAGE($I:$I))/_xlfn.STDEV.S($I:$I))&gt;1.96,"Atípico","No")</f>
        <v>No</v>
      </c>
      <c r="L4010" t="str">
        <f t="shared" si="124"/>
        <v>26-35</v>
      </c>
      <c r="M4010" t="str">
        <f t="shared" si="125"/>
        <v>0-500.000</v>
      </c>
    </row>
    <row r="4011" spans="1:13" x14ac:dyDescent="0.35">
      <c r="A4011">
        <v>1414</v>
      </c>
      <c r="B4011" t="s">
        <v>15</v>
      </c>
      <c r="C4011">
        <v>297045</v>
      </c>
      <c r="D4011" t="s">
        <v>17</v>
      </c>
      <c r="E4011" t="s">
        <v>16</v>
      </c>
      <c r="F4011" t="s">
        <v>12</v>
      </c>
      <c r="G4011" t="s">
        <v>13</v>
      </c>
      <c r="H4011" t="s">
        <v>13</v>
      </c>
      <c r="I4011">
        <v>33</v>
      </c>
      <c r="J4011" t="str">
        <f>IF(ABS((C4011-AVERAGE($C:$C))/_xlfn.STDEV.S(moras2[SALARIO]))&gt;1.96,"Atípico","No")</f>
        <v>No</v>
      </c>
      <c r="K4011" t="str">
        <f>IF(ABS((moras2[[#This Row],[EDAD]]-AVERAGE($I:$I))/_xlfn.STDEV.S($I:$I))&gt;1.96,"Atípico","No")</f>
        <v>No</v>
      </c>
      <c r="L4011" t="str">
        <f t="shared" si="124"/>
        <v>26-35</v>
      </c>
      <c r="M4011" t="str">
        <f t="shared" si="125"/>
        <v>0-500.000</v>
      </c>
    </row>
    <row r="4012" spans="1:13" x14ac:dyDescent="0.35">
      <c r="A4012">
        <v>1644</v>
      </c>
      <c r="B4012" t="s">
        <v>9</v>
      </c>
      <c r="C4012">
        <v>297045</v>
      </c>
      <c r="D4012" t="s">
        <v>17</v>
      </c>
      <c r="E4012" t="s">
        <v>16</v>
      </c>
      <c r="F4012" t="s">
        <v>12</v>
      </c>
      <c r="G4012" t="s">
        <v>13</v>
      </c>
      <c r="H4012" t="s">
        <v>13</v>
      </c>
      <c r="I4012">
        <v>35</v>
      </c>
      <c r="J4012" t="str">
        <f>IF(ABS((C4012-AVERAGE($C:$C))/_xlfn.STDEV.S(moras2[SALARIO]))&gt;1.96,"Atípico","No")</f>
        <v>No</v>
      </c>
      <c r="K4012" t="str">
        <f>IF(ABS((moras2[[#This Row],[EDAD]]-AVERAGE($I:$I))/_xlfn.STDEV.S($I:$I))&gt;1.96,"Atípico","No")</f>
        <v>No</v>
      </c>
      <c r="L4012" t="str">
        <f t="shared" si="124"/>
        <v>26-35</v>
      </c>
      <c r="M4012" t="str">
        <f t="shared" si="125"/>
        <v>0-500.000</v>
      </c>
    </row>
    <row r="4013" spans="1:13" x14ac:dyDescent="0.35">
      <c r="A4013">
        <v>4945</v>
      </c>
      <c r="B4013" t="s">
        <v>15</v>
      </c>
      <c r="C4013">
        <v>297045</v>
      </c>
      <c r="D4013" t="s">
        <v>17</v>
      </c>
      <c r="E4013" t="s">
        <v>16</v>
      </c>
      <c r="F4013" t="s">
        <v>12</v>
      </c>
      <c r="G4013" t="s">
        <v>13</v>
      </c>
      <c r="H4013" t="s">
        <v>13</v>
      </c>
      <c r="I4013">
        <v>35</v>
      </c>
      <c r="J4013" t="str">
        <f>IF(ABS((C4013-AVERAGE($C:$C))/_xlfn.STDEV.S(moras2[SALARIO]))&gt;1.96,"Atípico","No")</f>
        <v>No</v>
      </c>
      <c r="K4013" t="str">
        <f>IF(ABS((moras2[[#This Row],[EDAD]]-AVERAGE($I:$I))/_xlfn.STDEV.S($I:$I))&gt;1.96,"Atípico","No")</f>
        <v>No</v>
      </c>
      <c r="L4013" t="str">
        <f t="shared" si="124"/>
        <v>26-35</v>
      </c>
      <c r="M4013" t="str">
        <f t="shared" si="125"/>
        <v>0-500.000</v>
      </c>
    </row>
    <row r="4014" spans="1:13" x14ac:dyDescent="0.35">
      <c r="A4014">
        <v>1442</v>
      </c>
      <c r="B4014" t="s">
        <v>9</v>
      </c>
      <c r="C4014">
        <v>297045</v>
      </c>
      <c r="D4014" t="s">
        <v>17</v>
      </c>
      <c r="E4014" t="s">
        <v>16</v>
      </c>
      <c r="F4014" t="s">
        <v>12</v>
      </c>
      <c r="G4014" t="s">
        <v>13</v>
      </c>
      <c r="H4014" t="s">
        <v>13</v>
      </c>
      <c r="I4014">
        <v>36</v>
      </c>
      <c r="J4014" t="str">
        <f>IF(ABS((C4014-AVERAGE($C:$C))/_xlfn.STDEV.S(moras2[SALARIO]))&gt;1.96,"Atípico","No")</f>
        <v>No</v>
      </c>
      <c r="K4014" t="str">
        <f>IF(ABS((moras2[[#This Row],[EDAD]]-AVERAGE($I:$I))/_xlfn.STDEV.S($I:$I))&gt;1.96,"Atípico","No")</f>
        <v>No</v>
      </c>
      <c r="L4014" t="str">
        <f t="shared" si="124"/>
        <v>36-45</v>
      </c>
      <c r="M4014" t="str">
        <f t="shared" si="125"/>
        <v>0-500.000</v>
      </c>
    </row>
    <row r="4015" spans="1:13" x14ac:dyDescent="0.35">
      <c r="A4015">
        <v>4093</v>
      </c>
      <c r="B4015" t="s">
        <v>15</v>
      </c>
      <c r="C4015">
        <v>297045</v>
      </c>
      <c r="D4015" t="s">
        <v>17</v>
      </c>
      <c r="E4015" t="s">
        <v>16</v>
      </c>
      <c r="F4015" t="s">
        <v>12</v>
      </c>
      <c r="G4015" t="s">
        <v>12</v>
      </c>
      <c r="H4015" t="s">
        <v>13</v>
      </c>
      <c r="I4015">
        <v>39</v>
      </c>
      <c r="J4015" t="str">
        <f>IF(ABS((C4015-AVERAGE($C:$C))/_xlfn.STDEV.S(moras2[SALARIO]))&gt;1.96,"Atípico","No")</f>
        <v>No</v>
      </c>
      <c r="K4015" t="str">
        <f>IF(ABS((moras2[[#This Row],[EDAD]]-AVERAGE($I:$I))/_xlfn.STDEV.S($I:$I))&gt;1.96,"Atípico","No")</f>
        <v>No</v>
      </c>
      <c r="L4015" t="str">
        <f t="shared" si="124"/>
        <v>36-45</v>
      </c>
      <c r="M4015" t="str">
        <f t="shared" si="125"/>
        <v>0-500.000</v>
      </c>
    </row>
    <row r="4016" spans="1:13" x14ac:dyDescent="0.35">
      <c r="A4016">
        <v>3358</v>
      </c>
      <c r="B4016" t="s">
        <v>15</v>
      </c>
      <c r="C4016">
        <v>297045</v>
      </c>
      <c r="D4016" t="s">
        <v>17</v>
      </c>
      <c r="E4016" t="s">
        <v>16</v>
      </c>
      <c r="F4016" t="s">
        <v>12</v>
      </c>
      <c r="G4016" t="s">
        <v>12</v>
      </c>
      <c r="H4016" t="s">
        <v>13</v>
      </c>
      <c r="I4016">
        <v>40</v>
      </c>
      <c r="J4016" t="str">
        <f>IF(ABS((C4016-AVERAGE($C:$C))/_xlfn.STDEV.S(moras2[SALARIO]))&gt;1.96,"Atípico","No")</f>
        <v>No</v>
      </c>
      <c r="K4016" t="str">
        <f>IF(ABS((moras2[[#This Row],[EDAD]]-AVERAGE($I:$I))/_xlfn.STDEV.S($I:$I))&gt;1.96,"Atípico","No")</f>
        <v>No</v>
      </c>
      <c r="L4016" t="str">
        <f t="shared" si="124"/>
        <v>36-45</v>
      </c>
      <c r="M4016" t="str">
        <f t="shared" si="125"/>
        <v>0-500.000</v>
      </c>
    </row>
    <row r="4017" spans="1:13" x14ac:dyDescent="0.35">
      <c r="A4017">
        <v>1838</v>
      </c>
      <c r="B4017" t="s">
        <v>15</v>
      </c>
      <c r="C4017">
        <v>297045</v>
      </c>
      <c r="D4017" t="s">
        <v>17</v>
      </c>
      <c r="E4017" t="s">
        <v>16</v>
      </c>
      <c r="F4017" t="s">
        <v>12</v>
      </c>
      <c r="G4017" t="s">
        <v>13</v>
      </c>
      <c r="H4017" t="s">
        <v>13</v>
      </c>
      <c r="I4017">
        <v>41</v>
      </c>
      <c r="J4017" t="str">
        <f>IF(ABS((C4017-AVERAGE($C:$C))/_xlfn.STDEV.S(moras2[SALARIO]))&gt;1.96,"Atípico","No")</f>
        <v>No</v>
      </c>
      <c r="K4017" t="str">
        <f>IF(ABS((moras2[[#This Row],[EDAD]]-AVERAGE($I:$I))/_xlfn.STDEV.S($I:$I))&gt;1.96,"Atípico","No")</f>
        <v>No</v>
      </c>
      <c r="L4017" t="str">
        <f t="shared" si="124"/>
        <v>36-45</v>
      </c>
      <c r="M4017" t="str">
        <f t="shared" si="125"/>
        <v>0-500.000</v>
      </c>
    </row>
    <row r="4018" spans="1:13" x14ac:dyDescent="0.35">
      <c r="A4018">
        <v>1280</v>
      </c>
      <c r="B4018" t="s">
        <v>9</v>
      </c>
      <c r="C4018">
        <v>297045</v>
      </c>
      <c r="D4018" t="s">
        <v>17</v>
      </c>
      <c r="E4018" t="s">
        <v>16</v>
      </c>
      <c r="F4018" t="s">
        <v>12</v>
      </c>
      <c r="G4018" t="s">
        <v>13</v>
      </c>
      <c r="H4018" t="s">
        <v>13</v>
      </c>
      <c r="I4018">
        <v>42</v>
      </c>
      <c r="J4018" t="str">
        <f>IF(ABS((C4018-AVERAGE($C:$C))/_xlfn.STDEV.S(moras2[SALARIO]))&gt;1.96,"Atípico","No")</f>
        <v>No</v>
      </c>
      <c r="K4018" t="str">
        <f>IF(ABS((moras2[[#This Row],[EDAD]]-AVERAGE($I:$I))/_xlfn.STDEV.S($I:$I))&gt;1.96,"Atípico","No")</f>
        <v>No</v>
      </c>
      <c r="L4018" t="str">
        <f t="shared" si="124"/>
        <v>36-45</v>
      </c>
      <c r="M4018" t="str">
        <f t="shared" si="125"/>
        <v>0-500.000</v>
      </c>
    </row>
    <row r="4019" spans="1:13" x14ac:dyDescent="0.35">
      <c r="A4019">
        <v>388</v>
      </c>
      <c r="B4019" t="s">
        <v>9</v>
      </c>
      <c r="C4019">
        <v>297045</v>
      </c>
      <c r="D4019" t="s">
        <v>17</v>
      </c>
      <c r="E4019" t="s">
        <v>16</v>
      </c>
      <c r="F4019" t="s">
        <v>12</v>
      </c>
      <c r="G4019" t="s">
        <v>13</v>
      </c>
      <c r="H4019" t="s">
        <v>13</v>
      </c>
      <c r="I4019">
        <v>44</v>
      </c>
      <c r="J4019" t="str">
        <f>IF(ABS((C4019-AVERAGE($C:$C))/_xlfn.STDEV.S(moras2[SALARIO]))&gt;1.96,"Atípico","No")</f>
        <v>No</v>
      </c>
      <c r="K4019" t="str">
        <f>IF(ABS((moras2[[#This Row],[EDAD]]-AVERAGE($I:$I))/_xlfn.STDEV.S($I:$I))&gt;1.96,"Atípico","No")</f>
        <v>No</v>
      </c>
      <c r="L4019" t="str">
        <f t="shared" si="124"/>
        <v>36-45</v>
      </c>
      <c r="M4019" t="str">
        <f t="shared" si="125"/>
        <v>0-500.000</v>
      </c>
    </row>
    <row r="4020" spans="1:13" x14ac:dyDescent="0.35">
      <c r="A4020">
        <v>4217</v>
      </c>
      <c r="B4020" t="s">
        <v>15</v>
      </c>
      <c r="C4020">
        <v>297045</v>
      </c>
      <c r="D4020" t="s">
        <v>17</v>
      </c>
      <c r="E4020" t="s">
        <v>16</v>
      </c>
      <c r="F4020" t="s">
        <v>12</v>
      </c>
      <c r="G4020" t="s">
        <v>13</v>
      </c>
      <c r="H4020" t="s">
        <v>12</v>
      </c>
      <c r="I4020">
        <v>48</v>
      </c>
      <c r="J4020" t="str">
        <f>IF(ABS((C4020-AVERAGE($C:$C))/_xlfn.STDEV.S(moras2[SALARIO]))&gt;1.96,"Atípico","No")</f>
        <v>No</v>
      </c>
      <c r="K4020" t="str">
        <f>IF(ABS((moras2[[#This Row],[EDAD]]-AVERAGE($I:$I))/_xlfn.STDEV.S($I:$I))&gt;1.96,"Atípico","No")</f>
        <v>No</v>
      </c>
      <c r="L4020" t="str">
        <f t="shared" si="124"/>
        <v>46-55</v>
      </c>
      <c r="M4020" t="str">
        <f t="shared" si="125"/>
        <v>0-500.000</v>
      </c>
    </row>
    <row r="4021" spans="1:13" x14ac:dyDescent="0.35">
      <c r="A4021">
        <v>1208</v>
      </c>
      <c r="B4021" t="s">
        <v>15</v>
      </c>
      <c r="C4021">
        <v>297045</v>
      </c>
      <c r="D4021" t="s">
        <v>17</v>
      </c>
      <c r="E4021" t="s">
        <v>16</v>
      </c>
      <c r="F4021" t="s">
        <v>12</v>
      </c>
      <c r="G4021" t="s">
        <v>13</v>
      </c>
      <c r="H4021" t="s">
        <v>13</v>
      </c>
      <c r="I4021">
        <v>49</v>
      </c>
      <c r="J4021" t="str">
        <f>IF(ABS((C4021-AVERAGE($C:$C))/_xlfn.STDEV.S(moras2[SALARIO]))&gt;1.96,"Atípico","No")</f>
        <v>No</v>
      </c>
      <c r="K4021" t="str">
        <f>IF(ABS((moras2[[#This Row],[EDAD]]-AVERAGE($I:$I))/_xlfn.STDEV.S($I:$I))&gt;1.96,"Atípico","No")</f>
        <v>No</v>
      </c>
      <c r="L4021" t="str">
        <f t="shared" si="124"/>
        <v>46-55</v>
      </c>
      <c r="M4021" t="str">
        <f t="shared" si="125"/>
        <v>0-500.000</v>
      </c>
    </row>
    <row r="4022" spans="1:13" x14ac:dyDescent="0.35">
      <c r="A4022">
        <v>1864</v>
      </c>
      <c r="B4022" t="s">
        <v>9</v>
      </c>
      <c r="C4022">
        <v>297045</v>
      </c>
      <c r="D4022" t="s">
        <v>17</v>
      </c>
      <c r="E4022" t="s">
        <v>16</v>
      </c>
      <c r="F4022" t="s">
        <v>12</v>
      </c>
      <c r="G4022" t="s">
        <v>13</v>
      </c>
      <c r="H4022" t="s">
        <v>12</v>
      </c>
      <c r="I4022">
        <v>49</v>
      </c>
      <c r="J4022" t="str">
        <f>IF(ABS((C4022-AVERAGE($C:$C))/_xlfn.STDEV.S(moras2[SALARIO]))&gt;1.96,"Atípico","No")</f>
        <v>No</v>
      </c>
      <c r="K4022" t="str">
        <f>IF(ABS((moras2[[#This Row],[EDAD]]-AVERAGE($I:$I))/_xlfn.STDEV.S($I:$I))&gt;1.96,"Atípico","No")</f>
        <v>No</v>
      </c>
      <c r="L4022" t="str">
        <f t="shared" si="124"/>
        <v>46-55</v>
      </c>
      <c r="M4022" t="str">
        <f t="shared" si="125"/>
        <v>0-500.000</v>
      </c>
    </row>
    <row r="4023" spans="1:13" x14ac:dyDescent="0.35">
      <c r="A4023">
        <v>4288</v>
      </c>
      <c r="B4023" t="s">
        <v>9</v>
      </c>
      <c r="C4023">
        <v>297045</v>
      </c>
      <c r="D4023" t="s">
        <v>17</v>
      </c>
      <c r="E4023" t="s">
        <v>16</v>
      </c>
      <c r="F4023" t="s">
        <v>12</v>
      </c>
      <c r="G4023" t="s">
        <v>13</v>
      </c>
      <c r="H4023" t="s">
        <v>13</v>
      </c>
      <c r="I4023">
        <v>49</v>
      </c>
      <c r="J4023" t="str">
        <f>IF(ABS((C4023-AVERAGE($C:$C))/_xlfn.STDEV.S(moras2[SALARIO]))&gt;1.96,"Atípico","No")</f>
        <v>No</v>
      </c>
      <c r="K4023" t="str">
        <f>IF(ABS((moras2[[#This Row],[EDAD]]-AVERAGE($I:$I))/_xlfn.STDEV.S($I:$I))&gt;1.96,"Atípico","No")</f>
        <v>No</v>
      </c>
      <c r="L4023" t="str">
        <f t="shared" si="124"/>
        <v>46-55</v>
      </c>
      <c r="M4023" t="str">
        <f t="shared" si="125"/>
        <v>0-500.000</v>
      </c>
    </row>
    <row r="4024" spans="1:13" x14ac:dyDescent="0.35">
      <c r="A4024">
        <v>2687</v>
      </c>
      <c r="B4024" t="s">
        <v>9</v>
      </c>
      <c r="C4024">
        <v>297045</v>
      </c>
      <c r="D4024" t="s">
        <v>17</v>
      </c>
      <c r="E4024" t="s">
        <v>16</v>
      </c>
      <c r="F4024" t="s">
        <v>12</v>
      </c>
      <c r="G4024" t="s">
        <v>13</v>
      </c>
      <c r="H4024" t="s">
        <v>13</v>
      </c>
      <c r="I4024">
        <v>51</v>
      </c>
      <c r="J4024" t="str">
        <f>IF(ABS((C4024-AVERAGE($C:$C))/_xlfn.STDEV.S(moras2[SALARIO]))&gt;1.96,"Atípico","No")</f>
        <v>No</v>
      </c>
      <c r="K4024" t="str">
        <f>IF(ABS((moras2[[#This Row],[EDAD]]-AVERAGE($I:$I))/_xlfn.STDEV.S($I:$I))&gt;1.96,"Atípico","No")</f>
        <v>No</v>
      </c>
      <c r="L4024" t="str">
        <f t="shared" si="124"/>
        <v>46-55</v>
      </c>
      <c r="M4024" t="str">
        <f t="shared" si="125"/>
        <v>0-500.000</v>
      </c>
    </row>
    <row r="4025" spans="1:13" x14ac:dyDescent="0.35">
      <c r="A4025">
        <v>2664</v>
      </c>
      <c r="B4025" t="s">
        <v>15</v>
      </c>
      <c r="C4025">
        <v>297045</v>
      </c>
      <c r="D4025" t="s">
        <v>17</v>
      </c>
      <c r="E4025" t="s">
        <v>16</v>
      </c>
      <c r="F4025" t="s">
        <v>12</v>
      </c>
      <c r="G4025" t="s">
        <v>12</v>
      </c>
      <c r="H4025" t="s">
        <v>13</v>
      </c>
      <c r="I4025">
        <v>52</v>
      </c>
      <c r="J4025" t="str">
        <f>IF(ABS((C4025-AVERAGE($C:$C))/_xlfn.STDEV.S(moras2[SALARIO]))&gt;1.96,"Atípico","No")</f>
        <v>No</v>
      </c>
      <c r="K4025" t="str">
        <f>IF(ABS((moras2[[#This Row],[EDAD]]-AVERAGE($I:$I))/_xlfn.STDEV.S($I:$I))&gt;1.96,"Atípico","No")</f>
        <v>No</v>
      </c>
      <c r="L4025" t="str">
        <f t="shared" si="124"/>
        <v>46-55</v>
      </c>
      <c r="M4025" t="str">
        <f t="shared" si="125"/>
        <v>0-500.000</v>
      </c>
    </row>
    <row r="4026" spans="1:13" x14ac:dyDescent="0.35">
      <c r="A4026">
        <v>3835</v>
      </c>
      <c r="B4026" t="s">
        <v>9</v>
      </c>
      <c r="C4026">
        <v>297045</v>
      </c>
      <c r="D4026" t="s">
        <v>17</v>
      </c>
      <c r="E4026" t="s">
        <v>16</v>
      </c>
      <c r="F4026" t="s">
        <v>12</v>
      </c>
      <c r="G4026" t="s">
        <v>13</v>
      </c>
      <c r="H4026" t="s">
        <v>13</v>
      </c>
      <c r="I4026">
        <v>52</v>
      </c>
      <c r="J4026" t="str">
        <f>IF(ABS((C4026-AVERAGE($C:$C))/_xlfn.STDEV.S(moras2[SALARIO]))&gt;1.96,"Atípico","No")</f>
        <v>No</v>
      </c>
      <c r="K4026" t="str">
        <f>IF(ABS((moras2[[#This Row],[EDAD]]-AVERAGE($I:$I))/_xlfn.STDEV.S($I:$I))&gt;1.96,"Atípico","No")</f>
        <v>No</v>
      </c>
      <c r="L4026" t="str">
        <f t="shared" si="124"/>
        <v>46-55</v>
      </c>
      <c r="M4026" t="str">
        <f t="shared" si="125"/>
        <v>0-500.000</v>
      </c>
    </row>
    <row r="4027" spans="1:13" x14ac:dyDescent="0.35">
      <c r="A4027">
        <v>4257</v>
      </c>
      <c r="B4027" t="s">
        <v>15</v>
      </c>
      <c r="C4027">
        <v>297045</v>
      </c>
      <c r="D4027" t="s">
        <v>17</v>
      </c>
      <c r="E4027" t="s">
        <v>16</v>
      </c>
      <c r="F4027" t="s">
        <v>12</v>
      </c>
      <c r="G4027" t="s">
        <v>13</v>
      </c>
      <c r="H4027" t="s">
        <v>13</v>
      </c>
      <c r="I4027">
        <v>53</v>
      </c>
      <c r="J4027" t="str">
        <f>IF(ABS((C4027-AVERAGE($C:$C))/_xlfn.STDEV.S(moras2[SALARIO]))&gt;1.96,"Atípico","No")</f>
        <v>No</v>
      </c>
      <c r="K4027" t="str">
        <f>IF(ABS((moras2[[#This Row],[EDAD]]-AVERAGE($I:$I))/_xlfn.STDEV.S($I:$I))&gt;1.96,"Atípico","No")</f>
        <v>No</v>
      </c>
      <c r="L4027" t="str">
        <f t="shared" si="124"/>
        <v>46-55</v>
      </c>
      <c r="M4027" t="str">
        <f t="shared" si="125"/>
        <v>0-500.000</v>
      </c>
    </row>
    <row r="4028" spans="1:13" x14ac:dyDescent="0.35">
      <c r="A4028">
        <v>3076</v>
      </c>
      <c r="B4028" t="s">
        <v>15</v>
      </c>
      <c r="C4028">
        <v>297045</v>
      </c>
      <c r="D4028" t="s">
        <v>17</v>
      </c>
      <c r="E4028" t="s">
        <v>16</v>
      </c>
      <c r="F4028" t="s">
        <v>12</v>
      </c>
      <c r="G4028" t="s">
        <v>13</v>
      </c>
      <c r="H4028" t="s">
        <v>13</v>
      </c>
      <c r="I4028">
        <v>54</v>
      </c>
      <c r="J4028" t="str">
        <f>IF(ABS((C4028-AVERAGE($C:$C))/_xlfn.STDEV.S(moras2[SALARIO]))&gt;1.96,"Atípico","No")</f>
        <v>No</v>
      </c>
      <c r="K4028" t="str">
        <f>IF(ABS((moras2[[#This Row],[EDAD]]-AVERAGE($I:$I))/_xlfn.STDEV.S($I:$I))&gt;1.96,"Atípico","No")</f>
        <v>No</v>
      </c>
      <c r="L4028" t="str">
        <f t="shared" si="124"/>
        <v>46-55</v>
      </c>
      <c r="M4028" t="str">
        <f t="shared" si="125"/>
        <v>0-500.000</v>
      </c>
    </row>
    <row r="4029" spans="1:13" x14ac:dyDescent="0.35">
      <c r="A4029">
        <v>4007</v>
      </c>
      <c r="B4029" t="s">
        <v>15</v>
      </c>
      <c r="C4029">
        <v>297045</v>
      </c>
      <c r="D4029" t="s">
        <v>17</v>
      </c>
      <c r="E4029" t="s">
        <v>16</v>
      </c>
      <c r="F4029" t="s">
        <v>12</v>
      </c>
      <c r="G4029" t="s">
        <v>12</v>
      </c>
      <c r="H4029" t="s">
        <v>12</v>
      </c>
      <c r="I4029">
        <v>58</v>
      </c>
      <c r="J4029" t="str">
        <f>IF(ABS((C4029-AVERAGE($C:$C))/_xlfn.STDEV.S(moras2[SALARIO]))&gt;1.96,"Atípico","No")</f>
        <v>No</v>
      </c>
      <c r="K4029" t="str">
        <f>IF(ABS((moras2[[#This Row],[EDAD]]-AVERAGE($I:$I))/_xlfn.STDEV.S($I:$I))&gt;1.96,"Atípico","No")</f>
        <v>No</v>
      </c>
      <c r="L4029" t="str">
        <f t="shared" si="124"/>
        <v>56+</v>
      </c>
      <c r="M4029" t="str">
        <f t="shared" si="125"/>
        <v>0-500.000</v>
      </c>
    </row>
    <row r="4030" spans="1:13" x14ac:dyDescent="0.35">
      <c r="A4030">
        <v>984</v>
      </c>
      <c r="B4030" t="s">
        <v>15</v>
      </c>
      <c r="C4030">
        <v>297045</v>
      </c>
      <c r="D4030" t="s">
        <v>17</v>
      </c>
      <c r="E4030" t="s">
        <v>16</v>
      </c>
      <c r="F4030" t="s">
        <v>12</v>
      </c>
      <c r="G4030" t="s">
        <v>13</v>
      </c>
      <c r="H4030" t="s">
        <v>13</v>
      </c>
      <c r="I4030">
        <v>59</v>
      </c>
      <c r="J4030" t="str">
        <f>IF(ABS((C4030-AVERAGE($C:$C))/_xlfn.STDEV.S(moras2[SALARIO]))&gt;1.96,"Atípico","No")</f>
        <v>No</v>
      </c>
      <c r="K4030" t="str">
        <f>IF(ABS((moras2[[#This Row],[EDAD]]-AVERAGE($I:$I))/_xlfn.STDEV.S($I:$I))&gt;1.96,"Atípico","No")</f>
        <v>No</v>
      </c>
      <c r="L4030" t="str">
        <f t="shared" si="124"/>
        <v>56+</v>
      </c>
      <c r="M4030" t="str">
        <f t="shared" si="125"/>
        <v>0-500.000</v>
      </c>
    </row>
    <row r="4031" spans="1:13" x14ac:dyDescent="0.35">
      <c r="A4031">
        <v>4929</v>
      </c>
      <c r="B4031" t="s">
        <v>9</v>
      </c>
      <c r="C4031">
        <v>297045</v>
      </c>
      <c r="D4031" t="s">
        <v>17</v>
      </c>
      <c r="E4031" t="s">
        <v>16</v>
      </c>
      <c r="F4031" t="s">
        <v>12</v>
      </c>
      <c r="G4031" t="s">
        <v>13</v>
      </c>
      <c r="H4031" t="s">
        <v>13</v>
      </c>
      <c r="I4031">
        <v>59</v>
      </c>
      <c r="J4031" t="str">
        <f>IF(ABS((C4031-AVERAGE($C:$C))/_xlfn.STDEV.S(moras2[SALARIO]))&gt;1.96,"Atípico","No")</f>
        <v>No</v>
      </c>
      <c r="K4031" t="str">
        <f>IF(ABS((moras2[[#This Row],[EDAD]]-AVERAGE($I:$I))/_xlfn.STDEV.S($I:$I))&gt;1.96,"Atípico","No")</f>
        <v>No</v>
      </c>
      <c r="L4031" t="str">
        <f t="shared" si="124"/>
        <v>56+</v>
      </c>
      <c r="M4031" t="str">
        <f t="shared" si="125"/>
        <v>0-500.000</v>
      </c>
    </row>
    <row r="4032" spans="1:13" x14ac:dyDescent="0.35">
      <c r="A4032">
        <v>1013</v>
      </c>
      <c r="B4032" t="s">
        <v>9</v>
      </c>
      <c r="C4032">
        <v>297045</v>
      </c>
      <c r="D4032" t="s">
        <v>17</v>
      </c>
      <c r="E4032" t="s">
        <v>16</v>
      </c>
      <c r="F4032" t="s">
        <v>12</v>
      </c>
      <c r="G4032" t="s">
        <v>13</v>
      </c>
      <c r="H4032" t="s">
        <v>13</v>
      </c>
      <c r="I4032">
        <v>60</v>
      </c>
      <c r="J4032" t="str">
        <f>IF(ABS((C4032-AVERAGE($C:$C))/_xlfn.STDEV.S(moras2[SALARIO]))&gt;1.96,"Atípico","No")</f>
        <v>No</v>
      </c>
      <c r="K4032" t="str">
        <f>IF(ABS((moras2[[#This Row],[EDAD]]-AVERAGE($I:$I))/_xlfn.STDEV.S($I:$I))&gt;1.96,"Atípico","No")</f>
        <v>No</v>
      </c>
      <c r="L4032" t="str">
        <f t="shared" si="124"/>
        <v>56+</v>
      </c>
      <c r="M4032" t="str">
        <f t="shared" si="125"/>
        <v>0-500.000</v>
      </c>
    </row>
    <row r="4033" spans="1:13" x14ac:dyDescent="0.35">
      <c r="A4033">
        <v>3284</v>
      </c>
      <c r="B4033" t="s">
        <v>9</v>
      </c>
      <c r="C4033">
        <v>297045</v>
      </c>
      <c r="D4033" t="s">
        <v>17</v>
      </c>
      <c r="E4033" t="s">
        <v>16</v>
      </c>
      <c r="F4033" t="s">
        <v>12</v>
      </c>
      <c r="G4033" t="s">
        <v>12</v>
      </c>
      <c r="H4033" t="s">
        <v>13</v>
      </c>
      <c r="I4033">
        <v>61</v>
      </c>
      <c r="J4033" t="str">
        <f>IF(ABS((C4033-AVERAGE($C:$C))/_xlfn.STDEV.S(moras2[SALARIO]))&gt;1.96,"Atípico","No")</f>
        <v>No</v>
      </c>
      <c r="K4033" t="str">
        <f>IF(ABS((moras2[[#This Row],[EDAD]]-AVERAGE($I:$I))/_xlfn.STDEV.S($I:$I))&gt;1.96,"Atípico","No")</f>
        <v>No</v>
      </c>
      <c r="L4033" t="str">
        <f t="shared" si="124"/>
        <v>56+</v>
      </c>
      <c r="M4033" t="str">
        <f t="shared" si="125"/>
        <v>0-500.000</v>
      </c>
    </row>
    <row r="4034" spans="1:13" x14ac:dyDescent="0.35">
      <c r="A4034">
        <v>2460</v>
      </c>
      <c r="B4034" t="s">
        <v>15</v>
      </c>
      <c r="C4034">
        <v>297045</v>
      </c>
      <c r="D4034" t="s">
        <v>17</v>
      </c>
      <c r="E4034" t="s">
        <v>16</v>
      </c>
      <c r="F4034" t="s">
        <v>12</v>
      </c>
      <c r="G4034" t="s">
        <v>13</v>
      </c>
      <c r="H4034" t="s">
        <v>13</v>
      </c>
      <c r="I4034">
        <v>62</v>
      </c>
      <c r="J4034" t="str">
        <f>IF(ABS((C4034-AVERAGE($C:$C))/_xlfn.STDEV.S(moras2[SALARIO]))&gt;1.96,"Atípico","No")</f>
        <v>No</v>
      </c>
      <c r="K4034" t="str">
        <f>IF(ABS((moras2[[#This Row],[EDAD]]-AVERAGE($I:$I))/_xlfn.STDEV.S($I:$I))&gt;1.96,"Atípico","No")</f>
        <v>No</v>
      </c>
      <c r="L4034" t="str">
        <f t="shared" ref="L4034:L4097" si="126">IF(I4034&lt;=35,"26-35",IF(I4034&lt;=45,"36-45",IF(I4034&lt;=55,"46-55","56+")))</f>
        <v>56+</v>
      </c>
      <c r="M4034" t="str">
        <f t="shared" ref="M4034:M4097" si="127">IF(C4034&lt;=500000,"0-500.000",
IF(C4034&lt;=1000000,"500.001-1.000.000",
IF(C4034&lt;=5000000,"1.000.001-5.000.000",
"5.000.001-16.858.742")))</f>
        <v>0-500.000</v>
      </c>
    </row>
    <row r="4035" spans="1:13" x14ac:dyDescent="0.35">
      <c r="A4035">
        <v>3373</v>
      </c>
      <c r="B4035" t="s">
        <v>15</v>
      </c>
      <c r="C4035">
        <v>297045</v>
      </c>
      <c r="D4035" t="s">
        <v>17</v>
      </c>
      <c r="E4035" t="s">
        <v>16</v>
      </c>
      <c r="F4035" t="s">
        <v>12</v>
      </c>
      <c r="G4035" t="s">
        <v>13</v>
      </c>
      <c r="H4035" t="s">
        <v>13</v>
      </c>
      <c r="I4035">
        <v>62</v>
      </c>
      <c r="J4035" t="str">
        <f>IF(ABS((C4035-AVERAGE($C:$C))/_xlfn.STDEV.S(moras2[SALARIO]))&gt;1.96,"Atípico","No")</f>
        <v>No</v>
      </c>
      <c r="K4035" t="str">
        <f>IF(ABS((moras2[[#This Row],[EDAD]]-AVERAGE($I:$I))/_xlfn.STDEV.S($I:$I))&gt;1.96,"Atípico","No")</f>
        <v>No</v>
      </c>
      <c r="L4035" t="str">
        <f t="shared" si="126"/>
        <v>56+</v>
      </c>
      <c r="M4035" t="str">
        <f t="shared" si="127"/>
        <v>0-500.000</v>
      </c>
    </row>
    <row r="4036" spans="1:13" x14ac:dyDescent="0.35">
      <c r="A4036">
        <v>4650</v>
      </c>
      <c r="B4036" t="s">
        <v>9</v>
      </c>
      <c r="C4036">
        <v>297045</v>
      </c>
      <c r="D4036" t="s">
        <v>17</v>
      </c>
      <c r="E4036" t="s">
        <v>16</v>
      </c>
      <c r="F4036" t="s">
        <v>12</v>
      </c>
      <c r="G4036" t="s">
        <v>12</v>
      </c>
      <c r="H4036" t="s">
        <v>13</v>
      </c>
      <c r="I4036">
        <v>62</v>
      </c>
      <c r="J4036" t="str">
        <f>IF(ABS((C4036-AVERAGE($C:$C))/_xlfn.STDEV.S(moras2[SALARIO]))&gt;1.96,"Atípico","No")</f>
        <v>No</v>
      </c>
      <c r="K4036" t="str">
        <f>IF(ABS((moras2[[#This Row],[EDAD]]-AVERAGE($I:$I))/_xlfn.STDEV.S($I:$I))&gt;1.96,"Atípico","No")</f>
        <v>No</v>
      </c>
      <c r="L4036" t="str">
        <f t="shared" si="126"/>
        <v>56+</v>
      </c>
      <c r="M4036" t="str">
        <f t="shared" si="127"/>
        <v>0-500.000</v>
      </c>
    </row>
    <row r="4037" spans="1:13" x14ac:dyDescent="0.35">
      <c r="A4037">
        <v>782</v>
      </c>
      <c r="B4037" t="s">
        <v>9</v>
      </c>
      <c r="C4037">
        <v>297045</v>
      </c>
      <c r="D4037" t="s">
        <v>17</v>
      </c>
      <c r="E4037" t="s">
        <v>16</v>
      </c>
      <c r="F4037" t="s">
        <v>12</v>
      </c>
      <c r="G4037" t="s">
        <v>12</v>
      </c>
      <c r="H4037" t="s">
        <v>13</v>
      </c>
      <c r="I4037">
        <v>66</v>
      </c>
      <c r="J4037" t="str">
        <f>IF(ABS((C4037-AVERAGE($C:$C))/_xlfn.STDEV.S(moras2[SALARIO]))&gt;1.96,"Atípico","No")</f>
        <v>No</v>
      </c>
      <c r="K4037" t="str">
        <f>IF(ABS((moras2[[#This Row],[EDAD]]-AVERAGE($I:$I))/_xlfn.STDEV.S($I:$I))&gt;1.96,"Atípico","No")</f>
        <v>No</v>
      </c>
      <c r="L4037" t="str">
        <f t="shared" si="126"/>
        <v>56+</v>
      </c>
      <c r="M4037" t="str">
        <f t="shared" si="127"/>
        <v>0-500.000</v>
      </c>
    </row>
    <row r="4038" spans="1:13" x14ac:dyDescent="0.35">
      <c r="A4038">
        <v>1629</v>
      </c>
      <c r="B4038" t="s">
        <v>9</v>
      </c>
      <c r="C4038">
        <v>297045</v>
      </c>
      <c r="D4038" t="s">
        <v>17</v>
      </c>
      <c r="E4038" t="s">
        <v>16</v>
      </c>
      <c r="F4038" t="s">
        <v>13</v>
      </c>
      <c r="G4038" t="s">
        <v>13</v>
      </c>
      <c r="H4038" t="s">
        <v>12</v>
      </c>
      <c r="I4038">
        <v>70</v>
      </c>
      <c r="J4038" t="str">
        <f>IF(ABS((C4038-AVERAGE($C:$C))/_xlfn.STDEV.S(moras2[SALARIO]))&gt;1.96,"Atípico","No")</f>
        <v>No</v>
      </c>
      <c r="K4038" t="str">
        <f>IF(ABS((moras2[[#This Row],[EDAD]]-AVERAGE($I:$I))/_xlfn.STDEV.S($I:$I))&gt;1.96,"Atípico","No")</f>
        <v>Atípico</v>
      </c>
      <c r="L4038" t="str">
        <f t="shared" si="126"/>
        <v>56+</v>
      </c>
      <c r="M4038" t="str">
        <f t="shared" si="127"/>
        <v>0-500.000</v>
      </c>
    </row>
    <row r="4039" spans="1:13" x14ac:dyDescent="0.35">
      <c r="A4039">
        <v>4528</v>
      </c>
      <c r="B4039" t="s">
        <v>9</v>
      </c>
      <c r="C4039">
        <v>297045</v>
      </c>
      <c r="D4039" t="s">
        <v>17</v>
      </c>
      <c r="E4039" t="s">
        <v>16</v>
      </c>
      <c r="F4039" t="s">
        <v>12</v>
      </c>
      <c r="G4039" t="s">
        <v>12</v>
      </c>
      <c r="H4039" t="s">
        <v>13</v>
      </c>
      <c r="I4039">
        <v>76</v>
      </c>
      <c r="J4039" t="str">
        <f>IF(ABS((C4039-AVERAGE($C:$C))/_xlfn.STDEV.S(moras2[SALARIO]))&gt;1.96,"Atípico","No")</f>
        <v>No</v>
      </c>
      <c r="K4039" t="str">
        <f>IF(ABS((moras2[[#This Row],[EDAD]]-AVERAGE($I:$I))/_xlfn.STDEV.S($I:$I))&gt;1.96,"Atípico","No")</f>
        <v>Atípico</v>
      </c>
      <c r="L4039" t="str">
        <f t="shared" si="126"/>
        <v>56+</v>
      </c>
      <c r="M4039" t="str">
        <f t="shared" si="127"/>
        <v>0-500.000</v>
      </c>
    </row>
    <row r="4040" spans="1:13" x14ac:dyDescent="0.35">
      <c r="A4040">
        <v>1984</v>
      </c>
      <c r="B4040" t="s">
        <v>9</v>
      </c>
      <c r="C4040">
        <v>297045</v>
      </c>
      <c r="D4040" t="s">
        <v>17</v>
      </c>
      <c r="E4040" t="s">
        <v>16</v>
      </c>
      <c r="F4040" t="s">
        <v>12</v>
      </c>
      <c r="G4040" t="s">
        <v>13</v>
      </c>
      <c r="H4040" t="s">
        <v>13</v>
      </c>
      <c r="I4040">
        <v>78</v>
      </c>
      <c r="J4040" t="str">
        <f>IF(ABS((C4040-AVERAGE($C:$C))/_xlfn.STDEV.S(moras2[SALARIO]))&gt;1.96,"Atípico","No")</f>
        <v>No</v>
      </c>
      <c r="K4040" t="str">
        <f>IF(ABS((moras2[[#This Row],[EDAD]]-AVERAGE($I:$I))/_xlfn.STDEV.S($I:$I))&gt;1.96,"Atípico","No")</f>
        <v>Atípico</v>
      </c>
      <c r="L4040" t="str">
        <f t="shared" si="126"/>
        <v>56+</v>
      </c>
      <c r="M4040" t="str">
        <f t="shared" si="127"/>
        <v>0-500.000</v>
      </c>
    </row>
    <row r="4041" spans="1:13" x14ac:dyDescent="0.35">
      <c r="A4041">
        <v>2602</v>
      </c>
      <c r="B4041" t="s">
        <v>9</v>
      </c>
      <c r="C4041">
        <v>297045</v>
      </c>
      <c r="D4041" t="s">
        <v>18</v>
      </c>
      <c r="E4041" t="s">
        <v>16</v>
      </c>
      <c r="F4041" t="s">
        <v>12</v>
      </c>
      <c r="G4041" t="s">
        <v>13</v>
      </c>
      <c r="H4041" t="s">
        <v>13</v>
      </c>
      <c r="I4041">
        <v>22</v>
      </c>
      <c r="J4041" t="str">
        <f>IF(ABS((C4041-AVERAGE($C:$C))/_xlfn.STDEV.S(moras2[SALARIO]))&gt;1.96,"Atípico","No")</f>
        <v>No</v>
      </c>
      <c r="K4041" t="str">
        <f>IF(ABS((moras2[[#This Row],[EDAD]]-AVERAGE($I:$I))/_xlfn.STDEV.S($I:$I))&gt;1.96,"Atípico","No")</f>
        <v>No</v>
      </c>
      <c r="L4041" t="str">
        <f t="shared" si="126"/>
        <v>26-35</v>
      </c>
      <c r="M4041" t="str">
        <f t="shared" si="127"/>
        <v>0-500.000</v>
      </c>
    </row>
    <row r="4042" spans="1:13" x14ac:dyDescent="0.35">
      <c r="A4042">
        <v>4644</v>
      </c>
      <c r="B4042" t="s">
        <v>9</v>
      </c>
      <c r="C4042">
        <v>297045</v>
      </c>
      <c r="D4042" t="s">
        <v>18</v>
      </c>
      <c r="E4042" t="s">
        <v>16</v>
      </c>
      <c r="F4042" t="s">
        <v>12</v>
      </c>
      <c r="G4042" t="s">
        <v>13</v>
      </c>
      <c r="H4042" t="s">
        <v>13</v>
      </c>
      <c r="I4042">
        <v>30</v>
      </c>
      <c r="J4042" t="str">
        <f>IF(ABS((C4042-AVERAGE($C:$C))/_xlfn.STDEV.S(moras2[SALARIO]))&gt;1.96,"Atípico","No")</f>
        <v>No</v>
      </c>
      <c r="K4042" t="str">
        <f>IF(ABS((moras2[[#This Row],[EDAD]]-AVERAGE($I:$I))/_xlfn.STDEV.S($I:$I))&gt;1.96,"Atípico","No")</f>
        <v>No</v>
      </c>
      <c r="L4042" t="str">
        <f t="shared" si="126"/>
        <v>26-35</v>
      </c>
      <c r="M4042" t="str">
        <f t="shared" si="127"/>
        <v>0-500.000</v>
      </c>
    </row>
    <row r="4043" spans="1:13" x14ac:dyDescent="0.35">
      <c r="A4043">
        <v>1102</v>
      </c>
      <c r="B4043" t="s">
        <v>9</v>
      </c>
      <c r="C4043">
        <v>297045</v>
      </c>
      <c r="D4043" t="s">
        <v>18</v>
      </c>
      <c r="E4043" t="s">
        <v>16</v>
      </c>
      <c r="F4043" t="s">
        <v>12</v>
      </c>
      <c r="G4043" t="s">
        <v>13</v>
      </c>
      <c r="H4043" t="s">
        <v>12</v>
      </c>
      <c r="I4043">
        <v>33</v>
      </c>
      <c r="J4043" t="str">
        <f>IF(ABS((C4043-AVERAGE($C:$C))/_xlfn.STDEV.S(moras2[SALARIO]))&gt;1.96,"Atípico","No")</f>
        <v>No</v>
      </c>
      <c r="K4043" t="str">
        <f>IF(ABS((moras2[[#This Row],[EDAD]]-AVERAGE($I:$I))/_xlfn.STDEV.S($I:$I))&gt;1.96,"Atípico","No")</f>
        <v>No</v>
      </c>
      <c r="L4043" t="str">
        <f t="shared" si="126"/>
        <v>26-35</v>
      </c>
      <c r="M4043" t="str">
        <f t="shared" si="127"/>
        <v>0-500.000</v>
      </c>
    </row>
    <row r="4044" spans="1:13" x14ac:dyDescent="0.35">
      <c r="A4044">
        <v>4198</v>
      </c>
      <c r="B4044" t="s">
        <v>9</v>
      </c>
      <c r="C4044">
        <v>297045</v>
      </c>
      <c r="D4044" t="s">
        <v>18</v>
      </c>
      <c r="E4044" t="s">
        <v>16</v>
      </c>
      <c r="F4044" t="s">
        <v>12</v>
      </c>
      <c r="G4044" t="s">
        <v>13</v>
      </c>
      <c r="H4044" t="s">
        <v>13</v>
      </c>
      <c r="I4044">
        <v>34</v>
      </c>
      <c r="J4044" t="str">
        <f>IF(ABS((C4044-AVERAGE($C:$C))/_xlfn.STDEV.S(moras2[SALARIO]))&gt;1.96,"Atípico","No")</f>
        <v>No</v>
      </c>
      <c r="K4044" t="str">
        <f>IF(ABS((moras2[[#This Row],[EDAD]]-AVERAGE($I:$I))/_xlfn.STDEV.S($I:$I))&gt;1.96,"Atípico","No")</f>
        <v>No</v>
      </c>
      <c r="L4044" t="str">
        <f t="shared" si="126"/>
        <v>26-35</v>
      </c>
      <c r="M4044" t="str">
        <f t="shared" si="127"/>
        <v>0-500.000</v>
      </c>
    </row>
    <row r="4045" spans="1:13" x14ac:dyDescent="0.35">
      <c r="A4045">
        <v>189</v>
      </c>
      <c r="B4045" t="s">
        <v>15</v>
      </c>
      <c r="C4045">
        <v>297045</v>
      </c>
      <c r="D4045" t="s">
        <v>18</v>
      </c>
      <c r="E4045" t="s">
        <v>16</v>
      </c>
      <c r="F4045" t="s">
        <v>12</v>
      </c>
      <c r="G4045" t="s">
        <v>13</v>
      </c>
      <c r="H4045" t="s">
        <v>12</v>
      </c>
      <c r="I4045">
        <v>38</v>
      </c>
      <c r="J4045" t="str">
        <f>IF(ABS((C4045-AVERAGE($C:$C))/_xlfn.STDEV.S(moras2[SALARIO]))&gt;1.96,"Atípico","No")</f>
        <v>No</v>
      </c>
      <c r="K4045" t="str">
        <f>IF(ABS((moras2[[#This Row],[EDAD]]-AVERAGE($I:$I))/_xlfn.STDEV.S($I:$I))&gt;1.96,"Atípico","No")</f>
        <v>No</v>
      </c>
      <c r="L4045" t="str">
        <f t="shared" si="126"/>
        <v>36-45</v>
      </c>
      <c r="M4045" t="str">
        <f t="shared" si="127"/>
        <v>0-500.000</v>
      </c>
    </row>
    <row r="4046" spans="1:13" x14ac:dyDescent="0.35">
      <c r="A4046">
        <v>3190</v>
      </c>
      <c r="B4046" t="s">
        <v>15</v>
      </c>
      <c r="C4046">
        <v>297045</v>
      </c>
      <c r="D4046" t="s">
        <v>18</v>
      </c>
      <c r="E4046" t="s">
        <v>16</v>
      </c>
      <c r="F4046" t="s">
        <v>12</v>
      </c>
      <c r="G4046" t="s">
        <v>13</v>
      </c>
      <c r="H4046" t="s">
        <v>13</v>
      </c>
      <c r="I4046">
        <v>39</v>
      </c>
      <c r="J4046" t="str">
        <f>IF(ABS((C4046-AVERAGE($C:$C))/_xlfn.STDEV.S(moras2[SALARIO]))&gt;1.96,"Atípico","No")</f>
        <v>No</v>
      </c>
      <c r="K4046" t="str">
        <f>IF(ABS((moras2[[#This Row],[EDAD]]-AVERAGE($I:$I))/_xlfn.STDEV.S($I:$I))&gt;1.96,"Atípico","No")</f>
        <v>No</v>
      </c>
      <c r="L4046" t="str">
        <f t="shared" si="126"/>
        <v>36-45</v>
      </c>
      <c r="M4046" t="str">
        <f t="shared" si="127"/>
        <v>0-500.000</v>
      </c>
    </row>
    <row r="4047" spans="1:13" x14ac:dyDescent="0.35">
      <c r="A4047">
        <v>2171</v>
      </c>
      <c r="B4047" t="s">
        <v>15</v>
      </c>
      <c r="C4047">
        <v>297045</v>
      </c>
      <c r="D4047" t="s">
        <v>18</v>
      </c>
      <c r="E4047" t="s">
        <v>16</v>
      </c>
      <c r="F4047" t="s">
        <v>12</v>
      </c>
      <c r="G4047" t="s">
        <v>12</v>
      </c>
      <c r="H4047" t="s">
        <v>12</v>
      </c>
      <c r="I4047">
        <v>41</v>
      </c>
      <c r="J4047" t="str">
        <f>IF(ABS((C4047-AVERAGE($C:$C))/_xlfn.STDEV.S(moras2[SALARIO]))&gt;1.96,"Atípico","No")</f>
        <v>No</v>
      </c>
      <c r="K4047" t="str">
        <f>IF(ABS((moras2[[#This Row],[EDAD]]-AVERAGE($I:$I))/_xlfn.STDEV.S($I:$I))&gt;1.96,"Atípico","No")</f>
        <v>No</v>
      </c>
      <c r="L4047" t="str">
        <f t="shared" si="126"/>
        <v>36-45</v>
      </c>
      <c r="M4047" t="str">
        <f t="shared" si="127"/>
        <v>0-500.000</v>
      </c>
    </row>
    <row r="4048" spans="1:13" x14ac:dyDescent="0.35">
      <c r="A4048">
        <v>190</v>
      </c>
      <c r="B4048" t="s">
        <v>15</v>
      </c>
      <c r="C4048">
        <v>297045</v>
      </c>
      <c r="D4048" t="s">
        <v>18</v>
      </c>
      <c r="E4048" t="s">
        <v>16</v>
      </c>
      <c r="F4048" t="s">
        <v>13</v>
      </c>
      <c r="G4048" t="s">
        <v>13</v>
      </c>
      <c r="H4048" t="s">
        <v>12</v>
      </c>
      <c r="I4048">
        <v>42</v>
      </c>
      <c r="J4048" t="str">
        <f>IF(ABS((C4048-AVERAGE($C:$C))/_xlfn.STDEV.S(moras2[SALARIO]))&gt;1.96,"Atípico","No")</f>
        <v>No</v>
      </c>
      <c r="K4048" t="str">
        <f>IF(ABS((moras2[[#This Row],[EDAD]]-AVERAGE($I:$I))/_xlfn.STDEV.S($I:$I))&gt;1.96,"Atípico","No")</f>
        <v>No</v>
      </c>
      <c r="L4048" t="str">
        <f t="shared" si="126"/>
        <v>36-45</v>
      </c>
      <c r="M4048" t="str">
        <f t="shared" si="127"/>
        <v>0-500.000</v>
      </c>
    </row>
    <row r="4049" spans="1:13" x14ac:dyDescent="0.35">
      <c r="A4049">
        <v>725</v>
      </c>
      <c r="B4049" t="s">
        <v>15</v>
      </c>
      <c r="C4049">
        <v>297045</v>
      </c>
      <c r="D4049" t="s">
        <v>18</v>
      </c>
      <c r="E4049" t="s">
        <v>16</v>
      </c>
      <c r="F4049" t="s">
        <v>12</v>
      </c>
      <c r="G4049" t="s">
        <v>12</v>
      </c>
      <c r="H4049" t="s">
        <v>12</v>
      </c>
      <c r="I4049">
        <v>43</v>
      </c>
      <c r="J4049" t="str">
        <f>IF(ABS((C4049-AVERAGE($C:$C))/_xlfn.STDEV.S(moras2[SALARIO]))&gt;1.96,"Atípico","No")</f>
        <v>No</v>
      </c>
      <c r="K4049" t="str">
        <f>IF(ABS((moras2[[#This Row],[EDAD]]-AVERAGE($I:$I))/_xlfn.STDEV.S($I:$I))&gt;1.96,"Atípico","No")</f>
        <v>No</v>
      </c>
      <c r="L4049" t="str">
        <f t="shared" si="126"/>
        <v>36-45</v>
      </c>
      <c r="M4049" t="str">
        <f t="shared" si="127"/>
        <v>0-500.000</v>
      </c>
    </row>
    <row r="4050" spans="1:13" x14ac:dyDescent="0.35">
      <c r="A4050">
        <v>4725</v>
      </c>
      <c r="B4050" t="s">
        <v>9</v>
      </c>
      <c r="C4050">
        <v>297045</v>
      </c>
      <c r="D4050" t="s">
        <v>18</v>
      </c>
      <c r="E4050" t="s">
        <v>16</v>
      </c>
      <c r="F4050" t="s">
        <v>12</v>
      </c>
      <c r="G4050" t="s">
        <v>13</v>
      </c>
      <c r="H4050" t="s">
        <v>13</v>
      </c>
      <c r="I4050">
        <v>45</v>
      </c>
      <c r="J4050" t="str">
        <f>IF(ABS((C4050-AVERAGE($C:$C))/_xlfn.STDEV.S(moras2[SALARIO]))&gt;1.96,"Atípico","No")</f>
        <v>No</v>
      </c>
      <c r="K4050" t="str">
        <f>IF(ABS((moras2[[#This Row],[EDAD]]-AVERAGE($I:$I))/_xlfn.STDEV.S($I:$I))&gt;1.96,"Atípico","No")</f>
        <v>No</v>
      </c>
      <c r="L4050" t="str">
        <f t="shared" si="126"/>
        <v>36-45</v>
      </c>
      <c r="M4050" t="str">
        <f t="shared" si="127"/>
        <v>0-500.000</v>
      </c>
    </row>
    <row r="4051" spans="1:13" x14ac:dyDescent="0.35">
      <c r="A4051">
        <v>2896</v>
      </c>
      <c r="B4051" t="s">
        <v>9</v>
      </c>
      <c r="C4051">
        <v>297045</v>
      </c>
      <c r="D4051" t="s">
        <v>18</v>
      </c>
      <c r="E4051" t="s">
        <v>16</v>
      </c>
      <c r="F4051" t="s">
        <v>12</v>
      </c>
      <c r="G4051" t="s">
        <v>13</v>
      </c>
      <c r="H4051" t="s">
        <v>13</v>
      </c>
      <c r="I4051">
        <v>49</v>
      </c>
      <c r="J4051" t="str">
        <f>IF(ABS((C4051-AVERAGE($C:$C))/_xlfn.STDEV.S(moras2[SALARIO]))&gt;1.96,"Atípico","No")</f>
        <v>No</v>
      </c>
      <c r="K4051" t="str">
        <f>IF(ABS((moras2[[#This Row],[EDAD]]-AVERAGE($I:$I))/_xlfn.STDEV.S($I:$I))&gt;1.96,"Atípico","No")</f>
        <v>No</v>
      </c>
      <c r="L4051" t="str">
        <f t="shared" si="126"/>
        <v>46-55</v>
      </c>
      <c r="M4051" t="str">
        <f t="shared" si="127"/>
        <v>0-500.000</v>
      </c>
    </row>
    <row r="4052" spans="1:13" x14ac:dyDescent="0.35">
      <c r="A4052">
        <v>2940</v>
      </c>
      <c r="B4052" t="s">
        <v>9</v>
      </c>
      <c r="C4052">
        <v>297045</v>
      </c>
      <c r="D4052" t="s">
        <v>18</v>
      </c>
      <c r="E4052" t="s">
        <v>16</v>
      </c>
      <c r="F4052" t="s">
        <v>12</v>
      </c>
      <c r="G4052" t="s">
        <v>13</v>
      </c>
      <c r="H4052" t="s">
        <v>13</v>
      </c>
      <c r="I4052">
        <v>49</v>
      </c>
      <c r="J4052" t="str">
        <f>IF(ABS((C4052-AVERAGE($C:$C))/_xlfn.STDEV.S(moras2[SALARIO]))&gt;1.96,"Atípico","No")</f>
        <v>No</v>
      </c>
      <c r="K4052" t="str">
        <f>IF(ABS((moras2[[#This Row],[EDAD]]-AVERAGE($I:$I))/_xlfn.STDEV.S($I:$I))&gt;1.96,"Atípico","No")</f>
        <v>No</v>
      </c>
      <c r="L4052" t="str">
        <f t="shared" si="126"/>
        <v>46-55</v>
      </c>
      <c r="M4052" t="str">
        <f t="shared" si="127"/>
        <v>0-500.000</v>
      </c>
    </row>
    <row r="4053" spans="1:13" x14ac:dyDescent="0.35">
      <c r="A4053">
        <v>4799</v>
      </c>
      <c r="B4053" t="s">
        <v>15</v>
      </c>
      <c r="C4053">
        <v>297045</v>
      </c>
      <c r="D4053" t="s">
        <v>18</v>
      </c>
      <c r="E4053" t="s">
        <v>16</v>
      </c>
      <c r="F4053" t="s">
        <v>12</v>
      </c>
      <c r="G4053" t="s">
        <v>13</v>
      </c>
      <c r="H4053" t="s">
        <v>12</v>
      </c>
      <c r="I4053">
        <v>50</v>
      </c>
      <c r="J4053" t="str">
        <f>IF(ABS((C4053-AVERAGE($C:$C))/_xlfn.STDEV.S(moras2[SALARIO]))&gt;1.96,"Atípico","No")</f>
        <v>No</v>
      </c>
      <c r="K4053" t="str">
        <f>IF(ABS((moras2[[#This Row],[EDAD]]-AVERAGE($I:$I))/_xlfn.STDEV.S($I:$I))&gt;1.96,"Atípico","No")</f>
        <v>No</v>
      </c>
      <c r="L4053" t="str">
        <f t="shared" si="126"/>
        <v>46-55</v>
      </c>
      <c r="M4053" t="str">
        <f t="shared" si="127"/>
        <v>0-500.000</v>
      </c>
    </row>
    <row r="4054" spans="1:13" x14ac:dyDescent="0.35">
      <c r="A4054">
        <v>755</v>
      </c>
      <c r="B4054" t="s">
        <v>15</v>
      </c>
      <c r="C4054">
        <v>297045</v>
      </c>
      <c r="D4054" t="s">
        <v>18</v>
      </c>
      <c r="E4054" t="s">
        <v>16</v>
      </c>
      <c r="F4054" t="s">
        <v>12</v>
      </c>
      <c r="G4054" t="s">
        <v>13</v>
      </c>
      <c r="H4054" t="s">
        <v>12</v>
      </c>
      <c r="I4054">
        <v>53</v>
      </c>
      <c r="J4054" t="str">
        <f>IF(ABS((C4054-AVERAGE($C:$C))/_xlfn.STDEV.S(moras2[SALARIO]))&gt;1.96,"Atípico","No")</f>
        <v>No</v>
      </c>
      <c r="K4054" t="str">
        <f>IF(ABS((moras2[[#This Row],[EDAD]]-AVERAGE($I:$I))/_xlfn.STDEV.S($I:$I))&gt;1.96,"Atípico","No")</f>
        <v>No</v>
      </c>
      <c r="L4054" t="str">
        <f t="shared" si="126"/>
        <v>46-55</v>
      </c>
      <c r="M4054" t="str">
        <f t="shared" si="127"/>
        <v>0-500.000</v>
      </c>
    </row>
    <row r="4055" spans="1:13" x14ac:dyDescent="0.35">
      <c r="A4055">
        <v>2751</v>
      </c>
      <c r="B4055" t="s">
        <v>15</v>
      </c>
      <c r="C4055">
        <v>297045</v>
      </c>
      <c r="D4055" t="s">
        <v>18</v>
      </c>
      <c r="E4055" t="s">
        <v>16</v>
      </c>
      <c r="F4055" t="s">
        <v>12</v>
      </c>
      <c r="G4055" t="s">
        <v>13</v>
      </c>
      <c r="H4055" t="s">
        <v>13</v>
      </c>
      <c r="I4055">
        <v>53</v>
      </c>
      <c r="J4055" t="str">
        <f>IF(ABS((C4055-AVERAGE($C:$C))/_xlfn.STDEV.S(moras2[SALARIO]))&gt;1.96,"Atípico","No")</f>
        <v>No</v>
      </c>
      <c r="K4055" t="str">
        <f>IF(ABS((moras2[[#This Row],[EDAD]]-AVERAGE($I:$I))/_xlfn.STDEV.S($I:$I))&gt;1.96,"Atípico","No")</f>
        <v>No</v>
      </c>
      <c r="L4055" t="str">
        <f t="shared" si="126"/>
        <v>46-55</v>
      </c>
      <c r="M4055" t="str">
        <f t="shared" si="127"/>
        <v>0-500.000</v>
      </c>
    </row>
    <row r="4056" spans="1:13" x14ac:dyDescent="0.35">
      <c r="A4056">
        <v>2872</v>
      </c>
      <c r="B4056" t="s">
        <v>9</v>
      </c>
      <c r="C4056">
        <v>297045</v>
      </c>
      <c r="D4056" t="s">
        <v>18</v>
      </c>
      <c r="E4056" t="s">
        <v>16</v>
      </c>
      <c r="F4056" t="s">
        <v>12</v>
      </c>
      <c r="G4056" t="s">
        <v>13</v>
      </c>
      <c r="H4056" t="s">
        <v>13</v>
      </c>
      <c r="I4056">
        <v>54</v>
      </c>
      <c r="J4056" t="str">
        <f>IF(ABS((C4056-AVERAGE($C:$C))/_xlfn.STDEV.S(moras2[SALARIO]))&gt;1.96,"Atípico","No")</f>
        <v>No</v>
      </c>
      <c r="K4056" t="str">
        <f>IF(ABS((moras2[[#This Row],[EDAD]]-AVERAGE($I:$I))/_xlfn.STDEV.S($I:$I))&gt;1.96,"Atípico","No")</f>
        <v>No</v>
      </c>
      <c r="L4056" t="str">
        <f t="shared" si="126"/>
        <v>46-55</v>
      </c>
      <c r="M4056" t="str">
        <f t="shared" si="127"/>
        <v>0-500.000</v>
      </c>
    </row>
    <row r="4057" spans="1:13" x14ac:dyDescent="0.35">
      <c r="A4057">
        <v>2534</v>
      </c>
      <c r="B4057" t="s">
        <v>9</v>
      </c>
      <c r="C4057">
        <v>297045</v>
      </c>
      <c r="D4057" t="s">
        <v>18</v>
      </c>
      <c r="E4057" t="s">
        <v>16</v>
      </c>
      <c r="F4057" t="s">
        <v>12</v>
      </c>
      <c r="G4057" t="s">
        <v>13</v>
      </c>
      <c r="H4057" t="s">
        <v>13</v>
      </c>
      <c r="I4057">
        <v>56</v>
      </c>
      <c r="J4057" t="str">
        <f>IF(ABS((C4057-AVERAGE($C:$C))/_xlfn.STDEV.S(moras2[SALARIO]))&gt;1.96,"Atípico","No")</f>
        <v>No</v>
      </c>
      <c r="K4057" t="str">
        <f>IF(ABS((moras2[[#This Row],[EDAD]]-AVERAGE($I:$I))/_xlfn.STDEV.S($I:$I))&gt;1.96,"Atípico","No")</f>
        <v>No</v>
      </c>
      <c r="L4057" t="str">
        <f t="shared" si="126"/>
        <v>56+</v>
      </c>
      <c r="M4057" t="str">
        <f t="shared" si="127"/>
        <v>0-500.000</v>
      </c>
    </row>
    <row r="4058" spans="1:13" x14ac:dyDescent="0.35">
      <c r="A4058">
        <v>4430</v>
      </c>
      <c r="B4058" t="s">
        <v>9</v>
      </c>
      <c r="C4058">
        <v>297045</v>
      </c>
      <c r="D4058" t="s">
        <v>18</v>
      </c>
      <c r="E4058" t="s">
        <v>16</v>
      </c>
      <c r="F4058" t="s">
        <v>12</v>
      </c>
      <c r="G4058" t="s">
        <v>13</v>
      </c>
      <c r="H4058" t="s">
        <v>12</v>
      </c>
      <c r="I4058">
        <v>56</v>
      </c>
      <c r="J4058" t="str">
        <f>IF(ABS((C4058-AVERAGE($C:$C))/_xlfn.STDEV.S(moras2[SALARIO]))&gt;1.96,"Atípico","No")</f>
        <v>No</v>
      </c>
      <c r="K4058" t="str">
        <f>IF(ABS((moras2[[#This Row],[EDAD]]-AVERAGE($I:$I))/_xlfn.STDEV.S($I:$I))&gt;1.96,"Atípico","No")</f>
        <v>No</v>
      </c>
      <c r="L4058" t="str">
        <f t="shared" si="126"/>
        <v>56+</v>
      </c>
      <c r="M4058" t="str">
        <f t="shared" si="127"/>
        <v>0-500.000</v>
      </c>
    </row>
    <row r="4059" spans="1:13" x14ac:dyDescent="0.35">
      <c r="A4059">
        <v>4908</v>
      </c>
      <c r="B4059" t="s">
        <v>9</v>
      </c>
      <c r="C4059">
        <v>297045</v>
      </c>
      <c r="D4059" t="s">
        <v>18</v>
      </c>
      <c r="E4059" t="s">
        <v>16</v>
      </c>
      <c r="F4059" t="s">
        <v>12</v>
      </c>
      <c r="G4059" t="s">
        <v>13</v>
      </c>
      <c r="H4059" t="s">
        <v>12</v>
      </c>
      <c r="I4059">
        <v>57</v>
      </c>
      <c r="J4059" t="str">
        <f>IF(ABS((C4059-AVERAGE($C:$C))/_xlfn.STDEV.S(moras2[SALARIO]))&gt;1.96,"Atípico","No")</f>
        <v>No</v>
      </c>
      <c r="K4059" t="str">
        <f>IF(ABS((moras2[[#This Row],[EDAD]]-AVERAGE($I:$I))/_xlfn.STDEV.S($I:$I))&gt;1.96,"Atípico","No")</f>
        <v>No</v>
      </c>
      <c r="L4059" t="str">
        <f t="shared" si="126"/>
        <v>56+</v>
      </c>
      <c r="M4059" t="str">
        <f t="shared" si="127"/>
        <v>0-500.000</v>
      </c>
    </row>
    <row r="4060" spans="1:13" x14ac:dyDescent="0.35">
      <c r="A4060">
        <v>293</v>
      </c>
      <c r="B4060" t="s">
        <v>15</v>
      </c>
      <c r="C4060">
        <v>297045</v>
      </c>
      <c r="D4060" t="s">
        <v>18</v>
      </c>
      <c r="E4060" t="s">
        <v>16</v>
      </c>
      <c r="F4060" t="s">
        <v>12</v>
      </c>
      <c r="G4060" t="s">
        <v>13</v>
      </c>
      <c r="H4060" t="s">
        <v>12</v>
      </c>
      <c r="I4060">
        <v>62</v>
      </c>
      <c r="J4060" t="str">
        <f>IF(ABS((C4060-AVERAGE($C:$C))/_xlfn.STDEV.S(moras2[SALARIO]))&gt;1.96,"Atípico","No")</f>
        <v>No</v>
      </c>
      <c r="K4060" t="str">
        <f>IF(ABS((moras2[[#This Row],[EDAD]]-AVERAGE($I:$I))/_xlfn.STDEV.S($I:$I))&gt;1.96,"Atípico","No")</f>
        <v>No</v>
      </c>
      <c r="L4060" t="str">
        <f t="shared" si="126"/>
        <v>56+</v>
      </c>
      <c r="M4060" t="str">
        <f t="shared" si="127"/>
        <v>0-500.000</v>
      </c>
    </row>
    <row r="4061" spans="1:13" x14ac:dyDescent="0.35">
      <c r="A4061">
        <v>4195</v>
      </c>
      <c r="B4061" t="s">
        <v>15</v>
      </c>
      <c r="C4061">
        <v>297045</v>
      </c>
      <c r="D4061" t="s">
        <v>18</v>
      </c>
      <c r="E4061" t="s">
        <v>16</v>
      </c>
      <c r="F4061" t="s">
        <v>12</v>
      </c>
      <c r="G4061" t="s">
        <v>13</v>
      </c>
      <c r="H4061" t="s">
        <v>13</v>
      </c>
      <c r="I4061">
        <v>63</v>
      </c>
      <c r="J4061" t="str">
        <f>IF(ABS((C4061-AVERAGE($C:$C))/_xlfn.STDEV.S(moras2[SALARIO]))&gt;1.96,"Atípico","No")</f>
        <v>No</v>
      </c>
      <c r="K4061" t="str">
        <f>IF(ABS((moras2[[#This Row],[EDAD]]-AVERAGE($I:$I))/_xlfn.STDEV.S($I:$I))&gt;1.96,"Atípico","No")</f>
        <v>No</v>
      </c>
      <c r="L4061" t="str">
        <f t="shared" si="126"/>
        <v>56+</v>
      </c>
      <c r="M4061" t="str">
        <f t="shared" si="127"/>
        <v>0-500.000</v>
      </c>
    </row>
    <row r="4062" spans="1:13" x14ac:dyDescent="0.35">
      <c r="A4062">
        <v>2243</v>
      </c>
      <c r="B4062" t="s">
        <v>15</v>
      </c>
      <c r="C4062">
        <v>297045</v>
      </c>
      <c r="D4062" t="s">
        <v>18</v>
      </c>
      <c r="E4062" t="s">
        <v>16</v>
      </c>
      <c r="F4062" t="s">
        <v>12</v>
      </c>
      <c r="G4062" t="s">
        <v>13</v>
      </c>
      <c r="H4062" t="s">
        <v>13</v>
      </c>
      <c r="I4062">
        <v>66</v>
      </c>
      <c r="J4062" t="str">
        <f>IF(ABS((C4062-AVERAGE($C:$C))/_xlfn.STDEV.S(moras2[SALARIO]))&gt;1.96,"Atípico","No")</f>
        <v>No</v>
      </c>
      <c r="K4062" t="str">
        <f>IF(ABS((moras2[[#This Row],[EDAD]]-AVERAGE($I:$I))/_xlfn.STDEV.S($I:$I))&gt;1.96,"Atípico","No")</f>
        <v>No</v>
      </c>
      <c r="L4062" t="str">
        <f t="shared" si="126"/>
        <v>56+</v>
      </c>
      <c r="M4062" t="str">
        <f t="shared" si="127"/>
        <v>0-500.000</v>
      </c>
    </row>
    <row r="4063" spans="1:13" x14ac:dyDescent="0.35">
      <c r="A4063">
        <v>1443</v>
      </c>
      <c r="B4063" t="s">
        <v>15</v>
      </c>
      <c r="C4063">
        <v>297044.99</v>
      </c>
      <c r="D4063" t="s">
        <v>19</v>
      </c>
      <c r="E4063" t="s">
        <v>16</v>
      </c>
      <c r="F4063" t="s">
        <v>12</v>
      </c>
      <c r="G4063" t="s">
        <v>12</v>
      </c>
      <c r="H4063" t="s">
        <v>13</v>
      </c>
      <c r="I4063">
        <v>56</v>
      </c>
      <c r="J4063" t="str">
        <f>IF(ABS((C4063-AVERAGE($C:$C))/_xlfn.STDEV.S(moras2[SALARIO]))&gt;1.96,"Atípico","No")</f>
        <v>No</v>
      </c>
      <c r="K4063" t="str">
        <f>IF(ABS((moras2[[#This Row],[EDAD]]-AVERAGE($I:$I))/_xlfn.STDEV.S($I:$I))&gt;1.96,"Atípico","No")</f>
        <v>No</v>
      </c>
      <c r="L4063" t="str">
        <f t="shared" si="126"/>
        <v>56+</v>
      </c>
      <c r="M4063" t="str">
        <f t="shared" si="127"/>
        <v>0-500.000</v>
      </c>
    </row>
    <row r="4064" spans="1:13" x14ac:dyDescent="0.35">
      <c r="A4064">
        <v>3795</v>
      </c>
      <c r="B4064" t="s">
        <v>15</v>
      </c>
      <c r="C4064">
        <v>297044.99</v>
      </c>
      <c r="D4064" t="s">
        <v>19</v>
      </c>
      <c r="E4064" t="s">
        <v>16</v>
      </c>
      <c r="F4064" t="s">
        <v>12</v>
      </c>
      <c r="G4064" t="s">
        <v>12</v>
      </c>
      <c r="H4064" t="s">
        <v>13</v>
      </c>
      <c r="I4064">
        <v>56</v>
      </c>
      <c r="J4064" t="str">
        <f>IF(ABS((C4064-AVERAGE($C:$C))/_xlfn.STDEV.S(moras2[SALARIO]))&gt;1.96,"Atípico","No")</f>
        <v>No</v>
      </c>
      <c r="K4064" t="str">
        <f>IF(ABS((moras2[[#This Row],[EDAD]]-AVERAGE($I:$I))/_xlfn.STDEV.S($I:$I))&gt;1.96,"Atípico","No")</f>
        <v>No</v>
      </c>
      <c r="L4064" t="str">
        <f t="shared" si="126"/>
        <v>56+</v>
      </c>
      <c r="M4064" t="str">
        <f t="shared" si="127"/>
        <v>0-500.000</v>
      </c>
    </row>
    <row r="4065" spans="1:13" x14ac:dyDescent="0.35">
      <c r="A4065">
        <v>51</v>
      </c>
      <c r="B4065" t="s">
        <v>9</v>
      </c>
      <c r="C4065">
        <v>297044.99</v>
      </c>
      <c r="D4065" t="s">
        <v>18</v>
      </c>
      <c r="E4065" t="s">
        <v>16</v>
      </c>
      <c r="F4065" t="s">
        <v>12</v>
      </c>
      <c r="G4065" t="s">
        <v>13</v>
      </c>
      <c r="H4065" t="s">
        <v>13</v>
      </c>
      <c r="I4065">
        <v>66</v>
      </c>
      <c r="J4065" t="str">
        <f>IF(ABS((C4065-AVERAGE($C:$C))/_xlfn.STDEV.S(moras2[SALARIO]))&gt;1.96,"Atípico","No")</f>
        <v>No</v>
      </c>
      <c r="K4065" t="str">
        <f>IF(ABS((moras2[[#This Row],[EDAD]]-AVERAGE($I:$I))/_xlfn.STDEV.S($I:$I))&gt;1.96,"Atípico","No")</f>
        <v>No</v>
      </c>
      <c r="L4065" t="str">
        <f t="shared" si="126"/>
        <v>56+</v>
      </c>
      <c r="M4065" t="str">
        <f t="shared" si="127"/>
        <v>0-500.000</v>
      </c>
    </row>
    <row r="4066" spans="1:13" x14ac:dyDescent="0.35">
      <c r="A4066">
        <v>1708</v>
      </c>
      <c r="B4066" t="s">
        <v>9</v>
      </c>
      <c r="C4066">
        <v>297044</v>
      </c>
      <c r="D4066" t="s">
        <v>10</v>
      </c>
      <c r="E4066" t="s">
        <v>16</v>
      </c>
      <c r="F4066" t="s">
        <v>12</v>
      </c>
      <c r="G4066" t="s">
        <v>13</v>
      </c>
      <c r="H4066" t="s">
        <v>13</v>
      </c>
      <c r="I4066">
        <v>28</v>
      </c>
      <c r="J4066" t="str">
        <f>IF(ABS((C4066-AVERAGE($C:$C))/_xlfn.STDEV.S(moras2[SALARIO]))&gt;1.96,"Atípico","No")</f>
        <v>No</v>
      </c>
      <c r="K4066" t="str">
        <f>IF(ABS((moras2[[#This Row],[EDAD]]-AVERAGE($I:$I))/_xlfn.STDEV.S($I:$I))&gt;1.96,"Atípico","No")</f>
        <v>No</v>
      </c>
      <c r="L4066" t="str">
        <f t="shared" si="126"/>
        <v>26-35</v>
      </c>
      <c r="M4066" t="str">
        <f t="shared" si="127"/>
        <v>0-500.000</v>
      </c>
    </row>
    <row r="4067" spans="1:13" x14ac:dyDescent="0.35">
      <c r="A4067">
        <v>1634</v>
      </c>
      <c r="B4067" t="s">
        <v>15</v>
      </c>
      <c r="C4067">
        <v>297044</v>
      </c>
      <c r="D4067" t="s">
        <v>10</v>
      </c>
      <c r="E4067" t="s">
        <v>16</v>
      </c>
      <c r="F4067" t="s">
        <v>12</v>
      </c>
      <c r="G4067" t="s">
        <v>13</v>
      </c>
      <c r="H4067" t="s">
        <v>13</v>
      </c>
      <c r="I4067">
        <v>32</v>
      </c>
      <c r="J4067" t="str">
        <f>IF(ABS((C4067-AVERAGE($C:$C))/_xlfn.STDEV.S(moras2[SALARIO]))&gt;1.96,"Atípico","No")</f>
        <v>No</v>
      </c>
      <c r="K4067" t="str">
        <f>IF(ABS((moras2[[#This Row],[EDAD]]-AVERAGE($I:$I))/_xlfn.STDEV.S($I:$I))&gt;1.96,"Atípico","No")</f>
        <v>No</v>
      </c>
      <c r="L4067" t="str">
        <f t="shared" si="126"/>
        <v>26-35</v>
      </c>
      <c r="M4067" t="str">
        <f t="shared" si="127"/>
        <v>0-500.000</v>
      </c>
    </row>
    <row r="4068" spans="1:13" x14ac:dyDescent="0.35">
      <c r="A4068">
        <v>2883</v>
      </c>
      <c r="B4068" t="s">
        <v>15</v>
      </c>
      <c r="C4068">
        <v>297044</v>
      </c>
      <c r="D4068" t="s">
        <v>10</v>
      </c>
      <c r="E4068" t="s">
        <v>16</v>
      </c>
      <c r="F4068" t="s">
        <v>12</v>
      </c>
      <c r="G4068" t="s">
        <v>13</v>
      </c>
      <c r="H4068" t="s">
        <v>13</v>
      </c>
      <c r="I4068">
        <v>58</v>
      </c>
      <c r="J4068" t="str">
        <f>IF(ABS((C4068-AVERAGE($C:$C))/_xlfn.STDEV.S(moras2[SALARIO]))&gt;1.96,"Atípico","No")</f>
        <v>No</v>
      </c>
      <c r="K4068" t="str">
        <f>IF(ABS((moras2[[#This Row],[EDAD]]-AVERAGE($I:$I))/_xlfn.STDEV.S($I:$I))&gt;1.96,"Atípico","No")</f>
        <v>No</v>
      </c>
      <c r="L4068" t="str">
        <f t="shared" si="126"/>
        <v>56+</v>
      </c>
      <c r="M4068" t="str">
        <f t="shared" si="127"/>
        <v>0-500.000</v>
      </c>
    </row>
    <row r="4069" spans="1:13" x14ac:dyDescent="0.35">
      <c r="A4069">
        <v>634</v>
      </c>
      <c r="B4069" t="s">
        <v>15</v>
      </c>
      <c r="C4069">
        <v>297044</v>
      </c>
      <c r="D4069" t="s">
        <v>17</v>
      </c>
      <c r="E4069" t="s">
        <v>16</v>
      </c>
      <c r="F4069" t="s">
        <v>12</v>
      </c>
      <c r="G4069" t="s">
        <v>13</v>
      </c>
      <c r="H4069" t="s">
        <v>13</v>
      </c>
      <c r="I4069">
        <v>19</v>
      </c>
      <c r="J4069" t="str">
        <f>IF(ABS((C4069-AVERAGE($C:$C))/_xlfn.STDEV.S(moras2[SALARIO]))&gt;1.96,"Atípico","No")</f>
        <v>No</v>
      </c>
      <c r="K4069" t="str">
        <f>IF(ABS((moras2[[#This Row],[EDAD]]-AVERAGE($I:$I))/_xlfn.STDEV.S($I:$I))&gt;1.96,"Atípico","No")</f>
        <v>No</v>
      </c>
      <c r="L4069" t="str">
        <f t="shared" si="126"/>
        <v>26-35</v>
      </c>
      <c r="M4069" t="str">
        <f t="shared" si="127"/>
        <v>0-500.000</v>
      </c>
    </row>
    <row r="4070" spans="1:13" x14ac:dyDescent="0.35">
      <c r="A4070">
        <v>3066</v>
      </c>
      <c r="B4070" t="s">
        <v>15</v>
      </c>
      <c r="C4070">
        <v>297044</v>
      </c>
      <c r="D4070" t="s">
        <v>17</v>
      </c>
      <c r="E4070" t="s">
        <v>16</v>
      </c>
      <c r="F4070" t="s">
        <v>12</v>
      </c>
      <c r="G4070" t="s">
        <v>12</v>
      </c>
      <c r="H4070" t="s">
        <v>12</v>
      </c>
      <c r="I4070">
        <v>33</v>
      </c>
      <c r="J4070" t="str">
        <f>IF(ABS((C4070-AVERAGE($C:$C))/_xlfn.STDEV.S(moras2[SALARIO]))&gt;1.96,"Atípico","No")</f>
        <v>No</v>
      </c>
      <c r="K4070" t="str">
        <f>IF(ABS((moras2[[#This Row],[EDAD]]-AVERAGE($I:$I))/_xlfn.STDEV.S($I:$I))&gt;1.96,"Atípico","No")</f>
        <v>No</v>
      </c>
      <c r="L4070" t="str">
        <f t="shared" si="126"/>
        <v>26-35</v>
      </c>
      <c r="M4070" t="str">
        <f t="shared" si="127"/>
        <v>0-500.000</v>
      </c>
    </row>
    <row r="4071" spans="1:13" x14ac:dyDescent="0.35">
      <c r="A4071">
        <v>1100</v>
      </c>
      <c r="B4071" t="s">
        <v>15</v>
      </c>
      <c r="C4071">
        <v>297044</v>
      </c>
      <c r="D4071" t="s">
        <v>17</v>
      </c>
      <c r="E4071" t="s">
        <v>16</v>
      </c>
      <c r="F4071" t="s">
        <v>12</v>
      </c>
      <c r="G4071" t="s">
        <v>13</v>
      </c>
      <c r="H4071" t="s">
        <v>13</v>
      </c>
      <c r="I4071">
        <v>53</v>
      </c>
      <c r="J4071" t="str">
        <f>IF(ABS((C4071-AVERAGE($C:$C))/_xlfn.STDEV.S(moras2[SALARIO]))&gt;1.96,"Atípico","No")</f>
        <v>No</v>
      </c>
      <c r="K4071" t="str">
        <f>IF(ABS((moras2[[#This Row],[EDAD]]-AVERAGE($I:$I))/_xlfn.STDEV.S($I:$I))&gt;1.96,"Atípico","No")</f>
        <v>No</v>
      </c>
      <c r="L4071" t="str">
        <f t="shared" si="126"/>
        <v>46-55</v>
      </c>
      <c r="M4071" t="str">
        <f t="shared" si="127"/>
        <v>0-500.000</v>
      </c>
    </row>
    <row r="4072" spans="1:13" x14ac:dyDescent="0.35">
      <c r="A4072">
        <v>3340</v>
      </c>
      <c r="B4072" t="s">
        <v>9</v>
      </c>
      <c r="C4072">
        <v>297044</v>
      </c>
      <c r="D4072" t="s">
        <v>17</v>
      </c>
      <c r="E4072" t="s">
        <v>16</v>
      </c>
      <c r="F4072" t="s">
        <v>12</v>
      </c>
      <c r="G4072" t="s">
        <v>12</v>
      </c>
      <c r="H4072" t="s">
        <v>13</v>
      </c>
      <c r="I4072">
        <v>55</v>
      </c>
      <c r="J4072" t="str">
        <f>IF(ABS((C4072-AVERAGE($C:$C))/_xlfn.STDEV.S(moras2[SALARIO]))&gt;1.96,"Atípico","No")</f>
        <v>No</v>
      </c>
      <c r="K4072" t="str">
        <f>IF(ABS((moras2[[#This Row],[EDAD]]-AVERAGE($I:$I))/_xlfn.STDEV.S($I:$I))&gt;1.96,"Atípico","No")</f>
        <v>No</v>
      </c>
      <c r="L4072" t="str">
        <f t="shared" si="126"/>
        <v>46-55</v>
      </c>
      <c r="M4072" t="str">
        <f t="shared" si="127"/>
        <v>0-500.000</v>
      </c>
    </row>
    <row r="4073" spans="1:13" x14ac:dyDescent="0.35">
      <c r="A4073">
        <v>2463</v>
      </c>
      <c r="B4073" t="s">
        <v>15</v>
      </c>
      <c r="C4073">
        <v>297044</v>
      </c>
      <c r="D4073" t="s">
        <v>17</v>
      </c>
      <c r="E4073" t="s">
        <v>16</v>
      </c>
      <c r="F4073" t="s">
        <v>12</v>
      </c>
      <c r="G4073" t="s">
        <v>12</v>
      </c>
      <c r="H4073" t="s">
        <v>13</v>
      </c>
      <c r="I4073">
        <v>57</v>
      </c>
      <c r="J4073" t="str">
        <f>IF(ABS((C4073-AVERAGE($C:$C))/_xlfn.STDEV.S(moras2[SALARIO]))&gt;1.96,"Atípico","No")</f>
        <v>No</v>
      </c>
      <c r="K4073" t="str">
        <f>IF(ABS((moras2[[#This Row],[EDAD]]-AVERAGE($I:$I))/_xlfn.STDEV.S($I:$I))&gt;1.96,"Atípico","No")</f>
        <v>No</v>
      </c>
      <c r="L4073" t="str">
        <f t="shared" si="126"/>
        <v>56+</v>
      </c>
      <c r="M4073" t="str">
        <f t="shared" si="127"/>
        <v>0-500.000</v>
      </c>
    </row>
    <row r="4074" spans="1:13" x14ac:dyDescent="0.35">
      <c r="A4074">
        <v>1451</v>
      </c>
      <c r="B4074" t="s">
        <v>15</v>
      </c>
      <c r="C4074">
        <v>297044</v>
      </c>
      <c r="D4074" t="s">
        <v>21</v>
      </c>
      <c r="E4074" t="s">
        <v>16</v>
      </c>
      <c r="F4074" t="s">
        <v>12</v>
      </c>
      <c r="G4074" t="s">
        <v>13</v>
      </c>
      <c r="H4074" t="s">
        <v>13</v>
      </c>
      <c r="I4074">
        <v>27</v>
      </c>
      <c r="J4074" t="str">
        <f>IF(ABS((C4074-AVERAGE($C:$C))/_xlfn.STDEV.S(moras2[SALARIO]))&gt;1.96,"Atípico","No")</f>
        <v>No</v>
      </c>
      <c r="K4074" t="str">
        <f>IF(ABS((moras2[[#This Row],[EDAD]]-AVERAGE($I:$I))/_xlfn.STDEV.S($I:$I))&gt;1.96,"Atípico","No")</f>
        <v>No</v>
      </c>
      <c r="L4074" t="str">
        <f t="shared" si="126"/>
        <v>26-35</v>
      </c>
      <c r="M4074" t="str">
        <f t="shared" si="127"/>
        <v>0-500.000</v>
      </c>
    </row>
    <row r="4075" spans="1:13" x14ac:dyDescent="0.35">
      <c r="A4075">
        <v>4193</v>
      </c>
      <c r="B4075" t="s">
        <v>15</v>
      </c>
      <c r="C4075">
        <v>297044</v>
      </c>
      <c r="D4075" t="s">
        <v>19</v>
      </c>
      <c r="E4075" t="s">
        <v>16</v>
      </c>
      <c r="F4075" t="s">
        <v>12</v>
      </c>
      <c r="G4075" t="s">
        <v>13</v>
      </c>
      <c r="H4075" t="s">
        <v>13</v>
      </c>
      <c r="I4075">
        <v>55</v>
      </c>
      <c r="J4075" t="str">
        <f>IF(ABS((C4075-AVERAGE($C:$C))/_xlfn.STDEV.S(moras2[SALARIO]))&gt;1.96,"Atípico","No")</f>
        <v>No</v>
      </c>
      <c r="K4075" t="str">
        <f>IF(ABS((moras2[[#This Row],[EDAD]]-AVERAGE($I:$I))/_xlfn.STDEV.S($I:$I))&gt;1.96,"Atípico","No")</f>
        <v>No</v>
      </c>
      <c r="L4075" t="str">
        <f t="shared" si="126"/>
        <v>46-55</v>
      </c>
      <c r="M4075" t="str">
        <f t="shared" si="127"/>
        <v>0-500.000</v>
      </c>
    </row>
    <row r="4076" spans="1:13" x14ac:dyDescent="0.35">
      <c r="A4076">
        <v>1512</v>
      </c>
      <c r="B4076" t="s">
        <v>9</v>
      </c>
      <c r="C4076">
        <v>297044</v>
      </c>
      <c r="D4076" t="s">
        <v>19</v>
      </c>
      <c r="E4076" t="s">
        <v>16</v>
      </c>
      <c r="F4076" t="s">
        <v>12</v>
      </c>
      <c r="G4076" t="s">
        <v>13</v>
      </c>
      <c r="H4076" t="s">
        <v>13</v>
      </c>
      <c r="I4076">
        <v>61</v>
      </c>
      <c r="J4076" t="str">
        <f>IF(ABS((C4076-AVERAGE($C:$C))/_xlfn.STDEV.S(moras2[SALARIO]))&gt;1.96,"Atípico","No")</f>
        <v>No</v>
      </c>
      <c r="K4076" t="str">
        <f>IF(ABS((moras2[[#This Row],[EDAD]]-AVERAGE($I:$I))/_xlfn.STDEV.S($I:$I))&gt;1.96,"Atípico","No")</f>
        <v>No</v>
      </c>
      <c r="L4076" t="str">
        <f t="shared" si="126"/>
        <v>56+</v>
      </c>
      <c r="M4076" t="str">
        <f t="shared" si="127"/>
        <v>0-500.000</v>
      </c>
    </row>
    <row r="4077" spans="1:13" x14ac:dyDescent="0.35">
      <c r="A4077">
        <v>2026</v>
      </c>
      <c r="B4077" t="s">
        <v>15</v>
      </c>
      <c r="C4077">
        <v>297042</v>
      </c>
      <c r="D4077" t="s">
        <v>18</v>
      </c>
      <c r="E4077" t="s">
        <v>16</v>
      </c>
      <c r="F4077" t="s">
        <v>12</v>
      </c>
      <c r="G4077" t="s">
        <v>13</v>
      </c>
      <c r="H4077" t="s">
        <v>13</v>
      </c>
      <c r="I4077">
        <v>25</v>
      </c>
      <c r="J4077" t="str">
        <f>IF(ABS((C4077-AVERAGE($C:$C))/_xlfn.STDEV.S(moras2[SALARIO]))&gt;1.96,"Atípico","No")</f>
        <v>No</v>
      </c>
      <c r="K4077" t="str">
        <f>IF(ABS((moras2[[#This Row],[EDAD]]-AVERAGE($I:$I))/_xlfn.STDEV.S($I:$I))&gt;1.96,"Atípico","No")</f>
        <v>No</v>
      </c>
      <c r="L4077" t="str">
        <f t="shared" si="126"/>
        <v>26-35</v>
      </c>
      <c r="M4077" t="str">
        <f t="shared" si="127"/>
        <v>0-500.000</v>
      </c>
    </row>
    <row r="4078" spans="1:13" x14ac:dyDescent="0.35">
      <c r="A4078">
        <v>374</v>
      </c>
      <c r="B4078" t="s">
        <v>9</v>
      </c>
      <c r="C4078">
        <v>297000</v>
      </c>
      <c r="D4078" t="s">
        <v>18</v>
      </c>
      <c r="E4078" t="s">
        <v>16</v>
      </c>
      <c r="F4078" t="s">
        <v>12</v>
      </c>
      <c r="G4078" t="s">
        <v>13</v>
      </c>
      <c r="H4078" t="s">
        <v>13</v>
      </c>
      <c r="I4078">
        <v>21</v>
      </c>
      <c r="J4078" t="str">
        <f>IF(ABS((C4078-AVERAGE($C:$C))/_xlfn.STDEV.S(moras2[SALARIO]))&gt;1.96,"Atípico","No")</f>
        <v>No</v>
      </c>
      <c r="K4078" t="str">
        <f>IF(ABS((moras2[[#This Row],[EDAD]]-AVERAGE($I:$I))/_xlfn.STDEV.S($I:$I))&gt;1.96,"Atípico","No")</f>
        <v>No</v>
      </c>
      <c r="L4078" t="str">
        <f t="shared" si="126"/>
        <v>26-35</v>
      </c>
      <c r="M4078" t="str">
        <f t="shared" si="127"/>
        <v>0-500.000</v>
      </c>
    </row>
    <row r="4079" spans="1:13" x14ac:dyDescent="0.35">
      <c r="A4079">
        <v>1199</v>
      </c>
      <c r="B4079" t="s">
        <v>9</v>
      </c>
      <c r="C4079">
        <v>296822.51</v>
      </c>
      <c r="D4079" t="s">
        <v>10</v>
      </c>
      <c r="E4079" t="s">
        <v>16</v>
      </c>
      <c r="F4079" t="s">
        <v>12</v>
      </c>
      <c r="G4079" t="s">
        <v>12</v>
      </c>
      <c r="H4079" t="s">
        <v>13</v>
      </c>
      <c r="I4079">
        <v>27</v>
      </c>
      <c r="J4079" t="str">
        <f>IF(ABS((C4079-AVERAGE($C:$C))/_xlfn.STDEV.S(moras2[SALARIO]))&gt;1.96,"Atípico","No")</f>
        <v>No</v>
      </c>
      <c r="K4079" t="str">
        <f>IF(ABS((moras2[[#This Row],[EDAD]]-AVERAGE($I:$I))/_xlfn.STDEV.S($I:$I))&gt;1.96,"Atípico","No")</f>
        <v>No</v>
      </c>
      <c r="L4079" t="str">
        <f t="shared" si="126"/>
        <v>26-35</v>
      </c>
      <c r="M4079" t="str">
        <f t="shared" si="127"/>
        <v>0-500.000</v>
      </c>
    </row>
    <row r="4080" spans="1:13" x14ac:dyDescent="0.35">
      <c r="A4080">
        <v>2747</v>
      </c>
      <c r="B4080" t="s">
        <v>9</v>
      </c>
      <c r="C4080">
        <v>296700</v>
      </c>
      <c r="D4080" t="s">
        <v>10</v>
      </c>
      <c r="E4080" t="s">
        <v>16</v>
      </c>
      <c r="F4080" t="s">
        <v>12</v>
      </c>
      <c r="G4080" t="s">
        <v>13</v>
      </c>
      <c r="H4080" t="s">
        <v>13</v>
      </c>
      <c r="I4080">
        <v>31</v>
      </c>
      <c r="J4080" t="str">
        <f>IF(ABS((C4080-AVERAGE($C:$C))/_xlfn.STDEV.S(moras2[SALARIO]))&gt;1.96,"Atípico","No")</f>
        <v>No</v>
      </c>
      <c r="K4080" t="str">
        <f>IF(ABS((moras2[[#This Row],[EDAD]]-AVERAGE($I:$I))/_xlfn.STDEV.S($I:$I))&gt;1.96,"Atípico","No")</f>
        <v>No</v>
      </c>
      <c r="L4080" t="str">
        <f t="shared" si="126"/>
        <v>26-35</v>
      </c>
      <c r="M4080" t="str">
        <f t="shared" si="127"/>
        <v>0-500.000</v>
      </c>
    </row>
    <row r="4081" spans="1:13" x14ac:dyDescent="0.35">
      <c r="A4081">
        <v>3301</v>
      </c>
      <c r="B4081" t="s">
        <v>15</v>
      </c>
      <c r="C4081">
        <v>296610</v>
      </c>
      <c r="D4081" t="s">
        <v>17</v>
      </c>
      <c r="E4081" t="s">
        <v>16</v>
      </c>
      <c r="F4081" t="s">
        <v>12</v>
      </c>
      <c r="G4081" t="s">
        <v>13</v>
      </c>
      <c r="H4081" t="s">
        <v>13</v>
      </c>
      <c r="I4081">
        <v>22</v>
      </c>
      <c r="J4081" t="str">
        <f>IF(ABS((C4081-AVERAGE($C:$C))/_xlfn.STDEV.S(moras2[SALARIO]))&gt;1.96,"Atípico","No")</f>
        <v>No</v>
      </c>
      <c r="K4081" t="str">
        <f>IF(ABS((moras2[[#This Row],[EDAD]]-AVERAGE($I:$I))/_xlfn.STDEV.S($I:$I))&gt;1.96,"Atípico","No")</f>
        <v>No</v>
      </c>
      <c r="L4081" t="str">
        <f t="shared" si="126"/>
        <v>26-35</v>
      </c>
      <c r="M4081" t="str">
        <f t="shared" si="127"/>
        <v>0-500.000</v>
      </c>
    </row>
    <row r="4082" spans="1:13" x14ac:dyDescent="0.35">
      <c r="A4082">
        <v>3125</v>
      </c>
      <c r="B4082" t="s">
        <v>9</v>
      </c>
      <c r="C4082">
        <v>296540</v>
      </c>
      <c r="D4082" t="s">
        <v>18</v>
      </c>
      <c r="E4082" t="s">
        <v>16</v>
      </c>
      <c r="F4082" t="s">
        <v>12</v>
      </c>
      <c r="G4082" t="s">
        <v>13</v>
      </c>
      <c r="H4082" t="s">
        <v>12</v>
      </c>
      <c r="I4082">
        <v>44</v>
      </c>
      <c r="J4082" t="str">
        <f>IF(ABS((C4082-AVERAGE($C:$C))/_xlfn.STDEV.S(moras2[SALARIO]))&gt;1.96,"Atípico","No")</f>
        <v>No</v>
      </c>
      <c r="K4082" t="str">
        <f>IF(ABS((moras2[[#This Row],[EDAD]]-AVERAGE($I:$I))/_xlfn.STDEV.S($I:$I))&gt;1.96,"Atípico","No")</f>
        <v>No</v>
      </c>
      <c r="L4082" t="str">
        <f t="shared" si="126"/>
        <v>36-45</v>
      </c>
      <c r="M4082" t="str">
        <f t="shared" si="127"/>
        <v>0-500.000</v>
      </c>
    </row>
    <row r="4083" spans="1:13" x14ac:dyDescent="0.35">
      <c r="A4083">
        <v>2110</v>
      </c>
      <c r="B4083" t="s">
        <v>9</v>
      </c>
      <c r="C4083">
        <v>296346.2</v>
      </c>
      <c r="D4083" t="s">
        <v>10</v>
      </c>
      <c r="E4083" t="s">
        <v>16</v>
      </c>
      <c r="F4083" t="s">
        <v>12</v>
      </c>
      <c r="G4083" t="s">
        <v>13</v>
      </c>
      <c r="H4083" t="s">
        <v>13</v>
      </c>
      <c r="I4083">
        <v>48</v>
      </c>
      <c r="J4083" t="str">
        <f>IF(ABS((C4083-AVERAGE($C:$C))/_xlfn.STDEV.S(moras2[SALARIO]))&gt;1.96,"Atípico","No")</f>
        <v>No</v>
      </c>
      <c r="K4083" t="str">
        <f>IF(ABS((moras2[[#This Row],[EDAD]]-AVERAGE($I:$I))/_xlfn.STDEV.S($I:$I))&gt;1.96,"Atípico","No")</f>
        <v>No</v>
      </c>
      <c r="L4083" t="str">
        <f t="shared" si="126"/>
        <v>46-55</v>
      </c>
      <c r="M4083" t="str">
        <f t="shared" si="127"/>
        <v>0-500.000</v>
      </c>
    </row>
    <row r="4084" spans="1:13" x14ac:dyDescent="0.35">
      <c r="A4084">
        <v>1688</v>
      </c>
      <c r="B4084" t="s">
        <v>15</v>
      </c>
      <c r="C4084">
        <v>296265.63</v>
      </c>
      <c r="D4084" t="s">
        <v>10</v>
      </c>
      <c r="E4084" t="s">
        <v>16</v>
      </c>
      <c r="F4084" t="s">
        <v>12</v>
      </c>
      <c r="G4084" t="s">
        <v>13</v>
      </c>
      <c r="H4084" t="s">
        <v>12</v>
      </c>
      <c r="I4084">
        <v>38</v>
      </c>
      <c r="J4084" t="str">
        <f>IF(ABS((C4084-AVERAGE($C:$C))/_xlfn.STDEV.S(moras2[SALARIO]))&gt;1.96,"Atípico","No")</f>
        <v>No</v>
      </c>
      <c r="K4084" t="str">
        <f>IF(ABS((moras2[[#This Row],[EDAD]]-AVERAGE($I:$I))/_xlfn.STDEV.S($I:$I))&gt;1.96,"Atípico","No")</f>
        <v>No</v>
      </c>
      <c r="L4084" t="str">
        <f t="shared" si="126"/>
        <v>36-45</v>
      </c>
      <c r="M4084" t="str">
        <f t="shared" si="127"/>
        <v>0-500.000</v>
      </c>
    </row>
    <row r="4085" spans="1:13" x14ac:dyDescent="0.35">
      <c r="A4085">
        <v>1677</v>
      </c>
      <c r="B4085" t="s">
        <v>9</v>
      </c>
      <c r="C4085">
        <v>296000</v>
      </c>
      <c r="D4085" t="s">
        <v>10</v>
      </c>
      <c r="E4085" t="s">
        <v>16</v>
      </c>
      <c r="F4085" t="s">
        <v>12</v>
      </c>
      <c r="G4085" t="s">
        <v>13</v>
      </c>
      <c r="H4085" t="s">
        <v>13</v>
      </c>
      <c r="I4085">
        <v>28</v>
      </c>
      <c r="J4085" t="str">
        <f>IF(ABS((C4085-AVERAGE($C:$C))/_xlfn.STDEV.S(moras2[SALARIO]))&gt;1.96,"Atípico","No")</f>
        <v>No</v>
      </c>
      <c r="K4085" t="str">
        <f>IF(ABS((moras2[[#This Row],[EDAD]]-AVERAGE($I:$I))/_xlfn.STDEV.S($I:$I))&gt;1.96,"Atípico","No")</f>
        <v>No</v>
      </c>
      <c r="L4085" t="str">
        <f t="shared" si="126"/>
        <v>26-35</v>
      </c>
      <c r="M4085" t="str">
        <f t="shared" si="127"/>
        <v>0-500.000</v>
      </c>
    </row>
    <row r="4086" spans="1:13" x14ac:dyDescent="0.35">
      <c r="A4086">
        <v>2973</v>
      </c>
      <c r="B4086" t="s">
        <v>15</v>
      </c>
      <c r="C4086">
        <v>296000</v>
      </c>
      <c r="D4086" t="s">
        <v>10</v>
      </c>
      <c r="E4086" t="s">
        <v>16</v>
      </c>
      <c r="F4086" t="s">
        <v>12</v>
      </c>
      <c r="G4086" t="s">
        <v>13</v>
      </c>
      <c r="H4086" t="s">
        <v>13</v>
      </c>
      <c r="I4086">
        <v>57</v>
      </c>
      <c r="J4086" t="str">
        <f>IF(ABS((C4086-AVERAGE($C:$C))/_xlfn.STDEV.S(moras2[SALARIO]))&gt;1.96,"Atípico","No")</f>
        <v>No</v>
      </c>
      <c r="K4086" t="str">
        <f>IF(ABS((moras2[[#This Row],[EDAD]]-AVERAGE($I:$I))/_xlfn.STDEV.S($I:$I))&gt;1.96,"Atípico","No")</f>
        <v>No</v>
      </c>
      <c r="L4086" t="str">
        <f t="shared" si="126"/>
        <v>56+</v>
      </c>
      <c r="M4086" t="str">
        <f t="shared" si="127"/>
        <v>0-500.000</v>
      </c>
    </row>
    <row r="4087" spans="1:13" x14ac:dyDescent="0.35">
      <c r="A4087">
        <v>2181</v>
      </c>
      <c r="B4087" t="s">
        <v>9</v>
      </c>
      <c r="C4087">
        <v>295970</v>
      </c>
      <c r="D4087" t="s">
        <v>18</v>
      </c>
      <c r="E4087" t="s">
        <v>16</v>
      </c>
      <c r="F4087" t="s">
        <v>12</v>
      </c>
      <c r="G4087" t="s">
        <v>13</v>
      </c>
      <c r="H4087" t="s">
        <v>13</v>
      </c>
      <c r="I4087">
        <v>28</v>
      </c>
      <c r="J4087" t="str">
        <f>IF(ABS((C4087-AVERAGE($C:$C))/_xlfn.STDEV.S(moras2[SALARIO]))&gt;1.96,"Atípico","No")</f>
        <v>No</v>
      </c>
      <c r="K4087" t="str">
        <f>IF(ABS((moras2[[#This Row],[EDAD]]-AVERAGE($I:$I))/_xlfn.STDEV.S($I:$I))&gt;1.96,"Atípico","No")</f>
        <v>No</v>
      </c>
      <c r="L4087" t="str">
        <f t="shared" si="126"/>
        <v>26-35</v>
      </c>
      <c r="M4087" t="str">
        <f t="shared" si="127"/>
        <v>0-500.000</v>
      </c>
    </row>
    <row r="4088" spans="1:13" x14ac:dyDescent="0.35">
      <c r="A4088">
        <v>3145</v>
      </c>
      <c r="B4088" t="s">
        <v>9</v>
      </c>
      <c r="C4088">
        <v>295505</v>
      </c>
      <c r="D4088" t="s">
        <v>10</v>
      </c>
      <c r="E4088" t="s">
        <v>16</v>
      </c>
      <c r="F4088" t="s">
        <v>12</v>
      </c>
      <c r="G4088" t="s">
        <v>13</v>
      </c>
      <c r="H4088" t="s">
        <v>13</v>
      </c>
      <c r="I4088">
        <v>36</v>
      </c>
      <c r="J4088" t="str">
        <f>IF(ABS((C4088-AVERAGE($C:$C))/_xlfn.STDEV.S(moras2[SALARIO]))&gt;1.96,"Atípico","No")</f>
        <v>No</v>
      </c>
      <c r="K4088" t="str">
        <f>IF(ABS((moras2[[#This Row],[EDAD]]-AVERAGE($I:$I))/_xlfn.STDEV.S($I:$I))&gt;1.96,"Atípico","No")</f>
        <v>No</v>
      </c>
      <c r="L4088" t="str">
        <f t="shared" si="126"/>
        <v>36-45</v>
      </c>
      <c r="M4088" t="str">
        <f t="shared" si="127"/>
        <v>0-500.000</v>
      </c>
    </row>
    <row r="4089" spans="1:13" x14ac:dyDescent="0.35">
      <c r="A4089">
        <v>4898</v>
      </c>
      <c r="B4089" t="s">
        <v>9</v>
      </c>
      <c r="C4089">
        <v>295503</v>
      </c>
      <c r="D4089" t="s">
        <v>10</v>
      </c>
      <c r="E4089" t="s">
        <v>16</v>
      </c>
      <c r="F4089" t="s">
        <v>12</v>
      </c>
      <c r="G4089" t="s">
        <v>13</v>
      </c>
      <c r="H4089" t="s">
        <v>13</v>
      </c>
      <c r="I4089">
        <v>34</v>
      </c>
      <c r="J4089" t="str">
        <f>IF(ABS((C4089-AVERAGE($C:$C))/_xlfn.STDEV.S(moras2[SALARIO]))&gt;1.96,"Atípico","No")</f>
        <v>No</v>
      </c>
      <c r="K4089" t="str">
        <f>IF(ABS((moras2[[#This Row],[EDAD]]-AVERAGE($I:$I))/_xlfn.STDEV.S($I:$I))&gt;1.96,"Atípico","No")</f>
        <v>No</v>
      </c>
      <c r="L4089" t="str">
        <f t="shared" si="126"/>
        <v>26-35</v>
      </c>
      <c r="M4089" t="str">
        <f t="shared" si="127"/>
        <v>0-500.000</v>
      </c>
    </row>
    <row r="4090" spans="1:13" x14ac:dyDescent="0.35">
      <c r="A4090">
        <v>3570</v>
      </c>
      <c r="B4090" t="s">
        <v>9</v>
      </c>
      <c r="C4090">
        <v>295477</v>
      </c>
      <c r="D4090" t="s">
        <v>10</v>
      </c>
      <c r="E4090" t="s">
        <v>11</v>
      </c>
      <c r="F4090" t="s">
        <v>12</v>
      </c>
      <c r="G4090" t="s">
        <v>13</v>
      </c>
      <c r="H4090" t="s">
        <v>13</v>
      </c>
      <c r="I4090">
        <v>28</v>
      </c>
      <c r="J4090" t="str">
        <f>IF(ABS((C4090-AVERAGE($C:$C))/_xlfn.STDEV.S(moras2[SALARIO]))&gt;1.96,"Atípico","No")</f>
        <v>No</v>
      </c>
      <c r="K4090" t="str">
        <f>IF(ABS((moras2[[#This Row],[EDAD]]-AVERAGE($I:$I))/_xlfn.STDEV.S($I:$I))&gt;1.96,"Atípico","No")</f>
        <v>No</v>
      </c>
      <c r="L4090" t="str">
        <f t="shared" si="126"/>
        <v>26-35</v>
      </c>
      <c r="M4090" t="str">
        <f t="shared" si="127"/>
        <v>0-500.000</v>
      </c>
    </row>
    <row r="4091" spans="1:13" x14ac:dyDescent="0.35">
      <c r="A4091">
        <v>3479</v>
      </c>
      <c r="B4091" t="s">
        <v>9</v>
      </c>
      <c r="C4091">
        <v>295206.84999999998</v>
      </c>
      <c r="D4091" t="s">
        <v>10</v>
      </c>
      <c r="E4091" t="s">
        <v>16</v>
      </c>
      <c r="F4091" t="s">
        <v>12</v>
      </c>
      <c r="G4091" t="s">
        <v>13</v>
      </c>
      <c r="H4091" t="s">
        <v>13</v>
      </c>
      <c r="I4091">
        <v>22</v>
      </c>
      <c r="J4091" t="str">
        <f>IF(ABS((C4091-AVERAGE($C:$C))/_xlfn.STDEV.S(moras2[SALARIO]))&gt;1.96,"Atípico","No")</f>
        <v>No</v>
      </c>
      <c r="K4091" t="str">
        <f>IF(ABS((moras2[[#This Row],[EDAD]]-AVERAGE($I:$I))/_xlfn.STDEV.S($I:$I))&gt;1.96,"Atípico","No")</f>
        <v>No</v>
      </c>
      <c r="L4091" t="str">
        <f t="shared" si="126"/>
        <v>26-35</v>
      </c>
      <c r="M4091" t="str">
        <f t="shared" si="127"/>
        <v>0-500.000</v>
      </c>
    </row>
    <row r="4092" spans="1:13" x14ac:dyDescent="0.35">
      <c r="A4092">
        <v>4645</v>
      </c>
      <c r="B4092" t="s">
        <v>15</v>
      </c>
      <c r="C4092">
        <v>295203</v>
      </c>
      <c r="D4092" t="s">
        <v>18</v>
      </c>
      <c r="E4092" t="s">
        <v>16</v>
      </c>
      <c r="F4092" t="s">
        <v>12</v>
      </c>
      <c r="G4092" t="s">
        <v>12</v>
      </c>
      <c r="H4092" t="s">
        <v>12</v>
      </c>
      <c r="I4092">
        <v>35</v>
      </c>
      <c r="J4092" t="str">
        <f>IF(ABS((C4092-AVERAGE($C:$C))/_xlfn.STDEV.S(moras2[SALARIO]))&gt;1.96,"Atípico","No")</f>
        <v>No</v>
      </c>
      <c r="K4092" t="str">
        <f>IF(ABS((moras2[[#This Row],[EDAD]]-AVERAGE($I:$I))/_xlfn.STDEV.S($I:$I))&gt;1.96,"Atípico","No")</f>
        <v>No</v>
      </c>
      <c r="L4092" t="str">
        <f t="shared" si="126"/>
        <v>26-35</v>
      </c>
      <c r="M4092" t="str">
        <f t="shared" si="127"/>
        <v>0-500.000</v>
      </c>
    </row>
    <row r="4093" spans="1:13" x14ac:dyDescent="0.35">
      <c r="A4093">
        <v>2144</v>
      </c>
      <c r="B4093" t="s">
        <v>15</v>
      </c>
      <c r="C4093">
        <v>295000</v>
      </c>
      <c r="D4093" t="s">
        <v>10</v>
      </c>
      <c r="E4093" t="s">
        <v>16</v>
      </c>
      <c r="F4093" t="s">
        <v>12</v>
      </c>
      <c r="G4093" t="s">
        <v>13</v>
      </c>
      <c r="H4093" t="s">
        <v>12</v>
      </c>
      <c r="I4093">
        <v>19</v>
      </c>
      <c r="J4093" t="str">
        <f>IF(ABS((C4093-AVERAGE($C:$C))/_xlfn.STDEV.S(moras2[SALARIO]))&gt;1.96,"Atípico","No")</f>
        <v>No</v>
      </c>
      <c r="K4093" t="str">
        <f>IF(ABS((moras2[[#This Row],[EDAD]]-AVERAGE($I:$I))/_xlfn.STDEV.S($I:$I))&gt;1.96,"Atípico","No")</f>
        <v>No</v>
      </c>
      <c r="L4093" t="str">
        <f t="shared" si="126"/>
        <v>26-35</v>
      </c>
      <c r="M4093" t="str">
        <f t="shared" si="127"/>
        <v>0-500.000</v>
      </c>
    </row>
    <row r="4094" spans="1:13" x14ac:dyDescent="0.35">
      <c r="A4094">
        <v>3649</v>
      </c>
      <c r="B4094" t="s">
        <v>9</v>
      </c>
      <c r="C4094">
        <v>295000</v>
      </c>
      <c r="D4094" t="s">
        <v>10</v>
      </c>
      <c r="E4094" t="s">
        <v>16</v>
      </c>
      <c r="F4094" t="s">
        <v>12</v>
      </c>
      <c r="G4094" t="s">
        <v>13</v>
      </c>
      <c r="H4094" t="s">
        <v>13</v>
      </c>
      <c r="I4094">
        <v>26</v>
      </c>
      <c r="J4094" t="str">
        <f>IF(ABS((C4094-AVERAGE($C:$C))/_xlfn.STDEV.S(moras2[SALARIO]))&gt;1.96,"Atípico","No")</f>
        <v>No</v>
      </c>
      <c r="K4094" t="str">
        <f>IF(ABS((moras2[[#This Row],[EDAD]]-AVERAGE($I:$I))/_xlfn.STDEV.S($I:$I))&gt;1.96,"Atípico","No")</f>
        <v>No</v>
      </c>
      <c r="L4094" t="str">
        <f t="shared" si="126"/>
        <v>26-35</v>
      </c>
      <c r="M4094" t="str">
        <f t="shared" si="127"/>
        <v>0-500.000</v>
      </c>
    </row>
    <row r="4095" spans="1:13" x14ac:dyDescent="0.35">
      <c r="A4095">
        <v>2939</v>
      </c>
      <c r="B4095" t="s">
        <v>15</v>
      </c>
      <c r="C4095">
        <v>295000</v>
      </c>
      <c r="D4095" t="s">
        <v>17</v>
      </c>
      <c r="E4095" t="s">
        <v>16</v>
      </c>
      <c r="F4095" t="s">
        <v>12</v>
      </c>
      <c r="G4095" t="s">
        <v>12</v>
      </c>
      <c r="H4095" t="s">
        <v>13</v>
      </c>
      <c r="I4095">
        <v>33</v>
      </c>
      <c r="J4095" t="str">
        <f>IF(ABS((C4095-AVERAGE($C:$C))/_xlfn.STDEV.S(moras2[SALARIO]))&gt;1.96,"Atípico","No")</f>
        <v>No</v>
      </c>
      <c r="K4095" t="str">
        <f>IF(ABS((moras2[[#This Row],[EDAD]]-AVERAGE($I:$I))/_xlfn.STDEV.S($I:$I))&gt;1.96,"Atípico","No")</f>
        <v>No</v>
      </c>
      <c r="L4095" t="str">
        <f t="shared" si="126"/>
        <v>26-35</v>
      </c>
      <c r="M4095" t="str">
        <f t="shared" si="127"/>
        <v>0-500.000</v>
      </c>
    </row>
    <row r="4096" spans="1:13" x14ac:dyDescent="0.35">
      <c r="A4096">
        <v>4137</v>
      </c>
      <c r="B4096" t="s">
        <v>9</v>
      </c>
      <c r="C4096">
        <v>294661.86</v>
      </c>
      <c r="D4096" t="s">
        <v>10</v>
      </c>
      <c r="E4096" t="s">
        <v>16</v>
      </c>
      <c r="F4096" t="s">
        <v>12</v>
      </c>
      <c r="G4096" t="s">
        <v>13</v>
      </c>
      <c r="H4096" t="s">
        <v>13</v>
      </c>
      <c r="I4096">
        <v>25</v>
      </c>
      <c r="J4096" t="str">
        <f>IF(ABS((C4096-AVERAGE($C:$C))/_xlfn.STDEV.S(moras2[SALARIO]))&gt;1.96,"Atípico","No")</f>
        <v>No</v>
      </c>
      <c r="K4096" t="str">
        <f>IF(ABS((moras2[[#This Row],[EDAD]]-AVERAGE($I:$I))/_xlfn.STDEV.S($I:$I))&gt;1.96,"Atípico","No")</f>
        <v>No</v>
      </c>
      <c r="L4096" t="str">
        <f t="shared" si="126"/>
        <v>26-35</v>
      </c>
      <c r="M4096" t="str">
        <f t="shared" si="127"/>
        <v>0-500.000</v>
      </c>
    </row>
    <row r="4097" spans="1:13" x14ac:dyDescent="0.35">
      <c r="A4097">
        <v>488</v>
      </c>
      <c r="B4097" t="s">
        <v>9</v>
      </c>
      <c r="C4097">
        <v>294619</v>
      </c>
      <c r="D4097" t="s">
        <v>10</v>
      </c>
      <c r="E4097" t="s">
        <v>16</v>
      </c>
      <c r="F4097" t="s">
        <v>12</v>
      </c>
      <c r="G4097" t="s">
        <v>13</v>
      </c>
      <c r="H4097" t="s">
        <v>13</v>
      </c>
      <c r="I4097">
        <v>46</v>
      </c>
      <c r="J4097" t="str">
        <f>IF(ABS((C4097-AVERAGE($C:$C))/_xlfn.STDEV.S(moras2[SALARIO]))&gt;1.96,"Atípico","No")</f>
        <v>No</v>
      </c>
      <c r="K4097" t="str">
        <f>IF(ABS((moras2[[#This Row],[EDAD]]-AVERAGE($I:$I))/_xlfn.STDEV.S($I:$I))&gt;1.96,"Atípico","No")</f>
        <v>No</v>
      </c>
      <c r="L4097" t="str">
        <f t="shared" si="126"/>
        <v>46-55</v>
      </c>
      <c r="M4097" t="str">
        <f t="shared" si="127"/>
        <v>0-500.000</v>
      </c>
    </row>
    <row r="4098" spans="1:13" x14ac:dyDescent="0.35">
      <c r="A4098">
        <v>1830</v>
      </c>
      <c r="B4098" t="s">
        <v>9</v>
      </c>
      <c r="C4098">
        <v>294101</v>
      </c>
      <c r="D4098" t="s">
        <v>10</v>
      </c>
      <c r="E4098" t="s">
        <v>16</v>
      </c>
      <c r="F4098" t="s">
        <v>12</v>
      </c>
      <c r="G4098" t="s">
        <v>13</v>
      </c>
      <c r="H4098" t="s">
        <v>13</v>
      </c>
      <c r="I4098">
        <v>25</v>
      </c>
      <c r="J4098" t="str">
        <f>IF(ABS((C4098-AVERAGE($C:$C))/_xlfn.STDEV.S(moras2[SALARIO]))&gt;1.96,"Atípico","No")</f>
        <v>No</v>
      </c>
      <c r="K4098" t="str">
        <f>IF(ABS((moras2[[#This Row],[EDAD]]-AVERAGE($I:$I))/_xlfn.STDEV.S($I:$I))&gt;1.96,"Atípico","No")</f>
        <v>No</v>
      </c>
      <c r="L4098" t="str">
        <f t="shared" ref="L4098:L4161" si="128">IF(I4098&lt;=35,"26-35",IF(I4098&lt;=45,"36-45",IF(I4098&lt;=55,"46-55","56+")))</f>
        <v>26-35</v>
      </c>
      <c r="M4098" t="str">
        <f t="shared" ref="M4098:M4161" si="129">IF(C4098&lt;=500000,"0-500.000",
IF(C4098&lt;=1000000,"500.001-1.000.000",
IF(C4098&lt;=5000000,"1.000.001-5.000.000",
"5.000.001-16.858.742")))</f>
        <v>0-500.000</v>
      </c>
    </row>
    <row r="4099" spans="1:13" x14ac:dyDescent="0.35">
      <c r="A4099">
        <v>2290</v>
      </c>
      <c r="B4099" t="s">
        <v>15</v>
      </c>
      <c r="C4099">
        <v>294025</v>
      </c>
      <c r="D4099" t="s">
        <v>10</v>
      </c>
      <c r="E4099" t="s">
        <v>16</v>
      </c>
      <c r="F4099" t="s">
        <v>12</v>
      </c>
      <c r="G4099" t="s">
        <v>13</v>
      </c>
      <c r="H4099" t="s">
        <v>13</v>
      </c>
      <c r="I4099">
        <v>49</v>
      </c>
      <c r="J4099" t="str">
        <f>IF(ABS((C4099-AVERAGE($C:$C))/_xlfn.STDEV.S(moras2[SALARIO]))&gt;1.96,"Atípico","No")</f>
        <v>No</v>
      </c>
      <c r="K4099" t="str">
        <f>IF(ABS((moras2[[#This Row],[EDAD]]-AVERAGE($I:$I))/_xlfn.STDEV.S($I:$I))&gt;1.96,"Atípico","No")</f>
        <v>No</v>
      </c>
      <c r="L4099" t="str">
        <f t="shared" si="128"/>
        <v>46-55</v>
      </c>
      <c r="M4099" t="str">
        <f t="shared" si="129"/>
        <v>0-500.000</v>
      </c>
    </row>
    <row r="4100" spans="1:13" x14ac:dyDescent="0.35">
      <c r="A4100">
        <v>772</v>
      </c>
      <c r="B4100" t="s">
        <v>15</v>
      </c>
      <c r="C4100">
        <v>294000</v>
      </c>
      <c r="D4100" t="s">
        <v>10</v>
      </c>
      <c r="E4100" t="s">
        <v>16</v>
      </c>
      <c r="F4100" t="s">
        <v>12</v>
      </c>
      <c r="G4100" t="s">
        <v>13</v>
      </c>
      <c r="H4100" t="s">
        <v>13</v>
      </c>
      <c r="I4100">
        <v>24</v>
      </c>
      <c r="J4100" t="str">
        <f>IF(ABS((C4100-AVERAGE($C:$C))/_xlfn.STDEV.S(moras2[SALARIO]))&gt;1.96,"Atípico","No")</f>
        <v>No</v>
      </c>
      <c r="K4100" t="str">
        <f>IF(ABS((moras2[[#This Row],[EDAD]]-AVERAGE($I:$I))/_xlfn.STDEV.S($I:$I))&gt;1.96,"Atípico","No")</f>
        <v>No</v>
      </c>
      <c r="L4100" t="str">
        <f t="shared" si="128"/>
        <v>26-35</v>
      </c>
      <c r="M4100" t="str">
        <f t="shared" si="129"/>
        <v>0-500.000</v>
      </c>
    </row>
    <row r="4101" spans="1:13" x14ac:dyDescent="0.35">
      <c r="A4101">
        <v>1228</v>
      </c>
      <c r="B4101" t="s">
        <v>15</v>
      </c>
      <c r="C4101">
        <v>293611</v>
      </c>
      <c r="D4101" t="s">
        <v>18</v>
      </c>
      <c r="E4101" t="s">
        <v>16</v>
      </c>
      <c r="F4101" t="s">
        <v>12</v>
      </c>
      <c r="G4101" t="s">
        <v>13</v>
      </c>
      <c r="H4101" t="s">
        <v>13</v>
      </c>
      <c r="I4101">
        <v>29</v>
      </c>
      <c r="J4101" t="str">
        <f>IF(ABS((C4101-AVERAGE($C:$C))/_xlfn.STDEV.S(moras2[SALARIO]))&gt;1.96,"Atípico","No")</f>
        <v>No</v>
      </c>
      <c r="K4101" t="str">
        <f>IF(ABS((moras2[[#This Row],[EDAD]]-AVERAGE($I:$I))/_xlfn.STDEV.S($I:$I))&gt;1.96,"Atípico","No")</f>
        <v>No</v>
      </c>
      <c r="L4101" t="str">
        <f t="shared" si="128"/>
        <v>26-35</v>
      </c>
      <c r="M4101" t="str">
        <f t="shared" si="129"/>
        <v>0-500.000</v>
      </c>
    </row>
    <row r="4102" spans="1:13" x14ac:dyDescent="0.35">
      <c r="A4102">
        <v>668</v>
      </c>
      <c r="B4102" t="s">
        <v>15</v>
      </c>
      <c r="C4102">
        <v>293333.33</v>
      </c>
      <c r="D4102" t="s">
        <v>10</v>
      </c>
      <c r="E4102" t="s">
        <v>16</v>
      </c>
      <c r="F4102" t="s">
        <v>12</v>
      </c>
      <c r="G4102" t="s">
        <v>13</v>
      </c>
      <c r="H4102" t="s">
        <v>13</v>
      </c>
      <c r="I4102">
        <v>24</v>
      </c>
      <c r="J4102" t="str">
        <f>IF(ABS((C4102-AVERAGE($C:$C))/_xlfn.STDEV.S(moras2[SALARIO]))&gt;1.96,"Atípico","No")</f>
        <v>No</v>
      </c>
      <c r="K4102" t="str">
        <f>IF(ABS((moras2[[#This Row],[EDAD]]-AVERAGE($I:$I))/_xlfn.STDEV.S($I:$I))&gt;1.96,"Atípico","No")</f>
        <v>No</v>
      </c>
      <c r="L4102" t="str">
        <f t="shared" si="128"/>
        <v>26-35</v>
      </c>
      <c r="M4102" t="str">
        <f t="shared" si="129"/>
        <v>0-500.000</v>
      </c>
    </row>
    <row r="4103" spans="1:13" x14ac:dyDescent="0.35">
      <c r="A4103">
        <v>577</v>
      </c>
      <c r="B4103" t="s">
        <v>9</v>
      </c>
      <c r="C4103">
        <v>293293</v>
      </c>
      <c r="D4103" t="s">
        <v>10</v>
      </c>
      <c r="E4103" t="s">
        <v>16</v>
      </c>
      <c r="F4103" t="s">
        <v>12</v>
      </c>
      <c r="G4103" t="s">
        <v>13</v>
      </c>
      <c r="H4103" t="s">
        <v>13</v>
      </c>
      <c r="I4103">
        <v>51</v>
      </c>
      <c r="J4103" t="str">
        <f>IF(ABS((C4103-AVERAGE($C:$C))/_xlfn.STDEV.S(moras2[SALARIO]))&gt;1.96,"Atípico","No")</f>
        <v>No</v>
      </c>
      <c r="K4103" t="str">
        <f>IF(ABS((moras2[[#This Row],[EDAD]]-AVERAGE($I:$I))/_xlfn.STDEV.S($I:$I))&gt;1.96,"Atípico","No")</f>
        <v>No</v>
      </c>
      <c r="L4103" t="str">
        <f t="shared" si="128"/>
        <v>46-55</v>
      </c>
      <c r="M4103" t="str">
        <f t="shared" si="129"/>
        <v>0-500.000</v>
      </c>
    </row>
    <row r="4104" spans="1:13" x14ac:dyDescent="0.35">
      <c r="A4104">
        <v>415</v>
      </c>
      <c r="B4104" t="s">
        <v>9</v>
      </c>
      <c r="C4104">
        <v>293000</v>
      </c>
      <c r="D4104" t="s">
        <v>10</v>
      </c>
      <c r="E4104" t="s">
        <v>16</v>
      </c>
      <c r="F4104" t="s">
        <v>12</v>
      </c>
      <c r="G4104" t="s">
        <v>13</v>
      </c>
      <c r="H4104" t="s">
        <v>13</v>
      </c>
      <c r="I4104">
        <v>38</v>
      </c>
      <c r="J4104" t="str">
        <f>IF(ABS((C4104-AVERAGE($C:$C))/_xlfn.STDEV.S(moras2[SALARIO]))&gt;1.96,"Atípico","No")</f>
        <v>No</v>
      </c>
      <c r="K4104" t="str">
        <f>IF(ABS((moras2[[#This Row],[EDAD]]-AVERAGE($I:$I))/_xlfn.STDEV.S($I:$I))&gt;1.96,"Atípico","No")</f>
        <v>No</v>
      </c>
      <c r="L4104" t="str">
        <f t="shared" si="128"/>
        <v>36-45</v>
      </c>
      <c r="M4104" t="str">
        <f t="shared" si="129"/>
        <v>0-500.000</v>
      </c>
    </row>
    <row r="4105" spans="1:13" x14ac:dyDescent="0.35">
      <c r="A4105">
        <v>3033</v>
      </c>
      <c r="B4105" t="s">
        <v>9</v>
      </c>
      <c r="C4105">
        <v>292945.2</v>
      </c>
      <c r="D4105" t="s">
        <v>10</v>
      </c>
      <c r="E4105" t="s">
        <v>16</v>
      </c>
      <c r="F4105" t="s">
        <v>12</v>
      </c>
      <c r="G4105" t="s">
        <v>13</v>
      </c>
      <c r="H4105" t="s">
        <v>13</v>
      </c>
      <c r="I4105">
        <v>47</v>
      </c>
      <c r="J4105" t="str">
        <f>IF(ABS((C4105-AVERAGE($C:$C))/_xlfn.STDEV.S(moras2[SALARIO]))&gt;1.96,"Atípico","No")</f>
        <v>No</v>
      </c>
      <c r="K4105" t="str">
        <f>IF(ABS((moras2[[#This Row],[EDAD]]-AVERAGE($I:$I))/_xlfn.STDEV.S($I:$I))&gt;1.96,"Atípico","No")</f>
        <v>No</v>
      </c>
      <c r="L4105" t="str">
        <f t="shared" si="128"/>
        <v>46-55</v>
      </c>
      <c r="M4105" t="str">
        <f t="shared" si="129"/>
        <v>0-500.000</v>
      </c>
    </row>
    <row r="4106" spans="1:13" x14ac:dyDescent="0.35">
      <c r="A4106">
        <v>4378</v>
      </c>
      <c r="B4106" t="s">
        <v>15</v>
      </c>
      <c r="C4106">
        <v>292533.03999999998</v>
      </c>
      <c r="D4106" t="s">
        <v>10</v>
      </c>
      <c r="E4106" t="s">
        <v>11</v>
      </c>
      <c r="F4106" t="s">
        <v>12</v>
      </c>
      <c r="G4106" t="s">
        <v>13</v>
      </c>
      <c r="H4106" t="s">
        <v>13</v>
      </c>
      <c r="I4106">
        <v>25</v>
      </c>
      <c r="J4106" t="str">
        <f>IF(ABS((C4106-AVERAGE($C:$C))/_xlfn.STDEV.S(moras2[SALARIO]))&gt;1.96,"Atípico","No")</f>
        <v>No</v>
      </c>
      <c r="K4106" t="str">
        <f>IF(ABS((moras2[[#This Row],[EDAD]]-AVERAGE($I:$I))/_xlfn.STDEV.S($I:$I))&gt;1.96,"Atípico","No")</f>
        <v>No</v>
      </c>
      <c r="L4106" t="str">
        <f t="shared" si="128"/>
        <v>26-35</v>
      </c>
      <c r="M4106" t="str">
        <f t="shared" si="129"/>
        <v>0-500.000</v>
      </c>
    </row>
    <row r="4107" spans="1:13" x14ac:dyDescent="0.35">
      <c r="A4107">
        <v>3931</v>
      </c>
      <c r="B4107" t="s">
        <v>9</v>
      </c>
      <c r="C4107">
        <v>292400</v>
      </c>
      <c r="D4107" t="s">
        <v>10</v>
      </c>
      <c r="E4107" t="s">
        <v>16</v>
      </c>
      <c r="F4107" t="s">
        <v>12</v>
      </c>
      <c r="G4107" t="s">
        <v>13</v>
      </c>
      <c r="H4107" t="s">
        <v>13</v>
      </c>
      <c r="I4107">
        <v>34</v>
      </c>
      <c r="J4107" t="str">
        <f>IF(ABS((C4107-AVERAGE($C:$C))/_xlfn.STDEV.S(moras2[SALARIO]))&gt;1.96,"Atípico","No")</f>
        <v>No</v>
      </c>
      <c r="K4107" t="str">
        <f>IF(ABS((moras2[[#This Row],[EDAD]]-AVERAGE($I:$I))/_xlfn.STDEV.S($I:$I))&gt;1.96,"Atípico","No")</f>
        <v>No</v>
      </c>
      <c r="L4107" t="str">
        <f t="shared" si="128"/>
        <v>26-35</v>
      </c>
      <c r="M4107" t="str">
        <f t="shared" si="129"/>
        <v>0-500.000</v>
      </c>
    </row>
    <row r="4108" spans="1:13" x14ac:dyDescent="0.35">
      <c r="A4108">
        <v>2273</v>
      </c>
      <c r="B4108" t="s">
        <v>9</v>
      </c>
      <c r="C4108">
        <v>292387</v>
      </c>
      <c r="D4108" t="s">
        <v>17</v>
      </c>
      <c r="E4108" t="s">
        <v>16</v>
      </c>
      <c r="F4108" t="s">
        <v>12</v>
      </c>
      <c r="G4108" t="s">
        <v>12</v>
      </c>
      <c r="H4108" t="s">
        <v>13</v>
      </c>
      <c r="I4108">
        <v>33</v>
      </c>
      <c r="J4108" t="str">
        <f>IF(ABS((C4108-AVERAGE($C:$C))/_xlfn.STDEV.S(moras2[SALARIO]))&gt;1.96,"Atípico","No")</f>
        <v>No</v>
      </c>
      <c r="K4108" t="str">
        <f>IF(ABS((moras2[[#This Row],[EDAD]]-AVERAGE($I:$I))/_xlfn.STDEV.S($I:$I))&gt;1.96,"Atípico","No")</f>
        <v>No</v>
      </c>
      <c r="L4108" t="str">
        <f t="shared" si="128"/>
        <v>26-35</v>
      </c>
      <c r="M4108" t="str">
        <f t="shared" si="129"/>
        <v>0-500.000</v>
      </c>
    </row>
    <row r="4109" spans="1:13" x14ac:dyDescent="0.35">
      <c r="A4109">
        <v>2422</v>
      </c>
      <c r="B4109" t="s">
        <v>9</v>
      </c>
      <c r="C4109">
        <v>292387</v>
      </c>
      <c r="D4109" t="s">
        <v>17</v>
      </c>
      <c r="E4109" t="s">
        <v>16</v>
      </c>
      <c r="F4109" t="s">
        <v>12</v>
      </c>
      <c r="G4109" t="s">
        <v>13</v>
      </c>
      <c r="H4109" t="s">
        <v>12</v>
      </c>
      <c r="I4109">
        <v>52</v>
      </c>
      <c r="J4109" t="str">
        <f>IF(ABS((C4109-AVERAGE($C:$C))/_xlfn.STDEV.S(moras2[SALARIO]))&gt;1.96,"Atípico","No")</f>
        <v>No</v>
      </c>
      <c r="K4109" t="str">
        <f>IF(ABS((moras2[[#This Row],[EDAD]]-AVERAGE($I:$I))/_xlfn.STDEV.S($I:$I))&gt;1.96,"Atípico","No")</f>
        <v>No</v>
      </c>
      <c r="L4109" t="str">
        <f t="shared" si="128"/>
        <v>46-55</v>
      </c>
      <c r="M4109" t="str">
        <f t="shared" si="129"/>
        <v>0-500.000</v>
      </c>
    </row>
    <row r="4110" spans="1:13" x14ac:dyDescent="0.35">
      <c r="A4110">
        <v>694</v>
      </c>
      <c r="B4110" t="s">
        <v>9</v>
      </c>
      <c r="C4110">
        <v>292181.09999999998</v>
      </c>
      <c r="D4110" t="s">
        <v>10</v>
      </c>
      <c r="E4110" t="s">
        <v>16</v>
      </c>
      <c r="F4110" t="s">
        <v>12</v>
      </c>
      <c r="G4110" t="s">
        <v>13</v>
      </c>
      <c r="H4110" t="s">
        <v>13</v>
      </c>
      <c r="I4110">
        <v>42</v>
      </c>
      <c r="J4110" t="str">
        <f>IF(ABS((C4110-AVERAGE($C:$C))/_xlfn.STDEV.S(moras2[SALARIO]))&gt;1.96,"Atípico","No")</f>
        <v>No</v>
      </c>
      <c r="K4110" t="str">
        <f>IF(ABS((moras2[[#This Row],[EDAD]]-AVERAGE($I:$I))/_xlfn.STDEV.S($I:$I))&gt;1.96,"Atípico","No")</f>
        <v>No</v>
      </c>
      <c r="L4110" t="str">
        <f t="shared" si="128"/>
        <v>36-45</v>
      </c>
      <c r="M4110" t="str">
        <f t="shared" si="129"/>
        <v>0-500.000</v>
      </c>
    </row>
    <row r="4111" spans="1:13" x14ac:dyDescent="0.35">
      <c r="A4111">
        <v>4934</v>
      </c>
      <c r="B4111" t="s">
        <v>15</v>
      </c>
      <c r="C4111">
        <v>292120</v>
      </c>
      <c r="D4111" t="s">
        <v>10</v>
      </c>
      <c r="E4111" t="s">
        <v>16</v>
      </c>
      <c r="F4111" t="s">
        <v>12</v>
      </c>
      <c r="G4111" t="s">
        <v>13</v>
      </c>
      <c r="H4111" t="s">
        <v>13</v>
      </c>
      <c r="I4111">
        <v>26</v>
      </c>
      <c r="J4111" t="str">
        <f>IF(ABS((C4111-AVERAGE($C:$C))/_xlfn.STDEV.S(moras2[SALARIO]))&gt;1.96,"Atípico","No")</f>
        <v>No</v>
      </c>
      <c r="K4111" t="str">
        <f>IF(ABS((moras2[[#This Row],[EDAD]]-AVERAGE($I:$I))/_xlfn.STDEV.S($I:$I))&gt;1.96,"Atípico","No")</f>
        <v>No</v>
      </c>
      <c r="L4111" t="str">
        <f t="shared" si="128"/>
        <v>26-35</v>
      </c>
      <c r="M4111" t="str">
        <f t="shared" si="129"/>
        <v>0-500.000</v>
      </c>
    </row>
    <row r="4112" spans="1:13" x14ac:dyDescent="0.35">
      <c r="A4112">
        <v>842</v>
      </c>
      <c r="B4112" t="s">
        <v>15</v>
      </c>
      <c r="C4112">
        <v>291759.3</v>
      </c>
      <c r="D4112" t="s">
        <v>10</v>
      </c>
      <c r="E4112" t="s">
        <v>16</v>
      </c>
      <c r="F4112" t="s">
        <v>12</v>
      </c>
      <c r="G4112" t="s">
        <v>13</v>
      </c>
      <c r="H4112" t="s">
        <v>12</v>
      </c>
      <c r="I4112">
        <v>51</v>
      </c>
      <c r="J4112" t="str">
        <f>IF(ABS((C4112-AVERAGE($C:$C))/_xlfn.STDEV.S(moras2[SALARIO]))&gt;1.96,"Atípico","No")</f>
        <v>No</v>
      </c>
      <c r="K4112" t="str">
        <f>IF(ABS((moras2[[#This Row],[EDAD]]-AVERAGE($I:$I))/_xlfn.STDEV.S($I:$I))&gt;1.96,"Atípico","No")</f>
        <v>No</v>
      </c>
      <c r="L4112" t="str">
        <f t="shared" si="128"/>
        <v>46-55</v>
      </c>
      <c r="M4112" t="str">
        <f t="shared" si="129"/>
        <v>0-500.000</v>
      </c>
    </row>
    <row r="4113" spans="1:13" x14ac:dyDescent="0.35">
      <c r="A4113">
        <v>2982</v>
      </c>
      <c r="B4113" t="s">
        <v>9</v>
      </c>
      <c r="C4113">
        <v>291514</v>
      </c>
      <c r="D4113" t="s">
        <v>17</v>
      </c>
      <c r="E4113" t="s">
        <v>16</v>
      </c>
      <c r="F4113" t="s">
        <v>12</v>
      </c>
      <c r="G4113" t="s">
        <v>13</v>
      </c>
      <c r="H4113" t="s">
        <v>13</v>
      </c>
      <c r="I4113">
        <v>51</v>
      </c>
      <c r="J4113" t="str">
        <f>IF(ABS((C4113-AVERAGE($C:$C))/_xlfn.STDEV.S(moras2[SALARIO]))&gt;1.96,"Atípico","No")</f>
        <v>No</v>
      </c>
      <c r="K4113" t="str">
        <f>IF(ABS((moras2[[#This Row],[EDAD]]-AVERAGE($I:$I))/_xlfn.STDEV.S($I:$I))&gt;1.96,"Atípico","No")</f>
        <v>No</v>
      </c>
      <c r="L4113" t="str">
        <f t="shared" si="128"/>
        <v>46-55</v>
      </c>
      <c r="M4113" t="str">
        <f t="shared" si="129"/>
        <v>0-500.000</v>
      </c>
    </row>
    <row r="4114" spans="1:13" x14ac:dyDescent="0.35">
      <c r="A4114">
        <v>2643</v>
      </c>
      <c r="B4114" t="s">
        <v>9</v>
      </c>
      <c r="C4114">
        <v>291514</v>
      </c>
      <c r="D4114" t="s">
        <v>18</v>
      </c>
      <c r="E4114" t="s">
        <v>16</v>
      </c>
      <c r="F4114" t="s">
        <v>12</v>
      </c>
      <c r="G4114" t="s">
        <v>13</v>
      </c>
      <c r="H4114" t="s">
        <v>12</v>
      </c>
      <c r="I4114">
        <v>28</v>
      </c>
      <c r="J4114" t="str">
        <f>IF(ABS((C4114-AVERAGE($C:$C))/_xlfn.STDEV.S(moras2[SALARIO]))&gt;1.96,"Atípico","No")</f>
        <v>No</v>
      </c>
      <c r="K4114" t="str">
        <f>IF(ABS((moras2[[#This Row],[EDAD]]-AVERAGE($I:$I))/_xlfn.STDEV.S($I:$I))&gt;1.96,"Atípico","No")</f>
        <v>No</v>
      </c>
      <c r="L4114" t="str">
        <f t="shared" si="128"/>
        <v>26-35</v>
      </c>
      <c r="M4114" t="str">
        <f t="shared" si="129"/>
        <v>0-500.000</v>
      </c>
    </row>
    <row r="4115" spans="1:13" x14ac:dyDescent="0.35">
      <c r="A4115">
        <v>656</v>
      </c>
      <c r="B4115" t="s">
        <v>9</v>
      </c>
      <c r="C4115">
        <v>291178.01</v>
      </c>
      <c r="D4115" t="s">
        <v>10</v>
      </c>
      <c r="E4115" t="s">
        <v>16</v>
      </c>
      <c r="F4115" t="s">
        <v>12</v>
      </c>
      <c r="G4115" t="s">
        <v>13</v>
      </c>
      <c r="H4115" t="s">
        <v>13</v>
      </c>
      <c r="I4115">
        <v>34</v>
      </c>
      <c r="J4115" t="str">
        <f>IF(ABS((C4115-AVERAGE($C:$C))/_xlfn.STDEV.S(moras2[SALARIO]))&gt;1.96,"Atípico","No")</f>
        <v>No</v>
      </c>
      <c r="K4115" t="str">
        <f>IF(ABS((moras2[[#This Row],[EDAD]]-AVERAGE($I:$I))/_xlfn.STDEV.S($I:$I))&gt;1.96,"Atípico","No")</f>
        <v>No</v>
      </c>
      <c r="L4115" t="str">
        <f t="shared" si="128"/>
        <v>26-35</v>
      </c>
      <c r="M4115" t="str">
        <f t="shared" si="129"/>
        <v>0-500.000</v>
      </c>
    </row>
    <row r="4116" spans="1:13" x14ac:dyDescent="0.35">
      <c r="A4116">
        <v>947</v>
      </c>
      <c r="B4116" t="s">
        <v>15</v>
      </c>
      <c r="C4116">
        <v>291108</v>
      </c>
      <c r="D4116" t="s">
        <v>10</v>
      </c>
      <c r="E4116" t="s">
        <v>16</v>
      </c>
      <c r="F4116" t="s">
        <v>12</v>
      </c>
      <c r="G4116" t="s">
        <v>12</v>
      </c>
      <c r="H4116" t="s">
        <v>13</v>
      </c>
      <c r="I4116">
        <v>40</v>
      </c>
      <c r="J4116" t="str">
        <f>IF(ABS((C4116-AVERAGE($C:$C))/_xlfn.STDEV.S(moras2[SALARIO]))&gt;1.96,"Atípico","No")</f>
        <v>No</v>
      </c>
      <c r="K4116" t="str">
        <f>IF(ABS((moras2[[#This Row],[EDAD]]-AVERAGE($I:$I))/_xlfn.STDEV.S($I:$I))&gt;1.96,"Atípico","No")</f>
        <v>No</v>
      </c>
      <c r="L4116" t="str">
        <f t="shared" si="128"/>
        <v>36-45</v>
      </c>
      <c r="M4116" t="str">
        <f t="shared" si="129"/>
        <v>0-500.000</v>
      </c>
    </row>
    <row r="4117" spans="1:13" x14ac:dyDescent="0.35">
      <c r="A4117">
        <v>890</v>
      </c>
      <c r="B4117" t="s">
        <v>9</v>
      </c>
      <c r="C4117">
        <v>290371</v>
      </c>
      <c r="D4117" t="s">
        <v>18</v>
      </c>
      <c r="E4117" t="s">
        <v>16</v>
      </c>
      <c r="F4117" t="s">
        <v>12</v>
      </c>
      <c r="G4117" t="s">
        <v>13</v>
      </c>
      <c r="H4117" t="s">
        <v>13</v>
      </c>
      <c r="I4117">
        <v>34</v>
      </c>
      <c r="J4117" t="str">
        <f>IF(ABS((C4117-AVERAGE($C:$C))/_xlfn.STDEV.S(moras2[SALARIO]))&gt;1.96,"Atípico","No")</f>
        <v>No</v>
      </c>
      <c r="K4117" t="str">
        <f>IF(ABS((moras2[[#This Row],[EDAD]]-AVERAGE($I:$I))/_xlfn.STDEV.S($I:$I))&gt;1.96,"Atípico","No")</f>
        <v>No</v>
      </c>
      <c r="L4117" t="str">
        <f t="shared" si="128"/>
        <v>26-35</v>
      </c>
      <c r="M4117" t="str">
        <f t="shared" si="129"/>
        <v>0-500.000</v>
      </c>
    </row>
    <row r="4118" spans="1:13" x14ac:dyDescent="0.35">
      <c r="A4118">
        <v>558</v>
      </c>
      <c r="B4118" t="s">
        <v>15</v>
      </c>
      <c r="C4118">
        <v>290307.3</v>
      </c>
      <c r="D4118" t="s">
        <v>10</v>
      </c>
      <c r="E4118" t="s">
        <v>11</v>
      </c>
      <c r="F4118" t="s">
        <v>12</v>
      </c>
      <c r="G4118" t="s">
        <v>13</v>
      </c>
      <c r="H4118" t="s">
        <v>13</v>
      </c>
      <c r="I4118">
        <v>25</v>
      </c>
      <c r="J4118" t="str">
        <f>IF(ABS((C4118-AVERAGE($C:$C))/_xlfn.STDEV.S(moras2[SALARIO]))&gt;1.96,"Atípico","No")</f>
        <v>No</v>
      </c>
      <c r="K4118" t="str">
        <f>IF(ABS((moras2[[#This Row],[EDAD]]-AVERAGE($I:$I))/_xlfn.STDEV.S($I:$I))&gt;1.96,"Atípico","No")</f>
        <v>No</v>
      </c>
      <c r="L4118" t="str">
        <f t="shared" si="128"/>
        <v>26-35</v>
      </c>
      <c r="M4118" t="str">
        <f t="shared" si="129"/>
        <v>0-500.000</v>
      </c>
    </row>
    <row r="4119" spans="1:13" x14ac:dyDescent="0.35">
      <c r="A4119">
        <v>4958</v>
      </c>
      <c r="B4119" t="s">
        <v>9</v>
      </c>
      <c r="C4119">
        <v>290000</v>
      </c>
      <c r="D4119" t="s">
        <v>10</v>
      </c>
      <c r="E4119" t="s">
        <v>16</v>
      </c>
      <c r="F4119" t="s">
        <v>12</v>
      </c>
      <c r="G4119" t="s">
        <v>12</v>
      </c>
      <c r="H4119" t="s">
        <v>13</v>
      </c>
      <c r="I4119">
        <v>37</v>
      </c>
      <c r="J4119" t="str">
        <f>IF(ABS((C4119-AVERAGE($C:$C))/_xlfn.STDEV.S(moras2[SALARIO]))&gt;1.96,"Atípico","No")</f>
        <v>No</v>
      </c>
      <c r="K4119" t="str">
        <f>IF(ABS((moras2[[#This Row],[EDAD]]-AVERAGE($I:$I))/_xlfn.STDEV.S($I:$I))&gt;1.96,"Atípico","No")</f>
        <v>No</v>
      </c>
      <c r="L4119" t="str">
        <f t="shared" si="128"/>
        <v>36-45</v>
      </c>
      <c r="M4119" t="str">
        <f t="shared" si="129"/>
        <v>0-500.000</v>
      </c>
    </row>
    <row r="4120" spans="1:13" x14ac:dyDescent="0.35">
      <c r="A4120">
        <v>2627</v>
      </c>
      <c r="B4120" t="s">
        <v>9</v>
      </c>
      <c r="C4120">
        <v>290000</v>
      </c>
      <c r="D4120" t="s">
        <v>10</v>
      </c>
      <c r="E4120" t="s">
        <v>16</v>
      </c>
      <c r="F4120" t="s">
        <v>12</v>
      </c>
      <c r="G4120" t="s">
        <v>13</v>
      </c>
      <c r="H4120" t="s">
        <v>13</v>
      </c>
      <c r="I4120">
        <v>38</v>
      </c>
      <c r="J4120" t="str">
        <f>IF(ABS((C4120-AVERAGE($C:$C))/_xlfn.STDEV.S(moras2[SALARIO]))&gt;1.96,"Atípico","No")</f>
        <v>No</v>
      </c>
      <c r="K4120" t="str">
        <f>IF(ABS((moras2[[#This Row],[EDAD]]-AVERAGE($I:$I))/_xlfn.STDEV.S($I:$I))&gt;1.96,"Atípico","No")</f>
        <v>No</v>
      </c>
      <c r="L4120" t="str">
        <f t="shared" si="128"/>
        <v>36-45</v>
      </c>
      <c r="M4120" t="str">
        <f t="shared" si="129"/>
        <v>0-500.000</v>
      </c>
    </row>
    <row r="4121" spans="1:13" x14ac:dyDescent="0.35">
      <c r="A4121">
        <v>4561</v>
      </c>
      <c r="B4121" t="s">
        <v>9</v>
      </c>
      <c r="C4121">
        <v>290000</v>
      </c>
      <c r="D4121" t="s">
        <v>10</v>
      </c>
      <c r="E4121" t="s">
        <v>16</v>
      </c>
      <c r="F4121" t="s">
        <v>12</v>
      </c>
      <c r="G4121" t="s">
        <v>12</v>
      </c>
      <c r="H4121" t="s">
        <v>13</v>
      </c>
      <c r="I4121">
        <v>42</v>
      </c>
      <c r="J4121" t="str">
        <f>IF(ABS((C4121-AVERAGE($C:$C))/_xlfn.STDEV.S(moras2[SALARIO]))&gt;1.96,"Atípico","No")</f>
        <v>No</v>
      </c>
      <c r="K4121" t="str">
        <f>IF(ABS((moras2[[#This Row],[EDAD]]-AVERAGE($I:$I))/_xlfn.STDEV.S($I:$I))&gt;1.96,"Atípico","No")</f>
        <v>No</v>
      </c>
      <c r="L4121" t="str">
        <f t="shared" si="128"/>
        <v>36-45</v>
      </c>
      <c r="M4121" t="str">
        <f t="shared" si="129"/>
        <v>0-500.000</v>
      </c>
    </row>
    <row r="4122" spans="1:13" x14ac:dyDescent="0.35">
      <c r="A4122">
        <v>1152</v>
      </c>
      <c r="B4122" t="s">
        <v>15</v>
      </c>
      <c r="C4122">
        <v>290000</v>
      </c>
      <c r="D4122" t="s">
        <v>10</v>
      </c>
      <c r="E4122" t="s">
        <v>16</v>
      </c>
      <c r="F4122" t="s">
        <v>12</v>
      </c>
      <c r="G4122" t="s">
        <v>13</v>
      </c>
      <c r="H4122" t="s">
        <v>13</v>
      </c>
      <c r="I4122">
        <v>57</v>
      </c>
      <c r="J4122" t="str">
        <f>IF(ABS((C4122-AVERAGE($C:$C))/_xlfn.STDEV.S(moras2[SALARIO]))&gt;1.96,"Atípico","No")</f>
        <v>No</v>
      </c>
      <c r="K4122" t="str">
        <f>IF(ABS((moras2[[#This Row],[EDAD]]-AVERAGE($I:$I))/_xlfn.STDEV.S($I:$I))&gt;1.96,"Atípico","No")</f>
        <v>No</v>
      </c>
      <c r="L4122" t="str">
        <f t="shared" si="128"/>
        <v>56+</v>
      </c>
      <c r="M4122" t="str">
        <f t="shared" si="129"/>
        <v>0-500.000</v>
      </c>
    </row>
    <row r="4123" spans="1:13" x14ac:dyDescent="0.35">
      <c r="A4123">
        <v>3359</v>
      </c>
      <c r="B4123" t="s">
        <v>15</v>
      </c>
      <c r="C4123">
        <v>289729</v>
      </c>
      <c r="D4123" t="s">
        <v>10</v>
      </c>
      <c r="E4123" t="s">
        <v>11</v>
      </c>
      <c r="F4123" t="s">
        <v>12</v>
      </c>
      <c r="G4123" t="s">
        <v>13</v>
      </c>
      <c r="H4123" t="s">
        <v>12</v>
      </c>
      <c r="I4123">
        <v>41</v>
      </c>
      <c r="J4123" t="str">
        <f>IF(ABS((C4123-AVERAGE($C:$C))/_xlfn.STDEV.S(moras2[SALARIO]))&gt;1.96,"Atípico","No")</f>
        <v>No</v>
      </c>
      <c r="K4123" t="str">
        <f>IF(ABS((moras2[[#This Row],[EDAD]]-AVERAGE($I:$I))/_xlfn.STDEV.S($I:$I))&gt;1.96,"Atípico","No")</f>
        <v>No</v>
      </c>
      <c r="L4123" t="str">
        <f t="shared" si="128"/>
        <v>36-45</v>
      </c>
      <c r="M4123" t="str">
        <f t="shared" si="129"/>
        <v>0-500.000</v>
      </c>
    </row>
    <row r="4124" spans="1:13" x14ac:dyDescent="0.35">
      <c r="A4124">
        <v>810</v>
      </c>
      <c r="B4124" t="s">
        <v>9</v>
      </c>
      <c r="C4124">
        <v>289717</v>
      </c>
      <c r="D4124" t="s">
        <v>18</v>
      </c>
      <c r="E4124" t="s">
        <v>16</v>
      </c>
      <c r="F4124" t="s">
        <v>12</v>
      </c>
      <c r="G4124" t="s">
        <v>13</v>
      </c>
      <c r="H4124" t="s">
        <v>12</v>
      </c>
      <c r="I4124">
        <v>30</v>
      </c>
      <c r="J4124" t="str">
        <f>IF(ABS((C4124-AVERAGE($C:$C))/_xlfn.STDEV.S(moras2[SALARIO]))&gt;1.96,"Atípico","No")</f>
        <v>No</v>
      </c>
      <c r="K4124" t="str">
        <f>IF(ABS((moras2[[#This Row],[EDAD]]-AVERAGE($I:$I))/_xlfn.STDEV.S($I:$I))&gt;1.96,"Atípico","No")</f>
        <v>No</v>
      </c>
      <c r="L4124" t="str">
        <f t="shared" si="128"/>
        <v>26-35</v>
      </c>
      <c r="M4124" t="str">
        <f t="shared" si="129"/>
        <v>0-500.000</v>
      </c>
    </row>
    <row r="4125" spans="1:13" x14ac:dyDescent="0.35">
      <c r="A4125">
        <v>1731</v>
      </c>
      <c r="B4125" t="s">
        <v>15</v>
      </c>
      <c r="C4125">
        <v>289717</v>
      </c>
      <c r="D4125" t="s">
        <v>18</v>
      </c>
      <c r="E4125" t="s">
        <v>16</v>
      </c>
      <c r="F4125" t="s">
        <v>12</v>
      </c>
      <c r="G4125" t="s">
        <v>13</v>
      </c>
      <c r="H4125" t="s">
        <v>13</v>
      </c>
      <c r="I4125">
        <v>59</v>
      </c>
      <c r="J4125" t="str">
        <f>IF(ABS((C4125-AVERAGE($C:$C))/_xlfn.STDEV.S(moras2[SALARIO]))&gt;1.96,"Atípico","No")</f>
        <v>No</v>
      </c>
      <c r="K4125" t="str">
        <f>IF(ABS((moras2[[#This Row],[EDAD]]-AVERAGE($I:$I))/_xlfn.STDEV.S($I:$I))&gt;1.96,"Atípico","No")</f>
        <v>No</v>
      </c>
      <c r="L4125" t="str">
        <f t="shared" si="128"/>
        <v>56+</v>
      </c>
      <c r="M4125" t="str">
        <f t="shared" si="129"/>
        <v>0-500.000</v>
      </c>
    </row>
    <row r="4126" spans="1:13" x14ac:dyDescent="0.35">
      <c r="A4126">
        <v>1325</v>
      </c>
      <c r="B4126" t="s">
        <v>15</v>
      </c>
      <c r="C4126">
        <v>289546.95</v>
      </c>
      <c r="D4126" t="s">
        <v>10</v>
      </c>
      <c r="E4126" t="s">
        <v>16</v>
      </c>
      <c r="F4126" t="s">
        <v>12</v>
      </c>
      <c r="G4126" t="s">
        <v>13</v>
      </c>
      <c r="H4126" t="s">
        <v>12</v>
      </c>
      <c r="I4126">
        <v>22</v>
      </c>
      <c r="J4126" t="str">
        <f>IF(ABS((C4126-AVERAGE($C:$C))/_xlfn.STDEV.S(moras2[SALARIO]))&gt;1.96,"Atípico","No")</f>
        <v>No</v>
      </c>
      <c r="K4126" t="str">
        <f>IF(ABS((moras2[[#This Row],[EDAD]]-AVERAGE($I:$I))/_xlfn.STDEV.S($I:$I))&gt;1.96,"Atípico","No")</f>
        <v>No</v>
      </c>
      <c r="L4126" t="str">
        <f t="shared" si="128"/>
        <v>26-35</v>
      </c>
      <c r="M4126" t="str">
        <f t="shared" si="129"/>
        <v>0-500.000</v>
      </c>
    </row>
    <row r="4127" spans="1:13" x14ac:dyDescent="0.35">
      <c r="A4127">
        <v>397</v>
      </c>
      <c r="B4127" t="s">
        <v>9</v>
      </c>
      <c r="C4127">
        <v>289448</v>
      </c>
      <c r="D4127" t="s">
        <v>18</v>
      </c>
      <c r="E4127" t="s">
        <v>16</v>
      </c>
      <c r="F4127" t="s">
        <v>12</v>
      </c>
      <c r="G4127" t="s">
        <v>13</v>
      </c>
      <c r="H4127" t="s">
        <v>13</v>
      </c>
      <c r="I4127">
        <v>52</v>
      </c>
      <c r="J4127" t="str">
        <f>IF(ABS((C4127-AVERAGE($C:$C))/_xlfn.STDEV.S(moras2[SALARIO]))&gt;1.96,"Atípico","No")</f>
        <v>No</v>
      </c>
      <c r="K4127" t="str">
        <f>IF(ABS((moras2[[#This Row],[EDAD]]-AVERAGE($I:$I))/_xlfn.STDEV.S($I:$I))&gt;1.96,"Atípico","No")</f>
        <v>No</v>
      </c>
      <c r="L4127" t="str">
        <f t="shared" si="128"/>
        <v>46-55</v>
      </c>
      <c r="M4127" t="str">
        <f t="shared" si="129"/>
        <v>0-500.000</v>
      </c>
    </row>
    <row r="4128" spans="1:13" x14ac:dyDescent="0.35">
      <c r="A4128">
        <v>570</v>
      </c>
      <c r="B4128" t="s">
        <v>15</v>
      </c>
      <c r="C4128">
        <v>289448</v>
      </c>
      <c r="D4128" t="s">
        <v>18</v>
      </c>
      <c r="E4128" t="s">
        <v>16</v>
      </c>
      <c r="F4128" t="s">
        <v>12</v>
      </c>
      <c r="G4128" t="s">
        <v>13</v>
      </c>
      <c r="H4128" t="s">
        <v>13</v>
      </c>
      <c r="I4128">
        <v>52</v>
      </c>
      <c r="J4128" t="str">
        <f>IF(ABS((C4128-AVERAGE($C:$C))/_xlfn.STDEV.S(moras2[SALARIO]))&gt;1.96,"Atípico","No")</f>
        <v>No</v>
      </c>
      <c r="K4128" t="str">
        <f>IF(ABS((moras2[[#This Row],[EDAD]]-AVERAGE($I:$I))/_xlfn.STDEV.S($I:$I))&gt;1.96,"Atípico","No")</f>
        <v>No</v>
      </c>
      <c r="L4128" t="str">
        <f t="shared" si="128"/>
        <v>46-55</v>
      </c>
      <c r="M4128" t="str">
        <f t="shared" si="129"/>
        <v>0-500.000</v>
      </c>
    </row>
    <row r="4129" spans="1:13" x14ac:dyDescent="0.35">
      <c r="A4129">
        <v>1286</v>
      </c>
      <c r="B4129" t="s">
        <v>9</v>
      </c>
      <c r="C4129">
        <v>289083.33</v>
      </c>
      <c r="D4129" t="s">
        <v>10</v>
      </c>
      <c r="E4129" t="s">
        <v>16</v>
      </c>
      <c r="F4129" t="s">
        <v>12</v>
      </c>
      <c r="G4129" t="s">
        <v>13</v>
      </c>
      <c r="H4129" t="s">
        <v>13</v>
      </c>
      <c r="I4129">
        <v>26</v>
      </c>
      <c r="J4129" t="str">
        <f>IF(ABS((C4129-AVERAGE($C:$C))/_xlfn.STDEV.S(moras2[SALARIO]))&gt;1.96,"Atípico","No")</f>
        <v>No</v>
      </c>
      <c r="K4129" t="str">
        <f>IF(ABS((moras2[[#This Row],[EDAD]]-AVERAGE($I:$I))/_xlfn.STDEV.S($I:$I))&gt;1.96,"Atípico","No")</f>
        <v>No</v>
      </c>
      <c r="L4129" t="str">
        <f t="shared" si="128"/>
        <v>26-35</v>
      </c>
      <c r="M4129" t="str">
        <f t="shared" si="129"/>
        <v>0-500.000</v>
      </c>
    </row>
    <row r="4130" spans="1:13" x14ac:dyDescent="0.35">
      <c r="A4130">
        <v>4754</v>
      </c>
      <c r="B4130" t="s">
        <v>9</v>
      </c>
      <c r="C4130">
        <v>289033.15000000002</v>
      </c>
      <c r="D4130" t="s">
        <v>10</v>
      </c>
      <c r="E4130" t="s">
        <v>16</v>
      </c>
      <c r="F4130" t="s">
        <v>12</v>
      </c>
      <c r="G4130" t="s">
        <v>12</v>
      </c>
      <c r="H4130" t="s">
        <v>13</v>
      </c>
      <c r="I4130">
        <v>21</v>
      </c>
      <c r="J4130" t="str">
        <f>IF(ABS((C4130-AVERAGE($C:$C))/_xlfn.STDEV.S(moras2[SALARIO]))&gt;1.96,"Atípico","No")</f>
        <v>No</v>
      </c>
      <c r="K4130" t="str">
        <f>IF(ABS((moras2[[#This Row],[EDAD]]-AVERAGE($I:$I))/_xlfn.STDEV.S($I:$I))&gt;1.96,"Atípico","No")</f>
        <v>No</v>
      </c>
      <c r="L4130" t="str">
        <f t="shared" si="128"/>
        <v>26-35</v>
      </c>
      <c r="M4130" t="str">
        <f t="shared" si="129"/>
        <v>0-500.000</v>
      </c>
    </row>
    <row r="4131" spans="1:13" x14ac:dyDescent="0.35">
      <c r="A4131">
        <v>3334</v>
      </c>
      <c r="B4131" t="s">
        <v>9</v>
      </c>
      <c r="C4131">
        <v>288313.38</v>
      </c>
      <c r="D4131" t="s">
        <v>10</v>
      </c>
      <c r="E4131" t="s">
        <v>16</v>
      </c>
      <c r="F4131" t="s">
        <v>12</v>
      </c>
      <c r="G4131" t="s">
        <v>13</v>
      </c>
      <c r="H4131" t="s">
        <v>13</v>
      </c>
      <c r="I4131">
        <v>57</v>
      </c>
      <c r="J4131" t="str">
        <f>IF(ABS((C4131-AVERAGE($C:$C))/_xlfn.STDEV.S(moras2[SALARIO]))&gt;1.96,"Atípico","No")</f>
        <v>No</v>
      </c>
      <c r="K4131" t="str">
        <f>IF(ABS((moras2[[#This Row],[EDAD]]-AVERAGE($I:$I))/_xlfn.STDEV.S($I:$I))&gt;1.96,"Atípico","No")</f>
        <v>No</v>
      </c>
      <c r="L4131" t="str">
        <f t="shared" si="128"/>
        <v>56+</v>
      </c>
      <c r="M4131" t="str">
        <f t="shared" si="129"/>
        <v>0-500.000</v>
      </c>
    </row>
    <row r="4132" spans="1:13" x14ac:dyDescent="0.35">
      <c r="A4132">
        <v>4772</v>
      </c>
      <c r="B4132" t="s">
        <v>9</v>
      </c>
      <c r="C4132">
        <v>288287</v>
      </c>
      <c r="D4132" t="s">
        <v>10</v>
      </c>
      <c r="E4132" t="s">
        <v>16</v>
      </c>
      <c r="F4132" t="s">
        <v>12</v>
      </c>
      <c r="G4132" t="s">
        <v>13</v>
      </c>
      <c r="H4132" t="s">
        <v>13</v>
      </c>
      <c r="I4132">
        <v>21</v>
      </c>
      <c r="J4132" t="str">
        <f>IF(ABS((C4132-AVERAGE($C:$C))/_xlfn.STDEV.S(moras2[SALARIO]))&gt;1.96,"Atípico","No")</f>
        <v>No</v>
      </c>
      <c r="K4132" t="str">
        <f>IF(ABS((moras2[[#This Row],[EDAD]]-AVERAGE($I:$I))/_xlfn.STDEV.S($I:$I))&gt;1.96,"Atípico","No")</f>
        <v>No</v>
      </c>
      <c r="L4132" t="str">
        <f t="shared" si="128"/>
        <v>26-35</v>
      </c>
      <c r="M4132" t="str">
        <f t="shared" si="129"/>
        <v>0-500.000</v>
      </c>
    </row>
    <row r="4133" spans="1:13" x14ac:dyDescent="0.35">
      <c r="A4133">
        <v>1129</v>
      </c>
      <c r="B4133" t="s">
        <v>9</v>
      </c>
      <c r="C4133">
        <v>288203</v>
      </c>
      <c r="D4133" t="s">
        <v>10</v>
      </c>
      <c r="E4133" t="s">
        <v>11</v>
      </c>
      <c r="F4133" t="s">
        <v>12</v>
      </c>
      <c r="G4133" t="s">
        <v>13</v>
      </c>
      <c r="H4133" t="s">
        <v>12</v>
      </c>
      <c r="I4133">
        <v>26</v>
      </c>
      <c r="J4133" t="str">
        <f>IF(ABS((C4133-AVERAGE($C:$C))/_xlfn.STDEV.S(moras2[SALARIO]))&gt;1.96,"Atípico","No")</f>
        <v>No</v>
      </c>
      <c r="K4133" t="str">
        <f>IF(ABS((moras2[[#This Row],[EDAD]]-AVERAGE($I:$I))/_xlfn.STDEV.S($I:$I))&gt;1.96,"Atípico","No")</f>
        <v>No</v>
      </c>
      <c r="L4133" t="str">
        <f t="shared" si="128"/>
        <v>26-35</v>
      </c>
      <c r="M4133" t="str">
        <f t="shared" si="129"/>
        <v>0-500.000</v>
      </c>
    </row>
    <row r="4134" spans="1:13" x14ac:dyDescent="0.35">
      <c r="A4134">
        <v>1177</v>
      </c>
      <c r="B4134" t="s">
        <v>15</v>
      </c>
      <c r="C4134">
        <v>287862.75</v>
      </c>
      <c r="D4134" t="s">
        <v>10</v>
      </c>
      <c r="E4134" t="s">
        <v>11</v>
      </c>
      <c r="F4134" t="s">
        <v>12</v>
      </c>
      <c r="G4134" t="s">
        <v>13</v>
      </c>
      <c r="H4134" t="s">
        <v>13</v>
      </c>
      <c r="I4134">
        <v>56</v>
      </c>
      <c r="J4134" t="str">
        <f>IF(ABS((C4134-AVERAGE($C:$C))/_xlfn.STDEV.S(moras2[SALARIO]))&gt;1.96,"Atípico","No")</f>
        <v>No</v>
      </c>
      <c r="K4134" t="str">
        <f>IF(ABS((moras2[[#This Row],[EDAD]]-AVERAGE($I:$I))/_xlfn.STDEV.S($I:$I))&gt;1.96,"Atípico","No")</f>
        <v>No</v>
      </c>
      <c r="L4134" t="str">
        <f t="shared" si="128"/>
        <v>56+</v>
      </c>
      <c r="M4134" t="str">
        <f t="shared" si="129"/>
        <v>0-500.000</v>
      </c>
    </row>
    <row r="4135" spans="1:13" x14ac:dyDescent="0.35">
      <c r="A4135">
        <v>1659</v>
      </c>
      <c r="B4135" t="s">
        <v>9</v>
      </c>
      <c r="C4135">
        <v>287787</v>
      </c>
      <c r="D4135" t="s">
        <v>10</v>
      </c>
      <c r="E4135" t="s">
        <v>16</v>
      </c>
      <c r="F4135" t="s">
        <v>12</v>
      </c>
      <c r="G4135" t="s">
        <v>13</v>
      </c>
      <c r="H4135" t="s">
        <v>13</v>
      </c>
      <c r="I4135">
        <v>19</v>
      </c>
      <c r="J4135" t="str">
        <f>IF(ABS((C4135-AVERAGE($C:$C))/_xlfn.STDEV.S(moras2[SALARIO]))&gt;1.96,"Atípico","No")</f>
        <v>No</v>
      </c>
      <c r="K4135" t="str">
        <f>IF(ABS((moras2[[#This Row],[EDAD]]-AVERAGE($I:$I))/_xlfn.STDEV.S($I:$I))&gt;1.96,"Atípico","No")</f>
        <v>No</v>
      </c>
      <c r="L4135" t="str">
        <f t="shared" si="128"/>
        <v>26-35</v>
      </c>
      <c r="M4135" t="str">
        <f t="shared" si="129"/>
        <v>0-500.000</v>
      </c>
    </row>
    <row r="4136" spans="1:13" x14ac:dyDescent="0.35">
      <c r="A4136">
        <v>2474</v>
      </c>
      <c r="B4136" t="s">
        <v>15</v>
      </c>
      <c r="C4136">
        <v>287616</v>
      </c>
      <c r="D4136" t="s">
        <v>10</v>
      </c>
      <c r="E4136" t="s">
        <v>16</v>
      </c>
      <c r="F4136" t="s">
        <v>12</v>
      </c>
      <c r="G4136" t="s">
        <v>13</v>
      </c>
      <c r="H4136" t="s">
        <v>13</v>
      </c>
      <c r="I4136">
        <v>24</v>
      </c>
      <c r="J4136" t="str">
        <f>IF(ABS((C4136-AVERAGE($C:$C))/_xlfn.STDEV.S(moras2[SALARIO]))&gt;1.96,"Atípico","No")</f>
        <v>No</v>
      </c>
      <c r="K4136" t="str">
        <f>IF(ABS((moras2[[#This Row],[EDAD]]-AVERAGE($I:$I))/_xlfn.STDEV.S($I:$I))&gt;1.96,"Atípico","No")</f>
        <v>No</v>
      </c>
      <c r="L4136" t="str">
        <f t="shared" si="128"/>
        <v>26-35</v>
      </c>
      <c r="M4136" t="str">
        <f t="shared" si="129"/>
        <v>0-500.000</v>
      </c>
    </row>
    <row r="4137" spans="1:13" x14ac:dyDescent="0.35">
      <c r="A4137">
        <v>2565</v>
      </c>
      <c r="B4137" t="s">
        <v>9</v>
      </c>
      <c r="C4137">
        <v>287609.93</v>
      </c>
      <c r="D4137" t="s">
        <v>10</v>
      </c>
      <c r="E4137" t="s">
        <v>16</v>
      </c>
      <c r="F4137" t="s">
        <v>12</v>
      </c>
      <c r="G4137" t="s">
        <v>13</v>
      </c>
      <c r="H4137" t="s">
        <v>13</v>
      </c>
      <c r="I4137">
        <v>33</v>
      </c>
      <c r="J4137" t="str">
        <f>IF(ABS((C4137-AVERAGE($C:$C))/_xlfn.STDEV.S(moras2[SALARIO]))&gt;1.96,"Atípico","No")</f>
        <v>No</v>
      </c>
      <c r="K4137" t="str">
        <f>IF(ABS((moras2[[#This Row],[EDAD]]-AVERAGE($I:$I))/_xlfn.STDEV.S($I:$I))&gt;1.96,"Atípico","No")</f>
        <v>No</v>
      </c>
      <c r="L4137" t="str">
        <f t="shared" si="128"/>
        <v>26-35</v>
      </c>
      <c r="M4137" t="str">
        <f t="shared" si="129"/>
        <v>0-500.000</v>
      </c>
    </row>
    <row r="4138" spans="1:13" x14ac:dyDescent="0.35">
      <c r="A4138">
        <v>4433</v>
      </c>
      <c r="B4138" t="s">
        <v>9</v>
      </c>
      <c r="C4138">
        <v>287000</v>
      </c>
      <c r="D4138" t="s">
        <v>10</v>
      </c>
      <c r="E4138" t="s">
        <v>16</v>
      </c>
      <c r="F4138" t="s">
        <v>12</v>
      </c>
      <c r="G4138" t="s">
        <v>13</v>
      </c>
      <c r="H4138" t="s">
        <v>13</v>
      </c>
      <c r="I4138">
        <v>19</v>
      </c>
      <c r="J4138" t="str">
        <f>IF(ABS((C4138-AVERAGE($C:$C))/_xlfn.STDEV.S(moras2[SALARIO]))&gt;1.96,"Atípico","No")</f>
        <v>No</v>
      </c>
      <c r="K4138" t="str">
        <f>IF(ABS((moras2[[#This Row],[EDAD]]-AVERAGE($I:$I))/_xlfn.STDEV.S($I:$I))&gt;1.96,"Atípico","No")</f>
        <v>No</v>
      </c>
      <c r="L4138" t="str">
        <f t="shared" si="128"/>
        <v>26-35</v>
      </c>
      <c r="M4138" t="str">
        <f t="shared" si="129"/>
        <v>0-500.000</v>
      </c>
    </row>
    <row r="4139" spans="1:13" x14ac:dyDescent="0.35">
      <c r="A4139">
        <v>1219</v>
      </c>
      <c r="B4139" t="s">
        <v>9</v>
      </c>
      <c r="C4139">
        <v>286990.48</v>
      </c>
      <c r="D4139" t="s">
        <v>10</v>
      </c>
      <c r="E4139" t="s">
        <v>16</v>
      </c>
      <c r="F4139" t="s">
        <v>12</v>
      </c>
      <c r="G4139" t="s">
        <v>13</v>
      </c>
      <c r="H4139" t="s">
        <v>13</v>
      </c>
      <c r="I4139">
        <v>20</v>
      </c>
      <c r="J4139" t="str">
        <f>IF(ABS((C4139-AVERAGE($C:$C))/_xlfn.STDEV.S(moras2[SALARIO]))&gt;1.96,"Atípico","No")</f>
        <v>No</v>
      </c>
      <c r="K4139" t="str">
        <f>IF(ABS((moras2[[#This Row],[EDAD]]-AVERAGE($I:$I))/_xlfn.STDEV.S($I:$I))&gt;1.96,"Atípico","No")</f>
        <v>No</v>
      </c>
      <c r="L4139" t="str">
        <f t="shared" si="128"/>
        <v>26-35</v>
      </c>
      <c r="M4139" t="str">
        <f t="shared" si="129"/>
        <v>0-500.000</v>
      </c>
    </row>
    <row r="4140" spans="1:13" x14ac:dyDescent="0.35">
      <c r="A4140">
        <v>1486</v>
      </c>
      <c r="B4140" t="s">
        <v>9</v>
      </c>
      <c r="C4140">
        <v>286145.68</v>
      </c>
      <c r="D4140" t="s">
        <v>10</v>
      </c>
      <c r="E4140" t="s">
        <v>16</v>
      </c>
      <c r="F4140" t="s">
        <v>12</v>
      </c>
      <c r="G4140" t="s">
        <v>13</v>
      </c>
      <c r="H4140" t="s">
        <v>13</v>
      </c>
      <c r="I4140">
        <v>51</v>
      </c>
      <c r="J4140" t="str">
        <f>IF(ABS((C4140-AVERAGE($C:$C))/_xlfn.STDEV.S(moras2[SALARIO]))&gt;1.96,"Atípico","No")</f>
        <v>No</v>
      </c>
      <c r="K4140" t="str">
        <f>IF(ABS((moras2[[#This Row],[EDAD]]-AVERAGE($I:$I))/_xlfn.STDEV.S($I:$I))&gt;1.96,"Atípico","No")</f>
        <v>No</v>
      </c>
      <c r="L4140" t="str">
        <f t="shared" si="128"/>
        <v>46-55</v>
      </c>
      <c r="M4140" t="str">
        <f t="shared" si="129"/>
        <v>0-500.000</v>
      </c>
    </row>
    <row r="4141" spans="1:13" x14ac:dyDescent="0.35">
      <c r="A4141">
        <v>1382</v>
      </c>
      <c r="B4141" t="s">
        <v>15</v>
      </c>
      <c r="C4141">
        <v>285127</v>
      </c>
      <c r="D4141" t="s">
        <v>10</v>
      </c>
      <c r="E4141" t="s">
        <v>11</v>
      </c>
      <c r="F4141" t="s">
        <v>12</v>
      </c>
      <c r="G4141" t="s">
        <v>13</v>
      </c>
      <c r="H4141" t="s">
        <v>13</v>
      </c>
      <c r="I4141">
        <v>59</v>
      </c>
      <c r="J4141" t="str">
        <f>IF(ABS((C4141-AVERAGE($C:$C))/_xlfn.STDEV.S(moras2[SALARIO]))&gt;1.96,"Atípico","No")</f>
        <v>No</v>
      </c>
      <c r="K4141" t="str">
        <f>IF(ABS((moras2[[#This Row],[EDAD]]-AVERAGE($I:$I))/_xlfn.STDEV.S($I:$I))&gt;1.96,"Atípico","No")</f>
        <v>No</v>
      </c>
      <c r="L4141" t="str">
        <f t="shared" si="128"/>
        <v>56+</v>
      </c>
      <c r="M4141" t="str">
        <f t="shared" si="129"/>
        <v>0-500.000</v>
      </c>
    </row>
    <row r="4142" spans="1:13" x14ac:dyDescent="0.35">
      <c r="A4142">
        <v>1966</v>
      </c>
      <c r="B4142" t="s">
        <v>15</v>
      </c>
      <c r="C4142">
        <v>285000</v>
      </c>
      <c r="D4142" t="s">
        <v>10</v>
      </c>
      <c r="E4142" t="s">
        <v>16</v>
      </c>
      <c r="F4142" t="s">
        <v>12</v>
      </c>
      <c r="G4142" t="s">
        <v>13</v>
      </c>
      <c r="H4142" t="s">
        <v>13</v>
      </c>
      <c r="I4142">
        <v>27</v>
      </c>
      <c r="J4142" t="str">
        <f>IF(ABS((C4142-AVERAGE($C:$C))/_xlfn.STDEV.S(moras2[SALARIO]))&gt;1.96,"Atípico","No")</f>
        <v>No</v>
      </c>
      <c r="K4142" t="str">
        <f>IF(ABS((moras2[[#This Row],[EDAD]]-AVERAGE($I:$I))/_xlfn.STDEV.S($I:$I))&gt;1.96,"Atípico","No")</f>
        <v>No</v>
      </c>
      <c r="L4142" t="str">
        <f t="shared" si="128"/>
        <v>26-35</v>
      </c>
      <c r="M4142" t="str">
        <f t="shared" si="129"/>
        <v>0-500.000</v>
      </c>
    </row>
    <row r="4143" spans="1:13" x14ac:dyDescent="0.35">
      <c r="A4143">
        <v>3473</v>
      </c>
      <c r="B4143" t="s">
        <v>9</v>
      </c>
      <c r="C4143">
        <v>285000</v>
      </c>
      <c r="D4143" t="s">
        <v>10</v>
      </c>
      <c r="E4143" t="s">
        <v>16</v>
      </c>
      <c r="F4143" t="s">
        <v>12</v>
      </c>
      <c r="G4143" t="s">
        <v>12</v>
      </c>
      <c r="H4143" t="s">
        <v>13</v>
      </c>
      <c r="I4143">
        <v>29</v>
      </c>
      <c r="J4143" t="str">
        <f>IF(ABS((C4143-AVERAGE($C:$C))/_xlfn.STDEV.S(moras2[SALARIO]))&gt;1.96,"Atípico","No")</f>
        <v>No</v>
      </c>
      <c r="K4143" t="str">
        <f>IF(ABS((moras2[[#This Row],[EDAD]]-AVERAGE($I:$I))/_xlfn.STDEV.S($I:$I))&gt;1.96,"Atípico","No")</f>
        <v>No</v>
      </c>
      <c r="L4143" t="str">
        <f t="shared" si="128"/>
        <v>26-35</v>
      </c>
      <c r="M4143" t="str">
        <f t="shared" si="129"/>
        <v>0-500.000</v>
      </c>
    </row>
    <row r="4144" spans="1:13" x14ac:dyDescent="0.35">
      <c r="A4144">
        <v>2596</v>
      </c>
      <c r="B4144" t="s">
        <v>15</v>
      </c>
      <c r="C4144">
        <v>285000</v>
      </c>
      <c r="D4144" t="s">
        <v>10</v>
      </c>
      <c r="E4144" t="s">
        <v>16</v>
      </c>
      <c r="F4144" t="s">
        <v>12</v>
      </c>
      <c r="G4144" t="s">
        <v>13</v>
      </c>
      <c r="H4144" t="s">
        <v>13</v>
      </c>
      <c r="I4144">
        <v>42</v>
      </c>
      <c r="J4144" t="str">
        <f>IF(ABS((C4144-AVERAGE($C:$C))/_xlfn.STDEV.S(moras2[SALARIO]))&gt;1.96,"Atípico","No")</f>
        <v>No</v>
      </c>
      <c r="K4144" t="str">
        <f>IF(ABS((moras2[[#This Row],[EDAD]]-AVERAGE($I:$I))/_xlfn.STDEV.S($I:$I))&gt;1.96,"Atípico","No")</f>
        <v>No</v>
      </c>
      <c r="L4144" t="str">
        <f t="shared" si="128"/>
        <v>36-45</v>
      </c>
      <c r="M4144" t="str">
        <f t="shared" si="129"/>
        <v>0-500.000</v>
      </c>
    </row>
    <row r="4145" spans="1:13" x14ac:dyDescent="0.35">
      <c r="A4145">
        <v>3213</v>
      </c>
      <c r="B4145" t="s">
        <v>9</v>
      </c>
      <c r="C4145">
        <v>285000</v>
      </c>
      <c r="D4145" t="s">
        <v>10</v>
      </c>
      <c r="E4145" t="s">
        <v>16</v>
      </c>
      <c r="F4145" t="s">
        <v>12</v>
      </c>
      <c r="G4145" t="s">
        <v>13</v>
      </c>
      <c r="H4145" t="s">
        <v>12</v>
      </c>
      <c r="I4145">
        <v>51</v>
      </c>
      <c r="J4145" t="str">
        <f>IF(ABS((C4145-AVERAGE($C:$C))/_xlfn.STDEV.S(moras2[SALARIO]))&gt;1.96,"Atípico","No")</f>
        <v>No</v>
      </c>
      <c r="K4145" t="str">
        <f>IF(ABS((moras2[[#This Row],[EDAD]]-AVERAGE($I:$I))/_xlfn.STDEV.S($I:$I))&gt;1.96,"Atípico","No")</f>
        <v>No</v>
      </c>
      <c r="L4145" t="str">
        <f t="shared" si="128"/>
        <v>46-55</v>
      </c>
      <c r="M4145" t="str">
        <f t="shared" si="129"/>
        <v>0-500.000</v>
      </c>
    </row>
    <row r="4146" spans="1:13" x14ac:dyDescent="0.35">
      <c r="A4146">
        <v>1565</v>
      </c>
      <c r="B4146" t="s">
        <v>15</v>
      </c>
      <c r="C4146">
        <v>284512</v>
      </c>
      <c r="D4146" t="s">
        <v>10</v>
      </c>
      <c r="E4146" t="s">
        <v>16</v>
      </c>
      <c r="F4146" t="s">
        <v>12</v>
      </c>
      <c r="G4146" t="s">
        <v>13</v>
      </c>
      <c r="H4146" t="s">
        <v>13</v>
      </c>
      <c r="I4146">
        <v>29</v>
      </c>
      <c r="J4146" t="str">
        <f>IF(ABS((C4146-AVERAGE($C:$C))/_xlfn.STDEV.S(moras2[SALARIO]))&gt;1.96,"Atípico","No")</f>
        <v>No</v>
      </c>
      <c r="K4146" t="str">
        <f>IF(ABS((moras2[[#This Row],[EDAD]]-AVERAGE($I:$I))/_xlfn.STDEV.S($I:$I))&gt;1.96,"Atípico","No")</f>
        <v>No</v>
      </c>
      <c r="L4146" t="str">
        <f t="shared" si="128"/>
        <v>26-35</v>
      </c>
      <c r="M4146" t="str">
        <f t="shared" si="129"/>
        <v>0-500.000</v>
      </c>
    </row>
    <row r="4147" spans="1:13" x14ac:dyDescent="0.35">
      <c r="A4147">
        <v>4028</v>
      </c>
      <c r="B4147" t="s">
        <v>15</v>
      </c>
      <c r="C4147">
        <v>284460.38</v>
      </c>
      <c r="D4147" t="s">
        <v>10</v>
      </c>
      <c r="E4147" t="s">
        <v>16</v>
      </c>
      <c r="F4147" t="s">
        <v>12</v>
      </c>
      <c r="G4147" t="s">
        <v>13</v>
      </c>
      <c r="H4147" t="s">
        <v>13</v>
      </c>
      <c r="I4147">
        <v>34</v>
      </c>
      <c r="J4147" t="str">
        <f>IF(ABS((C4147-AVERAGE($C:$C))/_xlfn.STDEV.S(moras2[SALARIO]))&gt;1.96,"Atípico","No")</f>
        <v>No</v>
      </c>
      <c r="K4147" t="str">
        <f>IF(ABS((moras2[[#This Row],[EDAD]]-AVERAGE($I:$I))/_xlfn.STDEV.S($I:$I))&gt;1.96,"Atípico","No")</f>
        <v>No</v>
      </c>
      <c r="L4147" t="str">
        <f t="shared" si="128"/>
        <v>26-35</v>
      </c>
      <c r="M4147" t="str">
        <f t="shared" si="129"/>
        <v>0-500.000</v>
      </c>
    </row>
    <row r="4148" spans="1:13" x14ac:dyDescent="0.35">
      <c r="A4148">
        <v>2120</v>
      </c>
      <c r="B4148" t="s">
        <v>15</v>
      </c>
      <c r="C4148">
        <v>284392</v>
      </c>
      <c r="D4148" t="s">
        <v>10</v>
      </c>
      <c r="E4148" t="s">
        <v>11</v>
      </c>
      <c r="F4148" t="s">
        <v>12</v>
      </c>
      <c r="G4148" t="s">
        <v>13</v>
      </c>
      <c r="H4148" t="s">
        <v>12</v>
      </c>
      <c r="I4148">
        <v>56</v>
      </c>
      <c r="J4148" t="str">
        <f>IF(ABS((C4148-AVERAGE($C:$C))/_xlfn.STDEV.S(moras2[SALARIO]))&gt;1.96,"Atípico","No")</f>
        <v>No</v>
      </c>
      <c r="K4148" t="str">
        <f>IF(ABS((moras2[[#This Row],[EDAD]]-AVERAGE($I:$I))/_xlfn.STDEV.S($I:$I))&gt;1.96,"Atípico","No")</f>
        <v>No</v>
      </c>
      <c r="L4148" t="str">
        <f t="shared" si="128"/>
        <v>56+</v>
      </c>
      <c r="M4148" t="str">
        <f t="shared" si="129"/>
        <v>0-500.000</v>
      </c>
    </row>
    <row r="4149" spans="1:13" x14ac:dyDescent="0.35">
      <c r="A4149">
        <v>3792</v>
      </c>
      <c r="B4149" t="s">
        <v>15</v>
      </c>
      <c r="C4149">
        <v>284340</v>
      </c>
      <c r="D4149" t="s">
        <v>10</v>
      </c>
      <c r="E4149" t="s">
        <v>16</v>
      </c>
      <c r="F4149" t="s">
        <v>12</v>
      </c>
      <c r="G4149" t="s">
        <v>13</v>
      </c>
      <c r="H4149" t="s">
        <v>13</v>
      </c>
      <c r="I4149">
        <v>20</v>
      </c>
      <c r="J4149" t="str">
        <f>IF(ABS((C4149-AVERAGE($C:$C))/_xlfn.STDEV.S(moras2[SALARIO]))&gt;1.96,"Atípico","No")</f>
        <v>No</v>
      </c>
      <c r="K4149" t="str">
        <f>IF(ABS((moras2[[#This Row],[EDAD]]-AVERAGE($I:$I))/_xlfn.STDEV.S($I:$I))&gt;1.96,"Atípico","No")</f>
        <v>No</v>
      </c>
      <c r="L4149" t="str">
        <f t="shared" si="128"/>
        <v>26-35</v>
      </c>
      <c r="M4149" t="str">
        <f t="shared" si="129"/>
        <v>0-500.000</v>
      </c>
    </row>
    <row r="4150" spans="1:13" x14ac:dyDescent="0.35">
      <c r="A4150">
        <v>2610</v>
      </c>
      <c r="B4150" t="s">
        <v>9</v>
      </c>
      <c r="C4150">
        <v>284326</v>
      </c>
      <c r="D4150" t="s">
        <v>10</v>
      </c>
      <c r="E4150" t="s">
        <v>16</v>
      </c>
      <c r="F4150" t="s">
        <v>12</v>
      </c>
      <c r="G4150" t="s">
        <v>13</v>
      </c>
      <c r="H4150" t="s">
        <v>13</v>
      </c>
      <c r="I4150">
        <v>28</v>
      </c>
      <c r="J4150" t="str">
        <f>IF(ABS((C4150-AVERAGE($C:$C))/_xlfn.STDEV.S(moras2[SALARIO]))&gt;1.96,"Atípico","No")</f>
        <v>No</v>
      </c>
      <c r="K4150" t="str">
        <f>IF(ABS((moras2[[#This Row],[EDAD]]-AVERAGE($I:$I))/_xlfn.STDEV.S($I:$I))&gt;1.96,"Atípico","No")</f>
        <v>No</v>
      </c>
      <c r="L4150" t="str">
        <f t="shared" si="128"/>
        <v>26-35</v>
      </c>
      <c r="M4150" t="str">
        <f t="shared" si="129"/>
        <v>0-500.000</v>
      </c>
    </row>
    <row r="4151" spans="1:13" x14ac:dyDescent="0.35">
      <c r="A4151">
        <v>3986</v>
      </c>
      <c r="B4151" t="s">
        <v>9</v>
      </c>
      <c r="C4151">
        <v>284281</v>
      </c>
      <c r="D4151" t="s">
        <v>17</v>
      </c>
      <c r="E4151" t="s">
        <v>16</v>
      </c>
      <c r="F4151" t="s">
        <v>13</v>
      </c>
      <c r="G4151" t="s">
        <v>13</v>
      </c>
      <c r="H4151" t="s">
        <v>13</v>
      </c>
      <c r="I4151">
        <v>30</v>
      </c>
      <c r="J4151" t="str">
        <f>IF(ABS((C4151-AVERAGE($C:$C))/_xlfn.STDEV.S(moras2[SALARIO]))&gt;1.96,"Atípico","No")</f>
        <v>No</v>
      </c>
      <c r="K4151" t="str">
        <f>IF(ABS((moras2[[#This Row],[EDAD]]-AVERAGE($I:$I))/_xlfn.STDEV.S($I:$I))&gt;1.96,"Atípico","No")</f>
        <v>No</v>
      </c>
      <c r="L4151" t="str">
        <f t="shared" si="128"/>
        <v>26-35</v>
      </c>
      <c r="M4151" t="str">
        <f t="shared" si="129"/>
        <v>0-500.000</v>
      </c>
    </row>
    <row r="4152" spans="1:13" x14ac:dyDescent="0.35">
      <c r="A4152">
        <v>3614</v>
      </c>
      <c r="B4152" t="s">
        <v>9</v>
      </c>
      <c r="C4152">
        <v>283803.05</v>
      </c>
      <c r="D4152" t="s">
        <v>10</v>
      </c>
      <c r="E4152" t="s">
        <v>16</v>
      </c>
      <c r="F4152" t="s">
        <v>12</v>
      </c>
      <c r="G4152" t="s">
        <v>13</v>
      </c>
      <c r="H4152" t="s">
        <v>13</v>
      </c>
      <c r="I4152">
        <v>19</v>
      </c>
      <c r="J4152" t="str">
        <f>IF(ABS((C4152-AVERAGE($C:$C))/_xlfn.STDEV.S(moras2[SALARIO]))&gt;1.96,"Atípico","No")</f>
        <v>No</v>
      </c>
      <c r="K4152" t="str">
        <f>IF(ABS((moras2[[#This Row],[EDAD]]-AVERAGE($I:$I))/_xlfn.STDEV.S($I:$I))&gt;1.96,"Atípico","No")</f>
        <v>No</v>
      </c>
      <c r="L4152" t="str">
        <f t="shared" si="128"/>
        <v>26-35</v>
      </c>
      <c r="M4152" t="str">
        <f t="shared" si="129"/>
        <v>0-500.000</v>
      </c>
    </row>
    <row r="4153" spans="1:13" x14ac:dyDescent="0.35">
      <c r="A4153">
        <v>99</v>
      </c>
      <c r="B4153" t="s">
        <v>15</v>
      </c>
      <c r="C4153">
        <v>283745.98</v>
      </c>
      <c r="D4153" t="s">
        <v>10</v>
      </c>
      <c r="E4153" t="s">
        <v>16</v>
      </c>
      <c r="F4153" t="s">
        <v>12</v>
      </c>
      <c r="G4153" t="s">
        <v>13</v>
      </c>
      <c r="H4153" t="s">
        <v>13</v>
      </c>
      <c r="I4153">
        <v>22</v>
      </c>
      <c r="J4153" t="str">
        <f>IF(ABS((C4153-AVERAGE($C:$C))/_xlfn.STDEV.S(moras2[SALARIO]))&gt;1.96,"Atípico","No")</f>
        <v>No</v>
      </c>
      <c r="K4153" t="str">
        <f>IF(ABS((moras2[[#This Row],[EDAD]]-AVERAGE($I:$I))/_xlfn.STDEV.S($I:$I))&gt;1.96,"Atípico","No")</f>
        <v>No</v>
      </c>
      <c r="L4153" t="str">
        <f t="shared" si="128"/>
        <v>26-35</v>
      </c>
      <c r="M4153" t="str">
        <f t="shared" si="129"/>
        <v>0-500.000</v>
      </c>
    </row>
    <row r="4154" spans="1:13" x14ac:dyDescent="0.35">
      <c r="A4154">
        <v>1624</v>
      </c>
      <c r="B4154" t="s">
        <v>15</v>
      </c>
      <c r="C4154">
        <v>283588.21999999997</v>
      </c>
      <c r="D4154" t="s">
        <v>10</v>
      </c>
      <c r="E4154" t="s">
        <v>16</v>
      </c>
      <c r="F4154" t="s">
        <v>12</v>
      </c>
      <c r="G4154" t="s">
        <v>13</v>
      </c>
      <c r="H4154" t="s">
        <v>13</v>
      </c>
      <c r="I4154">
        <v>29</v>
      </c>
      <c r="J4154" t="str">
        <f>IF(ABS((C4154-AVERAGE($C:$C))/_xlfn.STDEV.S(moras2[SALARIO]))&gt;1.96,"Atípico","No")</f>
        <v>No</v>
      </c>
      <c r="K4154" t="str">
        <f>IF(ABS((moras2[[#This Row],[EDAD]]-AVERAGE($I:$I))/_xlfn.STDEV.S($I:$I))&gt;1.96,"Atípico","No")</f>
        <v>No</v>
      </c>
      <c r="L4154" t="str">
        <f t="shared" si="128"/>
        <v>26-35</v>
      </c>
      <c r="M4154" t="str">
        <f t="shared" si="129"/>
        <v>0-500.000</v>
      </c>
    </row>
    <row r="4155" spans="1:13" x14ac:dyDescent="0.35">
      <c r="A4155">
        <v>2829</v>
      </c>
      <c r="B4155" t="s">
        <v>9</v>
      </c>
      <c r="C4155">
        <v>283181.96000000002</v>
      </c>
      <c r="D4155" t="s">
        <v>10</v>
      </c>
      <c r="E4155" t="s">
        <v>16</v>
      </c>
      <c r="F4155" t="s">
        <v>12</v>
      </c>
      <c r="G4155" t="s">
        <v>13</v>
      </c>
      <c r="H4155" t="s">
        <v>13</v>
      </c>
      <c r="I4155">
        <v>50</v>
      </c>
      <c r="J4155" t="str">
        <f>IF(ABS((C4155-AVERAGE($C:$C))/_xlfn.STDEV.S(moras2[SALARIO]))&gt;1.96,"Atípico","No")</f>
        <v>No</v>
      </c>
      <c r="K4155" t="str">
        <f>IF(ABS((moras2[[#This Row],[EDAD]]-AVERAGE($I:$I))/_xlfn.STDEV.S($I:$I))&gt;1.96,"Atípico","No")</f>
        <v>No</v>
      </c>
      <c r="L4155" t="str">
        <f t="shared" si="128"/>
        <v>46-55</v>
      </c>
      <c r="M4155" t="str">
        <f t="shared" si="129"/>
        <v>0-500.000</v>
      </c>
    </row>
    <row r="4156" spans="1:13" x14ac:dyDescent="0.35">
      <c r="A4156">
        <v>3537</v>
      </c>
      <c r="B4156" t="s">
        <v>15</v>
      </c>
      <c r="C4156">
        <v>283144</v>
      </c>
      <c r="D4156" t="s">
        <v>10</v>
      </c>
      <c r="E4156" t="s">
        <v>16</v>
      </c>
      <c r="F4156" t="s">
        <v>12</v>
      </c>
      <c r="G4156" t="s">
        <v>13</v>
      </c>
      <c r="H4156" t="s">
        <v>13</v>
      </c>
      <c r="I4156">
        <v>38</v>
      </c>
      <c r="J4156" t="str">
        <f>IF(ABS((C4156-AVERAGE($C:$C))/_xlfn.STDEV.S(moras2[SALARIO]))&gt;1.96,"Atípico","No")</f>
        <v>No</v>
      </c>
      <c r="K4156" t="str">
        <f>IF(ABS((moras2[[#This Row],[EDAD]]-AVERAGE($I:$I))/_xlfn.STDEV.S($I:$I))&gt;1.96,"Atípico","No")</f>
        <v>No</v>
      </c>
      <c r="L4156" t="str">
        <f t="shared" si="128"/>
        <v>36-45</v>
      </c>
      <c r="M4156" t="str">
        <f t="shared" si="129"/>
        <v>0-500.000</v>
      </c>
    </row>
    <row r="4157" spans="1:13" x14ac:dyDescent="0.35">
      <c r="A4157">
        <v>1279</v>
      </c>
      <c r="B4157" t="s">
        <v>9</v>
      </c>
      <c r="C4157">
        <v>282305</v>
      </c>
      <c r="D4157" t="s">
        <v>17</v>
      </c>
      <c r="E4157" t="s">
        <v>16</v>
      </c>
      <c r="F4157" t="s">
        <v>12</v>
      </c>
      <c r="G4157" t="s">
        <v>12</v>
      </c>
      <c r="H4157" t="s">
        <v>13</v>
      </c>
      <c r="I4157">
        <v>45</v>
      </c>
      <c r="J4157" t="str">
        <f>IF(ABS((C4157-AVERAGE($C:$C))/_xlfn.STDEV.S(moras2[SALARIO]))&gt;1.96,"Atípico","No")</f>
        <v>No</v>
      </c>
      <c r="K4157" t="str">
        <f>IF(ABS((moras2[[#This Row],[EDAD]]-AVERAGE($I:$I))/_xlfn.STDEV.S($I:$I))&gt;1.96,"Atípico","No")</f>
        <v>No</v>
      </c>
      <c r="L4157" t="str">
        <f t="shared" si="128"/>
        <v>36-45</v>
      </c>
      <c r="M4157" t="str">
        <f t="shared" si="129"/>
        <v>0-500.000</v>
      </c>
    </row>
    <row r="4158" spans="1:13" x14ac:dyDescent="0.35">
      <c r="A4158">
        <v>14</v>
      </c>
      <c r="B4158" t="s">
        <v>9</v>
      </c>
      <c r="C4158">
        <v>282305</v>
      </c>
      <c r="D4158" t="s">
        <v>17</v>
      </c>
      <c r="E4158" t="s">
        <v>16</v>
      </c>
      <c r="F4158" t="s">
        <v>12</v>
      </c>
      <c r="G4158" t="s">
        <v>13</v>
      </c>
      <c r="H4158" t="s">
        <v>13</v>
      </c>
      <c r="I4158">
        <v>51</v>
      </c>
      <c r="J4158" t="str">
        <f>IF(ABS((C4158-AVERAGE($C:$C))/_xlfn.STDEV.S(moras2[SALARIO]))&gt;1.96,"Atípico","No")</f>
        <v>No</v>
      </c>
      <c r="K4158" t="str">
        <f>IF(ABS((moras2[[#This Row],[EDAD]]-AVERAGE($I:$I))/_xlfn.STDEV.S($I:$I))&gt;1.96,"Atípico","No")</f>
        <v>No</v>
      </c>
      <c r="L4158" t="str">
        <f t="shared" si="128"/>
        <v>46-55</v>
      </c>
      <c r="M4158" t="str">
        <f t="shared" si="129"/>
        <v>0-500.000</v>
      </c>
    </row>
    <row r="4159" spans="1:13" x14ac:dyDescent="0.35">
      <c r="A4159">
        <v>2297</v>
      </c>
      <c r="B4159" t="s">
        <v>15</v>
      </c>
      <c r="C4159">
        <v>282305</v>
      </c>
      <c r="D4159" t="s">
        <v>17</v>
      </c>
      <c r="E4159" t="s">
        <v>16</v>
      </c>
      <c r="F4159" t="s">
        <v>12</v>
      </c>
      <c r="G4159" t="s">
        <v>13</v>
      </c>
      <c r="H4159" t="s">
        <v>13</v>
      </c>
      <c r="I4159">
        <v>52</v>
      </c>
      <c r="J4159" t="str">
        <f>IF(ABS((C4159-AVERAGE($C:$C))/_xlfn.STDEV.S(moras2[SALARIO]))&gt;1.96,"Atípico","No")</f>
        <v>No</v>
      </c>
      <c r="K4159" t="str">
        <f>IF(ABS((moras2[[#This Row],[EDAD]]-AVERAGE($I:$I))/_xlfn.STDEV.S($I:$I))&gt;1.96,"Atípico","No")</f>
        <v>No</v>
      </c>
      <c r="L4159" t="str">
        <f t="shared" si="128"/>
        <v>46-55</v>
      </c>
      <c r="M4159" t="str">
        <f t="shared" si="129"/>
        <v>0-500.000</v>
      </c>
    </row>
    <row r="4160" spans="1:13" x14ac:dyDescent="0.35">
      <c r="A4160">
        <v>3365</v>
      </c>
      <c r="B4160" t="s">
        <v>15</v>
      </c>
      <c r="C4160">
        <v>282305</v>
      </c>
      <c r="D4160" t="s">
        <v>17</v>
      </c>
      <c r="E4160" t="s">
        <v>16</v>
      </c>
      <c r="F4160" t="s">
        <v>13</v>
      </c>
      <c r="G4160" t="s">
        <v>13</v>
      </c>
      <c r="H4160" t="s">
        <v>13</v>
      </c>
      <c r="I4160">
        <v>65</v>
      </c>
      <c r="J4160" t="str">
        <f>IF(ABS((C4160-AVERAGE($C:$C))/_xlfn.STDEV.S(moras2[SALARIO]))&gt;1.96,"Atípico","No")</f>
        <v>No</v>
      </c>
      <c r="K4160" t="str">
        <f>IF(ABS((moras2[[#This Row],[EDAD]]-AVERAGE($I:$I))/_xlfn.STDEV.S($I:$I))&gt;1.96,"Atípico","No")</f>
        <v>No</v>
      </c>
      <c r="L4160" t="str">
        <f t="shared" si="128"/>
        <v>56+</v>
      </c>
      <c r="M4160" t="str">
        <f t="shared" si="129"/>
        <v>0-500.000</v>
      </c>
    </row>
    <row r="4161" spans="1:13" x14ac:dyDescent="0.35">
      <c r="A4161">
        <v>1967</v>
      </c>
      <c r="B4161" t="s">
        <v>9</v>
      </c>
      <c r="C4161">
        <v>282305</v>
      </c>
      <c r="D4161" t="s">
        <v>18</v>
      </c>
      <c r="E4161" t="s">
        <v>16</v>
      </c>
      <c r="F4161" t="s">
        <v>12</v>
      </c>
      <c r="G4161" t="s">
        <v>13</v>
      </c>
      <c r="H4161" t="s">
        <v>13</v>
      </c>
      <c r="I4161">
        <v>29</v>
      </c>
      <c r="J4161" t="str">
        <f>IF(ABS((C4161-AVERAGE($C:$C))/_xlfn.STDEV.S(moras2[SALARIO]))&gt;1.96,"Atípico","No")</f>
        <v>No</v>
      </c>
      <c r="K4161" t="str">
        <f>IF(ABS((moras2[[#This Row],[EDAD]]-AVERAGE($I:$I))/_xlfn.STDEV.S($I:$I))&gt;1.96,"Atípico","No")</f>
        <v>No</v>
      </c>
      <c r="L4161" t="str">
        <f t="shared" si="128"/>
        <v>26-35</v>
      </c>
      <c r="M4161" t="str">
        <f t="shared" si="129"/>
        <v>0-500.000</v>
      </c>
    </row>
    <row r="4162" spans="1:13" x14ac:dyDescent="0.35">
      <c r="A4162">
        <v>1423</v>
      </c>
      <c r="B4162" t="s">
        <v>9</v>
      </c>
      <c r="C4162">
        <v>282305</v>
      </c>
      <c r="D4162" t="s">
        <v>18</v>
      </c>
      <c r="E4162" t="s">
        <v>16</v>
      </c>
      <c r="F4162" t="s">
        <v>12</v>
      </c>
      <c r="G4162" t="s">
        <v>13</v>
      </c>
      <c r="H4162" t="s">
        <v>12</v>
      </c>
      <c r="I4162">
        <v>34</v>
      </c>
      <c r="J4162" t="str">
        <f>IF(ABS((C4162-AVERAGE($C:$C))/_xlfn.STDEV.S(moras2[SALARIO]))&gt;1.96,"Atípico","No")</f>
        <v>No</v>
      </c>
      <c r="K4162" t="str">
        <f>IF(ABS((moras2[[#This Row],[EDAD]]-AVERAGE($I:$I))/_xlfn.STDEV.S($I:$I))&gt;1.96,"Atípico","No")</f>
        <v>No</v>
      </c>
      <c r="L4162" t="str">
        <f t="shared" ref="L4162:L4225" si="130">IF(I4162&lt;=35,"26-35",IF(I4162&lt;=45,"36-45",IF(I4162&lt;=55,"46-55","56+")))</f>
        <v>26-35</v>
      </c>
      <c r="M4162" t="str">
        <f t="shared" ref="M4162:M4225" si="131">IF(C4162&lt;=500000,"0-500.000",
IF(C4162&lt;=1000000,"500.001-1.000.000",
IF(C4162&lt;=5000000,"1.000.001-5.000.000",
"5.000.001-16.858.742")))</f>
        <v>0-500.000</v>
      </c>
    </row>
    <row r="4163" spans="1:13" x14ac:dyDescent="0.35">
      <c r="A4163">
        <v>1620</v>
      </c>
      <c r="B4163" t="s">
        <v>15</v>
      </c>
      <c r="C4163">
        <v>282216</v>
      </c>
      <c r="D4163" t="s">
        <v>10</v>
      </c>
      <c r="E4163" t="s">
        <v>16</v>
      </c>
      <c r="F4163" t="s">
        <v>12</v>
      </c>
      <c r="G4163" t="s">
        <v>12</v>
      </c>
      <c r="H4163" t="s">
        <v>13</v>
      </c>
      <c r="I4163">
        <v>22</v>
      </c>
      <c r="J4163" t="str">
        <f>IF(ABS((C4163-AVERAGE($C:$C))/_xlfn.STDEV.S(moras2[SALARIO]))&gt;1.96,"Atípico","No")</f>
        <v>No</v>
      </c>
      <c r="K4163" t="str">
        <f>IF(ABS((moras2[[#This Row],[EDAD]]-AVERAGE($I:$I))/_xlfn.STDEV.S($I:$I))&gt;1.96,"Atípico","No")</f>
        <v>No</v>
      </c>
      <c r="L4163" t="str">
        <f t="shared" si="130"/>
        <v>26-35</v>
      </c>
      <c r="M4163" t="str">
        <f t="shared" si="131"/>
        <v>0-500.000</v>
      </c>
    </row>
    <row r="4164" spans="1:13" x14ac:dyDescent="0.35">
      <c r="A4164">
        <v>271</v>
      </c>
      <c r="B4164" t="s">
        <v>9</v>
      </c>
      <c r="C4164">
        <v>281250</v>
      </c>
      <c r="D4164" t="s">
        <v>10</v>
      </c>
      <c r="E4164" t="s">
        <v>11</v>
      </c>
      <c r="F4164" t="s">
        <v>12</v>
      </c>
      <c r="G4164" t="s">
        <v>13</v>
      </c>
      <c r="H4164" t="s">
        <v>13</v>
      </c>
      <c r="I4164">
        <v>58</v>
      </c>
      <c r="J4164" t="str">
        <f>IF(ABS((C4164-AVERAGE($C:$C))/_xlfn.STDEV.S(moras2[SALARIO]))&gt;1.96,"Atípico","No")</f>
        <v>No</v>
      </c>
      <c r="K4164" t="str">
        <f>IF(ABS((moras2[[#This Row],[EDAD]]-AVERAGE($I:$I))/_xlfn.STDEV.S($I:$I))&gt;1.96,"Atípico","No")</f>
        <v>No</v>
      </c>
      <c r="L4164" t="str">
        <f t="shared" si="130"/>
        <v>56+</v>
      </c>
      <c r="M4164" t="str">
        <f t="shared" si="131"/>
        <v>0-500.000</v>
      </c>
    </row>
    <row r="4165" spans="1:13" x14ac:dyDescent="0.35">
      <c r="A4165">
        <v>4570</v>
      </c>
      <c r="B4165" t="s">
        <v>9</v>
      </c>
      <c r="C4165">
        <v>280000</v>
      </c>
      <c r="D4165" t="s">
        <v>10</v>
      </c>
      <c r="E4165" t="s">
        <v>16</v>
      </c>
      <c r="F4165" t="s">
        <v>12</v>
      </c>
      <c r="G4165" t="s">
        <v>13</v>
      </c>
      <c r="H4165" t="s">
        <v>13</v>
      </c>
      <c r="I4165">
        <v>24</v>
      </c>
      <c r="J4165" t="str">
        <f>IF(ABS((C4165-AVERAGE($C:$C))/_xlfn.STDEV.S(moras2[SALARIO]))&gt;1.96,"Atípico","No")</f>
        <v>No</v>
      </c>
      <c r="K4165" t="str">
        <f>IF(ABS((moras2[[#This Row],[EDAD]]-AVERAGE($I:$I))/_xlfn.STDEV.S($I:$I))&gt;1.96,"Atípico","No")</f>
        <v>No</v>
      </c>
      <c r="L4165" t="str">
        <f t="shared" si="130"/>
        <v>26-35</v>
      </c>
      <c r="M4165" t="str">
        <f t="shared" si="131"/>
        <v>0-500.000</v>
      </c>
    </row>
    <row r="4166" spans="1:13" x14ac:dyDescent="0.35">
      <c r="A4166">
        <v>2617</v>
      </c>
      <c r="B4166" t="s">
        <v>15</v>
      </c>
      <c r="C4166">
        <v>280000</v>
      </c>
      <c r="D4166" t="s">
        <v>10</v>
      </c>
      <c r="E4166" t="s">
        <v>16</v>
      </c>
      <c r="F4166" t="s">
        <v>12</v>
      </c>
      <c r="G4166" t="s">
        <v>12</v>
      </c>
      <c r="H4166" t="s">
        <v>13</v>
      </c>
      <c r="I4166">
        <v>25</v>
      </c>
      <c r="J4166" t="str">
        <f>IF(ABS((C4166-AVERAGE($C:$C))/_xlfn.STDEV.S(moras2[SALARIO]))&gt;1.96,"Atípico","No")</f>
        <v>No</v>
      </c>
      <c r="K4166" t="str">
        <f>IF(ABS((moras2[[#This Row],[EDAD]]-AVERAGE($I:$I))/_xlfn.STDEV.S($I:$I))&gt;1.96,"Atípico","No")</f>
        <v>No</v>
      </c>
      <c r="L4166" t="str">
        <f t="shared" si="130"/>
        <v>26-35</v>
      </c>
      <c r="M4166" t="str">
        <f t="shared" si="131"/>
        <v>0-500.000</v>
      </c>
    </row>
    <row r="4167" spans="1:13" x14ac:dyDescent="0.35">
      <c r="A4167">
        <v>4122</v>
      </c>
      <c r="B4167" t="s">
        <v>9</v>
      </c>
      <c r="C4167">
        <v>280000</v>
      </c>
      <c r="D4167" t="s">
        <v>10</v>
      </c>
      <c r="E4167" t="s">
        <v>16</v>
      </c>
      <c r="F4167" t="s">
        <v>12</v>
      </c>
      <c r="G4167" t="s">
        <v>12</v>
      </c>
      <c r="H4167" t="s">
        <v>13</v>
      </c>
      <c r="I4167">
        <v>26</v>
      </c>
      <c r="J4167" t="str">
        <f>IF(ABS((C4167-AVERAGE($C:$C))/_xlfn.STDEV.S(moras2[SALARIO]))&gt;1.96,"Atípico","No")</f>
        <v>No</v>
      </c>
      <c r="K4167" t="str">
        <f>IF(ABS((moras2[[#This Row],[EDAD]]-AVERAGE($I:$I))/_xlfn.STDEV.S($I:$I))&gt;1.96,"Atípico","No")</f>
        <v>No</v>
      </c>
      <c r="L4167" t="str">
        <f t="shared" si="130"/>
        <v>26-35</v>
      </c>
      <c r="M4167" t="str">
        <f t="shared" si="131"/>
        <v>0-500.000</v>
      </c>
    </row>
    <row r="4168" spans="1:13" x14ac:dyDescent="0.35">
      <c r="A4168">
        <v>525</v>
      </c>
      <c r="B4168" t="s">
        <v>15</v>
      </c>
      <c r="C4168">
        <v>280000</v>
      </c>
      <c r="D4168" t="s">
        <v>10</v>
      </c>
      <c r="E4168" t="s">
        <v>16</v>
      </c>
      <c r="F4168" t="s">
        <v>12</v>
      </c>
      <c r="G4168" t="s">
        <v>13</v>
      </c>
      <c r="H4168" t="s">
        <v>13</v>
      </c>
      <c r="I4168">
        <v>27</v>
      </c>
      <c r="J4168" t="str">
        <f>IF(ABS((C4168-AVERAGE($C:$C))/_xlfn.STDEV.S(moras2[SALARIO]))&gt;1.96,"Atípico","No")</f>
        <v>No</v>
      </c>
      <c r="K4168" t="str">
        <f>IF(ABS((moras2[[#This Row],[EDAD]]-AVERAGE($I:$I))/_xlfn.STDEV.S($I:$I))&gt;1.96,"Atípico","No")</f>
        <v>No</v>
      </c>
      <c r="L4168" t="str">
        <f t="shared" si="130"/>
        <v>26-35</v>
      </c>
      <c r="M4168" t="str">
        <f t="shared" si="131"/>
        <v>0-500.000</v>
      </c>
    </row>
    <row r="4169" spans="1:13" x14ac:dyDescent="0.35">
      <c r="A4169">
        <v>380</v>
      </c>
      <c r="B4169" t="s">
        <v>9</v>
      </c>
      <c r="C4169">
        <v>280000</v>
      </c>
      <c r="D4169" t="s">
        <v>10</v>
      </c>
      <c r="E4169" t="s">
        <v>16</v>
      </c>
      <c r="F4169" t="s">
        <v>12</v>
      </c>
      <c r="G4169" t="s">
        <v>13</v>
      </c>
      <c r="H4169" t="s">
        <v>13</v>
      </c>
      <c r="I4169">
        <v>33</v>
      </c>
      <c r="J4169" t="str">
        <f>IF(ABS((C4169-AVERAGE($C:$C))/_xlfn.STDEV.S(moras2[SALARIO]))&gt;1.96,"Atípico","No")</f>
        <v>No</v>
      </c>
      <c r="K4169" t="str">
        <f>IF(ABS((moras2[[#This Row],[EDAD]]-AVERAGE($I:$I))/_xlfn.STDEV.S($I:$I))&gt;1.96,"Atípico","No")</f>
        <v>No</v>
      </c>
      <c r="L4169" t="str">
        <f t="shared" si="130"/>
        <v>26-35</v>
      </c>
      <c r="M4169" t="str">
        <f t="shared" si="131"/>
        <v>0-500.000</v>
      </c>
    </row>
    <row r="4170" spans="1:13" x14ac:dyDescent="0.35">
      <c r="A4170">
        <v>1299</v>
      </c>
      <c r="B4170" t="s">
        <v>15</v>
      </c>
      <c r="C4170">
        <v>280000</v>
      </c>
      <c r="D4170" t="s">
        <v>10</v>
      </c>
      <c r="E4170" t="s">
        <v>16</v>
      </c>
      <c r="F4170" t="s">
        <v>12</v>
      </c>
      <c r="G4170" t="s">
        <v>13</v>
      </c>
      <c r="H4170" t="s">
        <v>13</v>
      </c>
      <c r="I4170">
        <v>33</v>
      </c>
      <c r="J4170" t="str">
        <f>IF(ABS((C4170-AVERAGE($C:$C))/_xlfn.STDEV.S(moras2[SALARIO]))&gt;1.96,"Atípico","No")</f>
        <v>No</v>
      </c>
      <c r="K4170" t="str">
        <f>IF(ABS((moras2[[#This Row],[EDAD]]-AVERAGE($I:$I))/_xlfn.STDEV.S($I:$I))&gt;1.96,"Atípico","No")</f>
        <v>No</v>
      </c>
      <c r="L4170" t="str">
        <f t="shared" si="130"/>
        <v>26-35</v>
      </c>
      <c r="M4170" t="str">
        <f t="shared" si="131"/>
        <v>0-500.000</v>
      </c>
    </row>
    <row r="4171" spans="1:13" x14ac:dyDescent="0.35">
      <c r="A4171">
        <v>1916</v>
      </c>
      <c r="B4171" t="s">
        <v>15</v>
      </c>
      <c r="C4171">
        <v>280000</v>
      </c>
      <c r="D4171" t="s">
        <v>10</v>
      </c>
      <c r="E4171" t="s">
        <v>16</v>
      </c>
      <c r="F4171" t="s">
        <v>12</v>
      </c>
      <c r="G4171" t="s">
        <v>13</v>
      </c>
      <c r="H4171" t="s">
        <v>13</v>
      </c>
      <c r="I4171">
        <v>38</v>
      </c>
      <c r="J4171" t="str">
        <f>IF(ABS((C4171-AVERAGE($C:$C))/_xlfn.STDEV.S(moras2[SALARIO]))&gt;1.96,"Atípico","No")</f>
        <v>No</v>
      </c>
      <c r="K4171" t="str">
        <f>IF(ABS((moras2[[#This Row],[EDAD]]-AVERAGE($I:$I))/_xlfn.STDEV.S($I:$I))&gt;1.96,"Atípico","No")</f>
        <v>No</v>
      </c>
      <c r="L4171" t="str">
        <f t="shared" si="130"/>
        <v>36-45</v>
      </c>
      <c r="M4171" t="str">
        <f t="shared" si="131"/>
        <v>0-500.000</v>
      </c>
    </row>
    <row r="4172" spans="1:13" x14ac:dyDescent="0.35">
      <c r="A4172">
        <v>3260</v>
      </c>
      <c r="B4172" t="s">
        <v>9</v>
      </c>
      <c r="C4172">
        <v>280000</v>
      </c>
      <c r="D4172" t="s">
        <v>10</v>
      </c>
      <c r="E4172" t="s">
        <v>16</v>
      </c>
      <c r="F4172" t="s">
        <v>12</v>
      </c>
      <c r="G4172" t="s">
        <v>13</v>
      </c>
      <c r="H4172" t="s">
        <v>13</v>
      </c>
      <c r="I4172">
        <v>40</v>
      </c>
      <c r="J4172" t="str">
        <f>IF(ABS((C4172-AVERAGE($C:$C))/_xlfn.STDEV.S(moras2[SALARIO]))&gt;1.96,"Atípico","No")</f>
        <v>No</v>
      </c>
      <c r="K4172" t="str">
        <f>IF(ABS((moras2[[#This Row],[EDAD]]-AVERAGE($I:$I))/_xlfn.STDEV.S($I:$I))&gt;1.96,"Atípico","No")</f>
        <v>No</v>
      </c>
      <c r="L4172" t="str">
        <f t="shared" si="130"/>
        <v>36-45</v>
      </c>
      <c r="M4172" t="str">
        <f t="shared" si="131"/>
        <v>0-500.000</v>
      </c>
    </row>
    <row r="4173" spans="1:13" x14ac:dyDescent="0.35">
      <c r="A4173">
        <v>3208</v>
      </c>
      <c r="B4173" t="s">
        <v>15</v>
      </c>
      <c r="C4173">
        <v>280000</v>
      </c>
      <c r="D4173" t="s">
        <v>10</v>
      </c>
      <c r="E4173" t="s">
        <v>16</v>
      </c>
      <c r="F4173" t="s">
        <v>12</v>
      </c>
      <c r="G4173" t="s">
        <v>12</v>
      </c>
      <c r="H4173" t="s">
        <v>12</v>
      </c>
      <c r="I4173">
        <v>44</v>
      </c>
      <c r="J4173" t="str">
        <f>IF(ABS((C4173-AVERAGE($C:$C))/_xlfn.STDEV.S(moras2[SALARIO]))&gt;1.96,"Atípico","No")</f>
        <v>No</v>
      </c>
      <c r="K4173" t="str">
        <f>IF(ABS((moras2[[#This Row],[EDAD]]-AVERAGE($I:$I))/_xlfn.STDEV.S($I:$I))&gt;1.96,"Atípico","No")</f>
        <v>No</v>
      </c>
      <c r="L4173" t="str">
        <f t="shared" si="130"/>
        <v>36-45</v>
      </c>
      <c r="M4173" t="str">
        <f t="shared" si="131"/>
        <v>0-500.000</v>
      </c>
    </row>
    <row r="4174" spans="1:13" x14ac:dyDescent="0.35">
      <c r="A4174">
        <v>4510</v>
      </c>
      <c r="B4174" t="s">
        <v>15</v>
      </c>
      <c r="C4174">
        <v>280000</v>
      </c>
      <c r="D4174" t="s">
        <v>10</v>
      </c>
      <c r="E4174" t="s">
        <v>16</v>
      </c>
      <c r="F4174" t="s">
        <v>12</v>
      </c>
      <c r="G4174" t="s">
        <v>13</v>
      </c>
      <c r="H4174" t="s">
        <v>12</v>
      </c>
      <c r="I4174">
        <v>48</v>
      </c>
      <c r="J4174" t="str">
        <f>IF(ABS((C4174-AVERAGE($C:$C))/_xlfn.STDEV.S(moras2[SALARIO]))&gt;1.96,"Atípico","No")</f>
        <v>No</v>
      </c>
      <c r="K4174" t="str">
        <f>IF(ABS((moras2[[#This Row],[EDAD]]-AVERAGE($I:$I))/_xlfn.STDEV.S($I:$I))&gt;1.96,"Atípico","No")</f>
        <v>No</v>
      </c>
      <c r="L4174" t="str">
        <f t="shared" si="130"/>
        <v>46-55</v>
      </c>
      <c r="M4174" t="str">
        <f t="shared" si="131"/>
        <v>0-500.000</v>
      </c>
    </row>
    <row r="4175" spans="1:13" x14ac:dyDescent="0.35">
      <c r="A4175">
        <v>1741</v>
      </c>
      <c r="B4175" t="s">
        <v>9</v>
      </c>
      <c r="C4175">
        <v>280000</v>
      </c>
      <c r="D4175" t="s">
        <v>10</v>
      </c>
      <c r="E4175" t="s">
        <v>16</v>
      </c>
      <c r="F4175" t="s">
        <v>12</v>
      </c>
      <c r="G4175" t="s">
        <v>13</v>
      </c>
      <c r="H4175" t="s">
        <v>12</v>
      </c>
      <c r="I4175">
        <v>56</v>
      </c>
      <c r="J4175" t="str">
        <f>IF(ABS((C4175-AVERAGE($C:$C))/_xlfn.STDEV.S(moras2[SALARIO]))&gt;1.96,"Atípico","No")</f>
        <v>No</v>
      </c>
      <c r="K4175" t="str">
        <f>IF(ABS((moras2[[#This Row],[EDAD]]-AVERAGE($I:$I))/_xlfn.STDEV.S($I:$I))&gt;1.96,"Atípico","No")</f>
        <v>No</v>
      </c>
      <c r="L4175" t="str">
        <f t="shared" si="130"/>
        <v>56+</v>
      </c>
      <c r="M4175" t="str">
        <f t="shared" si="131"/>
        <v>0-500.000</v>
      </c>
    </row>
    <row r="4176" spans="1:13" x14ac:dyDescent="0.35">
      <c r="A4176">
        <v>648</v>
      </c>
      <c r="B4176" t="s">
        <v>15</v>
      </c>
      <c r="C4176">
        <v>280000</v>
      </c>
      <c r="D4176" t="s">
        <v>10</v>
      </c>
      <c r="E4176" t="s">
        <v>16</v>
      </c>
      <c r="F4176" t="s">
        <v>12</v>
      </c>
      <c r="G4176" t="s">
        <v>12</v>
      </c>
      <c r="H4176" t="s">
        <v>13</v>
      </c>
      <c r="I4176">
        <v>59</v>
      </c>
      <c r="J4176" t="str">
        <f>IF(ABS((C4176-AVERAGE($C:$C))/_xlfn.STDEV.S(moras2[SALARIO]))&gt;1.96,"Atípico","No")</f>
        <v>No</v>
      </c>
      <c r="K4176" t="str">
        <f>IF(ABS((moras2[[#This Row],[EDAD]]-AVERAGE($I:$I))/_xlfn.STDEV.S($I:$I))&gt;1.96,"Atípico","No")</f>
        <v>No</v>
      </c>
      <c r="L4176" t="str">
        <f t="shared" si="130"/>
        <v>56+</v>
      </c>
      <c r="M4176" t="str">
        <f t="shared" si="131"/>
        <v>0-500.000</v>
      </c>
    </row>
    <row r="4177" spans="1:13" x14ac:dyDescent="0.35">
      <c r="A4177">
        <v>3343</v>
      </c>
      <c r="B4177" t="s">
        <v>9</v>
      </c>
      <c r="C4177">
        <v>280000</v>
      </c>
      <c r="D4177" t="s">
        <v>10</v>
      </c>
      <c r="E4177" t="s">
        <v>16</v>
      </c>
      <c r="F4177" t="s">
        <v>12</v>
      </c>
      <c r="G4177" t="s">
        <v>13</v>
      </c>
      <c r="H4177" t="s">
        <v>13</v>
      </c>
      <c r="I4177">
        <v>70</v>
      </c>
      <c r="J4177" t="str">
        <f>IF(ABS((C4177-AVERAGE($C:$C))/_xlfn.STDEV.S(moras2[SALARIO]))&gt;1.96,"Atípico","No")</f>
        <v>No</v>
      </c>
      <c r="K4177" t="str">
        <f>IF(ABS((moras2[[#This Row],[EDAD]]-AVERAGE($I:$I))/_xlfn.STDEV.S($I:$I))&gt;1.96,"Atípico","No")</f>
        <v>Atípico</v>
      </c>
      <c r="L4177" t="str">
        <f t="shared" si="130"/>
        <v>56+</v>
      </c>
      <c r="M4177" t="str">
        <f t="shared" si="131"/>
        <v>0-500.000</v>
      </c>
    </row>
    <row r="4178" spans="1:13" x14ac:dyDescent="0.35">
      <c r="A4178">
        <v>1686</v>
      </c>
      <c r="B4178" t="s">
        <v>9</v>
      </c>
      <c r="C4178">
        <v>280000</v>
      </c>
      <c r="D4178" t="s">
        <v>10</v>
      </c>
      <c r="E4178" t="s">
        <v>16</v>
      </c>
      <c r="F4178" t="s">
        <v>12</v>
      </c>
      <c r="G4178" t="s">
        <v>13</v>
      </c>
      <c r="H4178" t="s">
        <v>13</v>
      </c>
      <c r="I4178">
        <v>85</v>
      </c>
      <c r="J4178" t="str">
        <f>IF(ABS((C4178-AVERAGE($C:$C))/_xlfn.STDEV.S(moras2[SALARIO]))&gt;1.96,"Atípico","No")</f>
        <v>No</v>
      </c>
      <c r="K4178" t="str">
        <f>IF(ABS((moras2[[#This Row],[EDAD]]-AVERAGE($I:$I))/_xlfn.STDEV.S($I:$I))&gt;1.96,"Atípico","No")</f>
        <v>Atípico</v>
      </c>
      <c r="L4178" t="str">
        <f t="shared" si="130"/>
        <v>56+</v>
      </c>
      <c r="M4178" t="str">
        <f t="shared" si="131"/>
        <v>0-500.000</v>
      </c>
    </row>
    <row r="4179" spans="1:13" x14ac:dyDescent="0.35">
      <c r="A4179">
        <v>3831</v>
      </c>
      <c r="B4179" t="s">
        <v>15</v>
      </c>
      <c r="C4179">
        <v>280000</v>
      </c>
      <c r="D4179" t="s">
        <v>17</v>
      </c>
      <c r="E4179" t="s">
        <v>16</v>
      </c>
      <c r="F4179" t="s">
        <v>12</v>
      </c>
      <c r="G4179" t="s">
        <v>13</v>
      </c>
      <c r="H4179" t="s">
        <v>13</v>
      </c>
      <c r="I4179">
        <v>33</v>
      </c>
      <c r="J4179" t="str">
        <f>IF(ABS((C4179-AVERAGE($C:$C))/_xlfn.STDEV.S(moras2[SALARIO]))&gt;1.96,"Atípico","No")</f>
        <v>No</v>
      </c>
      <c r="K4179" t="str">
        <f>IF(ABS((moras2[[#This Row],[EDAD]]-AVERAGE($I:$I))/_xlfn.STDEV.S($I:$I))&gt;1.96,"Atípico","No")</f>
        <v>No</v>
      </c>
      <c r="L4179" t="str">
        <f t="shared" si="130"/>
        <v>26-35</v>
      </c>
      <c r="M4179" t="str">
        <f t="shared" si="131"/>
        <v>0-500.000</v>
      </c>
    </row>
    <row r="4180" spans="1:13" x14ac:dyDescent="0.35">
      <c r="A4180">
        <v>3331</v>
      </c>
      <c r="B4180" t="s">
        <v>9</v>
      </c>
      <c r="C4180">
        <v>280000</v>
      </c>
      <c r="D4180" t="s">
        <v>18</v>
      </c>
      <c r="E4180" t="s">
        <v>16</v>
      </c>
      <c r="F4180" t="s">
        <v>12</v>
      </c>
      <c r="G4180" t="s">
        <v>13</v>
      </c>
      <c r="H4180" t="s">
        <v>13</v>
      </c>
      <c r="I4180">
        <v>40</v>
      </c>
      <c r="J4180" t="str">
        <f>IF(ABS((C4180-AVERAGE($C:$C))/_xlfn.STDEV.S(moras2[SALARIO]))&gt;1.96,"Atípico","No")</f>
        <v>No</v>
      </c>
      <c r="K4180" t="str">
        <f>IF(ABS((moras2[[#This Row],[EDAD]]-AVERAGE($I:$I))/_xlfn.STDEV.S($I:$I))&gt;1.96,"Atípico","No")</f>
        <v>No</v>
      </c>
      <c r="L4180" t="str">
        <f t="shared" si="130"/>
        <v>36-45</v>
      </c>
      <c r="M4180" t="str">
        <f t="shared" si="131"/>
        <v>0-500.000</v>
      </c>
    </row>
    <row r="4181" spans="1:13" x14ac:dyDescent="0.35">
      <c r="A4181">
        <v>3566</v>
      </c>
      <c r="B4181" t="s">
        <v>9</v>
      </c>
      <c r="C4181">
        <v>279985.18</v>
      </c>
      <c r="D4181" t="s">
        <v>10</v>
      </c>
      <c r="E4181" t="s">
        <v>16</v>
      </c>
      <c r="F4181" t="s">
        <v>12</v>
      </c>
      <c r="G4181" t="s">
        <v>13</v>
      </c>
      <c r="H4181" t="s">
        <v>13</v>
      </c>
      <c r="I4181">
        <v>37</v>
      </c>
      <c r="J4181" t="str">
        <f>IF(ABS((C4181-AVERAGE($C:$C))/_xlfn.STDEV.S(moras2[SALARIO]))&gt;1.96,"Atípico","No")</f>
        <v>No</v>
      </c>
      <c r="K4181" t="str">
        <f>IF(ABS((moras2[[#This Row],[EDAD]]-AVERAGE($I:$I))/_xlfn.STDEV.S($I:$I))&gt;1.96,"Atípico","No")</f>
        <v>No</v>
      </c>
      <c r="L4181" t="str">
        <f t="shared" si="130"/>
        <v>36-45</v>
      </c>
      <c r="M4181" t="str">
        <f t="shared" si="131"/>
        <v>0-500.000</v>
      </c>
    </row>
    <row r="4182" spans="1:13" x14ac:dyDescent="0.35">
      <c r="A4182">
        <v>2330</v>
      </c>
      <c r="B4182" t="s">
        <v>9</v>
      </c>
      <c r="C4182">
        <v>279960.49</v>
      </c>
      <c r="D4182" t="s">
        <v>10</v>
      </c>
      <c r="E4182" t="s">
        <v>16</v>
      </c>
      <c r="F4182" t="s">
        <v>12</v>
      </c>
      <c r="G4182" t="s">
        <v>13</v>
      </c>
      <c r="H4182" t="s">
        <v>13</v>
      </c>
      <c r="I4182">
        <v>23</v>
      </c>
      <c r="J4182" t="str">
        <f>IF(ABS((C4182-AVERAGE($C:$C))/_xlfn.STDEV.S(moras2[SALARIO]))&gt;1.96,"Atípico","No")</f>
        <v>No</v>
      </c>
      <c r="K4182" t="str">
        <f>IF(ABS((moras2[[#This Row],[EDAD]]-AVERAGE($I:$I))/_xlfn.STDEV.S($I:$I))&gt;1.96,"Atípico","No")</f>
        <v>No</v>
      </c>
      <c r="L4182" t="str">
        <f t="shared" si="130"/>
        <v>26-35</v>
      </c>
      <c r="M4182" t="str">
        <f t="shared" si="131"/>
        <v>0-500.000</v>
      </c>
    </row>
    <row r="4183" spans="1:13" x14ac:dyDescent="0.35">
      <c r="A4183">
        <v>1173</v>
      </c>
      <c r="B4183" t="s">
        <v>9</v>
      </c>
      <c r="C4183">
        <v>279463.71999999997</v>
      </c>
      <c r="D4183" t="s">
        <v>14</v>
      </c>
      <c r="E4183" t="s">
        <v>11</v>
      </c>
      <c r="F4183" t="s">
        <v>12</v>
      </c>
      <c r="G4183" t="s">
        <v>13</v>
      </c>
      <c r="H4183" t="s">
        <v>13</v>
      </c>
      <c r="I4183">
        <v>72</v>
      </c>
      <c r="J4183" t="str">
        <f>IF(ABS((C4183-AVERAGE($C:$C))/_xlfn.STDEV.S(moras2[SALARIO]))&gt;1.96,"Atípico","No")</f>
        <v>No</v>
      </c>
      <c r="K4183" t="str">
        <f>IF(ABS((moras2[[#This Row],[EDAD]]-AVERAGE($I:$I))/_xlfn.STDEV.S($I:$I))&gt;1.96,"Atípico","No")</f>
        <v>Atípico</v>
      </c>
      <c r="L4183" t="str">
        <f t="shared" si="130"/>
        <v>56+</v>
      </c>
      <c r="M4183" t="str">
        <f t="shared" si="131"/>
        <v>0-500.000</v>
      </c>
    </row>
    <row r="4184" spans="1:13" x14ac:dyDescent="0.35">
      <c r="A4184">
        <v>4270</v>
      </c>
      <c r="B4184" t="s">
        <v>9</v>
      </c>
      <c r="C4184">
        <v>279111</v>
      </c>
      <c r="D4184" t="s">
        <v>17</v>
      </c>
      <c r="E4184" t="s">
        <v>16</v>
      </c>
      <c r="F4184" t="s">
        <v>12</v>
      </c>
      <c r="G4184" t="s">
        <v>13</v>
      </c>
      <c r="H4184" t="s">
        <v>13</v>
      </c>
      <c r="I4184">
        <v>61</v>
      </c>
      <c r="J4184" t="str">
        <f>IF(ABS((C4184-AVERAGE($C:$C))/_xlfn.STDEV.S(moras2[SALARIO]))&gt;1.96,"Atípico","No")</f>
        <v>No</v>
      </c>
      <c r="K4184" t="str">
        <f>IF(ABS((moras2[[#This Row],[EDAD]]-AVERAGE($I:$I))/_xlfn.STDEV.S($I:$I))&gt;1.96,"Atípico","No")</f>
        <v>No</v>
      </c>
      <c r="L4184" t="str">
        <f t="shared" si="130"/>
        <v>56+</v>
      </c>
      <c r="M4184" t="str">
        <f t="shared" si="131"/>
        <v>0-500.000</v>
      </c>
    </row>
    <row r="4185" spans="1:13" x14ac:dyDescent="0.35">
      <c r="A4185">
        <v>4313</v>
      </c>
      <c r="B4185" t="s">
        <v>15</v>
      </c>
      <c r="C4185">
        <v>279111</v>
      </c>
      <c r="D4185" t="s">
        <v>18</v>
      </c>
      <c r="E4185" t="s">
        <v>16</v>
      </c>
      <c r="F4185" t="s">
        <v>12</v>
      </c>
      <c r="G4185" t="s">
        <v>13</v>
      </c>
      <c r="H4185" t="s">
        <v>13</v>
      </c>
      <c r="I4185">
        <v>26</v>
      </c>
      <c r="J4185" t="str">
        <f>IF(ABS((C4185-AVERAGE($C:$C))/_xlfn.STDEV.S(moras2[SALARIO]))&gt;1.96,"Atípico","No")</f>
        <v>No</v>
      </c>
      <c r="K4185" t="str">
        <f>IF(ABS((moras2[[#This Row],[EDAD]]-AVERAGE($I:$I))/_xlfn.STDEV.S($I:$I))&gt;1.96,"Atípico","No")</f>
        <v>No</v>
      </c>
      <c r="L4185" t="str">
        <f t="shared" si="130"/>
        <v>26-35</v>
      </c>
      <c r="M4185" t="str">
        <f t="shared" si="131"/>
        <v>0-500.000</v>
      </c>
    </row>
    <row r="4186" spans="1:13" x14ac:dyDescent="0.35">
      <c r="A4186">
        <v>672</v>
      </c>
      <c r="B4186" t="s">
        <v>15</v>
      </c>
      <c r="C4186">
        <v>278868</v>
      </c>
      <c r="D4186" t="s">
        <v>10</v>
      </c>
      <c r="E4186" t="s">
        <v>16</v>
      </c>
      <c r="F4186" t="s">
        <v>12</v>
      </c>
      <c r="G4186" t="s">
        <v>13</v>
      </c>
      <c r="H4186" t="s">
        <v>13</v>
      </c>
      <c r="I4186">
        <v>22</v>
      </c>
      <c r="J4186" t="str">
        <f>IF(ABS((C4186-AVERAGE($C:$C))/_xlfn.STDEV.S(moras2[SALARIO]))&gt;1.96,"Atípico","No")</f>
        <v>No</v>
      </c>
      <c r="K4186" t="str">
        <f>IF(ABS((moras2[[#This Row],[EDAD]]-AVERAGE($I:$I))/_xlfn.STDEV.S($I:$I))&gt;1.96,"Atípico","No")</f>
        <v>No</v>
      </c>
      <c r="L4186" t="str">
        <f t="shared" si="130"/>
        <v>26-35</v>
      </c>
      <c r="M4186" t="str">
        <f t="shared" si="131"/>
        <v>0-500.000</v>
      </c>
    </row>
    <row r="4187" spans="1:13" x14ac:dyDescent="0.35">
      <c r="A4187">
        <v>3429</v>
      </c>
      <c r="B4187" t="s">
        <v>9</v>
      </c>
      <c r="C4187">
        <v>278500</v>
      </c>
      <c r="D4187" t="s">
        <v>10</v>
      </c>
      <c r="E4187" t="s">
        <v>16</v>
      </c>
      <c r="F4187" t="s">
        <v>12</v>
      </c>
      <c r="G4187" t="s">
        <v>13</v>
      </c>
      <c r="H4187" t="s">
        <v>13</v>
      </c>
      <c r="I4187">
        <v>43</v>
      </c>
      <c r="J4187" t="str">
        <f>IF(ABS((C4187-AVERAGE($C:$C))/_xlfn.STDEV.S(moras2[SALARIO]))&gt;1.96,"Atípico","No")</f>
        <v>No</v>
      </c>
      <c r="K4187" t="str">
        <f>IF(ABS((moras2[[#This Row],[EDAD]]-AVERAGE($I:$I))/_xlfn.STDEV.S($I:$I))&gt;1.96,"Atípico","No")</f>
        <v>No</v>
      </c>
      <c r="L4187" t="str">
        <f t="shared" si="130"/>
        <v>36-45</v>
      </c>
      <c r="M4187" t="str">
        <f t="shared" si="131"/>
        <v>0-500.000</v>
      </c>
    </row>
    <row r="4188" spans="1:13" x14ac:dyDescent="0.35">
      <c r="A4188">
        <v>1831</v>
      </c>
      <c r="B4188" t="s">
        <v>15</v>
      </c>
      <c r="C4188">
        <v>278272</v>
      </c>
      <c r="D4188" t="s">
        <v>17</v>
      </c>
      <c r="E4188" t="s">
        <v>16</v>
      </c>
      <c r="F4188" t="s">
        <v>12</v>
      </c>
      <c r="G4188" t="s">
        <v>13</v>
      </c>
      <c r="H4188" t="s">
        <v>13</v>
      </c>
      <c r="I4188">
        <v>25</v>
      </c>
      <c r="J4188" t="str">
        <f>IF(ABS((C4188-AVERAGE($C:$C))/_xlfn.STDEV.S(moras2[SALARIO]))&gt;1.96,"Atípico","No")</f>
        <v>No</v>
      </c>
      <c r="K4188" t="str">
        <f>IF(ABS((moras2[[#This Row],[EDAD]]-AVERAGE($I:$I))/_xlfn.STDEV.S($I:$I))&gt;1.96,"Atípico","No")</f>
        <v>No</v>
      </c>
      <c r="L4188" t="str">
        <f t="shared" si="130"/>
        <v>26-35</v>
      </c>
      <c r="M4188" t="str">
        <f t="shared" si="131"/>
        <v>0-500.000</v>
      </c>
    </row>
    <row r="4189" spans="1:13" x14ac:dyDescent="0.35">
      <c r="A4189">
        <v>2352</v>
      </c>
      <c r="B4189" t="s">
        <v>15</v>
      </c>
      <c r="C4189">
        <v>278035</v>
      </c>
      <c r="D4189" t="s">
        <v>17</v>
      </c>
      <c r="E4189" t="s">
        <v>16</v>
      </c>
      <c r="F4189" t="s">
        <v>12</v>
      </c>
      <c r="G4189" t="s">
        <v>13</v>
      </c>
      <c r="H4189" t="s">
        <v>13</v>
      </c>
      <c r="I4189">
        <v>27</v>
      </c>
      <c r="J4189" t="str">
        <f>IF(ABS((C4189-AVERAGE($C:$C))/_xlfn.STDEV.S(moras2[SALARIO]))&gt;1.96,"Atípico","No")</f>
        <v>No</v>
      </c>
      <c r="K4189" t="str">
        <f>IF(ABS((moras2[[#This Row],[EDAD]]-AVERAGE($I:$I))/_xlfn.STDEV.S($I:$I))&gt;1.96,"Atípico","No")</f>
        <v>No</v>
      </c>
      <c r="L4189" t="str">
        <f t="shared" si="130"/>
        <v>26-35</v>
      </c>
      <c r="M4189" t="str">
        <f t="shared" si="131"/>
        <v>0-500.000</v>
      </c>
    </row>
    <row r="4190" spans="1:13" x14ac:dyDescent="0.35">
      <c r="A4190">
        <v>140</v>
      </c>
      <c r="B4190" t="s">
        <v>9</v>
      </c>
      <c r="C4190">
        <v>278035</v>
      </c>
      <c r="D4190" t="s">
        <v>17</v>
      </c>
      <c r="E4190" t="s">
        <v>16</v>
      </c>
      <c r="F4190" t="s">
        <v>12</v>
      </c>
      <c r="G4190" t="s">
        <v>13</v>
      </c>
      <c r="H4190" t="s">
        <v>13</v>
      </c>
      <c r="I4190">
        <v>41</v>
      </c>
      <c r="J4190" t="str">
        <f>IF(ABS((C4190-AVERAGE($C:$C))/_xlfn.STDEV.S(moras2[SALARIO]))&gt;1.96,"Atípico","No")</f>
        <v>No</v>
      </c>
      <c r="K4190" t="str">
        <f>IF(ABS((moras2[[#This Row],[EDAD]]-AVERAGE($I:$I))/_xlfn.STDEV.S($I:$I))&gt;1.96,"Atípico","No")</f>
        <v>No</v>
      </c>
      <c r="L4190" t="str">
        <f t="shared" si="130"/>
        <v>36-45</v>
      </c>
      <c r="M4190" t="str">
        <f t="shared" si="131"/>
        <v>0-500.000</v>
      </c>
    </row>
    <row r="4191" spans="1:13" x14ac:dyDescent="0.35">
      <c r="A4191">
        <v>4139</v>
      </c>
      <c r="B4191" t="s">
        <v>15</v>
      </c>
      <c r="C4191">
        <v>278035</v>
      </c>
      <c r="D4191" t="s">
        <v>17</v>
      </c>
      <c r="E4191" t="s">
        <v>16</v>
      </c>
      <c r="F4191" t="s">
        <v>12</v>
      </c>
      <c r="G4191" t="s">
        <v>13</v>
      </c>
      <c r="H4191" t="s">
        <v>13</v>
      </c>
      <c r="I4191">
        <v>49</v>
      </c>
      <c r="J4191" t="str">
        <f>IF(ABS((C4191-AVERAGE($C:$C))/_xlfn.STDEV.S(moras2[SALARIO]))&gt;1.96,"Atípico","No")</f>
        <v>No</v>
      </c>
      <c r="K4191" t="str">
        <f>IF(ABS((moras2[[#This Row],[EDAD]]-AVERAGE($I:$I))/_xlfn.STDEV.S($I:$I))&gt;1.96,"Atípico","No")</f>
        <v>No</v>
      </c>
      <c r="L4191" t="str">
        <f t="shared" si="130"/>
        <v>46-55</v>
      </c>
      <c r="M4191" t="str">
        <f t="shared" si="131"/>
        <v>0-500.000</v>
      </c>
    </row>
    <row r="4192" spans="1:13" x14ac:dyDescent="0.35">
      <c r="A4192">
        <v>675</v>
      </c>
      <c r="B4192" t="s">
        <v>9</v>
      </c>
      <c r="C4192">
        <v>278035</v>
      </c>
      <c r="D4192" t="s">
        <v>17</v>
      </c>
      <c r="E4192" t="s">
        <v>16</v>
      </c>
      <c r="F4192" t="s">
        <v>12</v>
      </c>
      <c r="G4192" t="s">
        <v>13</v>
      </c>
      <c r="H4192" t="s">
        <v>12</v>
      </c>
      <c r="I4192">
        <v>54</v>
      </c>
      <c r="J4192" t="str">
        <f>IF(ABS((C4192-AVERAGE($C:$C))/_xlfn.STDEV.S(moras2[SALARIO]))&gt;1.96,"Atípico","No")</f>
        <v>No</v>
      </c>
      <c r="K4192" t="str">
        <f>IF(ABS((moras2[[#This Row],[EDAD]]-AVERAGE($I:$I))/_xlfn.STDEV.S($I:$I))&gt;1.96,"Atípico","No")</f>
        <v>No</v>
      </c>
      <c r="L4192" t="str">
        <f t="shared" si="130"/>
        <v>46-55</v>
      </c>
      <c r="M4192" t="str">
        <f t="shared" si="131"/>
        <v>0-500.000</v>
      </c>
    </row>
    <row r="4193" spans="1:13" x14ac:dyDescent="0.35">
      <c r="A4193">
        <v>76</v>
      </c>
      <c r="B4193" t="s">
        <v>15</v>
      </c>
      <c r="C4193">
        <v>278035</v>
      </c>
      <c r="D4193" t="s">
        <v>18</v>
      </c>
      <c r="E4193" t="s">
        <v>16</v>
      </c>
      <c r="F4193" t="s">
        <v>12</v>
      </c>
      <c r="G4193" t="s">
        <v>13</v>
      </c>
      <c r="H4193" t="s">
        <v>12</v>
      </c>
      <c r="I4193">
        <v>27</v>
      </c>
      <c r="J4193" t="str">
        <f>IF(ABS((C4193-AVERAGE($C:$C))/_xlfn.STDEV.S(moras2[SALARIO]))&gt;1.96,"Atípico","No")</f>
        <v>No</v>
      </c>
      <c r="K4193" t="str">
        <f>IF(ABS((moras2[[#This Row],[EDAD]]-AVERAGE($I:$I))/_xlfn.STDEV.S($I:$I))&gt;1.96,"Atípico","No")</f>
        <v>No</v>
      </c>
      <c r="L4193" t="str">
        <f t="shared" si="130"/>
        <v>26-35</v>
      </c>
      <c r="M4193" t="str">
        <f t="shared" si="131"/>
        <v>0-500.000</v>
      </c>
    </row>
    <row r="4194" spans="1:13" x14ac:dyDescent="0.35">
      <c r="A4194">
        <v>2034</v>
      </c>
      <c r="B4194" t="s">
        <v>9</v>
      </c>
      <c r="C4194">
        <v>278035</v>
      </c>
      <c r="D4194" t="s">
        <v>18</v>
      </c>
      <c r="E4194" t="s">
        <v>16</v>
      </c>
      <c r="F4194" t="s">
        <v>12</v>
      </c>
      <c r="G4194" t="s">
        <v>13</v>
      </c>
      <c r="H4194" t="s">
        <v>13</v>
      </c>
      <c r="I4194">
        <v>28</v>
      </c>
      <c r="J4194" t="str">
        <f>IF(ABS((C4194-AVERAGE($C:$C))/_xlfn.STDEV.S(moras2[SALARIO]))&gt;1.96,"Atípico","No")</f>
        <v>No</v>
      </c>
      <c r="K4194" t="str">
        <f>IF(ABS((moras2[[#This Row],[EDAD]]-AVERAGE($I:$I))/_xlfn.STDEV.S($I:$I))&gt;1.96,"Atípico","No")</f>
        <v>No</v>
      </c>
      <c r="L4194" t="str">
        <f t="shared" si="130"/>
        <v>26-35</v>
      </c>
      <c r="M4194" t="str">
        <f t="shared" si="131"/>
        <v>0-500.000</v>
      </c>
    </row>
    <row r="4195" spans="1:13" x14ac:dyDescent="0.35">
      <c r="A4195">
        <v>737</v>
      </c>
      <c r="B4195" t="s">
        <v>9</v>
      </c>
      <c r="C4195">
        <v>278035</v>
      </c>
      <c r="D4195" t="s">
        <v>18</v>
      </c>
      <c r="E4195" t="s">
        <v>16</v>
      </c>
      <c r="F4195" t="s">
        <v>12</v>
      </c>
      <c r="G4195" t="s">
        <v>13</v>
      </c>
      <c r="H4195" t="s">
        <v>13</v>
      </c>
      <c r="I4195">
        <v>30</v>
      </c>
      <c r="J4195" t="str">
        <f>IF(ABS((C4195-AVERAGE($C:$C))/_xlfn.STDEV.S(moras2[SALARIO]))&gt;1.96,"Atípico","No")</f>
        <v>No</v>
      </c>
      <c r="K4195" t="str">
        <f>IF(ABS((moras2[[#This Row],[EDAD]]-AVERAGE($I:$I))/_xlfn.STDEV.S($I:$I))&gt;1.96,"Atípico","No")</f>
        <v>No</v>
      </c>
      <c r="L4195" t="str">
        <f t="shared" si="130"/>
        <v>26-35</v>
      </c>
      <c r="M4195" t="str">
        <f t="shared" si="131"/>
        <v>0-500.000</v>
      </c>
    </row>
    <row r="4196" spans="1:13" x14ac:dyDescent="0.35">
      <c r="A4196">
        <v>1258</v>
      </c>
      <c r="B4196" t="s">
        <v>9</v>
      </c>
      <c r="C4196">
        <v>278035</v>
      </c>
      <c r="D4196" t="s">
        <v>18</v>
      </c>
      <c r="E4196" t="s">
        <v>16</v>
      </c>
      <c r="F4196" t="s">
        <v>12</v>
      </c>
      <c r="G4196" t="s">
        <v>13</v>
      </c>
      <c r="H4196" t="s">
        <v>13</v>
      </c>
      <c r="I4196">
        <v>32</v>
      </c>
      <c r="J4196" t="str">
        <f>IF(ABS((C4196-AVERAGE($C:$C))/_xlfn.STDEV.S(moras2[SALARIO]))&gt;1.96,"Atípico","No")</f>
        <v>No</v>
      </c>
      <c r="K4196" t="str">
        <f>IF(ABS((moras2[[#This Row],[EDAD]]-AVERAGE($I:$I))/_xlfn.STDEV.S($I:$I))&gt;1.96,"Atípico","No")</f>
        <v>No</v>
      </c>
      <c r="L4196" t="str">
        <f t="shared" si="130"/>
        <v>26-35</v>
      </c>
      <c r="M4196" t="str">
        <f t="shared" si="131"/>
        <v>0-500.000</v>
      </c>
    </row>
    <row r="4197" spans="1:13" x14ac:dyDescent="0.35">
      <c r="A4197">
        <v>1663</v>
      </c>
      <c r="B4197" t="s">
        <v>15</v>
      </c>
      <c r="C4197">
        <v>278032</v>
      </c>
      <c r="D4197" t="s">
        <v>17</v>
      </c>
      <c r="E4197" t="s">
        <v>16</v>
      </c>
      <c r="F4197" t="s">
        <v>12</v>
      </c>
      <c r="G4197" t="s">
        <v>13</v>
      </c>
      <c r="H4197" t="s">
        <v>13</v>
      </c>
      <c r="I4197">
        <v>45</v>
      </c>
      <c r="J4197" t="str">
        <f>IF(ABS((C4197-AVERAGE($C:$C))/_xlfn.STDEV.S(moras2[SALARIO]))&gt;1.96,"Atípico","No")</f>
        <v>No</v>
      </c>
      <c r="K4197" t="str">
        <f>IF(ABS((moras2[[#This Row],[EDAD]]-AVERAGE($I:$I))/_xlfn.STDEV.S($I:$I))&gt;1.96,"Atípico","No")</f>
        <v>No</v>
      </c>
      <c r="L4197" t="str">
        <f t="shared" si="130"/>
        <v>36-45</v>
      </c>
      <c r="M4197" t="str">
        <f t="shared" si="131"/>
        <v>0-500.000</v>
      </c>
    </row>
    <row r="4198" spans="1:13" x14ac:dyDescent="0.35">
      <c r="A4198">
        <v>3102</v>
      </c>
      <c r="B4198" t="s">
        <v>9</v>
      </c>
      <c r="C4198">
        <v>278031</v>
      </c>
      <c r="D4198" t="s">
        <v>17</v>
      </c>
      <c r="E4198" t="s">
        <v>16</v>
      </c>
      <c r="F4198" t="s">
        <v>13</v>
      </c>
      <c r="G4198" t="s">
        <v>13</v>
      </c>
      <c r="H4198" t="s">
        <v>13</v>
      </c>
      <c r="I4198">
        <v>34</v>
      </c>
      <c r="J4198" t="str">
        <f>IF(ABS((C4198-AVERAGE($C:$C))/_xlfn.STDEV.S(moras2[SALARIO]))&gt;1.96,"Atípico","No")</f>
        <v>No</v>
      </c>
      <c r="K4198" t="str">
        <f>IF(ABS((moras2[[#This Row],[EDAD]]-AVERAGE($I:$I))/_xlfn.STDEV.S($I:$I))&gt;1.96,"Atípico","No")</f>
        <v>No</v>
      </c>
      <c r="L4198" t="str">
        <f t="shared" si="130"/>
        <v>26-35</v>
      </c>
      <c r="M4198" t="str">
        <f t="shared" si="131"/>
        <v>0-500.000</v>
      </c>
    </row>
    <row r="4199" spans="1:13" x14ac:dyDescent="0.35">
      <c r="A4199">
        <v>2991</v>
      </c>
      <c r="B4199" t="s">
        <v>15</v>
      </c>
      <c r="C4199">
        <v>278031</v>
      </c>
      <c r="D4199" t="s">
        <v>17</v>
      </c>
      <c r="E4199" t="s">
        <v>16</v>
      </c>
      <c r="F4199" t="s">
        <v>12</v>
      </c>
      <c r="G4199" t="s">
        <v>13</v>
      </c>
      <c r="H4199" t="s">
        <v>13</v>
      </c>
      <c r="I4199">
        <v>39</v>
      </c>
      <c r="J4199" t="str">
        <f>IF(ABS((C4199-AVERAGE($C:$C))/_xlfn.STDEV.S(moras2[SALARIO]))&gt;1.96,"Atípico","No")</f>
        <v>No</v>
      </c>
      <c r="K4199" t="str">
        <f>IF(ABS((moras2[[#This Row],[EDAD]]-AVERAGE($I:$I))/_xlfn.STDEV.S($I:$I))&gt;1.96,"Atípico","No")</f>
        <v>No</v>
      </c>
      <c r="L4199" t="str">
        <f t="shared" si="130"/>
        <v>36-45</v>
      </c>
      <c r="M4199" t="str">
        <f t="shared" si="131"/>
        <v>0-500.000</v>
      </c>
    </row>
    <row r="4200" spans="1:13" x14ac:dyDescent="0.35">
      <c r="A4200">
        <v>4773</v>
      </c>
      <c r="B4200" t="s">
        <v>9</v>
      </c>
      <c r="C4200">
        <v>278031</v>
      </c>
      <c r="D4200" t="s">
        <v>17</v>
      </c>
      <c r="E4200" t="s">
        <v>16</v>
      </c>
      <c r="F4200" t="s">
        <v>12</v>
      </c>
      <c r="G4200" t="s">
        <v>13</v>
      </c>
      <c r="H4200" t="s">
        <v>13</v>
      </c>
      <c r="I4200">
        <v>39</v>
      </c>
      <c r="J4200" t="str">
        <f>IF(ABS((C4200-AVERAGE($C:$C))/_xlfn.STDEV.S(moras2[SALARIO]))&gt;1.96,"Atípico","No")</f>
        <v>No</v>
      </c>
      <c r="K4200" t="str">
        <f>IF(ABS((moras2[[#This Row],[EDAD]]-AVERAGE($I:$I))/_xlfn.STDEV.S($I:$I))&gt;1.96,"Atípico","No")</f>
        <v>No</v>
      </c>
      <c r="L4200" t="str">
        <f t="shared" si="130"/>
        <v>36-45</v>
      </c>
      <c r="M4200" t="str">
        <f t="shared" si="131"/>
        <v>0-500.000</v>
      </c>
    </row>
    <row r="4201" spans="1:13" x14ac:dyDescent="0.35">
      <c r="A4201">
        <v>1526</v>
      </c>
      <c r="B4201" t="s">
        <v>15</v>
      </c>
      <c r="C4201">
        <v>278031</v>
      </c>
      <c r="D4201" t="s">
        <v>17</v>
      </c>
      <c r="E4201" t="s">
        <v>16</v>
      </c>
      <c r="F4201" t="s">
        <v>12</v>
      </c>
      <c r="G4201" t="s">
        <v>13</v>
      </c>
      <c r="H4201" t="s">
        <v>12</v>
      </c>
      <c r="I4201">
        <v>43</v>
      </c>
      <c r="J4201" t="str">
        <f>IF(ABS((C4201-AVERAGE($C:$C))/_xlfn.STDEV.S(moras2[SALARIO]))&gt;1.96,"Atípico","No")</f>
        <v>No</v>
      </c>
      <c r="K4201" t="str">
        <f>IF(ABS((moras2[[#This Row],[EDAD]]-AVERAGE($I:$I))/_xlfn.STDEV.S($I:$I))&gt;1.96,"Atípico","No")</f>
        <v>No</v>
      </c>
      <c r="L4201" t="str">
        <f t="shared" si="130"/>
        <v>36-45</v>
      </c>
      <c r="M4201" t="str">
        <f t="shared" si="131"/>
        <v>0-500.000</v>
      </c>
    </row>
    <row r="4202" spans="1:13" x14ac:dyDescent="0.35">
      <c r="A4202">
        <v>1200</v>
      </c>
      <c r="B4202" t="s">
        <v>15</v>
      </c>
      <c r="C4202">
        <v>278031</v>
      </c>
      <c r="D4202" t="s">
        <v>17</v>
      </c>
      <c r="E4202" t="s">
        <v>16</v>
      </c>
      <c r="F4202" t="s">
        <v>12</v>
      </c>
      <c r="G4202" t="s">
        <v>13</v>
      </c>
      <c r="H4202" t="s">
        <v>12</v>
      </c>
      <c r="I4202">
        <v>46</v>
      </c>
      <c r="J4202" t="str">
        <f>IF(ABS((C4202-AVERAGE($C:$C))/_xlfn.STDEV.S(moras2[SALARIO]))&gt;1.96,"Atípico","No")</f>
        <v>No</v>
      </c>
      <c r="K4202" t="str">
        <f>IF(ABS((moras2[[#This Row],[EDAD]]-AVERAGE($I:$I))/_xlfn.STDEV.S($I:$I))&gt;1.96,"Atípico","No")</f>
        <v>No</v>
      </c>
      <c r="L4202" t="str">
        <f t="shared" si="130"/>
        <v>46-55</v>
      </c>
      <c r="M4202" t="str">
        <f t="shared" si="131"/>
        <v>0-500.000</v>
      </c>
    </row>
    <row r="4203" spans="1:13" x14ac:dyDescent="0.35">
      <c r="A4203">
        <v>3079</v>
      </c>
      <c r="B4203" t="s">
        <v>9</v>
      </c>
      <c r="C4203">
        <v>278031</v>
      </c>
      <c r="D4203" t="s">
        <v>17</v>
      </c>
      <c r="E4203" t="s">
        <v>16</v>
      </c>
      <c r="F4203" t="s">
        <v>13</v>
      </c>
      <c r="G4203" t="s">
        <v>13</v>
      </c>
      <c r="H4203" t="s">
        <v>12</v>
      </c>
      <c r="I4203">
        <v>47</v>
      </c>
      <c r="J4203" t="str">
        <f>IF(ABS((C4203-AVERAGE($C:$C))/_xlfn.STDEV.S(moras2[SALARIO]))&gt;1.96,"Atípico","No")</f>
        <v>No</v>
      </c>
      <c r="K4203" t="str">
        <f>IF(ABS((moras2[[#This Row],[EDAD]]-AVERAGE($I:$I))/_xlfn.STDEV.S($I:$I))&gt;1.96,"Atípico","No")</f>
        <v>No</v>
      </c>
      <c r="L4203" t="str">
        <f t="shared" si="130"/>
        <v>46-55</v>
      </c>
      <c r="M4203" t="str">
        <f t="shared" si="131"/>
        <v>0-500.000</v>
      </c>
    </row>
    <row r="4204" spans="1:13" x14ac:dyDescent="0.35">
      <c r="A4204">
        <v>3246</v>
      </c>
      <c r="B4204" t="s">
        <v>9</v>
      </c>
      <c r="C4204">
        <v>278031</v>
      </c>
      <c r="D4204" t="s">
        <v>18</v>
      </c>
      <c r="E4204" t="s">
        <v>16</v>
      </c>
      <c r="F4204" t="s">
        <v>12</v>
      </c>
      <c r="G4204" t="s">
        <v>13</v>
      </c>
      <c r="H4204" t="s">
        <v>13</v>
      </c>
      <c r="I4204">
        <v>42</v>
      </c>
      <c r="J4204" t="str">
        <f>IF(ABS((C4204-AVERAGE($C:$C))/_xlfn.STDEV.S(moras2[SALARIO]))&gt;1.96,"Atípico","No")</f>
        <v>No</v>
      </c>
      <c r="K4204" t="str">
        <f>IF(ABS((moras2[[#This Row],[EDAD]]-AVERAGE($I:$I))/_xlfn.STDEV.S($I:$I))&gt;1.96,"Atípico","No")</f>
        <v>No</v>
      </c>
      <c r="L4204" t="str">
        <f t="shared" si="130"/>
        <v>36-45</v>
      </c>
      <c r="M4204" t="str">
        <f t="shared" si="131"/>
        <v>0-500.000</v>
      </c>
    </row>
    <row r="4205" spans="1:13" x14ac:dyDescent="0.35">
      <c r="A4205">
        <v>4066</v>
      </c>
      <c r="B4205" t="s">
        <v>15</v>
      </c>
      <c r="C4205">
        <v>278031</v>
      </c>
      <c r="D4205" t="s">
        <v>18</v>
      </c>
      <c r="E4205" t="s">
        <v>16</v>
      </c>
      <c r="F4205" t="s">
        <v>12</v>
      </c>
      <c r="G4205" t="s">
        <v>13</v>
      </c>
      <c r="H4205" t="s">
        <v>13</v>
      </c>
      <c r="I4205">
        <v>51</v>
      </c>
      <c r="J4205" t="str">
        <f>IF(ABS((C4205-AVERAGE($C:$C))/_xlfn.STDEV.S(moras2[SALARIO]))&gt;1.96,"Atípico","No")</f>
        <v>No</v>
      </c>
      <c r="K4205" t="str">
        <f>IF(ABS((moras2[[#This Row],[EDAD]]-AVERAGE($I:$I))/_xlfn.STDEV.S($I:$I))&gt;1.96,"Atípico","No")</f>
        <v>No</v>
      </c>
      <c r="L4205" t="str">
        <f t="shared" si="130"/>
        <v>46-55</v>
      </c>
      <c r="M4205" t="str">
        <f t="shared" si="131"/>
        <v>0-500.000</v>
      </c>
    </row>
    <row r="4206" spans="1:13" x14ac:dyDescent="0.35">
      <c r="A4206">
        <v>4027</v>
      </c>
      <c r="B4206" t="s">
        <v>15</v>
      </c>
      <c r="C4206">
        <v>278030.99</v>
      </c>
      <c r="D4206" t="s">
        <v>17</v>
      </c>
      <c r="E4206" t="s">
        <v>16</v>
      </c>
      <c r="F4206" t="s">
        <v>12</v>
      </c>
      <c r="G4206" t="s">
        <v>13</v>
      </c>
      <c r="H4206" t="s">
        <v>13</v>
      </c>
      <c r="I4206">
        <v>42</v>
      </c>
      <c r="J4206" t="str">
        <f>IF(ABS((C4206-AVERAGE($C:$C))/_xlfn.STDEV.S(moras2[SALARIO]))&gt;1.96,"Atípico","No")</f>
        <v>No</v>
      </c>
      <c r="K4206" t="str">
        <f>IF(ABS((moras2[[#This Row],[EDAD]]-AVERAGE($I:$I))/_xlfn.STDEV.S($I:$I))&gt;1.96,"Atípico","No")</f>
        <v>No</v>
      </c>
      <c r="L4206" t="str">
        <f t="shared" si="130"/>
        <v>36-45</v>
      </c>
      <c r="M4206" t="str">
        <f t="shared" si="131"/>
        <v>0-500.000</v>
      </c>
    </row>
    <row r="4207" spans="1:13" x14ac:dyDescent="0.35">
      <c r="A4207">
        <v>1674</v>
      </c>
      <c r="B4207" t="s">
        <v>15</v>
      </c>
      <c r="C4207">
        <v>278030.99</v>
      </c>
      <c r="D4207" t="s">
        <v>17</v>
      </c>
      <c r="E4207" t="s">
        <v>16</v>
      </c>
      <c r="F4207" t="s">
        <v>12</v>
      </c>
      <c r="G4207" t="s">
        <v>12</v>
      </c>
      <c r="H4207" t="s">
        <v>13</v>
      </c>
      <c r="I4207">
        <v>44</v>
      </c>
      <c r="J4207" t="str">
        <f>IF(ABS((C4207-AVERAGE($C:$C))/_xlfn.STDEV.S(moras2[SALARIO]))&gt;1.96,"Atípico","No")</f>
        <v>No</v>
      </c>
      <c r="K4207" t="str">
        <f>IF(ABS((moras2[[#This Row],[EDAD]]-AVERAGE($I:$I))/_xlfn.STDEV.S($I:$I))&gt;1.96,"Atípico","No")</f>
        <v>No</v>
      </c>
      <c r="L4207" t="str">
        <f t="shared" si="130"/>
        <v>36-45</v>
      </c>
      <c r="M4207" t="str">
        <f t="shared" si="131"/>
        <v>0-500.000</v>
      </c>
    </row>
    <row r="4208" spans="1:13" x14ac:dyDescent="0.35">
      <c r="A4208">
        <v>4436</v>
      </c>
      <c r="B4208" t="s">
        <v>15</v>
      </c>
      <c r="C4208">
        <v>278030.99</v>
      </c>
      <c r="D4208" t="s">
        <v>19</v>
      </c>
      <c r="E4208" t="s">
        <v>16</v>
      </c>
      <c r="F4208" t="s">
        <v>12</v>
      </c>
      <c r="G4208" t="s">
        <v>13</v>
      </c>
      <c r="H4208" t="s">
        <v>13</v>
      </c>
      <c r="I4208">
        <v>20</v>
      </c>
      <c r="J4208" t="str">
        <f>IF(ABS((C4208-AVERAGE($C:$C))/_xlfn.STDEV.S(moras2[SALARIO]))&gt;1.96,"Atípico","No")</f>
        <v>No</v>
      </c>
      <c r="K4208" t="str">
        <f>IF(ABS((moras2[[#This Row],[EDAD]]-AVERAGE($I:$I))/_xlfn.STDEV.S($I:$I))&gt;1.96,"Atípico","No")</f>
        <v>No</v>
      </c>
      <c r="L4208" t="str">
        <f t="shared" si="130"/>
        <v>26-35</v>
      </c>
      <c r="M4208" t="str">
        <f t="shared" si="131"/>
        <v>0-500.000</v>
      </c>
    </row>
    <row r="4209" spans="1:13" x14ac:dyDescent="0.35">
      <c r="A4209">
        <v>3276</v>
      </c>
      <c r="B4209" t="s">
        <v>9</v>
      </c>
      <c r="C4209">
        <v>278030.99</v>
      </c>
      <c r="D4209" t="s">
        <v>19</v>
      </c>
      <c r="E4209" t="s">
        <v>16</v>
      </c>
      <c r="F4209" t="s">
        <v>12</v>
      </c>
      <c r="G4209" t="s">
        <v>13</v>
      </c>
      <c r="H4209" t="s">
        <v>13</v>
      </c>
      <c r="I4209">
        <v>25</v>
      </c>
      <c r="J4209" t="str">
        <f>IF(ABS((C4209-AVERAGE($C:$C))/_xlfn.STDEV.S(moras2[SALARIO]))&gt;1.96,"Atípico","No")</f>
        <v>No</v>
      </c>
      <c r="K4209" t="str">
        <f>IF(ABS((moras2[[#This Row],[EDAD]]-AVERAGE($I:$I))/_xlfn.STDEV.S($I:$I))&gt;1.96,"Atípico","No")</f>
        <v>No</v>
      </c>
      <c r="L4209" t="str">
        <f t="shared" si="130"/>
        <v>26-35</v>
      </c>
      <c r="M4209" t="str">
        <f t="shared" si="131"/>
        <v>0-500.000</v>
      </c>
    </row>
    <row r="4210" spans="1:13" x14ac:dyDescent="0.35">
      <c r="A4210">
        <v>1653</v>
      </c>
      <c r="B4210" t="s">
        <v>9</v>
      </c>
      <c r="C4210">
        <v>278030.99</v>
      </c>
      <c r="D4210" t="s">
        <v>19</v>
      </c>
      <c r="E4210" t="s">
        <v>16</v>
      </c>
      <c r="F4210" t="s">
        <v>12</v>
      </c>
      <c r="G4210" t="s">
        <v>13</v>
      </c>
      <c r="H4210" t="s">
        <v>13</v>
      </c>
      <c r="I4210">
        <v>27</v>
      </c>
      <c r="J4210" t="str">
        <f>IF(ABS((C4210-AVERAGE($C:$C))/_xlfn.STDEV.S(moras2[SALARIO]))&gt;1.96,"Atípico","No")</f>
        <v>No</v>
      </c>
      <c r="K4210" t="str">
        <f>IF(ABS((moras2[[#This Row],[EDAD]]-AVERAGE($I:$I))/_xlfn.STDEV.S($I:$I))&gt;1.96,"Atípico","No")</f>
        <v>No</v>
      </c>
      <c r="L4210" t="str">
        <f t="shared" si="130"/>
        <v>26-35</v>
      </c>
      <c r="M4210" t="str">
        <f t="shared" si="131"/>
        <v>0-500.000</v>
      </c>
    </row>
    <row r="4211" spans="1:13" x14ac:dyDescent="0.35">
      <c r="A4211">
        <v>1980</v>
      </c>
      <c r="B4211" t="s">
        <v>9</v>
      </c>
      <c r="C4211">
        <v>278030.99</v>
      </c>
      <c r="D4211" t="s">
        <v>19</v>
      </c>
      <c r="E4211" t="s">
        <v>16</v>
      </c>
      <c r="F4211" t="s">
        <v>12</v>
      </c>
      <c r="G4211" t="s">
        <v>13</v>
      </c>
      <c r="H4211" t="s">
        <v>13</v>
      </c>
      <c r="I4211">
        <v>27</v>
      </c>
      <c r="J4211" t="str">
        <f>IF(ABS((C4211-AVERAGE($C:$C))/_xlfn.STDEV.S(moras2[SALARIO]))&gt;1.96,"Atípico","No")</f>
        <v>No</v>
      </c>
      <c r="K4211" t="str">
        <f>IF(ABS((moras2[[#This Row],[EDAD]]-AVERAGE($I:$I))/_xlfn.STDEV.S($I:$I))&gt;1.96,"Atípico","No")</f>
        <v>No</v>
      </c>
      <c r="L4211" t="str">
        <f t="shared" si="130"/>
        <v>26-35</v>
      </c>
      <c r="M4211" t="str">
        <f t="shared" si="131"/>
        <v>0-500.000</v>
      </c>
    </row>
    <row r="4212" spans="1:13" x14ac:dyDescent="0.35">
      <c r="A4212">
        <v>4393</v>
      </c>
      <c r="B4212" t="s">
        <v>9</v>
      </c>
      <c r="C4212">
        <v>278030.99</v>
      </c>
      <c r="D4212" t="s">
        <v>19</v>
      </c>
      <c r="E4212" t="s">
        <v>16</v>
      </c>
      <c r="F4212" t="s">
        <v>12</v>
      </c>
      <c r="G4212" t="s">
        <v>13</v>
      </c>
      <c r="H4212" t="s">
        <v>13</v>
      </c>
      <c r="I4212">
        <v>27</v>
      </c>
      <c r="J4212" t="str">
        <f>IF(ABS((C4212-AVERAGE($C:$C))/_xlfn.STDEV.S(moras2[SALARIO]))&gt;1.96,"Atípico","No")</f>
        <v>No</v>
      </c>
      <c r="K4212" t="str">
        <f>IF(ABS((moras2[[#This Row],[EDAD]]-AVERAGE($I:$I))/_xlfn.STDEV.S($I:$I))&gt;1.96,"Atípico","No")</f>
        <v>No</v>
      </c>
      <c r="L4212" t="str">
        <f t="shared" si="130"/>
        <v>26-35</v>
      </c>
      <c r="M4212" t="str">
        <f t="shared" si="131"/>
        <v>0-500.000</v>
      </c>
    </row>
    <row r="4213" spans="1:13" x14ac:dyDescent="0.35">
      <c r="A4213">
        <v>113</v>
      </c>
      <c r="B4213" t="s">
        <v>15</v>
      </c>
      <c r="C4213">
        <v>278030.99</v>
      </c>
      <c r="D4213" t="s">
        <v>19</v>
      </c>
      <c r="E4213" t="s">
        <v>16</v>
      </c>
      <c r="F4213" t="s">
        <v>12</v>
      </c>
      <c r="G4213" t="s">
        <v>13</v>
      </c>
      <c r="H4213" t="s">
        <v>13</v>
      </c>
      <c r="I4213">
        <v>30</v>
      </c>
      <c r="J4213" t="str">
        <f>IF(ABS((C4213-AVERAGE($C:$C))/_xlfn.STDEV.S(moras2[SALARIO]))&gt;1.96,"Atípico","No")</f>
        <v>No</v>
      </c>
      <c r="K4213" t="str">
        <f>IF(ABS((moras2[[#This Row],[EDAD]]-AVERAGE($I:$I))/_xlfn.STDEV.S($I:$I))&gt;1.96,"Atípico","No")</f>
        <v>No</v>
      </c>
      <c r="L4213" t="str">
        <f t="shared" si="130"/>
        <v>26-35</v>
      </c>
      <c r="M4213" t="str">
        <f t="shared" si="131"/>
        <v>0-500.000</v>
      </c>
    </row>
    <row r="4214" spans="1:13" x14ac:dyDescent="0.35">
      <c r="A4214">
        <v>983</v>
      </c>
      <c r="B4214" t="s">
        <v>9</v>
      </c>
      <c r="C4214">
        <v>278030.99</v>
      </c>
      <c r="D4214" t="s">
        <v>19</v>
      </c>
      <c r="E4214" t="s">
        <v>16</v>
      </c>
      <c r="F4214" t="s">
        <v>12</v>
      </c>
      <c r="G4214" t="s">
        <v>13</v>
      </c>
      <c r="H4214" t="s">
        <v>13</v>
      </c>
      <c r="I4214">
        <v>30</v>
      </c>
      <c r="J4214" t="str">
        <f>IF(ABS((C4214-AVERAGE($C:$C))/_xlfn.STDEV.S(moras2[SALARIO]))&gt;1.96,"Atípico","No")</f>
        <v>No</v>
      </c>
      <c r="K4214" t="str">
        <f>IF(ABS((moras2[[#This Row],[EDAD]]-AVERAGE($I:$I))/_xlfn.STDEV.S($I:$I))&gt;1.96,"Atípico","No")</f>
        <v>No</v>
      </c>
      <c r="L4214" t="str">
        <f t="shared" si="130"/>
        <v>26-35</v>
      </c>
      <c r="M4214" t="str">
        <f t="shared" si="131"/>
        <v>0-500.000</v>
      </c>
    </row>
    <row r="4215" spans="1:13" x14ac:dyDescent="0.35">
      <c r="A4215">
        <v>1127</v>
      </c>
      <c r="B4215" t="s">
        <v>9</v>
      </c>
      <c r="C4215">
        <v>278030.99</v>
      </c>
      <c r="D4215" t="s">
        <v>19</v>
      </c>
      <c r="E4215" t="s">
        <v>16</v>
      </c>
      <c r="F4215" t="s">
        <v>12</v>
      </c>
      <c r="G4215" t="s">
        <v>13</v>
      </c>
      <c r="H4215" t="s">
        <v>13</v>
      </c>
      <c r="I4215">
        <v>31</v>
      </c>
      <c r="J4215" t="str">
        <f>IF(ABS((C4215-AVERAGE($C:$C))/_xlfn.STDEV.S(moras2[SALARIO]))&gt;1.96,"Atípico","No")</f>
        <v>No</v>
      </c>
      <c r="K4215" t="str">
        <f>IF(ABS((moras2[[#This Row],[EDAD]]-AVERAGE($I:$I))/_xlfn.STDEV.S($I:$I))&gt;1.96,"Atípico","No")</f>
        <v>No</v>
      </c>
      <c r="L4215" t="str">
        <f t="shared" si="130"/>
        <v>26-35</v>
      </c>
      <c r="M4215" t="str">
        <f t="shared" si="131"/>
        <v>0-500.000</v>
      </c>
    </row>
    <row r="4216" spans="1:13" x14ac:dyDescent="0.35">
      <c r="A4216">
        <v>1460</v>
      </c>
      <c r="B4216" t="s">
        <v>15</v>
      </c>
      <c r="C4216">
        <v>278030.99</v>
      </c>
      <c r="D4216" t="s">
        <v>19</v>
      </c>
      <c r="E4216" t="s">
        <v>16</v>
      </c>
      <c r="F4216" t="s">
        <v>12</v>
      </c>
      <c r="G4216" t="s">
        <v>13</v>
      </c>
      <c r="H4216" t="s">
        <v>13</v>
      </c>
      <c r="I4216">
        <v>34</v>
      </c>
      <c r="J4216" t="str">
        <f>IF(ABS((C4216-AVERAGE($C:$C))/_xlfn.STDEV.S(moras2[SALARIO]))&gt;1.96,"Atípico","No")</f>
        <v>No</v>
      </c>
      <c r="K4216" t="str">
        <f>IF(ABS((moras2[[#This Row],[EDAD]]-AVERAGE($I:$I))/_xlfn.STDEV.S($I:$I))&gt;1.96,"Atípico","No")</f>
        <v>No</v>
      </c>
      <c r="L4216" t="str">
        <f t="shared" si="130"/>
        <v>26-35</v>
      </c>
      <c r="M4216" t="str">
        <f t="shared" si="131"/>
        <v>0-500.000</v>
      </c>
    </row>
    <row r="4217" spans="1:13" x14ac:dyDescent="0.35">
      <c r="A4217">
        <v>1883</v>
      </c>
      <c r="B4217" t="s">
        <v>9</v>
      </c>
      <c r="C4217">
        <v>278030.99</v>
      </c>
      <c r="D4217" t="s">
        <v>19</v>
      </c>
      <c r="E4217" t="s">
        <v>16</v>
      </c>
      <c r="F4217" t="s">
        <v>12</v>
      </c>
      <c r="G4217" t="s">
        <v>13</v>
      </c>
      <c r="H4217" t="s">
        <v>13</v>
      </c>
      <c r="I4217">
        <v>37</v>
      </c>
      <c r="J4217" t="str">
        <f>IF(ABS((C4217-AVERAGE($C:$C))/_xlfn.STDEV.S(moras2[SALARIO]))&gt;1.96,"Atípico","No")</f>
        <v>No</v>
      </c>
      <c r="K4217" t="str">
        <f>IF(ABS((moras2[[#This Row],[EDAD]]-AVERAGE($I:$I))/_xlfn.STDEV.S($I:$I))&gt;1.96,"Atípico","No")</f>
        <v>No</v>
      </c>
      <c r="L4217" t="str">
        <f t="shared" si="130"/>
        <v>36-45</v>
      </c>
      <c r="M4217" t="str">
        <f t="shared" si="131"/>
        <v>0-500.000</v>
      </c>
    </row>
    <row r="4218" spans="1:13" x14ac:dyDescent="0.35">
      <c r="A4218">
        <v>2070</v>
      </c>
      <c r="B4218" t="s">
        <v>9</v>
      </c>
      <c r="C4218">
        <v>278030.99</v>
      </c>
      <c r="D4218" t="s">
        <v>19</v>
      </c>
      <c r="E4218" t="s">
        <v>16</v>
      </c>
      <c r="F4218" t="s">
        <v>12</v>
      </c>
      <c r="G4218" t="s">
        <v>13</v>
      </c>
      <c r="H4218" t="s">
        <v>13</v>
      </c>
      <c r="I4218">
        <v>43</v>
      </c>
      <c r="J4218" t="str">
        <f>IF(ABS((C4218-AVERAGE($C:$C))/_xlfn.STDEV.S(moras2[SALARIO]))&gt;1.96,"Atípico","No")</f>
        <v>No</v>
      </c>
      <c r="K4218" t="str">
        <f>IF(ABS((moras2[[#This Row],[EDAD]]-AVERAGE($I:$I))/_xlfn.STDEV.S($I:$I))&gt;1.96,"Atípico","No")</f>
        <v>No</v>
      </c>
      <c r="L4218" t="str">
        <f t="shared" si="130"/>
        <v>36-45</v>
      </c>
      <c r="M4218" t="str">
        <f t="shared" si="131"/>
        <v>0-500.000</v>
      </c>
    </row>
    <row r="4219" spans="1:13" x14ac:dyDescent="0.35">
      <c r="A4219">
        <v>1714</v>
      </c>
      <c r="B4219" t="s">
        <v>15</v>
      </c>
      <c r="C4219">
        <v>278030.99</v>
      </c>
      <c r="D4219" t="s">
        <v>19</v>
      </c>
      <c r="E4219" t="s">
        <v>16</v>
      </c>
      <c r="F4219" t="s">
        <v>12</v>
      </c>
      <c r="G4219" t="s">
        <v>13</v>
      </c>
      <c r="H4219" t="s">
        <v>13</v>
      </c>
      <c r="I4219">
        <v>44</v>
      </c>
      <c r="J4219" t="str">
        <f>IF(ABS((C4219-AVERAGE($C:$C))/_xlfn.STDEV.S(moras2[SALARIO]))&gt;1.96,"Atípico","No")</f>
        <v>No</v>
      </c>
      <c r="K4219" t="str">
        <f>IF(ABS((moras2[[#This Row],[EDAD]]-AVERAGE($I:$I))/_xlfn.STDEV.S($I:$I))&gt;1.96,"Atípico","No")</f>
        <v>No</v>
      </c>
      <c r="L4219" t="str">
        <f t="shared" si="130"/>
        <v>36-45</v>
      </c>
      <c r="M4219" t="str">
        <f t="shared" si="131"/>
        <v>0-500.000</v>
      </c>
    </row>
    <row r="4220" spans="1:13" x14ac:dyDescent="0.35">
      <c r="A4220">
        <v>3969</v>
      </c>
      <c r="B4220" t="s">
        <v>9</v>
      </c>
      <c r="C4220">
        <v>278030.99</v>
      </c>
      <c r="D4220" t="s">
        <v>19</v>
      </c>
      <c r="E4220" t="s">
        <v>16</v>
      </c>
      <c r="F4220" t="s">
        <v>12</v>
      </c>
      <c r="G4220" t="s">
        <v>13</v>
      </c>
      <c r="H4220" t="s">
        <v>13</v>
      </c>
      <c r="I4220">
        <v>44</v>
      </c>
      <c r="J4220" t="str">
        <f>IF(ABS((C4220-AVERAGE($C:$C))/_xlfn.STDEV.S(moras2[SALARIO]))&gt;1.96,"Atípico","No")</f>
        <v>No</v>
      </c>
      <c r="K4220" t="str">
        <f>IF(ABS((moras2[[#This Row],[EDAD]]-AVERAGE($I:$I))/_xlfn.STDEV.S($I:$I))&gt;1.96,"Atípico","No")</f>
        <v>No</v>
      </c>
      <c r="L4220" t="str">
        <f t="shared" si="130"/>
        <v>36-45</v>
      </c>
      <c r="M4220" t="str">
        <f t="shared" si="131"/>
        <v>0-500.000</v>
      </c>
    </row>
    <row r="4221" spans="1:13" x14ac:dyDescent="0.35">
      <c r="A4221">
        <v>402</v>
      </c>
      <c r="B4221" t="s">
        <v>9</v>
      </c>
      <c r="C4221">
        <v>278030.99</v>
      </c>
      <c r="D4221" t="s">
        <v>19</v>
      </c>
      <c r="E4221" t="s">
        <v>16</v>
      </c>
      <c r="F4221" t="s">
        <v>12</v>
      </c>
      <c r="G4221" t="s">
        <v>13</v>
      </c>
      <c r="H4221" t="s">
        <v>13</v>
      </c>
      <c r="I4221">
        <v>52</v>
      </c>
      <c r="J4221" t="str">
        <f>IF(ABS((C4221-AVERAGE($C:$C))/_xlfn.STDEV.S(moras2[SALARIO]))&gt;1.96,"Atípico","No")</f>
        <v>No</v>
      </c>
      <c r="K4221" t="str">
        <f>IF(ABS((moras2[[#This Row],[EDAD]]-AVERAGE($I:$I))/_xlfn.STDEV.S($I:$I))&gt;1.96,"Atípico","No")</f>
        <v>No</v>
      </c>
      <c r="L4221" t="str">
        <f t="shared" si="130"/>
        <v>46-55</v>
      </c>
      <c r="M4221" t="str">
        <f t="shared" si="131"/>
        <v>0-500.000</v>
      </c>
    </row>
    <row r="4222" spans="1:13" x14ac:dyDescent="0.35">
      <c r="A4222">
        <v>1383</v>
      </c>
      <c r="B4222" t="s">
        <v>9</v>
      </c>
      <c r="C4222">
        <v>278030.99</v>
      </c>
      <c r="D4222" t="s">
        <v>19</v>
      </c>
      <c r="E4222" t="s">
        <v>16</v>
      </c>
      <c r="F4222" t="s">
        <v>12</v>
      </c>
      <c r="G4222" t="s">
        <v>13</v>
      </c>
      <c r="H4222" t="s">
        <v>13</v>
      </c>
      <c r="I4222">
        <v>52</v>
      </c>
      <c r="J4222" t="str">
        <f>IF(ABS((C4222-AVERAGE($C:$C))/_xlfn.STDEV.S(moras2[SALARIO]))&gt;1.96,"Atípico","No")</f>
        <v>No</v>
      </c>
      <c r="K4222" t="str">
        <f>IF(ABS((moras2[[#This Row],[EDAD]]-AVERAGE($I:$I))/_xlfn.STDEV.S($I:$I))&gt;1.96,"Atípico","No")</f>
        <v>No</v>
      </c>
      <c r="L4222" t="str">
        <f t="shared" si="130"/>
        <v>46-55</v>
      </c>
      <c r="M4222" t="str">
        <f t="shared" si="131"/>
        <v>0-500.000</v>
      </c>
    </row>
    <row r="4223" spans="1:13" x14ac:dyDescent="0.35">
      <c r="A4223">
        <v>3303</v>
      </c>
      <c r="B4223" t="s">
        <v>9</v>
      </c>
      <c r="C4223">
        <v>278030.99</v>
      </c>
      <c r="D4223" t="s">
        <v>19</v>
      </c>
      <c r="E4223" t="s">
        <v>16</v>
      </c>
      <c r="F4223" t="s">
        <v>12</v>
      </c>
      <c r="G4223" t="s">
        <v>13</v>
      </c>
      <c r="H4223" t="s">
        <v>13</v>
      </c>
      <c r="I4223">
        <v>64</v>
      </c>
      <c r="J4223" t="str">
        <f>IF(ABS((C4223-AVERAGE($C:$C))/_xlfn.STDEV.S(moras2[SALARIO]))&gt;1.96,"Atípico","No")</f>
        <v>No</v>
      </c>
      <c r="K4223" t="str">
        <f>IF(ABS((moras2[[#This Row],[EDAD]]-AVERAGE($I:$I))/_xlfn.STDEV.S($I:$I))&gt;1.96,"Atípico","No")</f>
        <v>No</v>
      </c>
      <c r="L4223" t="str">
        <f t="shared" si="130"/>
        <v>56+</v>
      </c>
      <c r="M4223" t="str">
        <f t="shared" si="131"/>
        <v>0-500.000</v>
      </c>
    </row>
    <row r="4224" spans="1:13" x14ac:dyDescent="0.35">
      <c r="A4224">
        <v>713</v>
      </c>
      <c r="B4224" t="s">
        <v>9</v>
      </c>
      <c r="C4224">
        <v>278030.99</v>
      </c>
      <c r="D4224" t="s">
        <v>19</v>
      </c>
      <c r="E4224" t="s">
        <v>16</v>
      </c>
      <c r="F4224" t="s">
        <v>12</v>
      </c>
      <c r="G4224" t="s">
        <v>13</v>
      </c>
      <c r="H4224" t="s">
        <v>13</v>
      </c>
      <c r="I4224">
        <v>73</v>
      </c>
      <c r="J4224" t="str">
        <f>IF(ABS((C4224-AVERAGE($C:$C))/_xlfn.STDEV.S(moras2[SALARIO]))&gt;1.96,"Atípico","No")</f>
        <v>No</v>
      </c>
      <c r="K4224" t="str">
        <f>IF(ABS((moras2[[#This Row],[EDAD]]-AVERAGE($I:$I))/_xlfn.STDEV.S($I:$I))&gt;1.96,"Atípico","No")</f>
        <v>Atípico</v>
      </c>
      <c r="L4224" t="str">
        <f t="shared" si="130"/>
        <v>56+</v>
      </c>
      <c r="M4224" t="str">
        <f t="shared" si="131"/>
        <v>0-500.000</v>
      </c>
    </row>
    <row r="4225" spans="1:13" x14ac:dyDescent="0.35">
      <c r="A4225">
        <v>3628</v>
      </c>
      <c r="B4225" t="s">
        <v>15</v>
      </c>
      <c r="C4225">
        <v>278030.99</v>
      </c>
      <c r="D4225" t="s">
        <v>18</v>
      </c>
      <c r="E4225" t="s">
        <v>16</v>
      </c>
      <c r="F4225" t="s">
        <v>12</v>
      </c>
      <c r="G4225" t="s">
        <v>12</v>
      </c>
      <c r="H4225" t="s">
        <v>13</v>
      </c>
      <c r="I4225">
        <v>30</v>
      </c>
      <c r="J4225" t="str">
        <f>IF(ABS((C4225-AVERAGE($C:$C))/_xlfn.STDEV.S(moras2[SALARIO]))&gt;1.96,"Atípico","No")</f>
        <v>No</v>
      </c>
      <c r="K4225" t="str">
        <f>IF(ABS((moras2[[#This Row],[EDAD]]-AVERAGE($I:$I))/_xlfn.STDEV.S($I:$I))&gt;1.96,"Atípico","No")</f>
        <v>No</v>
      </c>
      <c r="L4225" t="str">
        <f t="shared" si="130"/>
        <v>26-35</v>
      </c>
      <c r="M4225" t="str">
        <f t="shared" si="131"/>
        <v>0-500.000</v>
      </c>
    </row>
    <row r="4226" spans="1:13" x14ac:dyDescent="0.35">
      <c r="A4226">
        <v>2333</v>
      </c>
      <c r="B4226" t="s">
        <v>15</v>
      </c>
      <c r="C4226">
        <v>278030</v>
      </c>
      <c r="D4226" t="s">
        <v>17</v>
      </c>
      <c r="E4226" t="s">
        <v>16</v>
      </c>
      <c r="F4226" t="s">
        <v>12</v>
      </c>
      <c r="G4226" t="s">
        <v>13</v>
      </c>
      <c r="H4226" t="s">
        <v>12</v>
      </c>
      <c r="I4226">
        <v>20</v>
      </c>
      <c r="J4226" t="str">
        <f>IF(ABS((C4226-AVERAGE($C:$C))/_xlfn.STDEV.S(moras2[SALARIO]))&gt;1.96,"Atípico","No")</f>
        <v>No</v>
      </c>
      <c r="K4226" t="str">
        <f>IF(ABS((moras2[[#This Row],[EDAD]]-AVERAGE($I:$I))/_xlfn.STDEV.S($I:$I))&gt;1.96,"Atípico","No")</f>
        <v>No</v>
      </c>
      <c r="L4226" t="str">
        <f t="shared" ref="L4226:L4289" si="132">IF(I4226&lt;=35,"26-35",IF(I4226&lt;=45,"36-45",IF(I4226&lt;=55,"46-55","56+")))</f>
        <v>26-35</v>
      </c>
      <c r="M4226" t="str">
        <f t="shared" ref="M4226:M4289" si="133">IF(C4226&lt;=500000,"0-500.000",
IF(C4226&lt;=1000000,"500.001-1.000.000",
IF(C4226&lt;=5000000,"1.000.001-5.000.000",
"5.000.001-16.858.742")))</f>
        <v>0-500.000</v>
      </c>
    </row>
    <row r="4227" spans="1:13" x14ac:dyDescent="0.35">
      <c r="A4227">
        <v>2633</v>
      </c>
      <c r="B4227" t="s">
        <v>15</v>
      </c>
      <c r="C4227">
        <v>278030</v>
      </c>
      <c r="D4227" t="s">
        <v>17</v>
      </c>
      <c r="E4227" t="s">
        <v>16</v>
      </c>
      <c r="F4227" t="s">
        <v>12</v>
      </c>
      <c r="G4227" t="s">
        <v>12</v>
      </c>
      <c r="H4227" t="s">
        <v>13</v>
      </c>
      <c r="I4227">
        <v>25</v>
      </c>
      <c r="J4227" t="str">
        <f>IF(ABS((C4227-AVERAGE($C:$C))/_xlfn.STDEV.S(moras2[SALARIO]))&gt;1.96,"Atípico","No")</f>
        <v>No</v>
      </c>
      <c r="K4227" t="str">
        <f>IF(ABS((moras2[[#This Row],[EDAD]]-AVERAGE($I:$I))/_xlfn.STDEV.S($I:$I))&gt;1.96,"Atípico","No")</f>
        <v>No</v>
      </c>
      <c r="L4227" t="str">
        <f t="shared" si="132"/>
        <v>26-35</v>
      </c>
      <c r="M4227" t="str">
        <f t="shared" si="133"/>
        <v>0-500.000</v>
      </c>
    </row>
    <row r="4228" spans="1:13" x14ac:dyDescent="0.35">
      <c r="A4228">
        <v>3184</v>
      </c>
      <c r="B4228" t="s">
        <v>15</v>
      </c>
      <c r="C4228">
        <v>278030</v>
      </c>
      <c r="D4228" t="s">
        <v>17</v>
      </c>
      <c r="E4228" t="s">
        <v>16</v>
      </c>
      <c r="F4228" t="s">
        <v>12</v>
      </c>
      <c r="G4228" t="s">
        <v>13</v>
      </c>
      <c r="H4228" t="s">
        <v>13</v>
      </c>
      <c r="I4228">
        <v>26</v>
      </c>
      <c r="J4228" t="str">
        <f>IF(ABS((C4228-AVERAGE($C:$C))/_xlfn.STDEV.S(moras2[SALARIO]))&gt;1.96,"Atípico","No")</f>
        <v>No</v>
      </c>
      <c r="K4228" t="str">
        <f>IF(ABS((moras2[[#This Row],[EDAD]]-AVERAGE($I:$I))/_xlfn.STDEV.S($I:$I))&gt;1.96,"Atípico","No")</f>
        <v>No</v>
      </c>
      <c r="L4228" t="str">
        <f t="shared" si="132"/>
        <v>26-35</v>
      </c>
      <c r="M4228" t="str">
        <f t="shared" si="133"/>
        <v>0-500.000</v>
      </c>
    </row>
    <row r="4229" spans="1:13" x14ac:dyDescent="0.35">
      <c r="A4229">
        <v>3676</v>
      </c>
      <c r="B4229" t="s">
        <v>9</v>
      </c>
      <c r="C4229">
        <v>278030</v>
      </c>
      <c r="D4229" t="s">
        <v>17</v>
      </c>
      <c r="E4229" t="s">
        <v>16</v>
      </c>
      <c r="F4229" t="s">
        <v>12</v>
      </c>
      <c r="G4229" t="s">
        <v>13</v>
      </c>
      <c r="H4229" t="s">
        <v>13</v>
      </c>
      <c r="I4229">
        <v>26</v>
      </c>
      <c r="J4229" t="str">
        <f>IF(ABS((C4229-AVERAGE($C:$C))/_xlfn.STDEV.S(moras2[SALARIO]))&gt;1.96,"Atípico","No")</f>
        <v>No</v>
      </c>
      <c r="K4229" t="str">
        <f>IF(ABS((moras2[[#This Row],[EDAD]]-AVERAGE($I:$I))/_xlfn.STDEV.S($I:$I))&gt;1.96,"Atípico","No")</f>
        <v>No</v>
      </c>
      <c r="L4229" t="str">
        <f t="shared" si="132"/>
        <v>26-35</v>
      </c>
      <c r="M4229" t="str">
        <f t="shared" si="133"/>
        <v>0-500.000</v>
      </c>
    </row>
    <row r="4230" spans="1:13" x14ac:dyDescent="0.35">
      <c r="A4230">
        <v>2138</v>
      </c>
      <c r="B4230" t="s">
        <v>15</v>
      </c>
      <c r="C4230">
        <v>278030</v>
      </c>
      <c r="D4230" t="s">
        <v>17</v>
      </c>
      <c r="E4230" t="s">
        <v>16</v>
      </c>
      <c r="F4230" t="s">
        <v>12</v>
      </c>
      <c r="G4230" t="s">
        <v>13</v>
      </c>
      <c r="H4230" t="s">
        <v>12</v>
      </c>
      <c r="I4230">
        <v>27</v>
      </c>
      <c r="J4230" t="str">
        <f>IF(ABS((C4230-AVERAGE($C:$C))/_xlfn.STDEV.S(moras2[SALARIO]))&gt;1.96,"Atípico","No")</f>
        <v>No</v>
      </c>
      <c r="K4230" t="str">
        <f>IF(ABS((moras2[[#This Row],[EDAD]]-AVERAGE($I:$I))/_xlfn.STDEV.S($I:$I))&gt;1.96,"Atípico","No")</f>
        <v>No</v>
      </c>
      <c r="L4230" t="str">
        <f t="shared" si="132"/>
        <v>26-35</v>
      </c>
      <c r="M4230" t="str">
        <f t="shared" si="133"/>
        <v>0-500.000</v>
      </c>
    </row>
    <row r="4231" spans="1:13" x14ac:dyDescent="0.35">
      <c r="A4231">
        <v>3798</v>
      </c>
      <c r="B4231" t="s">
        <v>9</v>
      </c>
      <c r="C4231">
        <v>278030</v>
      </c>
      <c r="D4231" t="s">
        <v>17</v>
      </c>
      <c r="E4231" t="s">
        <v>16</v>
      </c>
      <c r="F4231" t="s">
        <v>12</v>
      </c>
      <c r="G4231" t="s">
        <v>13</v>
      </c>
      <c r="H4231" t="s">
        <v>12</v>
      </c>
      <c r="I4231">
        <v>29</v>
      </c>
      <c r="J4231" t="str">
        <f>IF(ABS((C4231-AVERAGE($C:$C))/_xlfn.STDEV.S(moras2[SALARIO]))&gt;1.96,"Atípico","No")</f>
        <v>No</v>
      </c>
      <c r="K4231" t="str">
        <f>IF(ABS((moras2[[#This Row],[EDAD]]-AVERAGE($I:$I))/_xlfn.STDEV.S($I:$I))&gt;1.96,"Atípico","No")</f>
        <v>No</v>
      </c>
      <c r="L4231" t="str">
        <f t="shared" si="132"/>
        <v>26-35</v>
      </c>
      <c r="M4231" t="str">
        <f t="shared" si="133"/>
        <v>0-500.000</v>
      </c>
    </row>
    <row r="4232" spans="1:13" x14ac:dyDescent="0.35">
      <c r="A4232">
        <v>4150</v>
      </c>
      <c r="B4232" t="s">
        <v>15</v>
      </c>
      <c r="C4232">
        <v>278030</v>
      </c>
      <c r="D4232" t="s">
        <v>17</v>
      </c>
      <c r="E4232" t="s">
        <v>16</v>
      </c>
      <c r="F4232" t="s">
        <v>12</v>
      </c>
      <c r="G4232" t="s">
        <v>12</v>
      </c>
      <c r="H4232" t="s">
        <v>13</v>
      </c>
      <c r="I4232">
        <v>29</v>
      </c>
      <c r="J4232" t="str">
        <f>IF(ABS((C4232-AVERAGE($C:$C))/_xlfn.STDEV.S(moras2[SALARIO]))&gt;1.96,"Atípico","No")</f>
        <v>No</v>
      </c>
      <c r="K4232" t="str">
        <f>IF(ABS((moras2[[#This Row],[EDAD]]-AVERAGE($I:$I))/_xlfn.STDEV.S($I:$I))&gt;1.96,"Atípico","No")</f>
        <v>No</v>
      </c>
      <c r="L4232" t="str">
        <f t="shared" si="132"/>
        <v>26-35</v>
      </c>
      <c r="M4232" t="str">
        <f t="shared" si="133"/>
        <v>0-500.000</v>
      </c>
    </row>
    <row r="4233" spans="1:13" x14ac:dyDescent="0.35">
      <c r="A4233">
        <v>3978</v>
      </c>
      <c r="B4233" t="s">
        <v>15</v>
      </c>
      <c r="C4233">
        <v>278030</v>
      </c>
      <c r="D4233" t="s">
        <v>17</v>
      </c>
      <c r="E4233" t="s">
        <v>16</v>
      </c>
      <c r="F4233" t="s">
        <v>12</v>
      </c>
      <c r="G4233" t="s">
        <v>13</v>
      </c>
      <c r="H4233" t="s">
        <v>13</v>
      </c>
      <c r="I4233">
        <v>33</v>
      </c>
      <c r="J4233" t="str">
        <f>IF(ABS((C4233-AVERAGE($C:$C))/_xlfn.STDEV.S(moras2[SALARIO]))&gt;1.96,"Atípico","No")</f>
        <v>No</v>
      </c>
      <c r="K4233" t="str">
        <f>IF(ABS((moras2[[#This Row],[EDAD]]-AVERAGE($I:$I))/_xlfn.STDEV.S($I:$I))&gt;1.96,"Atípico","No")</f>
        <v>No</v>
      </c>
      <c r="L4233" t="str">
        <f t="shared" si="132"/>
        <v>26-35</v>
      </c>
      <c r="M4233" t="str">
        <f t="shared" si="133"/>
        <v>0-500.000</v>
      </c>
    </row>
    <row r="4234" spans="1:13" x14ac:dyDescent="0.35">
      <c r="A4234">
        <v>2583</v>
      </c>
      <c r="B4234" t="s">
        <v>9</v>
      </c>
      <c r="C4234">
        <v>278030</v>
      </c>
      <c r="D4234" t="s">
        <v>17</v>
      </c>
      <c r="E4234" t="s">
        <v>16</v>
      </c>
      <c r="F4234" t="s">
        <v>12</v>
      </c>
      <c r="G4234" t="s">
        <v>12</v>
      </c>
      <c r="H4234" t="s">
        <v>12</v>
      </c>
      <c r="I4234">
        <v>34</v>
      </c>
      <c r="J4234" t="str">
        <f>IF(ABS((C4234-AVERAGE($C:$C))/_xlfn.STDEV.S(moras2[SALARIO]))&gt;1.96,"Atípico","No")</f>
        <v>No</v>
      </c>
      <c r="K4234" t="str">
        <f>IF(ABS((moras2[[#This Row],[EDAD]]-AVERAGE($I:$I))/_xlfn.STDEV.S($I:$I))&gt;1.96,"Atípico","No")</f>
        <v>No</v>
      </c>
      <c r="L4234" t="str">
        <f t="shared" si="132"/>
        <v>26-35</v>
      </c>
      <c r="M4234" t="str">
        <f t="shared" si="133"/>
        <v>0-500.000</v>
      </c>
    </row>
    <row r="4235" spans="1:13" x14ac:dyDescent="0.35">
      <c r="A4235">
        <v>4741</v>
      </c>
      <c r="B4235" t="s">
        <v>15</v>
      </c>
      <c r="C4235">
        <v>278030</v>
      </c>
      <c r="D4235" t="s">
        <v>17</v>
      </c>
      <c r="E4235" t="s">
        <v>16</v>
      </c>
      <c r="F4235" t="s">
        <v>12</v>
      </c>
      <c r="G4235" t="s">
        <v>13</v>
      </c>
      <c r="H4235" t="s">
        <v>13</v>
      </c>
      <c r="I4235">
        <v>34</v>
      </c>
      <c r="J4235" t="str">
        <f>IF(ABS((C4235-AVERAGE($C:$C))/_xlfn.STDEV.S(moras2[SALARIO]))&gt;1.96,"Atípico","No")</f>
        <v>No</v>
      </c>
      <c r="K4235" t="str">
        <f>IF(ABS((moras2[[#This Row],[EDAD]]-AVERAGE($I:$I))/_xlfn.STDEV.S($I:$I))&gt;1.96,"Atípico","No")</f>
        <v>No</v>
      </c>
      <c r="L4235" t="str">
        <f t="shared" si="132"/>
        <v>26-35</v>
      </c>
      <c r="M4235" t="str">
        <f t="shared" si="133"/>
        <v>0-500.000</v>
      </c>
    </row>
    <row r="4236" spans="1:13" x14ac:dyDescent="0.35">
      <c r="A4236">
        <v>4465</v>
      </c>
      <c r="B4236" t="s">
        <v>15</v>
      </c>
      <c r="C4236">
        <v>278030</v>
      </c>
      <c r="D4236" t="s">
        <v>17</v>
      </c>
      <c r="E4236" t="s">
        <v>16</v>
      </c>
      <c r="F4236" t="s">
        <v>12</v>
      </c>
      <c r="G4236" t="s">
        <v>12</v>
      </c>
      <c r="H4236" t="s">
        <v>12</v>
      </c>
      <c r="I4236">
        <v>35</v>
      </c>
      <c r="J4236" t="str">
        <f>IF(ABS((C4236-AVERAGE($C:$C))/_xlfn.STDEV.S(moras2[SALARIO]))&gt;1.96,"Atípico","No")</f>
        <v>No</v>
      </c>
      <c r="K4236" t="str">
        <f>IF(ABS((moras2[[#This Row],[EDAD]]-AVERAGE($I:$I))/_xlfn.STDEV.S($I:$I))&gt;1.96,"Atípico","No")</f>
        <v>No</v>
      </c>
      <c r="L4236" t="str">
        <f t="shared" si="132"/>
        <v>26-35</v>
      </c>
      <c r="M4236" t="str">
        <f t="shared" si="133"/>
        <v>0-500.000</v>
      </c>
    </row>
    <row r="4237" spans="1:13" x14ac:dyDescent="0.35">
      <c r="A4237">
        <v>1852</v>
      </c>
      <c r="B4237" t="s">
        <v>15</v>
      </c>
      <c r="C4237">
        <v>278030</v>
      </c>
      <c r="D4237" t="s">
        <v>17</v>
      </c>
      <c r="E4237" t="s">
        <v>16</v>
      </c>
      <c r="F4237" t="s">
        <v>12</v>
      </c>
      <c r="G4237" t="s">
        <v>13</v>
      </c>
      <c r="H4237" t="s">
        <v>13</v>
      </c>
      <c r="I4237">
        <v>37</v>
      </c>
      <c r="J4237" t="str">
        <f>IF(ABS((C4237-AVERAGE($C:$C))/_xlfn.STDEV.S(moras2[SALARIO]))&gt;1.96,"Atípico","No")</f>
        <v>No</v>
      </c>
      <c r="K4237" t="str">
        <f>IF(ABS((moras2[[#This Row],[EDAD]]-AVERAGE($I:$I))/_xlfn.STDEV.S($I:$I))&gt;1.96,"Atípico","No")</f>
        <v>No</v>
      </c>
      <c r="L4237" t="str">
        <f t="shared" si="132"/>
        <v>36-45</v>
      </c>
      <c r="M4237" t="str">
        <f t="shared" si="133"/>
        <v>0-500.000</v>
      </c>
    </row>
    <row r="4238" spans="1:13" x14ac:dyDescent="0.35">
      <c r="A4238">
        <v>2468</v>
      </c>
      <c r="B4238" t="s">
        <v>15</v>
      </c>
      <c r="C4238">
        <v>278030</v>
      </c>
      <c r="D4238" t="s">
        <v>17</v>
      </c>
      <c r="E4238" t="s">
        <v>16</v>
      </c>
      <c r="F4238" t="s">
        <v>12</v>
      </c>
      <c r="G4238" t="s">
        <v>13</v>
      </c>
      <c r="H4238" t="s">
        <v>13</v>
      </c>
      <c r="I4238">
        <v>40</v>
      </c>
      <c r="J4238" t="str">
        <f>IF(ABS((C4238-AVERAGE($C:$C))/_xlfn.STDEV.S(moras2[SALARIO]))&gt;1.96,"Atípico","No")</f>
        <v>No</v>
      </c>
      <c r="K4238" t="str">
        <f>IF(ABS((moras2[[#This Row],[EDAD]]-AVERAGE($I:$I))/_xlfn.STDEV.S($I:$I))&gt;1.96,"Atípico","No")</f>
        <v>No</v>
      </c>
      <c r="L4238" t="str">
        <f t="shared" si="132"/>
        <v>36-45</v>
      </c>
      <c r="M4238" t="str">
        <f t="shared" si="133"/>
        <v>0-500.000</v>
      </c>
    </row>
    <row r="4239" spans="1:13" x14ac:dyDescent="0.35">
      <c r="A4239">
        <v>4856</v>
      </c>
      <c r="B4239" t="s">
        <v>9</v>
      </c>
      <c r="C4239">
        <v>278030</v>
      </c>
      <c r="D4239" t="s">
        <v>17</v>
      </c>
      <c r="E4239" t="s">
        <v>16</v>
      </c>
      <c r="F4239" t="s">
        <v>12</v>
      </c>
      <c r="G4239" t="s">
        <v>12</v>
      </c>
      <c r="H4239" t="s">
        <v>13</v>
      </c>
      <c r="I4239">
        <v>48</v>
      </c>
      <c r="J4239" t="str">
        <f>IF(ABS((C4239-AVERAGE($C:$C))/_xlfn.STDEV.S(moras2[SALARIO]))&gt;1.96,"Atípico","No")</f>
        <v>No</v>
      </c>
      <c r="K4239" t="str">
        <f>IF(ABS((moras2[[#This Row],[EDAD]]-AVERAGE($I:$I))/_xlfn.STDEV.S($I:$I))&gt;1.96,"Atípico","No")</f>
        <v>No</v>
      </c>
      <c r="L4239" t="str">
        <f t="shared" si="132"/>
        <v>46-55</v>
      </c>
      <c r="M4239" t="str">
        <f t="shared" si="133"/>
        <v>0-500.000</v>
      </c>
    </row>
    <row r="4240" spans="1:13" x14ac:dyDescent="0.35">
      <c r="A4240">
        <v>4941</v>
      </c>
      <c r="B4240" t="s">
        <v>15</v>
      </c>
      <c r="C4240">
        <v>278030</v>
      </c>
      <c r="D4240" t="s">
        <v>17</v>
      </c>
      <c r="E4240" t="s">
        <v>16</v>
      </c>
      <c r="F4240" t="s">
        <v>12</v>
      </c>
      <c r="G4240" t="s">
        <v>13</v>
      </c>
      <c r="H4240" t="s">
        <v>13</v>
      </c>
      <c r="I4240">
        <v>50</v>
      </c>
      <c r="J4240" t="str">
        <f>IF(ABS((C4240-AVERAGE($C:$C))/_xlfn.STDEV.S(moras2[SALARIO]))&gt;1.96,"Atípico","No")</f>
        <v>No</v>
      </c>
      <c r="K4240" t="str">
        <f>IF(ABS((moras2[[#This Row],[EDAD]]-AVERAGE($I:$I))/_xlfn.STDEV.S($I:$I))&gt;1.96,"Atípico","No")</f>
        <v>No</v>
      </c>
      <c r="L4240" t="str">
        <f t="shared" si="132"/>
        <v>46-55</v>
      </c>
      <c r="M4240" t="str">
        <f t="shared" si="133"/>
        <v>0-500.000</v>
      </c>
    </row>
    <row r="4241" spans="1:13" x14ac:dyDescent="0.35">
      <c r="A4241">
        <v>3468</v>
      </c>
      <c r="B4241" t="s">
        <v>15</v>
      </c>
      <c r="C4241">
        <v>278030</v>
      </c>
      <c r="D4241" t="s">
        <v>17</v>
      </c>
      <c r="E4241" t="s">
        <v>16</v>
      </c>
      <c r="F4241" t="s">
        <v>12</v>
      </c>
      <c r="G4241" t="s">
        <v>13</v>
      </c>
      <c r="H4241" t="s">
        <v>13</v>
      </c>
      <c r="I4241">
        <v>55</v>
      </c>
      <c r="J4241" t="str">
        <f>IF(ABS((C4241-AVERAGE($C:$C))/_xlfn.STDEV.S(moras2[SALARIO]))&gt;1.96,"Atípico","No")</f>
        <v>No</v>
      </c>
      <c r="K4241" t="str">
        <f>IF(ABS((moras2[[#This Row],[EDAD]]-AVERAGE($I:$I))/_xlfn.STDEV.S($I:$I))&gt;1.96,"Atípico","No")</f>
        <v>No</v>
      </c>
      <c r="L4241" t="str">
        <f t="shared" si="132"/>
        <v>46-55</v>
      </c>
      <c r="M4241" t="str">
        <f t="shared" si="133"/>
        <v>0-500.000</v>
      </c>
    </row>
    <row r="4242" spans="1:13" x14ac:dyDescent="0.35">
      <c r="A4242">
        <v>847</v>
      </c>
      <c r="B4242" t="s">
        <v>15</v>
      </c>
      <c r="C4242">
        <v>278030</v>
      </c>
      <c r="D4242" t="s">
        <v>17</v>
      </c>
      <c r="E4242" t="s">
        <v>16</v>
      </c>
      <c r="F4242" t="s">
        <v>12</v>
      </c>
      <c r="G4242" t="s">
        <v>13</v>
      </c>
      <c r="H4242" t="s">
        <v>12</v>
      </c>
      <c r="I4242">
        <v>56</v>
      </c>
      <c r="J4242" t="str">
        <f>IF(ABS((C4242-AVERAGE($C:$C))/_xlfn.STDEV.S(moras2[SALARIO]))&gt;1.96,"Atípico","No")</f>
        <v>No</v>
      </c>
      <c r="K4242" t="str">
        <f>IF(ABS((moras2[[#This Row],[EDAD]]-AVERAGE($I:$I))/_xlfn.STDEV.S($I:$I))&gt;1.96,"Atípico","No")</f>
        <v>No</v>
      </c>
      <c r="L4242" t="str">
        <f t="shared" si="132"/>
        <v>56+</v>
      </c>
      <c r="M4242" t="str">
        <f t="shared" si="133"/>
        <v>0-500.000</v>
      </c>
    </row>
    <row r="4243" spans="1:13" x14ac:dyDescent="0.35">
      <c r="A4243">
        <v>4917</v>
      </c>
      <c r="B4243" t="s">
        <v>15</v>
      </c>
      <c r="C4243">
        <v>278030</v>
      </c>
      <c r="D4243" t="s">
        <v>17</v>
      </c>
      <c r="E4243" t="s">
        <v>16</v>
      </c>
      <c r="F4243" t="s">
        <v>12</v>
      </c>
      <c r="G4243" t="s">
        <v>13</v>
      </c>
      <c r="H4243" t="s">
        <v>13</v>
      </c>
      <c r="I4243">
        <v>60</v>
      </c>
      <c r="J4243" t="str">
        <f>IF(ABS((C4243-AVERAGE($C:$C))/_xlfn.STDEV.S(moras2[SALARIO]))&gt;1.96,"Atípico","No")</f>
        <v>No</v>
      </c>
      <c r="K4243" t="str">
        <f>IF(ABS((moras2[[#This Row],[EDAD]]-AVERAGE($I:$I))/_xlfn.STDEV.S($I:$I))&gt;1.96,"Atípico","No")</f>
        <v>No</v>
      </c>
      <c r="L4243" t="str">
        <f t="shared" si="132"/>
        <v>56+</v>
      </c>
      <c r="M4243" t="str">
        <f t="shared" si="133"/>
        <v>0-500.000</v>
      </c>
    </row>
    <row r="4244" spans="1:13" x14ac:dyDescent="0.35">
      <c r="A4244">
        <v>1249</v>
      </c>
      <c r="B4244" t="s">
        <v>15</v>
      </c>
      <c r="C4244">
        <v>278030</v>
      </c>
      <c r="D4244" t="s">
        <v>17</v>
      </c>
      <c r="E4244" t="s">
        <v>16</v>
      </c>
      <c r="F4244" t="s">
        <v>12</v>
      </c>
      <c r="G4244" t="s">
        <v>12</v>
      </c>
      <c r="H4244" t="s">
        <v>13</v>
      </c>
      <c r="I4244">
        <v>67</v>
      </c>
      <c r="J4244" t="str">
        <f>IF(ABS((C4244-AVERAGE($C:$C))/_xlfn.STDEV.S(moras2[SALARIO]))&gt;1.96,"Atípico","No")</f>
        <v>No</v>
      </c>
      <c r="K4244" t="str">
        <f>IF(ABS((moras2[[#This Row],[EDAD]]-AVERAGE($I:$I))/_xlfn.STDEV.S($I:$I))&gt;1.96,"Atípico","No")</f>
        <v>No</v>
      </c>
      <c r="L4244" t="str">
        <f t="shared" si="132"/>
        <v>56+</v>
      </c>
      <c r="M4244" t="str">
        <f t="shared" si="133"/>
        <v>0-500.000</v>
      </c>
    </row>
    <row r="4245" spans="1:13" x14ac:dyDescent="0.35">
      <c r="A4245">
        <v>2599</v>
      </c>
      <c r="B4245" t="s">
        <v>15</v>
      </c>
      <c r="C4245">
        <v>278030</v>
      </c>
      <c r="D4245" t="s">
        <v>21</v>
      </c>
      <c r="E4245" t="s">
        <v>16</v>
      </c>
      <c r="F4245" t="s">
        <v>12</v>
      </c>
      <c r="G4245" t="s">
        <v>13</v>
      </c>
      <c r="H4245" t="s">
        <v>13</v>
      </c>
      <c r="I4245">
        <v>25</v>
      </c>
      <c r="J4245" t="str">
        <f>IF(ABS((C4245-AVERAGE($C:$C))/_xlfn.STDEV.S(moras2[SALARIO]))&gt;1.96,"Atípico","No")</f>
        <v>No</v>
      </c>
      <c r="K4245" t="str">
        <f>IF(ABS((moras2[[#This Row],[EDAD]]-AVERAGE($I:$I))/_xlfn.STDEV.S($I:$I))&gt;1.96,"Atípico","No")</f>
        <v>No</v>
      </c>
      <c r="L4245" t="str">
        <f t="shared" si="132"/>
        <v>26-35</v>
      </c>
      <c r="M4245" t="str">
        <f t="shared" si="133"/>
        <v>0-500.000</v>
      </c>
    </row>
    <row r="4246" spans="1:13" x14ac:dyDescent="0.35">
      <c r="A4246">
        <v>2738</v>
      </c>
      <c r="B4246" t="s">
        <v>9</v>
      </c>
      <c r="C4246">
        <v>278030</v>
      </c>
      <c r="D4246" t="s">
        <v>21</v>
      </c>
      <c r="E4246" t="s">
        <v>16</v>
      </c>
      <c r="F4246" t="s">
        <v>12</v>
      </c>
      <c r="G4246" t="s">
        <v>12</v>
      </c>
      <c r="H4246" t="s">
        <v>13</v>
      </c>
      <c r="I4246">
        <v>27</v>
      </c>
      <c r="J4246" t="str">
        <f>IF(ABS((C4246-AVERAGE($C:$C))/_xlfn.STDEV.S(moras2[SALARIO]))&gt;1.96,"Atípico","No")</f>
        <v>No</v>
      </c>
      <c r="K4246" t="str">
        <f>IF(ABS((moras2[[#This Row],[EDAD]]-AVERAGE($I:$I))/_xlfn.STDEV.S($I:$I))&gt;1.96,"Atípico","No")</f>
        <v>No</v>
      </c>
      <c r="L4246" t="str">
        <f t="shared" si="132"/>
        <v>26-35</v>
      </c>
      <c r="M4246" t="str">
        <f t="shared" si="133"/>
        <v>0-500.000</v>
      </c>
    </row>
    <row r="4247" spans="1:13" x14ac:dyDescent="0.35">
      <c r="A4247">
        <v>3380</v>
      </c>
      <c r="B4247" t="s">
        <v>15</v>
      </c>
      <c r="C4247">
        <v>278030</v>
      </c>
      <c r="D4247" t="s">
        <v>21</v>
      </c>
      <c r="E4247" t="s">
        <v>16</v>
      </c>
      <c r="F4247" t="s">
        <v>12</v>
      </c>
      <c r="G4247" t="s">
        <v>13</v>
      </c>
      <c r="H4247" t="s">
        <v>13</v>
      </c>
      <c r="I4247">
        <v>27</v>
      </c>
      <c r="J4247" t="str">
        <f>IF(ABS((C4247-AVERAGE($C:$C))/_xlfn.STDEV.S(moras2[SALARIO]))&gt;1.96,"Atípico","No")</f>
        <v>No</v>
      </c>
      <c r="K4247" t="str">
        <f>IF(ABS((moras2[[#This Row],[EDAD]]-AVERAGE($I:$I))/_xlfn.STDEV.S($I:$I))&gt;1.96,"Atípico","No")</f>
        <v>No</v>
      </c>
      <c r="L4247" t="str">
        <f t="shared" si="132"/>
        <v>26-35</v>
      </c>
      <c r="M4247" t="str">
        <f t="shared" si="133"/>
        <v>0-500.000</v>
      </c>
    </row>
    <row r="4248" spans="1:13" x14ac:dyDescent="0.35">
      <c r="A4248">
        <v>60</v>
      </c>
      <c r="B4248" t="s">
        <v>9</v>
      </c>
      <c r="C4248">
        <v>278030</v>
      </c>
      <c r="D4248" t="s">
        <v>19</v>
      </c>
      <c r="E4248" t="s">
        <v>16</v>
      </c>
      <c r="F4248" t="s">
        <v>12</v>
      </c>
      <c r="G4248" t="s">
        <v>13</v>
      </c>
      <c r="H4248" t="s">
        <v>13</v>
      </c>
      <c r="I4248">
        <v>22</v>
      </c>
      <c r="J4248" t="str">
        <f>IF(ABS((C4248-AVERAGE($C:$C))/_xlfn.STDEV.S(moras2[SALARIO]))&gt;1.96,"Atípico","No")</f>
        <v>No</v>
      </c>
      <c r="K4248" t="str">
        <f>IF(ABS((moras2[[#This Row],[EDAD]]-AVERAGE($I:$I))/_xlfn.STDEV.S($I:$I))&gt;1.96,"Atípico","No")</f>
        <v>No</v>
      </c>
      <c r="L4248" t="str">
        <f t="shared" si="132"/>
        <v>26-35</v>
      </c>
      <c r="M4248" t="str">
        <f t="shared" si="133"/>
        <v>0-500.000</v>
      </c>
    </row>
    <row r="4249" spans="1:13" x14ac:dyDescent="0.35">
      <c r="A4249">
        <v>2481</v>
      </c>
      <c r="B4249" t="s">
        <v>9</v>
      </c>
      <c r="C4249">
        <v>278030</v>
      </c>
      <c r="D4249" t="s">
        <v>19</v>
      </c>
      <c r="E4249" t="s">
        <v>16</v>
      </c>
      <c r="F4249" t="s">
        <v>12</v>
      </c>
      <c r="G4249" t="s">
        <v>13</v>
      </c>
      <c r="H4249" t="s">
        <v>13</v>
      </c>
      <c r="I4249">
        <v>22</v>
      </c>
      <c r="J4249" t="str">
        <f>IF(ABS((C4249-AVERAGE($C:$C))/_xlfn.STDEV.S(moras2[SALARIO]))&gt;1.96,"Atípico","No")</f>
        <v>No</v>
      </c>
      <c r="K4249" t="str">
        <f>IF(ABS((moras2[[#This Row],[EDAD]]-AVERAGE($I:$I))/_xlfn.STDEV.S($I:$I))&gt;1.96,"Atípico","No")</f>
        <v>No</v>
      </c>
      <c r="L4249" t="str">
        <f t="shared" si="132"/>
        <v>26-35</v>
      </c>
      <c r="M4249" t="str">
        <f t="shared" si="133"/>
        <v>0-500.000</v>
      </c>
    </row>
    <row r="4250" spans="1:13" x14ac:dyDescent="0.35">
      <c r="A4250">
        <v>43</v>
      </c>
      <c r="B4250" t="s">
        <v>15</v>
      </c>
      <c r="C4250">
        <v>278030</v>
      </c>
      <c r="D4250" t="s">
        <v>19</v>
      </c>
      <c r="E4250" t="s">
        <v>16</v>
      </c>
      <c r="F4250" t="s">
        <v>12</v>
      </c>
      <c r="G4250" t="s">
        <v>12</v>
      </c>
      <c r="H4250" t="s">
        <v>13</v>
      </c>
      <c r="I4250">
        <v>23</v>
      </c>
      <c r="J4250" t="str">
        <f>IF(ABS((C4250-AVERAGE($C:$C))/_xlfn.STDEV.S(moras2[SALARIO]))&gt;1.96,"Atípico","No")</f>
        <v>No</v>
      </c>
      <c r="K4250" t="str">
        <f>IF(ABS((moras2[[#This Row],[EDAD]]-AVERAGE($I:$I))/_xlfn.STDEV.S($I:$I))&gt;1.96,"Atípico","No")</f>
        <v>No</v>
      </c>
      <c r="L4250" t="str">
        <f t="shared" si="132"/>
        <v>26-35</v>
      </c>
      <c r="M4250" t="str">
        <f t="shared" si="133"/>
        <v>0-500.000</v>
      </c>
    </row>
    <row r="4251" spans="1:13" x14ac:dyDescent="0.35">
      <c r="A4251">
        <v>2838</v>
      </c>
      <c r="B4251" t="s">
        <v>15</v>
      </c>
      <c r="C4251">
        <v>278030</v>
      </c>
      <c r="D4251" t="s">
        <v>19</v>
      </c>
      <c r="E4251" t="s">
        <v>16</v>
      </c>
      <c r="F4251" t="s">
        <v>12</v>
      </c>
      <c r="G4251" t="s">
        <v>13</v>
      </c>
      <c r="H4251" t="s">
        <v>13</v>
      </c>
      <c r="I4251">
        <v>23</v>
      </c>
      <c r="J4251" t="str">
        <f>IF(ABS((C4251-AVERAGE($C:$C))/_xlfn.STDEV.S(moras2[SALARIO]))&gt;1.96,"Atípico","No")</f>
        <v>No</v>
      </c>
      <c r="K4251" t="str">
        <f>IF(ABS((moras2[[#This Row],[EDAD]]-AVERAGE($I:$I))/_xlfn.STDEV.S($I:$I))&gt;1.96,"Atípico","No")</f>
        <v>No</v>
      </c>
      <c r="L4251" t="str">
        <f t="shared" si="132"/>
        <v>26-35</v>
      </c>
      <c r="M4251" t="str">
        <f t="shared" si="133"/>
        <v>0-500.000</v>
      </c>
    </row>
    <row r="4252" spans="1:13" x14ac:dyDescent="0.35">
      <c r="A4252">
        <v>1101</v>
      </c>
      <c r="B4252" t="s">
        <v>9</v>
      </c>
      <c r="C4252">
        <v>278030</v>
      </c>
      <c r="D4252" t="s">
        <v>19</v>
      </c>
      <c r="E4252" t="s">
        <v>16</v>
      </c>
      <c r="F4252" t="s">
        <v>12</v>
      </c>
      <c r="G4252" t="s">
        <v>13</v>
      </c>
      <c r="H4252" t="s">
        <v>13</v>
      </c>
      <c r="I4252">
        <v>24</v>
      </c>
      <c r="J4252" t="str">
        <f>IF(ABS((C4252-AVERAGE($C:$C))/_xlfn.STDEV.S(moras2[SALARIO]))&gt;1.96,"Atípico","No")</f>
        <v>No</v>
      </c>
      <c r="K4252" t="str">
        <f>IF(ABS((moras2[[#This Row],[EDAD]]-AVERAGE($I:$I))/_xlfn.STDEV.S($I:$I))&gt;1.96,"Atípico","No")</f>
        <v>No</v>
      </c>
      <c r="L4252" t="str">
        <f t="shared" si="132"/>
        <v>26-35</v>
      </c>
      <c r="M4252" t="str">
        <f t="shared" si="133"/>
        <v>0-500.000</v>
      </c>
    </row>
    <row r="4253" spans="1:13" x14ac:dyDescent="0.35">
      <c r="A4253">
        <v>2760</v>
      </c>
      <c r="B4253" t="s">
        <v>9</v>
      </c>
      <c r="C4253">
        <v>278030</v>
      </c>
      <c r="D4253" t="s">
        <v>19</v>
      </c>
      <c r="E4253" t="s">
        <v>16</v>
      </c>
      <c r="F4253" t="s">
        <v>12</v>
      </c>
      <c r="G4253" t="s">
        <v>13</v>
      </c>
      <c r="H4253" t="s">
        <v>13</v>
      </c>
      <c r="I4253">
        <v>24</v>
      </c>
      <c r="J4253" t="str">
        <f>IF(ABS((C4253-AVERAGE($C:$C))/_xlfn.STDEV.S(moras2[SALARIO]))&gt;1.96,"Atípico","No")</f>
        <v>No</v>
      </c>
      <c r="K4253" t="str">
        <f>IF(ABS((moras2[[#This Row],[EDAD]]-AVERAGE($I:$I))/_xlfn.STDEV.S($I:$I))&gt;1.96,"Atípico","No")</f>
        <v>No</v>
      </c>
      <c r="L4253" t="str">
        <f t="shared" si="132"/>
        <v>26-35</v>
      </c>
      <c r="M4253" t="str">
        <f t="shared" si="133"/>
        <v>0-500.000</v>
      </c>
    </row>
    <row r="4254" spans="1:13" x14ac:dyDescent="0.35">
      <c r="A4254">
        <v>3945</v>
      </c>
      <c r="B4254" t="s">
        <v>15</v>
      </c>
      <c r="C4254">
        <v>278030</v>
      </c>
      <c r="D4254" t="s">
        <v>19</v>
      </c>
      <c r="E4254" t="s">
        <v>16</v>
      </c>
      <c r="F4254" t="s">
        <v>12</v>
      </c>
      <c r="G4254" t="s">
        <v>13</v>
      </c>
      <c r="H4254" t="s">
        <v>13</v>
      </c>
      <c r="I4254">
        <v>24</v>
      </c>
      <c r="J4254" t="str">
        <f>IF(ABS((C4254-AVERAGE($C:$C))/_xlfn.STDEV.S(moras2[SALARIO]))&gt;1.96,"Atípico","No")</f>
        <v>No</v>
      </c>
      <c r="K4254" t="str">
        <f>IF(ABS((moras2[[#This Row],[EDAD]]-AVERAGE($I:$I))/_xlfn.STDEV.S($I:$I))&gt;1.96,"Atípico","No")</f>
        <v>No</v>
      </c>
      <c r="L4254" t="str">
        <f t="shared" si="132"/>
        <v>26-35</v>
      </c>
      <c r="M4254" t="str">
        <f t="shared" si="133"/>
        <v>0-500.000</v>
      </c>
    </row>
    <row r="4255" spans="1:13" x14ac:dyDescent="0.35">
      <c r="A4255">
        <v>1536</v>
      </c>
      <c r="B4255" t="s">
        <v>9</v>
      </c>
      <c r="C4255">
        <v>278030</v>
      </c>
      <c r="D4255" t="s">
        <v>19</v>
      </c>
      <c r="E4255" t="s">
        <v>16</v>
      </c>
      <c r="F4255" t="s">
        <v>12</v>
      </c>
      <c r="G4255" t="s">
        <v>13</v>
      </c>
      <c r="H4255" t="s">
        <v>13</v>
      </c>
      <c r="I4255">
        <v>25</v>
      </c>
      <c r="J4255" t="str">
        <f>IF(ABS((C4255-AVERAGE($C:$C))/_xlfn.STDEV.S(moras2[SALARIO]))&gt;1.96,"Atípico","No")</f>
        <v>No</v>
      </c>
      <c r="K4255" t="str">
        <f>IF(ABS((moras2[[#This Row],[EDAD]]-AVERAGE($I:$I))/_xlfn.STDEV.S($I:$I))&gt;1.96,"Atípico","No")</f>
        <v>No</v>
      </c>
      <c r="L4255" t="str">
        <f t="shared" si="132"/>
        <v>26-35</v>
      </c>
      <c r="M4255" t="str">
        <f t="shared" si="133"/>
        <v>0-500.000</v>
      </c>
    </row>
    <row r="4256" spans="1:13" x14ac:dyDescent="0.35">
      <c r="A4256">
        <v>2788</v>
      </c>
      <c r="B4256" t="s">
        <v>15</v>
      </c>
      <c r="C4256">
        <v>278030</v>
      </c>
      <c r="D4256" t="s">
        <v>19</v>
      </c>
      <c r="E4256" t="s">
        <v>16</v>
      </c>
      <c r="F4256" t="s">
        <v>12</v>
      </c>
      <c r="G4256" t="s">
        <v>13</v>
      </c>
      <c r="H4256" t="s">
        <v>13</v>
      </c>
      <c r="I4256">
        <v>25</v>
      </c>
      <c r="J4256" t="str">
        <f>IF(ABS((C4256-AVERAGE($C:$C))/_xlfn.STDEV.S(moras2[SALARIO]))&gt;1.96,"Atípico","No")</f>
        <v>No</v>
      </c>
      <c r="K4256" t="str">
        <f>IF(ABS((moras2[[#This Row],[EDAD]]-AVERAGE($I:$I))/_xlfn.STDEV.S($I:$I))&gt;1.96,"Atípico","No")</f>
        <v>No</v>
      </c>
      <c r="L4256" t="str">
        <f t="shared" si="132"/>
        <v>26-35</v>
      </c>
      <c r="M4256" t="str">
        <f t="shared" si="133"/>
        <v>0-500.000</v>
      </c>
    </row>
    <row r="4257" spans="1:13" x14ac:dyDescent="0.35">
      <c r="A4257">
        <v>643</v>
      </c>
      <c r="B4257" t="s">
        <v>9</v>
      </c>
      <c r="C4257">
        <v>278030</v>
      </c>
      <c r="D4257" t="s">
        <v>19</v>
      </c>
      <c r="E4257" t="s">
        <v>16</v>
      </c>
      <c r="F4257" t="s">
        <v>12</v>
      </c>
      <c r="G4257" t="s">
        <v>13</v>
      </c>
      <c r="H4257" t="s">
        <v>13</v>
      </c>
      <c r="I4257">
        <v>26</v>
      </c>
      <c r="J4257" t="str">
        <f>IF(ABS((C4257-AVERAGE($C:$C))/_xlfn.STDEV.S(moras2[SALARIO]))&gt;1.96,"Atípico","No")</f>
        <v>No</v>
      </c>
      <c r="K4257" t="str">
        <f>IF(ABS((moras2[[#This Row],[EDAD]]-AVERAGE($I:$I))/_xlfn.STDEV.S($I:$I))&gt;1.96,"Atípico","No")</f>
        <v>No</v>
      </c>
      <c r="L4257" t="str">
        <f t="shared" si="132"/>
        <v>26-35</v>
      </c>
      <c r="M4257" t="str">
        <f t="shared" si="133"/>
        <v>0-500.000</v>
      </c>
    </row>
    <row r="4258" spans="1:13" x14ac:dyDescent="0.35">
      <c r="A4258">
        <v>3059</v>
      </c>
      <c r="B4258" t="s">
        <v>9</v>
      </c>
      <c r="C4258">
        <v>278030</v>
      </c>
      <c r="D4258" t="s">
        <v>19</v>
      </c>
      <c r="E4258" t="s">
        <v>16</v>
      </c>
      <c r="F4258" t="s">
        <v>12</v>
      </c>
      <c r="G4258" t="s">
        <v>13</v>
      </c>
      <c r="H4258" t="s">
        <v>13</v>
      </c>
      <c r="I4258">
        <v>26</v>
      </c>
      <c r="J4258" t="str">
        <f>IF(ABS((C4258-AVERAGE($C:$C))/_xlfn.STDEV.S(moras2[SALARIO]))&gt;1.96,"Atípico","No")</f>
        <v>No</v>
      </c>
      <c r="K4258" t="str">
        <f>IF(ABS((moras2[[#This Row],[EDAD]]-AVERAGE($I:$I))/_xlfn.STDEV.S($I:$I))&gt;1.96,"Atípico","No")</f>
        <v>No</v>
      </c>
      <c r="L4258" t="str">
        <f t="shared" si="132"/>
        <v>26-35</v>
      </c>
      <c r="M4258" t="str">
        <f t="shared" si="133"/>
        <v>0-500.000</v>
      </c>
    </row>
    <row r="4259" spans="1:13" x14ac:dyDescent="0.35">
      <c r="A4259">
        <v>2390</v>
      </c>
      <c r="B4259" t="s">
        <v>9</v>
      </c>
      <c r="C4259">
        <v>278030</v>
      </c>
      <c r="D4259" t="s">
        <v>19</v>
      </c>
      <c r="E4259" t="s">
        <v>16</v>
      </c>
      <c r="F4259" t="s">
        <v>12</v>
      </c>
      <c r="G4259" t="s">
        <v>13</v>
      </c>
      <c r="H4259" t="s">
        <v>13</v>
      </c>
      <c r="I4259">
        <v>28</v>
      </c>
      <c r="J4259" t="str">
        <f>IF(ABS((C4259-AVERAGE($C:$C))/_xlfn.STDEV.S(moras2[SALARIO]))&gt;1.96,"Atípico","No")</f>
        <v>No</v>
      </c>
      <c r="K4259" t="str">
        <f>IF(ABS((moras2[[#This Row],[EDAD]]-AVERAGE($I:$I))/_xlfn.STDEV.S($I:$I))&gt;1.96,"Atípico","No")</f>
        <v>No</v>
      </c>
      <c r="L4259" t="str">
        <f t="shared" si="132"/>
        <v>26-35</v>
      </c>
      <c r="M4259" t="str">
        <f t="shared" si="133"/>
        <v>0-500.000</v>
      </c>
    </row>
    <row r="4260" spans="1:13" x14ac:dyDescent="0.35">
      <c r="A4260">
        <v>2560</v>
      </c>
      <c r="B4260" t="s">
        <v>15</v>
      </c>
      <c r="C4260">
        <v>278030</v>
      </c>
      <c r="D4260" t="s">
        <v>19</v>
      </c>
      <c r="E4260" t="s">
        <v>16</v>
      </c>
      <c r="F4260" t="s">
        <v>12</v>
      </c>
      <c r="G4260" t="s">
        <v>13</v>
      </c>
      <c r="H4260" t="s">
        <v>12</v>
      </c>
      <c r="I4260">
        <v>28</v>
      </c>
      <c r="J4260" t="str">
        <f>IF(ABS((C4260-AVERAGE($C:$C))/_xlfn.STDEV.S(moras2[SALARIO]))&gt;1.96,"Atípico","No")</f>
        <v>No</v>
      </c>
      <c r="K4260" t="str">
        <f>IF(ABS((moras2[[#This Row],[EDAD]]-AVERAGE($I:$I))/_xlfn.STDEV.S($I:$I))&gt;1.96,"Atípico","No")</f>
        <v>No</v>
      </c>
      <c r="L4260" t="str">
        <f t="shared" si="132"/>
        <v>26-35</v>
      </c>
      <c r="M4260" t="str">
        <f t="shared" si="133"/>
        <v>0-500.000</v>
      </c>
    </row>
    <row r="4261" spans="1:13" x14ac:dyDescent="0.35">
      <c r="A4261">
        <v>3946</v>
      </c>
      <c r="B4261" t="s">
        <v>9</v>
      </c>
      <c r="C4261">
        <v>278030</v>
      </c>
      <c r="D4261" t="s">
        <v>19</v>
      </c>
      <c r="E4261" t="s">
        <v>16</v>
      </c>
      <c r="F4261" t="s">
        <v>12</v>
      </c>
      <c r="G4261" t="s">
        <v>13</v>
      </c>
      <c r="H4261" t="s">
        <v>13</v>
      </c>
      <c r="I4261">
        <v>28</v>
      </c>
      <c r="J4261" t="str">
        <f>IF(ABS((C4261-AVERAGE($C:$C))/_xlfn.STDEV.S(moras2[SALARIO]))&gt;1.96,"Atípico","No")</f>
        <v>No</v>
      </c>
      <c r="K4261" t="str">
        <f>IF(ABS((moras2[[#This Row],[EDAD]]-AVERAGE($I:$I))/_xlfn.STDEV.S($I:$I))&gt;1.96,"Atípico","No")</f>
        <v>No</v>
      </c>
      <c r="L4261" t="str">
        <f t="shared" si="132"/>
        <v>26-35</v>
      </c>
      <c r="M4261" t="str">
        <f t="shared" si="133"/>
        <v>0-500.000</v>
      </c>
    </row>
    <row r="4262" spans="1:13" x14ac:dyDescent="0.35">
      <c r="A4262">
        <v>1072</v>
      </c>
      <c r="B4262" t="s">
        <v>15</v>
      </c>
      <c r="C4262">
        <v>278030</v>
      </c>
      <c r="D4262" t="s">
        <v>19</v>
      </c>
      <c r="E4262" t="s">
        <v>16</v>
      </c>
      <c r="F4262" t="s">
        <v>12</v>
      </c>
      <c r="G4262" t="s">
        <v>13</v>
      </c>
      <c r="H4262" t="s">
        <v>13</v>
      </c>
      <c r="I4262">
        <v>29</v>
      </c>
      <c r="J4262" t="str">
        <f>IF(ABS((C4262-AVERAGE($C:$C))/_xlfn.STDEV.S(moras2[SALARIO]))&gt;1.96,"Atípico","No")</f>
        <v>No</v>
      </c>
      <c r="K4262" t="str">
        <f>IF(ABS((moras2[[#This Row],[EDAD]]-AVERAGE($I:$I))/_xlfn.STDEV.S($I:$I))&gt;1.96,"Atípico","No")</f>
        <v>No</v>
      </c>
      <c r="L4262" t="str">
        <f t="shared" si="132"/>
        <v>26-35</v>
      </c>
      <c r="M4262" t="str">
        <f t="shared" si="133"/>
        <v>0-500.000</v>
      </c>
    </row>
    <row r="4263" spans="1:13" x14ac:dyDescent="0.35">
      <c r="A4263">
        <v>3385</v>
      </c>
      <c r="B4263" t="s">
        <v>9</v>
      </c>
      <c r="C4263">
        <v>278030</v>
      </c>
      <c r="D4263" t="s">
        <v>19</v>
      </c>
      <c r="E4263" t="s">
        <v>16</v>
      </c>
      <c r="F4263" t="s">
        <v>12</v>
      </c>
      <c r="G4263" t="s">
        <v>13</v>
      </c>
      <c r="H4263" t="s">
        <v>13</v>
      </c>
      <c r="I4263">
        <v>29</v>
      </c>
      <c r="J4263" t="str">
        <f>IF(ABS((C4263-AVERAGE($C:$C))/_xlfn.STDEV.S(moras2[SALARIO]))&gt;1.96,"Atípico","No")</f>
        <v>No</v>
      </c>
      <c r="K4263" t="str">
        <f>IF(ABS((moras2[[#This Row],[EDAD]]-AVERAGE($I:$I))/_xlfn.STDEV.S($I:$I))&gt;1.96,"Atípico","No")</f>
        <v>No</v>
      </c>
      <c r="L4263" t="str">
        <f t="shared" si="132"/>
        <v>26-35</v>
      </c>
      <c r="M4263" t="str">
        <f t="shared" si="133"/>
        <v>0-500.000</v>
      </c>
    </row>
    <row r="4264" spans="1:13" x14ac:dyDescent="0.35">
      <c r="A4264">
        <v>3439</v>
      </c>
      <c r="B4264" t="s">
        <v>15</v>
      </c>
      <c r="C4264">
        <v>278030</v>
      </c>
      <c r="D4264" t="s">
        <v>19</v>
      </c>
      <c r="E4264" t="s">
        <v>16</v>
      </c>
      <c r="F4264" t="s">
        <v>12</v>
      </c>
      <c r="G4264" t="s">
        <v>12</v>
      </c>
      <c r="H4264" t="s">
        <v>13</v>
      </c>
      <c r="I4264">
        <v>29</v>
      </c>
      <c r="J4264" t="str">
        <f>IF(ABS((C4264-AVERAGE($C:$C))/_xlfn.STDEV.S(moras2[SALARIO]))&gt;1.96,"Atípico","No")</f>
        <v>No</v>
      </c>
      <c r="K4264" t="str">
        <f>IF(ABS((moras2[[#This Row],[EDAD]]-AVERAGE($I:$I))/_xlfn.STDEV.S($I:$I))&gt;1.96,"Atípico","No")</f>
        <v>No</v>
      </c>
      <c r="L4264" t="str">
        <f t="shared" si="132"/>
        <v>26-35</v>
      </c>
      <c r="M4264" t="str">
        <f t="shared" si="133"/>
        <v>0-500.000</v>
      </c>
    </row>
    <row r="4265" spans="1:13" x14ac:dyDescent="0.35">
      <c r="A4265">
        <v>554</v>
      </c>
      <c r="B4265" t="s">
        <v>9</v>
      </c>
      <c r="C4265">
        <v>278030</v>
      </c>
      <c r="D4265" t="s">
        <v>19</v>
      </c>
      <c r="E4265" t="s">
        <v>16</v>
      </c>
      <c r="F4265" t="s">
        <v>12</v>
      </c>
      <c r="G4265" t="s">
        <v>13</v>
      </c>
      <c r="H4265" t="s">
        <v>13</v>
      </c>
      <c r="I4265">
        <v>30</v>
      </c>
      <c r="J4265" t="str">
        <f>IF(ABS((C4265-AVERAGE($C:$C))/_xlfn.STDEV.S(moras2[SALARIO]))&gt;1.96,"Atípico","No")</f>
        <v>No</v>
      </c>
      <c r="K4265" t="str">
        <f>IF(ABS((moras2[[#This Row],[EDAD]]-AVERAGE($I:$I))/_xlfn.STDEV.S($I:$I))&gt;1.96,"Atípico","No")</f>
        <v>No</v>
      </c>
      <c r="L4265" t="str">
        <f t="shared" si="132"/>
        <v>26-35</v>
      </c>
      <c r="M4265" t="str">
        <f t="shared" si="133"/>
        <v>0-500.000</v>
      </c>
    </row>
    <row r="4266" spans="1:13" x14ac:dyDescent="0.35">
      <c r="A4266">
        <v>2717</v>
      </c>
      <c r="B4266" t="s">
        <v>9</v>
      </c>
      <c r="C4266">
        <v>278030</v>
      </c>
      <c r="D4266" t="s">
        <v>19</v>
      </c>
      <c r="E4266" t="s">
        <v>16</v>
      </c>
      <c r="F4266" t="s">
        <v>12</v>
      </c>
      <c r="G4266" t="s">
        <v>13</v>
      </c>
      <c r="H4266" t="s">
        <v>13</v>
      </c>
      <c r="I4266">
        <v>30</v>
      </c>
      <c r="J4266" t="str">
        <f>IF(ABS((C4266-AVERAGE($C:$C))/_xlfn.STDEV.S(moras2[SALARIO]))&gt;1.96,"Atípico","No")</f>
        <v>No</v>
      </c>
      <c r="K4266" t="str">
        <f>IF(ABS((moras2[[#This Row],[EDAD]]-AVERAGE($I:$I))/_xlfn.STDEV.S($I:$I))&gt;1.96,"Atípico","No")</f>
        <v>No</v>
      </c>
      <c r="L4266" t="str">
        <f t="shared" si="132"/>
        <v>26-35</v>
      </c>
      <c r="M4266" t="str">
        <f t="shared" si="133"/>
        <v>0-500.000</v>
      </c>
    </row>
    <row r="4267" spans="1:13" x14ac:dyDescent="0.35">
      <c r="A4267">
        <v>3288</v>
      </c>
      <c r="B4267" t="s">
        <v>9</v>
      </c>
      <c r="C4267">
        <v>278030</v>
      </c>
      <c r="D4267" t="s">
        <v>19</v>
      </c>
      <c r="E4267" t="s">
        <v>16</v>
      </c>
      <c r="F4267" t="s">
        <v>12</v>
      </c>
      <c r="G4267" t="s">
        <v>13</v>
      </c>
      <c r="H4267" t="s">
        <v>13</v>
      </c>
      <c r="I4267">
        <v>30</v>
      </c>
      <c r="J4267" t="str">
        <f>IF(ABS((C4267-AVERAGE($C:$C))/_xlfn.STDEV.S(moras2[SALARIO]))&gt;1.96,"Atípico","No")</f>
        <v>No</v>
      </c>
      <c r="K4267" t="str">
        <f>IF(ABS((moras2[[#This Row],[EDAD]]-AVERAGE($I:$I))/_xlfn.STDEV.S($I:$I))&gt;1.96,"Atípico","No")</f>
        <v>No</v>
      </c>
      <c r="L4267" t="str">
        <f t="shared" si="132"/>
        <v>26-35</v>
      </c>
      <c r="M4267" t="str">
        <f t="shared" si="133"/>
        <v>0-500.000</v>
      </c>
    </row>
    <row r="4268" spans="1:13" x14ac:dyDescent="0.35">
      <c r="A4268">
        <v>1387</v>
      </c>
      <c r="B4268" t="s">
        <v>9</v>
      </c>
      <c r="C4268">
        <v>278030</v>
      </c>
      <c r="D4268" t="s">
        <v>19</v>
      </c>
      <c r="E4268" t="s">
        <v>16</v>
      </c>
      <c r="F4268" t="s">
        <v>12</v>
      </c>
      <c r="G4268" t="s">
        <v>13</v>
      </c>
      <c r="H4268" t="s">
        <v>13</v>
      </c>
      <c r="I4268">
        <v>32</v>
      </c>
      <c r="J4268" t="str">
        <f>IF(ABS((C4268-AVERAGE($C:$C))/_xlfn.STDEV.S(moras2[SALARIO]))&gt;1.96,"Atípico","No")</f>
        <v>No</v>
      </c>
      <c r="K4268" t="str">
        <f>IF(ABS((moras2[[#This Row],[EDAD]]-AVERAGE($I:$I))/_xlfn.STDEV.S($I:$I))&gt;1.96,"Atípico","No")</f>
        <v>No</v>
      </c>
      <c r="L4268" t="str">
        <f t="shared" si="132"/>
        <v>26-35</v>
      </c>
      <c r="M4268" t="str">
        <f t="shared" si="133"/>
        <v>0-500.000</v>
      </c>
    </row>
    <row r="4269" spans="1:13" x14ac:dyDescent="0.35">
      <c r="A4269">
        <v>2351</v>
      </c>
      <c r="B4269" t="s">
        <v>15</v>
      </c>
      <c r="C4269">
        <v>278030</v>
      </c>
      <c r="D4269" t="s">
        <v>19</v>
      </c>
      <c r="E4269" t="s">
        <v>16</v>
      </c>
      <c r="F4269" t="s">
        <v>12</v>
      </c>
      <c r="G4269" t="s">
        <v>13</v>
      </c>
      <c r="H4269" t="s">
        <v>13</v>
      </c>
      <c r="I4269">
        <v>32</v>
      </c>
      <c r="J4269" t="str">
        <f>IF(ABS((C4269-AVERAGE($C:$C))/_xlfn.STDEV.S(moras2[SALARIO]))&gt;1.96,"Atípico","No")</f>
        <v>No</v>
      </c>
      <c r="K4269" t="str">
        <f>IF(ABS((moras2[[#This Row],[EDAD]]-AVERAGE($I:$I))/_xlfn.STDEV.S($I:$I))&gt;1.96,"Atípico","No")</f>
        <v>No</v>
      </c>
      <c r="L4269" t="str">
        <f t="shared" si="132"/>
        <v>26-35</v>
      </c>
      <c r="M4269" t="str">
        <f t="shared" si="133"/>
        <v>0-500.000</v>
      </c>
    </row>
    <row r="4270" spans="1:13" x14ac:dyDescent="0.35">
      <c r="A4270">
        <v>2879</v>
      </c>
      <c r="B4270" t="s">
        <v>9</v>
      </c>
      <c r="C4270">
        <v>278030</v>
      </c>
      <c r="D4270" t="s">
        <v>19</v>
      </c>
      <c r="E4270" t="s">
        <v>16</v>
      </c>
      <c r="F4270" t="s">
        <v>12</v>
      </c>
      <c r="G4270" t="s">
        <v>13</v>
      </c>
      <c r="H4270" t="s">
        <v>13</v>
      </c>
      <c r="I4270">
        <v>32</v>
      </c>
      <c r="J4270" t="str">
        <f>IF(ABS((C4270-AVERAGE($C:$C))/_xlfn.STDEV.S(moras2[SALARIO]))&gt;1.96,"Atípico","No")</f>
        <v>No</v>
      </c>
      <c r="K4270" t="str">
        <f>IF(ABS((moras2[[#This Row],[EDAD]]-AVERAGE($I:$I))/_xlfn.STDEV.S($I:$I))&gt;1.96,"Atípico","No")</f>
        <v>No</v>
      </c>
      <c r="L4270" t="str">
        <f t="shared" si="132"/>
        <v>26-35</v>
      </c>
      <c r="M4270" t="str">
        <f t="shared" si="133"/>
        <v>0-500.000</v>
      </c>
    </row>
    <row r="4271" spans="1:13" x14ac:dyDescent="0.35">
      <c r="A4271">
        <v>3638</v>
      </c>
      <c r="B4271" t="s">
        <v>15</v>
      </c>
      <c r="C4271">
        <v>278030</v>
      </c>
      <c r="D4271" t="s">
        <v>19</v>
      </c>
      <c r="E4271" t="s">
        <v>16</v>
      </c>
      <c r="F4271" t="s">
        <v>12</v>
      </c>
      <c r="G4271" t="s">
        <v>13</v>
      </c>
      <c r="H4271" t="s">
        <v>13</v>
      </c>
      <c r="I4271">
        <v>32</v>
      </c>
      <c r="J4271" t="str">
        <f>IF(ABS((C4271-AVERAGE($C:$C))/_xlfn.STDEV.S(moras2[SALARIO]))&gt;1.96,"Atípico","No")</f>
        <v>No</v>
      </c>
      <c r="K4271" t="str">
        <f>IF(ABS((moras2[[#This Row],[EDAD]]-AVERAGE($I:$I))/_xlfn.STDEV.S($I:$I))&gt;1.96,"Atípico","No")</f>
        <v>No</v>
      </c>
      <c r="L4271" t="str">
        <f t="shared" si="132"/>
        <v>26-35</v>
      </c>
      <c r="M4271" t="str">
        <f t="shared" si="133"/>
        <v>0-500.000</v>
      </c>
    </row>
    <row r="4272" spans="1:13" x14ac:dyDescent="0.35">
      <c r="A4272">
        <v>4059</v>
      </c>
      <c r="B4272" t="s">
        <v>9</v>
      </c>
      <c r="C4272">
        <v>278030</v>
      </c>
      <c r="D4272" t="s">
        <v>19</v>
      </c>
      <c r="E4272" t="s">
        <v>16</v>
      </c>
      <c r="F4272" t="s">
        <v>12</v>
      </c>
      <c r="G4272" t="s">
        <v>13</v>
      </c>
      <c r="H4272" t="s">
        <v>13</v>
      </c>
      <c r="I4272">
        <v>32</v>
      </c>
      <c r="J4272" t="str">
        <f>IF(ABS((C4272-AVERAGE($C:$C))/_xlfn.STDEV.S(moras2[SALARIO]))&gt;1.96,"Atípico","No")</f>
        <v>No</v>
      </c>
      <c r="K4272" t="str">
        <f>IF(ABS((moras2[[#This Row],[EDAD]]-AVERAGE($I:$I))/_xlfn.STDEV.S($I:$I))&gt;1.96,"Atípico","No")</f>
        <v>No</v>
      </c>
      <c r="L4272" t="str">
        <f t="shared" si="132"/>
        <v>26-35</v>
      </c>
      <c r="M4272" t="str">
        <f t="shared" si="133"/>
        <v>0-500.000</v>
      </c>
    </row>
    <row r="4273" spans="1:13" x14ac:dyDescent="0.35">
      <c r="A4273">
        <v>3108</v>
      </c>
      <c r="B4273" t="s">
        <v>9</v>
      </c>
      <c r="C4273">
        <v>278030</v>
      </c>
      <c r="D4273" t="s">
        <v>19</v>
      </c>
      <c r="E4273" t="s">
        <v>16</v>
      </c>
      <c r="F4273" t="s">
        <v>12</v>
      </c>
      <c r="G4273" t="s">
        <v>13</v>
      </c>
      <c r="H4273" t="s">
        <v>13</v>
      </c>
      <c r="I4273">
        <v>33</v>
      </c>
      <c r="J4273" t="str">
        <f>IF(ABS((C4273-AVERAGE($C:$C))/_xlfn.STDEV.S(moras2[SALARIO]))&gt;1.96,"Atípico","No")</f>
        <v>No</v>
      </c>
      <c r="K4273" t="str">
        <f>IF(ABS((moras2[[#This Row],[EDAD]]-AVERAGE($I:$I))/_xlfn.STDEV.S($I:$I))&gt;1.96,"Atípico","No")</f>
        <v>No</v>
      </c>
      <c r="L4273" t="str">
        <f t="shared" si="132"/>
        <v>26-35</v>
      </c>
      <c r="M4273" t="str">
        <f t="shared" si="133"/>
        <v>0-500.000</v>
      </c>
    </row>
    <row r="4274" spans="1:13" x14ac:dyDescent="0.35">
      <c r="A4274">
        <v>3842</v>
      </c>
      <c r="B4274" t="s">
        <v>9</v>
      </c>
      <c r="C4274">
        <v>278030</v>
      </c>
      <c r="D4274" t="s">
        <v>19</v>
      </c>
      <c r="E4274" t="s">
        <v>16</v>
      </c>
      <c r="F4274" t="s">
        <v>12</v>
      </c>
      <c r="G4274" t="s">
        <v>13</v>
      </c>
      <c r="H4274" t="s">
        <v>13</v>
      </c>
      <c r="I4274">
        <v>34</v>
      </c>
      <c r="J4274" t="str">
        <f>IF(ABS((C4274-AVERAGE($C:$C))/_xlfn.STDEV.S(moras2[SALARIO]))&gt;1.96,"Atípico","No")</f>
        <v>No</v>
      </c>
      <c r="K4274" t="str">
        <f>IF(ABS((moras2[[#This Row],[EDAD]]-AVERAGE($I:$I))/_xlfn.STDEV.S($I:$I))&gt;1.96,"Atípico","No")</f>
        <v>No</v>
      </c>
      <c r="L4274" t="str">
        <f t="shared" si="132"/>
        <v>26-35</v>
      </c>
      <c r="M4274" t="str">
        <f t="shared" si="133"/>
        <v>0-500.000</v>
      </c>
    </row>
    <row r="4275" spans="1:13" x14ac:dyDescent="0.35">
      <c r="A4275">
        <v>1415</v>
      </c>
      <c r="B4275" t="s">
        <v>15</v>
      </c>
      <c r="C4275">
        <v>278030</v>
      </c>
      <c r="D4275" t="s">
        <v>19</v>
      </c>
      <c r="E4275" t="s">
        <v>16</v>
      </c>
      <c r="F4275" t="s">
        <v>12</v>
      </c>
      <c r="G4275" t="s">
        <v>13</v>
      </c>
      <c r="H4275" t="s">
        <v>13</v>
      </c>
      <c r="I4275">
        <v>35</v>
      </c>
      <c r="J4275" t="str">
        <f>IF(ABS((C4275-AVERAGE($C:$C))/_xlfn.STDEV.S(moras2[SALARIO]))&gt;1.96,"Atípico","No")</f>
        <v>No</v>
      </c>
      <c r="K4275" t="str">
        <f>IF(ABS((moras2[[#This Row],[EDAD]]-AVERAGE($I:$I))/_xlfn.STDEV.S($I:$I))&gt;1.96,"Atípico","No")</f>
        <v>No</v>
      </c>
      <c r="L4275" t="str">
        <f t="shared" si="132"/>
        <v>26-35</v>
      </c>
      <c r="M4275" t="str">
        <f t="shared" si="133"/>
        <v>0-500.000</v>
      </c>
    </row>
    <row r="4276" spans="1:13" x14ac:dyDescent="0.35">
      <c r="A4276">
        <v>2693</v>
      </c>
      <c r="B4276" t="s">
        <v>9</v>
      </c>
      <c r="C4276">
        <v>278030</v>
      </c>
      <c r="D4276" t="s">
        <v>19</v>
      </c>
      <c r="E4276" t="s">
        <v>16</v>
      </c>
      <c r="F4276" t="s">
        <v>12</v>
      </c>
      <c r="G4276" t="s">
        <v>13</v>
      </c>
      <c r="H4276" t="s">
        <v>13</v>
      </c>
      <c r="I4276">
        <v>35</v>
      </c>
      <c r="J4276" t="str">
        <f>IF(ABS((C4276-AVERAGE($C:$C))/_xlfn.STDEV.S(moras2[SALARIO]))&gt;1.96,"Atípico","No")</f>
        <v>No</v>
      </c>
      <c r="K4276" t="str">
        <f>IF(ABS((moras2[[#This Row],[EDAD]]-AVERAGE($I:$I))/_xlfn.STDEV.S($I:$I))&gt;1.96,"Atípico","No")</f>
        <v>No</v>
      </c>
      <c r="L4276" t="str">
        <f t="shared" si="132"/>
        <v>26-35</v>
      </c>
      <c r="M4276" t="str">
        <f t="shared" si="133"/>
        <v>0-500.000</v>
      </c>
    </row>
    <row r="4277" spans="1:13" x14ac:dyDescent="0.35">
      <c r="A4277">
        <v>3180</v>
      </c>
      <c r="B4277" t="s">
        <v>15</v>
      </c>
      <c r="C4277">
        <v>278030</v>
      </c>
      <c r="D4277" t="s">
        <v>19</v>
      </c>
      <c r="E4277" t="s">
        <v>16</v>
      </c>
      <c r="F4277" t="s">
        <v>12</v>
      </c>
      <c r="G4277" t="s">
        <v>13</v>
      </c>
      <c r="H4277" t="s">
        <v>13</v>
      </c>
      <c r="I4277">
        <v>35</v>
      </c>
      <c r="J4277" t="str">
        <f>IF(ABS((C4277-AVERAGE($C:$C))/_xlfn.STDEV.S(moras2[SALARIO]))&gt;1.96,"Atípico","No")</f>
        <v>No</v>
      </c>
      <c r="K4277" t="str">
        <f>IF(ABS((moras2[[#This Row],[EDAD]]-AVERAGE($I:$I))/_xlfn.STDEV.S($I:$I))&gt;1.96,"Atípico","No")</f>
        <v>No</v>
      </c>
      <c r="L4277" t="str">
        <f t="shared" si="132"/>
        <v>26-35</v>
      </c>
      <c r="M4277" t="str">
        <f t="shared" si="133"/>
        <v>0-500.000</v>
      </c>
    </row>
    <row r="4278" spans="1:13" x14ac:dyDescent="0.35">
      <c r="A4278">
        <v>3218</v>
      </c>
      <c r="B4278" t="s">
        <v>9</v>
      </c>
      <c r="C4278">
        <v>278030</v>
      </c>
      <c r="D4278" t="s">
        <v>19</v>
      </c>
      <c r="E4278" t="s">
        <v>16</v>
      </c>
      <c r="F4278" t="s">
        <v>12</v>
      </c>
      <c r="G4278" t="s">
        <v>13</v>
      </c>
      <c r="H4278" t="s">
        <v>13</v>
      </c>
      <c r="I4278">
        <v>35</v>
      </c>
      <c r="J4278" t="str">
        <f>IF(ABS((C4278-AVERAGE($C:$C))/_xlfn.STDEV.S(moras2[SALARIO]))&gt;1.96,"Atípico","No")</f>
        <v>No</v>
      </c>
      <c r="K4278" t="str">
        <f>IF(ABS((moras2[[#This Row],[EDAD]]-AVERAGE($I:$I))/_xlfn.STDEV.S($I:$I))&gt;1.96,"Atípico","No")</f>
        <v>No</v>
      </c>
      <c r="L4278" t="str">
        <f t="shared" si="132"/>
        <v>26-35</v>
      </c>
      <c r="M4278" t="str">
        <f t="shared" si="133"/>
        <v>0-500.000</v>
      </c>
    </row>
    <row r="4279" spans="1:13" x14ac:dyDescent="0.35">
      <c r="A4279">
        <v>3581</v>
      </c>
      <c r="B4279" t="s">
        <v>9</v>
      </c>
      <c r="C4279">
        <v>278030</v>
      </c>
      <c r="D4279" t="s">
        <v>19</v>
      </c>
      <c r="E4279" t="s">
        <v>16</v>
      </c>
      <c r="F4279" t="s">
        <v>12</v>
      </c>
      <c r="G4279" t="s">
        <v>13</v>
      </c>
      <c r="H4279" t="s">
        <v>13</v>
      </c>
      <c r="I4279">
        <v>35</v>
      </c>
      <c r="J4279" t="str">
        <f>IF(ABS((C4279-AVERAGE($C:$C))/_xlfn.STDEV.S(moras2[SALARIO]))&gt;1.96,"Atípico","No")</f>
        <v>No</v>
      </c>
      <c r="K4279" t="str">
        <f>IF(ABS((moras2[[#This Row],[EDAD]]-AVERAGE($I:$I))/_xlfn.STDEV.S($I:$I))&gt;1.96,"Atípico","No")</f>
        <v>No</v>
      </c>
      <c r="L4279" t="str">
        <f t="shared" si="132"/>
        <v>26-35</v>
      </c>
      <c r="M4279" t="str">
        <f t="shared" si="133"/>
        <v>0-500.000</v>
      </c>
    </row>
    <row r="4280" spans="1:13" x14ac:dyDescent="0.35">
      <c r="A4280">
        <v>1326</v>
      </c>
      <c r="B4280" t="s">
        <v>9</v>
      </c>
      <c r="C4280">
        <v>278030</v>
      </c>
      <c r="D4280" t="s">
        <v>19</v>
      </c>
      <c r="E4280" t="s">
        <v>16</v>
      </c>
      <c r="F4280" t="s">
        <v>12</v>
      </c>
      <c r="G4280" t="s">
        <v>13</v>
      </c>
      <c r="H4280" t="s">
        <v>13</v>
      </c>
      <c r="I4280">
        <v>36</v>
      </c>
      <c r="J4280" t="str">
        <f>IF(ABS((C4280-AVERAGE($C:$C))/_xlfn.STDEV.S(moras2[SALARIO]))&gt;1.96,"Atípico","No")</f>
        <v>No</v>
      </c>
      <c r="K4280" t="str">
        <f>IF(ABS((moras2[[#This Row],[EDAD]]-AVERAGE($I:$I))/_xlfn.STDEV.S($I:$I))&gt;1.96,"Atípico","No")</f>
        <v>No</v>
      </c>
      <c r="L4280" t="str">
        <f t="shared" si="132"/>
        <v>36-45</v>
      </c>
      <c r="M4280" t="str">
        <f t="shared" si="133"/>
        <v>0-500.000</v>
      </c>
    </row>
    <row r="4281" spans="1:13" x14ac:dyDescent="0.35">
      <c r="A4281">
        <v>1691</v>
      </c>
      <c r="B4281" t="s">
        <v>9</v>
      </c>
      <c r="C4281">
        <v>278030</v>
      </c>
      <c r="D4281" t="s">
        <v>19</v>
      </c>
      <c r="E4281" t="s">
        <v>16</v>
      </c>
      <c r="F4281" t="s">
        <v>12</v>
      </c>
      <c r="G4281" t="s">
        <v>13</v>
      </c>
      <c r="H4281" t="s">
        <v>13</v>
      </c>
      <c r="I4281">
        <v>36</v>
      </c>
      <c r="J4281" t="str">
        <f>IF(ABS((C4281-AVERAGE($C:$C))/_xlfn.STDEV.S(moras2[SALARIO]))&gt;1.96,"Atípico","No")</f>
        <v>No</v>
      </c>
      <c r="K4281" t="str">
        <f>IF(ABS((moras2[[#This Row],[EDAD]]-AVERAGE($I:$I))/_xlfn.STDEV.S($I:$I))&gt;1.96,"Atípico","No")</f>
        <v>No</v>
      </c>
      <c r="L4281" t="str">
        <f t="shared" si="132"/>
        <v>36-45</v>
      </c>
      <c r="M4281" t="str">
        <f t="shared" si="133"/>
        <v>0-500.000</v>
      </c>
    </row>
    <row r="4282" spans="1:13" x14ac:dyDescent="0.35">
      <c r="A4282">
        <v>4720</v>
      </c>
      <c r="B4282" t="s">
        <v>9</v>
      </c>
      <c r="C4282">
        <v>278030</v>
      </c>
      <c r="D4282" t="s">
        <v>19</v>
      </c>
      <c r="E4282" t="s">
        <v>16</v>
      </c>
      <c r="F4282" t="s">
        <v>12</v>
      </c>
      <c r="G4282" t="s">
        <v>13</v>
      </c>
      <c r="H4282" t="s">
        <v>13</v>
      </c>
      <c r="I4282">
        <v>36</v>
      </c>
      <c r="J4282" t="str">
        <f>IF(ABS((C4282-AVERAGE($C:$C))/_xlfn.STDEV.S(moras2[SALARIO]))&gt;1.96,"Atípico","No")</f>
        <v>No</v>
      </c>
      <c r="K4282" t="str">
        <f>IF(ABS((moras2[[#This Row],[EDAD]]-AVERAGE($I:$I))/_xlfn.STDEV.S($I:$I))&gt;1.96,"Atípico","No")</f>
        <v>No</v>
      </c>
      <c r="L4282" t="str">
        <f t="shared" si="132"/>
        <v>36-45</v>
      </c>
      <c r="M4282" t="str">
        <f t="shared" si="133"/>
        <v>0-500.000</v>
      </c>
    </row>
    <row r="4283" spans="1:13" x14ac:dyDescent="0.35">
      <c r="A4283">
        <v>234</v>
      </c>
      <c r="B4283" t="s">
        <v>9</v>
      </c>
      <c r="C4283">
        <v>278030</v>
      </c>
      <c r="D4283" t="s">
        <v>19</v>
      </c>
      <c r="E4283" t="s">
        <v>16</v>
      </c>
      <c r="F4283" t="s">
        <v>12</v>
      </c>
      <c r="G4283" t="s">
        <v>13</v>
      </c>
      <c r="H4283" t="s">
        <v>13</v>
      </c>
      <c r="I4283">
        <v>37</v>
      </c>
      <c r="J4283" t="str">
        <f>IF(ABS((C4283-AVERAGE($C:$C))/_xlfn.STDEV.S(moras2[SALARIO]))&gt;1.96,"Atípico","No")</f>
        <v>No</v>
      </c>
      <c r="K4283" t="str">
        <f>IF(ABS((moras2[[#This Row],[EDAD]]-AVERAGE($I:$I))/_xlfn.STDEV.S($I:$I))&gt;1.96,"Atípico","No")</f>
        <v>No</v>
      </c>
      <c r="L4283" t="str">
        <f t="shared" si="132"/>
        <v>36-45</v>
      </c>
      <c r="M4283" t="str">
        <f t="shared" si="133"/>
        <v>0-500.000</v>
      </c>
    </row>
    <row r="4284" spans="1:13" x14ac:dyDescent="0.35">
      <c r="A4284">
        <v>1329</v>
      </c>
      <c r="B4284" t="s">
        <v>9</v>
      </c>
      <c r="C4284">
        <v>278030</v>
      </c>
      <c r="D4284" t="s">
        <v>19</v>
      </c>
      <c r="E4284" t="s">
        <v>16</v>
      </c>
      <c r="F4284" t="s">
        <v>12</v>
      </c>
      <c r="G4284" t="s">
        <v>12</v>
      </c>
      <c r="H4284" t="s">
        <v>13</v>
      </c>
      <c r="I4284">
        <v>37</v>
      </c>
      <c r="J4284" t="str">
        <f>IF(ABS((C4284-AVERAGE($C:$C))/_xlfn.STDEV.S(moras2[SALARIO]))&gt;1.96,"Atípico","No")</f>
        <v>No</v>
      </c>
      <c r="K4284" t="str">
        <f>IF(ABS((moras2[[#This Row],[EDAD]]-AVERAGE($I:$I))/_xlfn.STDEV.S($I:$I))&gt;1.96,"Atípico","No")</f>
        <v>No</v>
      </c>
      <c r="L4284" t="str">
        <f t="shared" si="132"/>
        <v>36-45</v>
      </c>
      <c r="M4284" t="str">
        <f t="shared" si="133"/>
        <v>0-500.000</v>
      </c>
    </row>
    <row r="4285" spans="1:13" x14ac:dyDescent="0.35">
      <c r="A4285">
        <v>2632</v>
      </c>
      <c r="B4285" t="s">
        <v>9</v>
      </c>
      <c r="C4285">
        <v>278030</v>
      </c>
      <c r="D4285" t="s">
        <v>19</v>
      </c>
      <c r="E4285" t="s">
        <v>16</v>
      </c>
      <c r="F4285" t="s">
        <v>12</v>
      </c>
      <c r="G4285" t="s">
        <v>13</v>
      </c>
      <c r="H4285" t="s">
        <v>13</v>
      </c>
      <c r="I4285">
        <v>37</v>
      </c>
      <c r="J4285" t="str">
        <f>IF(ABS((C4285-AVERAGE($C:$C))/_xlfn.STDEV.S(moras2[SALARIO]))&gt;1.96,"Atípico","No")</f>
        <v>No</v>
      </c>
      <c r="K4285" t="str">
        <f>IF(ABS((moras2[[#This Row],[EDAD]]-AVERAGE($I:$I))/_xlfn.STDEV.S($I:$I))&gt;1.96,"Atípico","No")</f>
        <v>No</v>
      </c>
      <c r="L4285" t="str">
        <f t="shared" si="132"/>
        <v>36-45</v>
      </c>
      <c r="M4285" t="str">
        <f t="shared" si="133"/>
        <v>0-500.000</v>
      </c>
    </row>
    <row r="4286" spans="1:13" x14ac:dyDescent="0.35">
      <c r="A4286">
        <v>4946</v>
      </c>
      <c r="B4286" t="s">
        <v>9</v>
      </c>
      <c r="C4286">
        <v>278030</v>
      </c>
      <c r="D4286" t="s">
        <v>19</v>
      </c>
      <c r="E4286" t="s">
        <v>16</v>
      </c>
      <c r="F4286" t="s">
        <v>12</v>
      </c>
      <c r="G4286" t="s">
        <v>13</v>
      </c>
      <c r="H4286" t="s">
        <v>13</v>
      </c>
      <c r="I4286">
        <v>37</v>
      </c>
      <c r="J4286" t="str">
        <f>IF(ABS((C4286-AVERAGE($C:$C))/_xlfn.STDEV.S(moras2[SALARIO]))&gt;1.96,"Atípico","No")</f>
        <v>No</v>
      </c>
      <c r="K4286" t="str">
        <f>IF(ABS((moras2[[#This Row],[EDAD]]-AVERAGE($I:$I))/_xlfn.STDEV.S($I:$I))&gt;1.96,"Atípico","No")</f>
        <v>No</v>
      </c>
      <c r="L4286" t="str">
        <f t="shared" si="132"/>
        <v>36-45</v>
      </c>
      <c r="M4286" t="str">
        <f t="shared" si="133"/>
        <v>0-500.000</v>
      </c>
    </row>
    <row r="4287" spans="1:13" x14ac:dyDescent="0.35">
      <c r="A4287">
        <v>655</v>
      </c>
      <c r="B4287" t="s">
        <v>9</v>
      </c>
      <c r="C4287">
        <v>278030</v>
      </c>
      <c r="D4287" t="s">
        <v>19</v>
      </c>
      <c r="E4287" t="s">
        <v>16</v>
      </c>
      <c r="F4287" t="s">
        <v>12</v>
      </c>
      <c r="G4287" t="s">
        <v>12</v>
      </c>
      <c r="H4287" t="s">
        <v>13</v>
      </c>
      <c r="I4287">
        <v>38</v>
      </c>
      <c r="J4287" t="str">
        <f>IF(ABS((C4287-AVERAGE($C:$C))/_xlfn.STDEV.S(moras2[SALARIO]))&gt;1.96,"Atípico","No")</f>
        <v>No</v>
      </c>
      <c r="K4287" t="str">
        <f>IF(ABS((moras2[[#This Row],[EDAD]]-AVERAGE($I:$I))/_xlfn.STDEV.S($I:$I))&gt;1.96,"Atípico","No")</f>
        <v>No</v>
      </c>
      <c r="L4287" t="str">
        <f t="shared" si="132"/>
        <v>36-45</v>
      </c>
      <c r="M4287" t="str">
        <f t="shared" si="133"/>
        <v>0-500.000</v>
      </c>
    </row>
    <row r="4288" spans="1:13" x14ac:dyDescent="0.35">
      <c r="A4288">
        <v>1151</v>
      </c>
      <c r="B4288" t="s">
        <v>9</v>
      </c>
      <c r="C4288">
        <v>278030</v>
      </c>
      <c r="D4288" t="s">
        <v>19</v>
      </c>
      <c r="E4288" t="s">
        <v>16</v>
      </c>
      <c r="F4288" t="s">
        <v>12</v>
      </c>
      <c r="G4288" t="s">
        <v>13</v>
      </c>
      <c r="H4288" t="s">
        <v>13</v>
      </c>
      <c r="I4288">
        <v>38</v>
      </c>
      <c r="J4288" t="str">
        <f>IF(ABS((C4288-AVERAGE($C:$C))/_xlfn.STDEV.S(moras2[SALARIO]))&gt;1.96,"Atípico","No")</f>
        <v>No</v>
      </c>
      <c r="K4288" t="str">
        <f>IF(ABS((moras2[[#This Row],[EDAD]]-AVERAGE($I:$I))/_xlfn.STDEV.S($I:$I))&gt;1.96,"Atípico","No")</f>
        <v>No</v>
      </c>
      <c r="L4288" t="str">
        <f t="shared" si="132"/>
        <v>36-45</v>
      </c>
      <c r="M4288" t="str">
        <f t="shared" si="133"/>
        <v>0-500.000</v>
      </c>
    </row>
    <row r="4289" spans="1:13" x14ac:dyDescent="0.35">
      <c r="A4289">
        <v>1133</v>
      </c>
      <c r="B4289" t="s">
        <v>9</v>
      </c>
      <c r="C4289">
        <v>278030</v>
      </c>
      <c r="D4289" t="s">
        <v>19</v>
      </c>
      <c r="E4289" t="s">
        <v>16</v>
      </c>
      <c r="F4289" t="s">
        <v>12</v>
      </c>
      <c r="G4289" t="s">
        <v>12</v>
      </c>
      <c r="H4289" t="s">
        <v>13</v>
      </c>
      <c r="I4289">
        <v>39</v>
      </c>
      <c r="J4289" t="str">
        <f>IF(ABS((C4289-AVERAGE($C:$C))/_xlfn.STDEV.S(moras2[SALARIO]))&gt;1.96,"Atípico","No")</f>
        <v>No</v>
      </c>
      <c r="K4289" t="str">
        <f>IF(ABS((moras2[[#This Row],[EDAD]]-AVERAGE($I:$I))/_xlfn.STDEV.S($I:$I))&gt;1.96,"Atípico","No")</f>
        <v>No</v>
      </c>
      <c r="L4289" t="str">
        <f t="shared" si="132"/>
        <v>36-45</v>
      </c>
      <c r="M4289" t="str">
        <f t="shared" si="133"/>
        <v>0-500.000</v>
      </c>
    </row>
    <row r="4290" spans="1:13" x14ac:dyDescent="0.35">
      <c r="A4290">
        <v>2440</v>
      </c>
      <c r="B4290" t="s">
        <v>15</v>
      </c>
      <c r="C4290">
        <v>278030</v>
      </c>
      <c r="D4290" t="s">
        <v>19</v>
      </c>
      <c r="E4290" t="s">
        <v>16</v>
      </c>
      <c r="F4290" t="s">
        <v>12</v>
      </c>
      <c r="G4290" t="s">
        <v>13</v>
      </c>
      <c r="H4290" t="s">
        <v>13</v>
      </c>
      <c r="I4290">
        <v>39</v>
      </c>
      <c r="J4290" t="str">
        <f>IF(ABS((C4290-AVERAGE($C:$C))/_xlfn.STDEV.S(moras2[SALARIO]))&gt;1.96,"Atípico","No")</f>
        <v>No</v>
      </c>
      <c r="K4290" t="str">
        <f>IF(ABS((moras2[[#This Row],[EDAD]]-AVERAGE($I:$I))/_xlfn.STDEV.S($I:$I))&gt;1.96,"Atípico","No")</f>
        <v>No</v>
      </c>
      <c r="L4290" t="str">
        <f t="shared" ref="L4290:L4353" si="134">IF(I4290&lt;=35,"26-35",IF(I4290&lt;=45,"36-45",IF(I4290&lt;=55,"46-55","56+")))</f>
        <v>36-45</v>
      </c>
      <c r="M4290" t="str">
        <f t="shared" ref="M4290:M4353" si="135">IF(C4290&lt;=500000,"0-500.000",
IF(C4290&lt;=1000000,"500.001-1.000.000",
IF(C4290&lt;=5000000,"1.000.001-5.000.000",
"5.000.001-16.858.742")))</f>
        <v>0-500.000</v>
      </c>
    </row>
    <row r="4291" spans="1:13" x14ac:dyDescent="0.35">
      <c r="A4291">
        <v>701</v>
      </c>
      <c r="B4291" t="s">
        <v>9</v>
      </c>
      <c r="C4291">
        <v>278030</v>
      </c>
      <c r="D4291" t="s">
        <v>19</v>
      </c>
      <c r="E4291" t="s">
        <v>16</v>
      </c>
      <c r="F4291" t="s">
        <v>12</v>
      </c>
      <c r="G4291" t="s">
        <v>13</v>
      </c>
      <c r="H4291" t="s">
        <v>13</v>
      </c>
      <c r="I4291">
        <v>40</v>
      </c>
      <c r="J4291" t="str">
        <f>IF(ABS((C4291-AVERAGE($C:$C))/_xlfn.STDEV.S(moras2[SALARIO]))&gt;1.96,"Atípico","No")</f>
        <v>No</v>
      </c>
      <c r="K4291" t="str">
        <f>IF(ABS((moras2[[#This Row],[EDAD]]-AVERAGE($I:$I))/_xlfn.STDEV.S($I:$I))&gt;1.96,"Atípico","No")</f>
        <v>No</v>
      </c>
      <c r="L4291" t="str">
        <f t="shared" si="134"/>
        <v>36-45</v>
      </c>
      <c r="M4291" t="str">
        <f t="shared" si="135"/>
        <v>0-500.000</v>
      </c>
    </row>
    <row r="4292" spans="1:13" x14ac:dyDescent="0.35">
      <c r="A4292">
        <v>2550</v>
      </c>
      <c r="B4292" t="s">
        <v>9</v>
      </c>
      <c r="C4292">
        <v>278030</v>
      </c>
      <c r="D4292" t="s">
        <v>19</v>
      </c>
      <c r="E4292" t="s">
        <v>16</v>
      </c>
      <c r="F4292" t="s">
        <v>12</v>
      </c>
      <c r="G4292" t="s">
        <v>13</v>
      </c>
      <c r="H4292" t="s">
        <v>13</v>
      </c>
      <c r="I4292">
        <v>40</v>
      </c>
      <c r="J4292" t="str">
        <f>IF(ABS((C4292-AVERAGE($C:$C))/_xlfn.STDEV.S(moras2[SALARIO]))&gt;1.96,"Atípico","No")</f>
        <v>No</v>
      </c>
      <c r="K4292" t="str">
        <f>IF(ABS((moras2[[#This Row],[EDAD]]-AVERAGE($I:$I))/_xlfn.STDEV.S($I:$I))&gt;1.96,"Atípico","No")</f>
        <v>No</v>
      </c>
      <c r="L4292" t="str">
        <f t="shared" si="134"/>
        <v>36-45</v>
      </c>
      <c r="M4292" t="str">
        <f t="shared" si="135"/>
        <v>0-500.000</v>
      </c>
    </row>
    <row r="4293" spans="1:13" x14ac:dyDescent="0.35">
      <c r="A4293">
        <v>2868</v>
      </c>
      <c r="B4293" t="s">
        <v>15</v>
      </c>
      <c r="C4293">
        <v>278030</v>
      </c>
      <c r="D4293" t="s">
        <v>19</v>
      </c>
      <c r="E4293" t="s">
        <v>16</v>
      </c>
      <c r="F4293" t="s">
        <v>12</v>
      </c>
      <c r="G4293" t="s">
        <v>13</v>
      </c>
      <c r="H4293" t="s">
        <v>13</v>
      </c>
      <c r="I4293">
        <v>40</v>
      </c>
      <c r="J4293" t="str">
        <f>IF(ABS((C4293-AVERAGE($C:$C))/_xlfn.STDEV.S(moras2[SALARIO]))&gt;1.96,"Atípico","No")</f>
        <v>No</v>
      </c>
      <c r="K4293" t="str">
        <f>IF(ABS((moras2[[#This Row],[EDAD]]-AVERAGE($I:$I))/_xlfn.STDEV.S($I:$I))&gt;1.96,"Atípico","No")</f>
        <v>No</v>
      </c>
      <c r="L4293" t="str">
        <f t="shared" si="134"/>
        <v>36-45</v>
      </c>
      <c r="M4293" t="str">
        <f t="shared" si="135"/>
        <v>0-500.000</v>
      </c>
    </row>
    <row r="4294" spans="1:13" x14ac:dyDescent="0.35">
      <c r="A4294">
        <v>3029</v>
      </c>
      <c r="B4294" t="s">
        <v>15</v>
      </c>
      <c r="C4294">
        <v>278030</v>
      </c>
      <c r="D4294" t="s">
        <v>19</v>
      </c>
      <c r="E4294" t="s">
        <v>16</v>
      </c>
      <c r="F4294" t="s">
        <v>12</v>
      </c>
      <c r="G4294" t="s">
        <v>13</v>
      </c>
      <c r="H4294" t="s">
        <v>13</v>
      </c>
      <c r="I4294">
        <v>40</v>
      </c>
      <c r="J4294" t="str">
        <f>IF(ABS((C4294-AVERAGE($C:$C))/_xlfn.STDEV.S(moras2[SALARIO]))&gt;1.96,"Atípico","No")</f>
        <v>No</v>
      </c>
      <c r="K4294" t="str">
        <f>IF(ABS((moras2[[#This Row],[EDAD]]-AVERAGE($I:$I))/_xlfn.STDEV.S($I:$I))&gt;1.96,"Atípico","No")</f>
        <v>No</v>
      </c>
      <c r="L4294" t="str">
        <f t="shared" si="134"/>
        <v>36-45</v>
      </c>
      <c r="M4294" t="str">
        <f t="shared" si="135"/>
        <v>0-500.000</v>
      </c>
    </row>
    <row r="4295" spans="1:13" x14ac:dyDescent="0.35">
      <c r="A4295">
        <v>3109</v>
      </c>
      <c r="B4295" t="s">
        <v>15</v>
      </c>
      <c r="C4295">
        <v>278030</v>
      </c>
      <c r="D4295" t="s">
        <v>19</v>
      </c>
      <c r="E4295" t="s">
        <v>16</v>
      </c>
      <c r="F4295" t="s">
        <v>12</v>
      </c>
      <c r="G4295" t="s">
        <v>13</v>
      </c>
      <c r="H4295" t="s">
        <v>13</v>
      </c>
      <c r="I4295">
        <v>40</v>
      </c>
      <c r="J4295" t="str">
        <f>IF(ABS((C4295-AVERAGE($C:$C))/_xlfn.STDEV.S(moras2[SALARIO]))&gt;1.96,"Atípico","No")</f>
        <v>No</v>
      </c>
      <c r="K4295" t="str">
        <f>IF(ABS((moras2[[#This Row],[EDAD]]-AVERAGE($I:$I))/_xlfn.STDEV.S($I:$I))&gt;1.96,"Atípico","No")</f>
        <v>No</v>
      </c>
      <c r="L4295" t="str">
        <f t="shared" si="134"/>
        <v>36-45</v>
      </c>
      <c r="M4295" t="str">
        <f t="shared" si="135"/>
        <v>0-500.000</v>
      </c>
    </row>
    <row r="4296" spans="1:13" x14ac:dyDescent="0.35">
      <c r="A4296">
        <v>741</v>
      </c>
      <c r="B4296" t="s">
        <v>15</v>
      </c>
      <c r="C4296">
        <v>278030</v>
      </c>
      <c r="D4296" t="s">
        <v>19</v>
      </c>
      <c r="E4296" t="s">
        <v>16</v>
      </c>
      <c r="F4296" t="s">
        <v>12</v>
      </c>
      <c r="G4296" t="s">
        <v>13</v>
      </c>
      <c r="H4296" t="s">
        <v>13</v>
      </c>
      <c r="I4296">
        <v>41</v>
      </c>
      <c r="J4296" t="str">
        <f>IF(ABS((C4296-AVERAGE($C:$C))/_xlfn.STDEV.S(moras2[SALARIO]))&gt;1.96,"Atípico","No")</f>
        <v>No</v>
      </c>
      <c r="K4296" t="str">
        <f>IF(ABS((moras2[[#This Row],[EDAD]]-AVERAGE($I:$I))/_xlfn.STDEV.S($I:$I))&gt;1.96,"Atípico","No")</f>
        <v>No</v>
      </c>
      <c r="L4296" t="str">
        <f t="shared" si="134"/>
        <v>36-45</v>
      </c>
      <c r="M4296" t="str">
        <f t="shared" si="135"/>
        <v>0-500.000</v>
      </c>
    </row>
    <row r="4297" spans="1:13" x14ac:dyDescent="0.35">
      <c r="A4297">
        <v>407</v>
      </c>
      <c r="B4297" t="s">
        <v>9</v>
      </c>
      <c r="C4297">
        <v>278030</v>
      </c>
      <c r="D4297" t="s">
        <v>19</v>
      </c>
      <c r="E4297" t="s">
        <v>16</v>
      </c>
      <c r="F4297" t="s">
        <v>12</v>
      </c>
      <c r="G4297" t="s">
        <v>13</v>
      </c>
      <c r="H4297" t="s">
        <v>13</v>
      </c>
      <c r="I4297">
        <v>42</v>
      </c>
      <c r="J4297" t="str">
        <f>IF(ABS((C4297-AVERAGE($C:$C))/_xlfn.STDEV.S(moras2[SALARIO]))&gt;1.96,"Atípico","No")</f>
        <v>No</v>
      </c>
      <c r="K4297" t="str">
        <f>IF(ABS((moras2[[#This Row],[EDAD]]-AVERAGE($I:$I))/_xlfn.STDEV.S($I:$I))&gt;1.96,"Atípico","No")</f>
        <v>No</v>
      </c>
      <c r="L4297" t="str">
        <f t="shared" si="134"/>
        <v>36-45</v>
      </c>
      <c r="M4297" t="str">
        <f t="shared" si="135"/>
        <v>0-500.000</v>
      </c>
    </row>
    <row r="4298" spans="1:13" x14ac:dyDescent="0.35">
      <c r="A4298">
        <v>1210</v>
      </c>
      <c r="B4298" t="s">
        <v>9</v>
      </c>
      <c r="C4298">
        <v>278030</v>
      </c>
      <c r="D4298" t="s">
        <v>19</v>
      </c>
      <c r="E4298" t="s">
        <v>16</v>
      </c>
      <c r="F4298" t="s">
        <v>12</v>
      </c>
      <c r="G4298" t="s">
        <v>13</v>
      </c>
      <c r="H4298" t="s">
        <v>13</v>
      </c>
      <c r="I4298">
        <v>42</v>
      </c>
      <c r="J4298" t="str">
        <f>IF(ABS((C4298-AVERAGE($C:$C))/_xlfn.STDEV.S(moras2[SALARIO]))&gt;1.96,"Atípico","No")</f>
        <v>No</v>
      </c>
      <c r="K4298" t="str">
        <f>IF(ABS((moras2[[#This Row],[EDAD]]-AVERAGE($I:$I))/_xlfn.STDEV.S($I:$I))&gt;1.96,"Atípico","No")</f>
        <v>No</v>
      </c>
      <c r="L4298" t="str">
        <f t="shared" si="134"/>
        <v>36-45</v>
      </c>
      <c r="M4298" t="str">
        <f t="shared" si="135"/>
        <v>0-500.000</v>
      </c>
    </row>
    <row r="4299" spans="1:13" x14ac:dyDescent="0.35">
      <c r="A4299">
        <v>3012</v>
      </c>
      <c r="B4299" t="s">
        <v>9</v>
      </c>
      <c r="C4299">
        <v>278030</v>
      </c>
      <c r="D4299" t="s">
        <v>19</v>
      </c>
      <c r="E4299" t="s">
        <v>16</v>
      </c>
      <c r="F4299" t="s">
        <v>12</v>
      </c>
      <c r="G4299" t="s">
        <v>13</v>
      </c>
      <c r="H4299" t="s">
        <v>13</v>
      </c>
      <c r="I4299">
        <v>42</v>
      </c>
      <c r="J4299" t="str">
        <f>IF(ABS((C4299-AVERAGE($C:$C))/_xlfn.STDEV.S(moras2[SALARIO]))&gt;1.96,"Atípico","No")</f>
        <v>No</v>
      </c>
      <c r="K4299" t="str">
        <f>IF(ABS((moras2[[#This Row],[EDAD]]-AVERAGE($I:$I))/_xlfn.STDEV.S($I:$I))&gt;1.96,"Atípico","No")</f>
        <v>No</v>
      </c>
      <c r="L4299" t="str">
        <f t="shared" si="134"/>
        <v>36-45</v>
      </c>
      <c r="M4299" t="str">
        <f t="shared" si="135"/>
        <v>0-500.000</v>
      </c>
    </row>
    <row r="4300" spans="1:13" x14ac:dyDescent="0.35">
      <c r="A4300">
        <v>3936</v>
      </c>
      <c r="B4300" t="s">
        <v>9</v>
      </c>
      <c r="C4300">
        <v>278030</v>
      </c>
      <c r="D4300" t="s">
        <v>19</v>
      </c>
      <c r="E4300" t="s">
        <v>16</v>
      </c>
      <c r="F4300" t="s">
        <v>12</v>
      </c>
      <c r="G4300" t="s">
        <v>13</v>
      </c>
      <c r="H4300" t="s">
        <v>13</v>
      </c>
      <c r="I4300">
        <v>42</v>
      </c>
      <c r="J4300" t="str">
        <f>IF(ABS((C4300-AVERAGE($C:$C))/_xlfn.STDEV.S(moras2[SALARIO]))&gt;1.96,"Atípico","No")</f>
        <v>No</v>
      </c>
      <c r="K4300" t="str">
        <f>IF(ABS((moras2[[#This Row],[EDAD]]-AVERAGE($I:$I))/_xlfn.STDEV.S($I:$I))&gt;1.96,"Atípico","No")</f>
        <v>No</v>
      </c>
      <c r="L4300" t="str">
        <f t="shared" si="134"/>
        <v>36-45</v>
      </c>
      <c r="M4300" t="str">
        <f t="shared" si="135"/>
        <v>0-500.000</v>
      </c>
    </row>
    <row r="4301" spans="1:13" x14ac:dyDescent="0.35">
      <c r="A4301">
        <v>279</v>
      </c>
      <c r="B4301" t="s">
        <v>9</v>
      </c>
      <c r="C4301">
        <v>278030</v>
      </c>
      <c r="D4301" t="s">
        <v>19</v>
      </c>
      <c r="E4301" t="s">
        <v>16</v>
      </c>
      <c r="F4301" t="s">
        <v>12</v>
      </c>
      <c r="G4301" t="s">
        <v>13</v>
      </c>
      <c r="H4301" t="s">
        <v>13</v>
      </c>
      <c r="I4301">
        <v>43</v>
      </c>
      <c r="J4301" t="str">
        <f>IF(ABS((C4301-AVERAGE($C:$C))/_xlfn.STDEV.S(moras2[SALARIO]))&gt;1.96,"Atípico","No")</f>
        <v>No</v>
      </c>
      <c r="K4301" t="str">
        <f>IF(ABS((moras2[[#This Row],[EDAD]]-AVERAGE($I:$I))/_xlfn.STDEV.S($I:$I))&gt;1.96,"Atípico","No")</f>
        <v>No</v>
      </c>
      <c r="L4301" t="str">
        <f t="shared" si="134"/>
        <v>36-45</v>
      </c>
      <c r="M4301" t="str">
        <f t="shared" si="135"/>
        <v>0-500.000</v>
      </c>
    </row>
    <row r="4302" spans="1:13" x14ac:dyDescent="0.35">
      <c r="A4302">
        <v>475</v>
      </c>
      <c r="B4302" t="s">
        <v>9</v>
      </c>
      <c r="C4302">
        <v>278030</v>
      </c>
      <c r="D4302" t="s">
        <v>19</v>
      </c>
      <c r="E4302" t="s">
        <v>16</v>
      </c>
      <c r="F4302" t="s">
        <v>12</v>
      </c>
      <c r="G4302" t="s">
        <v>13</v>
      </c>
      <c r="H4302" t="s">
        <v>13</v>
      </c>
      <c r="I4302">
        <v>43</v>
      </c>
      <c r="J4302" t="str">
        <f>IF(ABS((C4302-AVERAGE($C:$C))/_xlfn.STDEV.S(moras2[SALARIO]))&gt;1.96,"Atípico","No")</f>
        <v>No</v>
      </c>
      <c r="K4302" t="str">
        <f>IF(ABS((moras2[[#This Row],[EDAD]]-AVERAGE($I:$I))/_xlfn.STDEV.S($I:$I))&gt;1.96,"Atípico","No")</f>
        <v>No</v>
      </c>
      <c r="L4302" t="str">
        <f t="shared" si="134"/>
        <v>36-45</v>
      </c>
      <c r="M4302" t="str">
        <f t="shared" si="135"/>
        <v>0-500.000</v>
      </c>
    </row>
    <row r="4303" spans="1:13" x14ac:dyDescent="0.35">
      <c r="A4303">
        <v>2628</v>
      </c>
      <c r="B4303" t="s">
        <v>9</v>
      </c>
      <c r="C4303">
        <v>278030</v>
      </c>
      <c r="D4303" t="s">
        <v>19</v>
      </c>
      <c r="E4303" t="s">
        <v>16</v>
      </c>
      <c r="F4303" t="s">
        <v>12</v>
      </c>
      <c r="G4303" t="s">
        <v>13</v>
      </c>
      <c r="H4303" t="s">
        <v>13</v>
      </c>
      <c r="I4303">
        <v>43</v>
      </c>
      <c r="J4303" t="str">
        <f>IF(ABS((C4303-AVERAGE($C:$C))/_xlfn.STDEV.S(moras2[SALARIO]))&gt;1.96,"Atípico","No")</f>
        <v>No</v>
      </c>
      <c r="K4303" t="str">
        <f>IF(ABS((moras2[[#This Row],[EDAD]]-AVERAGE($I:$I))/_xlfn.STDEV.S($I:$I))&gt;1.96,"Atípico","No")</f>
        <v>No</v>
      </c>
      <c r="L4303" t="str">
        <f t="shared" si="134"/>
        <v>36-45</v>
      </c>
      <c r="M4303" t="str">
        <f t="shared" si="135"/>
        <v>0-500.000</v>
      </c>
    </row>
    <row r="4304" spans="1:13" x14ac:dyDescent="0.35">
      <c r="A4304">
        <v>3669</v>
      </c>
      <c r="B4304" t="s">
        <v>9</v>
      </c>
      <c r="C4304">
        <v>278030</v>
      </c>
      <c r="D4304" t="s">
        <v>19</v>
      </c>
      <c r="E4304" t="s">
        <v>16</v>
      </c>
      <c r="F4304" t="s">
        <v>12</v>
      </c>
      <c r="G4304" t="s">
        <v>13</v>
      </c>
      <c r="H4304" t="s">
        <v>13</v>
      </c>
      <c r="I4304">
        <v>43</v>
      </c>
      <c r="J4304" t="str">
        <f>IF(ABS((C4304-AVERAGE($C:$C))/_xlfn.STDEV.S(moras2[SALARIO]))&gt;1.96,"Atípico","No")</f>
        <v>No</v>
      </c>
      <c r="K4304" t="str">
        <f>IF(ABS((moras2[[#This Row],[EDAD]]-AVERAGE($I:$I))/_xlfn.STDEV.S($I:$I))&gt;1.96,"Atípico","No")</f>
        <v>No</v>
      </c>
      <c r="L4304" t="str">
        <f t="shared" si="134"/>
        <v>36-45</v>
      </c>
      <c r="M4304" t="str">
        <f t="shared" si="135"/>
        <v>0-500.000</v>
      </c>
    </row>
    <row r="4305" spans="1:13" x14ac:dyDescent="0.35">
      <c r="A4305">
        <v>4541</v>
      </c>
      <c r="B4305" t="s">
        <v>9</v>
      </c>
      <c r="C4305">
        <v>278030</v>
      </c>
      <c r="D4305" t="s">
        <v>19</v>
      </c>
      <c r="E4305" t="s">
        <v>16</v>
      </c>
      <c r="F4305" t="s">
        <v>12</v>
      </c>
      <c r="G4305" t="s">
        <v>13</v>
      </c>
      <c r="H4305" t="s">
        <v>13</v>
      </c>
      <c r="I4305">
        <v>43</v>
      </c>
      <c r="J4305" t="str">
        <f>IF(ABS((C4305-AVERAGE($C:$C))/_xlfn.STDEV.S(moras2[SALARIO]))&gt;1.96,"Atípico","No")</f>
        <v>No</v>
      </c>
      <c r="K4305" t="str">
        <f>IF(ABS((moras2[[#This Row],[EDAD]]-AVERAGE($I:$I))/_xlfn.STDEV.S($I:$I))&gt;1.96,"Atípico","No")</f>
        <v>No</v>
      </c>
      <c r="L4305" t="str">
        <f t="shared" si="134"/>
        <v>36-45</v>
      </c>
      <c r="M4305" t="str">
        <f t="shared" si="135"/>
        <v>0-500.000</v>
      </c>
    </row>
    <row r="4306" spans="1:13" x14ac:dyDescent="0.35">
      <c r="A4306">
        <v>3672</v>
      </c>
      <c r="B4306" t="s">
        <v>9</v>
      </c>
      <c r="C4306">
        <v>278030</v>
      </c>
      <c r="D4306" t="s">
        <v>19</v>
      </c>
      <c r="E4306" t="s">
        <v>16</v>
      </c>
      <c r="F4306" t="s">
        <v>12</v>
      </c>
      <c r="G4306" t="s">
        <v>13</v>
      </c>
      <c r="H4306" t="s">
        <v>13</v>
      </c>
      <c r="I4306">
        <v>44</v>
      </c>
      <c r="J4306" t="str">
        <f>IF(ABS((C4306-AVERAGE($C:$C))/_xlfn.STDEV.S(moras2[SALARIO]))&gt;1.96,"Atípico","No")</f>
        <v>No</v>
      </c>
      <c r="K4306" t="str">
        <f>IF(ABS((moras2[[#This Row],[EDAD]]-AVERAGE($I:$I))/_xlfn.STDEV.S($I:$I))&gt;1.96,"Atípico","No")</f>
        <v>No</v>
      </c>
      <c r="L4306" t="str">
        <f t="shared" si="134"/>
        <v>36-45</v>
      </c>
      <c r="M4306" t="str">
        <f t="shared" si="135"/>
        <v>0-500.000</v>
      </c>
    </row>
    <row r="4307" spans="1:13" x14ac:dyDescent="0.35">
      <c r="A4307">
        <v>2310</v>
      </c>
      <c r="B4307" t="s">
        <v>9</v>
      </c>
      <c r="C4307">
        <v>278030</v>
      </c>
      <c r="D4307" t="s">
        <v>19</v>
      </c>
      <c r="E4307" t="s">
        <v>16</v>
      </c>
      <c r="F4307" t="s">
        <v>12</v>
      </c>
      <c r="G4307" t="s">
        <v>13</v>
      </c>
      <c r="H4307" t="s">
        <v>13</v>
      </c>
      <c r="I4307">
        <v>45</v>
      </c>
      <c r="J4307" t="str">
        <f>IF(ABS((C4307-AVERAGE($C:$C))/_xlfn.STDEV.S(moras2[SALARIO]))&gt;1.96,"Atípico","No")</f>
        <v>No</v>
      </c>
      <c r="K4307" t="str">
        <f>IF(ABS((moras2[[#This Row],[EDAD]]-AVERAGE($I:$I))/_xlfn.STDEV.S($I:$I))&gt;1.96,"Atípico","No")</f>
        <v>No</v>
      </c>
      <c r="L4307" t="str">
        <f t="shared" si="134"/>
        <v>36-45</v>
      </c>
      <c r="M4307" t="str">
        <f t="shared" si="135"/>
        <v>0-500.000</v>
      </c>
    </row>
    <row r="4308" spans="1:13" x14ac:dyDescent="0.35">
      <c r="A4308">
        <v>3191</v>
      </c>
      <c r="B4308" t="s">
        <v>9</v>
      </c>
      <c r="C4308">
        <v>278030</v>
      </c>
      <c r="D4308" t="s">
        <v>19</v>
      </c>
      <c r="E4308" t="s">
        <v>16</v>
      </c>
      <c r="F4308" t="s">
        <v>12</v>
      </c>
      <c r="G4308" t="s">
        <v>13</v>
      </c>
      <c r="H4308" t="s">
        <v>13</v>
      </c>
      <c r="I4308">
        <v>45</v>
      </c>
      <c r="J4308" t="str">
        <f>IF(ABS((C4308-AVERAGE($C:$C))/_xlfn.STDEV.S(moras2[SALARIO]))&gt;1.96,"Atípico","No")</f>
        <v>No</v>
      </c>
      <c r="K4308" t="str">
        <f>IF(ABS((moras2[[#This Row],[EDAD]]-AVERAGE($I:$I))/_xlfn.STDEV.S($I:$I))&gt;1.96,"Atípico","No")</f>
        <v>No</v>
      </c>
      <c r="L4308" t="str">
        <f t="shared" si="134"/>
        <v>36-45</v>
      </c>
      <c r="M4308" t="str">
        <f t="shared" si="135"/>
        <v>0-500.000</v>
      </c>
    </row>
    <row r="4309" spans="1:13" x14ac:dyDescent="0.35">
      <c r="A4309">
        <v>498</v>
      </c>
      <c r="B4309" t="s">
        <v>15</v>
      </c>
      <c r="C4309">
        <v>278030</v>
      </c>
      <c r="D4309" t="s">
        <v>19</v>
      </c>
      <c r="E4309" t="s">
        <v>16</v>
      </c>
      <c r="F4309" t="s">
        <v>12</v>
      </c>
      <c r="G4309" t="s">
        <v>13</v>
      </c>
      <c r="H4309" t="s">
        <v>13</v>
      </c>
      <c r="I4309">
        <v>47</v>
      </c>
      <c r="J4309" t="str">
        <f>IF(ABS((C4309-AVERAGE($C:$C))/_xlfn.STDEV.S(moras2[SALARIO]))&gt;1.96,"Atípico","No")</f>
        <v>No</v>
      </c>
      <c r="K4309" t="str">
        <f>IF(ABS((moras2[[#This Row],[EDAD]]-AVERAGE($I:$I))/_xlfn.STDEV.S($I:$I))&gt;1.96,"Atípico","No")</f>
        <v>No</v>
      </c>
      <c r="L4309" t="str">
        <f t="shared" si="134"/>
        <v>46-55</v>
      </c>
      <c r="M4309" t="str">
        <f t="shared" si="135"/>
        <v>0-500.000</v>
      </c>
    </row>
    <row r="4310" spans="1:13" x14ac:dyDescent="0.35">
      <c r="A4310">
        <v>4142</v>
      </c>
      <c r="B4310" t="s">
        <v>15</v>
      </c>
      <c r="C4310">
        <v>278030</v>
      </c>
      <c r="D4310" t="s">
        <v>19</v>
      </c>
      <c r="E4310" t="s">
        <v>16</v>
      </c>
      <c r="F4310" t="s">
        <v>12</v>
      </c>
      <c r="G4310" t="s">
        <v>13</v>
      </c>
      <c r="H4310" t="s">
        <v>13</v>
      </c>
      <c r="I4310">
        <v>47</v>
      </c>
      <c r="J4310" t="str">
        <f>IF(ABS((C4310-AVERAGE($C:$C))/_xlfn.STDEV.S(moras2[SALARIO]))&gt;1.96,"Atípico","No")</f>
        <v>No</v>
      </c>
      <c r="K4310" t="str">
        <f>IF(ABS((moras2[[#This Row],[EDAD]]-AVERAGE($I:$I))/_xlfn.STDEV.S($I:$I))&gt;1.96,"Atípico","No")</f>
        <v>No</v>
      </c>
      <c r="L4310" t="str">
        <f t="shared" si="134"/>
        <v>46-55</v>
      </c>
      <c r="M4310" t="str">
        <f t="shared" si="135"/>
        <v>0-500.000</v>
      </c>
    </row>
    <row r="4311" spans="1:13" x14ac:dyDescent="0.35">
      <c r="A4311">
        <v>172</v>
      </c>
      <c r="B4311" t="s">
        <v>9</v>
      </c>
      <c r="C4311">
        <v>278030</v>
      </c>
      <c r="D4311" t="s">
        <v>19</v>
      </c>
      <c r="E4311" t="s">
        <v>16</v>
      </c>
      <c r="F4311" t="s">
        <v>12</v>
      </c>
      <c r="G4311" t="s">
        <v>13</v>
      </c>
      <c r="H4311" t="s">
        <v>13</v>
      </c>
      <c r="I4311">
        <v>48</v>
      </c>
      <c r="J4311" t="str">
        <f>IF(ABS((C4311-AVERAGE($C:$C))/_xlfn.STDEV.S(moras2[SALARIO]))&gt;1.96,"Atípico","No")</f>
        <v>No</v>
      </c>
      <c r="K4311" t="str">
        <f>IF(ABS((moras2[[#This Row],[EDAD]]-AVERAGE($I:$I))/_xlfn.STDEV.S($I:$I))&gt;1.96,"Atípico","No")</f>
        <v>No</v>
      </c>
      <c r="L4311" t="str">
        <f t="shared" si="134"/>
        <v>46-55</v>
      </c>
      <c r="M4311" t="str">
        <f t="shared" si="135"/>
        <v>0-500.000</v>
      </c>
    </row>
    <row r="4312" spans="1:13" x14ac:dyDescent="0.35">
      <c r="A4312">
        <v>1452</v>
      </c>
      <c r="B4312" t="s">
        <v>9</v>
      </c>
      <c r="C4312">
        <v>278030</v>
      </c>
      <c r="D4312" t="s">
        <v>19</v>
      </c>
      <c r="E4312" t="s">
        <v>16</v>
      </c>
      <c r="F4312" t="s">
        <v>12</v>
      </c>
      <c r="G4312" t="s">
        <v>13</v>
      </c>
      <c r="H4312" t="s">
        <v>13</v>
      </c>
      <c r="I4312">
        <v>48</v>
      </c>
      <c r="J4312" t="str">
        <f>IF(ABS((C4312-AVERAGE($C:$C))/_xlfn.STDEV.S(moras2[SALARIO]))&gt;1.96,"Atípico","No")</f>
        <v>No</v>
      </c>
      <c r="K4312" t="str">
        <f>IF(ABS((moras2[[#This Row],[EDAD]]-AVERAGE($I:$I))/_xlfn.STDEV.S($I:$I))&gt;1.96,"Atípico","No")</f>
        <v>No</v>
      </c>
      <c r="L4312" t="str">
        <f t="shared" si="134"/>
        <v>46-55</v>
      </c>
      <c r="M4312" t="str">
        <f t="shared" si="135"/>
        <v>0-500.000</v>
      </c>
    </row>
    <row r="4313" spans="1:13" x14ac:dyDescent="0.35">
      <c r="A4313">
        <v>3711</v>
      </c>
      <c r="B4313" t="s">
        <v>9</v>
      </c>
      <c r="C4313">
        <v>278030</v>
      </c>
      <c r="D4313" t="s">
        <v>19</v>
      </c>
      <c r="E4313" t="s">
        <v>16</v>
      </c>
      <c r="F4313" t="s">
        <v>12</v>
      </c>
      <c r="G4313" t="s">
        <v>13</v>
      </c>
      <c r="H4313" t="s">
        <v>13</v>
      </c>
      <c r="I4313">
        <v>49</v>
      </c>
      <c r="J4313" t="str">
        <f>IF(ABS((C4313-AVERAGE($C:$C))/_xlfn.STDEV.S(moras2[SALARIO]))&gt;1.96,"Atípico","No")</f>
        <v>No</v>
      </c>
      <c r="K4313" t="str">
        <f>IF(ABS((moras2[[#This Row],[EDAD]]-AVERAGE($I:$I))/_xlfn.STDEV.S($I:$I))&gt;1.96,"Atípico","No")</f>
        <v>No</v>
      </c>
      <c r="L4313" t="str">
        <f t="shared" si="134"/>
        <v>46-55</v>
      </c>
      <c r="M4313" t="str">
        <f t="shared" si="135"/>
        <v>0-500.000</v>
      </c>
    </row>
    <row r="4314" spans="1:13" x14ac:dyDescent="0.35">
      <c r="A4314">
        <v>3864</v>
      </c>
      <c r="B4314" t="s">
        <v>9</v>
      </c>
      <c r="C4314">
        <v>278030</v>
      </c>
      <c r="D4314" t="s">
        <v>19</v>
      </c>
      <c r="E4314" t="s">
        <v>16</v>
      </c>
      <c r="F4314" t="s">
        <v>12</v>
      </c>
      <c r="G4314" t="s">
        <v>13</v>
      </c>
      <c r="H4314" t="s">
        <v>13</v>
      </c>
      <c r="I4314">
        <v>49</v>
      </c>
      <c r="J4314" t="str">
        <f>IF(ABS((C4314-AVERAGE($C:$C))/_xlfn.STDEV.S(moras2[SALARIO]))&gt;1.96,"Atípico","No")</f>
        <v>No</v>
      </c>
      <c r="K4314" t="str">
        <f>IF(ABS((moras2[[#This Row],[EDAD]]-AVERAGE($I:$I))/_xlfn.STDEV.S($I:$I))&gt;1.96,"Atípico","No")</f>
        <v>No</v>
      </c>
      <c r="L4314" t="str">
        <f t="shared" si="134"/>
        <v>46-55</v>
      </c>
      <c r="M4314" t="str">
        <f t="shared" si="135"/>
        <v>0-500.000</v>
      </c>
    </row>
    <row r="4315" spans="1:13" x14ac:dyDescent="0.35">
      <c r="A4315">
        <v>4083</v>
      </c>
      <c r="B4315" t="s">
        <v>9</v>
      </c>
      <c r="C4315">
        <v>278030</v>
      </c>
      <c r="D4315" t="s">
        <v>19</v>
      </c>
      <c r="E4315" t="s">
        <v>16</v>
      </c>
      <c r="F4315" t="s">
        <v>12</v>
      </c>
      <c r="G4315" t="s">
        <v>13</v>
      </c>
      <c r="H4315" t="s">
        <v>13</v>
      </c>
      <c r="I4315">
        <v>49</v>
      </c>
      <c r="J4315" t="str">
        <f>IF(ABS((C4315-AVERAGE($C:$C))/_xlfn.STDEV.S(moras2[SALARIO]))&gt;1.96,"Atípico","No")</f>
        <v>No</v>
      </c>
      <c r="K4315" t="str">
        <f>IF(ABS((moras2[[#This Row],[EDAD]]-AVERAGE($I:$I))/_xlfn.STDEV.S($I:$I))&gt;1.96,"Atípico","No")</f>
        <v>No</v>
      </c>
      <c r="L4315" t="str">
        <f t="shared" si="134"/>
        <v>46-55</v>
      </c>
      <c r="M4315" t="str">
        <f t="shared" si="135"/>
        <v>0-500.000</v>
      </c>
    </row>
    <row r="4316" spans="1:13" x14ac:dyDescent="0.35">
      <c r="A4316">
        <v>4238</v>
      </c>
      <c r="B4316" t="s">
        <v>9</v>
      </c>
      <c r="C4316">
        <v>278030</v>
      </c>
      <c r="D4316" t="s">
        <v>19</v>
      </c>
      <c r="E4316" t="s">
        <v>16</v>
      </c>
      <c r="F4316" t="s">
        <v>12</v>
      </c>
      <c r="G4316" t="s">
        <v>13</v>
      </c>
      <c r="H4316" t="s">
        <v>13</v>
      </c>
      <c r="I4316">
        <v>49</v>
      </c>
      <c r="J4316" t="str">
        <f>IF(ABS((C4316-AVERAGE($C:$C))/_xlfn.STDEV.S(moras2[SALARIO]))&gt;1.96,"Atípico","No")</f>
        <v>No</v>
      </c>
      <c r="K4316" t="str">
        <f>IF(ABS((moras2[[#This Row],[EDAD]]-AVERAGE($I:$I))/_xlfn.STDEV.S($I:$I))&gt;1.96,"Atípico","No")</f>
        <v>No</v>
      </c>
      <c r="L4316" t="str">
        <f t="shared" si="134"/>
        <v>46-55</v>
      </c>
      <c r="M4316" t="str">
        <f t="shared" si="135"/>
        <v>0-500.000</v>
      </c>
    </row>
    <row r="4317" spans="1:13" x14ac:dyDescent="0.35">
      <c r="A4317">
        <v>4764</v>
      </c>
      <c r="B4317" t="s">
        <v>9</v>
      </c>
      <c r="C4317">
        <v>278030</v>
      </c>
      <c r="D4317" t="s">
        <v>19</v>
      </c>
      <c r="E4317" t="s">
        <v>16</v>
      </c>
      <c r="F4317" t="s">
        <v>12</v>
      </c>
      <c r="G4317" t="s">
        <v>13</v>
      </c>
      <c r="H4317" t="s">
        <v>12</v>
      </c>
      <c r="I4317">
        <v>49</v>
      </c>
      <c r="J4317" t="str">
        <f>IF(ABS((C4317-AVERAGE($C:$C))/_xlfn.STDEV.S(moras2[SALARIO]))&gt;1.96,"Atípico","No")</f>
        <v>No</v>
      </c>
      <c r="K4317" t="str">
        <f>IF(ABS((moras2[[#This Row],[EDAD]]-AVERAGE($I:$I))/_xlfn.STDEV.S($I:$I))&gt;1.96,"Atípico","No")</f>
        <v>No</v>
      </c>
      <c r="L4317" t="str">
        <f t="shared" si="134"/>
        <v>46-55</v>
      </c>
      <c r="M4317" t="str">
        <f t="shared" si="135"/>
        <v>0-500.000</v>
      </c>
    </row>
    <row r="4318" spans="1:13" x14ac:dyDescent="0.35">
      <c r="A4318">
        <v>4885</v>
      </c>
      <c r="B4318" t="s">
        <v>9</v>
      </c>
      <c r="C4318">
        <v>278030</v>
      </c>
      <c r="D4318" t="s">
        <v>19</v>
      </c>
      <c r="E4318" t="s">
        <v>16</v>
      </c>
      <c r="F4318" t="s">
        <v>12</v>
      </c>
      <c r="G4318" t="s">
        <v>13</v>
      </c>
      <c r="H4318" t="s">
        <v>13</v>
      </c>
      <c r="I4318">
        <v>49</v>
      </c>
      <c r="J4318" t="str">
        <f>IF(ABS((C4318-AVERAGE($C:$C))/_xlfn.STDEV.S(moras2[SALARIO]))&gt;1.96,"Atípico","No")</f>
        <v>No</v>
      </c>
      <c r="K4318" t="str">
        <f>IF(ABS((moras2[[#This Row],[EDAD]]-AVERAGE($I:$I))/_xlfn.STDEV.S($I:$I))&gt;1.96,"Atípico","No")</f>
        <v>No</v>
      </c>
      <c r="L4318" t="str">
        <f t="shared" si="134"/>
        <v>46-55</v>
      </c>
      <c r="M4318" t="str">
        <f t="shared" si="135"/>
        <v>0-500.000</v>
      </c>
    </row>
    <row r="4319" spans="1:13" x14ac:dyDescent="0.35">
      <c r="A4319">
        <v>254</v>
      </c>
      <c r="B4319" t="s">
        <v>9</v>
      </c>
      <c r="C4319">
        <v>278030</v>
      </c>
      <c r="D4319" t="s">
        <v>19</v>
      </c>
      <c r="E4319" t="s">
        <v>16</v>
      </c>
      <c r="F4319" t="s">
        <v>12</v>
      </c>
      <c r="G4319" t="s">
        <v>13</v>
      </c>
      <c r="H4319" t="s">
        <v>12</v>
      </c>
      <c r="I4319">
        <v>50</v>
      </c>
      <c r="J4319" t="str">
        <f>IF(ABS((C4319-AVERAGE($C:$C))/_xlfn.STDEV.S(moras2[SALARIO]))&gt;1.96,"Atípico","No")</f>
        <v>No</v>
      </c>
      <c r="K4319" t="str">
        <f>IF(ABS((moras2[[#This Row],[EDAD]]-AVERAGE($I:$I))/_xlfn.STDEV.S($I:$I))&gt;1.96,"Atípico","No")</f>
        <v>No</v>
      </c>
      <c r="L4319" t="str">
        <f t="shared" si="134"/>
        <v>46-55</v>
      </c>
      <c r="M4319" t="str">
        <f t="shared" si="135"/>
        <v>0-500.000</v>
      </c>
    </row>
    <row r="4320" spans="1:13" x14ac:dyDescent="0.35">
      <c r="A4320">
        <v>1006</v>
      </c>
      <c r="B4320" t="s">
        <v>9</v>
      </c>
      <c r="C4320">
        <v>278030</v>
      </c>
      <c r="D4320" t="s">
        <v>19</v>
      </c>
      <c r="E4320" t="s">
        <v>16</v>
      </c>
      <c r="F4320" t="s">
        <v>12</v>
      </c>
      <c r="G4320" t="s">
        <v>13</v>
      </c>
      <c r="H4320" t="s">
        <v>13</v>
      </c>
      <c r="I4320">
        <v>50</v>
      </c>
      <c r="J4320" t="str">
        <f>IF(ABS((C4320-AVERAGE($C:$C))/_xlfn.STDEV.S(moras2[SALARIO]))&gt;1.96,"Atípico","No")</f>
        <v>No</v>
      </c>
      <c r="K4320" t="str">
        <f>IF(ABS((moras2[[#This Row],[EDAD]]-AVERAGE($I:$I))/_xlfn.STDEV.S($I:$I))&gt;1.96,"Atípico","No")</f>
        <v>No</v>
      </c>
      <c r="L4320" t="str">
        <f t="shared" si="134"/>
        <v>46-55</v>
      </c>
      <c r="M4320" t="str">
        <f t="shared" si="135"/>
        <v>0-500.000</v>
      </c>
    </row>
    <row r="4321" spans="1:13" x14ac:dyDescent="0.35">
      <c r="A4321">
        <v>3019</v>
      </c>
      <c r="B4321" t="s">
        <v>9</v>
      </c>
      <c r="C4321">
        <v>278030</v>
      </c>
      <c r="D4321" t="s">
        <v>19</v>
      </c>
      <c r="E4321" t="s">
        <v>16</v>
      </c>
      <c r="F4321" t="s">
        <v>12</v>
      </c>
      <c r="G4321" t="s">
        <v>13</v>
      </c>
      <c r="H4321" t="s">
        <v>13</v>
      </c>
      <c r="I4321">
        <v>50</v>
      </c>
      <c r="J4321" t="str">
        <f>IF(ABS((C4321-AVERAGE($C:$C))/_xlfn.STDEV.S(moras2[SALARIO]))&gt;1.96,"Atípico","No")</f>
        <v>No</v>
      </c>
      <c r="K4321" t="str">
        <f>IF(ABS((moras2[[#This Row],[EDAD]]-AVERAGE($I:$I))/_xlfn.STDEV.S($I:$I))&gt;1.96,"Atípico","No")</f>
        <v>No</v>
      </c>
      <c r="L4321" t="str">
        <f t="shared" si="134"/>
        <v>46-55</v>
      </c>
      <c r="M4321" t="str">
        <f t="shared" si="135"/>
        <v>0-500.000</v>
      </c>
    </row>
    <row r="4322" spans="1:13" x14ac:dyDescent="0.35">
      <c r="A4322">
        <v>3589</v>
      </c>
      <c r="B4322" t="s">
        <v>9</v>
      </c>
      <c r="C4322">
        <v>278030</v>
      </c>
      <c r="D4322" t="s">
        <v>19</v>
      </c>
      <c r="E4322" t="s">
        <v>16</v>
      </c>
      <c r="F4322" t="s">
        <v>12</v>
      </c>
      <c r="G4322" t="s">
        <v>13</v>
      </c>
      <c r="H4322" t="s">
        <v>13</v>
      </c>
      <c r="I4322">
        <v>50</v>
      </c>
      <c r="J4322" t="str">
        <f>IF(ABS((C4322-AVERAGE($C:$C))/_xlfn.STDEV.S(moras2[SALARIO]))&gt;1.96,"Atípico","No")</f>
        <v>No</v>
      </c>
      <c r="K4322" t="str">
        <f>IF(ABS((moras2[[#This Row],[EDAD]]-AVERAGE($I:$I))/_xlfn.STDEV.S($I:$I))&gt;1.96,"Atípico","No")</f>
        <v>No</v>
      </c>
      <c r="L4322" t="str">
        <f t="shared" si="134"/>
        <v>46-55</v>
      </c>
      <c r="M4322" t="str">
        <f t="shared" si="135"/>
        <v>0-500.000</v>
      </c>
    </row>
    <row r="4323" spans="1:13" x14ac:dyDescent="0.35">
      <c r="A4323">
        <v>4300</v>
      </c>
      <c r="B4323" t="s">
        <v>9</v>
      </c>
      <c r="C4323">
        <v>278030</v>
      </c>
      <c r="D4323" t="s">
        <v>19</v>
      </c>
      <c r="E4323" t="s">
        <v>16</v>
      </c>
      <c r="F4323" t="s">
        <v>12</v>
      </c>
      <c r="G4323" t="s">
        <v>13</v>
      </c>
      <c r="H4323" t="s">
        <v>13</v>
      </c>
      <c r="I4323">
        <v>50</v>
      </c>
      <c r="J4323" t="str">
        <f>IF(ABS((C4323-AVERAGE($C:$C))/_xlfn.STDEV.S(moras2[SALARIO]))&gt;1.96,"Atípico","No")</f>
        <v>No</v>
      </c>
      <c r="K4323" t="str">
        <f>IF(ABS((moras2[[#This Row],[EDAD]]-AVERAGE($I:$I))/_xlfn.STDEV.S($I:$I))&gt;1.96,"Atípico","No")</f>
        <v>No</v>
      </c>
      <c r="L4323" t="str">
        <f t="shared" si="134"/>
        <v>46-55</v>
      </c>
      <c r="M4323" t="str">
        <f t="shared" si="135"/>
        <v>0-500.000</v>
      </c>
    </row>
    <row r="4324" spans="1:13" x14ac:dyDescent="0.35">
      <c r="A4324">
        <v>2204</v>
      </c>
      <c r="B4324" t="s">
        <v>15</v>
      </c>
      <c r="C4324">
        <v>278030</v>
      </c>
      <c r="D4324" t="s">
        <v>19</v>
      </c>
      <c r="E4324" t="s">
        <v>16</v>
      </c>
      <c r="F4324" t="s">
        <v>12</v>
      </c>
      <c r="G4324" t="s">
        <v>13</v>
      </c>
      <c r="H4324" t="s">
        <v>13</v>
      </c>
      <c r="I4324">
        <v>51</v>
      </c>
      <c r="J4324" t="str">
        <f>IF(ABS((C4324-AVERAGE($C:$C))/_xlfn.STDEV.S(moras2[SALARIO]))&gt;1.96,"Atípico","No")</f>
        <v>No</v>
      </c>
      <c r="K4324" t="str">
        <f>IF(ABS((moras2[[#This Row],[EDAD]]-AVERAGE($I:$I))/_xlfn.STDEV.S($I:$I))&gt;1.96,"Atípico","No")</f>
        <v>No</v>
      </c>
      <c r="L4324" t="str">
        <f t="shared" si="134"/>
        <v>46-55</v>
      </c>
      <c r="M4324" t="str">
        <f t="shared" si="135"/>
        <v>0-500.000</v>
      </c>
    </row>
    <row r="4325" spans="1:13" x14ac:dyDescent="0.35">
      <c r="A4325">
        <v>684</v>
      </c>
      <c r="B4325" t="s">
        <v>9</v>
      </c>
      <c r="C4325">
        <v>278030</v>
      </c>
      <c r="D4325" t="s">
        <v>19</v>
      </c>
      <c r="E4325" t="s">
        <v>16</v>
      </c>
      <c r="F4325" t="s">
        <v>12</v>
      </c>
      <c r="G4325" t="s">
        <v>13</v>
      </c>
      <c r="H4325" t="s">
        <v>13</v>
      </c>
      <c r="I4325">
        <v>52</v>
      </c>
      <c r="J4325" t="str">
        <f>IF(ABS((C4325-AVERAGE($C:$C))/_xlfn.STDEV.S(moras2[SALARIO]))&gt;1.96,"Atípico","No")</f>
        <v>No</v>
      </c>
      <c r="K4325" t="str">
        <f>IF(ABS((moras2[[#This Row],[EDAD]]-AVERAGE($I:$I))/_xlfn.STDEV.S($I:$I))&gt;1.96,"Atípico","No")</f>
        <v>No</v>
      </c>
      <c r="L4325" t="str">
        <f t="shared" si="134"/>
        <v>46-55</v>
      </c>
      <c r="M4325" t="str">
        <f t="shared" si="135"/>
        <v>0-500.000</v>
      </c>
    </row>
    <row r="4326" spans="1:13" x14ac:dyDescent="0.35">
      <c r="A4326">
        <v>4609</v>
      </c>
      <c r="B4326" t="s">
        <v>9</v>
      </c>
      <c r="C4326">
        <v>278030</v>
      </c>
      <c r="D4326" t="s">
        <v>19</v>
      </c>
      <c r="E4326" t="s">
        <v>16</v>
      </c>
      <c r="F4326" t="s">
        <v>12</v>
      </c>
      <c r="G4326" t="s">
        <v>13</v>
      </c>
      <c r="H4326" t="s">
        <v>13</v>
      </c>
      <c r="I4326">
        <v>52</v>
      </c>
      <c r="J4326" t="str">
        <f>IF(ABS((C4326-AVERAGE($C:$C))/_xlfn.STDEV.S(moras2[SALARIO]))&gt;1.96,"Atípico","No")</f>
        <v>No</v>
      </c>
      <c r="K4326" t="str">
        <f>IF(ABS((moras2[[#This Row],[EDAD]]-AVERAGE($I:$I))/_xlfn.STDEV.S($I:$I))&gt;1.96,"Atípico","No")</f>
        <v>No</v>
      </c>
      <c r="L4326" t="str">
        <f t="shared" si="134"/>
        <v>46-55</v>
      </c>
      <c r="M4326" t="str">
        <f t="shared" si="135"/>
        <v>0-500.000</v>
      </c>
    </row>
    <row r="4327" spans="1:13" x14ac:dyDescent="0.35">
      <c r="A4327">
        <v>597</v>
      </c>
      <c r="B4327" t="s">
        <v>9</v>
      </c>
      <c r="C4327">
        <v>278030</v>
      </c>
      <c r="D4327" t="s">
        <v>19</v>
      </c>
      <c r="E4327" t="s">
        <v>16</v>
      </c>
      <c r="F4327" t="s">
        <v>12</v>
      </c>
      <c r="G4327" t="s">
        <v>13</v>
      </c>
      <c r="H4327" t="s">
        <v>13</v>
      </c>
      <c r="I4327">
        <v>53</v>
      </c>
      <c r="J4327" t="str">
        <f>IF(ABS((C4327-AVERAGE($C:$C))/_xlfn.STDEV.S(moras2[SALARIO]))&gt;1.96,"Atípico","No")</f>
        <v>No</v>
      </c>
      <c r="K4327" t="str">
        <f>IF(ABS((moras2[[#This Row],[EDAD]]-AVERAGE($I:$I))/_xlfn.STDEV.S($I:$I))&gt;1.96,"Atípico","No")</f>
        <v>No</v>
      </c>
      <c r="L4327" t="str">
        <f t="shared" si="134"/>
        <v>46-55</v>
      </c>
      <c r="M4327" t="str">
        <f t="shared" si="135"/>
        <v>0-500.000</v>
      </c>
    </row>
    <row r="4328" spans="1:13" x14ac:dyDescent="0.35">
      <c r="A4328">
        <v>1465</v>
      </c>
      <c r="B4328" t="s">
        <v>9</v>
      </c>
      <c r="C4328">
        <v>278030</v>
      </c>
      <c r="D4328" t="s">
        <v>19</v>
      </c>
      <c r="E4328" t="s">
        <v>16</v>
      </c>
      <c r="F4328" t="s">
        <v>12</v>
      </c>
      <c r="G4328" t="s">
        <v>13</v>
      </c>
      <c r="H4328" t="s">
        <v>13</v>
      </c>
      <c r="I4328">
        <v>53</v>
      </c>
      <c r="J4328" t="str">
        <f>IF(ABS((C4328-AVERAGE($C:$C))/_xlfn.STDEV.S(moras2[SALARIO]))&gt;1.96,"Atípico","No")</f>
        <v>No</v>
      </c>
      <c r="K4328" t="str">
        <f>IF(ABS((moras2[[#This Row],[EDAD]]-AVERAGE($I:$I))/_xlfn.STDEV.S($I:$I))&gt;1.96,"Atípico","No")</f>
        <v>No</v>
      </c>
      <c r="L4328" t="str">
        <f t="shared" si="134"/>
        <v>46-55</v>
      </c>
      <c r="M4328" t="str">
        <f t="shared" si="135"/>
        <v>0-500.000</v>
      </c>
    </row>
    <row r="4329" spans="1:13" x14ac:dyDescent="0.35">
      <c r="A4329">
        <v>1754</v>
      </c>
      <c r="B4329" t="s">
        <v>15</v>
      </c>
      <c r="C4329">
        <v>278030</v>
      </c>
      <c r="D4329" t="s">
        <v>19</v>
      </c>
      <c r="E4329" t="s">
        <v>16</v>
      </c>
      <c r="F4329" t="s">
        <v>12</v>
      </c>
      <c r="G4329" t="s">
        <v>13</v>
      </c>
      <c r="H4329" t="s">
        <v>13</v>
      </c>
      <c r="I4329">
        <v>53</v>
      </c>
      <c r="J4329" t="str">
        <f>IF(ABS((C4329-AVERAGE($C:$C))/_xlfn.STDEV.S(moras2[SALARIO]))&gt;1.96,"Atípico","No")</f>
        <v>No</v>
      </c>
      <c r="K4329" t="str">
        <f>IF(ABS((moras2[[#This Row],[EDAD]]-AVERAGE($I:$I))/_xlfn.STDEV.S($I:$I))&gt;1.96,"Atípico","No")</f>
        <v>No</v>
      </c>
      <c r="L4329" t="str">
        <f t="shared" si="134"/>
        <v>46-55</v>
      </c>
      <c r="M4329" t="str">
        <f t="shared" si="135"/>
        <v>0-500.000</v>
      </c>
    </row>
    <row r="4330" spans="1:13" x14ac:dyDescent="0.35">
      <c r="A4330">
        <v>2292</v>
      </c>
      <c r="B4330" t="s">
        <v>9</v>
      </c>
      <c r="C4330">
        <v>278030</v>
      </c>
      <c r="D4330" t="s">
        <v>19</v>
      </c>
      <c r="E4330" t="s">
        <v>16</v>
      </c>
      <c r="F4330" t="s">
        <v>12</v>
      </c>
      <c r="G4330" t="s">
        <v>13</v>
      </c>
      <c r="H4330" t="s">
        <v>13</v>
      </c>
      <c r="I4330">
        <v>53</v>
      </c>
      <c r="J4330" t="str">
        <f>IF(ABS((C4330-AVERAGE($C:$C))/_xlfn.STDEV.S(moras2[SALARIO]))&gt;1.96,"Atípico","No")</f>
        <v>No</v>
      </c>
      <c r="K4330" t="str">
        <f>IF(ABS((moras2[[#This Row],[EDAD]]-AVERAGE($I:$I))/_xlfn.STDEV.S($I:$I))&gt;1.96,"Atípico","No")</f>
        <v>No</v>
      </c>
      <c r="L4330" t="str">
        <f t="shared" si="134"/>
        <v>46-55</v>
      </c>
      <c r="M4330" t="str">
        <f t="shared" si="135"/>
        <v>0-500.000</v>
      </c>
    </row>
    <row r="4331" spans="1:13" x14ac:dyDescent="0.35">
      <c r="A4331">
        <v>3680</v>
      </c>
      <c r="B4331" t="s">
        <v>9</v>
      </c>
      <c r="C4331">
        <v>278030</v>
      </c>
      <c r="D4331" t="s">
        <v>19</v>
      </c>
      <c r="E4331" t="s">
        <v>16</v>
      </c>
      <c r="F4331" t="s">
        <v>12</v>
      </c>
      <c r="G4331" t="s">
        <v>13</v>
      </c>
      <c r="H4331" t="s">
        <v>13</v>
      </c>
      <c r="I4331">
        <v>53</v>
      </c>
      <c r="J4331" t="str">
        <f>IF(ABS((C4331-AVERAGE($C:$C))/_xlfn.STDEV.S(moras2[SALARIO]))&gt;1.96,"Atípico","No")</f>
        <v>No</v>
      </c>
      <c r="K4331" t="str">
        <f>IF(ABS((moras2[[#This Row],[EDAD]]-AVERAGE($I:$I))/_xlfn.STDEV.S($I:$I))&gt;1.96,"Atípico","No")</f>
        <v>No</v>
      </c>
      <c r="L4331" t="str">
        <f t="shared" si="134"/>
        <v>46-55</v>
      </c>
      <c r="M4331" t="str">
        <f t="shared" si="135"/>
        <v>0-500.000</v>
      </c>
    </row>
    <row r="4332" spans="1:13" x14ac:dyDescent="0.35">
      <c r="A4332">
        <v>4902</v>
      </c>
      <c r="B4332" t="s">
        <v>9</v>
      </c>
      <c r="C4332">
        <v>278030</v>
      </c>
      <c r="D4332" t="s">
        <v>19</v>
      </c>
      <c r="E4332" t="s">
        <v>16</v>
      </c>
      <c r="F4332" t="s">
        <v>12</v>
      </c>
      <c r="G4332" t="s">
        <v>13</v>
      </c>
      <c r="H4332" t="s">
        <v>13</v>
      </c>
      <c r="I4332">
        <v>53</v>
      </c>
      <c r="J4332" t="str">
        <f>IF(ABS((C4332-AVERAGE($C:$C))/_xlfn.STDEV.S(moras2[SALARIO]))&gt;1.96,"Atípico","No")</f>
        <v>No</v>
      </c>
      <c r="K4332" t="str">
        <f>IF(ABS((moras2[[#This Row],[EDAD]]-AVERAGE($I:$I))/_xlfn.STDEV.S($I:$I))&gt;1.96,"Atípico","No")</f>
        <v>No</v>
      </c>
      <c r="L4332" t="str">
        <f t="shared" si="134"/>
        <v>46-55</v>
      </c>
      <c r="M4332" t="str">
        <f t="shared" si="135"/>
        <v>0-500.000</v>
      </c>
    </row>
    <row r="4333" spans="1:13" x14ac:dyDescent="0.35">
      <c r="A4333">
        <v>505</v>
      </c>
      <c r="B4333" t="s">
        <v>9</v>
      </c>
      <c r="C4333">
        <v>278030</v>
      </c>
      <c r="D4333" t="s">
        <v>19</v>
      </c>
      <c r="E4333" t="s">
        <v>16</v>
      </c>
      <c r="F4333" t="s">
        <v>12</v>
      </c>
      <c r="G4333" t="s">
        <v>13</v>
      </c>
      <c r="H4333" t="s">
        <v>13</v>
      </c>
      <c r="I4333">
        <v>54</v>
      </c>
      <c r="J4333" t="str">
        <f>IF(ABS((C4333-AVERAGE($C:$C))/_xlfn.STDEV.S(moras2[SALARIO]))&gt;1.96,"Atípico","No")</f>
        <v>No</v>
      </c>
      <c r="K4333" t="str">
        <f>IF(ABS((moras2[[#This Row],[EDAD]]-AVERAGE($I:$I))/_xlfn.STDEV.S($I:$I))&gt;1.96,"Atípico","No")</f>
        <v>No</v>
      </c>
      <c r="L4333" t="str">
        <f t="shared" si="134"/>
        <v>46-55</v>
      </c>
      <c r="M4333" t="str">
        <f t="shared" si="135"/>
        <v>0-500.000</v>
      </c>
    </row>
    <row r="4334" spans="1:13" x14ac:dyDescent="0.35">
      <c r="A4334">
        <v>1905</v>
      </c>
      <c r="B4334" t="s">
        <v>9</v>
      </c>
      <c r="C4334">
        <v>278030</v>
      </c>
      <c r="D4334" t="s">
        <v>19</v>
      </c>
      <c r="E4334" t="s">
        <v>16</v>
      </c>
      <c r="F4334" t="s">
        <v>12</v>
      </c>
      <c r="G4334" t="s">
        <v>12</v>
      </c>
      <c r="H4334" t="s">
        <v>13</v>
      </c>
      <c r="I4334">
        <v>54</v>
      </c>
      <c r="J4334" t="str">
        <f>IF(ABS((C4334-AVERAGE($C:$C))/_xlfn.STDEV.S(moras2[SALARIO]))&gt;1.96,"Atípico","No")</f>
        <v>No</v>
      </c>
      <c r="K4334" t="str">
        <f>IF(ABS((moras2[[#This Row],[EDAD]]-AVERAGE($I:$I))/_xlfn.STDEV.S($I:$I))&gt;1.96,"Atípico","No")</f>
        <v>No</v>
      </c>
      <c r="L4334" t="str">
        <f t="shared" si="134"/>
        <v>46-55</v>
      </c>
      <c r="M4334" t="str">
        <f t="shared" si="135"/>
        <v>0-500.000</v>
      </c>
    </row>
    <row r="4335" spans="1:13" x14ac:dyDescent="0.35">
      <c r="A4335">
        <v>2132</v>
      </c>
      <c r="B4335" t="s">
        <v>9</v>
      </c>
      <c r="C4335">
        <v>278030</v>
      </c>
      <c r="D4335" t="s">
        <v>19</v>
      </c>
      <c r="E4335" t="s">
        <v>16</v>
      </c>
      <c r="F4335" t="s">
        <v>12</v>
      </c>
      <c r="G4335" t="s">
        <v>12</v>
      </c>
      <c r="H4335" t="s">
        <v>13</v>
      </c>
      <c r="I4335">
        <v>54</v>
      </c>
      <c r="J4335" t="str">
        <f>IF(ABS((C4335-AVERAGE($C:$C))/_xlfn.STDEV.S(moras2[SALARIO]))&gt;1.96,"Atípico","No")</f>
        <v>No</v>
      </c>
      <c r="K4335" t="str">
        <f>IF(ABS((moras2[[#This Row],[EDAD]]-AVERAGE($I:$I))/_xlfn.STDEV.S($I:$I))&gt;1.96,"Atípico","No")</f>
        <v>No</v>
      </c>
      <c r="L4335" t="str">
        <f t="shared" si="134"/>
        <v>46-55</v>
      </c>
      <c r="M4335" t="str">
        <f t="shared" si="135"/>
        <v>0-500.000</v>
      </c>
    </row>
    <row r="4336" spans="1:13" x14ac:dyDescent="0.35">
      <c r="A4336">
        <v>3502</v>
      </c>
      <c r="B4336" t="s">
        <v>15</v>
      </c>
      <c r="C4336">
        <v>278030</v>
      </c>
      <c r="D4336" t="s">
        <v>19</v>
      </c>
      <c r="E4336" t="s">
        <v>16</v>
      </c>
      <c r="F4336" t="s">
        <v>12</v>
      </c>
      <c r="G4336" t="s">
        <v>13</v>
      </c>
      <c r="H4336" t="s">
        <v>13</v>
      </c>
      <c r="I4336">
        <v>54</v>
      </c>
      <c r="J4336" t="str">
        <f>IF(ABS((C4336-AVERAGE($C:$C))/_xlfn.STDEV.S(moras2[SALARIO]))&gt;1.96,"Atípico","No")</f>
        <v>No</v>
      </c>
      <c r="K4336" t="str">
        <f>IF(ABS((moras2[[#This Row],[EDAD]]-AVERAGE($I:$I))/_xlfn.STDEV.S($I:$I))&gt;1.96,"Atípico","No")</f>
        <v>No</v>
      </c>
      <c r="L4336" t="str">
        <f t="shared" si="134"/>
        <v>46-55</v>
      </c>
      <c r="M4336" t="str">
        <f t="shared" si="135"/>
        <v>0-500.000</v>
      </c>
    </row>
    <row r="4337" spans="1:13" x14ac:dyDescent="0.35">
      <c r="A4337">
        <v>779</v>
      </c>
      <c r="B4337" t="s">
        <v>9</v>
      </c>
      <c r="C4337">
        <v>278030</v>
      </c>
      <c r="D4337" t="s">
        <v>19</v>
      </c>
      <c r="E4337" t="s">
        <v>16</v>
      </c>
      <c r="F4337" t="s">
        <v>12</v>
      </c>
      <c r="G4337" t="s">
        <v>13</v>
      </c>
      <c r="H4337" t="s">
        <v>13</v>
      </c>
      <c r="I4337">
        <v>55</v>
      </c>
      <c r="J4337" t="str">
        <f>IF(ABS((C4337-AVERAGE($C:$C))/_xlfn.STDEV.S(moras2[SALARIO]))&gt;1.96,"Atípico","No")</f>
        <v>No</v>
      </c>
      <c r="K4337" t="str">
        <f>IF(ABS((moras2[[#This Row],[EDAD]]-AVERAGE($I:$I))/_xlfn.STDEV.S($I:$I))&gt;1.96,"Atípico","No")</f>
        <v>No</v>
      </c>
      <c r="L4337" t="str">
        <f t="shared" si="134"/>
        <v>46-55</v>
      </c>
      <c r="M4337" t="str">
        <f t="shared" si="135"/>
        <v>0-500.000</v>
      </c>
    </row>
    <row r="4338" spans="1:13" x14ac:dyDescent="0.35">
      <c r="A4338">
        <v>1952</v>
      </c>
      <c r="B4338" t="s">
        <v>9</v>
      </c>
      <c r="C4338">
        <v>278030</v>
      </c>
      <c r="D4338" t="s">
        <v>19</v>
      </c>
      <c r="E4338" t="s">
        <v>16</v>
      </c>
      <c r="F4338" t="s">
        <v>12</v>
      </c>
      <c r="G4338" t="s">
        <v>13</v>
      </c>
      <c r="H4338" t="s">
        <v>13</v>
      </c>
      <c r="I4338">
        <v>55</v>
      </c>
      <c r="J4338" t="str">
        <f>IF(ABS((C4338-AVERAGE($C:$C))/_xlfn.STDEV.S(moras2[SALARIO]))&gt;1.96,"Atípico","No")</f>
        <v>No</v>
      </c>
      <c r="K4338" t="str">
        <f>IF(ABS((moras2[[#This Row],[EDAD]]-AVERAGE($I:$I))/_xlfn.STDEV.S($I:$I))&gt;1.96,"Atípico","No")</f>
        <v>No</v>
      </c>
      <c r="L4338" t="str">
        <f t="shared" si="134"/>
        <v>46-55</v>
      </c>
      <c r="M4338" t="str">
        <f t="shared" si="135"/>
        <v>0-500.000</v>
      </c>
    </row>
    <row r="4339" spans="1:13" x14ac:dyDescent="0.35">
      <c r="A4339">
        <v>4761</v>
      </c>
      <c r="B4339" t="s">
        <v>9</v>
      </c>
      <c r="C4339">
        <v>278030</v>
      </c>
      <c r="D4339" t="s">
        <v>19</v>
      </c>
      <c r="E4339" t="s">
        <v>16</v>
      </c>
      <c r="F4339" t="s">
        <v>12</v>
      </c>
      <c r="G4339" t="s">
        <v>13</v>
      </c>
      <c r="H4339" t="s">
        <v>13</v>
      </c>
      <c r="I4339">
        <v>55</v>
      </c>
      <c r="J4339" t="str">
        <f>IF(ABS((C4339-AVERAGE($C:$C))/_xlfn.STDEV.S(moras2[SALARIO]))&gt;1.96,"Atípico","No")</f>
        <v>No</v>
      </c>
      <c r="K4339" t="str">
        <f>IF(ABS((moras2[[#This Row],[EDAD]]-AVERAGE($I:$I))/_xlfn.STDEV.S($I:$I))&gt;1.96,"Atípico","No")</f>
        <v>No</v>
      </c>
      <c r="L4339" t="str">
        <f t="shared" si="134"/>
        <v>46-55</v>
      </c>
      <c r="M4339" t="str">
        <f t="shared" si="135"/>
        <v>0-500.000</v>
      </c>
    </row>
    <row r="4340" spans="1:13" x14ac:dyDescent="0.35">
      <c r="A4340">
        <v>4800</v>
      </c>
      <c r="B4340" t="s">
        <v>15</v>
      </c>
      <c r="C4340">
        <v>278030</v>
      </c>
      <c r="D4340" t="s">
        <v>19</v>
      </c>
      <c r="E4340" t="s">
        <v>16</v>
      </c>
      <c r="F4340" t="s">
        <v>12</v>
      </c>
      <c r="G4340" t="s">
        <v>13</v>
      </c>
      <c r="H4340" t="s">
        <v>13</v>
      </c>
      <c r="I4340">
        <v>55</v>
      </c>
      <c r="J4340" t="str">
        <f>IF(ABS((C4340-AVERAGE($C:$C))/_xlfn.STDEV.S(moras2[SALARIO]))&gt;1.96,"Atípico","No")</f>
        <v>No</v>
      </c>
      <c r="K4340" t="str">
        <f>IF(ABS((moras2[[#This Row],[EDAD]]-AVERAGE($I:$I))/_xlfn.STDEV.S($I:$I))&gt;1.96,"Atípico","No")</f>
        <v>No</v>
      </c>
      <c r="L4340" t="str">
        <f t="shared" si="134"/>
        <v>46-55</v>
      </c>
      <c r="M4340" t="str">
        <f t="shared" si="135"/>
        <v>0-500.000</v>
      </c>
    </row>
    <row r="4341" spans="1:13" x14ac:dyDescent="0.35">
      <c r="A4341">
        <v>536</v>
      </c>
      <c r="B4341" t="s">
        <v>9</v>
      </c>
      <c r="C4341">
        <v>278030</v>
      </c>
      <c r="D4341" t="s">
        <v>19</v>
      </c>
      <c r="E4341" t="s">
        <v>16</v>
      </c>
      <c r="F4341" t="s">
        <v>12</v>
      </c>
      <c r="G4341" t="s">
        <v>13</v>
      </c>
      <c r="H4341" t="s">
        <v>13</v>
      </c>
      <c r="I4341">
        <v>56</v>
      </c>
      <c r="J4341" t="str">
        <f>IF(ABS((C4341-AVERAGE($C:$C))/_xlfn.STDEV.S(moras2[SALARIO]))&gt;1.96,"Atípico","No")</f>
        <v>No</v>
      </c>
      <c r="K4341" t="str">
        <f>IF(ABS((moras2[[#This Row],[EDAD]]-AVERAGE($I:$I))/_xlfn.STDEV.S($I:$I))&gt;1.96,"Atípico","No")</f>
        <v>No</v>
      </c>
      <c r="L4341" t="str">
        <f t="shared" si="134"/>
        <v>56+</v>
      </c>
      <c r="M4341" t="str">
        <f t="shared" si="135"/>
        <v>0-500.000</v>
      </c>
    </row>
    <row r="4342" spans="1:13" x14ac:dyDescent="0.35">
      <c r="A4342">
        <v>1288</v>
      </c>
      <c r="B4342" t="s">
        <v>9</v>
      </c>
      <c r="C4342">
        <v>278030</v>
      </c>
      <c r="D4342" t="s">
        <v>19</v>
      </c>
      <c r="E4342" t="s">
        <v>16</v>
      </c>
      <c r="F4342" t="s">
        <v>12</v>
      </c>
      <c r="G4342" t="s">
        <v>13</v>
      </c>
      <c r="H4342" t="s">
        <v>13</v>
      </c>
      <c r="I4342">
        <v>56</v>
      </c>
      <c r="J4342" t="str">
        <f>IF(ABS((C4342-AVERAGE($C:$C))/_xlfn.STDEV.S(moras2[SALARIO]))&gt;1.96,"Atípico","No")</f>
        <v>No</v>
      </c>
      <c r="K4342" t="str">
        <f>IF(ABS((moras2[[#This Row],[EDAD]]-AVERAGE($I:$I))/_xlfn.STDEV.S($I:$I))&gt;1.96,"Atípico","No")</f>
        <v>No</v>
      </c>
      <c r="L4342" t="str">
        <f t="shared" si="134"/>
        <v>56+</v>
      </c>
      <c r="M4342" t="str">
        <f t="shared" si="135"/>
        <v>0-500.000</v>
      </c>
    </row>
    <row r="4343" spans="1:13" x14ac:dyDescent="0.35">
      <c r="A4343">
        <v>1426</v>
      </c>
      <c r="B4343" t="s">
        <v>9</v>
      </c>
      <c r="C4343">
        <v>278030</v>
      </c>
      <c r="D4343" t="s">
        <v>19</v>
      </c>
      <c r="E4343" t="s">
        <v>16</v>
      </c>
      <c r="F4343" t="s">
        <v>12</v>
      </c>
      <c r="G4343" t="s">
        <v>13</v>
      </c>
      <c r="H4343" t="s">
        <v>13</v>
      </c>
      <c r="I4343">
        <v>56</v>
      </c>
      <c r="J4343" t="str">
        <f>IF(ABS((C4343-AVERAGE($C:$C))/_xlfn.STDEV.S(moras2[SALARIO]))&gt;1.96,"Atípico","No")</f>
        <v>No</v>
      </c>
      <c r="K4343" t="str">
        <f>IF(ABS((moras2[[#This Row],[EDAD]]-AVERAGE($I:$I))/_xlfn.STDEV.S($I:$I))&gt;1.96,"Atípico","No")</f>
        <v>No</v>
      </c>
      <c r="L4343" t="str">
        <f t="shared" si="134"/>
        <v>56+</v>
      </c>
      <c r="M4343" t="str">
        <f t="shared" si="135"/>
        <v>0-500.000</v>
      </c>
    </row>
    <row r="4344" spans="1:13" x14ac:dyDescent="0.35">
      <c r="A4344">
        <v>3602</v>
      </c>
      <c r="B4344" t="s">
        <v>9</v>
      </c>
      <c r="C4344">
        <v>278030</v>
      </c>
      <c r="D4344" t="s">
        <v>19</v>
      </c>
      <c r="E4344" t="s">
        <v>16</v>
      </c>
      <c r="F4344" t="s">
        <v>12</v>
      </c>
      <c r="G4344" t="s">
        <v>13</v>
      </c>
      <c r="H4344" t="s">
        <v>13</v>
      </c>
      <c r="I4344">
        <v>56</v>
      </c>
      <c r="J4344" t="str">
        <f>IF(ABS((C4344-AVERAGE($C:$C))/_xlfn.STDEV.S(moras2[SALARIO]))&gt;1.96,"Atípico","No")</f>
        <v>No</v>
      </c>
      <c r="K4344" t="str">
        <f>IF(ABS((moras2[[#This Row],[EDAD]]-AVERAGE($I:$I))/_xlfn.STDEV.S($I:$I))&gt;1.96,"Atípico","No")</f>
        <v>No</v>
      </c>
      <c r="L4344" t="str">
        <f t="shared" si="134"/>
        <v>56+</v>
      </c>
      <c r="M4344" t="str">
        <f t="shared" si="135"/>
        <v>0-500.000</v>
      </c>
    </row>
    <row r="4345" spans="1:13" x14ac:dyDescent="0.35">
      <c r="A4345">
        <v>73</v>
      </c>
      <c r="B4345" t="s">
        <v>9</v>
      </c>
      <c r="C4345">
        <v>278030</v>
      </c>
      <c r="D4345" t="s">
        <v>19</v>
      </c>
      <c r="E4345" t="s">
        <v>16</v>
      </c>
      <c r="F4345" t="s">
        <v>12</v>
      </c>
      <c r="G4345" t="s">
        <v>13</v>
      </c>
      <c r="H4345" t="s">
        <v>13</v>
      </c>
      <c r="I4345">
        <v>57</v>
      </c>
      <c r="J4345" t="str">
        <f>IF(ABS((C4345-AVERAGE($C:$C))/_xlfn.STDEV.S(moras2[SALARIO]))&gt;1.96,"Atípico","No")</f>
        <v>No</v>
      </c>
      <c r="K4345" t="str">
        <f>IF(ABS((moras2[[#This Row],[EDAD]]-AVERAGE($I:$I))/_xlfn.STDEV.S($I:$I))&gt;1.96,"Atípico","No")</f>
        <v>No</v>
      </c>
      <c r="L4345" t="str">
        <f t="shared" si="134"/>
        <v>56+</v>
      </c>
      <c r="M4345" t="str">
        <f t="shared" si="135"/>
        <v>0-500.000</v>
      </c>
    </row>
    <row r="4346" spans="1:13" x14ac:dyDescent="0.35">
      <c r="A4346">
        <v>3224</v>
      </c>
      <c r="B4346" t="s">
        <v>9</v>
      </c>
      <c r="C4346">
        <v>278030</v>
      </c>
      <c r="D4346" t="s">
        <v>19</v>
      </c>
      <c r="E4346" t="s">
        <v>16</v>
      </c>
      <c r="F4346" t="s">
        <v>12</v>
      </c>
      <c r="G4346" t="s">
        <v>13</v>
      </c>
      <c r="H4346" t="s">
        <v>13</v>
      </c>
      <c r="I4346">
        <v>57</v>
      </c>
      <c r="J4346" t="str">
        <f>IF(ABS((C4346-AVERAGE($C:$C))/_xlfn.STDEV.S(moras2[SALARIO]))&gt;1.96,"Atípico","No")</f>
        <v>No</v>
      </c>
      <c r="K4346" t="str">
        <f>IF(ABS((moras2[[#This Row],[EDAD]]-AVERAGE($I:$I))/_xlfn.STDEV.S($I:$I))&gt;1.96,"Atípico","No")</f>
        <v>No</v>
      </c>
      <c r="L4346" t="str">
        <f t="shared" si="134"/>
        <v>56+</v>
      </c>
      <c r="M4346" t="str">
        <f t="shared" si="135"/>
        <v>0-500.000</v>
      </c>
    </row>
    <row r="4347" spans="1:13" x14ac:dyDescent="0.35">
      <c r="A4347">
        <v>3820</v>
      </c>
      <c r="B4347" t="s">
        <v>9</v>
      </c>
      <c r="C4347">
        <v>278030</v>
      </c>
      <c r="D4347" t="s">
        <v>19</v>
      </c>
      <c r="E4347" t="s">
        <v>16</v>
      </c>
      <c r="F4347" t="s">
        <v>12</v>
      </c>
      <c r="G4347" t="s">
        <v>13</v>
      </c>
      <c r="H4347" t="s">
        <v>13</v>
      </c>
      <c r="I4347">
        <v>57</v>
      </c>
      <c r="J4347" t="str">
        <f>IF(ABS((C4347-AVERAGE($C:$C))/_xlfn.STDEV.S(moras2[SALARIO]))&gt;1.96,"Atípico","No")</f>
        <v>No</v>
      </c>
      <c r="K4347" t="str">
        <f>IF(ABS((moras2[[#This Row],[EDAD]]-AVERAGE($I:$I))/_xlfn.STDEV.S($I:$I))&gt;1.96,"Atípico","No")</f>
        <v>No</v>
      </c>
      <c r="L4347" t="str">
        <f t="shared" si="134"/>
        <v>56+</v>
      </c>
      <c r="M4347" t="str">
        <f t="shared" si="135"/>
        <v>0-500.000</v>
      </c>
    </row>
    <row r="4348" spans="1:13" x14ac:dyDescent="0.35">
      <c r="A4348">
        <v>4052</v>
      </c>
      <c r="B4348" t="s">
        <v>9</v>
      </c>
      <c r="C4348">
        <v>278030</v>
      </c>
      <c r="D4348" t="s">
        <v>19</v>
      </c>
      <c r="E4348" t="s">
        <v>16</v>
      </c>
      <c r="F4348" t="s">
        <v>12</v>
      </c>
      <c r="G4348" t="s">
        <v>13</v>
      </c>
      <c r="H4348" t="s">
        <v>13</v>
      </c>
      <c r="I4348">
        <v>57</v>
      </c>
      <c r="J4348" t="str">
        <f>IF(ABS((C4348-AVERAGE($C:$C))/_xlfn.STDEV.S(moras2[SALARIO]))&gt;1.96,"Atípico","No")</f>
        <v>No</v>
      </c>
      <c r="K4348" t="str">
        <f>IF(ABS((moras2[[#This Row],[EDAD]]-AVERAGE($I:$I))/_xlfn.STDEV.S($I:$I))&gt;1.96,"Atípico","No")</f>
        <v>No</v>
      </c>
      <c r="L4348" t="str">
        <f t="shared" si="134"/>
        <v>56+</v>
      </c>
      <c r="M4348" t="str">
        <f t="shared" si="135"/>
        <v>0-500.000</v>
      </c>
    </row>
    <row r="4349" spans="1:13" x14ac:dyDescent="0.35">
      <c r="A4349">
        <v>4891</v>
      </c>
      <c r="B4349" t="s">
        <v>9</v>
      </c>
      <c r="C4349">
        <v>278030</v>
      </c>
      <c r="D4349" t="s">
        <v>19</v>
      </c>
      <c r="E4349" t="s">
        <v>16</v>
      </c>
      <c r="F4349" t="s">
        <v>12</v>
      </c>
      <c r="G4349" t="s">
        <v>13</v>
      </c>
      <c r="H4349" t="s">
        <v>13</v>
      </c>
      <c r="I4349">
        <v>58</v>
      </c>
      <c r="J4349" t="str">
        <f>IF(ABS((C4349-AVERAGE($C:$C))/_xlfn.STDEV.S(moras2[SALARIO]))&gt;1.96,"Atípico","No")</f>
        <v>No</v>
      </c>
      <c r="K4349" t="str">
        <f>IF(ABS((moras2[[#This Row],[EDAD]]-AVERAGE($I:$I))/_xlfn.STDEV.S($I:$I))&gt;1.96,"Atípico","No")</f>
        <v>No</v>
      </c>
      <c r="L4349" t="str">
        <f t="shared" si="134"/>
        <v>56+</v>
      </c>
      <c r="M4349" t="str">
        <f t="shared" si="135"/>
        <v>0-500.000</v>
      </c>
    </row>
    <row r="4350" spans="1:13" x14ac:dyDescent="0.35">
      <c r="A4350">
        <v>22</v>
      </c>
      <c r="B4350" t="s">
        <v>9</v>
      </c>
      <c r="C4350">
        <v>278030</v>
      </c>
      <c r="D4350" t="s">
        <v>19</v>
      </c>
      <c r="E4350" t="s">
        <v>16</v>
      </c>
      <c r="F4350" t="s">
        <v>12</v>
      </c>
      <c r="G4350" t="s">
        <v>13</v>
      </c>
      <c r="H4350" t="s">
        <v>13</v>
      </c>
      <c r="I4350">
        <v>59</v>
      </c>
      <c r="J4350" t="str">
        <f>IF(ABS((C4350-AVERAGE($C:$C))/_xlfn.STDEV.S(moras2[SALARIO]))&gt;1.96,"Atípico","No")</f>
        <v>No</v>
      </c>
      <c r="K4350" t="str">
        <f>IF(ABS((moras2[[#This Row],[EDAD]]-AVERAGE($I:$I))/_xlfn.STDEV.S($I:$I))&gt;1.96,"Atípico","No")</f>
        <v>No</v>
      </c>
      <c r="L4350" t="str">
        <f t="shared" si="134"/>
        <v>56+</v>
      </c>
      <c r="M4350" t="str">
        <f t="shared" si="135"/>
        <v>0-500.000</v>
      </c>
    </row>
    <row r="4351" spans="1:13" x14ac:dyDescent="0.35">
      <c r="A4351">
        <v>2307</v>
      </c>
      <c r="B4351" t="s">
        <v>9</v>
      </c>
      <c r="C4351">
        <v>278030</v>
      </c>
      <c r="D4351" t="s">
        <v>19</v>
      </c>
      <c r="E4351" t="s">
        <v>16</v>
      </c>
      <c r="F4351" t="s">
        <v>12</v>
      </c>
      <c r="G4351" t="s">
        <v>13</v>
      </c>
      <c r="H4351" t="s">
        <v>13</v>
      </c>
      <c r="I4351">
        <v>59</v>
      </c>
      <c r="J4351" t="str">
        <f>IF(ABS((C4351-AVERAGE($C:$C))/_xlfn.STDEV.S(moras2[SALARIO]))&gt;1.96,"Atípico","No")</f>
        <v>No</v>
      </c>
      <c r="K4351" t="str">
        <f>IF(ABS((moras2[[#This Row],[EDAD]]-AVERAGE($I:$I))/_xlfn.STDEV.S($I:$I))&gt;1.96,"Atípico","No")</f>
        <v>No</v>
      </c>
      <c r="L4351" t="str">
        <f t="shared" si="134"/>
        <v>56+</v>
      </c>
      <c r="M4351" t="str">
        <f t="shared" si="135"/>
        <v>0-500.000</v>
      </c>
    </row>
    <row r="4352" spans="1:13" x14ac:dyDescent="0.35">
      <c r="A4352">
        <v>4879</v>
      </c>
      <c r="B4352" t="s">
        <v>15</v>
      </c>
      <c r="C4352">
        <v>278030</v>
      </c>
      <c r="D4352" t="s">
        <v>19</v>
      </c>
      <c r="E4352" t="s">
        <v>16</v>
      </c>
      <c r="F4352" t="s">
        <v>12</v>
      </c>
      <c r="G4352" t="s">
        <v>13</v>
      </c>
      <c r="H4352" t="s">
        <v>13</v>
      </c>
      <c r="I4352">
        <v>59</v>
      </c>
      <c r="J4352" t="str">
        <f>IF(ABS((C4352-AVERAGE($C:$C))/_xlfn.STDEV.S(moras2[SALARIO]))&gt;1.96,"Atípico","No")</f>
        <v>No</v>
      </c>
      <c r="K4352" t="str">
        <f>IF(ABS((moras2[[#This Row],[EDAD]]-AVERAGE($I:$I))/_xlfn.STDEV.S($I:$I))&gt;1.96,"Atípico","No")</f>
        <v>No</v>
      </c>
      <c r="L4352" t="str">
        <f t="shared" si="134"/>
        <v>56+</v>
      </c>
      <c r="M4352" t="str">
        <f t="shared" si="135"/>
        <v>0-500.000</v>
      </c>
    </row>
    <row r="4353" spans="1:13" x14ac:dyDescent="0.35">
      <c r="A4353">
        <v>1430</v>
      </c>
      <c r="B4353" t="s">
        <v>15</v>
      </c>
      <c r="C4353">
        <v>278030</v>
      </c>
      <c r="D4353" t="s">
        <v>19</v>
      </c>
      <c r="E4353" t="s">
        <v>16</v>
      </c>
      <c r="F4353" t="s">
        <v>12</v>
      </c>
      <c r="G4353" t="s">
        <v>13</v>
      </c>
      <c r="H4353" t="s">
        <v>13</v>
      </c>
      <c r="I4353">
        <v>60</v>
      </c>
      <c r="J4353" t="str">
        <f>IF(ABS((C4353-AVERAGE($C:$C))/_xlfn.STDEV.S(moras2[SALARIO]))&gt;1.96,"Atípico","No")</f>
        <v>No</v>
      </c>
      <c r="K4353" t="str">
        <f>IF(ABS((moras2[[#This Row],[EDAD]]-AVERAGE($I:$I))/_xlfn.STDEV.S($I:$I))&gt;1.96,"Atípico","No")</f>
        <v>No</v>
      </c>
      <c r="L4353" t="str">
        <f t="shared" si="134"/>
        <v>56+</v>
      </c>
      <c r="M4353" t="str">
        <f t="shared" si="135"/>
        <v>0-500.000</v>
      </c>
    </row>
    <row r="4354" spans="1:13" x14ac:dyDescent="0.35">
      <c r="A4354">
        <v>4787</v>
      </c>
      <c r="B4354" t="s">
        <v>15</v>
      </c>
      <c r="C4354">
        <v>278030</v>
      </c>
      <c r="D4354" t="s">
        <v>19</v>
      </c>
      <c r="E4354" t="s">
        <v>16</v>
      </c>
      <c r="F4354" t="s">
        <v>12</v>
      </c>
      <c r="G4354" t="s">
        <v>13</v>
      </c>
      <c r="H4354" t="s">
        <v>13</v>
      </c>
      <c r="I4354">
        <v>60</v>
      </c>
      <c r="J4354" t="str">
        <f>IF(ABS((C4354-AVERAGE($C:$C))/_xlfn.STDEV.S(moras2[SALARIO]))&gt;1.96,"Atípico","No")</f>
        <v>No</v>
      </c>
      <c r="K4354" t="str">
        <f>IF(ABS((moras2[[#This Row],[EDAD]]-AVERAGE($I:$I))/_xlfn.STDEV.S($I:$I))&gt;1.96,"Atípico","No")</f>
        <v>No</v>
      </c>
      <c r="L4354" t="str">
        <f t="shared" ref="L4354:L4417" si="136">IF(I4354&lt;=35,"26-35",IF(I4354&lt;=45,"36-45",IF(I4354&lt;=55,"46-55","56+")))</f>
        <v>56+</v>
      </c>
      <c r="M4354" t="str">
        <f t="shared" ref="M4354:M4417" si="137">IF(C4354&lt;=500000,"0-500.000",
IF(C4354&lt;=1000000,"500.001-1.000.000",
IF(C4354&lt;=5000000,"1.000.001-5.000.000",
"5.000.001-16.858.742")))</f>
        <v>0-500.000</v>
      </c>
    </row>
    <row r="4355" spans="1:13" x14ac:dyDescent="0.35">
      <c r="A4355">
        <v>1304</v>
      </c>
      <c r="B4355" t="s">
        <v>9</v>
      </c>
      <c r="C4355">
        <v>278030</v>
      </c>
      <c r="D4355" t="s">
        <v>19</v>
      </c>
      <c r="E4355" t="s">
        <v>16</v>
      </c>
      <c r="F4355" t="s">
        <v>12</v>
      </c>
      <c r="G4355" t="s">
        <v>13</v>
      </c>
      <c r="H4355" t="s">
        <v>13</v>
      </c>
      <c r="I4355">
        <v>61</v>
      </c>
      <c r="J4355" t="str">
        <f>IF(ABS((C4355-AVERAGE($C:$C))/_xlfn.STDEV.S(moras2[SALARIO]))&gt;1.96,"Atípico","No")</f>
        <v>No</v>
      </c>
      <c r="K4355" t="str">
        <f>IF(ABS((moras2[[#This Row],[EDAD]]-AVERAGE($I:$I))/_xlfn.STDEV.S($I:$I))&gt;1.96,"Atípico","No")</f>
        <v>No</v>
      </c>
      <c r="L4355" t="str">
        <f t="shared" si="136"/>
        <v>56+</v>
      </c>
      <c r="M4355" t="str">
        <f t="shared" si="137"/>
        <v>0-500.000</v>
      </c>
    </row>
    <row r="4356" spans="1:13" x14ac:dyDescent="0.35">
      <c r="A4356">
        <v>1459</v>
      </c>
      <c r="B4356" t="s">
        <v>9</v>
      </c>
      <c r="C4356">
        <v>278030</v>
      </c>
      <c r="D4356" t="s">
        <v>19</v>
      </c>
      <c r="E4356" t="s">
        <v>16</v>
      </c>
      <c r="F4356" t="s">
        <v>12</v>
      </c>
      <c r="G4356" t="s">
        <v>13</v>
      </c>
      <c r="H4356" t="s">
        <v>13</v>
      </c>
      <c r="I4356">
        <v>61</v>
      </c>
      <c r="J4356" t="str">
        <f>IF(ABS((C4356-AVERAGE($C:$C))/_xlfn.STDEV.S(moras2[SALARIO]))&gt;1.96,"Atípico","No")</f>
        <v>No</v>
      </c>
      <c r="K4356" t="str">
        <f>IF(ABS((moras2[[#This Row],[EDAD]]-AVERAGE($I:$I))/_xlfn.STDEV.S($I:$I))&gt;1.96,"Atípico","No")</f>
        <v>No</v>
      </c>
      <c r="L4356" t="str">
        <f t="shared" si="136"/>
        <v>56+</v>
      </c>
      <c r="M4356" t="str">
        <f t="shared" si="137"/>
        <v>0-500.000</v>
      </c>
    </row>
    <row r="4357" spans="1:13" x14ac:dyDescent="0.35">
      <c r="A4357">
        <v>999</v>
      </c>
      <c r="B4357" t="s">
        <v>9</v>
      </c>
      <c r="C4357">
        <v>278030</v>
      </c>
      <c r="D4357" t="s">
        <v>19</v>
      </c>
      <c r="E4357" t="s">
        <v>16</v>
      </c>
      <c r="F4357" t="s">
        <v>12</v>
      </c>
      <c r="G4357" t="s">
        <v>13</v>
      </c>
      <c r="H4357" t="s">
        <v>13</v>
      </c>
      <c r="I4357">
        <v>62</v>
      </c>
      <c r="J4357" t="str">
        <f>IF(ABS((C4357-AVERAGE($C:$C))/_xlfn.STDEV.S(moras2[SALARIO]))&gt;1.96,"Atípico","No")</f>
        <v>No</v>
      </c>
      <c r="K4357" t="str">
        <f>IF(ABS((moras2[[#This Row],[EDAD]]-AVERAGE($I:$I))/_xlfn.STDEV.S($I:$I))&gt;1.96,"Atípico","No")</f>
        <v>No</v>
      </c>
      <c r="L4357" t="str">
        <f t="shared" si="136"/>
        <v>56+</v>
      </c>
      <c r="M4357" t="str">
        <f t="shared" si="137"/>
        <v>0-500.000</v>
      </c>
    </row>
    <row r="4358" spans="1:13" x14ac:dyDescent="0.35">
      <c r="A4358">
        <v>4074</v>
      </c>
      <c r="B4358" t="s">
        <v>9</v>
      </c>
      <c r="C4358">
        <v>278030</v>
      </c>
      <c r="D4358" t="s">
        <v>19</v>
      </c>
      <c r="E4358" t="s">
        <v>16</v>
      </c>
      <c r="F4358" t="s">
        <v>12</v>
      </c>
      <c r="G4358" t="s">
        <v>13</v>
      </c>
      <c r="H4358" t="s">
        <v>13</v>
      </c>
      <c r="I4358">
        <v>62</v>
      </c>
      <c r="J4358" t="str">
        <f>IF(ABS((C4358-AVERAGE($C:$C))/_xlfn.STDEV.S(moras2[SALARIO]))&gt;1.96,"Atípico","No")</f>
        <v>No</v>
      </c>
      <c r="K4358" t="str">
        <f>IF(ABS((moras2[[#This Row],[EDAD]]-AVERAGE($I:$I))/_xlfn.STDEV.S($I:$I))&gt;1.96,"Atípico","No")</f>
        <v>No</v>
      </c>
      <c r="L4358" t="str">
        <f t="shared" si="136"/>
        <v>56+</v>
      </c>
      <c r="M4358" t="str">
        <f t="shared" si="137"/>
        <v>0-500.000</v>
      </c>
    </row>
    <row r="4359" spans="1:13" x14ac:dyDescent="0.35">
      <c r="A4359">
        <v>1213</v>
      </c>
      <c r="B4359" t="s">
        <v>9</v>
      </c>
      <c r="C4359">
        <v>278030</v>
      </c>
      <c r="D4359" t="s">
        <v>19</v>
      </c>
      <c r="E4359" t="s">
        <v>16</v>
      </c>
      <c r="F4359" t="s">
        <v>12</v>
      </c>
      <c r="G4359" t="s">
        <v>13</v>
      </c>
      <c r="H4359" t="s">
        <v>13</v>
      </c>
      <c r="I4359">
        <v>64</v>
      </c>
      <c r="J4359" t="str">
        <f>IF(ABS((C4359-AVERAGE($C:$C))/_xlfn.STDEV.S(moras2[SALARIO]))&gt;1.96,"Atípico","No")</f>
        <v>No</v>
      </c>
      <c r="K4359" t="str">
        <f>IF(ABS((moras2[[#This Row],[EDAD]]-AVERAGE($I:$I))/_xlfn.STDEV.S($I:$I))&gt;1.96,"Atípico","No")</f>
        <v>No</v>
      </c>
      <c r="L4359" t="str">
        <f t="shared" si="136"/>
        <v>56+</v>
      </c>
      <c r="M4359" t="str">
        <f t="shared" si="137"/>
        <v>0-500.000</v>
      </c>
    </row>
    <row r="4360" spans="1:13" x14ac:dyDescent="0.35">
      <c r="A4360">
        <v>1944</v>
      </c>
      <c r="B4360" t="s">
        <v>9</v>
      </c>
      <c r="C4360">
        <v>278030</v>
      </c>
      <c r="D4360" t="s">
        <v>19</v>
      </c>
      <c r="E4360" t="s">
        <v>16</v>
      </c>
      <c r="F4360" t="s">
        <v>12</v>
      </c>
      <c r="G4360" t="s">
        <v>13</v>
      </c>
      <c r="H4360" t="s">
        <v>13</v>
      </c>
      <c r="I4360">
        <v>64</v>
      </c>
      <c r="J4360" t="str">
        <f>IF(ABS((C4360-AVERAGE($C:$C))/_xlfn.STDEV.S(moras2[SALARIO]))&gt;1.96,"Atípico","No")</f>
        <v>No</v>
      </c>
      <c r="K4360" t="str">
        <f>IF(ABS((moras2[[#This Row],[EDAD]]-AVERAGE($I:$I))/_xlfn.STDEV.S($I:$I))&gt;1.96,"Atípico","No")</f>
        <v>No</v>
      </c>
      <c r="L4360" t="str">
        <f t="shared" si="136"/>
        <v>56+</v>
      </c>
      <c r="M4360" t="str">
        <f t="shared" si="137"/>
        <v>0-500.000</v>
      </c>
    </row>
    <row r="4361" spans="1:13" x14ac:dyDescent="0.35">
      <c r="A4361">
        <v>2466</v>
      </c>
      <c r="B4361" t="s">
        <v>9</v>
      </c>
      <c r="C4361">
        <v>278030</v>
      </c>
      <c r="D4361" t="s">
        <v>19</v>
      </c>
      <c r="E4361" t="s">
        <v>16</v>
      </c>
      <c r="F4361" t="s">
        <v>12</v>
      </c>
      <c r="G4361" t="s">
        <v>13</v>
      </c>
      <c r="H4361" t="s">
        <v>13</v>
      </c>
      <c r="I4361">
        <v>64</v>
      </c>
      <c r="J4361" t="str">
        <f>IF(ABS((C4361-AVERAGE($C:$C))/_xlfn.STDEV.S(moras2[SALARIO]))&gt;1.96,"Atípico","No")</f>
        <v>No</v>
      </c>
      <c r="K4361" t="str">
        <f>IF(ABS((moras2[[#This Row],[EDAD]]-AVERAGE($I:$I))/_xlfn.STDEV.S($I:$I))&gt;1.96,"Atípico","No")</f>
        <v>No</v>
      </c>
      <c r="L4361" t="str">
        <f t="shared" si="136"/>
        <v>56+</v>
      </c>
      <c r="M4361" t="str">
        <f t="shared" si="137"/>
        <v>0-500.000</v>
      </c>
    </row>
    <row r="4362" spans="1:13" x14ac:dyDescent="0.35">
      <c r="A4362">
        <v>4021</v>
      </c>
      <c r="B4362" t="s">
        <v>9</v>
      </c>
      <c r="C4362">
        <v>278030</v>
      </c>
      <c r="D4362" t="s">
        <v>19</v>
      </c>
      <c r="E4362" t="s">
        <v>16</v>
      </c>
      <c r="F4362" t="s">
        <v>12</v>
      </c>
      <c r="G4362" t="s">
        <v>13</v>
      </c>
      <c r="H4362" t="s">
        <v>13</v>
      </c>
      <c r="I4362">
        <v>65</v>
      </c>
      <c r="J4362" t="str">
        <f>IF(ABS((C4362-AVERAGE($C:$C))/_xlfn.STDEV.S(moras2[SALARIO]))&gt;1.96,"Atípico","No")</f>
        <v>No</v>
      </c>
      <c r="K4362" t="str">
        <f>IF(ABS((moras2[[#This Row],[EDAD]]-AVERAGE($I:$I))/_xlfn.STDEV.S($I:$I))&gt;1.96,"Atípico","No")</f>
        <v>No</v>
      </c>
      <c r="L4362" t="str">
        <f t="shared" si="136"/>
        <v>56+</v>
      </c>
      <c r="M4362" t="str">
        <f t="shared" si="137"/>
        <v>0-500.000</v>
      </c>
    </row>
    <row r="4363" spans="1:13" x14ac:dyDescent="0.35">
      <c r="A4363">
        <v>4837</v>
      </c>
      <c r="B4363" t="s">
        <v>9</v>
      </c>
      <c r="C4363">
        <v>278030</v>
      </c>
      <c r="D4363" t="s">
        <v>19</v>
      </c>
      <c r="E4363" t="s">
        <v>16</v>
      </c>
      <c r="F4363" t="s">
        <v>12</v>
      </c>
      <c r="G4363" t="s">
        <v>13</v>
      </c>
      <c r="H4363" t="s">
        <v>13</v>
      </c>
      <c r="I4363">
        <v>67</v>
      </c>
      <c r="J4363" t="str">
        <f>IF(ABS((C4363-AVERAGE($C:$C))/_xlfn.STDEV.S(moras2[SALARIO]))&gt;1.96,"Atípico","No")</f>
        <v>No</v>
      </c>
      <c r="K4363" t="str">
        <f>IF(ABS((moras2[[#This Row],[EDAD]]-AVERAGE($I:$I))/_xlfn.STDEV.S($I:$I))&gt;1.96,"Atípico","No")</f>
        <v>No</v>
      </c>
      <c r="L4363" t="str">
        <f t="shared" si="136"/>
        <v>56+</v>
      </c>
      <c r="M4363" t="str">
        <f t="shared" si="137"/>
        <v>0-500.000</v>
      </c>
    </row>
    <row r="4364" spans="1:13" x14ac:dyDescent="0.35">
      <c r="A4364">
        <v>1203</v>
      </c>
      <c r="B4364" t="s">
        <v>9</v>
      </c>
      <c r="C4364">
        <v>278030</v>
      </c>
      <c r="D4364" t="s">
        <v>19</v>
      </c>
      <c r="E4364" t="s">
        <v>16</v>
      </c>
      <c r="F4364" t="s">
        <v>12</v>
      </c>
      <c r="G4364" t="s">
        <v>13</v>
      </c>
      <c r="H4364" t="s">
        <v>12</v>
      </c>
      <c r="I4364">
        <v>68</v>
      </c>
      <c r="J4364" t="str">
        <f>IF(ABS((C4364-AVERAGE($C:$C))/_xlfn.STDEV.S(moras2[SALARIO]))&gt;1.96,"Atípico","No")</f>
        <v>No</v>
      </c>
      <c r="K4364" t="str">
        <f>IF(ABS((moras2[[#This Row],[EDAD]]-AVERAGE($I:$I))/_xlfn.STDEV.S($I:$I))&gt;1.96,"Atípico","No")</f>
        <v>No</v>
      </c>
      <c r="L4364" t="str">
        <f t="shared" si="136"/>
        <v>56+</v>
      </c>
      <c r="M4364" t="str">
        <f t="shared" si="137"/>
        <v>0-500.000</v>
      </c>
    </row>
    <row r="4365" spans="1:13" x14ac:dyDescent="0.35">
      <c r="A4365">
        <v>1260</v>
      </c>
      <c r="B4365" t="s">
        <v>9</v>
      </c>
      <c r="C4365">
        <v>278030</v>
      </c>
      <c r="D4365" t="s">
        <v>19</v>
      </c>
      <c r="E4365" t="s">
        <v>16</v>
      </c>
      <c r="F4365" t="s">
        <v>12</v>
      </c>
      <c r="G4365" t="s">
        <v>13</v>
      </c>
      <c r="H4365" t="s">
        <v>13</v>
      </c>
      <c r="I4365">
        <v>68</v>
      </c>
      <c r="J4365" t="str">
        <f>IF(ABS((C4365-AVERAGE($C:$C))/_xlfn.STDEV.S(moras2[SALARIO]))&gt;1.96,"Atípico","No")</f>
        <v>No</v>
      </c>
      <c r="K4365" t="str">
        <f>IF(ABS((moras2[[#This Row],[EDAD]]-AVERAGE($I:$I))/_xlfn.STDEV.S($I:$I))&gt;1.96,"Atípico","No")</f>
        <v>No</v>
      </c>
      <c r="L4365" t="str">
        <f t="shared" si="136"/>
        <v>56+</v>
      </c>
      <c r="M4365" t="str">
        <f t="shared" si="137"/>
        <v>0-500.000</v>
      </c>
    </row>
    <row r="4366" spans="1:13" x14ac:dyDescent="0.35">
      <c r="A4366">
        <v>4221</v>
      </c>
      <c r="B4366" t="s">
        <v>9</v>
      </c>
      <c r="C4366">
        <v>278030</v>
      </c>
      <c r="D4366" t="s">
        <v>19</v>
      </c>
      <c r="E4366" t="s">
        <v>16</v>
      </c>
      <c r="F4366" t="s">
        <v>12</v>
      </c>
      <c r="G4366" t="s">
        <v>13</v>
      </c>
      <c r="H4366" t="s">
        <v>13</v>
      </c>
      <c r="I4366">
        <v>68</v>
      </c>
      <c r="J4366" t="str">
        <f>IF(ABS((C4366-AVERAGE($C:$C))/_xlfn.STDEV.S(moras2[SALARIO]))&gt;1.96,"Atípico","No")</f>
        <v>No</v>
      </c>
      <c r="K4366" t="str">
        <f>IF(ABS((moras2[[#This Row],[EDAD]]-AVERAGE($I:$I))/_xlfn.STDEV.S($I:$I))&gt;1.96,"Atípico","No")</f>
        <v>No</v>
      </c>
      <c r="L4366" t="str">
        <f t="shared" si="136"/>
        <v>56+</v>
      </c>
      <c r="M4366" t="str">
        <f t="shared" si="137"/>
        <v>0-500.000</v>
      </c>
    </row>
    <row r="4367" spans="1:13" x14ac:dyDescent="0.35">
      <c r="A4367">
        <v>3516</v>
      </c>
      <c r="B4367" t="s">
        <v>15</v>
      </c>
      <c r="C4367">
        <v>278030</v>
      </c>
      <c r="D4367" t="s">
        <v>19</v>
      </c>
      <c r="E4367" t="s">
        <v>16</v>
      </c>
      <c r="F4367" t="s">
        <v>12</v>
      </c>
      <c r="G4367" t="s">
        <v>13</v>
      </c>
      <c r="H4367" t="s">
        <v>13</v>
      </c>
      <c r="I4367">
        <v>69</v>
      </c>
      <c r="J4367" t="str">
        <f>IF(ABS((C4367-AVERAGE($C:$C))/_xlfn.STDEV.S(moras2[SALARIO]))&gt;1.96,"Atípico","No")</f>
        <v>No</v>
      </c>
      <c r="K4367" t="str">
        <f>IF(ABS((moras2[[#This Row],[EDAD]]-AVERAGE($I:$I))/_xlfn.STDEV.S($I:$I))&gt;1.96,"Atípico","No")</f>
        <v>No</v>
      </c>
      <c r="L4367" t="str">
        <f t="shared" si="136"/>
        <v>56+</v>
      </c>
      <c r="M4367" t="str">
        <f t="shared" si="137"/>
        <v>0-500.000</v>
      </c>
    </row>
    <row r="4368" spans="1:13" x14ac:dyDescent="0.35">
      <c r="A4368">
        <v>4923</v>
      </c>
      <c r="B4368" t="s">
        <v>9</v>
      </c>
      <c r="C4368">
        <v>278030</v>
      </c>
      <c r="D4368" t="s">
        <v>19</v>
      </c>
      <c r="E4368" t="s">
        <v>16</v>
      </c>
      <c r="F4368" t="s">
        <v>12</v>
      </c>
      <c r="G4368" t="s">
        <v>13</v>
      </c>
      <c r="H4368" t="s">
        <v>13</v>
      </c>
      <c r="I4368">
        <v>69</v>
      </c>
      <c r="J4368" t="str">
        <f>IF(ABS((C4368-AVERAGE($C:$C))/_xlfn.STDEV.S(moras2[SALARIO]))&gt;1.96,"Atípico","No")</f>
        <v>No</v>
      </c>
      <c r="K4368" t="str">
        <f>IF(ABS((moras2[[#This Row],[EDAD]]-AVERAGE($I:$I))/_xlfn.STDEV.S($I:$I))&gt;1.96,"Atípico","No")</f>
        <v>No</v>
      </c>
      <c r="L4368" t="str">
        <f t="shared" si="136"/>
        <v>56+</v>
      </c>
      <c r="M4368" t="str">
        <f t="shared" si="137"/>
        <v>0-500.000</v>
      </c>
    </row>
    <row r="4369" spans="1:13" x14ac:dyDescent="0.35">
      <c r="A4369">
        <v>304</v>
      </c>
      <c r="B4369" t="s">
        <v>15</v>
      </c>
      <c r="C4369">
        <v>278030</v>
      </c>
      <c r="D4369" t="s">
        <v>19</v>
      </c>
      <c r="E4369" t="s">
        <v>16</v>
      </c>
      <c r="F4369" t="s">
        <v>12</v>
      </c>
      <c r="G4369" t="s">
        <v>13</v>
      </c>
      <c r="H4369" t="s">
        <v>13</v>
      </c>
      <c r="I4369">
        <v>70</v>
      </c>
      <c r="J4369" t="str">
        <f>IF(ABS((C4369-AVERAGE($C:$C))/_xlfn.STDEV.S(moras2[SALARIO]))&gt;1.96,"Atípico","No")</f>
        <v>No</v>
      </c>
      <c r="K4369" t="str">
        <f>IF(ABS((moras2[[#This Row],[EDAD]]-AVERAGE($I:$I))/_xlfn.STDEV.S($I:$I))&gt;1.96,"Atípico","No")</f>
        <v>Atípico</v>
      </c>
      <c r="L4369" t="str">
        <f t="shared" si="136"/>
        <v>56+</v>
      </c>
      <c r="M4369" t="str">
        <f t="shared" si="137"/>
        <v>0-500.000</v>
      </c>
    </row>
    <row r="4370" spans="1:13" x14ac:dyDescent="0.35">
      <c r="A4370">
        <v>2281</v>
      </c>
      <c r="B4370" t="s">
        <v>9</v>
      </c>
      <c r="C4370">
        <v>278030</v>
      </c>
      <c r="D4370" t="s">
        <v>19</v>
      </c>
      <c r="E4370" t="s">
        <v>16</v>
      </c>
      <c r="F4370" t="s">
        <v>12</v>
      </c>
      <c r="G4370" t="s">
        <v>13</v>
      </c>
      <c r="H4370" t="s">
        <v>13</v>
      </c>
      <c r="I4370">
        <v>71</v>
      </c>
      <c r="J4370" t="str">
        <f>IF(ABS((C4370-AVERAGE($C:$C))/_xlfn.STDEV.S(moras2[SALARIO]))&gt;1.96,"Atípico","No")</f>
        <v>No</v>
      </c>
      <c r="K4370" t="str">
        <f>IF(ABS((moras2[[#This Row],[EDAD]]-AVERAGE($I:$I))/_xlfn.STDEV.S($I:$I))&gt;1.96,"Atípico","No")</f>
        <v>Atípico</v>
      </c>
      <c r="L4370" t="str">
        <f t="shared" si="136"/>
        <v>56+</v>
      </c>
      <c r="M4370" t="str">
        <f t="shared" si="137"/>
        <v>0-500.000</v>
      </c>
    </row>
    <row r="4371" spans="1:13" x14ac:dyDescent="0.35">
      <c r="A4371">
        <v>621</v>
      </c>
      <c r="B4371" t="s">
        <v>9</v>
      </c>
      <c r="C4371">
        <v>278030</v>
      </c>
      <c r="D4371" t="s">
        <v>19</v>
      </c>
      <c r="E4371" t="s">
        <v>16</v>
      </c>
      <c r="F4371" t="s">
        <v>12</v>
      </c>
      <c r="G4371" t="s">
        <v>13</v>
      </c>
      <c r="H4371" t="s">
        <v>13</v>
      </c>
      <c r="I4371">
        <v>78</v>
      </c>
      <c r="J4371" t="str">
        <f>IF(ABS((C4371-AVERAGE($C:$C))/_xlfn.STDEV.S(moras2[SALARIO]))&gt;1.96,"Atípico","No")</f>
        <v>No</v>
      </c>
      <c r="K4371" t="str">
        <f>IF(ABS((moras2[[#This Row],[EDAD]]-AVERAGE($I:$I))/_xlfn.STDEV.S($I:$I))&gt;1.96,"Atípico","No")</f>
        <v>Atípico</v>
      </c>
      <c r="L4371" t="str">
        <f t="shared" si="136"/>
        <v>56+</v>
      </c>
      <c r="M4371" t="str">
        <f t="shared" si="137"/>
        <v>0-500.000</v>
      </c>
    </row>
    <row r="4372" spans="1:13" x14ac:dyDescent="0.35">
      <c r="A4372">
        <v>1979</v>
      </c>
      <c r="B4372" t="s">
        <v>9</v>
      </c>
      <c r="C4372">
        <v>278030</v>
      </c>
      <c r="D4372" t="s">
        <v>19</v>
      </c>
      <c r="E4372" t="s">
        <v>16</v>
      </c>
      <c r="F4372" t="s">
        <v>12</v>
      </c>
      <c r="G4372" t="s">
        <v>13</v>
      </c>
      <c r="H4372" t="s">
        <v>13</v>
      </c>
      <c r="I4372">
        <v>86</v>
      </c>
      <c r="J4372" t="str">
        <f>IF(ABS((C4372-AVERAGE($C:$C))/_xlfn.STDEV.S(moras2[SALARIO]))&gt;1.96,"Atípico","No")</f>
        <v>No</v>
      </c>
      <c r="K4372" t="str">
        <f>IF(ABS((moras2[[#This Row],[EDAD]]-AVERAGE($I:$I))/_xlfn.STDEV.S($I:$I))&gt;1.96,"Atípico","No")</f>
        <v>Atípico</v>
      </c>
      <c r="L4372" t="str">
        <f t="shared" si="136"/>
        <v>56+</v>
      </c>
      <c r="M4372" t="str">
        <f t="shared" si="137"/>
        <v>0-500.000</v>
      </c>
    </row>
    <row r="4373" spans="1:13" x14ac:dyDescent="0.35">
      <c r="A4373">
        <v>2238</v>
      </c>
      <c r="B4373" t="s">
        <v>15</v>
      </c>
      <c r="C4373">
        <v>278030</v>
      </c>
      <c r="D4373" t="s">
        <v>19</v>
      </c>
      <c r="E4373" t="s">
        <v>16</v>
      </c>
      <c r="F4373" t="s">
        <v>12</v>
      </c>
      <c r="G4373" t="s">
        <v>13</v>
      </c>
      <c r="H4373" t="s">
        <v>13</v>
      </c>
      <c r="I4373">
        <v>89</v>
      </c>
      <c r="J4373" t="str">
        <f>IF(ABS((C4373-AVERAGE($C:$C))/_xlfn.STDEV.S(moras2[SALARIO]))&gt;1.96,"Atípico","No")</f>
        <v>No</v>
      </c>
      <c r="K4373" t="str">
        <f>IF(ABS((moras2[[#This Row],[EDAD]]-AVERAGE($I:$I))/_xlfn.STDEV.S($I:$I))&gt;1.96,"Atípico","No")</f>
        <v>Atípico</v>
      </c>
      <c r="L4373" t="str">
        <f t="shared" si="136"/>
        <v>56+</v>
      </c>
      <c r="M4373" t="str">
        <f t="shared" si="137"/>
        <v>0-500.000</v>
      </c>
    </row>
    <row r="4374" spans="1:13" x14ac:dyDescent="0.35">
      <c r="A4374">
        <v>3231</v>
      </c>
      <c r="B4374" t="s">
        <v>9</v>
      </c>
      <c r="C4374">
        <v>278030</v>
      </c>
      <c r="D4374" t="s">
        <v>19</v>
      </c>
      <c r="E4374" t="s">
        <v>16</v>
      </c>
      <c r="F4374" t="s">
        <v>12</v>
      </c>
      <c r="G4374" t="s">
        <v>13</v>
      </c>
      <c r="H4374" t="s">
        <v>13</v>
      </c>
      <c r="I4374">
        <v>89</v>
      </c>
      <c r="J4374" t="str">
        <f>IF(ABS((C4374-AVERAGE($C:$C))/_xlfn.STDEV.S(moras2[SALARIO]))&gt;1.96,"Atípico","No")</f>
        <v>No</v>
      </c>
      <c r="K4374" t="str">
        <f>IF(ABS((moras2[[#This Row],[EDAD]]-AVERAGE($I:$I))/_xlfn.STDEV.S($I:$I))&gt;1.96,"Atípico","No")</f>
        <v>Atípico</v>
      </c>
      <c r="L4374" t="str">
        <f t="shared" si="136"/>
        <v>56+</v>
      </c>
      <c r="M4374" t="str">
        <f t="shared" si="137"/>
        <v>0-500.000</v>
      </c>
    </row>
    <row r="4375" spans="1:13" x14ac:dyDescent="0.35">
      <c r="A4375">
        <v>3784</v>
      </c>
      <c r="B4375" t="s">
        <v>9</v>
      </c>
      <c r="C4375">
        <v>278030</v>
      </c>
      <c r="D4375" t="s">
        <v>18</v>
      </c>
      <c r="E4375" t="s">
        <v>16</v>
      </c>
      <c r="F4375" t="s">
        <v>12</v>
      </c>
      <c r="G4375" t="s">
        <v>13</v>
      </c>
      <c r="H4375" t="s">
        <v>13</v>
      </c>
      <c r="I4375">
        <v>24</v>
      </c>
      <c r="J4375" t="str">
        <f>IF(ABS((C4375-AVERAGE($C:$C))/_xlfn.STDEV.S(moras2[SALARIO]))&gt;1.96,"Atípico","No")</f>
        <v>No</v>
      </c>
      <c r="K4375" t="str">
        <f>IF(ABS((moras2[[#This Row],[EDAD]]-AVERAGE($I:$I))/_xlfn.STDEV.S($I:$I))&gt;1.96,"Atípico","No")</f>
        <v>No</v>
      </c>
      <c r="L4375" t="str">
        <f t="shared" si="136"/>
        <v>26-35</v>
      </c>
      <c r="M4375" t="str">
        <f t="shared" si="137"/>
        <v>0-500.000</v>
      </c>
    </row>
    <row r="4376" spans="1:13" x14ac:dyDescent="0.35">
      <c r="A4376">
        <v>4976</v>
      </c>
      <c r="B4376" t="s">
        <v>9</v>
      </c>
      <c r="C4376">
        <v>278030</v>
      </c>
      <c r="D4376" t="s">
        <v>18</v>
      </c>
      <c r="E4376" t="s">
        <v>16</v>
      </c>
      <c r="F4376" t="s">
        <v>12</v>
      </c>
      <c r="G4376" t="s">
        <v>13</v>
      </c>
      <c r="H4376" t="s">
        <v>12</v>
      </c>
      <c r="I4376">
        <v>25</v>
      </c>
      <c r="J4376" t="str">
        <f>IF(ABS((C4376-AVERAGE($C:$C))/_xlfn.STDEV.S(moras2[SALARIO]))&gt;1.96,"Atípico","No")</f>
        <v>No</v>
      </c>
      <c r="K4376" t="str">
        <f>IF(ABS((moras2[[#This Row],[EDAD]]-AVERAGE($I:$I))/_xlfn.STDEV.S($I:$I))&gt;1.96,"Atípico","No")</f>
        <v>No</v>
      </c>
      <c r="L4376" t="str">
        <f t="shared" si="136"/>
        <v>26-35</v>
      </c>
      <c r="M4376" t="str">
        <f t="shared" si="137"/>
        <v>0-500.000</v>
      </c>
    </row>
    <row r="4377" spans="1:13" x14ac:dyDescent="0.35">
      <c r="A4377">
        <v>4446</v>
      </c>
      <c r="B4377" t="s">
        <v>9</v>
      </c>
      <c r="C4377">
        <v>278030</v>
      </c>
      <c r="D4377" t="s">
        <v>18</v>
      </c>
      <c r="E4377" t="s">
        <v>16</v>
      </c>
      <c r="F4377" t="s">
        <v>12</v>
      </c>
      <c r="G4377" t="s">
        <v>13</v>
      </c>
      <c r="H4377" t="s">
        <v>13</v>
      </c>
      <c r="I4377">
        <v>29</v>
      </c>
      <c r="J4377" t="str">
        <f>IF(ABS((C4377-AVERAGE($C:$C))/_xlfn.STDEV.S(moras2[SALARIO]))&gt;1.96,"Atípico","No")</f>
        <v>No</v>
      </c>
      <c r="K4377" t="str">
        <f>IF(ABS((moras2[[#This Row],[EDAD]]-AVERAGE($I:$I))/_xlfn.STDEV.S($I:$I))&gt;1.96,"Atípico","No")</f>
        <v>No</v>
      </c>
      <c r="L4377" t="str">
        <f t="shared" si="136"/>
        <v>26-35</v>
      </c>
      <c r="M4377" t="str">
        <f t="shared" si="137"/>
        <v>0-500.000</v>
      </c>
    </row>
    <row r="4378" spans="1:13" x14ac:dyDescent="0.35">
      <c r="A4378">
        <v>4002</v>
      </c>
      <c r="B4378" t="s">
        <v>9</v>
      </c>
      <c r="C4378">
        <v>278030</v>
      </c>
      <c r="D4378" t="s">
        <v>18</v>
      </c>
      <c r="E4378" t="s">
        <v>16</v>
      </c>
      <c r="F4378" t="s">
        <v>12</v>
      </c>
      <c r="G4378" t="s">
        <v>13</v>
      </c>
      <c r="H4378" t="s">
        <v>13</v>
      </c>
      <c r="I4378">
        <v>30</v>
      </c>
      <c r="J4378" t="str">
        <f>IF(ABS((C4378-AVERAGE($C:$C))/_xlfn.STDEV.S(moras2[SALARIO]))&gt;1.96,"Atípico","No")</f>
        <v>No</v>
      </c>
      <c r="K4378" t="str">
        <f>IF(ABS((moras2[[#This Row],[EDAD]]-AVERAGE($I:$I))/_xlfn.STDEV.S($I:$I))&gt;1.96,"Atípico","No")</f>
        <v>No</v>
      </c>
      <c r="L4378" t="str">
        <f t="shared" si="136"/>
        <v>26-35</v>
      </c>
      <c r="M4378" t="str">
        <f t="shared" si="137"/>
        <v>0-500.000</v>
      </c>
    </row>
    <row r="4379" spans="1:13" x14ac:dyDescent="0.35">
      <c r="A4379">
        <v>4575</v>
      </c>
      <c r="B4379" t="s">
        <v>9</v>
      </c>
      <c r="C4379">
        <v>278030</v>
      </c>
      <c r="D4379" t="s">
        <v>18</v>
      </c>
      <c r="E4379" t="s">
        <v>16</v>
      </c>
      <c r="F4379" t="s">
        <v>12</v>
      </c>
      <c r="G4379" t="s">
        <v>13</v>
      </c>
      <c r="H4379" t="s">
        <v>13</v>
      </c>
      <c r="I4379">
        <v>35</v>
      </c>
      <c r="J4379" t="str">
        <f>IF(ABS((C4379-AVERAGE($C:$C))/_xlfn.STDEV.S(moras2[SALARIO]))&gt;1.96,"Atípico","No")</f>
        <v>No</v>
      </c>
      <c r="K4379" t="str">
        <f>IF(ABS((moras2[[#This Row],[EDAD]]-AVERAGE($I:$I))/_xlfn.STDEV.S($I:$I))&gt;1.96,"Atípico","No")</f>
        <v>No</v>
      </c>
      <c r="L4379" t="str">
        <f t="shared" si="136"/>
        <v>26-35</v>
      </c>
      <c r="M4379" t="str">
        <f t="shared" si="137"/>
        <v>0-500.000</v>
      </c>
    </row>
    <row r="4380" spans="1:13" x14ac:dyDescent="0.35">
      <c r="A4380">
        <v>2436</v>
      </c>
      <c r="B4380" t="s">
        <v>9</v>
      </c>
      <c r="C4380">
        <v>278030</v>
      </c>
      <c r="D4380" t="s">
        <v>18</v>
      </c>
      <c r="E4380" t="s">
        <v>16</v>
      </c>
      <c r="F4380" t="s">
        <v>12</v>
      </c>
      <c r="G4380" t="s">
        <v>13</v>
      </c>
      <c r="H4380" t="s">
        <v>13</v>
      </c>
      <c r="I4380">
        <v>38</v>
      </c>
      <c r="J4380" t="str">
        <f>IF(ABS((C4380-AVERAGE($C:$C))/_xlfn.STDEV.S(moras2[SALARIO]))&gt;1.96,"Atípico","No")</f>
        <v>No</v>
      </c>
      <c r="K4380" t="str">
        <f>IF(ABS((moras2[[#This Row],[EDAD]]-AVERAGE($I:$I))/_xlfn.STDEV.S($I:$I))&gt;1.96,"Atípico","No")</f>
        <v>No</v>
      </c>
      <c r="L4380" t="str">
        <f t="shared" si="136"/>
        <v>36-45</v>
      </c>
      <c r="M4380" t="str">
        <f t="shared" si="137"/>
        <v>0-500.000</v>
      </c>
    </row>
    <row r="4381" spans="1:13" x14ac:dyDescent="0.35">
      <c r="A4381">
        <v>2347</v>
      </c>
      <c r="B4381" t="s">
        <v>9</v>
      </c>
      <c r="C4381">
        <v>278030</v>
      </c>
      <c r="D4381" t="s">
        <v>18</v>
      </c>
      <c r="E4381" t="s">
        <v>16</v>
      </c>
      <c r="F4381" t="s">
        <v>12</v>
      </c>
      <c r="G4381" t="s">
        <v>13</v>
      </c>
      <c r="H4381" t="s">
        <v>12</v>
      </c>
      <c r="I4381">
        <v>39</v>
      </c>
      <c r="J4381" t="str">
        <f>IF(ABS((C4381-AVERAGE($C:$C))/_xlfn.STDEV.S(moras2[SALARIO]))&gt;1.96,"Atípico","No")</f>
        <v>No</v>
      </c>
      <c r="K4381" t="str">
        <f>IF(ABS((moras2[[#This Row],[EDAD]]-AVERAGE($I:$I))/_xlfn.STDEV.S($I:$I))&gt;1.96,"Atípico","No")</f>
        <v>No</v>
      </c>
      <c r="L4381" t="str">
        <f t="shared" si="136"/>
        <v>36-45</v>
      </c>
      <c r="M4381" t="str">
        <f t="shared" si="137"/>
        <v>0-500.000</v>
      </c>
    </row>
    <row r="4382" spans="1:13" x14ac:dyDescent="0.35">
      <c r="A4382">
        <v>865</v>
      </c>
      <c r="B4382" t="s">
        <v>15</v>
      </c>
      <c r="C4382">
        <v>278030</v>
      </c>
      <c r="D4382" t="s">
        <v>18</v>
      </c>
      <c r="E4382" t="s">
        <v>16</v>
      </c>
      <c r="F4382" t="s">
        <v>12</v>
      </c>
      <c r="G4382" t="s">
        <v>12</v>
      </c>
      <c r="H4382" t="s">
        <v>12</v>
      </c>
      <c r="I4382">
        <v>40</v>
      </c>
      <c r="J4382" t="str">
        <f>IF(ABS((C4382-AVERAGE($C:$C))/_xlfn.STDEV.S(moras2[SALARIO]))&gt;1.96,"Atípico","No")</f>
        <v>No</v>
      </c>
      <c r="K4382" t="str">
        <f>IF(ABS((moras2[[#This Row],[EDAD]]-AVERAGE($I:$I))/_xlfn.STDEV.S($I:$I))&gt;1.96,"Atípico","No")</f>
        <v>No</v>
      </c>
      <c r="L4382" t="str">
        <f t="shared" si="136"/>
        <v>36-45</v>
      </c>
      <c r="M4382" t="str">
        <f t="shared" si="137"/>
        <v>0-500.000</v>
      </c>
    </row>
    <row r="4383" spans="1:13" x14ac:dyDescent="0.35">
      <c r="A4383">
        <v>4839</v>
      </c>
      <c r="B4383" t="s">
        <v>9</v>
      </c>
      <c r="C4383">
        <v>278030</v>
      </c>
      <c r="D4383" t="s">
        <v>18</v>
      </c>
      <c r="E4383" t="s">
        <v>16</v>
      </c>
      <c r="F4383" t="s">
        <v>12</v>
      </c>
      <c r="G4383" t="s">
        <v>13</v>
      </c>
      <c r="H4383" t="s">
        <v>13</v>
      </c>
      <c r="I4383">
        <v>46</v>
      </c>
      <c r="J4383" t="str">
        <f>IF(ABS((C4383-AVERAGE($C:$C))/_xlfn.STDEV.S(moras2[SALARIO]))&gt;1.96,"Atípico","No")</f>
        <v>No</v>
      </c>
      <c r="K4383" t="str">
        <f>IF(ABS((moras2[[#This Row],[EDAD]]-AVERAGE($I:$I))/_xlfn.STDEV.S($I:$I))&gt;1.96,"Atípico","No")</f>
        <v>No</v>
      </c>
      <c r="L4383" t="str">
        <f t="shared" si="136"/>
        <v>46-55</v>
      </c>
      <c r="M4383" t="str">
        <f t="shared" si="137"/>
        <v>0-500.000</v>
      </c>
    </row>
    <row r="4384" spans="1:13" x14ac:dyDescent="0.35">
      <c r="A4384">
        <v>2386</v>
      </c>
      <c r="B4384" t="s">
        <v>15</v>
      </c>
      <c r="C4384">
        <v>278030</v>
      </c>
      <c r="D4384" t="s">
        <v>18</v>
      </c>
      <c r="E4384" t="s">
        <v>16</v>
      </c>
      <c r="F4384" t="s">
        <v>12</v>
      </c>
      <c r="G4384" t="s">
        <v>13</v>
      </c>
      <c r="H4384" t="s">
        <v>13</v>
      </c>
      <c r="I4384">
        <v>52</v>
      </c>
      <c r="J4384" t="str">
        <f>IF(ABS((C4384-AVERAGE($C:$C))/_xlfn.STDEV.S(moras2[SALARIO]))&gt;1.96,"Atípico","No")</f>
        <v>No</v>
      </c>
      <c r="K4384" t="str">
        <f>IF(ABS((moras2[[#This Row],[EDAD]]-AVERAGE($I:$I))/_xlfn.STDEV.S($I:$I))&gt;1.96,"Atípico","No")</f>
        <v>No</v>
      </c>
      <c r="L4384" t="str">
        <f t="shared" si="136"/>
        <v>46-55</v>
      </c>
      <c r="M4384" t="str">
        <f t="shared" si="137"/>
        <v>0-500.000</v>
      </c>
    </row>
    <row r="4385" spans="1:13" x14ac:dyDescent="0.35">
      <c r="A4385">
        <v>4202</v>
      </c>
      <c r="B4385" t="s">
        <v>15</v>
      </c>
      <c r="C4385">
        <v>278030</v>
      </c>
      <c r="D4385" t="s">
        <v>18</v>
      </c>
      <c r="E4385" t="s">
        <v>16</v>
      </c>
      <c r="F4385" t="s">
        <v>12</v>
      </c>
      <c r="G4385" t="s">
        <v>13</v>
      </c>
      <c r="H4385" t="s">
        <v>13</v>
      </c>
      <c r="I4385">
        <v>54</v>
      </c>
      <c r="J4385" t="str">
        <f>IF(ABS((C4385-AVERAGE($C:$C))/_xlfn.STDEV.S(moras2[SALARIO]))&gt;1.96,"Atípico","No")</f>
        <v>No</v>
      </c>
      <c r="K4385" t="str">
        <f>IF(ABS((moras2[[#This Row],[EDAD]]-AVERAGE($I:$I))/_xlfn.STDEV.S($I:$I))&gt;1.96,"Atípico","No")</f>
        <v>No</v>
      </c>
      <c r="L4385" t="str">
        <f t="shared" si="136"/>
        <v>46-55</v>
      </c>
      <c r="M4385" t="str">
        <f t="shared" si="137"/>
        <v>0-500.000</v>
      </c>
    </row>
    <row r="4386" spans="1:13" x14ac:dyDescent="0.35">
      <c r="A4386">
        <v>195</v>
      </c>
      <c r="B4386" t="s">
        <v>15</v>
      </c>
      <c r="C4386">
        <v>278030</v>
      </c>
      <c r="D4386" t="s">
        <v>18</v>
      </c>
      <c r="E4386" t="s">
        <v>16</v>
      </c>
      <c r="F4386" t="s">
        <v>12</v>
      </c>
      <c r="G4386" t="s">
        <v>13</v>
      </c>
      <c r="H4386" t="s">
        <v>12</v>
      </c>
      <c r="I4386">
        <v>56</v>
      </c>
      <c r="J4386" t="str">
        <f>IF(ABS((C4386-AVERAGE($C:$C))/_xlfn.STDEV.S(moras2[SALARIO]))&gt;1.96,"Atípico","No")</f>
        <v>No</v>
      </c>
      <c r="K4386" t="str">
        <f>IF(ABS((moras2[[#This Row],[EDAD]]-AVERAGE($I:$I))/_xlfn.STDEV.S($I:$I))&gt;1.96,"Atípico","No")</f>
        <v>No</v>
      </c>
      <c r="L4386" t="str">
        <f t="shared" si="136"/>
        <v>56+</v>
      </c>
      <c r="M4386" t="str">
        <f t="shared" si="137"/>
        <v>0-500.000</v>
      </c>
    </row>
    <row r="4387" spans="1:13" x14ac:dyDescent="0.35">
      <c r="A4387">
        <v>3617</v>
      </c>
      <c r="B4387" t="s">
        <v>9</v>
      </c>
      <c r="C4387">
        <v>278000</v>
      </c>
      <c r="D4387" t="s">
        <v>10</v>
      </c>
      <c r="E4387" t="s">
        <v>16</v>
      </c>
      <c r="F4387" t="s">
        <v>12</v>
      </c>
      <c r="G4387" t="s">
        <v>12</v>
      </c>
      <c r="H4387" t="s">
        <v>12</v>
      </c>
      <c r="I4387">
        <v>37</v>
      </c>
      <c r="J4387" t="str">
        <f>IF(ABS((C4387-AVERAGE($C:$C))/_xlfn.STDEV.S(moras2[SALARIO]))&gt;1.96,"Atípico","No")</f>
        <v>No</v>
      </c>
      <c r="K4387" t="str">
        <f>IF(ABS((moras2[[#This Row],[EDAD]]-AVERAGE($I:$I))/_xlfn.STDEV.S($I:$I))&gt;1.96,"Atípico","No")</f>
        <v>No</v>
      </c>
      <c r="L4387" t="str">
        <f t="shared" si="136"/>
        <v>36-45</v>
      </c>
      <c r="M4387" t="str">
        <f t="shared" si="137"/>
        <v>0-500.000</v>
      </c>
    </row>
    <row r="4388" spans="1:13" x14ac:dyDescent="0.35">
      <c r="A4388">
        <v>3425</v>
      </c>
      <c r="B4388" t="s">
        <v>9</v>
      </c>
      <c r="C4388">
        <v>277828.07</v>
      </c>
      <c r="D4388" t="s">
        <v>10</v>
      </c>
      <c r="E4388" t="s">
        <v>16</v>
      </c>
      <c r="F4388" t="s">
        <v>12</v>
      </c>
      <c r="G4388" t="s">
        <v>13</v>
      </c>
      <c r="H4388" t="s">
        <v>13</v>
      </c>
      <c r="I4388">
        <v>22</v>
      </c>
      <c r="J4388" t="str">
        <f>IF(ABS((C4388-AVERAGE($C:$C))/_xlfn.STDEV.S(moras2[SALARIO]))&gt;1.96,"Atípico","No")</f>
        <v>No</v>
      </c>
      <c r="K4388" t="str">
        <f>IF(ABS((moras2[[#This Row],[EDAD]]-AVERAGE($I:$I))/_xlfn.STDEV.S($I:$I))&gt;1.96,"Atípico","No")</f>
        <v>No</v>
      </c>
      <c r="L4388" t="str">
        <f t="shared" si="136"/>
        <v>26-35</v>
      </c>
      <c r="M4388" t="str">
        <f t="shared" si="137"/>
        <v>0-500.000</v>
      </c>
    </row>
    <row r="4389" spans="1:13" x14ac:dyDescent="0.35">
      <c r="A4389">
        <v>3501</v>
      </c>
      <c r="B4389" t="s">
        <v>15</v>
      </c>
      <c r="C4389">
        <v>277753.92</v>
      </c>
      <c r="D4389" t="s">
        <v>10</v>
      </c>
      <c r="E4389" t="s">
        <v>16</v>
      </c>
      <c r="F4389" t="s">
        <v>12</v>
      </c>
      <c r="G4389" t="s">
        <v>13</v>
      </c>
      <c r="H4389" t="s">
        <v>13</v>
      </c>
      <c r="I4389">
        <v>20</v>
      </c>
      <c r="J4389" t="str">
        <f>IF(ABS((C4389-AVERAGE($C:$C))/_xlfn.STDEV.S(moras2[SALARIO]))&gt;1.96,"Atípico","No")</f>
        <v>No</v>
      </c>
      <c r="K4389" t="str">
        <f>IF(ABS((moras2[[#This Row],[EDAD]]-AVERAGE($I:$I))/_xlfn.STDEV.S($I:$I))&gt;1.96,"Atípico","No")</f>
        <v>No</v>
      </c>
      <c r="L4389" t="str">
        <f t="shared" si="136"/>
        <v>26-35</v>
      </c>
      <c r="M4389" t="str">
        <f t="shared" si="137"/>
        <v>0-500.000</v>
      </c>
    </row>
    <row r="4390" spans="1:13" x14ac:dyDescent="0.35">
      <c r="A4390">
        <v>1914</v>
      </c>
      <c r="B4390" t="s">
        <v>15</v>
      </c>
      <c r="C4390">
        <v>277520</v>
      </c>
      <c r="D4390" t="s">
        <v>10</v>
      </c>
      <c r="E4390" t="s">
        <v>16</v>
      </c>
      <c r="F4390" t="s">
        <v>12</v>
      </c>
      <c r="G4390" t="s">
        <v>12</v>
      </c>
      <c r="H4390" t="s">
        <v>13</v>
      </c>
      <c r="I4390">
        <v>46</v>
      </c>
      <c r="J4390" t="str">
        <f>IF(ABS((C4390-AVERAGE($C:$C))/_xlfn.STDEV.S(moras2[SALARIO]))&gt;1.96,"Atípico","No")</f>
        <v>No</v>
      </c>
      <c r="K4390" t="str">
        <f>IF(ABS((moras2[[#This Row],[EDAD]]-AVERAGE($I:$I))/_xlfn.STDEV.S($I:$I))&gt;1.96,"Atípico","No")</f>
        <v>No</v>
      </c>
      <c r="L4390" t="str">
        <f t="shared" si="136"/>
        <v>46-55</v>
      </c>
      <c r="M4390" t="str">
        <f t="shared" si="137"/>
        <v>0-500.000</v>
      </c>
    </row>
    <row r="4391" spans="1:13" x14ac:dyDescent="0.35">
      <c r="A4391">
        <v>1928</v>
      </c>
      <c r="B4391" t="s">
        <v>15</v>
      </c>
      <c r="C4391">
        <v>277402</v>
      </c>
      <c r="D4391" t="s">
        <v>10</v>
      </c>
      <c r="E4391" t="s">
        <v>16</v>
      </c>
      <c r="F4391" t="s">
        <v>12</v>
      </c>
      <c r="G4391" t="s">
        <v>13</v>
      </c>
      <c r="H4391" t="s">
        <v>13</v>
      </c>
      <c r="I4391">
        <v>41</v>
      </c>
      <c r="J4391" t="str">
        <f>IF(ABS((C4391-AVERAGE($C:$C))/_xlfn.STDEV.S(moras2[SALARIO]))&gt;1.96,"Atípico","No")</f>
        <v>No</v>
      </c>
      <c r="K4391" t="str">
        <f>IF(ABS((moras2[[#This Row],[EDAD]]-AVERAGE($I:$I))/_xlfn.STDEV.S($I:$I))&gt;1.96,"Atípico","No")</f>
        <v>No</v>
      </c>
      <c r="L4391" t="str">
        <f t="shared" si="136"/>
        <v>36-45</v>
      </c>
      <c r="M4391" t="str">
        <f t="shared" si="137"/>
        <v>0-500.000</v>
      </c>
    </row>
    <row r="4392" spans="1:13" x14ac:dyDescent="0.35">
      <c r="A4392">
        <v>2412</v>
      </c>
      <c r="B4392" t="s">
        <v>9</v>
      </c>
      <c r="C4392">
        <v>277000</v>
      </c>
      <c r="D4392" t="s">
        <v>10</v>
      </c>
      <c r="E4392" t="s">
        <v>16</v>
      </c>
      <c r="F4392" t="s">
        <v>12</v>
      </c>
      <c r="G4392" t="s">
        <v>12</v>
      </c>
      <c r="H4392" t="s">
        <v>12</v>
      </c>
      <c r="I4392">
        <v>23</v>
      </c>
      <c r="J4392" t="str">
        <f>IF(ABS((C4392-AVERAGE($C:$C))/_xlfn.STDEV.S(moras2[SALARIO]))&gt;1.96,"Atípico","No")</f>
        <v>No</v>
      </c>
      <c r="K4392" t="str">
        <f>IF(ABS((moras2[[#This Row],[EDAD]]-AVERAGE($I:$I))/_xlfn.STDEV.S($I:$I))&gt;1.96,"Atípico","No")</f>
        <v>No</v>
      </c>
      <c r="L4392" t="str">
        <f t="shared" si="136"/>
        <v>26-35</v>
      </c>
      <c r="M4392" t="str">
        <f t="shared" si="137"/>
        <v>0-500.000</v>
      </c>
    </row>
    <row r="4393" spans="1:13" x14ac:dyDescent="0.35">
      <c r="A4393">
        <v>1137</v>
      </c>
      <c r="B4393" t="s">
        <v>15</v>
      </c>
      <c r="C4393">
        <v>277000</v>
      </c>
      <c r="D4393" t="s">
        <v>10</v>
      </c>
      <c r="E4393" t="s">
        <v>16</v>
      </c>
      <c r="F4393" t="s">
        <v>12</v>
      </c>
      <c r="G4393" t="s">
        <v>13</v>
      </c>
      <c r="H4393" t="s">
        <v>13</v>
      </c>
      <c r="I4393">
        <v>46</v>
      </c>
      <c r="J4393" t="str">
        <f>IF(ABS((C4393-AVERAGE($C:$C))/_xlfn.STDEV.S(moras2[SALARIO]))&gt;1.96,"Atípico","No")</f>
        <v>No</v>
      </c>
      <c r="K4393" t="str">
        <f>IF(ABS((moras2[[#This Row],[EDAD]]-AVERAGE($I:$I))/_xlfn.STDEV.S($I:$I))&gt;1.96,"Atípico","No")</f>
        <v>No</v>
      </c>
      <c r="L4393" t="str">
        <f t="shared" si="136"/>
        <v>46-55</v>
      </c>
      <c r="M4393" t="str">
        <f t="shared" si="137"/>
        <v>0-500.000</v>
      </c>
    </row>
    <row r="4394" spans="1:13" x14ac:dyDescent="0.35">
      <c r="A4394">
        <v>1059</v>
      </c>
      <c r="B4394" t="s">
        <v>9</v>
      </c>
      <c r="C4394">
        <v>276964.83</v>
      </c>
      <c r="D4394" t="s">
        <v>10</v>
      </c>
      <c r="E4394" t="s">
        <v>16</v>
      </c>
      <c r="F4394" t="s">
        <v>12</v>
      </c>
      <c r="G4394" t="s">
        <v>13</v>
      </c>
      <c r="H4394" t="s">
        <v>13</v>
      </c>
      <c r="I4394">
        <v>58</v>
      </c>
      <c r="J4394" t="str">
        <f>IF(ABS((C4394-AVERAGE($C:$C))/_xlfn.STDEV.S(moras2[SALARIO]))&gt;1.96,"Atípico","No")</f>
        <v>No</v>
      </c>
      <c r="K4394" t="str">
        <f>IF(ABS((moras2[[#This Row],[EDAD]]-AVERAGE($I:$I))/_xlfn.STDEV.S($I:$I))&gt;1.96,"Atípico","No")</f>
        <v>No</v>
      </c>
      <c r="L4394" t="str">
        <f t="shared" si="136"/>
        <v>56+</v>
      </c>
      <c r="M4394" t="str">
        <f t="shared" si="137"/>
        <v>0-500.000</v>
      </c>
    </row>
    <row r="4395" spans="1:13" x14ac:dyDescent="0.35">
      <c r="A4395">
        <v>1682</v>
      </c>
      <c r="B4395" t="s">
        <v>9</v>
      </c>
      <c r="C4395">
        <v>276964.47999999998</v>
      </c>
      <c r="D4395" t="s">
        <v>10</v>
      </c>
      <c r="E4395" t="s">
        <v>16</v>
      </c>
      <c r="F4395" t="s">
        <v>12</v>
      </c>
      <c r="G4395" t="s">
        <v>13</v>
      </c>
      <c r="H4395" t="s">
        <v>13</v>
      </c>
      <c r="I4395">
        <v>25</v>
      </c>
      <c r="J4395" t="str">
        <f>IF(ABS((C4395-AVERAGE($C:$C))/_xlfn.STDEV.S(moras2[SALARIO]))&gt;1.96,"Atípico","No")</f>
        <v>No</v>
      </c>
      <c r="K4395" t="str">
        <f>IF(ABS((moras2[[#This Row],[EDAD]]-AVERAGE($I:$I))/_xlfn.STDEV.S($I:$I))&gt;1.96,"Atípico","No")</f>
        <v>No</v>
      </c>
      <c r="L4395" t="str">
        <f t="shared" si="136"/>
        <v>26-35</v>
      </c>
      <c r="M4395" t="str">
        <f t="shared" si="137"/>
        <v>0-500.000</v>
      </c>
    </row>
    <row r="4396" spans="1:13" x14ac:dyDescent="0.35">
      <c r="A4396">
        <v>3849</v>
      </c>
      <c r="B4396" t="s">
        <v>9</v>
      </c>
      <c r="C4396">
        <v>276964.47999999998</v>
      </c>
      <c r="D4396" t="s">
        <v>10</v>
      </c>
      <c r="E4396" t="s">
        <v>16</v>
      </c>
      <c r="F4396" t="s">
        <v>12</v>
      </c>
      <c r="G4396" t="s">
        <v>12</v>
      </c>
      <c r="H4396" t="s">
        <v>12</v>
      </c>
      <c r="I4396">
        <v>28</v>
      </c>
      <c r="J4396" t="str">
        <f>IF(ABS((C4396-AVERAGE($C:$C))/_xlfn.STDEV.S(moras2[SALARIO]))&gt;1.96,"Atípico","No")</f>
        <v>No</v>
      </c>
      <c r="K4396" t="str">
        <f>IF(ABS((moras2[[#This Row],[EDAD]]-AVERAGE($I:$I))/_xlfn.STDEV.S($I:$I))&gt;1.96,"Atípico","No")</f>
        <v>No</v>
      </c>
      <c r="L4396" t="str">
        <f t="shared" si="136"/>
        <v>26-35</v>
      </c>
      <c r="M4396" t="str">
        <f t="shared" si="137"/>
        <v>0-500.000</v>
      </c>
    </row>
    <row r="4397" spans="1:13" x14ac:dyDescent="0.35">
      <c r="A4397">
        <v>2508</v>
      </c>
      <c r="B4397" t="s">
        <v>9</v>
      </c>
      <c r="C4397">
        <v>276773.19</v>
      </c>
      <c r="D4397" t="s">
        <v>10</v>
      </c>
      <c r="E4397" t="s">
        <v>16</v>
      </c>
      <c r="F4397" t="s">
        <v>12</v>
      </c>
      <c r="G4397" t="s">
        <v>13</v>
      </c>
      <c r="H4397" t="s">
        <v>13</v>
      </c>
      <c r="I4397">
        <v>47</v>
      </c>
      <c r="J4397" t="str">
        <f>IF(ABS((C4397-AVERAGE($C:$C))/_xlfn.STDEV.S(moras2[SALARIO]))&gt;1.96,"Atípico","No")</f>
        <v>No</v>
      </c>
      <c r="K4397" t="str">
        <f>IF(ABS((moras2[[#This Row],[EDAD]]-AVERAGE($I:$I))/_xlfn.STDEV.S($I:$I))&gt;1.96,"Atípico","No")</f>
        <v>No</v>
      </c>
      <c r="L4397" t="str">
        <f t="shared" si="136"/>
        <v>46-55</v>
      </c>
      <c r="M4397" t="str">
        <f t="shared" si="137"/>
        <v>0-500.000</v>
      </c>
    </row>
    <row r="4398" spans="1:13" x14ac:dyDescent="0.35">
      <c r="A4398">
        <v>1866</v>
      </c>
      <c r="B4398" t="s">
        <v>9</v>
      </c>
      <c r="C4398">
        <v>276587</v>
      </c>
      <c r="D4398" t="s">
        <v>10</v>
      </c>
      <c r="E4398" t="s">
        <v>16</v>
      </c>
      <c r="F4398" t="s">
        <v>12</v>
      </c>
      <c r="G4398" t="s">
        <v>13</v>
      </c>
      <c r="H4398" t="s">
        <v>13</v>
      </c>
      <c r="I4398">
        <v>34</v>
      </c>
      <c r="J4398" t="str">
        <f>IF(ABS((C4398-AVERAGE($C:$C))/_xlfn.STDEV.S(moras2[SALARIO]))&gt;1.96,"Atípico","No")</f>
        <v>No</v>
      </c>
      <c r="K4398" t="str">
        <f>IF(ABS((moras2[[#This Row],[EDAD]]-AVERAGE($I:$I))/_xlfn.STDEV.S($I:$I))&gt;1.96,"Atípico","No")</f>
        <v>No</v>
      </c>
      <c r="L4398" t="str">
        <f t="shared" si="136"/>
        <v>26-35</v>
      </c>
      <c r="M4398" t="str">
        <f t="shared" si="137"/>
        <v>0-500.000</v>
      </c>
    </row>
    <row r="4399" spans="1:13" x14ac:dyDescent="0.35">
      <c r="A4399">
        <v>2033</v>
      </c>
      <c r="B4399" t="s">
        <v>9</v>
      </c>
      <c r="C4399">
        <v>275658</v>
      </c>
      <c r="D4399" t="s">
        <v>10</v>
      </c>
      <c r="E4399" t="s">
        <v>16</v>
      </c>
      <c r="F4399" t="s">
        <v>12</v>
      </c>
      <c r="G4399" t="s">
        <v>12</v>
      </c>
      <c r="H4399" t="s">
        <v>13</v>
      </c>
      <c r="I4399">
        <v>52</v>
      </c>
      <c r="J4399" t="str">
        <f>IF(ABS((C4399-AVERAGE($C:$C))/_xlfn.STDEV.S(moras2[SALARIO]))&gt;1.96,"Atípico","No")</f>
        <v>No</v>
      </c>
      <c r="K4399" t="str">
        <f>IF(ABS((moras2[[#This Row],[EDAD]]-AVERAGE($I:$I))/_xlfn.STDEV.S($I:$I))&gt;1.96,"Atípico","No")</f>
        <v>No</v>
      </c>
      <c r="L4399" t="str">
        <f t="shared" si="136"/>
        <v>46-55</v>
      </c>
      <c r="M4399" t="str">
        <f t="shared" si="137"/>
        <v>0-500.000</v>
      </c>
    </row>
    <row r="4400" spans="1:13" x14ac:dyDescent="0.35">
      <c r="A4400">
        <v>1527</v>
      </c>
      <c r="B4400" t="s">
        <v>9</v>
      </c>
      <c r="C4400">
        <v>275191.65000000002</v>
      </c>
      <c r="D4400" t="s">
        <v>10</v>
      </c>
      <c r="E4400" t="s">
        <v>16</v>
      </c>
      <c r="F4400" t="s">
        <v>12</v>
      </c>
      <c r="G4400" t="s">
        <v>13</v>
      </c>
      <c r="H4400" t="s">
        <v>13</v>
      </c>
      <c r="I4400">
        <v>22</v>
      </c>
      <c r="J4400" t="str">
        <f>IF(ABS((C4400-AVERAGE($C:$C))/_xlfn.STDEV.S(moras2[SALARIO]))&gt;1.96,"Atípico","No")</f>
        <v>No</v>
      </c>
      <c r="K4400" t="str">
        <f>IF(ABS((moras2[[#This Row],[EDAD]]-AVERAGE($I:$I))/_xlfn.STDEV.S($I:$I))&gt;1.96,"Atípico","No")</f>
        <v>No</v>
      </c>
      <c r="L4400" t="str">
        <f t="shared" si="136"/>
        <v>26-35</v>
      </c>
      <c r="M4400" t="str">
        <f t="shared" si="137"/>
        <v>0-500.000</v>
      </c>
    </row>
    <row r="4401" spans="1:13" x14ac:dyDescent="0.35">
      <c r="A4401">
        <v>937</v>
      </c>
      <c r="B4401" t="s">
        <v>9</v>
      </c>
      <c r="C4401">
        <v>275000</v>
      </c>
      <c r="D4401" t="s">
        <v>10</v>
      </c>
      <c r="E4401" t="s">
        <v>16</v>
      </c>
      <c r="F4401" t="s">
        <v>12</v>
      </c>
      <c r="G4401" t="s">
        <v>13</v>
      </c>
      <c r="H4401" t="s">
        <v>13</v>
      </c>
      <c r="I4401">
        <v>42</v>
      </c>
      <c r="J4401" t="str">
        <f>IF(ABS((C4401-AVERAGE($C:$C))/_xlfn.STDEV.S(moras2[SALARIO]))&gt;1.96,"Atípico","No")</f>
        <v>No</v>
      </c>
      <c r="K4401" t="str">
        <f>IF(ABS((moras2[[#This Row],[EDAD]]-AVERAGE($I:$I))/_xlfn.STDEV.S($I:$I))&gt;1.96,"Atípico","No")</f>
        <v>No</v>
      </c>
      <c r="L4401" t="str">
        <f t="shared" si="136"/>
        <v>36-45</v>
      </c>
      <c r="M4401" t="str">
        <f t="shared" si="137"/>
        <v>0-500.000</v>
      </c>
    </row>
    <row r="4402" spans="1:13" x14ac:dyDescent="0.35">
      <c r="A4402">
        <v>3891</v>
      </c>
      <c r="B4402" t="s">
        <v>9</v>
      </c>
      <c r="C4402">
        <v>274969.43</v>
      </c>
      <c r="D4402" t="s">
        <v>10</v>
      </c>
      <c r="E4402" t="s">
        <v>16</v>
      </c>
      <c r="F4402" t="s">
        <v>12</v>
      </c>
      <c r="G4402" t="s">
        <v>13</v>
      </c>
      <c r="H4402" t="s">
        <v>13</v>
      </c>
      <c r="I4402">
        <v>31</v>
      </c>
      <c r="J4402" t="str">
        <f>IF(ABS((C4402-AVERAGE($C:$C))/_xlfn.STDEV.S(moras2[SALARIO]))&gt;1.96,"Atípico","No")</f>
        <v>No</v>
      </c>
      <c r="K4402" t="str">
        <f>IF(ABS((moras2[[#This Row],[EDAD]]-AVERAGE($I:$I))/_xlfn.STDEV.S($I:$I))&gt;1.96,"Atípico","No")</f>
        <v>No</v>
      </c>
      <c r="L4402" t="str">
        <f t="shared" si="136"/>
        <v>26-35</v>
      </c>
      <c r="M4402" t="str">
        <f t="shared" si="137"/>
        <v>0-500.000</v>
      </c>
    </row>
    <row r="4403" spans="1:13" x14ac:dyDescent="0.35">
      <c r="A4403">
        <v>3803</v>
      </c>
      <c r="B4403" t="s">
        <v>15</v>
      </c>
      <c r="C4403">
        <v>274453.13</v>
      </c>
      <c r="D4403" t="s">
        <v>10</v>
      </c>
      <c r="E4403" t="s">
        <v>16</v>
      </c>
      <c r="F4403" t="s">
        <v>12</v>
      </c>
      <c r="G4403" t="s">
        <v>13</v>
      </c>
      <c r="H4403" t="s">
        <v>13</v>
      </c>
      <c r="I4403">
        <v>31</v>
      </c>
      <c r="J4403" t="str">
        <f>IF(ABS((C4403-AVERAGE($C:$C))/_xlfn.STDEV.S(moras2[SALARIO]))&gt;1.96,"Atípico","No")</f>
        <v>No</v>
      </c>
      <c r="K4403" t="str">
        <f>IF(ABS((moras2[[#This Row],[EDAD]]-AVERAGE($I:$I))/_xlfn.STDEV.S($I:$I))&gt;1.96,"Atípico","No")</f>
        <v>No</v>
      </c>
      <c r="L4403" t="str">
        <f t="shared" si="136"/>
        <v>26-35</v>
      </c>
      <c r="M4403" t="str">
        <f t="shared" si="137"/>
        <v>0-500.000</v>
      </c>
    </row>
    <row r="4404" spans="1:13" x14ac:dyDescent="0.35">
      <c r="A4404">
        <v>1528</v>
      </c>
      <c r="B4404" t="s">
        <v>9</v>
      </c>
      <c r="C4404">
        <v>273980</v>
      </c>
      <c r="D4404" t="s">
        <v>10</v>
      </c>
      <c r="E4404" t="s">
        <v>16</v>
      </c>
      <c r="F4404" t="s">
        <v>12</v>
      </c>
      <c r="G4404" t="s">
        <v>13</v>
      </c>
      <c r="H4404" t="s">
        <v>13</v>
      </c>
      <c r="I4404">
        <v>23</v>
      </c>
      <c r="J4404" t="str">
        <f>IF(ABS((C4404-AVERAGE($C:$C))/_xlfn.STDEV.S(moras2[SALARIO]))&gt;1.96,"Atípico","No")</f>
        <v>No</v>
      </c>
      <c r="K4404" t="str">
        <f>IF(ABS((moras2[[#This Row],[EDAD]]-AVERAGE($I:$I))/_xlfn.STDEV.S($I:$I))&gt;1.96,"Atípico","No")</f>
        <v>No</v>
      </c>
      <c r="L4404" t="str">
        <f t="shared" si="136"/>
        <v>26-35</v>
      </c>
      <c r="M4404" t="str">
        <f t="shared" si="137"/>
        <v>0-500.000</v>
      </c>
    </row>
    <row r="4405" spans="1:13" x14ac:dyDescent="0.35">
      <c r="A4405">
        <v>1262</v>
      </c>
      <c r="B4405" t="s">
        <v>15</v>
      </c>
      <c r="C4405">
        <v>273622</v>
      </c>
      <c r="D4405" t="s">
        <v>10</v>
      </c>
      <c r="E4405" t="s">
        <v>16</v>
      </c>
      <c r="F4405" t="s">
        <v>12</v>
      </c>
      <c r="G4405" t="s">
        <v>13</v>
      </c>
      <c r="H4405" t="s">
        <v>13</v>
      </c>
      <c r="I4405">
        <v>47</v>
      </c>
      <c r="J4405" t="str">
        <f>IF(ABS((C4405-AVERAGE($C:$C))/_xlfn.STDEV.S(moras2[SALARIO]))&gt;1.96,"Atípico","No")</f>
        <v>No</v>
      </c>
      <c r="K4405" t="str">
        <f>IF(ABS((moras2[[#This Row],[EDAD]]-AVERAGE($I:$I))/_xlfn.STDEV.S($I:$I))&gt;1.96,"Atípico","No")</f>
        <v>No</v>
      </c>
      <c r="L4405" t="str">
        <f t="shared" si="136"/>
        <v>46-55</v>
      </c>
      <c r="M4405" t="str">
        <f t="shared" si="137"/>
        <v>0-500.000</v>
      </c>
    </row>
    <row r="4406" spans="1:13" x14ac:dyDescent="0.35">
      <c r="A4406">
        <v>602</v>
      </c>
      <c r="B4406" t="s">
        <v>15</v>
      </c>
      <c r="C4406">
        <v>273601</v>
      </c>
      <c r="D4406" t="s">
        <v>10</v>
      </c>
      <c r="E4406" t="s">
        <v>16</v>
      </c>
      <c r="F4406" t="s">
        <v>12</v>
      </c>
      <c r="G4406" t="s">
        <v>12</v>
      </c>
      <c r="H4406" t="s">
        <v>13</v>
      </c>
      <c r="I4406">
        <v>39</v>
      </c>
      <c r="J4406" t="str">
        <f>IF(ABS((C4406-AVERAGE($C:$C))/_xlfn.STDEV.S(moras2[SALARIO]))&gt;1.96,"Atípico","No")</f>
        <v>No</v>
      </c>
      <c r="K4406" t="str">
        <f>IF(ABS((moras2[[#This Row],[EDAD]]-AVERAGE($I:$I))/_xlfn.STDEV.S($I:$I))&gt;1.96,"Atípico","No")</f>
        <v>No</v>
      </c>
      <c r="L4406" t="str">
        <f t="shared" si="136"/>
        <v>36-45</v>
      </c>
      <c r="M4406" t="str">
        <f t="shared" si="137"/>
        <v>0-500.000</v>
      </c>
    </row>
    <row r="4407" spans="1:13" x14ac:dyDescent="0.35">
      <c r="A4407">
        <v>2810</v>
      </c>
      <c r="B4407" t="s">
        <v>9</v>
      </c>
      <c r="C4407">
        <v>273450.7</v>
      </c>
      <c r="D4407" t="s">
        <v>10</v>
      </c>
      <c r="E4407" t="s">
        <v>16</v>
      </c>
      <c r="F4407" t="s">
        <v>12</v>
      </c>
      <c r="G4407" t="s">
        <v>13</v>
      </c>
      <c r="H4407" t="s">
        <v>13</v>
      </c>
      <c r="I4407">
        <v>18</v>
      </c>
      <c r="J4407" t="str">
        <f>IF(ABS((C4407-AVERAGE($C:$C))/_xlfn.STDEV.S(moras2[SALARIO]))&gt;1.96,"Atípico","No")</f>
        <v>No</v>
      </c>
      <c r="K4407" t="str">
        <f>IF(ABS((moras2[[#This Row],[EDAD]]-AVERAGE($I:$I))/_xlfn.STDEV.S($I:$I))&gt;1.96,"Atípico","No")</f>
        <v>No</v>
      </c>
      <c r="L4407" t="str">
        <f t="shared" si="136"/>
        <v>26-35</v>
      </c>
      <c r="M4407" t="str">
        <f t="shared" si="137"/>
        <v>0-500.000</v>
      </c>
    </row>
    <row r="4408" spans="1:13" x14ac:dyDescent="0.35">
      <c r="A4408">
        <v>3292</v>
      </c>
      <c r="B4408" t="s">
        <v>15</v>
      </c>
      <c r="C4408">
        <v>272000</v>
      </c>
      <c r="D4408" t="s">
        <v>10</v>
      </c>
      <c r="E4408" t="s">
        <v>16</v>
      </c>
      <c r="F4408" t="s">
        <v>12</v>
      </c>
      <c r="G4408" t="s">
        <v>13</v>
      </c>
      <c r="H4408" t="s">
        <v>13</v>
      </c>
      <c r="I4408">
        <v>60</v>
      </c>
      <c r="J4408" t="str">
        <f>IF(ABS((C4408-AVERAGE($C:$C))/_xlfn.STDEV.S(moras2[SALARIO]))&gt;1.96,"Atípico","No")</f>
        <v>No</v>
      </c>
      <c r="K4408" t="str">
        <f>IF(ABS((moras2[[#This Row],[EDAD]]-AVERAGE($I:$I))/_xlfn.STDEV.S($I:$I))&gt;1.96,"Atípico","No")</f>
        <v>No</v>
      </c>
      <c r="L4408" t="str">
        <f t="shared" si="136"/>
        <v>56+</v>
      </c>
      <c r="M4408" t="str">
        <f t="shared" si="137"/>
        <v>0-500.000</v>
      </c>
    </row>
    <row r="4409" spans="1:13" x14ac:dyDescent="0.35">
      <c r="A4409">
        <v>942</v>
      </c>
      <c r="B4409" t="s">
        <v>15</v>
      </c>
      <c r="C4409">
        <v>271673.09000000003</v>
      </c>
      <c r="D4409" t="s">
        <v>10</v>
      </c>
      <c r="E4409" t="s">
        <v>16</v>
      </c>
      <c r="F4409" t="s">
        <v>12</v>
      </c>
      <c r="G4409" t="s">
        <v>13</v>
      </c>
      <c r="H4409" t="s">
        <v>13</v>
      </c>
      <c r="I4409">
        <v>24</v>
      </c>
      <c r="J4409" t="str">
        <f>IF(ABS((C4409-AVERAGE($C:$C))/_xlfn.STDEV.S(moras2[SALARIO]))&gt;1.96,"Atípico","No")</f>
        <v>No</v>
      </c>
      <c r="K4409" t="str">
        <f>IF(ABS((moras2[[#This Row],[EDAD]]-AVERAGE($I:$I))/_xlfn.STDEV.S($I:$I))&gt;1.96,"Atípico","No")</f>
        <v>No</v>
      </c>
      <c r="L4409" t="str">
        <f t="shared" si="136"/>
        <v>26-35</v>
      </c>
      <c r="M4409" t="str">
        <f t="shared" si="137"/>
        <v>0-500.000</v>
      </c>
    </row>
    <row r="4410" spans="1:13" x14ac:dyDescent="0.35">
      <c r="A4410">
        <v>3267</v>
      </c>
      <c r="B4410" t="s">
        <v>9</v>
      </c>
      <c r="C4410">
        <v>271250</v>
      </c>
      <c r="D4410" t="s">
        <v>10</v>
      </c>
      <c r="E4410" t="s">
        <v>16</v>
      </c>
      <c r="F4410" t="s">
        <v>12</v>
      </c>
      <c r="G4410" t="s">
        <v>13</v>
      </c>
      <c r="H4410" t="s">
        <v>12</v>
      </c>
      <c r="I4410">
        <v>19</v>
      </c>
      <c r="J4410" t="str">
        <f>IF(ABS((C4410-AVERAGE($C:$C))/_xlfn.STDEV.S(moras2[SALARIO]))&gt;1.96,"Atípico","No")</f>
        <v>No</v>
      </c>
      <c r="K4410" t="str">
        <f>IF(ABS((moras2[[#This Row],[EDAD]]-AVERAGE($I:$I))/_xlfn.STDEV.S($I:$I))&gt;1.96,"Atípico","No")</f>
        <v>No</v>
      </c>
      <c r="L4410" t="str">
        <f t="shared" si="136"/>
        <v>26-35</v>
      </c>
      <c r="M4410" t="str">
        <f t="shared" si="137"/>
        <v>0-500.000</v>
      </c>
    </row>
    <row r="4411" spans="1:13" x14ac:dyDescent="0.35">
      <c r="A4411">
        <v>4443</v>
      </c>
      <c r="B4411" t="s">
        <v>9</v>
      </c>
      <c r="C4411">
        <v>270900</v>
      </c>
      <c r="D4411" t="s">
        <v>10</v>
      </c>
      <c r="E4411" t="s">
        <v>16</v>
      </c>
      <c r="F4411" t="s">
        <v>12</v>
      </c>
      <c r="G4411" t="s">
        <v>12</v>
      </c>
      <c r="H4411" t="s">
        <v>13</v>
      </c>
      <c r="I4411">
        <v>43</v>
      </c>
      <c r="J4411" t="str">
        <f>IF(ABS((C4411-AVERAGE($C:$C))/_xlfn.STDEV.S(moras2[SALARIO]))&gt;1.96,"Atípico","No")</f>
        <v>No</v>
      </c>
      <c r="K4411" t="str">
        <f>IF(ABS((moras2[[#This Row],[EDAD]]-AVERAGE($I:$I))/_xlfn.STDEV.S($I:$I))&gt;1.96,"Atípico","No")</f>
        <v>No</v>
      </c>
      <c r="L4411" t="str">
        <f t="shared" si="136"/>
        <v>36-45</v>
      </c>
      <c r="M4411" t="str">
        <f t="shared" si="137"/>
        <v>0-500.000</v>
      </c>
    </row>
    <row r="4412" spans="1:13" x14ac:dyDescent="0.35">
      <c r="A4412">
        <v>3</v>
      </c>
      <c r="B4412" t="s">
        <v>15</v>
      </c>
      <c r="C4412">
        <v>270486.01</v>
      </c>
      <c r="D4412" t="s">
        <v>10</v>
      </c>
      <c r="E4412" t="s">
        <v>16</v>
      </c>
      <c r="F4412" t="s">
        <v>12</v>
      </c>
      <c r="G4412" t="s">
        <v>13</v>
      </c>
      <c r="H4412" t="s">
        <v>13</v>
      </c>
      <c r="I4412">
        <v>45</v>
      </c>
      <c r="J4412" t="str">
        <f>IF(ABS((C4412-AVERAGE($C:$C))/_xlfn.STDEV.S(moras2[SALARIO]))&gt;1.96,"Atípico","No")</f>
        <v>No</v>
      </c>
      <c r="K4412" t="str">
        <f>IF(ABS((moras2[[#This Row],[EDAD]]-AVERAGE($I:$I))/_xlfn.STDEV.S($I:$I))&gt;1.96,"Atípico","No")</f>
        <v>No</v>
      </c>
      <c r="L4412" t="str">
        <f t="shared" si="136"/>
        <v>36-45</v>
      </c>
      <c r="M4412" t="str">
        <f t="shared" si="137"/>
        <v>0-500.000</v>
      </c>
    </row>
    <row r="4413" spans="1:13" x14ac:dyDescent="0.35">
      <c r="A4413">
        <v>144</v>
      </c>
      <c r="B4413" t="s">
        <v>9</v>
      </c>
      <c r="C4413">
        <v>270074</v>
      </c>
      <c r="D4413" t="s">
        <v>10</v>
      </c>
      <c r="E4413" t="s">
        <v>16</v>
      </c>
      <c r="F4413" t="s">
        <v>12</v>
      </c>
      <c r="G4413" t="s">
        <v>13</v>
      </c>
      <c r="H4413" t="s">
        <v>12</v>
      </c>
      <c r="I4413">
        <v>60</v>
      </c>
      <c r="J4413" t="str">
        <f>IF(ABS((C4413-AVERAGE($C:$C))/_xlfn.STDEV.S(moras2[SALARIO]))&gt;1.96,"Atípico","No")</f>
        <v>No</v>
      </c>
      <c r="K4413" t="str">
        <f>IF(ABS((moras2[[#This Row],[EDAD]]-AVERAGE($I:$I))/_xlfn.STDEV.S($I:$I))&gt;1.96,"Atípico","No")</f>
        <v>No</v>
      </c>
      <c r="L4413" t="str">
        <f t="shared" si="136"/>
        <v>56+</v>
      </c>
      <c r="M4413" t="str">
        <f t="shared" si="137"/>
        <v>0-500.000</v>
      </c>
    </row>
    <row r="4414" spans="1:13" x14ac:dyDescent="0.35">
      <c r="A4414">
        <v>2746</v>
      </c>
      <c r="B4414" t="s">
        <v>15</v>
      </c>
      <c r="C4414">
        <v>270000</v>
      </c>
      <c r="D4414" t="s">
        <v>10</v>
      </c>
      <c r="E4414" t="s">
        <v>16</v>
      </c>
      <c r="F4414" t="s">
        <v>12</v>
      </c>
      <c r="G4414" t="s">
        <v>12</v>
      </c>
      <c r="H4414" t="s">
        <v>13</v>
      </c>
      <c r="I4414">
        <v>28</v>
      </c>
      <c r="J4414" t="str">
        <f>IF(ABS((C4414-AVERAGE($C:$C))/_xlfn.STDEV.S(moras2[SALARIO]))&gt;1.96,"Atípico","No")</f>
        <v>No</v>
      </c>
      <c r="K4414" t="str">
        <f>IF(ABS((moras2[[#This Row],[EDAD]]-AVERAGE($I:$I))/_xlfn.STDEV.S($I:$I))&gt;1.96,"Atípico","No")</f>
        <v>No</v>
      </c>
      <c r="L4414" t="str">
        <f t="shared" si="136"/>
        <v>26-35</v>
      </c>
      <c r="M4414" t="str">
        <f t="shared" si="137"/>
        <v>0-500.000</v>
      </c>
    </row>
    <row r="4415" spans="1:13" x14ac:dyDescent="0.35">
      <c r="A4415">
        <v>3597</v>
      </c>
      <c r="B4415" t="s">
        <v>9</v>
      </c>
      <c r="C4415">
        <v>270000</v>
      </c>
      <c r="D4415" t="s">
        <v>10</v>
      </c>
      <c r="E4415" t="s">
        <v>16</v>
      </c>
      <c r="F4415" t="s">
        <v>12</v>
      </c>
      <c r="G4415" t="s">
        <v>13</v>
      </c>
      <c r="H4415" t="s">
        <v>13</v>
      </c>
      <c r="I4415">
        <v>40</v>
      </c>
      <c r="J4415" t="str">
        <f>IF(ABS((C4415-AVERAGE($C:$C))/_xlfn.STDEV.S(moras2[SALARIO]))&gt;1.96,"Atípico","No")</f>
        <v>No</v>
      </c>
      <c r="K4415" t="str">
        <f>IF(ABS((moras2[[#This Row],[EDAD]]-AVERAGE($I:$I))/_xlfn.STDEV.S($I:$I))&gt;1.96,"Atípico","No")</f>
        <v>No</v>
      </c>
      <c r="L4415" t="str">
        <f t="shared" si="136"/>
        <v>36-45</v>
      </c>
      <c r="M4415" t="str">
        <f t="shared" si="137"/>
        <v>0-500.000</v>
      </c>
    </row>
    <row r="4416" spans="1:13" x14ac:dyDescent="0.35">
      <c r="A4416">
        <v>3426</v>
      </c>
      <c r="B4416" t="s">
        <v>9</v>
      </c>
      <c r="C4416">
        <v>270000</v>
      </c>
      <c r="D4416" t="s">
        <v>10</v>
      </c>
      <c r="E4416" t="s">
        <v>16</v>
      </c>
      <c r="F4416" t="s">
        <v>12</v>
      </c>
      <c r="G4416" t="s">
        <v>13</v>
      </c>
      <c r="H4416" t="s">
        <v>13</v>
      </c>
      <c r="I4416">
        <v>58</v>
      </c>
      <c r="J4416" t="str">
        <f>IF(ABS((C4416-AVERAGE($C:$C))/_xlfn.STDEV.S(moras2[SALARIO]))&gt;1.96,"Atípico","No")</f>
        <v>No</v>
      </c>
      <c r="K4416" t="str">
        <f>IF(ABS((moras2[[#This Row],[EDAD]]-AVERAGE($I:$I))/_xlfn.STDEV.S($I:$I))&gt;1.96,"Atípico","No")</f>
        <v>No</v>
      </c>
      <c r="L4416" t="str">
        <f t="shared" si="136"/>
        <v>56+</v>
      </c>
      <c r="M4416" t="str">
        <f t="shared" si="137"/>
        <v>0-500.000</v>
      </c>
    </row>
    <row r="4417" spans="1:13" x14ac:dyDescent="0.35">
      <c r="A4417">
        <v>2063</v>
      </c>
      <c r="B4417" t="s">
        <v>15</v>
      </c>
      <c r="C4417">
        <v>269640.95</v>
      </c>
      <c r="D4417" t="s">
        <v>10</v>
      </c>
      <c r="E4417" t="s">
        <v>16</v>
      </c>
      <c r="F4417" t="s">
        <v>12</v>
      </c>
      <c r="G4417" t="s">
        <v>13</v>
      </c>
      <c r="H4417" t="s">
        <v>13</v>
      </c>
      <c r="I4417">
        <v>26</v>
      </c>
      <c r="J4417" t="str">
        <f>IF(ABS((C4417-AVERAGE($C:$C))/_xlfn.STDEV.S(moras2[SALARIO]))&gt;1.96,"Atípico","No")</f>
        <v>No</v>
      </c>
      <c r="K4417" t="str">
        <f>IF(ABS((moras2[[#This Row],[EDAD]]-AVERAGE($I:$I))/_xlfn.STDEV.S($I:$I))&gt;1.96,"Atípico","No")</f>
        <v>No</v>
      </c>
      <c r="L4417" t="str">
        <f t="shared" si="136"/>
        <v>26-35</v>
      </c>
      <c r="M4417" t="str">
        <f t="shared" si="137"/>
        <v>0-500.000</v>
      </c>
    </row>
    <row r="4418" spans="1:13" x14ac:dyDescent="0.35">
      <c r="A4418">
        <v>4053</v>
      </c>
      <c r="B4418" t="s">
        <v>15</v>
      </c>
      <c r="C4418">
        <v>269309.07</v>
      </c>
      <c r="D4418" t="s">
        <v>10</v>
      </c>
      <c r="E4418" t="s">
        <v>11</v>
      </c>
      <c r="F4418" t="s">
        <v>12</v>
      </c>
      <c r="G4418" t="s">
        <v>13</v>
      </c>
      <c r="H4418" t="s">
        <v>13</v>
      </c>
      <c r="I4418">
        <v>28</v>
      </c>
      <c r="J4418" t="str">
        <f>IF(ABS((C4418-AVERAGE($C:$C))/_xlfn.STDEV.S(moras2[SALARIO]))&gt;1.96,"Atípico","No")</f>
        <v>No</v>
      </c>
      <c r="K4418" t="str">
        <f>IF(ABS((moras2[[#This Row],[EDAD]]-AVERAGE($I:$I))/_xlfn.STDEV.S($I:$I))&gt;1.96,"Atípico","No")</f>
        <v>No</v>
      </c>
      <c r="L4418" t="str">
        <f t="shared" ref="L4418:L4481" si="138">IF(I4418&lt;=35,"26-35",IF(I4418&lt;=45,"36-45",IF(I4418&lt;=55,"46-55","56+")))</f>
        <v>26-35</v>
      </c>
      <c r="M4418" t="str">
        <f t="shared" ref="M4418:M4481" si="139">IF(C4418&lt;=500000,"0-500.000",
IF(C4418&lt;=1000000,"500.001-1.000.000",
IF(C4418&lt;=5000000,"1.000.001-5.000.000",
"5.000.001-16.858.742")))</f>
        <v>0-500.000</v>
      </c>
    </row>
    <row r="4419" spans="1:13" x14ac:dyDescent="0.35">
      <c r="A4419">
        <v>452</v>
      </c>
      <c r="B4419" t="s">
        <v>9</v>
      </c>
      <c r="C4419">
        <v>269000</v>
      </c>
      <c r="D4419" t="s">
        <v>10</v>
      </c>
      <c r="E4419" t="s">
        <v>16</v>
      </c>
      <c r="F4419" t="s">
        <v>12</v>
      </c>
      <c r="G4419" t="s">
        <v>12</v>
      </c>
      <c r="H4419" t="s">
        <v>13</v>
      </c>
      <c r="I4419">
        <v>43</v>
      </c>
      <c r="J4419" t="str">
        <f>IF(ABS((C4419-AVERAGE($C:$C))/_xlfn.STDEV.S(moras2[SALARIO]))&gt;1.96,"Atípico","No")</f>
        <v>No</v>
      </c>
      <c r="K4419" t="str">
        <f>IF(ABS((moras2[[#This Row],[EDAD]]-AVERAGE($I:$I))/_xlfn.STDEV.S($I:$I))&gt;1.96,"Atípico","No")</f>
        <v>No</v>
      </c>
      <c r="L4419" t="str">
        <f t="shared" si="138"/>
        <v>36-45</v>
      </c>
      <c r="M4419" t="str">
        <f t="shared" si="139"/>
        <v>0-500.000</v>
      </c>
    </row>
    <row r="4420" spans="1:13" x14ac:dyDescent="0.35">
      <c r="A4420">
        <v>4932</v>
      </c>
      <c r="B4420" t="s">
        <v>9</v>
      </c>
      <c r="C4420">
        <v>268990.86</v>
      </c>
      <c r="D4420" t="s">
        <v>10</v>
      </c>
      <c r="E4420" t="s">
        <v>16</v>
      </c>
      <c r="F4420" t="s">
        <v>12</v>
      </c>
      <c r="G4420" t="s">
        <v>13</v>
      </c>
      <c r="H4420" t="s">
        <v>13</v>
      </c>
      <c r="I4420">
        <v>26</v>
      </c>
      <c r="J4420" t="str">
        <f>IF(ABS((C4420-AVERAGE($C:$C))/_xlfn.STDEV.S(moras2[SALARIO]))&gt;1.96,"Atípico","No")</f>
        <v>No</v>
      </c>
      <c r="K4420" t="str">
        <f>IF(ABS((moras2[[#This Row],[EDAD]]-AVERAGE($I:$I))/_xlfn.STDEV.S($I:$I))&gt;1.96,"Atípico","No")</f>
        <v>No</v>
      </c>
      <c r="L4420" t="str">
        <f t="shared" si="138"/>
        <v>26-35</v>
      </c>
      <c r="M4420" t="str">
        <f t="shared" si="139"/>
        <v>0-500.000</v>
      </c>
    </row>
    <row r="4421" spans="1:13" x14ac:dyDescent="0.35">
      <c r="A4421">
        <v>3166</v>
      </c>
      <c r="B4421" t="s">
        <v>9</v>
      </c>
      <c r="C4421">
        <v>268811.75</v>
      </c>
      <c r="D4421" t="s">
        <v>10</v>
      </c>
      <c r="E4421" t="s">
        <v>11</v>
      </c>
      <c r="F4421" t="s">
        <v>12</v>
      </c>
      <c r="G4421" t="s">
        <v>13</v>
      </c>
      <c r="H4421" t="s">
        <v>13</v>
      </c>
      <c r="I4421">
        <v>33</v>
      </c>
      <c r="J4421" t="str">
        <f>IF(ABS((C4421-AVERAGE($C:$C))/_xlfn.STDEV.S(moras2[SALARIO]))&gt;1.96,"Atípico","No")</f>
        <v>No</v>
      </c>
      <c r="K4421" t="str">
        <f>IF(ABS((moras2[[#This Row],[EDAD]]-AVERAGE($I:$I))/_xlfn.STDEV.S($I:$I))&gt;1.96,"Atípico","No")</f>
        <v>No</v>
      </c>
      <c r="L4421" t="str">
        <f t="shared" si="138"/>
        <v>26-35</v>
      </c>
      <c r="M4421" t="str">
        <f t="shared" si="139"/>
        <v>0-500.000</v>
      </c>
    </row>
    <row r="4422" spans="1:13" x14ac:dyDescent="0.35">
      <c r="A4422">
        <v>1346</v>
      </c>
      <c r="B4422" t="s">
        <v>15</v>
      </c>
      <c r="C4422">
        <v>268333.33</v>
      </c>
      <c r="D4422" t="s">
        <v>10</v>
      </c>
      <c r="E4422" t="s">
        <v>16</v>
      </c>
      <c r="F4422" t="s">
        <v>12</v>
      </c>
      <c r="G4422" t="s">
        <v>13</v>
      </c>
      <c r="H4422" t="s">
        <v>13</v>
      </c>
      <c r="I4422">
        <v>29</v>
      </c>
      <c r="J4422" t="str">
        <f>IF(ABS((C4422-AVERAGE($C:$C))/_xlfn.STDEV.S(moras2[SALARIO]))&gt;1.96,"Atípico","No")</f>
        <v>No</v>
      </c>
      <c r="K4422" t="str">
        <f>IF(ABS((moras2[[#This Row],[EDAD]]-AVERAGE($I:$I))/_xlfn.STDEV.S($I:$I))&gt;1.96,"Atípico","No")</f>
        <v>No</v>
      </c>
      <c r="L4422" t="str">
        <f t="shared" si="138"/>
        <v>26-35</v>
      </c>
      <c r="M4422" t="str">
        <f t="shared" si="139"/>
        <v>0-500.000</v>
      </c>
    </row>
    <row r="4423" spans="1:13" x14ac:dyDescent="0.35">
      <c r="A4423">
        <v>57</v>
      </c>
      <c r="B4423" t="s">
        <v>15</v>
      </c>
      <c r="C4423">
        <v>267741.03999999998</v>
      </c>
      <c r="D4423" t="s">
        <v>10</v>
      </c>
      <c r="E4423" t="s">
        <v>16</v>
      </c>
      <c r="F4423" t="s">
        <v>12</v>
      </c>
      <c r="G4423" t="s">
        <v>13</v>
      </c>
      <c r="H4423" t="s">
        <v>13</v>
      </c>
      <c r="I4423">
        <v>32</v>
      </c>
      <c r="J4423" t="str">
        <f>IF(ABS((C4423-AVERAGE($C:$C))/_xlfn.STDEV.S(moras2[SALARIO]))&gt;1.96,"Atípico","No")</f>
        <v>No</v>
      </c>
      <c r="K4423" t="str">
        <f>IF(ABS((moras2[[#This Row],[EDAD]]-AVERAGE($I:$I))/_xlfn.STDEV.S($I:$I))&gt;1.96,"Atípico","No")</f>
        <v>No</v>
      </c>
      <c r="L4423" t="str">
        <f t="shared" si="138"/>
        <v>26-35</v>
      </c>
      <c r="M4423" t="str">
        <f t="shared" si="139"/>
        <v>0-500.000</v>
      </c>
    </row>
    <row r="4424" spans="1:13" x14ac:dyDescent="0.35">
      <c r="A4424">
        <v>4889</v>
      </c>
      <c r="B4424" t="s">
        <v>9</v>
      </c>
      <c r="C4424">
        <v>267520</v>
      </c>
      <c r="D4424" t="s">
        <v>10</v>
      </c>
      <c r="E4424" t="s">
        <v>16</v>
      </c>
      <c r="F4424" t="s">
        <v>12</v>
      </c>
      <c r="G4424" t="s">
        <v>13</v>
      </c>
      <c r="H4424" t="s">
        <v>13</v>
      </c>
      <c r="I4424">
        <v>56</v>
      </c>
      <c r="J4424" t="str">
        <f>IF(ABS((C4424-AVERAGE($C:$C))/_xlfn.STDEV.S(moras2[SALARIO]))&gt;1.96,"Atípico","No")</f>
        <v>No</v>
      </c>
      <c r="K4424" t="str">
        <f>IF(ABS((moras2[[#This Row],[EDAD]]-AVERAGE($I:$I))/_xlfn.STDEV.S($I:$I))&gt;1.96,"Atípico","No")</f>
        <v>No</v>
      </c>
      <c r="L4424" t="str">
        <f t="shared" si="138"/>
        <v>56+</v>
      </c>
      <c r="M4424" t="str">
        <f t="shared" si="139"/>
        <v>0-500.000</v>
      </c>
    </row>
    <row r="4425" spans="1:13" x14ac:dyDescent="0.35">
      <c r="A4425">
        <v>2030</v>
      </c>
      <c r="B4425" t="s">
        <v>15</v>
      </c>
      <c r="C4425">
        <v>267366</v>
      </c>
      <c r="D4425" t="s">
        <v>10</v>
      </c>
      <c r="E4425" t="s">
        <v>16</v>
      </c>
      <c r="F4425" t="s">
        <v>12</v>
      </c>
      <c r="G4425" t="s">
        <v>13</v>
      </c>
      <c r="H4425" t="s">
        <v>13</v>
      </c>
      <c r="I4425">
        <v>27</v>
      </c>
      <c r="J4425" t="str">
        <f>IF(ABS((C4425-AVERAGE($C:$C))/_xlfn.STDEV.S(moras2[SALARIO]))&gt;1.96,"Atípico","No")</f>
        <v>No</v>
      </c>
      <c r="K4425" t="str">
        <f>IF(ABS((moras2[[#This Row],[EDAD]]-AVERAGE($I:$I))/_xlfn.STDEV.S($I:$I))&gt;1.96,"Atípico","No")</f>
        <v>No</v>
      </c>
      <c r="L4425" t="str">
        <f t="shared" si="138"/>
        <v>26-35</v>
      </c>
      <c r="M4425" t="str">
        <f t="shared" si="139"/>
        <v>0-500.000</v>
      </c>
    </row>
    <row r="4426" spans="1:13" x14ac:dyDescent="0.35">
      <c r="A4426">
        <v>954</v>
      </c>
      <c r="B4426" t="s">
        <v>9</v>
      </c>
      <c r="C4426">
        <v>266831.25</v>
      </c>
      <c r="D4426" t="s">
        <v>10</v>
      </c>
      <c r="E4426" t="s">
        <v>16</v>
      </c>
      <c r="F4426" t="s">
        <v>12</v>
      </c>
      <c r="G4426" t="s">
        <v>13</v>
      </c>
      <c r="H4426" t="s">
        <v>13</v>
      </c>
      <c r="I4426">
        <v>21</v>
      </c>
      <c r="J4426" t="str">
        <f>IF(ABS((C4426-AVERAGE($C:$C))/_xlfn.STDEV.S(moras2[SALARIO]))&gt;1.96,"Atípico","No")</f>
        <v>No</v>
      </c>
      <c r="K4426" t="str">
        <f>IF(ABS((moras2[[#This Row],[EDAD]]-AVERAGE($I:$I))/_xlfn.STDEV.S($I:$I))&gt;1.96,"Atípico","No")</f>
        <v>No</v>
      </c>
      <c r="L4426" t="str">
        <f t="shared" si="138"/>
        <v>26-35</v>
      </c>
      <c r="M4426" t="str">
        <f t="shared" si="139"/>
        <v>0-500.000</v>
      </c>
    </row>
    <row r="4427" spans="1:13" x14ac:dyDescent="0.35">
      <c r="A4427">
        <v>1469</v>
      </c>
      <c r="B4427" t="s">
        <v>9</v>
      </c>
      <c r="C4427">
        <v>266800</v>
      </c>
      <c r="D4427" t="s">
        <v>10</v>
      </c>
      <c r="E4427" t="s">
        <v>16</v>
      </c>
      <c r="F4427" t="s">
        <v>12</v>
      </c>
      <c r="G4427" t="s">
        <v>13</v>
      </c>
      <c r="H4427" t="s">
        <v>13</v>
      </c>
      <c r="I4427">
        <v>44</v>
      </c>
      <c r="J4427" t="str">
        <f>IF(ABS((C4427-AVERAGE($C:$C))/_xlfn.STDEV.S(moras2[SALARIO]))&gt;1.96,"Atípico","No")</f>
        <v>No</v>
      </c>
      <c r="K4427" t="str">
        <f>IF(ABS((moras2[[#This Row],[EDAD]]-AVERAGE($I:$I))/_xlfn.STDEV.S($I:$I))&gt;1.96,"Atípico","No")</f>
        <v>No</v>
      </c>
      <c r="L4427" t="str">
        <f t="shared" si="138"/>
        <v>36-45</v>
      </c>
      <c r="M4427" t="str">
        <f t="shared" si="139"/>
        <v>0-500.000</v>
      </c>
    </row>
    <row r="4428" spans="1:13" x14ac:dyDescent="0.35">
      <c r="A4428">
        <v>2000</v>
      </c>
      <c r="B4428" t="s">
        <v>9</v>
      </c>
      <c r="C4428">
        <v>266719</v>
      </c>
      <c r="D4428" t="s">
        <v>10</v>
      </c>
      <c r="E4428" t="s">
        <v>16</v>
      </c>
      <c r="F4428" t="s">
        <v>12</v>
      </c>
      <c r="G4428" t="s">
        <v>13</v>
      </c>
      <c r="H4428" t="s">
        <v>13</v>
      </c>
      <c r="I4428">
        <v>36</v>
      </c>
      <c r="J4428" t="str">
        <f>IF(ABS((C4428-AVERAGE($C:$C))/_xlfn.STDEV.S(moras2[SALARIO]))&gt;1.96,"Atípico","No")</f>
        <v>No</v>
      </c>
      <c r="K4428" t="str">
        <f>IF(ABS((moras2[[#This Row],[EDAD]]-AVERAGE($I:$I))/_xlfn.STDEV.S($I:$I))&gt;1.96,"Atípico","No")</f>
        <v>No</v>
      </c>
      <c r="L4428" t="str">
        <f t="shared" si="138"/>
        <v>36-45</v>
      </c>
      <c r="M4428" t="str">
        <f t="shared" si="139"/>
        <v>0-500.000</v>
      </c>
    </row>
    <row r="4429" spans="1:13" x14ac:dyDescent="0.35">
      <c r="A4429">
        <v>1422</v>
      </c>
      <c r="B4429" t="s">
        <v>9</v>
      </c>
      <c r="C4429">
        <v>266625</v>
      </c>
      <c r="D4429" t="s">
        <v>10</v>
      </c>
      <c r="E4429" t="s">
        <v>16</v>
      </c>
      <c r="F4429" t="s">
        <v>12</v>
      </c>
      <c r="G4429" t="s">
        <v>13</v>
      </c>
      <c r="H4429" t="s">
        <v>13</v>
      </c>
      <c r="I4429">
        <v>50</v>
      </c>
      <c r="J4429" t="str">
        <f>IF(ABS((C4429-AVERAGE($C:$C))/_xlfn.STDEV.S(moras2[SALARIO]))&gt;1.96,"Atípico","No")</f>
        <v>No</v>
      </c>
      <c r="K4429" t="str">
        <f>IF(ABS((moras2[[#This Row],[EDAD]]-AVERAGE($I:$I))/_xlfn.STDEV.S($I:$I))&gt;1.96,"Atípico","No")</f>
        <v>No</v>
      </c>
      <c r="L4429" t="str">
        <f t="shared" si="138"/>
        <v>46-55</v>
      </c>
      <c r="M4429" t="str">
        <f t="shared" si="139"/>
        <v>0-500.000</v>
      </c>
    </row>
    <row r="4430" spans="1:13" x14ac:dyDescent="0.35">
      <c r="A4430">
        <v>3527</v>
      </c>
      <c r="B4430" t="s">
        <v>9</v>
      </c>
      <c r="C4430">
        <v>266400</v>
      </c>
      <c r="D4430" t="s">
        <v>10</v>
      </c>
      <c r="E4430" t="s">
        <v>16</v>
      </c>
      <c r="F4430" t="s">
        <v>12</v>
      </c>
      <c r="G4430" t="s">
        <v>13</v>
      </c>
      <c r="H4430" t="s">
        <v>12</v>
      </c>
      <c r="I4430">
        <v>36</v>
      </c>
      <c r="J4430" t="str">
        <f>IF(ABS((C4430-AVERAGE($C:$C))/_xlfn.STDEV.S(moras2[SALARIO]))&gt;1.96,"Atípico","No")</f>
        <v>No</v>
      </c>
      <c r="K4430" t="str">
        <f>IF(ABS((moras2[[#This Row],[EDAD]]-AVERAGE($I:$I))/_xlfn.STDEV.S($I:$I))&gt;1.96,"Atípico","No")</f>
        <v>No</v>
      </c>
      <c r="L4430" t="str">
        <f t="shared" si="138"/>
        <v>36-45</v>
      </c>
      <c r="M4430" t="str">
        <f t="shared" si="139"/>
        <v>0-500.000</v>
      </c>
    </row>
    <row r="4431" spans="1:13" x14ac:dyDescent="0.35">
      <c r="A4431">
        <v>3523</v>
      </c>
      <c r="B4431" t="s">
        <v>15</v>
      </c>
      <c r="C4431">
        <v>266312.05</v>
      </c>
      <c r="D4431" t="s">
        <v>10</v>
      </c>
      <c r="E4431" t="s">
        <v>16</v>
      </c>
      <c r="F4431" t="s">
        <v>12</v>
      </c>
      <c r="G4431" t="s">
        <v>13</v>
      </c>
      <c r="H4431" t="s">
        <v>13</v>
      </c>
      <c r="I4431">
        <v>21</v>
      </c>
      <c r="J4431" t="str">
        <f>IF(ABS((C4431-AVERAGE($C:$C))/_xlfn.STDEV.S(moras2[SALARIO]))&gt;1.96,"Atípico","No")</f>
        <v>No</v>
      </c>
      <c r="K4431" t="str">
        <f>IF(ABS((moras2[[#This Row],[EDAD]]-AVERAGE($I:$I))/_xlfn.STDEV.S($I:$I))&gt;1.96,"Atípico","No")</f>
        <v>No</v>
      </c>
      <c r="L4431" t="str">
        <f t="shared" si="138"/>
        <v>26-35</v>
      </c>
      <c r="M4431" t="str">
        <f t="shared" si="139"/>
        <v>0-500.000</v>
      </c>
    </row>
    <row r="4432" spans="1:13" x14ac:dyDescent="0.35">
      <c r="A4432">
        <v>735</v>
      </c>
      <c r="B4432" t="s">
        <v>9</v>
      </c>
      <c r="C4432">
        <v>266312</v>
      </c>
      <c r="D4432" t="s">
        <v>10</v>
      </c>
      <c r="E4432" t="s">
        <v>16</v>
      </c>
      <c r="F4432" t="s">
        <v>12</v>
      </c>
      <c r="G4432" t="s">
        <v>13</v>
      </c>
      <c r="H4432" t="s">
        <v>13</v>
      </c>
      <c r="I4432">
        <v>22</v>
      </c>
      <c r="J4432" t="str">
        <f>IF(ABS((C4432-AVERAGE($C:$C))/_xlfn.STDEV.S(moras2[SALARIO]))&gt;1.96,"Atípico","No")</f>
        <v>No</v>
      </c>
      <c r="K4432" t="str">
        <f>IF(ABS((moras2[[#This Row],[EDAD]]-AVERAGE($I:$I))/_xlfn.STDEV.S($I:$I))&gt;1.96,"Atípico","No")</f>
        <v>No</v>
      </c>
      <c r="L4432" t="str">
        <f t="shared" si="138"/>
        <v>26-35</v>
      </c>
      <c r="M4432" t="str">
        <f t="shared" si="139"/>
        <v>0-500.000</v>
      </c>
    </row>
    <row r="4433" spans="1:13" x14ac:dyDescent="0.35">
      <c r="A4433">
        <v>1665</v>
      </c>
      <c r="B4433" t="s">
        <v>9</v>
      </c>
      <c r="C4433">
        <v>266312</v>
      </c>
      <c r="D4433" t="s">
        <v>10</v>
      </c>
      <c r="E4433" t="s">
        <v>16</v>
      </c>
      <c r="F4433" t="s">
        <v>12</v>
      </c>
      <c r="G4433" t="s">
        <v>13</v>
      </c>
      <c r="H4433" t="s">
        <v>13</v>
      </c>
      <c r="I4433">
        <v>29</v>
      </c>
      <c r="J4433" t="str">
        <f>IF(ABS((C4433-AVERAGE($C:$C))/_xlfn.STDEV.S(moras2[SALARIO]))&gt;1.96,"Atípico","No")</f>
        <v>No</v>
      </c>
      <c r="K4433" t="str">
        <f>IF(ABS((moras2[[#This Row],[EDAD]]-AVERAGE($I:$I))/_xlfn.STDEV.S($I:$I))&gt;1.96,"Atípico","No")</f>
        <v>No</v>
      </c>
      <c r="L4433" t="str">
        <f t="shared" si="138"/>
        <v>26-35</v>
      </c>
      <c r="M4433" t="str">
        <f t="shared" si="139"/>
        <v>0-500.000</v>
      </c>
    </row>
    <row r="4434" spans="1:13" x14ac:dyDescent="0.35">
      <c r="A4434">
        <v>3404</v>
      </c>
      <c r="B4434" t="s">
        <v>9</v>
      </c>
      <c r="C4434">
        <v>264929.65999999997</v>
      </c>
      <c r="D4434" t="s">
        <v>10</v>
      </c>
      <c r="E4434" t="s">
        <v>16</v>
      </c>
      <c r="F4434" t="s">
        <v>12</v>
      </c>
      <c r="G4434" t="s">
        <v>13</v>
      </c>
      <c r="H4434" t="s">
        <v>13</v>
      </c>
      <c r="I4434">
        <v>48</v>
      </c>
      <c r="J4434" t="str">
        <f>IF(ABS((C4434-AVERAGE($C:$C))/_xlfn.STDEV.S(moras2[SALARIO]))&gt;1.96,"Atípico","No")</f>
        <v>No</v>
      </c>
      <c r="K4434" t="str">
        <f>IF(ABS((moras2[[#This Row],[EDAD]]-AVERAGE($I:$I))/_xlfn.STDEV.S($I:$I))&gt;1.96,"Atípico","No")</f>
        <v>No</v>
      </c>
      <c r="L4434" t="str">
        <f t="shared" si="138"/>
        <v>46-55</v>
      </c>
      <c r="M4434" t="str">
        <f t="shared" si="139"/>
        <v>0-500.000</v>
      </c>
    </row>
    <row r="4435" spans="1:13" x14ac:dyDescent="0.35">
      <c r="A4435">
        <v>9</v>
      </c>
      <c r="B4435" t="s">
        <v>15</v>
      </c>
      <c r="C4435">
        <v>264703.96000000002</v>
      </c>
      <c r="D4435" t="s">
        <v>10</v>
      </c>
      <c r="E4435" t="s">
        <v>16</v>
      </c>
      <c r="F4435" t="s">
        <v>12</v>
      </c>
      <c r="G4435" t="s">
        <v>13</v>
      </c>
      <c r="H4435" t="s">
        <v>13</v>
      </c>
      <c r="I4435">
        <v>21</v>
      </c>
      <c r="J4435" t="str">
        <f>IF(ABS((C4435-AVERAGE($C:$C))/_xlfn.STDEV.S(moras2[SALARIO]))&gt;1.96,"Atípico","No")</f>
        <v>No</v>
      </c>
      <c r="K4435" t="str">
        <f>IF(ABS((moras2[[#This Row],[EDAD]]-AVERAGE($I:$I))/_xlfn.STDEV.S($I:$I))&gt;1.96,"Atípico","No")</f>
        <v>No</v>
      </c>
      <c r="L4435" t="str">
        <f t="shared" si="138"/>
        <v>26-35</v>
      </c>
      <c r="M4435" t="str">
        <f t="shared" si="139"/>
        <v>0-500.000</v>
      </c>
    </row>
    <row r="4436" spans="1:13" x14ac:dyDescent="0.35">
      <c r="A4436">
        <v>2786</v>
      </c>
      <c r="B4436" t="s">
        <v>9</v>
      </c>
      <c r="C4436">
        <v>264600</v>
      </c>
      <c r="D4436" t="s">
        <v>10</v>
      </c>
      <c r="E4436" t="s">
        <v>16</v>
      </c>
      <c r="F4436" t="s">
        <v>12</v>
      </c>
      <c r="G4436" t="s">
        <v>13</v>
      </c>
      <c r="H4436" t="s">
        <v>13</v>
      </c>
      <c r="I4436">
        <v>30</v>
      </c>
      <c r="J4436" t="str">
        <f>IF(ABS((C4436-AVERAGE($C:$C))/_xlfn.STDEV.S(moras2[SALARIO]))&gt;1.96,"Atípico","No")</f>
        <v>No</v>
      </c>
      <c r="K4436" t="str">
        <f>IF(ABS((moras2[[#This Row],[EDAD]]-AVERAGE($I:$I))/_xlfn.STDEV.S($I:$I))&gt;1.96,"Atípico","No")</f>
        <v>No</v>
      </c>
      <c r="L4436" t="str">
        <f t="shared" si="138"/>
        <v>26-35</v>
      </c>
      <c r="M4436" t="str">
        <f t="shared" si="139"/>
        <v>0-500.000</v>
      </c>
    </row>
    <row r="4437" spans="1:13" x14ac:dyDescent="0.35">
      <c r="A4437">
        <v>3282</v>
      </c>
      <c r="B4437" t="s">
        <v>15</v>
      </c>
      <c r="C4437">
        <v>264315.09999999998</v>
      </c>
      <c r="D4437" t="s">
        <v>10</v>
      </c>
      <c r="E4437" t="s">
        <v>16</v>
      </c>
      <c r="F4437" t="s">
        <v>12</v>
      </c>
      <c r="G4437" t="s">
        <v>13</v>
      </c>
      <c r="H4437" t="s">
        <v>13</v>
      </c>
      <c r="I4437">
        <v>23</v>
      </c>
      <c r="J4437" t="str">
        <f>IF(ABS((C4437-AVERAGE($C:$C))/_xlfn.STDEV.S(moras2[SALARIO]))&gt;1.96,"Atípico","No")</f>
        <v>No</v>
      </c>
      <c r="K4437" t="str">
        <f>IF(ABS((moras2[[#This Row],[EDAD]]-AVERAGE($I:$I))/_xlfn.STDEV.S($I:$I))&gt;1.96,"Atípico","No")</f>
        <v>No</v>
      </c>
      <c r="L4437" t="str">
        <f t="shared" si="138"/>
        <v>26-35</v>
      </c>
      <c r="M4437" t="str">
        <f t="shared" si="139"/>
        <v>0-500.000</v>
      </c>
    </row>
    <row r="4438" spans="1:13" x14ac:dyDescent="0.35">
      <c r="A4438">
        <v>1027</v>
      </c>
      <c r="B4438" t="s">
        <v>15</v>
      </c>
      <c r="C4438">
        <v>264120</v>
      </c>
      <c r="D4438" t="s">
        <v>10</v>
      </c>
      <c r="E4438" t="s">
        <v>16</v>
      </c>
      <c r="F4438" t="s">
        <v>12</v>
      </c>
      <c r="G4438" t="s">
        <v>13</v>
      </c>
      <c r="H4438" t="s">
        <v>12</v>
      </c>
      <c r="I4438">
        <v>32</v>
      </c>
      <c r="J4438" t="str">
        <f>IF(ABS((C4438-AVERAGE($C:$C))/_xlfn.STDEV.S(moras2[SALARIO]))&gt;1.96,"Atípico","No")</f>
        <v>No</v>
      </c>
      <c r="K4438" t="str">
        <f>IF(ABS((moras2[[#This Row],[EDAD]]-AVERAGE($I:$I))/_xlfn.STDEV.S($I:$I))&gt;1.96,"Atípico","No")</f>
        <v>No</v>
      </c>
      <c r="L4438" t="str">
        <f t="shared" si="138"/>
        <v>26-35</v>
      </c>
      <c r="M4438" t="str">
        <f t="shared" si="139"/>
        <v>0-500.000</v>
      </c>
    </row>
    <row r="4439" spans="1:13" x14ac:dyDescent="0.35">
      <c r="A4439">
        <v>3413</v>
      </c>
      <c r="B4439" t="s">
        <v>9</v>
      </c>
      <c r="C4439">
        <v>263696</v>
      </c>
      <c r="D4439" t="s">
        <v>10</v>
      </c>
      <c r="E4439" t="s">
        <v>16</v>
      </c>
      <c r="F4439" t="s">
        <v>12</v>
      </c>
      <c r="G4439" t="s">
        <v>13</v>
      </c>
      <c r="H4439" t="s">
        <v>12</v>
      </c>
      <c r="I4439">
        <v>60</v>
      </c>
      <c r="J4439" t="str">
        <f>IF(ABS((C4439-AVERAGE($C:$C))/_xlfn.STDEV.S(moras2[SALARIO]))&gt;1.96,"Atípico","No")</f>
        <v>No</v>
      </c>
      <c r="K4439" t="str">
        <f>IF(ABS((moras2[[#This Row],[EDAD]]-AVERAGE($I:$I))/_xlfn.STDEV.S($I:$I))&gt;1.96,"Atípico","No")</f>
        <v>No</v>
      </c>
      <c r="L4439" t="str">
        <f t="shared" si="138"/>
        <v>56+</v>
      </c>
      <c r="M4439" t="str">
        <f t="shared" si="139"/>
        <v>0-500.000</v>
      </c>
    </row>
    <row r="4440" spans="1:13" x14ac:dyDescent="0.35">
      <c r="A4440">
        <v>1392</v>
      </c>
      <c r="B4440" t="s">
        <v>9</v>
      </c>
      <c r="C4440">
        <v>263640</v>
      </c>
      <c r="D4440" t="s">
        <v>10</v>
      </c>
      <c r="E4440" t="s">
        <v>16</v>
      </c>
      <c r="F4440" t="s">
        <v>12</v>
      </c>
      <c r="G4440" t="s">
        <v>13</v>
      </c>
      <c r="H4440" t="s">
        <v>13</v>
      </c>
      <c r="I4440">
        <v>31</v>
      </c>
      <c r="J4440" t="str">
        <f>IF(ABS((C4440-AVERAGE($C:$C))/_xlfn.STDEV.S(moras2[SALARIO]))&gt;1.96,"Atípico","No")</f>
        <v>No</v>
      </c>
      <c r="K4440" t="str">
        <f>IF(ABS((moras2[[#This Row],[EDAD]]-AVERAGE($I:$I))/_xlfn.STDEV.S($I:$I))&gt;1.96,"Atípico","No")</f>
        <v>No</v>
      </c>
      <c r="L4440" t="str">
        <f t="shared" si="138"/>
        <v>26-35</v>
      </c>
      <c r="M4440" t="str">
        <f t="shared" si="139"/>
        <v>0-500.000</v>
      </c>
    </row>
    <row r="4441" spans="1:13" x14ac:dyDescent="0.35">
      <c r="A4441">
        <v>4583</v>
      </c>
      <c r="B4441" t="s">
        <v>9</v>
      </c>
      <c r="C4441">
        <v>263622.26</v>
      </c>
      <c r="D4441" t="s">
        <v>10</v>
      </c>
      <c r="E4441" t="s">
        <v>16</v>
      </c>
      <c r="F4441" t="s">
        <v>12</v>
      </c>
      <c r="G4441" t="s">
        <v>13</v>
      </c>
      <c r="H4441" t="s">
        <v>13</v>
      </c>
      <c r="I4441">
        <v>20</v>
      </c>
      <c r="J4441" t="str">
        <f>IF(ABS((C4441-AVERAGE($C:$C))/_xlfn.STDEV.S(moras2[SALARIO]))&gt;1.96,"Atípico","No")</f>
        <v>No</v>
      </c>
      <c r="K4441" t="str">
        <f>IF(ABS((moras2[[#This Row],[EDAD]]-AVERAGE($I:$I))/_xlfn.STDEV.S($I:$I))&gt;1.96,"Atípico","No")</f>
        <v>No</v>
      </c>
      <c r="L4441" t="str">
        <f t="shared" si="138"/>
        <v>26-35</v>
      </c>
      <c r="M4441" t="str">
        <f t="shared" si="139"/>
        <v>0-500.000</v>
      </c>
    </row>
    <row r="4442" spans="1:13" x14ac:dyDescent="0.35">
      <c r="A4442">
        <v>1555</v>
      </c>
      <c r="B4442" t="s">
        <v>15</v>
      </c>
      <c r="C4442">
        <v>263473.09000000003</v>
      </c>
      <c r="D4442" t="s">
        <v>14</v>
      </c>
      <c r="E4442" t="s">
        <v>11</v>
      </c>
      <c r="F4442" t="s">
        <v>12</v>
      </c>
      <c r="G4442" t="s">
        <v>13</v>
      </c>
      <c r="H4442" t="s">
        <v>13</v>
      </c>
      <c r="I4442">
        <v>73</v>
      </c>
      <c r="J4442" t="str">
        <f>IF(ABS((C4442-AVERAGE($C:$C))/_xlfn.STDEV.S(moras2[SALARIO]))&gt;1.96,"Atípico","No")</f>
        <v>No</v>
      </c>
      <c r="K4442" t="str">
        <f>IF(ABS((moras2[[#This Row],[EDAD]]-AVERAGE($I:$I))/_xlfn.STDEV.S($I:$I))&gt;1.96,"Atípico","No")</f>
        <v>Atípico</v>
      </c>
      <c r="L4442" t="str">
        <f t="shared" si="138"/>
        <v>56+</v>
      </c>
      <c r="M4442" t="str">
        <f t="shared" si="139"/>
        <v>0-500.000</v>
      </c>
    </row>
    <row r="4443" spans="1:13" x14ac:dyDescent="0.35">
      <c r="A4443">
        <v>298</v>
      </c>
      <c r="B4443" t="s">
        <v>9</v>
      </c>
      <c r="C4443">
        <v>263360.19</v>
      </c>
      <c r="D4443" t="s">
        <v>10</v>
      </c>
      <c r="E4443" t="s">
        <v>16</v>
      </c>
      <c r="F4443" t="s">
        <v>12</v>
      </c>
      <c r="G4443" t="s">
        <v>13</v>
      </c>
      <c r="H4443" t="s">
        <v>13</v>
      </c>
      <c r="I4443">
        <v>24</v>
      </c>
      <c r="J4443" t="str">
        <f>IF(ABS((C4443-AVERAGE($C:$C))/_xlfn.STDEV.S(moras2[SALARIO]))&gt;1.96,"Atípico","No")</f>
        <v>No</v>
      </c>
      <c r="K4443" t="str">
        <f>IF(ABS((moras2[[#This Row],[EDAD]]-AVERAGE($I:$I))/_xlfn.STDEV.S($I:$I))&gt;1.96,"Atípico","No")</f>
        <v>No</v>
      </c>
      <c r="L4443" t="str">
        <f t="shared" si="138"/>
        <v>26-35</v>
      </c>
      <c r="M4443" t="str">
        <f t="shared" si="139"/>
        <v>0-500.000</v>
      </c>
    </row>
    <row r="4444" spans="1:13" x14ac:dyDescent="0.35">
      <c r="A4444">
        <v>4152</v>
      </c>
      <c r="B4444" t="s">
        <v>9</v>
      </c>
      <c r="C4444">
        <v>263305</v>
      </c>
      <c r="D4444" t="s">
        <v>10</v>
      </c>
      <c r="E4444" t="s">
        <v>16</v>
      </c>
      <c r="F4444" t="s">
        <v>12</v>
      </c>
      <c r="G4444" t="s">
        <v>13</v>
      </c>
      <c r="H4444" t="s">
        <v>12</v>
      </c>
      <c r="I4444">
        <v>34</v>
      </c>
      <c r="J4444" t="str">
        <f>IF(ABS((C4444-AVERAGE($C:$C))/_xlfn.STDEV.S(moras2[SALARIO]))&gt;1.96,"Atípico","No")</f>
        <v>No</v>
      </c>
      <c r="K4444" t="str">
        <f>IF(ABS((moras2[[#This Row],[EDAD]]-AVERAGE($I:$I))/_xlfn.STDEV.S($I:$I))&gt;1.96,"Atípico","No")</f>
        <v>No</v>
      </c>
      <c r="L4444" t="str">
        <f t="shared" si="138"/>
        <v>26-35</v>
      </c>
      <c r="M4444" t="str">
        <f t="shared" si="139"/>
        <v>0-500.000</v>
      </c>
    </row>
    <row r="4445" spans="1:13" x14ac:dyDescent="0.35">
      <c r="A4445">
        <v>2223</v>
      </c>
      <c r="B4445" t="s">
        <v>9</v>
      </c>
      <c r="C4445">
        <v>263208.75</v>
      </c>
      <c r="D4445" t="s">
        <v>10</v>
      </c>
      <c r="E4445" t="s">
        <v>16</v>
      </c>
      <c r="F4445" t="s">
        <v>12</v>
      </c>
      <c r="G4445" t="s">
        <v>13</v>
      </c>
      <c r="H4445" t="s">
        <v>13</v>
      </c>
      <c r="I4445">
        <v>25</v>
      </c>
      <c r="J4445" t="str">
        <f>IF(ABS((C4445-AVERAGE($C:$C))/_xlfn.STDEV.S(moras2[SALARIO]))&gt;1.96,"Atípico","No")</f>
        <v>No</v>
      </c>
      <c r="K4445" t="str">
        <f>IF(ABS((moras2[[#This Row],[EDAD]]-AVERAGE($I:$I))/_xlfn.STDEV.S($I:$I))&gt;1.96,"Atípico","No")</f>
        <v>No</v>
      </c>
      <c r="L4445" t="str">
        <f t="shared" si="138"/>
        <v>26-35</v>
      </c>
      <c r="M4445" t="str">
        <f t="shared" si="139"/>
        <v>0-500.000</v>
      </c>
    </row>
    <row r="4446" spans="1:13" x14ac:dyDescent="0.35">
      <c r="A4446">
        <v>260</v>
      </c>
      <c r="B4446" t="s">
        <v>9</v>
      </c>
      <c r="C4446">
        <v>262016</v>
      </c>
      <c r="D4446" t="s">
        <v>10</v>
      </c>
      <c r="E4446" t="s">
        <v>16</v>
      </c>
      <c r="F4446" t="s">
        <v>12</v>
      </c>
      <c r="G4446" t="s">
        <v>13</v>
      </c>
      <c r="H4446" t="s">
        <v>13</v>
      </c>
      <c r="I4446">
        <v>40</v>
      </c>
      <c r="J4446" t="str">
        <f>IF(ABS((C4446-AVERAGE($C:$C))/_xlfn.STDEV.S(moras2[SALARIO]))&gt;1.96,"Atípico","No")</f>
        <v>No</v>
      </c>
      <c r="K4446" t="str">
        <f>IF(ABS((moras2[[#This Row],[EDAD]]-AVERAGE($I:$I))/_xlfn.STDEV.S($I:$I))&gt;1.96,"Atípico","No")</f>
        <v>No</v>
      </c>
      <c r="L4446" t="str">
        <f t="shared" si="138"/>
        <v>36-45</v>
      </c>
      <c r="M4446" t="str">
        <f t="shared" si="139"/>
        <v>0-500.000</v>
      </c>
    </row>
    <row r="4447" spans="1:13" x14ac:dyDescent="0.35">
      <c r="A4447">
        <v>1576</v>
      </c>
      <c r="B4447" t="s">
        <v>9</v>
      </c>
      <c r="C4447">
        <v>261897.3</v>
      </c>
      <c r="D4447" t="s">
        <v>10</v>
      </c>
      <c r="E4447" t="s">
        <v>16</v>
      </c>
      <c r="F4447" t="s">
        <v>12</v>
      </c>
      <c r="G4447" t="s">
        <v>12</v>
      </c>
      <c r="H4447" t="s">
        <v>13</v>
      </c>
      <c r="I4447">
        <v>57</v>
      </c>
      <c r="J4447" t="str">
        <f>IF(ABS((C4447-AVERAGE($C:$C))/_xlfn.STDEV.S(moras2[SALARIO]))&gt;1.96,"Atípico","No")</f>
        <v>No</v>
      </c>
      <c r="K4447" t="str">
        <f>IF(ABS((moras2[[#This Row],[EDAD]]-AVERAGE($I:$I))/_xlfn.STDEV.S($I:$I))&gt;1.96,"Atípico","No")</f>
        <v>No</v>
      </c>
      <c r="L4447" t="str">
        <f t="shared" si="138"/>
        <v>56+</v>
      </c>
      <c r="M4447" t="str">
        <f t="shared" si="139"/>
        <v>0-500.000</v>
      </c>
    </row>
    <row r="4448" spans="1:13" x14ac:dyDescent="0.35">
      <c r="A4448">
        <v>818</v>
      </c>
      <c r="B4448" t="s">
        <v>15</v>
      </c>
      <c r="C4448">
        <v>261476.98</v>
      </c>
      <c r="D4448" t="s">
        <v>10</v>
      </c>
      <c r="E4448" t="s">
        <v>11</v>
      </c>
      <c r="F4448" t="s">
        <v>12</v>
      </c>
      <c r="G4448" t="s">
        <v>13</v>
      </c>
      <c r="H4448" t="s">
        <v>13</v>
      </c>
      <c r="I4448">
        <v>33</v>
      </c>
      <c r="J4448" t="str">
        <f>IF(ABS((C4448-AVERAGE($C:$C))/_xlfn.STDEV.S(moras2[SALARIO]))&gt;1.96,"Atípico","No")</f>
        <v>No</v>
      </c>
      <c r="K4448" t="str">
        <f>IF(ABS((moras2[[#This Row],[EDAD]]-AVERAGE($I:$I))/_xlfn.STDEV.S($I:$I))&gt;1.96,"Atípico","No")</f>
        <v>No</v>
      </c>
      <c r="L4448" t="str">
        <f t="shared" si="138"/>
        <v>26-35</v>
      </c>
      <c r="M4448" t="str">
        <f t="shared" si="139"/>
        <v>0-500.000</v>
      </c>
    </row>
    <row r="4449" spans="1:13" x14ac:dyDescent="0.35">
      <c r="A4449">
        <v>3915</v>
      </c>
      <c r="B4449" t="s">
        <v>9</v>
      </c>
      <c r="C4449">
        <v>260561</v>
      </c>
      <c r="D4449" t="s">
        <v>10</v>
      </c>
      <c r="E4449" t="s">
        <v>16</v>
      </c>
      <c r="F4449" t="s">
        <v>12</v>
      </c>
      <c r="G4449" t="s">
        <v>13</v>
      </c>
      <c r="H4449" t="s">
        <v>13</v>
      </c>
      <c r="I4449">
        <v>52</v>
      </c>
      <c r="J4449" t="str">
        <f>IF(ABS((C4449-AVERAGE($C:$C))/_xlfn.STDEV.S(moras2[SALARIO]))&gt;1.96,"Atípico","No")</f>
        <v>No</v>
      </c>
      <c r="K4449" t="str">
        <f>IF(ABS((moras2[[#This Row],[EDAD]]-AVERAGE($I:$I))/_xlfn.STDEV.S($I:$I))&gt;1.96,"Atípico","No")</f>
        <v>No</v>
      </c>
      <c r="L4449" t="str">
        <f t="shared" si="138"/>
        <v>46-55</v>
      </c>
      <c r="M4449" t="str">
        <f t="shared" si="139"/>
        <v>0-500.000</v>
      </c>
    </row>
    <row r="4450" spans="1:13" x14ac:dyDescent="0.35">
      <c r="A4450">
        <v>3890</v>
      </c>
      <c r="B4450" t="s">
        <v>15</v>
      </c>
      <c r="C4450">
        <v>260000</v>
      </c>
      <c r="D4450" t="s">
        <v>10</v>
      </c>
      <c r="E4450" t="s">
        <v>16</v>
      </c>
      <c r="F4450" t="s">
        <v>12</v>
      </c>
      <c r="G4450" t="s">
        <v>13</v>
      </c>
      <c r="H4450" t="s">
        <v>13</v>
      </c>
      <c r="I4450">
        <v>29</v>
      </c>
      <c r="J4450" t="str">
        <f>IF(ABS((C4450-AVERAGE($C:$C))/_xlfn.STDEV.S(moras2[SALARIO]))&gt;1.96,"Atípico","No")</f>
        <v>No</v>
      </c>
      <c r="K4450" t="str">
        <f>IF(ABS((moras2[[#This Row],[EDAD]]-AVERAGE($I:$I))/_xlfn.STDEV.S($I:$I))&gt;1.96,"Atípico","No")</f>
        <v>No</v>
      </c>
      <c r="L4450" t="str">
        <f t="shared" si="138"/>
        <v>26-35</v>
      </c>
      <c r="M4450" t="str">
        <f t="shared" si="139"/>
        <v>0-500.000</v>
      </c>
    </row>
    <row r="4451" spans="1:13" x14ac:dyDescent="0.35">
      <c r="A4451">
        <v>860</v>
      </c>
      <c r="B4451" t="s">
        <v>15</v>
      </c>
      <c r="C4451">
        <v>260000</v>
      </c>
      <c r="D4451" t="s">
        <v>10</v>
      </c>
      <c r="E4451" t="s">
        <v>16</v>
      </c>
      <c r="F4451" t="s">
        <v>12</v>
      </c>
      <c r="G4451" t="s">
        <v>13</v>
      </c>
      <c r="H4451" t="s">
        <v>12</v>
      </c>
      <c r="I4451">
        <v>37</v>
      </c>
      <c r="J4451" t="str">
        <f>IF(ABS((C4451-AVERAGE($C:$C))/_xlfn.STDEV.S(moras2[SALARIO]))&gt;1.96,"Atípico","No")</f>
        <v>No</v>
      </c>
      <c r="K4451" t="str">
        <f>IF(ABS((moras2[[#This Row],[EDAD]]-AVERAGE($I:$I))/_xlfn.STDEV.S($I:$I))&gt;1.96,"Atípico","No")</f>
        <v>No</v>
      </c>
      <c r="L4451" t="str">
        <f t="shared" si="138"/>
        <v>36-45</v>
      </c>
      <c r="M4451" t="str">
        <f t="shared" si="139"/>
        <v>0-500.000</v>
      </c>
    </row>
    <row r="4452" spans="1:13" x14ac:dyDescent="0.35">
      <c r="A4452">
        <v>2101</v>
      </c>
      <c r="B4452" t="s">
        <v>9</v>
      </c>
      <c r="C4452">
        <v>260000</v>
      </c>
      <c r="D4452" t="s">
        <v>10</v>
      </c>
      <c r="E4452" t="s">
        <v>16</v>
      </c>
      <c r="F4452" t="s">
        <v>12</v>
      </c>
      <c r="G4452" t="s">
        <v>13</v>
      </c>
      <c r="H4452" t="s">
        <v>12</v>
      </c>
      <c r="I4452">
        <v>37</v>
      </c>
      <c r="J4452" t="str">
        <f>IF(ABS((C4452-AVERAGE($C:$C))/_xlfn.STDEV.S(moras2[SALARIO]))&gt;1.96,"Atípico","No")</f>
        <v>No</v>
      </c>
      <c r="K4452" t="str">
        <f>IF(ABS((moras2[[#This Row],[EDAD]]-AVERAGE($I:$I))/_xlfn.STDEV.S($I:$I))&gt;1.96,"Atípico","No")</f>
        <v>No</v>
      </c>
      <c r="L4452" t="str">
        <f t="shared" si="138"/>
        <v>36-45</v>
      </c>
      <c r="M4452" t="str">
        <f t="shared" si="139"/>
        <v>0-500.000</v>
      </c>
    </row>
    <row r="4453" spans="1:13" x14ac:dyDescent="0.35">
      <c r="A4453">
        <v>3722</v>
      </c>
      <c r="B4453" t="s">
        <v>9</v>
      </c>
      <c r="C4453">
        <v>260000</v>
      </c>
      <c r="D4453" t="s">
        <v>10</v>
      </c>
      <c r="E4453" t="s">
        <v>16</v>
      </c>
      <c r="F4453" t="s">
        <v>12</v>
      </c>
      <c r="G4453" t="s">
        <v>13</v>
      </c>
      <c r="H4453" t="s">
        <v>12</v>
      </c>
      <c r="I4453">
        <v>37</v>
      </c>
      <c r="J4453" t="str">
        <f>IF(ABS((C4453-AVERAGE($C:$C))/_xlfn.STDEV.S(moras2[SALARIO]))&gt;1.96,"Atípico","No")</f>
        <v>No</v>
      </c>
      <c r="K4453" t="str">
        <f>IF(ABS((moras2[[#This Row],[EDAD]]-AVERAGE($I:$I))/_xlfn.STDEV.S($I:$I))&gt;1.96,"Atípico","No")</f>
        <v>No</v>
      </c>
      <c r="L4453" t="str">
        <f t="shared" si="138"/>
        <v>36-45</v>
      </c>
      <c r="M4453" t="str">
        <f t="shared" si="139"/>
        <v>0-500.000</v>
      </c>
    </row>
    <row r="4454" spans="1:13" x14ac:dyDescent="0.35">
      <c r="A4454">
        <v>2385</v>
      </c>
      <c r="B4454" t="s">
        <v>15</v>
      </c>
      <c r="C4454">
        <v>260000</v>
      </c>
      <c r="D4454" t="s">
        <v>10</v>
      </c>
      <c r="E4454" t="s">
        <v>16</v>
      </c>
      <c r="F4454" t="s">
        <v>12</v>
      </c>
      <c r="G4454" t="s">
        <v>13</v>
      </c>
      <c r="H4454" t="s">
        <v>12</v>
      </c>
      <c r="I4454">
        <v>39</v>
      </c>
      <c r="J4454" t="str">
        <f>IF(ABS((C4454-AVERAGE($C:$C))/_xlfn.STDEV.S(moras2[SALARIO]))&gt;1.96,"Atípico","No")</f>
        <v>No</v>
      </c>
      <c r="K4454" t="str">
        <f>IF(ABS((moras2[[#This Row],[EDAD]]-AVERAGE($I:$I))/_xlfn.STDEV.S($I:$I))&gt;1.96,"Atípico","No")</f>
        <v>No</v>
      </c>
      <c r="L4454" t="str">
        <f t="shared" si="138"/>
        <v>36-45</v>
      </c>
      <c r="M4454" t="str">
        <f t="shared" si="139"/>
        <v>0-500.000</v>
      </c>
    </row>
    <row r="4455" spans="1:13" x14ac:dyDescent="0.35">
      <c r="A4455">
        <v>1247</v>
      </c>
      <c r="B4455" t="s">
        <v>9</v>
      </c>
      <c r="C4455">
        <v>260000</v>
      </c>
      <c r="D4455" t="s">
        <v>10</v>
      </c>
      <c r="E4455" t="s">
        <v>16</v>
      </c>
      <c r="F4455" t="s">
        <v>12</v>
      </c>
      <c r="G4455" t="s">
        <v>13</v>
      </c>
      <c r="H4455" t="s">
        <v>12</v>
      </c>
      <c r="I4455">
        <v>40</v>
      </c>
      <c r="J4455" t="str">
        <f>IF(ABS((C4455-AVERAGE($C:$C))/_xlfn.STDEV.S(moras2[SALARIO]))&gt;1.96,"Atípico","No")</f>
        <v>No</v>
      </c>
      <c r="K4455" t="str">
        <f>IF(ABS((moras2[[#This Row],[EDAD]]-AVERAGE($I:$I))/_xlfn.STDEV.S($I:$I))&gt;1.96,"Atípico","No")</f>
        <v>No</v>
      </c>
      <c r="L4455" t="str">
        <f t="shared" si="138"/>
        <v>36-45</v>
      </c>
      <c r="M4455" t="str">
        <f t="shared" si="139"/>
        <v>0-500.000</v>
      </c>
    </row>
    <row r="4456" spans="1:13" x14ac:dyDescent="0.35">
      <c r="A4456">
        <v>1853</v>
      </c>
      <c r="B4456" t="s">
        <v>15</v>
      </c>
      <c r="C4456">
        <v>259800</v>
      </c>
      <c r="D4456" t="s">
        <v>10</v>
      </c>
      <c r="E4456" t="s">
        <v>16</v>
      </c>
      <c r="F4456" t="s">
        <v>12</v>
      </c>
      <c r="G4456" t="s">
        <v>13</v>
      </c>
      <c r="H4456" t="s">
        <v>13</v>
      </c>
      <c r="I4456">
        <v>38</v>
      </c>
      <c r="J4456" t="str">
        <f>IF(ABS((C4456-AVERAGE($C:$C))/_xlfn.STDEV.S(moras2[SALARIO]))&gt;1.96,"Atípico","No")</f>
        <v>No</v>
      </c>
      <c r="K4456" t="str">
        <f>IF(ABS((moras2[[#This Row],[EDAD]]-AVERAGE($I:$I))/_xlfn.STDEV.S($I:$I))&gt;1.96,"Atípico","No")</f>
        <v>No</v>
      </c>
      <c r="L4456" t="str">
        <f t="shared" si="138"/>
        <v>36-45</v>
      </c>
      <c r="M4456" t="str">
        <f t="shared" si="139"/>
        <v>0-500.000</v>
      </c>
    </row>
    <row r="4457" spans="1:13" x14ac:dyDescent="0.35">
      <c r="A4457">
        <v>4769</v>
      </c>
      <c r="B4457" t="s">
        <v>9</v>
      </c>
      <c r="C4457">
        <v>259227</v>
      </c>
      <c r="D4457" t="s">
        <v>10</v>
      </c>
      <c r="E4457" t="s">
        <v>16</v>
      </c>
      <c r="F4457" t="s">
        <v>12</v>
      </c>
      <c r="G4457" t="s">
        <v>13</v>
      </c>
      <c r="H4457" t="s">
        <v>13</v>
      </c>
      <c r="I4457">
        <v>31</v>
      </c>
      <c r="J4457" t="str">
        <f>IF(ABS((C4457-AVERAGE($C:$C))/_xlfn.STDEV.S(moras2[SALARIO]))&gt;1.96,"Atípico","No")</f>
        <v>No</v>
      </c>
      <c r="K4457" t="str">
        <f>IF(ABS((moras2[[#This Row],[EDAD]]-AVERAGE($I:$I))/_xlfn.STDEV.S($I:$I))&gt;1.96,"Atípico","No")</f>
        <v>No</v>
      </c>
      <c r="L4457" t="str">
        <f t="shared" si="138"/>
        <v>26-35</v>
      </c>
      <c r="M4457" t="str">
        <f t="shared" si="139"/>
        <v>0-500.000</v>
      </c>
    </row>
    <row r="4458" spans="1:13" x14ac:dyDescent="0.35">
      <c r="A4458">
        <v>3357</v>
      </c>
      <c r="B4458" t="s">
        <v>15</v>
      </c>
      <c r="C4458">
        <v>258542.5</v>
      </c>
      <c r="D4458" t="s">
        <v>10</v>
      </c>
      <c r="E4458" t="s">
        <v>16</v>
      </c>
      <c r="F4458" t="s">
        <v>12</v>
      </c>
      <c r="G4458" t="s">
        <v>13</v>
      </c>
      <c r="H4458" t="s">
        <v>13</v>
      </c>
      <c r="I4458">
        <v>53</v>
      </c>
      <c r="J4458" t="str">
        <f>IF(ABS((C4458-AVERAGE($C:$C))/_xlfn.STDEV.S(moras2[SALARIO]))&gt;1.96,"Atípico","No")</f>
        <v>No</v>
      </c>
      <c r="K4458" t="str">
        <f>IF(ABS((moras2[[#This Row],[EDAD]]-AVERAGE($I:$I))/_xlfn.STDEV.S($I:$I))&gt;1.96,"Atípico","No")</f>
        <v>No</v>
      </c>
      <c r="L4458" t="str">
        <f t="shared" si="138"/>
        <v>46-55</v>
      </c>
      <c r="M4458" t="str">
        <f t="shared" si="139"/>
        <v>0-500.000</v>
      </c>
    </row>
    <row r="4459" spans="1:13" x14ac:dyDescent="0.35">
      <c r="A4459">
        <v>4843</v>
      </c>
      <c r="B4459" t="s">
        <v>15</v>
      </c>
      <c r="C4459">
        <v>258118.56</v>
      </c>
      <c r="D4459" t="s">
        <v>10</v>
      </c>
      <c r="E4459" t="s">
        <v>16</v>
      </c>
      <c r="F4459" t="s">
        <v>12</v>
      </c>
      <c r="G4459" t="s">
        <v>13</v>
      </c>
      <c r="H4459" t="s">
        <v>13</v>
      </c>
      <c r="I4459">
        <v>21</v>
      </c>
      <c r="J4459" t="str">
        <f>IF(ABS((C4459-AVERAGE($C:$C))/_xlfn.STDEV.S(moras2[SALARIO]))&gt;1.96,"Atípico","No")</f>
        <v>No</v>
      </c>
      <c r="K4459" t="str">
        <f>IF(ABS((moras2[[#This Row],[EDAD]]-AVERAGE($I:$I))/_xlfn.STDEV.S($I:$I))&gt;1.96,"Atípico","No")</f>
        <v>No</v>
      </c>
      <c r="L4459" t="str">
        <f t="shared" si="138"/>
        <v>26-35</v>
      </c>
      <c r="M4459" t="str">
        <f t="shared" si="139"/>
        <v>0-500.000</v>
      </c>
    </row>
    <row r="4460" spans="1:13" x14ac:dyDescent="0.35">
      <c r="A4460">
        <v>149</v>
      </c>
      <c r="B4460" t="s">
        <v>15</v>
      </c>
      <c r="C4460">
        <v>258000</v>
      </c>
      <c r="D4460" t="s">
        <v>10</v>
      </c>
      <c r="E4460" t="s">
        <v>16</v>
      </c>
      <c r="F4460" t="s">
        <v>12</v>
      </c>
      <c r="G4460" t="s">
        <v>13</v>
      </c>
      <c r="H4460" t="s">
        <v>13</v>
      </c>
      <c r="I4460">
        <v>30</v>
      </c>
      <c r="J4460" t="str">
        <f>IF(ABS((C4460-AVERAGE($C:$C))/_xlfn.STDEV.S(moras2[SALARIO]))&gt;1.96,"Atípico","No")</f>
        <v>No</v>
      </c>
      <c r="K4460" t="str">
        <f>IF(ABS((moras2[[#This Row],[EDAD]]-AVERAGE($I:$I))/_xlfn.STDEV.S($I:$I))&gt;1.96,"Atípico","No")</f>
        <v>No</v>
      </c>
      <c r="L4460" t="str">
        <f t="shared" si="138"/>
        <v>26-35</v>
      </c>
      <c r="M4460" t="str">
        <f t="shared" si="139"/>
        <v>0-500.000</v>
      </c>
    </row>
    <row r="4461" spans="1:13" x14ac:dyDescent="0.35">
      <c r="A4461">
        <v>2500</v>
      </c>
      <c r="B4461" t="s">
        <v>9</v>
      </c>
      <c r="C4461">
        <v>258000</v>
      </c>
      <c r="D4461" t="s">
        <v>10</v>
      </c>
      <c r="E4461" t="s">
        <v>16</v>
      </c>
      <c r="F4461" t="s">
        <v>12</v>
      </c>
      <c r="G4461" t="s">
        <v>12</v>
      </c>
      <c r="H4461" t="s">
        <v>12</v>
      </c>
      <c r="I4461">
        <v>41</v>
      </c>
      <c r="J4461" t="str">
        <f>IF(ABS((C4461-AVERAGE($C:$C))/_xlfn.STDEV.S(moras2[SALARIO]))&gt;1.96,"Atípico","No")</f>
        <v>No</v>
      </c>
      <c r="K4461" t="str">
        <f>IF(ABS((moras2[[#This Row],[EDAD]]-AVERAGE($I:$I))/_xlfn.STDEV.S($I:$I))&gt;1.96,"Atípico","No")</f>
        <v>No</v>
      </c>
      <c r="L4461" t="str">
        <f t="shared" si="138"/>
        <v>36-45</v>
      </c>
      <c r="M4461" t="str">
        <f t="shared" si="139"/>
        <v>0-500.000</v>
      </c>
    </row>
    <row r="4462" spans="1:13" x14ac:dyDescent="0.35">
      <c r="A4462">
        <v>2864</v>
      </c>
      <c r="B4462" t="s">
        <v>9</v>
      </c>
      <c r="C4462">
        <v>258000</v>
      </c>
      <c r="D4462" t="s">
        <v>10</v>
      </c>
      <c r="E4462" t="s">
        <v>16</v>
      </c>
      <c r="F4462" t="s">
        <v>12</v>
      </c>
      <c r="G4462" t="s">
        <v>13</v>
      </c>
      <c r="H4462" t="s">
        <v>13</v>
      </c>
      <c r="I4462">
        <v>50</v>
      </c>
      <c r="J4462" t="str">
        <f>IF(ABS((C4462-AVERAGE($C:$C))/_xlfn.STDEV.S(moras2[SALARIO]))&gt;1.96,"Atípico","No")</f>
        <v>No</v>
      </c>
      <c r="K4462" t="str">
        <f>IF(ABS((moras2[[#This Row],[EDAD]]-AVERAGE($I:$I))/_xlfn.STDEV.S($I:$I))&gt;1.96,"Atípico","No")</f>
        <v>No</v>
      </c>
      <c r="L4462" t="str">
        <f t="shared" si="138"/>
        <v>46-55</v>
      </c>
      <c r="M4462" t="str">
        <f t="shared" si="139"/>
        <v>0-500.000</v>
      </c>
    </row>
    <row r="4463" spans="1:13" x14ac:dyDescent="0.35">
      <c r="A4463">
        <v>867</v>
      </c>
      <c r="B4463" t="s">
        <v>9</v>
      </c>
      <c r="C4463">
        <v>257920</v>
      </c>
      <c r="D4463" t="s">
        <v>10</v>
      </c>
      <c r="E4463" t="s">
        <v>16</v>
      </c>
      <c r="F4463" t="s">
        <v>12</v>
      </c>
      <c r="G4463" t="s">
        <v>12</v>
      </c>
      <c r="H4463" t="s">
        <v>13</v>
      </c>
      <c r="I4463">
        <v>58</v>
      </c>
      <c r="J4463" t="str">
        <f>IF(ABS((C4463-AVERAGE($C:$C))/_xlfn.STDEV.S(moras2[SALARIO]))&gt;1.96,"Atípico","No")</f>
        <v>No</v>
      </c>
      <c r="K4463" t="str">
        <f>IF(ABS((moras2[[#This Row],[EDAD]]-AVERAGE($I:$I))/_xlfn.STDEV.S($I:$I))&gt;1.96,"Atípico","No")</f>
        <v>No</v>
      </c>
      <c r="L4463" t="str">
        <f t="shared" si="138"/>
        <v>56+</v>
      </c>
      <c r="M4463" t="str">
        <f t="shared" si="139"/>
        <v>0-500.000</v>
      </c>
    </row>
    <row r="4464" spans="1:13" x14ac:dyDescent="0.35">
      <c r="A4464">
        <v>2295</v>
      </c>
      <c r="B4464" t="s">
        <v>15</v>
      </c>
      <c r="C4464">
        <v>257784</v>
      </c>
      <c r="D4464" t="s">
        <v>10</v>
      </c>
      <c r="E4464" t="s">
        <v>16</v>
      </c>
      <c r="F4464" t="s">
        <v>12</v>
      </c>
      <c r="G4464" t="s">
        <v>13</v>
      </c>
      <c r="H4464" t="s">
        <v>13</v>
      </c>
      <c r="I4464">
        <v>44</v>
      </c>
      <c r="J4464" t="str">
        <f>IF(ABS((C4464-AVERAGE($C:$C))/_xlfn.STDEV.S(moras2[SALARIO]))&gt;1.96,"Atípico","No")</f>
        <v>No</v>
      </c>
      <c r="K4464" t="str">
        <f>IF(ABS((moras2[[#This Row],[EDAD]]-AVERAGE($I:$I))/_xlfn.STDEV.S($I:$I))&gt;1.96,"Atípico","No")</f>
        <v>No</v>
      </c>
      <c r="L4464" t="str">
        <f t="shared" si="138"/>
        <v>36-45</v>
      </c>
      <c r="M4464" t="str">
        <f t="shared" si="139"/>
        <v>0-500.000</v>
      </c>
    </row>
    <row r="4465" spans="1:13" x14ac:dyDescent="0.35">
      <c r="A4465">
        <v>3110</v>
      </c>
      <c r="B4465" t="s">
        <v>9</v>
      </c>
      <c r="C4465">
        <v>255744</v>
      </c>
      <c r="D4465" t="s">
        <v>10</v>
      </c>
      <c r="E4465" t="s">
        <v>16</v>
      </c>
      <c r="F4465" t="s">
        <v>12</v>
      </c>
      <c r="G4465" t="s">
        <v>13</v>
      </c>
      <c r="H4465" t="s">
        <v>12</v>
      </c>
      <c r="I4465">
        <v>26</v>
      </c>
      <c r="J4465" t="str">
        <f>IF(ABS((C4465-AVERAGE($C:$C))/_xlfn.STDEV.S(moras2[SALARIO]))&gt;1.96,"Atípico","No")</f>
        <v>No</v>
      </c>
      <c r="K4465" t="str">
        <f>IF(ABS((moras2[[#This Row],[EDAD]]-AVERAGE($I:$I))/_xlfn.STDEV.S($I:$I))&gt;1.96,"Atípico","No")</f>
        <v>No</v>
      </c>
      <c r="L4465" t="str">
        <f t="shared" si="138"/>
        <v>26-35</v>
      </c>
      <c r="M4465" t="str">
        <f t="shared" si="139"/>
        <v>0-500.000</v>
      </c>
    </row>
    <row r="4466" spans="1:13" x14ac:dyDescent="0.35">
      <c r="A4466">
        <v>2066</v>
      </c>
      <c r="B4466" t="s">
        <v>9</v>
      </c>
      <c r="C4466">
        <v>255672</v>
      </c>
      <c r="D4466" t="s">
        <v>10</v>
      </c>
      <c r="E4466" t="s">
        <v>16</v>
      </c>
      <c r="F4466" t="s">
        <v>12</v>
      </c>
      <c r="G4466" t="s">
        <v>13</v>
      </c>
      <c r="H4466" t="s">
        <v>13</v>
      </c>
      <c r="I4466">
        <v>50</v>
      </c>
      <c r="J4466" t="str">
        <f>IF(ABS((C4466-AVERAGE($C:$C))/_xlfn.STDEV.S(moras2[SALARIO]))&gt;1.96,"Atípico","No")</f>
        <v>No</v>
      </c>
      <c r="K4466" t="str">
        <f>IF(ABS((moras2[[#This Row],[EDAD]]-AVERAGE($I:$I))/_xlfn.STDEV.S($I:$I))&gt;1.96,"Atípico","No")</f>
        <v>No</v>
      </c>
      <c r="L4466" t="str">
        <f t="shared" si="138"/>
        <v>46-55</v>
      </c>
      <c r="M4466" t="str">
        <f t="shared" si="139"/>
        <v>0-500.000</v>
      </c>
    </row>
    <row r="4467" spans="1:13" x14ac:dyDescent="0.35">
      <c r="A4467">
        <v>447</v>
      </c>
      <c r="B4467" t="s">
        <v>9</v>
      </c>
      <c r="C4467">
        <v>255660</v>
      </c>
      <c r="D4467" t="s">
        <v>10</v>
      </c>
      <c r="E4467" t="s">
        <v>16</v>
      </c>
      <c r="F4467" t="s">
        <v>12</v>
      </c>
      <c r="G4467" t="s">
        <v>12</v>
      </c>
      <c r="H4467" t="s">
        <v>13</v>
      </c>
      <c r="I4467">
        <v>22</v>
      </c>
      <c r="J4467" t="str">
        <f>IF(ABS((C4467-AVERAGE($C:$C))/_xlfn.STDEV.S(moras2[SALARIO]))&gt;1.96,"Atípico","No")</f>
        <v>No</v>
      </c>
      <c r="K4467" t="str">
        <f>IF(ABS((moras2[[#This Row],[EDAD]]-AVERAGE($I:$I))/_xlfn.STDEV.S($I:$I))&gt;1.96,"Atípico","No")</f>
        <v>No</v>
      </c>
      <c r="L4467" t="str">
        <f t="shared" si="138"/>
        <v>26-35</v>
      </c>
      <c r="M4467" t="str">
        <f t="shared" si="139"/>
        <v>0-500.000</v>
      </c>
    </row>
    <row r="4468" spans="1:13" x14ac:dyDescent="0.35">
      <c r="A4468">
        <v>872</v>
      </c>
      <c r="B4468" t="s">
        <v>9</v>
      </c>
      <c r="C4468">
        <v>255660</v>
      </c>
      <c r="D4468" t="s">
        <v>10</v>
      </c>
      <c r="E4468" t="s">
        <v>16</v>
      </c>
      <c r="F4468" t="s">
        <v>12</v>
      </c>
      <c r="G4468" t="s">
        <v>13</v>
      </c>
      <c r="H4468" t="s">
        <v>13</v>
      </c>
      <c r="I4468">
        <v>30</v>
      </c>
      <c r="J4468" t="str">
        <f>IF(ABS((C4468-AVERAGE($C:$C))/_xlfn.STDEV.S(moras2[SALARIO]))&gt;1.96,"Atípico","No")</f>
        <v>No</v>
      </c>
      <c r="K4468" t="str">
        <f>IF(ABS((moras2[[#This Row],[EDAD]]-AVERAGE($I:$I))/_xlfn.STDEV.S($I:$I))&gt;1.96,"Atípico","No")</f>
        <v>No</v>
      </c>
      <c r="L4468" t="str">
        <f t="shared" si="138"/>
        <v>26-35</v>
      </c>
      <c r="M4468" t="str">
        <f t="shared" si="139"/>
        <v>0-500.000</v>
      </c>
    </row>
    <row r="4469" spans="1:13" x14ac:dyDescent="0.35">
      <c r="A4469">
        <v>3700</v>
      </c>
      <c r="B4469" t="s">
        <v>9</v>
      </c>
      <c r="C4469">
        <v>255659</v>
      </c>
      <c r="D4469" t="s">
        <v>10</v>
      </c>
      <c r="E4469" t="s">
        <v>16</v>
      </c>
      <c r="F4469" t="s">
        <v>12</v>
      </c>
      <c r="G4469" t="s">
        <v>12</v>
      </c>
      <c r="H4469" t="s">
        <v>13</v>
      </c>
      <c r="I4469">
        <v>23</v>
      </c>
      <c r="J4469" t="str">
        <f>IF(ABS((C4469-AVERAGE($C:$C))/_xlfn.STDEV.S(moras2[SALARIO]))&gt;1.96,"Atípico","No")</f>
        <v>No</v>
      </c>
      <c r="K4469" t="str">
        <f>IF(ABS((moras2[[#This Row],[EDAD]]-AVERAGE($I:$I))/_xlfn.STDEV.S($I:$I))&gt;1.96,"Atípico","No")</f>
        <v>No</v>
      </c>
      <c r="L4469" t="str">
        <f t="shared" si="138"/>
        <v>26-35</v>
      </c>
      <c r="M4469" t="str">
        <f t="shared" si="139"/>
        <v>0-500.000</v>
      </c>
    </row>
    <row r="4470" spans="1:13" x14ac:dyDescent="0.35">
      <c r="A4470">
        <v>745</v>
      </c>
      <c r="B4470" t="s">
        <v>9</v>
      </c>
      <c r="C4470">
        <v>255658.75</v>
      </c>
      <c r="D4470" t="s">
        <v>10</v>
      </c>
      <c r="E4470" t="s">
        <v>16</v>
      </c>
      <c r="F4470" t="s">
        <v>12</v>
      </c>
      <c r="G4470" t="s">
        <v>13</v>
      </c>
      <c r="H4470" t="s">
        <v>13</v>
      </c>
      <c r="I4470">
        <v>32</v>
      </c>
      <c r="J4470" t="str">
        <f>IF(ABS((C4470-AVERAGE($C:$C))/_xlfn.STDEV.S(moras2[SALARIO]))&gt;1.96,"Atípico","No")</f>
        <v>No</v>
      </c>
      <c r="K4470" t="str">
        <f>IF(ABS((moras2[[#This Row],[EDAD]]-AVERAGE($I:$I))/_xlfn.STDEV.S($I:$I))&gt;1.96,"Atípico","No")</f>
        <v>No</v>
      </c>
      <c r="L4470" t="str">
        <f t="shared" si="138"/>
        <v>26-35</v>
      </c>
      <c r="M4470" t="str">
        <f t="shared" si="139"/>
        <v>0-500.000</v>
      </c>
    </row>
    <row r="4471" spans="1:13" x14ac:dyDescent="0.35">
      <c r="A4471">
        <v>825</v>
      </c>
      <c r="B4471" t="s">
        <v>9</v>
      </c>
      <c r="C4471">
        <v>255360</v>
      </c>
      <c r="D4471" t="s">
        <v>10</v>
      </c>
      <c r="E4471" t="s">
        <v>16</v>
      </c>
      <c r="F4471" t="s">
        <v>12</v>
      </c>
      <c r="G4471" t="s">
        <v>13</v>
      </c>
      <c r="H4471" t="s">
        <v>13</v>
      </c>
      <c r="I4471">
        <v>25</v>
      </c>
      <c r="J4471" t="str">
        <f>IF(ABS((C4471-AVERAGE($C:$C))/_xlfn.STDEV.S(moras2[SALARIO]))&gt;1.96,"Atípico","No")</f>
        <v>No</v>
      </c>
      <c r="K4471" t="str">
        <f>IF(ABS((moras2[[#This Row],[EDAD]]-AVERAGE($I:$I))/_xlfn.STDEV.S($I:$I))&gt;1.96,"Atípico","No")</f>
        <v>No</v>
      </c>
      <c r="L4471" t="str">
        <f t="shared" si="138"/>
        <v>26-35</v>
      </c>
      <c r="M4471" t="str">
        <f t="shared" si="139"/>
        <v>0-500.000</v>
      </c>
    </row>
    <row r="4472" spans="1:13" x14ac:dyDescent="0.35">
      <c r="A4472">
        <v>3952</v>
      </c>
      <c r="B4472" t="s">
        <v>9</v>
      </c>
      <c r="C4472">
        <v>255000</v>
      </c>
      <c r="D4472" t="s">
        <v>10</v>
      </c>
      <c r="E4472" t="s">
        <v>16</v>
      </c>
      <c r="F4472" t="s">
        <v>12</v>
      </c>
      <c r="G4472" t="s">
        <v>12</v>
      </c>
      <c r="H4472" t="s">
        <v>13</v>
      </c>
      <c r="I4472">
        <v>34</v>
      </c>
      <c r="J4472" t="str">
        <f>IF(ABS((C4472-AVERAGE($C:$C))/_xlfn.STDEV.S(moras2[SALARIO]))&gt;1.96,"Atípico","No")</f>
        <v>No</v>
      </c>
      <c r="K4472" t="str">
        <f>IF(ABS((moras2[[#This Row],[EDAD]]-AVERAGE($I:$I))/_xlfn.STDEV.S($I:$I))&gt;1.96,"Atípico","No")</f>
        <v>No</v>
      </c>
      <c r="L4472" t="str">
        <f t="shared" si="138"/>
        <v>26-35</v>
      </c>
      <c r="M4472" t="str">
        <f t="shared" si="139"/>
        <v>0-500.000</v>
      </c>
    </row>
    <row r="4473" spans="1:13" x14ac:dyDescent="0.35">
      <c r="A4473">
        <v>2414</v>
      </c>
      <c r="B4473" t="s">
        <v>9</v>
      </c>
      <c r="C4473">
        <v>255000</v>
      </c>
      <c r="D4473" t="s">
        <v>10</v>
      </c>
      <c r="E4473" t="s">
        <v>16</v>
      </c>
      <c r="F4473" t="s">
        <v>12</v>
      </c>
      <c r="G4473" t="s">
        <v>12</v>
      </c>
      <c r="H4473" t="s">
        <v>12</v>
      </c>
      <c r="I4473">
        <v>55</v>
      </c>
      <c r="J4473" t="str">
        <f>IF(ABS((C4473-AVERAGE($C:$C))/_xlfn.STDEV.S(moras2[SALARIO]))&gt;1.96,"Atípico","No")</f>
        <v>No</v>
      </c>
      <c r="K4473" t="str">
        <f>IF(ABS((moras2[[#This Row],[EDAD]]-AVERAGE($I:$I))/_xlfn.STDEV.S($I:$I))&gt;1.96,"Atípico","No")</f>
        <v>No</v>
      </c>
      <c r="L4473" t="str">
        <f t="shared" si="138"/>
        <v>46-55</v>
      </c>
      <c r="M4473" t="str">
        <f t="shared" si="139"/>
        <v>0-500.000</v>
      </c>
    </row>
    <row r="4474" spans="1:13" x14ac:dyDescent="0.35">
      <c r="A4474">
        <v>654</v>
      </c>
      <c r="B4474" t="s">
        <v>9</v>
      </c>
      <c r="C4474">
        <v>254494.92</v>
      </c>
      <c r="D4474" t="s">
        <v>10</v>
      </c>
      <c r="E4474" t="s">
        <v>11</v>
      </c>
      <c r="F4474" t="s">
        <v>12</v>
      </c>
      <c r="G4474" t="s">
        <v>13</v>
      </c>
      <c r="H4474" t="s">
        <v>13</v>
      </c>
      <c r="I4474">
        <v>31</v>
      </c>
      <c r="J4474" t="str">
        <f>IF(ABS((C4474-AVERAGE($C:$C))/_xlfn.STDEV.S(moras2[SALARIO]))&gt;1.96,"Atípico","No")</f>
        <v>No</v>
      </c>
      <c r="K4474" t="str">
        <f>IF(ABS((moras2[[#This Row],[EDAD]]-AVERAGE($I:$I))/_xlfn.STDEV.S($I:$I))&gt;1.96,"Atípico","No")</f>
        <v>No</v>
      </c>
      <c r="L4474" t="str">
        <f t="shared" si="138"/>
        <v>26-35</v>
      </c>
      <c r="M4474" t="str">
        <f t="shared" si="139"/>
        <v>0-500.000</v>
      </c>
    </row>
    <row r="4475" spans="1:13" x14ac:dyDescent="0.35">
      <c r="A4475">
        <v>2407</v>
      </c>
      <c r="B4475" t="s">
        <v>9</v>
      </c>
      <c r="C4475">
        <v>253571</v>
      </c>
      <c r="D4475" t="s">
        <v>14</v>
      </c>
      <c r="E4475" t="s">
        <v>11</v>
      </c>
      <c r="F4475" t="s">
        <v>12</v>
      </c>
      <c r="G4475" t="s">
        <v>13</v>
      </c>
      <c r="H4475" t="s">
        <v>13</v>
      </c>
      <c r="I4475">
        <v>56</v>
      </c>
      <c r="J4475" t="str">
        <f>IF(ABS((C4475-AVERAGE($C:$C))/_xlfn.STDEV.S(moras2[SALARIO]))&gt;1.96,"Atípico","No")</f>
        <v>No</v>
      </c>
      <c r="K4475" t="str">
        <f>IF(ABS((moras2[[#This Row],[EDAD]]-AVERAGE($I:$I))/_xlfn.STDEV.S($I:$I))&gt;1.96,"Atípico","No")</f>
        <v>No</v>
      </c>
      <c r="L4475" t="str">
        <f t="shared" si="138"/>
        <v>56+</v>
      </c>
      <c r="M4475" t="str">
        <f t="shared" si="139"/>
        <v>0-500.000</v>
      </c>
    </row>
    <row r="4476" spans="1:13" x14ac:dyDescent="0.35">
      <c r="A4476">
        <v>152</v>
      </c>
      <c r="B4476" t="s">
        <v>9</v>
      </c>
      <c r="C4476">
        <v>253472</v>
      </c>
      <c r="D4476" t="s">
        <v>10</v>
      </c>
      <c r="E4476" t="s">
        <v>16</v>
      </c>
      <c r="F4476" t="s">
        <v>12</v>
      </c>
      <c r="G4476" t="s">
        <v>12</v>
      </c>
      <c r="H4476" t="s">
        <v>13</v>
      </c>
      <c r="I4476">
        <v>21</v>
      </c>
      <c r="J4476" t="str">
        <f>IF(ABS((C4476-AVERAGE($C:$C))/_xlfn.STDEV.S(moras2[SALARIO]))&gt;1.96,"Atípico","No")</f>
        <v>No</v>
      </c>
      <c r="K4476" t="str">
        <f>IF(ABS((moras2[[#This Row],[EDAD]]-AVERAGE($I:$I))/_xlfn.STDEV.S($I:$I))&gt;1.96,"Atípico","No")</f>
        <v>No</v>
      </c>
      <c r="L4476" t="str">
        <f t="shared" si="138"/>
        <v>26-35</v>
      </c>
      <c r="M4476" t="str">
        <f t="shared" si="139"/>
        <v>0-500.000</v>
      </c>
    </row>
    <row r="4477" spans="1:13" x14ac:dyDescent="0.35">
      <c r="A4477">
        <v>1793</v>
      </c>
      <c r="B4477" t="s">
        <v>9</v>
      </c>
      <c r="C4477">
        <v>253000</v>
      </c>
      <c r="D4477" t="s">
        <v>10</v>
      </c>
      <c r="E4477" t="s">
        <v>16</v>
      </c>
      <c r="F4477" t="s">
        <v>12</v>
      </c>
      <c r="G4477" t="s">
        <v>13</v>
      </c>
      <c r="H4477" t="s">
        <v>13</v>
      </c>
      <c r="I4477">
        <v>48</v>
      </c>
      <c r="J4477" t="str">
        <f>IF(ABS((C4477-AVERAGE($C:$C))/_xlfn.STDEV.S(moras2[SALARIO]))&gt;1.96,"Atípico","No")</f>
        <v>No</v>
      </c>
      <c r="K4477" t="str">
        <f>IF(ABS((moras2[[#This Row],[EDAD]]-AVERAGE($I:$I))/_xlfn.STDEV.S($I:$I))&gt;1.96,"Atípico","No")</f>
        <v>No</v>
      </c>
      <c r="L4477" t="str">
        <f t="shared" si="138"/>
        <v>46-55</v>
      </c>
      <c r="M4477" t="str">
        <f t="shared" si="139"/>
        <v>0-500.000</v>
      </c>
    </row>
    <row r="4478" spans="1:13" x14ac:dyDescent="0.35">
      <c r="A4478">
        <v>1646</v>
      </c>
      <c r="B4478" t="s">
        <v>9</v>
      </c>
      <c r="C4478">
        <v>251559</v>
      </c>
      <c r="D4478" t="s">
        <v>10</v>
      </c>
      <c r="E4478" t="s">
        <v>16</v>
      </c>
      <c r="F4478" t="s">
        <v>12</v>
      </c>
      <c r="G4478" t="s">
        <v>12</v>
      </c>
      <c r="H4478" t="s">
        <v>13</v>
      </c>
      <c r="I4478">
        <v>20</v>
      </c>
      <c r="J4478" t="str">
        <f>IF(ABS((C4478-AVERAGE($C:$C))/_xlfn.STDEV.S(moras2[SALARIO]))&gt;1.96,"Atípico","No")</f>
        <v>No</v>
      </c>
      <c r="K4478" t="str">
        <f>IF(ABS((moras2[[#This Row],[EDAD]]-AVERAGE($I:$I))/_xlfn.STDEV.S($I:$I))&gt;1.96,"Atípico","No")</f>
        <v>No</v>
      </c>
      <c r="L4478" t="str">
        <f t="shared" si="138"/>
        <v>26-35</v>
      </c>
      <c r="M4478" t="str">
        <f t="shared" si="139"/>
        <v>0-500.000</v>
      </c>
    </row>
    <row r="4479" spans="1:13" x14ac:dyDescent="0.35">
      <c r="A4479">
        <v>1672</v>
      </c>
      <c r="B4479" t="s">
        <v>9</v>
      </c>
      <c r="C4479">
        <v>251103.9</v>
      </c>
      <c r="D4479" t="s">
        <v>10</v>
      </c>
      <c r="E4479" t="s">
        <v>16</v>
      </c>
      <c r="F4479" t="s">
        <v>12</v>
      </c>
      <c r="G4479" t="s">
        <v>13</v>
      </c>
      <c r="H4479" t="s">
        <v>13</v>
      </c>
      <c r="I4479">
        <v>19</v>
      </c>
      <c r="J4479" t="str">
        <f>IF(ABS((C4479-AVERAGE($C:$C))/_xlfn.STDEV.S(moras2[SALARIO]))&gt;1.96,"Atípico","No")</f>
        <v>No</v>
      </c>
      <c r="K4479" t="str">
        <f>IF(ABS((moras2[[#This Row],[EDAD]]-AVERAGE($I:$I))/_xlfn.STDEV.S($I:$I))&gt;1.96,"Atípico","No")</f>
        <v>No</v>
      </c>
      <c r="L4479" t="str">
        <f t="shared" si="138"/>
        <v>26-35</v>
      </c>
      <c r="M4479" t="str">
        <f t="shared" si="139"/>
        <v>0-500.000</v>
      </c>
    </row>
    <row r="4480" spans="1:13" x14ac:dyDescent="0.35">
      <c r="A4480">
        <v>1252</v>
      </c>
      <c r="B4480" t="s">
        <v>15</v>
      </c>
      <c r="C4480">
        <v>251072.18</v>
      </c>
      <c r="D4480" t="s">
        <v>14</v>
      </c>
      <c r="E4480" t="s">
        <v>11</v>
      </c>
      <c r="F4480" t="s">
        <v>12</v>
      </c>
      <c r="G4480" t="s">
        <v>13</v>
      </c>
      <c r="H4480" t="s">
        <v>13</v>
      </c>
      <c r="I4480">
        <v>14</v>
      </c>
      <c r="J4480" t="str">
        <f>IF(ABS((C4480-AVERAGE($C:$C))/_xlfn.STDEV.S(moras2[SALARIO]))&gt;1.96,"Atípico","No")</f>
        <v>No</v>
      </c>
      <c r="K4480" t="str">
        <f>IF(ABS((moras2[[#This Row],[EDAD]]-AVERAGE($I:$I))/_xlfn.STDEV.S($I:$I))&gt;1.96,"Atípico","No")</f>
        <v>Atípico</v>
      </c>
      <c r="L4480" t="str">
        <f t="shared" si="138"/>
        <v>26-35</v>
      </c>
      <c r="M4480" t="str">
        <f t="shared" si="139"/>
        <v>0-500.000</v>
      </c>
    </row>
    <row r="4481" spans="1:13" x14ac:dyDescent="0.35">
      <c r="A4481">
        <v>2849</v>
      </c>
      <c r="B4481" t="s">
        <v>15</v>
      </c>
      <c r="C4481">
        <v>250750</v>
      </c>
      <c r="D4481" t="s">
        <v>10</v>
      </c>
      <c r="E4481" t="s">
        <v>16</v>
      </c>
      <c r="F4481" t="s">
        <v>12</v>
      </c>
      <c r="G4481" t="s">
        <v>13</v>
      </c>
      <c r="H4481" t="s">
        <v>13</v>
      </c>
      <c r="I4481">
        <v>31</v>
      </c>
      <c r="J4481" t="str">
        <f>IF(ABS((C4481-AVERAGE($C:$C))/_xlfn.STDEV.S(moras2[SALARIO]))&gt;1.96,"Atípico","No")</f>
        <v>No</v>
      </c>
      <c r="K4481" t="str">
        <f>IF(ABS((moras2[[#This Row],[EDAD]]-AVERAGE($I:$I))/_xlfn.STDEV.S($I:$I))&gt;1.96,"Atípico","No")</f>
        <v>No</v>
      </c>
      <c r="L4481" t="str">
        <f t="shared" si="138"/>
        <v>26-35</v>
      </c>
      <c r="M4481" t="str">
        <f t="shared" si="139"/>
        <v>0-500.000</v>
      </c>
    </row>
    <row r="4482" spans="1:13" x14ac:dyDescent="0.35">
      <c r="A4482">
        <v>526</v>
      </c>
      <c r="B4482" t="s">
        <v>15</v>
      </c>
      <c r="C4482">
        <v>250070.75</v>
      </c>
      <c r="D4482" t="s">
        <v>10</v>
      </c>
      <c r="E4482" t="s">
        <v>16</v>
      </c>
      <c r="F4482" t="s">
        <v>12</v>
      </c>
      <c r="G4482" t="s">
        <v>13</v>
      </c>
      <c r="H4482" t="s">
        <v>13</v>
      </c>
      <c r="I4482">
        <v>54</v>
      </c>
      <c r="J4482" t="str">
        <f>IF(ABS((C4482-AVERAGE($C:$C))/_xlfn.STDEV.S(moras2[SALARIO]))&gt;1.96,"Atípico","No")</f>
        <v>No</v>
      </c>
      <c r="K4482" t="str">
        <f>IF(ABS((moras2[[#This Row],[EDAD]]-AVERAGE($I:$I))/_xlfn.STDEV.S($I:$I))&gt;1.96,"Atípico","No")</f>
        <v>No</v>
      </c>
      <c r="L4482" t="str">
        <f t="shared" ref="L4482:L4545" si="140">IF(I4482&lt;=35,"26-35",IF(I4482&lt;=45,"36-45",IF(I4482&lt;=55,"46-55","56+")))</f>
        <v>46-55</v>
      </c>
      <c r="M4482" t="str">
        <f t="shared" ref="M4482:M4545" si="141">IF(C4482&lt;=500000,"0-500.000",
IF(C4482&lt;=1000000,"500.001-1.000.000",
IF(C4482&lt;=5000000,"1.000.001-5.000.000",
"5.000.001-16.858.742")))</f>
        <v>0-500.000</v>
      </c>
    </row>
    <row r="4483" spans="1:13" x14ac:dyDescent="0.35">
      <c r="A4483">
        <v>3752</v>
      </c>
      <c r="B4483" t="s">
        <v>15</v>
      </c>
      <c r="C4483">
        <v>250000</v>
      </c>
      <c r="D4483" t="s">
        <v>10</v>
      </c>
      <c r="E4483" t="s">
        <v>16</v>
      </c>
      <c r="F4483" t="s">
        <v>12</v>
      </c>
      <c r="G4483" t="s">
        <v>13</v>
      </c>
      <c r="H4483" t="s">
        <v>13</v>
      </c>
      <c r="I4483">
        <v>29</v>
      </c>
      <c r="J4483" t="str">
        <f>IF(ABS((C4483-AVERAGE($C:$C))/_xlfn.STDEV.S(moras2[SALARIO]))&gt;1.96,"Atípico","No")</f>
        <v>No</v>
      </c>
      <c r="K4483" t="str">
        <f>IF(ABS((moras2[[#This Row],[EDAD]]-AVERAGE($I:$I))/_xlfn.STDEV.S($I:$I))&gt;1.96,"Atípico","No")</f>
        <v>No</v>
      </c>
      <c r="L4483" t="str">
        <f t="shared" si="140"/>
        <v>26-35</v>
      </c>
      <c r="M4483" t="str">
        <f t="shared" si="141"/>
        <v>0-500.000</v>
      </c>
    </row>
    <row r="4484" spans="1:13" x14ac:dyDescent="0.35">
      <c r="A4484">
        <v>788</v>
      </c>
      <c r="B4484" t="s">
        <v>15</v>
      </c>
      <c r="C4484">
        <v>250000</v>
      </c>
      <c r="D4484" t="s">
        <v>10</v>
      </c>
      <c r="E4484" t="s">
        <v>16</v>
      </c>
      <c r="F4484" t="s">
        <v>12</v>
      </c>
      <c r="G4484" t="s">
        <v>13</v>
      </c>
      <c r="H4484" t="s">
        <v>13</v>
      </c>
      <c r="I4484">
        <v>37</v>
      </c>
      <c r="J4484" t="str">
        <f>IF(ABS((C4484-AVERAGE($C:$C))/_xlfn.STDEV.S(moras2[SALARIO]))&gt;1.96,"Atípico","No")</f>
        <v>No</v>
      </c>
      <c r="K4484" t="str">
        <f>IF(ABS((moras2[[#This Row],[EDAD]]-AVERAGE($I:$I))/_xlfn.STDEV.S($I:$I))&gt;1.96,"Atípico","No")</f>
        <v>No</v>
      </c>
      <c r="L4484" t="str">
        <f t="shared" si="140"/>
        <v>36-45</v>
      </c>
      <c r="M4484" t="str">
        <f t="shared" si="141"/>
        <v>0-500.000</v>
      </c>
    </row>
    <row r="4485" spans="1:13" x14ac:dyDescent="0.35">
      <c r="A4485">
        <v>2083</v>
      </c>
      <c r="B4485" t="s">
        <v>9</v>
      </c>
      <c r="C4485">
        <v>250000</v>
      </c>
      <c r="D4485" t="s">
        <v>10</v>
      </c>
      <c r="E4485" t="s">
        <v>16</v>
      </c>
      <c r="F4485" t="s">
        <v>12</v>
      </c>
      <c r="G4485" t="s">
        <v>12</v>
      </c>
      <c r="H4485" t="s">
        <v>12</v>
      </c>
      <c r="I4485">
        <v>47</v>
      </c>
      <c r="J4485" t="str">
        <f>IF(ABS((C4485-AVERAGE($C:$C))/_xlfn.STDEV.S(moras2[SALARIO]))&gt;1.96,"Atípico","No")</f>
        <v>No</v>
      </c>
      <c r="K4485" t="str">
        <f>IF(ABS((moras2[[#This Row],[EDAD]]-AVERAGE($I:$I))/_xlfn.STDEV.S($I:$I))&gt;1.96,"Atípico","No")</f>
        <v>No</v>
      </c>
      <c r="L4485" t="str">
        <f t="shared" si="140"/>
        <v>46-55</v>
      </c>
      <c r="M4485" t="str">
        <f t="shared" si="141"/>
        <v>0-500.000</v>
      </c>
    </row>
    <row r="4486" spans="1:13" x14ac:dyDescent="0.35">
      <c r="A4486">
        <v>2933</v>
      </c>
      <c r="B4486" t="s">
        <v>15</v>
      </c>
      <c r="C4486">
        <v>250000</v>
      </c>
      <c r="D4486" t="s">
        <v>10</v>
      </c>
      <c r="E4486" t="s">
        <v>16</v>
      </c>
      <c r="F4486" t="s">
        <v>12</v>
      </c>
      <c r="G4486" t="s">
        <v>12</v>
      </c>
      <c r="H4486" t="s">
        <v>13</v>
      </c>
      <c r="I4486">
        <v>53</v>
      </c>
      <c r="J4486" t="str">
        <f>IF(ABS((C4486-AVERAGE($C:$C))/_xlfn.STDEV.S(moras2[SALARIO]))&gt;1.96,"Atípico","No")</f>
        <v>No</v>
      </c>
      <c r="K4486" t="str">
        <f>IF(ABS((moras2[[#This Row],[EDAD]]-AVERAGE($I:$I))/_xlfn.STDEV.S($I:$I))&gt;1.96,"Atípico","No")</f>
        <v>No</v>
      </c>
      <c r="L4486" t="str">
        <f t="shared" si="140"/>
        <v>46-55</v>
      </c>
      <c r="M4486" t="str">
        <f t="shared" si="141"/>
        <v>0-500.000</v>
      </c>
    </row>
    <row r="4487" spans="1:13" x14ac:dyDescent="0.35">
      <c r="A4487">
        <v>2718</v>
      </c>
      <c r="B4487" t="s">
        <v>15</v>
      </c>
      <c r="C4487">
        <v>250000</v>
      </c>
      <c r="D4487" t="s">
        <v>10</v>
      </c>
      <c r="E4487" t="s">
        <v>16</v>
      </c>
      <c r="F4487" t="s">
        <v>12</v>
      </c>
      <c r="G4487" t="s">
        <v>12</v>
      </c>
      <c r="H4487" t="s">
        <v>12</v>
      </c>
      <c r="I4487">
        <v>54</v>
      </c>
      <c r="J4487" t="str">
        <f>IF(ABS((C4487-AVERAGE($C:$C))/_xlfn.STDEV.S(moras2[SALARIO]))&gt;1.96,"Atípico","No")</f>
        <v>No</v>
      </c>
      <c r="K4487" t="str">
        <f>IF(ABS((moras2[[#This Row],[EDAD]]-AVERAGE($I:$I))/_xlfn.STDEV.S($I:$I))&gt;1.96,"Atípico","No")</f>
        <v>No</v>
      </c>
      <c r="L4487" t="str">
        <f t="shared" si="140"/>
        <v>46-55</v>
      </c>
      <c r="M4487" t="str">
        <f t="shared" si="141"/>
        <v>0-500.000</v>
      </c>
    </row>
    <row r="4488" spans="1:13" x14ac:dyDescent="0.35">
      <c r="A4488">
        <v>1684</v>
      </c>
      <c r="B4488" t="s">
        <v>9</v>
      </c>
      <c r="C4488">
        <v>249691.35</v>
      </c>
      <c r="D4488" t="s">
        <v>10</v>
      </c>
      <c r="E4488" t="s">
        <v>16</v>
      </c>
      <c r="F4488" t="s">
        <v>12</v>
      </c>
      <c r="G4488" t="s">
        <v>13</v>
      </c>
      <c r="H4488" t="s">
        <v>13</v>
      </c>
      <c r="I4488">
        <v>24</v>
      </c>
      <c r="J4488" t="str">
        <f>IF(ABS((C4488-AVERAGE($C:$C))/_xlfn.STDEV.S(moras2[SALARIO]))&gt;1.96,"Atípico","No")</f>
        <v>No</v>
      </c>
      <c r="K4488" t="str">
        <f>IF(ABS((moras2[[#This Row],[EDAD]]-AVERAGE($I:$I))/_xlfn.STDEV.S($I:$I))&gt;1.96,"Atípico","No")</f>
        <v>No</v>
      </c>
      <c r="L4488" t="str">
        <f t="shared" si="140"/>
        <v>26-35</v>
      </c>
      <c r="M4488" t="str">
        <f t="shared" si="141"/>
        <v>0-500.000</v>
      </c>
    </row>
    <row r="4489" spans="1:13" x14ac:dyDescent="0.35">
      <c r="A4489">
        <v>3768</v>
      </c>
      <c r="B4489" t="s">
        <v>15</v>
      </c>
      <c r="C4489">
        <v>248558.8</v>
      </c>
      <c r="D4489" t="s">
        <v>10</v>
      </c>
      <c r="E4489" t="s">
        <v>16</v>
      </c>
      <c r="F4489" t="s">
        <v>12</v>
      </c>
      <c r="G4489" t="s">
        <v>13</v>
      </c>
      <c r="H4489" t="s">
        <v>13</v>
      </c>
      <c r="I4489">
        <v>23</v>
      </c>
      <c r="J4489" t="str">
        <f>IF(ABS((C4489-AVERAGE($C:$C))/_xlfn.STDEV.S(moras2[SALARIO]))&gt;1.96,"Atípico","No")</f>
        <v>No</v>
      </c>
      <c r="K4489" t="str">
        <f>IF(ABS((moras2[[#This Row],[EDAD]]-AVERAGE($I:$I))/_xlfn.STDEV.S($I:$I))&gt;1.96,"Atípico","No")</f>
        <v>No</v>
      </c>
      <c r="L4489" t="str">
        <f t="shared" si="140"/>
        <v>26-35</v>
      </c>
      <c r="M4489" t="str">
        <f t="shared" si="141"/>
        <v>0-500.000</v>
      </c>
    </row>
    <row r="4490" spans="1:13" x14ac:dyDescent="0.35">
      <c r="A4490">
        <v>1097</v>
      </c>
      <c r="B4490" t="s">
        <v>15</v>
      </c>
      <c r="C4490">
        <v>247663</v>
      </c>
      <c r="D4490" t="s">
        <v>10</v>
      </c>
      <c r="E4490" t="s">
        <v>16</v>
      </c>
      <c r="F4490" t="s">
        <v>12</v>
      </c>
      <c r="G4490" t="s">
        <v>13</v>
      </c>
      <c r="H4490" t="s">
        <v>13</v>
      </c>
      <c r="I4490">
        <v>19</v>
      </c>
      <c r="J4490" t="str">
        <f>IF(ABS((C4490-AVERAGE($C:$C))/_xlfn.STDEV.S(moras2[SALARIO]))&gt;1.96,"Atípico","No")</f>
        <v>No</v>
      </c>
      <c r="K4490" t="str">
        <f>IF(ABS((moras2[[#This Row],[EDAD]]-AVERAGE($I:$I))/_xlfn.STDEV.S($I:$I))&gt;1.96,"Atípico","No")</f>
        <v>No</v>
      </c>
      <c r="L4490" t="str">
        <f t="shared" si="140"/>
        <v>26-35</v>
      </c>
      <c r="M4490" t="str">
        <f t="shared" si="141"/>
        <v>0-500.000</v>
      </c>
    </row>
    <row r="4491" spans="1:13" x14ac:dyDescent="0.35">
      <c r="A4491">
        <v>3116</v>
      </c>
      <c r="B4491" t="s">
        <v>9</v>
      </c>
      <c r="C4491">
        <v>247406.29</v>
      </c>
      <c r="D4491" t="s">
        <v>10</v>
      </c>
      <c r="E4491" t="s">
        <v>16</v>
      </c>
      <c r="F4491" t="s">
        <v>12</v>
      </c>
      <c r="G4491" t="s">
        <v>13</v>
      </c>
      <c r="H4491" t="s">
        <v>13</v>
      </c>
      <c r="I4491">
        <v>33</v>
      </c>
      <c r="J4491" t="str">
        <f>IF(ABS((C4491-AVERAGE($C:$C))/_xlfn.STDEV.S(moras2[SALARIO]))&gt;1.96,"Atípico","No")</f>
        <v>No</v>
      </c>
      <c r="K4491" t="str">
        <f>IF(ABS((moras2[[#This Row],[EDAD]]-AVERAGE($I:$I))/_xlfn.STDEV.S($I:$I))&gt;1.96,"Atípico","No")</f>
        <v>No</v>
      </c>
      <c r="L4491" t="str">
        <f t="shared" si="140"/>
        <v>26-35</v>
      </c>
      <c r="M4491" t="str">
        <f t="shared" si="141"/>
        <v>0-500.000</v>
      </c>
    </row>
    <row r="4492" spans="1:13" x14ac:dyDescent="0.35">
      <c r="A4492">
        <v>2618</v>
      </c>
      <c r="B4492" t="s">
        <v>9</v>
      </c>
      <c r="C4492">
        <v>246504.81</v>
      </c>
      <c r="D4492" t="s">
        <v>10</v>
      </c>
      <c r="E4492" t="s">
        <v>16</v>
      </c>
      <c r="F4492" t="s">
        <v>12</v>
      </c>
      <c r="G4492" t="s">
        <v>13</v>
      </c>
      <c r="H4492" t="s">
        <v>13</v>
      </c>
      <c r="I4492">
        <v>19</v>
      </c>
      <c r="J4492" t="str">
        <f>IF(ABS((C4492-AVERAGE($C:$C))/_xlfn.STDEV.S(moras2[SALARIO]))&gt;1.96,"Atípico","No")</f>
        <v>No</v>
      </c>
      <c r="K4492" t="str">
        <f>IF(ABS((moras2[[#This Row],[EDAD]]-AVERAGE($I:$I))/_xlfn.STDEV.S($I:$I))&gt;1.96,"Atípico","No")</f>
        <v>No</v>
      </c>
      <c r="L4492" t="str">
        <f t="shared" si="140"/>
        <v>26-35</v>
      </c>
      <c r="M4492" t="str">
        <f t="shared" si="141"/>
        <v>0-500.000</v>
      </c>
    </row>
    <row r="4493" spans="1:13" x14ac:dyDescent="0.35">
      <c r="A4493">
        <v>2510</v>
      </c>
      <c r="B4493" t="s">
        <v>9</v>
      </c>
      <c r="C4493">
        <v>246175</v>
      </c>
      <c r="D4493" t="s">
        <v>10</v>
      </c>
      <c r="E4493" t="s">
        <v>16</v>
      </c>
      <c r="F4493" t="s">
        <v>12</v>
      </c>
      <c r="G4493" t="s">
        <v>13</v>
      </c>
      <c r="H4493" t="s">
        <v>13</v>
      </c>
      <c r="I4493">
        <v>54</v>
      </c>
      <c r="J4493" t="str">
        <f>IF(ABS((C4493-AVERAGE($C:$C))/_xlfn.STDEV.S(moras2[SALARIO]))&gt;1.96,"Atípico","No")</f>
        <v>No</v>
      </c>
      <c r="K4493" t="str">
        <f>IF(ABS((moras2[[#This Row],[EDAD]]-AVERAGE($I:$I))/_xlfn.STDEV.S($I:$I))&gt;1.96,"Atípico","No")</f>
        <v>No</v>
      </c>
      <c r="L4493" t="str">
        <f t="shared" si="140"/>
        <v>46-55</v>
      </c>
      <c r="M4493" t="str">
        <f t="shared" si="141"/>
        <v>0-500.000</v>
      </c>
    </row>
    <row r="4494" spans="1:13" x14ac:dyDescent="0.35">
      <c r="A4494">
        <v>3485</v>
      </c>
      <c r="B4494" t="s">
        <v>9</v>
      </c>
      <c r="C4494">
        <v>246000</v>
      </c>
      <c r="D4494" t="s">
        <v>10</v>
      </c>
      <c r="E4494" t="s">
        <v>16</v>
      </c>
      <c r="F4494" t="s">
        <v>12</v>
      </c>
      <c r="G4494" t="s">
        <v>13</v>
      </c>
      <c r="H4494" t="s">
        <v>13</v>
      </c>
      <c r="I4494">
        <v>38</v>
      </c>
      <c r="J4494" t="str">
        <f>IF(ABS((C4494-AVERAGE($C:$C))/_xlfn.STDEV.S(moras2[SALARIO]))&gt;1.96,"Atípico","No")</f>
        <v>No</v>
      </c>
      <c r="K4494" t="str">
        <f>IF(ABS((moras2[[#This Row],[EDAD]]-AVERAGE($I:$I))/_xlfn.STDEV.S($I:$I))&gt;1.96,"Atípico","No")</f>
        <v>No</v>
      </c>
      <c r="L4494" t="str">
        <f t="shared" si="140"/>
        <v>36-45</v>
      </c>
      <c r="M4494" t="str">
        <f t="shared" si="141"/>
        <v>0-500.000</v>
      </c>
    </row>
    <row r="4495" spans="1:13" x14ac:dyDescent="0.35">
      <c r="A4495">
        <v>283</v>
      </c>
      <c r="B4495" t="s">
        <v>15</v>
      </c>
      <c r="C4495">
        <v>245436.97</v>
      </c>
      <c r="D4495" t="s">
        <v>10</v>
      </c>
      <c r="E4495" t="s">
        <v>16</v>
      </c>
      <c r="F4495" t="s">
        <v>12</v>
      </c>
      <c r="G4495" t="s">
        <v>13</v>
      </c>
      <c r="H4495" t="s">
        <v>13</v>
      </c>
      <c r="I4495">
        <v>27</v>
      </c>
      <c r="J4495" t="str">
        <f>IF(ABS((C4495-AVERAGE($C:$C))/_xlfn.STDEV.S(moras2[SALARIO]))&gt;1.96,"Atípico","No")</f>
        <v>No</v>
      </c>
      <c r="K4495" t="str">
        <f>IF(ABS((moras2[[#This Row],[EDAD]]-AVERAGE($I:$I))/_xlfn.STDEV.S($I:$I))&gt;1.96,"Atípico","No")</f>
        <v>No</v>
      </c>
      <c r="L4495" t="str">
        <f t="shared" si="140"/>
        <v>26-35</v>
      </c>
      <c r="M4495" t="str">
        <f t="shared" si="141"/>
        <v>0-500.000</v>
      </c>
    </row>
    <row r="4496" spans="1:13" x14ac:dyDescent="0.35">
      <c r="A4496">
        <v>2405</v>
      </c>
      <c r="B4496" t="s">
        <v>15</v>
      </c>
      <c r="C4496">
        <v>245079.8</v>
      </c>
      <c r="D4496" t="s">
        <v>10</v>
      </c>
      <c r="E4496" t="s">
        <v>16</v>
      </c>
      <c r="F4496" t="s">
        <v>12</v>
      </c>
      <c r="G4496" t="s">
        <v>13</v>
      </c>
      <c r="H4496" t="s">
        <v>13</v>
      </c>
      <c r="I4496">
        <v>21</v>
      </c>
      <c r="J4496" t="str">
        <f>IF(ABS((C4496-AVERAGE($C:$C))/_xlfn.STDEV.S(moras2[SALARIO]))&gt;1.96,"Atípico","No")</f>
        <v>No</v>
      </c>
      <c r="K4496" t="str">
        <f>IF(ABS((moras2[[#This Row],[EDAD]]-AVERAGE($I:$I))/_xlfn.STDEV.S($I:$I))&gt;1.96,"Atípico","No")</f>
        <v>No</v>
      </c>
      <c r="L4496" t="str">
        <f t="shared" si="140"/>
        <v>26-35</v>
      </c>
      <c r="M4496" t="str">
        <f t="shared" si="141"/>
        <v>0-500.000</v>
      </c>
    </row>
    <row r="4497" spans="1:13" x14ac:dyDescent="0.35">
      <c r="A4497">
        <v>1641</v>
      </c>
      <c r="B4497" t="s">
        <v>9</v>
      </c>
      <c r="C4497">
        <v>245006.35</v>
      </c>
      <c r="D4497" t="s">
        <v>10</v>
      </c>
      <c r="E4497" t="s">
        <v>16</v>
      </c>
      <c r="F4497" t="s">
        <v>12</v>
      </c>
      <c r="G4497" t="s">
        <v>13</v>
      </c>
      <c r="H4497" t="s">
        <v>13</v>
      </c>
      <c r="I4497">
        <v>61</v>
      </c>
      <c r="J4497" t="str">
        <f>IF(ABS((C4497-AVERAGE($C:$C))/_xlfn.STDEV.S(moras2[SALARIO]))&gt;1.96,"Atípico","No")</f>
        <v>No</v>
      </c>
      <c r="K4497" t="str">
        <f>IF(ABS((moras2[[#This Row],[EDAD]]-AVERAGE($I:$I))/_xlfn.STDEV.S($I:$I))&gt;1.96,"Atípico","No")</f>
        <v>No</v>
      </c>
      <c r="L4497" t="str">
        <f t="shared" si="140"/>
        <v>56+</v>
      </c>
      <c r="M4497" t="str">
        <f t="shared" si="141"/>
        <v>0-500.000</v>
      </c>
    </row>
    <row r="4498" spans="1:13" x14ac:dyDescent="0.35">
      <c r="A4498">
        <v>712</v>
      </c>
      <c r="B4498" t="s">
        <v>15</v>
      </c>
      <c r="C4498">
        <v>244860</v>
      </c>
      <c r="D4498" t="s">
        <v>10</v>
      </c>
      <c r="E4498" t="s">
        <v>16</v>
      </c>
      <c r="F4498" t="s">
        <v>12</v>
      </c>
      <c r="G4498" t="s">
        <v>13</v>
      </c>
      <c r="H4498" t="s">
        <v>13</v>
      </c>
      <c r="I4498">
        <v>56</v>
      </c>
      <c r="J4498" t="str">
        <f>IF(ABS((C4498-AVERAGE($C:$C))/_xlfn.STDEV.S(moras2[SALARIO]))&gt;1.96,"Atípico","No")</f>
        <v>No</v>
      </c>
      <c r="K4498" t="str">
        <f>IF(ABS((moras2[[#This Row],[EDAD]]-AVERAGE($I:$I))/_xlfn.STDEV.S($I:$I))&gt;1.96,"Atípico","No")</f>
        <v>No</v>
      </c>
      <c r="L4498" t="str">
        <f t="shared" si="140"/>
        <v>56+</v>
      </c>
      <c r="M4498" t="str">
        <f t="shared" si="141"/>
        <v>0-500.000</v>
      </c>
    </row>
    <row r="4499" spans="1:13" x14ac:dyDescent="0.35">
      <c r="A4499">
        <v>3684</v>
      </c>
      <c r="B4499" t="s">
        <v>9</v>
      </c>
      <c r="C4499">
        <v>244574.2</v>
      </c>
      <c r="D4499" t="s">
        <v>10</v>
      </c>
      <c r="E4499" t="s">
        <v>16</v>
      </c>
      <c r="F4499" t="s">
        <v>12</v>
      </c>
      <c r="G4499" t="s">
        <v>13</v>
      </c>
      <c r="H4499" t="s">
        <v>13</v>
      </c>
      <c r="I4499">
        <v>42</v>
      </c>
      <c r="J4499" t="str">
        <f>IF(ABS((C4499-AVERAGE($C:$C))/_xlfn.STDEV.S(moras2[SALARIO]))&gt;1.96,"Atípico","No")</f>
        <v>No</v>
      </c>
      <c r="K4499" t="str">
        <f>IF(ABS((moras2[[#This Row],[EDAD]]-AVERAGE($I:$I))/_xlfn.STDEV.S($I:$I))&gt;1.96,"Atípico","No")</f>
        <v>No</v>
      </c>
      <c r="L4499" t="str">
        <f t="shared" si="140"/>
        <v>36-45</v>
      </c>
      <c r="M4499" t="str">
        <f t="shared" si="141"/>
        <v>0-500.000</v>
      </c>
    </row>
    <row r="4500" spans="1:13" x14ac:dyDescent="0.35">
      <c r="A4500">
        <v>4487</v>
      </c>
      <c r="B4500" t="s">
        <v>9</v>
      </c>
      <c r="C4500">
        <v>243270.86</v>
      </c>
      <c r="D4500" t="s">
        <v>10</v>
      </c>
      <c r="E4500" t="s">
        <v>16</v>
      </c>
      <c r="F4500" t="s">
        <v>12</v>
      </c>
      <c r="G4500" t="s">
        <v>13</v>
      </c>
      <c r="H4500" t="s">
        <v>13</v>
      </c>
      <c r="I4500">
        <v>49</v>
      </c>
      <c r="J4500" t="str">
        <f>IF(ABS((C4500-AVERAGE($C:$C))/_xlfn.STDEV.S(moras2[SALARIO]))&gt;1.96,"Atípico","No")</f>
        <v>No</v>
      </c>
      <c r="K4500" t="str">
        <f>IF(ABS((moras2[[#This Row],[EDAD]]-AVERAGE($I:$I))/_xlfn.STDEV.S($I:$I))&gt;1.96,"Atípico","No")</f>
        <v>No</v>
      </c>
      <c r="L4500" t="str">
        <f t="shared" si="140"/>
        <v>46-55</v>
      </c>
      <c r="M4500" t="str">
        <f t="shared" si="141"/>
        <v>0-500.000</v>
      </c>
    </row>
    <row r="4501" spans="1:13" x14ac:dyDescent="0.35">
      <c r="A4501">
        <v>1377</v>
      </c>
      <c r="B4501" t="s">
        <v>15</v>
      </c>
      <c r="C4501">
        <v>243000</v>
      </c>
      <c r="D4501" t="s">
        <v>10</v>
      </c>
      <c r="E4501" t="s">
        <v>16</v>
      </c>
      <c r="F4501" t="s">
        <v>12</v>
      </c>
      <c r="G4501" t="s">
        <v>13</v>
      </c>
      <c r="H4501" t="s">
        <v>13</v>
      </c>
      <c r="I4501">
        <v>46</v>
      </c>
      <c r="J4501" t="str">
        <f>IF(ABS((C4501-AVERAGE($C:$C))/_xlfn.STDEV.S(moras2[SALARIO]))&gt;1.96,"Atípico","No")</f>
        <v>No</v>
      </c>
      <c r="K4501" t="str">
        <f>IF(ABS((moras2[[#This Row],[EDAD]]-AVERAGE($I:$I))/_xlfn.STDEV.S($I:$I))&gt;1.96,"Atípico","No")</f>
        <v>No</v>
      </c>
      <c r="L4501" t="str">
        <f t="shared" si="140"/>
        <v>46-55</v>
      </c>
      <c r="M4501" t="str">
        <f t="shared" si="141"/>
        <v>0-500.000</v>
      </c>
    </row>
    <row r="4502" spans="1:13" x14ac:dyDescent="0.35">
      <c r="A4502">
        <v>2104</v>
      </c>
      <c r="B4502" t="s">
        <v>15</v>
      </c>
      <c r="C4502">
        <v>242860</v>
      </c>
      <c r="D4502" t="s">
        <v>10</v>
      </c>
      <c r="E4502" t="s">
        <v>16</v>
      </c>
      <c r="F4502" t="s">
        <v>12</v>
      </c>
      <c r="G4502" t="s">
        <v>13</v>
      </c>
      <c r="H4502" t="s">
        <v>12</v>
      </c>
      <c r="I4502">
        <v>62</v>
      </c>
      <c r="J4502" t="str">
        <f>IF(ABS((C4502-AVERAGE($C:$C))/_xlfn.STDEV.S(moras2[SALARIO]))&gt;1.96,"Atípico","No")</f>
        <v>No</v>
      </c>
      <c r="K4502" t="str">
        <f>IF(ABS((moras2[[#This Row],[EDAD]]-AVERAGE($I:$I))/_xlfn.STDEV.S($I:$I))&gt;1.96,"Atípico","No")</f>
        <v>No</v>
      </c>
      <c r="L4502" t="str">
        <f t="shared" si="140"/>
        <v>56+</v>
      </c>
      <c r="M4502" t="str">
        <f t="shared" si="141"/>
        <v>0-500.000</v>
      </c>
    </row>
    <row r="4503" spans="1:13" x14ac:dyDescent="0.35">
      <c r="A4503">
        <v>3533</v>
      </c>
      <c r="B4503" t="s">
        <v>9</v>
      </c>
      <c r="C4503">
        <v>242811.62</v>
      </c>
      <c r="D4503" t="s">
        <v>14</v>
      </c>
      <c r="E4503" t="s">
        <v>11</v>
      </c>
      <c r="F4503" t="s">
        <v>12</v>
      </c>
      <c r="G4503" t="s">
        <v>13</v>
      </c>
      <c r="H4503" t="s">
        <v>13</v>
      </c>
      <c r="I4503">
        <v>67</v>
      </c>
      <c r="J4503" t="str">
        <f>IF(ABS((C4503-AVERAGE($C:$C))/_xlfn.STDEV.S(moras2[SALARIO]))&gt;1.96,"Atípico","No")</f>
        <v>No</v>
      </c>
      <c r="K4503" t="str">
        <f>IF(ABS((moras2[[#This Row],[EDAD]]-AVERAGE($I:$I))/_xlfn.STDEV.S($I:$I))&gt;1.96,"Atípico","No")</f>
        <v>No</v>
      </c>
      <c r="L4503" t="str">
        <f t="shared" si="140"/>
        <v>56+</v>
      </c>
      <c r="M4503" t="str">
        <f t="shared" si="141"/>
        <v>0-500.000</v>
      </c>
    </row>
    <row r="4504" spans="1:13" x14ac:dyDescent="0.35">
      <c r="A4504">
        <v>4916</v>
      </c>
      <c r="B4504" t="s">
        <v>9</v>
      </c>
      <c r="C4504">
        <v>242000</v>
      </c>
      <c r="D4504" t="s">
        <v>10</v>
      </c>
      <c r="E4504" t="s">
        <v>16</v>
      </c>
      <c r="F4504" t="s">
        <v>12</v>
      </c>
      <c r="G4504" t="s">
        <v>13</v>
      </c>
      <c r="H4504" t="s">
        <v>13</v>
      </c>
      <c r="I4504">
        <v>22</v>
      </c>
      <c r="J4504" t="str">
        <f>IF(ABS((C4504-AVERAGE($C:$C))/_xlfn.STDEV.S(moras2[SALARIO]))&gt;1.96,"Atípico","No")</f>
        <v>No</v>
      </c>
      <c r="K4504" t="str">
        <f>IF(ABS((moras2[[#This Row],[EDAD]]-AVERAGE($I:$I))/_xlfn.STDEV.S($I:$I))&gt;1.96,"Atípico","No")</f>
        <v>No</v>
      </c>
      <c r="L4504" t="str">
        <f t="shared" si="140"/>
        <v>26-35</v>
      </c>
      <c r="M4504" t="str">
        <f t="shared" si="141"/>
        <v>0-500.000</v>
      </c>
    </row>
    <row r="4505" spans="1:13" x14ac:dyDescent="0.35">
      <c r="A4505">
        <v>2846</v>
      </c>
      <c r="B4505" t="s">
        <v>9</v>
      </c>
      <c r="C4505">
        <v>241999</v>
      </c>
      <c r="D4505" t="s">
        <v>10</v>
      </c>
      <c r="E4505" t="s">
        <v>16</v>
      </c>
      <c r="F4505" t="s">
        <v>12</v>
      </c>
      <c r="G4505" t="s">
        <v>13</v>
      </c>
      <c r="H4505" t="s">
        <v>12</v>
      </c>
      <c r="I4505">
        <v>45</v>
      </c>
      <c r="J4505" t="str">
        <f>IF(ABS((C4505-AVERAGE($C:$C))/_xlfn.STDEV.S(moras2[SALARIO]))&gt;1.96,"Atípico","No")</f>
        <v>No</v>
      </c>
      <c r="K4505" t="str">
        <f>IF(ABS((moras2[[#This Row],[EDAD]]-AVERAGE($I:$I))/_xlfn.STDEV.S($I:$I))&gt;1.96,"Atípico","No")</f>
        <v>No</v>
      </c>
      <c r="L4505" t="str">
        <f t="shared" si="140"/>
        <v>36-45</v>
      </c>
      <c r="M4505" t="str">
        <f t="shared" si="141"/>
        <v>0-500.000</v>
      </c>
    </row>
    <row r="4506" spans="1:13" x14ac:dyDescent="0.35">
      <c r="A4506">
        <v>3626</v>
      </c>
      <c r="B4506" t="s">
        <v>9</v>
      </c>
      <c r="C4506">
        <v>241993.84</v>
      </c>
      <c r="D4506" t="s">
        <v>10</v>
      </c>
      <c r="E4506" t="s">
        <v>11</v>
      </c>
      <c r="F4506" t="s">
        <v>12</v>
      </c>
      <c r="G4506" t="s">
        <v>13</v>
      </c>
      <c r="H4506" t="s">
        <v>13</v>
      </c>
      <c r="I4506">
        <v>36</v>
      </c>
      <c r="J4506" t="str">
        <f>IF(ABS((C4506-AVERAGE($C:$C))/_xlfn.STDEV.S(moras2[SALARIO]))&gt;1.96,"Atípico","No")</f>
        <v>No</v>
      </c>
      <c r="K4506" t="str">
        <f>IF(ABS((moras2[[#This Row],[EDAD]]-AVERAGE($I:$I))/_xlfn.STDEV.S($I:$I))&gt;1.96,"Atípico","No")</f>
        <v>No</v>
      </c>
      <c r="L4506" t="str">
        <f t="shared" si="140"/>
        <v>36-45</v>
      </c>
      <c r="M4506" t="str">
        <f t="shared" si="141"/>
        <v>0-500.000</v>
      </c>
    </row>
    <row r="4507" spans="1:13" x14ac:dyDescent="0.35">
      <c r="A4507">
        <v>2322</v>
      </c>
      <c r="B4507" t="s">
        <v>15</v>
      </c>
      <c r="C4507">
        <v>241729.4</v>
      </c>
      <c r="D4507" t="s">
        <v>10</v>
      </c>
      <c r="E4507" t="s">
        <v>16</v>
      </c>
      <c r="F4507" t="s">
        <v>12</v>
      </c>
      <c r="G4507" t="s">
        <v>13</v>
      </c>
      <c r="H4507" t="s">
        <v>13</v>
      </c>
      <c r="I4507">
        <v>34</v>
      </c>
      <c r="J4507" t="str">
        <f>IF(ABS((C4507-AVERAGE($C:$C))/_xlfn.STDEV.S(moras2[SALARIO]))&gt;1.96,"Atípico","No")</f>
        <v>No</v>
      </c>
      <c r="K4507" t="str">
        <f>IF(ABS((moras2[[#This Row],[EDAD]]-AVERAGE($I:$I))/_xlfn.STDEV.S($I:$I))&gt;1.96,"Atípico","No")</f>
        <v>No</v>
      </c>
      <c r="L4507" t="str">
        <f t="shared" si="140"/>
        <v>26-35</v>
      </c>
      <c r="M4507" t="str">
        <f t="shared" si="141"/>
        <v>0-500.000</v>
      </c>
    </row>
    <row r="4508" spans="1:13" x14ac:dyDescent="0.35">
      <c r="A4508">
        <v>2413</v>
      </c>
      <c r="B4508" t="s">
        <v>9</v>
      </c>
      <c r="C4508">
        <v>241458</v>
      </c>
      <c r="D4508" t="s">
        <v>10</v>
      </c>
      <c r="E4508" t="s">
        <v>16</v>
      </c>
      <c r="F4508" t="s">
        <v>12</v>
      </c>
      <c r="G4508" t="s">
        <v>13</v>
      </c>
      <c r="H4508" t="s">
        <v>12</v>
      </c>
      <c r="I4508">
        <v>41</v>
      </c>
      <c r="J4508" t="str">
        <f>IF(ABS((C4508-AVERAGE($C:$C))/_xlfn.STDEV.S(moras2[SALARIO]))&gt;1.96,"Atípico","No")</f>
        <v>No</v>
      </c>
      <c r="K4508" t="str">
        <f>IF(ABS((moras2[[#This Row],[EDAD]]-AVERAGE($I:$I))/_xlfn.STDEV.S($I:$I))&gt;1.96,"Atípico","No")</f>
        <v>No</v>
      </c>
      <c r="L4508" t="str">
        <f t="shared" si="140"/>
        <v>36-45</v>
      </c>
      <c r="M4508" t="str">
        <f t="shared" si="141"/>
        <v>0-500.000</v>
      </c>
    </row>
    <row r="4509" spans="1:13" x14ac:dyDescent="0.35">
      <c r="A4509">
        <v>836</v>
      </c>
      <c r="B4509" t="s">
        <v>9</v>
      </c>
      <c r="C4509">
        <v>241454.4</v>
      </c>
      <c r="D4509" t="s">
        <v>10</v>
      </c>
      <c r="E4509" t="s">
        <v>16</v>
      </c>
      <c r="F4509" t="s">
        <v>12</v>
      </c>
      <c r="G4509" t="s">
        <v>12</v>
      </c>
      <c r="H4509" t="s">
        <v>13</v>
      </c>
      <c r="I4509">
        <v>23</v>
      </c>
      <c r="J4509" t="str">
        <f>IF(ABS((C4509-AVERAGE($C:$C))/_xlfn.STDEV.S(moras2[SALARIO]))&gt;1.96,"Atípico","No")</f>
        <v>No</v>
      </c>
      <c r="K4509" t="str">
        <f>IF(ABS((moras2[[#This Row],[EDAD]]-AVERAGE($I:$I))/_xlfn.STDEV.S($I:$I))&gt;1.96,"Atípico","No")</f>
        <v>No</v>
      </c>
      <c r="L4509" t="str">
        <f t="shared" si="140"/>
        <v>26-35</v>
      </c>
      <c r="M4509" t="str">
        <f t="shared" si="141"/>
        <v>0-500.000</v>
      </c>
    </row>
    <row r="4510" spans="1:13" x14ac:dyDescent="0.35">
      <c r="A4510">
        <v>3748</v>
      </c>
      <c r="B4510" t="s">
        <v>9</v>
      </c>
      <c r="C4510">
        <v>241119</v>
      </c>
      <c r="D4510" t="s">
        <v>10</v>
      </c>
      <c r="E4510" t="s">
        <v>16</v>
      </c>
      <c r="F4510" t="s">
        <v>12</v>
      </c>
      <c r="G4510" t="s">
        <v>13</v>
      </c>
      <c r="H4510" t="s">
        <v>13</v>
      </c>
      <c r="I4510">
        <v>47</v>
      </c>
      <c r="J4510" t="str">
        <f>IF(ABS((C4510-AVERAGE($C:$C))/_xlfn.STDEV.S(moras2[SALARIO]))&gt;1.96,"Atípico","No")</f>
        <v>No</v>
      </c>
      <c r="K4510" t="str">
        <f>IF(ABS((moras2[[#This Row],[EDAD]]-AVERAGE($I:$I))/_xlfn.STDEV.S($I:$I))&gt;1.96,"Atípico","No")</f>
        <v>No</v>
      </c>
      <c r="L4510" t="str">
        <f t="shared" si="140"/>
        <v>46-55</v>
      </c>
      <c r="M4510" t="str">
        <f t="shared" si="141"/>
        <v>0-500.000</v>
      </c>
    </row>
    <row r="4511" spans="1:13" x14ac:dyDescent="0.35">
      <c r="A4511">
        <v>223</v>
      </c>
      <c r="B4511" t="s">
        <v>15</v>
      </c>
      <c r="C4511">
        <v>241000</v>
      </c>
      <c r="D4511" t="s">
        <v>10</v>
      </c>
      <c r="E4511" t="s">
        <v>16</v>
      </c>
      <c r="F4511" t="s">
        <v>12</v>
      </c>
      <c r="G4511" t="s">
        <v>12</v>
      </c>
      <c r="H4511" t="s">
        <v>13</v>
      </c>
      <c r="I4511">
        <v>35</v>
      </c>
      <c r="J4511" t="str">
        <f>IF(ABS((C4511-AVERAGE($C:$C))/_xlfn.STDEV.S(moras2[SALARIO]))&gt;1.96,"Atípico","No")</f>
        <v>No</v>
      </c>
      <c r="K4511" t="str">
        <f>IF(ABS((moras2[[#This Row],[EDAD]]-AVERAGE($I:$I))/_xlfn.STDEV.S($I:$I))&gt;1.96,"Atípico","No")</f>
        <v>No</v>
      </c>
      <c r="L4511" t="str">
        <f t="shared" si="140"/>
        <v>26-35</v>
      </c>
      <c r="M4511" t="str">
        <f t="shared" si="141"/>
        <v>0-500.000</v>
      </c>
    </row>
    <row r="4512" spans="1:13" x14ac:dyDescent="0.35">
      <c r="A4512">
        <v>1394</v>
      </c>
      <c r="B4512" t="s">
        <v>15</v>
      </c>
      <c r="C4512">
        <v>240890.9</v>
      </c>
      <c r="D4512" t="s">
        <v>14</v>
      </c>
      <c r="E4512" t="s">
        <v>11</v>
      </c>
      <c r="F4512" t="s">
        <v>12</v>
      </c>
      <c r="G4512" t="s">
        <v>13</v>
      </c>
      <c r="H4512" t="s">
        <v>13</v>
      </c>
      <c r="I4512">
        <v>83</v>
      </c>
      <c r="J4512" t="str">
        <f>IF(ABS((C4512-AVERAGE($C:$C))/_xlfn.STDEV.S(moras2[SALARIO]))&gt;1.96,"Atípico","No")</f>
        <v>No</v>
      </c>
      <c r="K4512" t="str">
        <f>IF(ABS((moras2[[#This Row],[EDAD]]-AVERAGE($I:$I))/_xlfn.STDEV.S($I:$I))&gt;1.96,"Atípico","No")</f>
        <v>Atípico</v>
      </c>
      <c r="L4512" t="str">
        <f t="shared" si="140"/>
        <v>56+</v>
      </c>
      <c r="M4512" t="str">
        <f t="shared" si="141"/>
        <v>0-500.000</v>
      </c>
    </row>
    <row r="4513" spans="1:13" x14ac:dyDescent="0.35">
      <c r="A4513">
        <v>683</v>
      </c>
      <c r="B4513" t="s">
        <v>9</v>
      </c>
      <c r="C4513">
        <v>240000</v>
      </c>
      <c r="D4513" t="s">
        <v>10</v>
      </c>
      <c r="E4513" t="s">
        <v>16</v>
      </c>
      <c r="F4513" t="s">
        <v>12</v>
      </c>
      <c r="G4513" t="s">
        <v>13</v>
      </c>
      <c r="H4513" t="s">
        <v>13</v>
      </c>
      <c r="I4513">
        <v>18</v>
      </c>
      <c r="J4513" t="str">
        <f>IF(ABS((C4513-AVERAGE($C:$C))/_xlfn.STDEV.S(moras2[SALARIO]))&gt;1.96,"Atípico","No")</f>
        <v>No</v>
      </c>
      <c r="K4513" t="str">
        <f>IF(ABS((moras2[[#This Row],[EDAD]]-AVERAGE($I:$I))/_xlfn.STDEV.S($I:$I))&gt;1.96,"Atípico","No")</f>
        <v>No</v>
      </c>
      <c r="L4513" t="str">
        <f t="shared" si="140"/>
        <v>26-35</v>
      </c>
      <c r="M4513" t="str">
        <f t="shared" si="141"/>
        <v>0-500.000</v>
      </c>
    </row>
    <row r="4514" spans="1:13" x14ac:dyDescent="0.35">
      <c r="A4514">
        <v>4813</v>
      </c>
      <c r="B4514" t="s">
        <v>15</v>
      </c>
      <c r="C4514">
        <v>240000</v>
      </c>
      <c r="D4514" t="s">
        <v>10</v>
      </c>
      <c r="E4514" t="s">
        <v>16</v>
      </c>
      <c r="F4514" t="s">
        <v>12</v>
      </c>
      <c r="G4514" t="s">
        <v>12</v>
      </c>
      <c r="H4514" t="s">
        <v>13</v>
      </c>
      <c r="I4514">
        <v>27</v>
      </c>
      <c r="J4514" t="str">
        <f>IF(ABS((C4514-AVERAGE($C:$C))/_xlfn.STDEV.S(moras2[SALARIO]))&gt;1.96,"Atípico","No")</f>
        <v>No</v>
      </c>
      <c r="K4514" t="str">
        <f>IF(ABS((moras2[[#This Row],[EDAD]]-AVERAGE($I:$I))/_xlfn.STDEV.S($I:$I))&gt;1.96,"Atípico","No")</f>
        <v>No</v>
      </c>
      <c r="L4514" t="str">
        <f t="shared" si="140"/>
        <v>26-35</v>
      </c>
      <c r="M4514" t="str">
        <f t="shared" si="141"/>
        <v>0-500.000</v>
      </c>
    </row>
    <row r="4515" spans="1:13" x14ac:dyDescent="0.35">
      <c r="A4515">
        <v>1935</v>
      </c>
      <c r="B4515" t="s">
        <v>9</v>
      </c>
      <c r="C4515">
        <v>240000</v>
      </c>
      <c r="D4515" t="s">
        <v>10</v>
      </c>
      <c r="E4515" t="s">
        <v>16</v>
      </c>
      <c r="F4515" t="s">
        <v>12</v>
      </c>
      <c r="G4515" t="s">
        <v>13</v>
      </c>
      <c r="H4515" t="s">
        <v>13</v>
      </c>
      <c r="I4515">
        <v>39</v>
      </c>
      <c r="J4515" t="str">
        <f>IF(ABS((C4515-AVERAGE($C:$C))/_xlfn.STDEV.S(moras2[SALARIO]))&gt;1.96,"Atípico","No")</f>
        <v>No</v>
      </c>
      <c r="K4515" t="str">
        <f>IF(ABS((moras2[[#This Row],[EDAD]]-AVERAGE($I:$I))/_xlfn.STDEV.S($I:$I))&gt;1.96,"Atípico","No")</f>
        <v>No</v>
      </c>
      <c r="L4515" t="str">
        <f t="shared" si="140"/>
        <v>36-45</v>
      </c>
      <c r="M4515" t="str">
        <f t="shared" si="141"/>
        <v>0-500.000</v>
      </c>
    </row>
    <row r="4516" spans="1:13" x14ac:dyDescent="0.35">
      <c r="A4516">
        <v>2949</v>
      </c>
      <c r="B4516" t="s">
        <v>15</v>
      </c>
      <c r="C4516">
        <v>240000</v>
      </c>
      <c r="D4516" t="s">
        <v>10</v>
      </c>
      <c r="E4516" t="s">
        <v>16</v>
      </c>
      <c r="F4516" t="s">
        <v>12</v>
      </c>
      <c r="G4516" t="s">
        <v>13</v>
      </c>
      <c r="H4516" t="s">
        <v>13</v>
      </c>
      <c r="I4516">
        <v>41</v>
      </c>
      <c r="J4516" t="str">
        <f>IF(ABS((C4516-AVERAGE($C:$C))/_xlfn.STDEV.S(moras2[SALARIO]))&gt;1.96,"Atípico","No")</f>
        <v>No</v>
      </c>
      <c r="K4516" t="str">
        <f>IF(ABS((moras2[[#This Row],[EDAD]]-AVERAGE($I:$I))/_xlfn.STDEV.S($I:$I))&gt;1.96,"Atípico","No")</f>
        <v>No</v>
      </c>
      <c r="L4516" t="str">
        <f t="shared" si="140"/>
        <v>36-45</v>
      </c>
      <c r="M4516" t="str">
        <f t="shared" si="141"/>
        <v>0-500.000</v>
      </c>
    </row>
    <row r="4517" spans="1:13" x14ac:dyDescent="0.35">
      <c r="A4517">
        <v>3351</v>
      </c>
      <c r="B4517" t="s">
        <v>15</v>
      </c>
      <c r="C4517">
        <v>240000</v>
      </c>
      <c r="D4517" t="s">
        <v>10</v>
      </c>
      <c r="E4517" t="s">
        <v>16</v>
      </c>
      <c r="F4517" t="s">
        <v>12</v>
      </c>
      <c r="G4517" t="s">
        <v>12</v>
      </c>
      <c r="H4517" t="s">
        <v>12</v>
      </c>
      <c r="I4517">
        <v>42</v>
      </c>
      <c r="J4517" t="str">
        <f>IF(ABS((C4517-AVERAGE($C:$C))/_xlfn.STDEV.S(moras2[SALARIO]))&gt;1.96,"Atípico","No")</f>
        <v>No</v>
      </c>
      <c r="K4517" t="str">
        <f>IF(ABS((moras2[[#This Row],[EDAD]]-AVERAGE($I:$I))/_xlfn.STDEV.S($I:$I))&gt;1.96,"Atípico","No")</f>
        <v>No</v>
      </c>
      <c r="L4517" t="str">
        <f t="shared" si="140"/>
        <v>36-45</v>
      </c>
      <c r="M4517" t="str">
        <f t="shared" si="141"/>
        <v>0-500.000</v>
      </c>
    </row>
    <row r="4518" spans="1:13" x14ac:dyDescent="0.35">
      <c r="A4518">
        <v>3601</v>
      </c>
      <c r="B4518" t="s">
        <v>15</v>
      </c>
      <c r="C4518">
        <v>239683.08</v>
      </c>
      <c r="D4518" t="s">
        <v>10</v>
      </c>
      <c r="E4518" t="s">
        <v>16</v>
      </c>
      <c r="F4518" t="s">
        <v>12</v>
      </c>
      <c r="G4518" t="s">
        <v>13</v>
      </c>
      <c r="H4518" t="s">
        <v>13</v>
      </c>
      <c r="I4518">
        <v>38</v>
      </c>
      <c r="J4518" t="str">
        <f>IF(ABS((C4518-AVERAGE($C:$C))/_xlfn.STDEV.S(moras2[SALARIO]))&gt;1.96,"Atípico","No")</f>
        <v>No</v>
      </c>
      <c r="K4518" t="str">
        <f>IF(ABS((moras2[[#This Row],[EDAD]]-AVERAGE($I:$I))/_xlfn.STDEV.S($I:$I))&gt;1.96,"Atípico","No")</f>
        <v>No</v>
      </c>
      <c r="L4518" t="str">
        <f t="shared" si="140"/>
        <v>36-45</v>
      </c>
      <c r="M4518" t="str">
        <f t="shared" si="141"/>
        <v>0-500.000</v>
      </c>
    </row>
    <row r="4519" spans="1:13" x14ac:dyDescent="0.35">
      <c r="A4519">
        <v>4713</v>
      </c>
      <c r="B4519" t="s">
        <v>15</v>
      </c>
      <c r="C4519">
        <v>239681</v>
      </c>
      <c r="D4519" t="s">
        <v>10</v>
      </c>
      <c r="E4519" t="s">
        <v>16</v>
      </c>
      <c r="F4519" t="s">
        <v>12</v>
      </c>
      <c r="G4519" t="s">
        <v>13</v>
      </c>
      <c r="H4519" t="s">
        <v>13</v>
      </c>
      <c r="I4519">
        <v>34</v>
      </c>
      <c r="J4519" t="str">
        <f>IF(ABS((C4519-AVERAGE($C:$C))/_xlfn.STDEV.S(moras2[SALARIO]))&gt;1.96,"Atípico","No")</f>
        <v>No</v>
      </c>
      <c r="K4519" t="str">
        <f>IF(ABS((moras2[[#This Row],[EDAD]]-AVERAGE($I:$I))/_xlfn.STDEV.S($I:$I))&gt;1.96,"Atípico","No")</f>
        <v>No</v>
      </c>
      <c r="L4519" t="str">
        <f t="shared" si="140"/>
        <v>26-35</v>
      </c>
      <c r="M4519" t="str">
        <f t="shared" si="141"/>
        <v>0-500.000</v>
      </c>
    </row>
    <row r="4520" spans="1:13" x14ac:dyDescent="0.35">
      <c r="A4520">
        <v>115</v>
      </c>
      <c r="B4520" t="s">
        <v>15</v>
      </c>
      <c r="C4520">
        <v>239485.57</v>
      </c>
      <c r="D4520" t="s">
        <v>10</v>
      </c>
      <c r="E4520" t="s">
        <v>16</v>
      </c>
      <c r="F4520" t="s">
        <v>12</v>
      </c>
      <c r="G4520" t="s">
        <v>13</v>
      </c>
      <c r="H4520" t="s">
        <v>13</v>
      </c>
      <c r="I4520">
        <v>21</v>
      </c>
      <c r="J4520" t="str">
        <f>IF(ABS((C4520-AVERAGE($C:$C))/_xlfn.STDEV.S(moras2[SALARIO]))&gt;1.96,"Atípico","No")</f>
        <v>No</v>
      </c>
      <c r="K4520" t="str">
        <f>IF(ABS((moras2[[#This Row],[EDAD]]-AVERAGE($I:$I))/_xlfn.STDEV.S($I:$I))&gt;1.96,"Atípico","No")</f>
        <v>No</v>
      </c>
      <c r="L4520" t="str">
        <f t="shared" si="140"/>
        <v>26-35</v>
      </c>
      <c r="M4520" t="str">
        <f t="shared" si="141"/>
        <v>0-500.000</v>
      </c>
    </row>
    <row r="4521" spans="1:13" x14ac:dyDescent="0.35">
      <c r="A4521">
        <v>1103</v>
      </c>
      <c r="B4521" t="s">
        <v>9</v>
      </c>
      <c r="C4521">
        <v>239460</v>
      </c>
      <c r="D4521" t="s">
        <v>10</v>
      </c>
      <c r="E4521" t="s">
        <v>16</v>
      </c>
      <c r="F4521" t="s">
        <v>12</v>
      </c>
      <c r="G4521" t="s">
        <v>13</v>
      </c>
      <c r="H4521" t="s">
        <v>13</v>
      </c>
      <c r="I4521">
        <v>26</v>
      </c>
      <c r="J4521" t="str">
        <f>IF(ABS((C4521-AVERAGE($C:$C))/_xlfn.STDEV.S(moras2[SALARIO]))&gt;1.96,"Atípico","No")</f>
        <v>No</v>
      </c>
      <c r="K4521" t="str">
        <f>IF(ABS((moras2[[#This Row],[EDAD]]-AVERAGE($I:$I))/_xlfn.STDEV.S($I:$I))&gt;1.96,"Atípico","No")</f>
        <v>No</v>
      </c>
      <c r="L4521" t="str">
        <f t="shared" si="140"/>
        <v>26-35</v>
      </c>
      <c r="M4521" t="str">
        <f t="shared" si="141"/>
        <v>0-500.000</v>
      </c>
    </row>
    <row r="4522" spans="1:13" x14ac:dyDescent="0.35">
      <c r="A4522">
        <v>3720</v>
      </c>
      <c r="B4522" t="s">
        <v>9</v>
      </c>
      <c r="C4522">
        <v>239421</v>
      </c>
      <c r="D4522" t="s">
        <v>10</v>
      </c>
      <c r="E4522" t="s">
        <v>16</v>
      </c>
      <c r="F4522" t="s">
        <v>12</v>
      </c>
      <c r="G4522" t="s">
        <v>12</v>
      </c>
      <c r="H4522" t="s">
        <v>13</v>
      </c>
      <c r="I4522">
        <v>22</v>
      </c>
      <c r="J4522" t="str">
        <f>IF(ABS((C4522-AVERAGE($C:$C))/_xlfn.STDEV.S(moras2[SALARIO]))&gt;1.96,"Atípico","No")</f>
        <v>No</v>
      </c>
      <c r="K4522" t="str">
        <f>IF(ABS((moras2[[#This Row],[EDAD]]-AVERAGE($I:$I))/_xlfn.STDEV.S($I:$I))&gt;1.96,"Atípico","No")</f>
        <v>No</v>
      </c>
      <c r="L4522" t="str">
        <f t="shared" si="140"/>
        <v>26-35</v>
      </c>
      <c r="M4522" t="str">
        <f t="shared" si="141"/>
        <v>0-500.000</v>
      </c>
    </row>
    <row r="4523" spans="1:13" x14ac:dyDescent="0.35">
      <c r="A4523">
        <v>2141</v>
      </c>
      <c r="B4523" t="s">
        <v>9</v>
      </c>
      <c r="C4523">
        <v>239390</v>
      </c>
      <c r="D4523" t="s">
        <v>10</v>
      </c>
      <c r="E4523" t="s">
        <v>16</v>
      </c>
      <c r="F4523" t="s">
        <v>12</v>
      </c>
      <c r="G4523" t="s">
        <v>13</v>
      </c>
      <c r="H4523" t="s">
        <v>13</v>
      </c>
      <c r="I4523">
        <v>46</v>
      </c>
      <c r="J4523" t="str">
        <f>IF(ABS((C4523-AVERAGE($C:$C))/_xlfn.STDEV.S(moras2[SALARIO]))&gt;1.96,"Atípico","No")</f>
        <v>No</v>
      </c>
      <c r="K4523" t="str">
        <f>IF(ABS((moras2[[#This Row],[EDAD]]-AVERAGE($I:$I))/_xlfn.STDEV.S($I:$I))&gt;1.96,"Atípico","No")</f>
        <v>No</v>
      </c>
      <c r="L4523" t="str">
        <f t="shared" si="140"/>
        <v>46-55</v>
      </c>
      <c r="M4523" t="str">
        <f t="shared" si="141"/>
        <v>0-500.000</v>
      </c>
    </row>
    <row r="4524" spans="1:13" x14ac:dyDescent="0.35">
      <c r="A4524">
        <v>4588</v>
      </c>
      <c r="B4524" t="s">
        <v>9</v>
      </c>
      <c r="C4524">
        <v>239200</v>
      </c>
      <c r="D4524" t="s">
        <v>10</v>
      </c>
      <c r="E4524" t="s">
        <v>16</v>
      </c>
      <c r="F4524" t="s">
        <v>12</v>
      </c>
      <c r="G4524" t="s">
        <v>13</v>
      </c>
      <c r="H4524" t="s">
        <v>13</v>
      </c>
      <c r="I4524">
        <v>27</v>
      </c>
      <c r="J4524" t="str">
        <f>IF(ABS((C4524-AVERAGE($C:$C))/_xlfn.STDEV.S(moras2[SALARIO]))&gt;1.96,"Atípico","No")</f>
        <v>No</v>
      </c>
      <c r="K4524" t="str">
        <f>IF(ABS((moras2[[#This Row],[EDAD]]-AVERAGE($I:$I))/_xlfn.STDEV.S($I:$I))&gt;1.96,"Atípico","No")</f>
        <v>No</v>
      </c>
      <c r="L4524" t="str">
        <f t="shared" si="140"/>
        <v>26-35</v>
      </c>
      <c r="M4524" t="str">
        <f t="shared" si="141"/>
        <v>0-500.000</v>
      </c>
    </row>
    <row r="4525" spans="1:13" x14ac:dyDescent="0.35">
      <c r="A4525">
        <v>2152</v>
      </c>
      <c r="B4525" t="s">
        <v>9</v>
      </c>
      <c r="C4525">
        <v>237717.86</v>
      </c>
      <c r="D4525" t="s">
        <v>10</v>
      </c>
      <c r="E4525" t="s">
        <v>16</v>
      </c>
      <c r="F4525" t="s">
        <v>12</v>
      </c>
      <c r="G4525" t="s">
        <v>13</v>
      </c>
      <c r="H4525" t="s">
        <v>12</v>
      </c>
      <c r="I4525">
        <v>23</v>
      </c>
      <c r="J4525" t="str">
        <f>IF(ABS((C4525-AVERAGE($C:$C))/_xlfn.STDEV.S(moras2[SALARIO]))&gt;1.96,"Atípico","No")</f>
        <v>No</v>
      </c>
      <c r="K4525" t="str">
        <f>IF(ABS((moras2[[#This Row],[EDAD]]-AVERAGE($I:$I))/_xlfn.STDEV.S($I:$I))&gt;1.96,"Atípico","No")</f>
        <v>No</v>
      </c>
      <c r="L4525" t="str">
        <f t="shared" si="140"/>
        <v>26-35</v>
      </c>
      <c r="M4525" t="str">
        <f t="shared" si="141"/>
        <v>0-500.000</v>
      </c>
    </row>
    <row r="4526" spans="1:13" x14ac:dyDescent="0.35">
      <c r="A4526">
        <v>3337</v>
      </c>
      <c r="B4526" t="s">
        <v>15</v>
      </c>
      <c r="C4526">
        <v>235768.2</v>
      </c>
      <c r="D4526" t="s">
        <v>10</v>
      </c>
      <c r="E4526" t="s">
        <v>11</v>
      </c>
      <c r="F4526" t="s">
        <v>12</v>
      </c>
      <c r="G4526" t="s">
        <v>13</v>
      </c>
      <c r="H4526" t="s">
        <v>13</v>
      </c>
      <c r="I4526">
        <v>47</v>
      </c>
      <c r="J4526" t="str">
        <f>IF(ABS((C4526-AVERAGE($C:$C))/_xlfn.STDEV.S(moras2[SALARIO]))&gt;1.96,"Atípico","No")</f>
        <v>No</v>
      </c>
      <c r="K4526" t="str">
        <f>IF(ABS((moras2[[#This Row],[EDAD]]-AVERAGE($I:$I))/_xlfn.STDEV.S($I:$I))&gt;1.96,"Atípico","No")</f>
        <v>No</v>
      </c>
      <c r="L4526" t="str">
        <f t="shared" si="140"/>
        <v>46-55</v>
      </c>
      <c r="M4526" t="str">
        <f t="shared" si="141"/>
        <v>0-500.000</v>
      </c>
    </row>
    <row r="4527" spans="1:13" x14ac:dyDescent="0.35">
      <c r="A4527">
        <v>3884</v>
      </c>
      <c r="B4527" t="s">
        <v>9</v>
      </c>
      <c r="C4527">
        <v>235200</v>
      </c>
      <c r="D4527" t="s">
        <v>10</v>
      </c>
      <c r="E4527" t="s">
        <v>16</v>
      </c>
      <c r="F4527" t="s">
        <v>12</v>
      </c>
      <c r="G4527" t="s">
        <v>13</v>
      </c>
      <c r="H4527" t="s">
        <v>12</v>
      </c>
      <c r="I4527">
        <v>24</v>
      </c>
      <c r="J4527" t="str">
        <f>IF(ABS((C4527-AVERAGE($C:$C))/_xlfn.STDEV.S(moras2[SALARIO]))&gt;1.96,"Atípico","No")</f>
        <v>No</v>
      </c>
      <c r="K4527" t="str">
        <f>IF(ABS((moras2[[#This Row],[EDAD]]-AVERAGE($I:$I))/_xlfn.STDEV.S($I:$I))&gt;1.96,"Atípico","No")</f>
        <v>No</v>
      </c>
      <c r="L4527" t="str">
        <f t="shared" si="140"/>
        <v>26-35</v>
      </c>
      <c r="M4527" t="str">
        <f t="shared" si="141"/>
        <v>0-500.000</v>
      </c>
    </row>
    <row r="4528" spans="1:13" x14ac:dyDescent="0.35">
      <c r="A4528">
        <v>97</v>
      </c>
      <c r="B4528" t="s">
        <v>9</v>
      </c>
      <c r="C4528">
        <v>234334</v>
      </c>
      <c r="D4528" t="s">
        <v>10</v>
      </c>
      <c r="E4528" t="s">
        <v>16</v>
      </c>
      <c r="F4528" t="s">
        <v>12</v>
      </c>
      <c r="G4528" t="s">
        <v>13</v>
      </c>
      <c r="H4528" t="s">
        <v>13</v>
      </c>
      <c r="I4528">
        <v>21</v>
      </c>
      <c r="J4528" t="str">
        <f>IF(ABS((C4528-AVERAGE($C:$C))/_xlfn.STDEV.S(moras2[SALARIO]))&gt;1.96,"Atípico","No")</f>
        <v>No</v>
      </c>
      <c r="K4528" t="str">
        <f>IF(ABS((moras2[[#This Row],[EDAD]]-AVERAGE($I:$I))/_xlfn.STDEV.S($I:$I))&gt;1.96,"Atípico","No")</f>
        <v>No</v>
      </c>
      <c r="L4528" t="str">
        <f t="shared" si="140"/>
        <v>26-35</v>
      </c>
      <c r="M4528" t="str">
        <f t="shared" si="141"/>
        <v>0-500.000</v>
      </c>
    </row>
    <row r="4529" spans="1:13" x14ac:dyDescent="0.35">
      <c r="A4529">
        <v>2663</v>
      </c>
      <c r="B4529" t="s">
        <v>15</v>
      </c>
      <c r="C4529">
        <v>233842.77</v>
      </c>
      <c r="D4529" t="s">
        <v>10</v>
      </c>
      <c r="E4529" t="s">
        <v>16</v>
      </c>
      <c r="F4529" t="s">
        <v>12</v>
      </c>
      <c r="G4529" t="s">
        <v>13</v>
      </c>
      <c r="H4529" t="s">
        <v>13</v>
      </c>
      <c r="I4529">
        <v>22</v>
      </c>
      <c r="J4529" t="str">
        <f>IF(ABS((C4529-AVERAGE($C:$C))/_xlfn.STDEV.S(moras2[SALARIO]))&gt;1.96,"Atípico","No")</f>
        <v>No</v>
      </c>
      <c r="K4529" t="str">
        <f>IF(ABS((moras2[[#This Row],[EDAD]]-AVERAGE($I:$I))/_xlfn.STDEV.S($I:$I))&gt;1.96,"Atípico","No")</f>
        <v>No</v>
      </c>
      <c r="L4529" t="str">
        <f t="shared" si="140"/>
        <v>26-35</v>
      </c>
      <c r="M4529" t="str">
        <f t="shared" si="141"/>
        <v>0-500.000</v>
      </c>
    </row>
    <row r="4530" spans="1:13" x14ac:dyDescent="0.35">
      <c r="A4530">
        <v>4939</v>
      </c>
      <c r="B4530" t="s">
        <v>15</v>
      </c>
      <c r="C4530">
        <v>233740</v>
      </c>
      <c r="D4530" t="s">
        <v>10</v>
      </c>
      <c r="E4530" t="s">
        <v>16</v>
      </c>
      <c r="F4530" t="s">
        <v>12</v>
      </c>
      <c r="G4530" t="s">
        <v>13</v>
      </c>
      <c r="H4530" t="s">
        <v>13</v>
      </c>
      <c r="I4530">
        <v>18</v>
      </c>
      <c r="J4530" t="str">
        <f>IF(ABS((C4530-AVERAGE($C:$C))/_xlfn.STDEV.S(moras2[SALARIO]))&gt;1.96,"Atípico","No")</f>
        <v>No</v>
      </c>
      <c r="K4530" t="str">
        <f>IF(ABS((moras2[[#This Row],[EDAD]]-AVERAGE($I:$I))/_xlfn.STDEV.S($I:$I))&gt;1.96,"Atípico","No")</f>
        <v>No</v>
      </c>
      <c r="L4530" t="str">
        <f t="shared" si="140"/>
        <v>26-35</v>
      </c>
      <c r="M4530" t="str">
        <f t="shared" si="141"/>
        <v>0-500.000</v>
      </c>
    </row>
    <row r="4531" spans="1:13" x14ac:dyDescent="0.35">
      <c r="A4531">
        <v>2834</v>
      </c>
      <c r="B4531" t="s">
        <v>9</v>
      </c>
      <c r="C4531">
        <v>233662</v>
      </c>
      <c r="D4531" t="s">
        <v>10</v>
      </c>
      <c r="E4531" t="s">
        <v>16</v>
      </c>
      <c r="F4531" t="s">
        <v>12</v>
      </c>
      <c r="G4531" t="s">
        <v>13</v>
      </c>
      <c r="H4531" t="s">
        <v>12</v>
      </c>
      <c r="I4531">
        <v>32</v>
      </c>
      <c r="J4531" t="str">
        <f>IF(ABS((C4531-AVERAGE($C:$C))/_xlfn.STDEV.S(moras2[SALARIO]))&gt;1.96,"Atípico","No")</f>
        <v>No</v>
      </c>
      <c r="K4531" t="str">
        <f>IF(ABS((moras2[[#This Row],[EDAD]]-AVERAGE($I:$I))/_xlfn.STDEV.S($I:$I))&gt;1.96,"Atípico","No")</f>
        <v>No</v>
      </c>
      <c r="L4531" t="str">
        <f t="shared" si="140"/>
        <v>26-35</v>
      </c>
      <c r="M4531" t="str">
        <f t="shared" si="141"/>
        <v>0-500.000</v>
      </c>
    </row>
    <row r="4532" spans="1:13" x14ac:dyDescent="0.35">
      <c r="A4532">
        <v>3554</v>
      </c>
      <c r="B4532" t="s">
        <v>15</v>
      </c>
      <c r="C4532">
        <v>233615</v>
      </c>
      <c r="D4532" t="s">
        <v>10</v>
      </c>
      <c r="E4532" t="s">
        <v>16</v>
      </c>
      <c r="F4532" t="s">
        <v>12</v>
      </c>
      <c r="G4532" t="s">
        <v>13</v>
      </c>
      <c r="H4532" t="s">
        <v>13</v>
      </c>
      <c r="I4532">
        <v>20</v>
      </c>
      <c r="J4532" t="str">
        <f>IF(ABS((C4532-AVERAGE($C:$C))/_xlfn.STDEV.S(moras2[SALARIO]))&gt;1.96,"Atípico","No")</f>
        <v>No</v>
      </c>
      <c r="K4532" t="str">
        <f>IF(ABS((moras2[[#This Row],[EDAD]]-AVERAGE($I:$I))/_xlfn.STDEV.S($I:$I))&gt;1.96,"Atípico","No")</f>
        <v>No</v>
      </c>
      <c r="L4532" t="str">
        <f t="shared" si="140"/>
        <v>26-35</v>
      </c>
      <c r="M4532" t="str">
        <f t="shared" si="141"/>
        <v>0-500.000</v>
      </c>
    </row>
    <row r="4533" spans="1:13" x14ac:dyDescent="0.35">
      <c r="A4533">
        <v>2010</v>
      </c>
      <c r="B4533" t="s">
        <v>15</v>
      </c>
      <c r="C4533">
        <v>233537.36</v>
      </c>
      <c r="D4533" t="s">
        <v>10</v>
      </c>
      <c r="E4533" t="s">
        <v>16</v>
      </c>
      <c r="F4533" t="s">
        <v>12</v>
      </c>
      <c r="G4533" t="s">
        <v>13</v>
      </c>
      <c r="H4533" t="s">
        <v>13</v>
      </c>
      <c r="I4533">
        <v>33</v>
      </c>
      <c r="J4533" t="str">
        <f>IF(ABS((C4533-AVERAGE($C:$C))/_xlfn.STDEV.S(moras2[SALARIO]))&gt;1.96,"Atípico","No")</f>
        <v>No</v>
      </c>
      <c r="K4533" t="str">
        <f>IF(ABS((moras2[[#This Row],[EDAD]]-AVERAGE($I:$I))/_xlfn.STDEV.S($I:$I))&gt;1.96,"Atípico","No")</f>
        <v>No</v>
      </c>
      <c r="L4533" t="str">
        <f t="shared" si="140"/>
        <v>26-35</v>
      </c>
      <c r="M4533" t="str">
        <f t="shared" si="141"/>
        <v>0-500.000</v>
      </c>
    </row>
    <row r="4534" spans="1:13" x14ac:dyDescent="0.35">
      <c r="A4534">
        <v>1368</v>
      </c>
      <c r="B4534" t="s">
        <v>9</v>
      </c>
      <c r="C4534">
        <v>232960</v>
      </c>
      <c r="D4534" t="s">
        <v>10</v>
      </c>
      <c r="E4534" t="s">
        <v>16</v>
      </c>
      <c r="F4534" t="s">
        <v>12</v>
      </c>
      <c r="G4534" t="s">
        <v>13</v>
      </c>
      <c r="H4534" t="s">
        <v>13</v>
      </c>
      <c r="I4534">
        <v>60</v>
      </c>
      <c r="J4534" t="str">
        <f>IF(ABS((C4534-AVERAGE($C:$C))/_xlfn.STDEV.S(moras2[SALARIO]))&gt;1.96,"Atípico","No")</f>
        <v>No</v>
      </c>
      <c r="K4534" t="str">
        <f>IF(ABS((moras2[[#This Row],[EDAD]]-AVERAGE($I:$I))/_xlfn.STDEV.S($I:$I))&gt;1.96,"Atípico","No")</f>
        <v>No</v>
      </c>
      <c r="L4534" t="str">
        <f t="shared" si="140"/>
        <v>56+</v>
      </c>
      <c r="M4534" t="str">
        <f t="shared" si="141"/>
        <v>0-500.000</v>
      </c>
    </row>
    <row r="4535" spans="1:13" x14ac:dyDescent="0.35">
      <c r="A4535">
        <v>744</v>
      </c>
      <c r="B4535" t="s">
        <v>15</v>
      </c>
      <c r="C4535">
        <v>232016.33</v>
      </c>
      <c r="D4535" t="s">
        <v>10</v>
      </c>
      <c r="E4535" t="s">
        <v>16</v>
      </c>
      <c r="F4535" t="s">
        <v>12</v>
      </c>
      <c r="G4535" t="s">
        <v>12</v>
      </c>
      <c r="H4535" t="s">
        <v>12</v>
      </c>
      <c r="I4535">
        <v>47</v>
      </c>
      <c r="J4535" t="str">
        <f>IF(ABS((C4535-AVERAGE($C:$C))/_xlfn.STDEV.S(moras2[SALARIO]))&gt;1.96,"Atípico","No")</f>
        <v>No</v>
      </c>
      <c r="K4535" t="str">
        <f>IF(ABS((moras2[[#This Row],[EDAD]]-AVERAGE($I:$I))/_xlfn.STDEV.S($I:$I))&gt;1.96,"Atípico","No")</f>
        <v>No</v>
      </c>
      <c r="L4535" t="str">
        <f t="shared" si="140"/>
        <v>46-55</v>
      </c>
      <c r="M4535" t="str">
        <f t="shared" si="141"/>
        <v>0-500.000</v>
      </c>
    </row>
    <row r="4536" spans="1:13" x14ac:dyDescent="0.35">
      <c r="A4536">
        <v>4897</v>
      </c>
      <c r="B4536" t="s">
        <v>9</v>
      </c>
      <c r="C4536">
        <v>230792.07</v>
      </c>
      <c r="D4536" t="s">
        <v>10</v>
      </c>
      <c r="E4536" t="s">
        <v>11</v>
      </c>
      <c r="F4536" t="s">
        <v>12</v>
      </c>
      <c r="G4536" t="s">
        <v>13</v>
      </c>
      <c r="H4536" t="s">
        <v>13</v>
      </c>
      <c r="I4536">
        <v>48</v>
      </c>
      <c r="J4536" t="str">
        <f>IF(ABS((C4536-AVERAGE($C:$C))/_xlfn.STDEV.S(moras2[SALARIO]))&gt;1.96,"Atípico","No")</f>
        <v>No</v>
      </c>
      <c r="K4536" t="str">
        <f>IF(ABS((moras2[[#This Row],[EDAD]]-AVERAGE($I:$I))/_xlfn.STDEV.S($I:$I))&gt;1.96,"Atípico","No")</f>
        <v>No</v>
      </c>
      <c r="L4536" t="str">
        <f t="shared" si="140"/>
        <v>46-55</v>
      </c>
      <c r="M4536" t="str">
        <f t="shared" si="141"/>
        <v>0-500.000</v>
      </c>
    </row>
    <row r="4537" spans="1:13" x14ac:dyDescent="0.35">
      <c r="A4537">
        <v>918</v>
      </c>
      <c r="B4537" t="s">
        <v>9</v>
      </c>
      <c r="C4537">
        <v>230212.72</v>
      </c>
      <c r="D4537" t="s">
        <v>10</v>
      </c>
      <c r="E4537" t="s">
        <v>16</v>
      </c>
      <c r="F4537" t="s">
        <v>12</v>
      </c>
      <c r="G4537" t="s">
        <v>13</v>
      </c>
      <c r="H4537" t="s">
        <v>13</v>
      </c>
      <c r="I4537">
        <v>20</v>
      </c>
      <c r="J4537" t="str">
        <f>IF(ABS((C4537-AVERAGE($C:$C))/_xlfn.STDEV.S(moras2[SALARIO]))&gt;1.96,"Atípico","No")</f>
        <v>No</v>
      </c>
      <c r="K4537" t="str">
        <f>IF(ABS((moras2[[#This Row],[EDAD]]-AVERAGE($I:$I))/_xlfn.STDEV.S($I:$I))&gt;1.96,"Atípico","No")</f>
        <v>No</v>
      </c>
      <c r="L4537" t="str">
        <f t="shared" si="140"/>
        <v>26-35</v>
      </c>
      <c r="M4537" t="str">
        <f t="shared" si="141"/>
        <v>0-500.000</v>
      </c>
    </row>
    <row r="4538" spans="1:13" x14ac:dyDescent="0.35">
      <c r="A4538">
        <v>4459</v>
      </c>
      <c r="B4538" t="s">
        <v>9</v>
      </c>
      <c r="C4538">
        <v>230000</v>
      </c>
      <c r="D4538" t="s">
        <v>10</v>
      </c>
      <c r="E4538" t="s">
        <v>16</v>
      </c>
      <c r="F4538" t="s">
        <v>12</v>
      </c>
      <c r="G4538" t="s">
        <v>13</v>
      </c>
      <c r="H4538" t="s">
        <v>12</v>
      </c>
      <c r="I4538">
        <v>53</v>
      </c>
      <c r="J4538" t="str">
        <f>IF(ABS((C4538-AVERAGE($C:$C))/_xlfn.STDEV.S(moras2[SALARIO]))&gt;1.96,"Atípico","No")</f>
        <v>No</v>
      </c>
      <c r="K4538" t="str">
        <f>IF(ABS((moras2[[#This Row],[EDAD]]-AVERAGE($I:$I))/_xlfn.STDEV.S($I:$I))&gt;1.96,"Atípico","No")</f>
        <v>No</v>
      </c>
      <c r="L4538" t="str">
        <f t="shared" si="140"/>
        <v>46-55</v>
      </c>
      <c r="M4538" t="str">
        <f t="shared" si="141"/>
        <v>0-500.000</v>
      </c>
    </row>
    <row r="4539" spans="1:13" x14ac:dyDescent="0.35">
      <c r="A4539">
        <v>4133</v>
      </c>
      <c r="B4539" t="s">
        <v>9</v>
      </c>
      <c r="C4539">
        <v>230000</v>
      </c>
      <c r="D4539" t="s">
        <v>10</v>
      </c>
      <c r="E4539" t="s">
        <v>16</v>
      </c>
      <c r="F4539" t="s">
        <v>12</v>
      </c>
      <c r="G4539" t="s">
        <v>13</v>
      </c>
      <c r="H4539" t="s">
        <v>12</v>
      </c>
      <c r="I4539">
        <v>60</v>
      </c>
      <c r="J4539" t="str">
        <f>IF(ABS((C4539-AVERAGE($C:$C))/_xlfn.STDEV.S(moras2[SALARIO]))&gt;1.96,"Atípico","No")</f>
        <v>No</v>
      </c>
      <c r="K4539" t="str">
        <f>IF(ABS((moras2[[#This Row],[EDAD]]-AVERAGE($I:$I))/_xlfn.STDEV.S($I:$I))&gt;1.96,"Atípico","No")</f>
        <v>No</v>
      </c>
      <c r="L4539" t="str">
        <f t="shared" si="140"/>
        <v>56+</v>
      </c>
      <c r="M4539" t="str">
        <f t="shared" si="141"/>
        <v>0-500.000</v>
      </c>
    </row>
    <row r="4540" spans="1:13" x14ac:dyDescent="0.35">
      <c r="A4540">
        <v>473</v>
      </c>
      <c r="B4540" t="s">
        <v>9</v>
      </c>
      <c r="C4540">
        <v>229799.17</v>
      </c>
      <c r="D4540" t="s">
        <v>10</v>
      </c>
      <c r="E4540" t="s">
        <v>16</v>
      </c>
      <c r="F4540" t="s">
        <v>12</v>
      </c>
      <c r="G4540" t="s">
        <v>13</v>
      </c>
      <c r="H4540" t="s">
        <v>13</v>
      </c>
      <c r="I4540">
        <v>34</v>
      </c>
      <c r="J4540" t="str">
        <f>IF(ABS((C4540-AVERAGE($C:$C))/_xlfn.STDEV.S(moras2[SALARIO]))&gt;1.96,"Atípico","No")</f>
        <v>No</v>
      </c>
      <c r="K4540" t="str">
        <f>IF(ABS((moras2[[#This Row],[EDAD]]-AVERAGE($I:$I))/_xlfn.STDEV.S($I:$I))&gt;1.96,"Atípico","No")</f>
        <v>No</v>
      </c>
      <c r="L4540" t="str">
        <f t="shared" si="140"/>
        <v>26-35</v>
      </c>
      <c r="M4540" t="str">
        <f t="shared" si="141"/>
        <v>0-500.000</v>
      </c>
    </row>
    <row r="4541" spans="1:13" x14ac:dyDescent="0.35">
      <c r="A4541">
        <v>819</v>
      </c>
      <c r="B4541" t="s">
        <v>9</v>
      </c>
      <c r="C4541">
        <v>229395.18</v>
      </c>
      <c r="D4541" t="s">
        <v>10</v>
      </c>
      <c r="E4541" t="s">
        <v>16</v>
      </c>
      <c r="F4541" t="s">
        <v>12</v>
      </c>
      <c r="G4541" t="s">
        <v>13</v>
      </c>
      <c r="H4541" t="s">
        <v>13</v>
      </c>
      <c r="I4541">
        <v>57</v>
      </c>
      <c r="J4541" t="str">
        <f>IF(ABS((C4541-AVERAGE($C:$C))/_xlfn.STDEV.S(moras2[SALARIO]))&gt;1.96,"Atípico","No")</f>
        <v>No</v>
      </c>
      <c r="K4541" t="str">
        <f>IF(ABS((moras2[[#This Row],[EDAD]]-AVERAGE($I:$I))/_xlfn.STDEV.S($I:$I))&gt;1.96,"Atípico","No")</f>
        <v>No</v>
      </c>
      <c r="L4541" t="str">
        <f t="shared" si="140"/>
        <v>56+</v>
      </c>
      <c r="M4541" t="str">
        <f t="shared" si="141"/>
        <v>0-500.000</v>
      </c>
    </row>
    <row r="4542" spans="1:13" x14ac:dyDescent="0.35">
      <c r="A4542">
        <v>2963</v>
      </c>
      <c r="B4542" t="s">
        <v>9</v>
      </c>
      <c r="C4542">
        <v>229028</v>
      </c>
      <c r="D4542" t="s">
        <v>10</v>
      </c>
      <c r="E4542" t="s">
        <v>16</v>
      </c>
      <c r="F4542" t="s">
        <v>12</v>
      </c>
      <c r="G4542" t="s">
        <v>13</v>
      </c>
      <c r="H4542" t="s">
        <v>13</v>
      </c>
      <c r="I4542">
        <v>20</v>
      </c>
      <c r="J4542" t="str">
        <f>IF(ABS((C4542-AVERAGE($C:$C))/_xlfn.STDEV.S(moras2[SALARIO]))&gt;1.96,"Atípico","No")</f>
        <v>No</v>
      </c>
      <c r="K4542" t="str">
        <f>IF(ABS((moras2[[#This Row],[EDAD]]-AVERAGE($I:$I))/_xlfn.STDEV.S($I:$I))&gt;1.96,"Atípico","No")</f>
        <v>No</v>
      </c>
      <c r="L4542" t="str">
        <f t="shared" si="140"/>
        <v>26-35</v>
      </c>
      <c r="M4542" t="str">
        <f t="shared" si="141"/>
        <v>0-500.000</v>
      </c>
    </row>
    <row r="4543" spans="1:13" x14ac:dyDescent="0.35">
      <c r="A4543">
        <v>1484</v>
      </c>
      <c r="B4543" t="s">
        <v>15</v>
      </c>
      <c r="C4543">
        <v>228749</v>
      </c>
      <c r="D4543" t="s">
        <v>10</v>
      </c>
      <c r="E4543" t="s">
        <v>11</v>
      </c>
      <c r="F4543" t="s">
        <v>12</v>
      </c>
      <c r="G4543" t="s">
        <v>13</v>
      </c>
      <c r="H4543" t="s">
        <v>12</v>
      </c>
      <c r="I4543">
        <v>56</v>
      </c>
      <c r="J4543" t="str">
        <f>IF(ABS((C4543-AVERAGE($C:$C))/_xlfn.STDEV.S(moras2[SALARIO]))&gt;1.96,"Atípico","No")</f>
        <v>No</v>
      </c>
      <c r="K4543" t="str">
        <f>IF(ABS((moras2[[#This Row],[EDAD]]-AVERAGE($I:$I))/_xlfn.STDEV.S($I:$I))&gt;1.96,"Atípico","No")</f>
        <v>No</v>
      </c>
      <c r="L4543" t="str">
        <f t="shared" si="140"/>
        <v>56+</v>
      </c>
      <c r="M4543" t="str">
        <f t="shared" si="141"/>
        <v>0-500.000</v>
      </c>
    </row>
    <row r="4544" spans="1:13" x14ac:dyDescent="0.35">
      <c r="A4544">
        <v>3352</v>
      </c>
      <c r="B4544" t="s">
        <v>15</v>
      </c>
      <c r="C4544">
        <v>227197.58</v>
      </c>
      <c r="D4544" t="s">
        <v>10</v>
      </c>
      <c r="E4544" t="s">
        <v>16</v>
      </c>
      <c r="F4544" t="s">
        <v>12</v>
      </c>
      <c r="G4544" t="s">
        <v>13</v>
      </c>
      <c r="H4544" t="s">
        <v>13</v>
      </c>
      <c r="I4544">
        <v>36</v>
      </c>
      <c r="J4544" t="str">
        <f>IF(ABS((C4544-AVERAGE($C:$C))/_xlfn.STDEV.S(moras2[SALARIO]))&gt;1.96,"Atípico","No")</f>
        <v>No</v>
      </c>
      <c r="K4544" t="str">
        <f>IF(ABS((moras2[[#This Row],[EDAD]]-AVERAGE($I:$I))/_xlfn.STDEV.S($I:$I))&gt;1.96,"Atípico","No")</f>
        <v>No</v>
      </c>
      <c r="L4544" t="str">
        <f t="shared" si="140"/>
        <v>36-45</v>
      </c>
      <c r="M4544" t="str">
        <f t="shared" si="141"/>
        <v>0-500.000</v>
      </c>
    </row>
    <row r="4545" spans="1:13" x14ac:dyDescent="0.35">
      <c r="A4545">
        <v>1224</v>
      </c>
      <c r="B4545" t="s">
        <v>15</v>
      </c>
      <c r="C4545">
        <v>227097.48</v>
      </c>
      <c r="D4545" t="s">
        <v>10</v>
      </c>
      <c r="E4545" t="s">
        <v>16</v>
      </c>
      <c r="F4545" t="s">
        <v>12</v>
      </c>
      <c r="G4545" t="s">
        <v>13</v>
      </c>
      <c r="H4545" t="s">
        <v>13</v>
      </c>
      <c r="I4545">
        <v>36</v>
      </c>
      <c r="J4545" t="str">
        <f>IF(ABS((C4545-AVERAGE($C:$C))/_xlfn.STDEV.S(moras2[SALARIO]))&gt;1.96,"Atípico","No")</f>
        <v>No</v>
      </c>
      <c r="K4545" t="str">
        <f>IF(ABS((moras2[[#This Row],[EDAD]]-AVERAGE($I:$I))/_xlfn.STDEV.S($I:$I))&gt;1.96,"Atípico","No")</f>
        <v>No</v>
      </c>
      <c r="L4545" t="str">
        <f t="shared" si="140"/>
        <v>36-45</v>
      </c>
      <c r="M4545" t="str">
        <f t="shared" si="141"/>
        <v>0-500.000</v>
      </c>
    </row>
    <row r="4546" spans="1:13" x14ac:dyDescent="0.35">
      <c r="A4546">
        <v>808</v>
      </c>
      <c r="B4546" t="s">
        <v>9</v>
      </c>
      <c r="C4546">
        <v>226500</v>
      </c>
      <c r="D4546" t="s">
        <v>10</v>
      </c>
      <c r="E4546" t="s">
        <v>16</v>
      </c>
      <c r="F4546" t="s">
        <v>12</v>
      </c>
      <c r="G4546" t="s">
        <v>13</v>
      </c>
      <c r="H4546" t="s">
        <v>13</v>
      </c>
      <c r="I4546">
        <v>35</v>
      </c>
      <c r="J4546" t="str">
        <f>IF(ABS((C4546-AVERAGE($C:$C))/_xlfn.STDEV.S(moras2[SALARIO]))&gt;1.96,"Atípico","No")</f>
        <v>No</v>
      </c>
      <c r="K4546" t="str">
        <f>IF(ABS((moras2[[#This Row],[EDAD]]-AVERAGE($I:$I))/_xlfn.STDEV.S($I:$I))&gt;1.96,"Atípico","No")</f>
        <v>No</v>
      </c>
      <c r="L4546" t="str">
        <f t="shared" ref="L4546:L4609" si="142">IF(I4546&lt;=35,"26-35",IF(I4546&lt;=45,"36-45",IF(I4546&lt;=55,"46-55","56+")))</f>
        <v>26-35</v>
      </c>
      <c r="M4546" t="str">
        <f t="shared" ref="M4546:M4609" si="143">IF(C4546&lt;=500000,"0-500.000",
IF(C4546&lt;=1000000,"500.001-1.000.000",
IF(C4546&lt;=5000000,"1.000.001-5.000.000",
"5.000.001-16.858.742")))</f>
        <v>0-500.000</v>
      </c>
    </row>
    <row r="4547" spans="1:13" x14ac:dyDescent="0.35">
      <c r="A4547">
        <v>1912</v>
      </c>
      <c r="B4547" t="s">
        <v>9</v>
      </c>
      <c r="C4547">
        <v>225024.95</v>
      </c>
      <c r="D4547" t="s">
        <v>10</v>
      </c>
      <c r="E4547" t="s">
        <v>16</v>
      </c>
      <c r="F4547" t="s">
        <v>12</v>
      </c>
      <c r="G4547" t="s">
        <v>13</v>
      </c>
      <c r="H4547" t="s">
        <v>13</v>
      </c>
      <c r="I4547">
        <v>19</v>
      </c>
      <c r="J4547" t="str">
        <f>IF(ABS((C4547-AVERAGE($C:$C))/_xlfn.STDEV.S(moras2[SALARIO]))&gt;1.96,"Atípico","No")</f>
        <v>No</v>
      </c>
      <c r="K4547" t="str">
        <f>IF(ABS((moras2[[#This Row],[EDAD]]-AVERAGE($I:$I))/_xlfn.STDEV.S($I:$I))&gt;1.96,"Atípico","No")</f>
        <v>No</v>
      </c>
      <c r="L4547" t="str">
        <f t="shared" si="142"/>
        <v>26-35</v>
      </c>
      <c r="M4547" t="str">
        <f t="shared" si="143"/>
        <v>0-500.000</v>
      </c>
    </row>
    <row r="4548" spans="1:13" x14ac:dyDescent="0.35">
      <c r="A4548">
        <v>3363</v>
      </c>
      <c r="B4548" t="s">
        <v>15</v>
      </c>
      <c r="C4548">
        <v>225000</v>
      </c>
      <c r="D4548" t="s">
        <v>10</v>
      </c>
      <c r="E4548" t="s">
        <v>16</v>
      </c>
      <c r="F4548" t="s">
        <v>12</v>
      </c>
      <c r="G4548" t="s">
        <v>13</v>
      </c>
      <c r="H4548" t="s">
        <v>13</v>
      </c>
      <c r="I4548">
        <v>36</v>
      </c>
      <c r="J4548" t="str">
        <f>IF(ABS((C4548-AVERAGE($C:$C))/_xlfn.STDEV.S(moras2[SALARIO]))&gt;1.96,"Atípico","No")</f>
        <v>No</v>
      </c>
      <c r="K4548" t="str">
        <f>IF(ABS((moras2[[#This Row],[EDAD]]-AVERAGE($I:$I))/_xlfn.STDEV.S($I:$I))&gt;1.96,"Atípico","No")</f>
        <v>No</v>
      </c>
      <c r="L4548" t="str">
        <f t="shared" si="142"/>
        <v>36-45</v>
      </c>
      <c r="M4548" t="str">
        <f t="shared" si="143"/>
        <v>0-500.000</v>
      </c>
    </row>
    <row r="4549" spans="1:13" x14ac:dyDescent="0.35">
      <c r="A4549">
        <v>2961</v>
      </c>
      <c r="B4549" t="s">
        <v>9</v>
      </c>
      <c r="C4549">
        <v>225000</v>
      </c>
      <c r="D4549" t="s">
        <v>10</v>
      </c>
      <c r="E4549" t="s">
        <v>16</v>
      </c>
      <c r="F4549" t="s">
        <v>12</v>
      </c>
      <c r="G4549" t="s">
        <v>12</v>
      </c>
      <c r="H4549" t="s">
        <v>12</v>
      </c>
      <c r="I4549">
        <v>47</v>
      </c>
      <c r="J4549" t="str">
        <f>IF(ABS((C4549-AVERAGE($C:$C))/_xlfn.STDEV.S(moras2[SALARIO]))&gt;1.96,"Atípico","No")</f>
        <v>No</v>
      </c>
      <c r="K4549" t="str">
        <f>IF(ABS((moras2[[#This Row],[EDAD]]-AVERAGE($I:$I))/_xlfn.STDEV.S($I:$I))&gt;1.96,"Atípico","No")</f>
        <v>No</v>
      </c>
      <c r="L4549" t="str">
        <f t="shared" si="142"/>
        <v>46-55</v>
      </c>
      <c r="M4549" t="str">
        <f t="shared" si="143"/>
        <v>0-500.000</v>
      </c>
    </row>
    <row r="4550" spans="1:13" x14ac:dyDescent="0.35">
      <c r="A4550">
        <v>3610</v>
      </c>
      <c r="B4550" t="s">
        <v>15</v>
      </c>
      <c r="C4550">
        <v>224002.5</v>
      </c>
      <c r="D4550" t="s">
        <v>10</v>
      </c>
      <c r="E4550" t="s">
        <v>11</v>
      </c>
      <c r="F4550" t="s">
        <v>12</v>
      </c>
      <c r="G4550" t="s">
        <v>13</v>
      </c>
      <c r="H4550" t="s">
        <v>13</v>
      </c>
      <c r="I4550">
        <v>60</v>
      </c>
      <c r="J4550" t="str">
        <f>IF(ABS((C4550-AVERAGE($C:$C))/_xlfn.STDEV.S(moras2[SALARIO]))&gt;1.96,"Atípico","No")</f>
        <v>No</v>
      </c>
      <c r="K4550" t="str">
        <f>IF(ABS((moras2[[#This Row],[EDAD]]-AVERAGE($I:$I))/_xlfn.STDEV.S($I:$I))&gt;1.96,"Atípico","No")</f>
        <v>No</v>
      </c>
      <c r="L4550" t="str">
        <f t="shared" si="142"/>
        <v>56+</v>
      </c>
      <c r="M4550" t="str">
        <f t="shared" si="143"/>
        <v>0-500.000</v>
      </c>
    </row>
    <row r="4551" spans="1:13" x14ac:dyDescent="0.35">
      <c r="A4551">
        <v>708</v>
      </c>
      <c r="B4551" t="s">
        <v>15</v>
      </c>
      <c r="C4551">
        <v>223874</v>
      </c>
      <c r="D4551" t="s">
        <v>10</v>
      </c>
      <c r="E4551" t="s">
        <v>16</v>
      </c>
      <c r="F4551" t="s">
        <v>12</v>
      </c>
      <c r="G4551" t="s">
        <v>13</v>
      </c>
      <c r="H4551" t="s">
        <v>13</v>
      </c>
      <c r="I4551">
        <v>58</v>
      </c>
      <c r="J4551" t="str">
        <f>IF(ABS((C4551-AVERAGE($C:$C))/_xlfn.STDEV.S(moras2[SALARIO]))&gt;1.96,"Atípico","No")</f>
        <v>No</v>
      </c>
      <c r="K4551" t="str">
        <f>IF(ABS((moras2[[#This Row],[EDAD]]-AVERAGE($I:$I))/_xlfn.STDEV.S($I:$I))&gt;1.96,"Atípico","No")</f>
        <v>No</v>
      </c>
      <c r="L4551" t="str">
        <f t="shared" si="142"/>
        <v>56+</v>
      </c>
      <c r="M4551" t="str">
        <f t="shared" si="143"/>
        <v>0-500.000</v>
      </c>
    </row>
    <row r="4552" spans="1:13" x14ac:dyDescent="0.35">
      <c r="A4552">
        <v>1398</v>
      </c>
      <c r="B4552" t="s">
        <v>9</v>
      </c>
      <c r="C4552">
        <v>223702.12</v>
      </c>
      <c r="D4552" t="s">
        <v>10</v>
      </c>
      <c r="E4552" t="s">
        <v>16</v>
      </c>
      <c r="F4552" t="s">
        <v>12</v>
      </c>
      <c r="G4552" t="s">
        <v>13</v>
      </c>
      <c r="H4552" t="s">
        <v>13</v>
      </c>
      <c r="I4552">
        <v>53</v>
      </c>
      <c r="J4552" t="str">
        <f>IF(ABS((C4552-AVERAGE($C:$C))/_xlfn.STDEV.S(moras2[SALARIO]))&gt;1.96,"Atípico","No")</f>
        <v>No</v>
      </c>
      <c r="K4552" t="str">
        <f>IF(ABS((moras2[[#This Row],[EDAD]]-AVERAGE($I:$I))/_xlfn.STDEV.S($I:$I))&gt;1.96,"Atípico","No")</f>
        <v>No</v>
      </c>
      <c r="L4552" t="str">
        <f t="shared" si="142"/>
        <v>46-55</v>
      </c>
      <c r="M4552" t="str">
        <f t="shared" si="143"/>
        <v>0-500.000</v>
      </c>
    </row>
    <row r="4553" spans="1:13" x14ac:dyDescent="0.35">
      <c r="A4553">
        <v>619</v>
      </c>
      <c r="B4553" t="s">
        <v>9</v>
      </c>
      <c r="C4553">
        <v>223463</v>
      </c>
      <c r="D4553" t="s">
        <v>10</v>
      </c>
      <c r="E4553" t="s">
        <v>16</v>
      </c>
      <c r="F4553" t="s">
        <v>12</v>
      </c>
      <c r="G4553" t="s">
        <v>12</v>
      </c>
      <c r="H4553" t="s">
        <v>13</v>
      </c>
      <c r="I4553">
        <v>20</v>
      </c>
      <c r="J4553" t="str">
        <f>IF(ABS((C4553-AVERAGE($C:$C))/_xlfn.STDEV.S(moras2[SALARIO]))&gt;1.96,"Atípico","No")</f>
        <v>No</v>
      </c>
      <c r="K4553" t="str">
        <f>IF(ABS((moras2[[#This Row],[EDAD]]-AVERAGE($I:$I))/_xlfn.STDEV.S($I:$I))&gt;1.96,"Atípico","No")</f>
        <v>No</v>
      </c>
      <c r="L4553" t="str">
        <f t="shared" si="142"/>
        <v>26-35</v>
      </c>
      <c r="M4553" t="str">
        <f t="shared" si="143"/>
        <v>0-500.000</v>
      </c>
    </row>
    <row r="4554" spans="1:13" x14ac:dyDescent="0.35">
      <c r="A4554">
        <v>1976</v>
      </c>
      <c r="B4554" t="s">
        <v>9</v>
      </c>
      <c r="C4554">
        <v>222597.23</v>
      </c>
      <c r="D4554" t="s">
        <v>10</v>
      </c>
      <c r="E4554" t="s">
        <v>16</v>
      </c>
      <c r="F4554" t="s">
        <v>12</v>
      </c>
      <c r="G4554" t="s">
        <v>13</v>
      </c>
      <c r="H4554" t="s">
        <v>13</v>
      </c>
      <c r="I4554">
        <v>23</v>
      </c>
      <c r="J4554" t="str">
        <f>IF(ABS((C4554-AVERAGE($C:$C))/_xlfn.STDEV.S(moras2[SALARIO]))&gt;1.96,"Atípico","No")</f>
        <v>No</v>
      </c>
      <c r="K4554" t="str">
        <f>IF(ABS((moras2[[#This Row],[EDAD]]-AVERAGE($I:$I))/_xlfn.STDEV.S($I:$I))&gt;1.96,"Atípico","No")</f>
        <v>No</v>
      </c>
      <c r="L4554" t="str">
        <f t="shared" si="142"/>
        <v>26-35</v>
      </c>
      <c r="M4554" t="str">
        <f t="shared" si="143"/>
        <v>0-500.000</v>
      </c>
    </row>
    <row r="4555" spans="1:13" x14ac:dyDescent="0.35">
      <c r="A4555">
        <v>4049</v>
      </c>
      <c r="B4555" t="s">
        <v>15</v>
      </c>
      <c r="C4555">
        <v>222000</v>
      </c>
      <c r="D4555" t="s">
        <v>10</v>
      </c>
      <c r="E4555" t="s">
        <v>16</v>
      </c>
      <c r="F4555" t="s">
        <v>12</v>
      </c>
      <c r="G4555" t="s">
        <v>13</v>
      </c>
      <c r="H4555" t="s">
        <v>13</v>
      </c>
      <c r="I4555">
        <v>61</v>
      </c>
      <c r="J4555" t="str">
        <f>IF(ABS((C4555-AVERAGE($C:$C))/_xlfn.STDEV.S(moras2[SALARIO]))&gt;1.96,"Atípico","No")</f>
        <v>No</v>
      </c>
      <c r="K4555" t="str">
        <f>IF(ABS((moras2[[#This Row],[EDAD]]-AVERAGE($I:$I))/_xlfn.STDEV.S($I:$I))&gt;1.96,"Atípico","No")</f>
        <v>No</v>
      </c>
      <c r="L4555" t="str">
        <f t="shared" si="142"/>
        <v>56+</v>
      </c>
      <c r="M4555" t="str">
        <f t="shared" si="143"/>
        <v>0-500.000</v>
      </c>
    </row>
    <row r="4556" spans="1:13" x14ac:dyDescent="0.35">
      <c r="A4556">
        <v>3806</v>
      </c>
      <c r="B4556" t="s">
        <v>15</v>
      </c>
      <c r="C4556">
        <v>221483.33</v>
      </c>
      <c r="D4556" t="s">
        <v>10</v>
      </c>
      <c r="E4556" t="s">
        <v>16</v>
      </c>
      <c r="F4556" t="s">
        <v>12</v>
      </c>
      <c r="G4556" t="s">
        <v>13</v>
      </c>
      <c r="H4556" t="s">
        <v>13</v>
      </c>
      <c r="I4556">
        <v>25</v>
      </c>
      <c r="J4556" t="str">
        <f>IF(ABS((C4556-AVERAGE($C:$C))/_xlfn.STDEV.S(moras2[SALARIO]))&gt;1.96,"Atípico","No")</f>
        <v>No</v>
      </c>
      <c r="K4556" t="str">
        <f>IF(ABS((moras2[[#This Row],[EDAD]]-AVERAGE($I:$I))/_xlfn.STDEV.S($I:$I))&gt;1.96,"Atípico","No")</f>
        <v>No</v>
      </c>
      <c r="L4556" t="str">
        <f t="shared" si="142"/>
        <v>26-35</v>
      </c>
      <c r="M4556" t="str">
        <f t="shared" si="143"/>
        <v>0-500.000</v>
      </c>
    </row>
    <row r="4557" spans="1:13" x14ac:dyDescent="0.35">
      <c r="A4557">
        <v>2833</v>
      </c>
      <c r="B4557" t="s">
        <v>9</v>
      </c>
      <c r="C4557">
        <v>220575</v>
      </c>
      <c r="D4557" t="s">
        <v>10</v>
      </c>
      <c r="E4557" t="s">
        <v>16</v>
      </c>
      <c r="F4557" t="s">
        <v>12</v>
      </c>
      <c r="G4557" t="s">
        <v>12</v>
      </c>
      <c r="H4557" t="s">
        <v>13</v>
      </c>
      <c r="I4557">
        <v>48</v>
      </c>
      <c r="J4557" t="str">
        <f>IF(ABS((C4557-AVERAGE($C:$C))/_xlfn.STDEV.S(moras2[SALARIO]))&gt;1.96,"Atípico","No")</f>
        <v>No</v>
      </c>
      <c r="K4557" t="str">
        <f>IF(ABS((moras2[[#This Row],[EDAD]]-AVERAGE($I:$I))/_xlfn.STDEV.S($I:$I))&gt;1.96,"Atípico","No")</f>
        <v>No</v>
      </c>
      <c r="L4557" t="str">
        <f t="shared" si="142"/>
        <v>46-55</v>
      </c>
      <c r="M4557" t="str">
        <f t="shared" si="143"/>
        <v>0-500.000</v>
      </c>
    </row>
    <row r="4558" spans="1:13" x14ac:dyDescent="0.35">
      <c r="A4558">
        <v>512</v>
      </c>
      <c r="B4558" t="s">
        <v>15</v>
      </c>
      <c r="C4558">
        <v>220000</v>
      </c>
      <c r="D4558" t="s">
        <v>10</v>
      </c>
      <c r="E4558" t="s">
        <v>16</v>
      </c>
      <c r="F4558" t="s">
        <v>12</v>
      </c>
      <c r="G4558" t="s">
        <v>13</v>
      </c>
      <c r="H4558" t="s">
        <v>13</v>
      </c>
      <c r="I4558">
        <v>19</v>
      </c>
      <c r="J4558" t="str">
        <f>IF(ABS((C4558-AVERAGE($C:$C))/_xlfn.STDEV.S(moras2[SALARIO]))&gt;1.96,"Atípico","No")</f>
        <v>No</v>
      </c>
      <c r="K4558" t="str">
        <f>IF(ABS((moras2[[#This Row],[EDAD]]-AVERAGE($I:$I))/_xlfn.STDEV.S($I:$I))&gt;1.96,"Atípico","No")</f>
        <v>No</v>
      </c>
      <c r="L4558" t="str">
        <f t="shared" si="142"/>
        <v>26-35</v>
      </c>
      <c r="M4558" t="str">
        <f t="shared" si="143"/>
        <v>0-500.000</v>
      </c>
    </row>
    <row r="4559" spans="1:13" x14ac:dyDescent="0.35">
      <c r="A4559">
        <v>3949</v>
      </c>
      <c r="B4559" t="s">
        <v>15</v>
      </c>
      <c r="C4559">
        <v>220000</v>
      </c>
      <c r="D4559" t="s">
        <v>10</v>
      </c>
      <c r="E4559" t="s">
        <v>16</v>
      </c>
      <c r="F4559" t="s">
        <v>12</v>
      </c>
      <c r="G4559" t="s">
        <v>13</v>
      </c>
      <c r="H4559" t="s">
        <v>13</v>
      </c>
      <c r="I4559">
        <v>20</v>
      </c>
      <c r="J4559" t="str">
        <f>IF(ABS((C4559-AVERAGE($C:$C))/_xlfn.STDEV.S(moras2[SALARIO]))&gt;1.96,"Atípico","No")</f>
        <v>No</v>
      </c>
      <c r="K4559" t="str">
        <f>IF(ABS((moras2[[#This Row],[EDAD]]-AVERAGE($I:$I))/_xlfn.STDEV.S($I:$I))&gt;1.96,"Atípico","No")</f>
        <v>No</v>
      </c>
      <c r="L4559" t="str">
        <f t="shared" si="142"/>
        <v>26-35</v>
      </c>
      <c r="M4559" t="str">
        <f t="shared" si="143"/>
        <v>0-500.000</v>
      </c>
    </row>
    <row r="4560" spans="1:13" x14ac:dyDescent="0.35">
      <c r="A4560">
        <v>2055</v>
      </c>
      <c r="B4560" t="s">
        <v>15</v>
      </c>
      <c r="C4560">
        <v>220000</v>
      </c>
      <c r="D4560" t="s">
        <v>10</v>
      </c>
      <c r="E4560" t="s">
        <v>16</v>
      </c>
      <c r="F4560" t="s">
        <v>12</v>
      </c>
      <c r="G4560" t="s">
        <v>13</v>
      </c>
      <c r="H4560" t="s">
        <v>13</v>
      </c>
      <c r="I4560">
        <v>24</v>
      </c>
      <c r="J4560" t="str">
        <f>IF(ABS((C4560-AVERAGE($C:$C))/_xlfn.STDEV.S(moras2[SALARIO]))&gt;1.96,"Atípico","No")</f>
        <v>No</v>
      </c>
      <c r="K4560" t="str">
        <f>IF(ABS((moras2[[#This Row],[EDAD]]-AVERAGE($I:$I))/_xlfn.STDEV.S($I:$I))&gt;1.96,"Atípico","No")</f>
        <v>No</v>
      </c>
      <c r="L4560" t="str">
        <f t="shared" si="142"/>
        <v>26-35</v>
      </c>
      <c r="M4560" t="str">
        <f t="shared" si="143"/>
        <v>0-500.000</v>
      </c>
    </row>
    <row r="4561" spans="1:13" x14ac:dyDescent="0.35">
      <c r="A4561">
        <v>1195</v>
      </c>
      <c r="B4561" t="s">
        <v>15</v>
      </c>
      <c r="C4561">
        <v>220000</v>
      </c>
      <c r="D4561" t="s">
        <v>10</v>
      </c>
      <c r="E4561" t="s">
        <v>16</v>
      </c>
      <c r="F4561" t="s">
        <v>12</v>
      </c>
      <c r="G4561" t="s">
        <v>13</v>
      </c>
      <c r="H4561" t="s">
        <v>13</v>
      </c>
      <c r="I4561">
        <v>25</v>
      </c>
      <c r="J4561" t="str">
        <f>IF(ABS((C4561-AVERAGE($C:$C))/_xlfn.STDEV.S(moras2[SALARIO]))&gt;1.96,"Atípico","No")</f>
        <v>No</v>
      </c>
      <c r="K4561" t="str">
        <f>IF(ABS((moras2[[#This Row],[EDAD]]-AVERAGE($I:$I))/_xlfn.STDEV.S($I:$I))&gt;1.96,"Atípico","No")</f>
        <v>No</v>
      </c>
      <c r="L4561" t="str">
        <f t="shared" si="142"/>
        <v>26-35</v>
      </c>
      <c r="M4561" t="str">
        <f t="shared" si="143"/>
        <v>0-500.000</v>
      </c>
    </row>
    <row r="4562" spans="1:13" x14ac:dyDescent="0.35">
      <c r="A4562">
        <v>3927</v>
      </c>
      <c r="B4562" t="s">
        <v>15</v>
      </c>
      <c r="C4562">
        <v>220000</v>
      </c>
      <c r="D4562" t="s">
        <v>10</v>
      </c>
      <c r="E4562" t="s">
        <v>16</v>
      </c>
      <c r="F4562" t="s">
        <v>12</v>
      </c>
      <c r="G4562" t="s">
        <v>13</v>
      </c>
      <c r="H4562" t="s">
        <v>13</v>
      </c>
      <c r="I4562">
        <v>58</v>
      </c>
      <c r="J4562" t="str">
        <f>IF(ABS((C4562-AVERAGE($C:$C))/_xlfn.STDEV.S(moras2[SALARIO]))&gt;1.96,"Atípico","No")</f>
        <v>No</v>
      </c>
      <c r="K4562" t="str">
        <f>IF(ABS((moras2[[#This Row],[EDAD]]-AVERAGE($I:$I))/_xlfn.STDEV.S($I:$I))&gt;1.96,"Atípico","No")</f>
        <v>No</v>
      </c>
      <c r="L4562" t="str">
        <f t="shared" si="142"/>
        <v>56+</v>
      </c>
      <c r="M4562" t="str">
        <f t="shared" si="143"/>
        <v>0-500.000</v>
      </c>
    </row>
    <row r="4563" spans="1:13" x14ac:dyDescent="0.35">
      <c r="A4563">
        <v>1756</v>
      </c>
      <c r="B4563" t="s">
        <v>9</v>
      </c>
      <c r="C4563">
        <v>219381.52</v>
      </c>
      <c r="D4563" t="s">
        <v>10</v>
      </c>
      <c r="E4563" t="s">
        <v>16</v>
      </c>
      <c r="F4563" t="s">
        <v>12</v>
      </c>
      <c r="G4563" t="s">
        <v>12</v>
      </c>
      <c r="H4563" t="s">
        <v>13</v>
      </c>
      <c r="I4563">
        <v>53</v>
      </c>
      <c r="J4563" t="str">
        <f>IF(ABS((C4563-AVERAGE($C:$C))/_xlfn.STDEV.S(moras2[SALARIO]))&gt;1.96,"Atípico","No")</f>
        <v>No</v>
      </c>
      <c r="K4563" t="str">
        <f>IF(ABS((moras2[[#This Row],[EDAD]]-AVERAGE($I:$I))/_xlfn.STDEV.S($I:$I))&gt;1.96,"Atípico","No")</f>
        <v>No</v>
      </c>
      <c r="L4563" t="str">
        <f t="shared" si="142"/>
        <v>46-55</v>
      </c>
      <c r="M4563" t="str">
        <f t="shared" si="143"/>
        <v>0-500.000</v>
      </c>
    </row>
    <row r="4564" spans="1:13" x14ac:dyDescent="0.35">
      <c r="A4564">
        <v>1640</v>
      </c>
      <c r="B4564" t="s">
        <v>15</v>
      </c>
      <c r="C4564">
        <v>219280</v>
      </c>
      <c r="D4564" t="s">
        <v>10</v>
      </c>
      <c r="E4564" t="s">
        <v>11</v>
      </c>
      <c r="F4564" t="s">
        <v>12</v>
      </c>
      <c r="G4564" t="s">
        <v>13</v>
      </c>
      <c r="H4564" t="s">
        <v>13</v>
      </c>
      <c r="I4564">
        <v>26</v>
      </c>
      <c r="J4564" t="str">
        <f>IF(ABS((C4564-AVERAGE($C:$C))/_xlfn.STDEV.S(moras2[SALARIO]))&gt;1.96,"Atípico","No")</f>
        <v>No</v>
      </c>
      <c r="K4564" t="str">
        <f>IF(ABS((moras2[[#This Row],[EDAD]]-AVERAGE($I:$I))/_xlfn.STDEV.S($I:$I))&gt;1.96,"Atípico","No")</f>
        <v>No</v>
      </c>
      <c r="L4564" t="str">
        <f t="shared" si="142"/>
        <v>26-35</v>
      </c>
      <c r="M4564" t="str">
        <f t="shared" si="143"/>
        <v>0-500.000</v>
      </c>
    </row>
    <row r="4565" spans="1:13" x14ac:dyDescent="0.35">
      <c r="A4565">
        <v>4864</v>
      </c>
      <c r="B4565" t="s">
        <v>15</v>
      </c>
      <c r="C4565">
        <v>218650</v>
      </c>
      <c r="D4565" t="s">
        <v>10</v>
      </c>
      <c r="E4565" t="s">
        <v>16</v>
      </c>
      <c r="F4565" t="s">
        <v>12</v>
      </c>
      <c r="G4565" t="s">
        <v>13</v>
      </c>
      <c r="H4565" t="s">
        <v>12</v>
      </c>
      <c r="I4565">
        <v>50</v>
      </c>
      <c r="J4565" t="str">
        <f>IF(ABS((C4565-AVERAGE($C:$C))/_xlfn.STDEV.S(moras2[SALARIO]))&gt;1.96,"Atípico","No")</f>
        <v>No</v>
      </c>
      <c r="K4565" t="str">
        <f>IF(ABS((moras2[[#This Row],[EDAD]]-AVERAGE($I:$I))/_xlfn.STDEV.S($I:$I))&gt;1.96,"Atípico","No")</f>
        <v>No</v>
      </c>
      <c r="L4565" t="str">
        <f t="shared" si="142"/>
        <v>46-55</v>
      </c>
      <c r="M4565" t="str">
        <f t="shared" si="143"/>
        <v>0-500.000</v>
      </c>
    </row>
    <row r="4566" spans="1:13" x14ac:dyDescent="0.35">
      <c r="A4566">
        <v>4245</v>
      </c>
      <c r="B4566" t="s">
        <v>15</v>
      </c>
      <c r="C4566">
        <v>218508.48</v>
      </c>
      <c r="D4566" t="s">
        <v>10</v>
      </c>
      <c r="E4566" t="s">
        <v>16</v>
      </c>
      <c r="F4566" t="s">
        <v>12</v>
      </c>
      <c r="G4566" t="s">
        <v>12</v>
      </c>
      <c r="H4566" t="s">
        <v>12</v>
      </c>
      <c r="I4566">
        <v>49</v>
      </c>
      <c r="J4566" t="str">
        <f>IF(ABS((C4566-AVERAGE($C:$C))/_xlfn.STDEV.S(moras2[SALARIO]))&gt;1.96,"Atípico","No")</f>
        <v>No</v>
      </c>
      <c r="K4566" t="str">
        <f>IF(ABS((moras2[[#This Row],[EDAD]]-AVERAGE($I:$I))/_xlfn.STDEV.S($I:$I))&gt;1.96,"Atípico","No")</f>
        <v>No</v>
      </c>
      <c r="L4566" t="str">
        <f t="shared" si="142"/>
        <v>46-55</v>
      </c>
      <c r="M4566" t="str">
        <f t="shared" si="143"/>
        <v>0-500.000</v>
      </c>
    </row>
    <row r="4567" spans="1:13" x14ac:dyDescent="0.35">
      <c r="A4567">
        <v>653</v>
      </c>
      <c r="B4567" t="s">
        <v>9</v>
      </c>
      <c r="C4567">
        <v>216975</v>
      </c>
      <c r="D4567" t="s">
        <v>10</v>
      </c>
      <c r="E4567" t="s">
        <v>16</v>
      </c>
      <c r="F4567" t="s">
        <v>12</v>
      </c>
      <c r="G4567" t="s">
        <v>13</v>
      </c>
      <c r="H4567" t="s">
        <v>13</v>
      </c>
      <c r="I4567">
        <v>32</v>
      </c>
      <c r="J4567" t="str">
        <f>IF(ABS((C4567-AVERAGE($C:$C))/_xlfn.STDEV.S(moras2[SALARIO]))&gt;1.96,"Atípico","No")</f>
        <v>No</v>
      </c>
      <c r="K4567" t="str">
        <f>IF(ABS((moras2[[#This Row],[EDAD]]-AVERAGE($I:$I))/_xlfn.STDEV.S($I:$I))&gt;1.96,"Atípico","No")</f>
        <v>No</v>
      </c>
      <c r="L4567" t="str">
        <f t="shared" si="142"/>
        <v>26-35</v>
      </c>
      <c r="M4567" t="str">
        <f t="shared" si="143"/>
        <v>0-500.000</v>
      </c>
    </row>
    <row r="4568" spans="1:13" x14ac:dyDescent="0.35">
      <c r="A4568">
        <v>3975</v>
      </c>
      <c r="B4568" t="s">
        <v>15</v>
      </c>
      <c r="C4568">
        <v>216627</v>
      </c>
      <c r="D4568" t="s">
        <v>10</v>
      </c>
      <c r="E4568" t="s">
        <v>16</v>
      </c>
      <c r="F4568" t="s">
        <v>12</v>
      </c>
      <c r="G4568" t="s">
        <v>13</v>
      </c>
      <c r="H4568" t="s">
        <v>13</v>
      </c>
      <c r="I4568">
        <v>42</v>
      </c>
      <c r="J4568" t="str">
        <f>IF(ABS((C4568-AVERAGE($C:$C))/_xlfn.STDEV.S(moras2[SALARIO]))&gt;1.96,"Atípico","No")</f>
        <v>No</v>
      </c>
      <c r="K4568" t="str">
        <f>IF(ABS((moras2[[#This Row],[EDAD]]-AVERAGE($I:$I))/_xlfn.STDEV.S($I:$I))&gt;1.96,"Atípico","No")</f>
        <v>No</v>
      </c>
      <c r="L4568" t="str">
        <f t="shared" si="142"/>
        <v>36-45</v>
      </c>
      <c r="M4568" t="str">
        <f t="shared" si="143"/>
        <v>0-500.000</v>
      </c>
    </row>
    <row r="4569" spans="1:13" x14ac:dyDescent="0.35">
      <c r="A4569">
        <v>1597</v>
      </c>
      <c r="B4569" t="s">
        <v>15</v>
      </c>
      <c r="C4569">
        <v>216423.45</v>
      </c>
      <c r="D4569" t="s">
        <v>10</v>
      </c>
      <c r="E4569" t="s">
        <v>16</v>
      </c>
      <c r="F4569" t="s">
        <v>12</v>
      </c>
      <c r="G4569" t="s">
        <v>13</v>
      </c>
      <c r="H4569" t="s">
        <v>13</v>
      </c>
      <c r="I4569">
        <v>28</v>
      </c>
      <c r="J4569" t="str">
        <f>IF(ABS((C4569-AVERAGE($C:$C))/_xlfn.STDEV.S(moras2[SALARIO]))&gt;1.96,"Atípico","No")</f>
        <v>No</v>
      </c>
      <c r="K4569" t="str">
        <f>IF(ABS((moras2[[#This Row],[EDAD]]-AVERAGE($I:$I))/_xlfn.STDEV.S($I:$I))&gt;1.96,"Atípico","No")</f>
        <v>No</v>
      </c>
      <c r="L4569" t="str">
        <f t="shared" si="142"/>
        <v>26-35</v>
      </c>
      <c r="M4569" t="str">
        <f t="shared" si="143"/>
        <v>0-500.000</v>
      </c>
    </row>
    <row r="4570" spans="1:13" x14ac:dyDescent="0.35">
      <c r="A4570">
        <v>1826</v>
      </c>
      <c r="B4570" t="s">
        <v>9</v>
      </c>
      <c r="C4570">
        <v>216200</v>
      </c>
      <c r="D4570" t="s">
        <v>10</v>
      </c>
      <c r="E4570" t="s">
        <v>16</v>
      </c>
      <c r="F4570" t="s">
        <v>12</v>
      </c>
      <c r="G4570" t="s">
        <v>12</v>
      </c>
      <c r="H4570" t="s">
        <v>12</v>
      </c>
      <c r="I4570">
        <v>29</v>
      </c>
      <c r="J4570" t="str">
        <f>IF(ABS((C4570-AVERAGE($C:$C))/_xlfn.STDEV.S(moras2[SALARIO]))&gt;1.96,"Atípico","No")</f>
        <v>No</v>
      </c>
      <c r="K4570" t="str">
        <f>IF(ABS((moras2[[#This Row],[EDAD]]-AVERAGE($I:$I))/_xlfn.STDEV.S($I:$I))&gt;1.96,"Atípico","No")</f>
        <v>No</v>
      </c>
      <c r="L4570" t="str">
        <f t="shared" si="142"/>
        <v>26-35</v>
      </c>
      <c r="M4570" t="str">
        <f t="shared" si="143"/>
        <v>0-500.000</v>
      </c>
    </row>
    <row r="4571" spans="1:13" x14ac:dyDescent="0.35">
      <c r="A4571">
        <v>2489</v>
      </c>
      <c r="B4571" t="s">
        <v>9</v>
      </c>
      <c r="C4571">
        <v>216000</v>
      </c>
      <c r="D4571" t="s">
        <v>10</v>
      </c>
      <c r="E4571" t="s">
        <v>16</v>
      </c>
      <c r="F4571" t="s">
        <v>12</v>
      </c>
      <c r="G4571" t="s">
        <v>13</v>
      </c>
      <c r="H4571" t="s">
        <v>12</v>
      </c>
      <c r="I4571">
        <v>71</v>
      </c>
      <c r="J4571" t="str">
        <f>IF(ABS((C4571-AVERAGE($C:$C))/_xlfn.STDEV.S(moras2[SALARIO]))&gt;1.96,"Atípico","No")</f>
        <v>No</v>
      </c>
      <c r="K4571" t="str">
        <f>IF(ABS((moras2[[#This Row],[EDAD]]-AVERAGE($I:$I))/_xlfn.STDEV.S($I:$I))&gt;1.96,"Atípico","No")</f>
        <v>Atípico</v>
      </c>
      <c r="L4571" t="str">
        <f t="shared" si="142"/>
        <v>56+</v>
      </c>
      <c r="M4571" t="str">
        <f t="shared" si="143"/>
        <v>0-500.000</v>
      </c>
    </row>
    <row r="4572" spans="1:13" x14ac:dyDescent="0.35">
      <c r="A4572">
        <v>2612</v>
      </c>
      <c r="B4572" t="s">
        <v>9</v>
      </c>
      <c r="C4572">
        <v>215720.6</v>
      </c>
      <c r="D4572" t="s">
        <v>10</v>
      </c>
      <c r="E4572" t="s">
        <v>16</v>
      </c>
      <c r="F4572" t="s">
        <v>12</v>
      </c>
      <c r="G4572" t="s">
        <v>13</v>
      </c>
      <c r="H4572" t="s">
        <v>13</v>
      </c>
      <c r="I4572">
        <v>30</v>
      </c>
      <c r="J4572" t="str">
        <f>IF(ABS((C4572-AVERAGE($C:$C))/_xlfn.STDEV.S(moras2[SALARIO]))&gt;1.96,"Atípico","No")</f>
        <v>No</v>
      </c>
      <c r="K4572" t="str">
        <f>IF(ABS((moras2[[#This Row],[EDAD]]-AVERAGE($I:$I))/_xlfn.STDEV.S($I:$I))&gt;1.96,"Atípico","No")</f>
        <v>No</v>
      </c>
      <c r="L4572" t="str">
        <f t="shared" si="142"/>
        <v>26-35</v>
      </c>
      <c r="M4572" t="str">
        <f t="shared" si="143"/>
        <v>0-500.000</v>
      </c>
    </row>
    <row r="4573" spans="1:13" x14ac:dyDescent="0.35">
      <c r="A4573">
        <v>623</v>
      </c>
      <c r="B4573" t="s">
        <v>9</v>
      </c>
      <c r="C4573">
        <v>215000</v>
      </c>
      <c r="D4573" t="s">
        <v>10</v>
      </c>
      <c r="E4573" t="s">
        <v>16</v>
      </c>
      <c r="F4573" t="s">
        <v>12</v>
      </c>
      <c r="G4573" t="s">
        <v>13</v>
      </c>
      <c r="H4573" t="s">
        <v>13</v>
      </c>
      <c r="I4573">
        <v>60</v>
      </c>
      <c r="J4573" t="str">
        <f>IF(ABS((C4573-AVERAGE($C:$C))/_xlfn.STDEV.S(moras2[SALARIO]))&gt;1.96,"Atípico","No")</f>
        <v>No</v>
      </c>
      <c r="K4573" t="str">
        <f>IF(ABS((moras2[[#This Row],[EDAD]]-AVERAGE($I:$I))/_xlfn.STDEV.S($I:$I))&gt;1.96,"Atípico","No")</f>
        <v>No</v>
      </c>
      <c r="L4573" t="str">
        <f t="shared" si="142"/>
        <v>56+</v>
      </c>
      <c r="M4573" t="str">
        <f t="shared" si="143"/>
        <v>0-500.000</v>
      </c>
    </row>
    <row r="4574" spans="1:13" x14ac:dyDescent="0.35">
      <c r="A4574">
        <v>4475</v>
      </c>
      <c r="B4574" t="s">
        <v>15</v>
      </c>
      <c r="C4574">
        <v>214584.3</v>
      </c>
      <c r="D4574" t="s">
        <v>10</v>
      </c>
      <c r="E4574" t="s">
        <v>11</v>
      </c>
      <c r="F4574" t="s">
        <v>12</v>
      </c>
      <c r="G4574" t="s">
        <v>13</v>
      </c>
      <c r="H4574" t="s">
        <v>13</v>
      </c>
      <c r="I4574">
        <v>51</v>
      </c>
      <c r="J4574" t="str">
        <f>IF(ABS((C4574-AVERAGE($C:$C))/_xlfn.STDEV.S(moras2[SALARIO]))&gt;1.96,"Atípico","No")</f>
        <v>No</v>
      </c>
      <c r="K4574" t="str">
        <f>IF(ABS((moras2[[#This Row],[EDAD]]-AVERAGE($I:$I))/_xlfn.STDEV.S($I:$I))&gt;1.96,"Atípico","No")</f>
        <v>No</v>
      </c>
      <c r="L4574" t="str">
        <f t="shared" si="142"/>
        <v>46-55</v>
      </c>
      <c r="M4574" t="str">
        <f t="shared" si="143"/>
        <v>0-500.000</v>
      </c>
    </row>
    <row r="4575" spans="1:13" x14ac:dyDescent="0.35">
      <c r="A4575">
        <v>448</v>
      </c>
      <c r="B4575" t="s">
        <v>15</v>
      </c>
      <c r="C4575">
        <v>213862.5</v>
      </c>
      <c r="D4575" t="s">
        <v>10</v>
      </c>
      <c r="E4575" t="s">
        <v>16</v>
      </c>
      <c r="F4575" t="s">
        <v>12</v>
      </c>
      <c r="G4575" t="s">
        <v>13</v>
      </c>
      <c r="H4575" t="s">
        <v>13</v>
      </c>
      <c r="I4575">
        <v>32</v>
      </c>
      <c r="J4575" t="str">
        <f>IF(ABS((C4575-AVERAGE($C:$C))/_xlfn.STDEV.S(moras2[SALARIO]))&gt;1.96,"Atípico","No")</f>
        <v>No</v>
      </c>
      <c r="K4575" t="str">
        <f>IF(ABS((moras2[[#This Row],[EDAD]]-AVERAGE($I:$I))/_xlfn.STDEV.S($I:$I))&gt;1.96,"Atípico","No")</f>
        <v>No</v>
      </c>
      <c r="L4575" t="str">
        <f t="shared" si="142"/>
        <v>26-35</v>
      </c>
      <c r="M4575" t="str">
        <f t="shared" si="143"/>
        <v>0-500.000</v>
      </c>
    </row>
    <row r="4576" spans="1:13" x14ac:dyDescent="0.35">
      <c r="A4576">
        <v>416</v>
      </c>
      <c r="B4576" t="s">
        <v>9</v>
      </c>
      <c r="C4576">
        <v>213192</v>
      </c>
      <c r="D4576" t="s">
        <v>10</v>
      </c>
      <c r="E4576" t="s">
        <v>16</v>
      </c>
      <c r="F4576" t="s">
        <v>12</v>
      </c>
      <c r="G4576" t="s">
        <v>13</v>
      </c>
      <c r="H4576" t="s">
        <v>13</v>
      </c>
      <c r="I4576">
        <v>30</v>
      </c>
      <c r="J4576" t="str">
        <f>IF(ABS((C4576-AVERAGE($C:$C))/_xlfn.STDEV.S(moras2[SALARIO]))&gt;1.96,"Atípico","No")</f>
        <v>No</v>
      </c>
      <c r="K4576" t="str">
        <f>IF(ABS((moras2[[#This Row],[EDAD]]-AVERAGE($I:$I))/_xlfn.STDEV.S($I:$I))&gt;1.96,"Atípico","No")</f>
        <v>No</v>
      </c>
      <c r="L4576" t="str">
        <f t="shared" si="142"/>
        <v>26-35</v>
      </c>
      <c r="M4576" t="str">
        <f t="shared" si="143"/>
        <v>0-500.000</v>
      </c>
    </row>
    <row r="4577" spans="1:13" x14ac:dyDescent="0.35">
      <c r="A4577">
        <v>2174</v>
      </c>
      <c r="B4577" t="s">
        <v>9</v>
      </c>
      <c r="C4577">
        <v>213049</v>
      </c>
      <c r="D4577" t="s">
        <v>10</v>
      </c>
      <c r="E4577" t="s">
        <v>16</v>
      </c>
      <c r="F4577" t="s">
        <v>12</v>
      </c>
      <c r="G4577" t="s">
        <v>13</v>
      </c>
      <c r="H4577" t="s">
        <v>13</v>
      </c>
      <c r="I4577">
        <v>42</v>
      </c>
      <c r="J4577" t="str">
        <f>IF(ABS((C4577-AVERAGE($C:$C))/_xlfn.STDEV.S(moras2[SALARIO]))&gt;1.96,"Atípico","No")</f>
        <v>No</v>
      </c>
      <c r="K4577" t="str">
        <f>IF(ABS((moras2[[#This Row],[EDAD]]-AVERAGE($I:$I))/_xlfn.STDEV.S($I:$I))&gt;1.96,"Atípico","No")</f>
        <v>No</v>
      </c>
      <c r="L4577" t="str">
        <f t="shared" si="142"/>
        <v>36-45</v>
      </c>
      <c r="M4577" t="str">
        <f t="shared" si="143"/>
        <v>0-500.000</v>
      </c>
    </row>
    <row r="4578" spans="1:13" x14ac:dyDescent="0.35">
      <c r="A4578">
        <v>128</v>
      </c>
      <c r="B4578" t="s">
        <v>15</v>
      </c>
      <c r="C4578">
        <v>212500</v>
      </c>
      <c r="D4578" t="s">
        <v>10</v>
      </c>
      <c r="E4578" t="s">
        <v>16</v>
      </c>
      <c r="F4578" t="s">
        <v>12</v>
      </c>
      <c r="G4578" t="s">
        <v>12</v>
      </c>
      <c r="H4578" t="s">
        <v>13</v>
      </c>
      <c r="I4578">
        <v>45</v>
      </c>
      <c r="J4578" t="str">
        <f>IF(ABS((C4578-AVERAGE($C:$C))/_xlfn.STDEV.S(moras2[SALARIO]))&gt;1.96,"Atípico","No")</f>
        <v>No</v>
      </c>
      <c r="K4578" t="str">
        <f>IF(ABS((moras2[[#This Row],[EDAD]]-AVERAGE($I:$I))/_xlfn.STDEV.S($I:$I))&gt;1.96,"Atípico","No")</f>
        <v>No</v>
      </c>
      <c r="L4578" t="str">
        <f t="shared" si="142"/>
        <v>36-45</v>
      </c>
      <c r="M4578" t="str">
        <f t="shared" si="143"/>
        <v>0-500.000</v>
      </c>
    </row>
    <row r="4579" spans="1:13" x14ac:dyDescent="0.35">
      <c r="A4579">
        <v>1970</v>
      </c>
      <c r="B4579" t="s">
        <v>15</v>
      </c>
      <c r="C4579">
        <v>212356.1</v>
      </c>
      <c r="D4579" t="s">
        <v>10</v>
      </c>
      <c r="E4579" t="s">
        <v>16</v>
      </c>
      <c r="F4579" t="s">
        <v>12</v>
      </c>
      <c r="G4579" t="s">
        <v>13</v>
      </c>
      <c r="H4579" t="s">
        <v>13</v>
      </c>
      <c r="I4579">
        <v>27</v>
      </c>
      <c r="J4579" t="str">
        <f>IF(ABS((C4579-AVERAGE($C:$C))/_xlfn.STDEV.S(moras2[SALARIO]))&gt;1.96,"Atípico","No")</f>
        <v>No</v>
      </c>
      <c r="K4579" t="str">
        <f>IF(ABS((moras2[[#This Row],[EDAD]]-AVERAGE($I:$I))/_xlfn.STDEV.S($I:$I))&gt;1.96,"Atípico","No")</f>
        <v>No</v>
      </c>
      <c r="L4579" t="str">
        <f t="shared" si="142"/>
        <v>26-35</v>
      </c>
      <c r="M4579" t="str">
        <f t="shared" si="143"/>
        <v>0-500.000</v>
      </c>
    </row>
    <row r="4580" spans="1:13" x14ac:dyDescent="0.35">
      <c r="A4580">
        <v>3670</v>
      </c>
      <c r="B4580" t="s">
        <v>9</v>
      </c>
      <c r="C4580">
        <v>212337</v>
      </c>
      <c r="D4580" t="s">
        <v>10</v>
      </c>
      <c r="E4580" t="s">
        <v>16</v>
      </c>
      <c r="F4580" t="s">
        <v>12</v>
      </c>
      <c r="G4580" t="s">
        <v>13</v>
      </c>
      <c r="H4580" t="s">
        <v>12</v>
      </c>
      <c r="I4580">
        <v>31</v>
      </c>
      <c r="J4580" t="str">
        <f>IF(ABS((C4580-AVERAGE($C:$C))/_xlfn.STDEV.S(moras2[SALARIO]))&gt;1.96,"Atípico","No")</f>
        <v>No</v>
      </c>
      <c r="K4580" t="str">
        <f>IF(ABS((moras2[[#This Row],[EDAD]]-AVERAGE($I:$I))/_xlfn.STDEV.S($I:$I))&gt;1.96,"Atípico","No")</f>
        <v>No</v>
      </c>
      <c r="L4580" t="str">
        <f t="shared" si="142"/>
        <v>26-35</v>
      </c>
      <c r="M4580" t="str">
        <f t="shared" si="143"/>
        <v>0-500.000</v>
      </c>
    </row>
    <row r="4581" spans="1:13" x14ac:dyDescent="0.35">
      <c r="A4581">
        <v>4612</v>
      </c>
      <c r="B4581" t="s">
        <v>9</v>
      </c>
      <c r="C4581">
        <v>212000</v>
      </c>
      <c r="D4581" t="s">
        <v>10</v>
      </c>
      <c r="E4581" t="s">
        <v>16</v>
      </c>
      <c r="F4581" t="s">
        <v>12</v>
      </c>
      <c r="G4581" t="s">
        <v>13</v>
      </c>
      <c r="H4581" t="s">
        <v>13</v>
      </c>
      <c r="I4581">
        <v>24</v>
      </c>
      <c r="J4581" t="str">
        <f>IF(ABS((C4581-AVERAGE($C:$C))/_xlfn.STDEV.S(moras2[SALARIO]))&gt;1.96,"Atípico","No")</f>
        <v>No</v>
      </c>
      <c r="K4581" t="str">
        <f>IF(ABS((moras2[[#This Row],[EDAD]]-AVERAGE($I:$I))/_xlfn.STDEV.S($I:$I))&gt;1.96,"Atípico","No")</f>
        <v>No</v>
      </c>
      <c r="L4581" t="str">
        <f t="shared" si="142"/>
        <v>26-35</v>
      </c>
      <c r="M4581" t="str">
        <f t="shared" si="143"/>
        <v>0-500.000</v>
      </c>
    </row>
    <row r="4582" spans="1:13" x14ac:dyDescent="0.35">
      <c r="A4582">
        <v>2477</v>
      </c>
      <c r="B4582" t="s">
        <v>15</v>
      </c>
      <c r="C4582">
        <v>212000</v>
      </c>
      <c r="D4582" t="s">
        <v>10</v>
      </c>
      <c r="E4582" t="s">
        <v>16</v>
      </c>
      <c r="F4582" t="s">
        <v>12</v>
      </c>
      <c r="G4582" t="s">
        <v>13</v>
      </c>
      <c r="H4582" t="s">
        <v>13</v>
      </c>
      <c r="I4582">
        <v>55</v>
      </c>
      <c r="J4582" t="str">
        <f>IF(ABS((C4582-AVERAGE($C:$C))/_xlfn.STDEV.S(moras2[SALARIO]))&gt;1.96,"Atípico","No")</f>
        <v>No</v>
      </c>
      <c r="K4582" t="str">
        <f>IF(ABS((moras2[[#This Row],[EDAD]]-AVERAGE($I:$I))/_xlfn.STDEV.S($I:$I))&gt;1.96,"Atípico","No")</f>
        <v>No</v>
      </c>
      <c r="L4582" t="str">
        <f t="shared" si="142"/>
        <v>46-55</v>
      </c>
      <c r="M4582" t="str">
        <f t="shared" si="143"/>
        <v>0-500.000</v>
      </c>
    </row>
    <row r="4583" spans="1:13" x14ac:dyDescent="0.35">
      <c r="A4583">
        <v>4590</v>
      </c>
      <c r="B4583" t="s">
        <v>15</v>
      </c>
      <c r="C4583">
        <v>211216</v>
      </c>
      <c r="D4583" t="s">
        <v>10</v>
      </c>
      <c r="E4583" t="s">
        <v>11</v>
      </c>
      <c r="F4583" t="s">
        <v>12</v>
      </c>
      <c r="G4583" t="s">
        <v>13</v>
      </c>
      <c r="H4583" t="s">
        <v>13</v>
      </c>
      <c r="I4583">
        <v>34</v>
      </c>
      <c r="J4583" t="str">
        <f>IF(ABS((C4583-AVERAGE($C:$C))/_xlfn.STDEV.S(moras2[SALARIO]))&gt;1.96,"Atípico","No")</f>
        <v>No</v>
      </c>
      <c r="K4583" t="str">
        <f>IF(ABS((moras2[[#This Row],[EDAD]]-AVERAGE($I:$I))/_xlfn.STDEV.S($I:$I))&gt;1.96,"Atípico","No")</f>
        <v>No</v>
      </c>
      <c r="L4583" t="str">
        <f t="shared" si="142"/>
        <v>26-35</v>
      </c>
      <c r="M4583" t="str">
        <f t="shared" si="143"/>
        <v>0-500.000</v>
      </c>
    </row>
    <row r="4584" spans="1:13" x14ac:dyDescent="0.35">
      <c r="A4584">
        <v>2169</v>
      </c>
      <c r="B4584" t="s">
        <v>9</v>
      </c>
      <c r="C4584">
        <v>210000</v>
      </c>
      <c r="D4584" t="s">
        <v>10</v>
      </c>
      <c r="E4584" t="s">
        <v>16</v>
      </c>
      <c r="F4584" t="s">
        <v>12</v>
      </c>
      <c r="G4584" t="s">
        <v>13</v>
      </c>
      <c r="H4584" t="s">
        <v>13</v>
      </c>
      <c r="I4584">
        <v>26</v>
      </c>
      <c r="J4584" t="str">
        <f>IF(ABS((C4584-AVERAGE($C:$C))/_xlfn.STDEV.S(moras2[SALARIO]))&gt;1.96,"Atípico","No")</f>
        <v>No</v>
      </c>
      <c r="K4584" t="str">
        <f>IF(ABS((moras2[[#This Row],[EDAD]]-AVERAGE($I:$I))/_xlfn.STDEV.S($I:$I))&gt;1.96,"Atípico","No")</f>
        <v>No</v>
      </c>
      <c r="L4584" t="str">
        <f t="shared" si="142"/>
        <v>26-35</v>
      </c>
      <c r="M4584" t="str">
        <f t="shared" si="143"/>
        <v>0-500.000</v>
      </c>
    </row>
    <row r="4585" spans="1:13" x14ac:dyDescent="0.35">
      <c r="A4585">
        <v>1378</v>
      </c>
      <c r="B4585" t="s">
        <v>15</v>
      </c>
      <c r="C4585">
        <v>210000</v>
      </c>
      <c r="D4585" t="s">
        <v>10</v>
      </c>
      <c r="E4585" t="s">
        <v>16</v>
      </c>
      <c r="F4585" t="s">
        <v>12</v>
      </c>
      <c r="G4585" t="s">
        <v>12</v>
      </c>
      <c r="H4585" t="s">
        <v>13</v>
      </c>
      <c r="I4585">
        <v>38</v>
      </c>
      <c r="J4585" t="str">
        <f>IF(ABS((C4585-AVERAGE($C:$C))/_xlfn.STDEV.S(moras2[SALARIO]))&gt;1.96,"Atípico","No")</f>
        <v>No</v>
      </c>
      <c r="K4585" t="str">
        <f>IF(ABS((moras2[[#This Row],[EDAD]]-AVERAGE($I:$I))/_xlfn.STDEV.S($I:$I))&gt;1.96,"Atípico","No")</f>
        <v>No</v>
      </c>
      <c r="L4585" t="str">
        <f t="shared" si="142"/>
        <v>36-45</v>
      </c>
      <c r="M4585" t="str">
        <f t="shared" si="143"/>
        <v>0-500.000</v>
      </c>
    </row>
    <row r="4586" spans="1:13" x14ac:dyDescent="0.35">
      <c r="A4586">
        <v>5</v>
      </c>
      <c r="B4586" t="s">
        <v>15</v>
      </c>
      <c r="C4586">
        <v>210000</v>
      </c>
      <c r="D4586" t="s">
        <v>10</v>
      </c>
      <c r="E4586" t="s">
        <v>16</v>
      </c>
      <c r="F4586" t="s">
        <v>12</v>
      </c>
      <c r="G4586" t="s">
        <v>13</v>
      </c>
      <c r="H4586" t="s">
        <v>13</v>
      </c>
      <c r="I4586">
        <v>42</v>
      </c>
      <c r="J4586" t="str">
        <f>IF(ABS((C4586-AVERAGE($C:$C))/_xlfn.STDEV.S(moras2[SALARIO]))&gt;1.96,"Atípico","No")</f>
        <v>No</v>
      </c>
      <c r="K4586" t="str">
        <f>IF(ABS((moras2[[#This Row],[EDAD]]-AVERAGE($I:$I))/_xlfn.STDEV.S($I:$I))&gt;1.96,"Atípico","No")</f>
        <v>No</v>
      </c>
      <c r="L4586" t="str">
        <f t="shared" si="142"/>
        <v>36-45</v>
      </c>
      <c r="M4586" t="str">
        <f t="shared" si="143"/>
        <v>0-500.000</v>
      </c>
    </row>
    <row r="4587" spans="1:13" x14ac:dyDescent="0.35">
      <c r="A4587">
        <v>4335</v>
      </c>
      <c r="B4587" t="s">
        <v>9</v>
      </c>
      <c r="C4587">
        <v>208220.83</v>
      </c>
      <c r="D4587" t="s">
        <v>10</v>
      </c>
      <c r="E4587" t="s">
        <v>16</v>
      </c>
      <c r="F4587" t="s">
        <v>12</v>
      </c>
      <c r="G4587" t="s">
        <v>12</v>
      </c>
      <c r="H4587" t="s">
        <v>13</v>
      </c>
      <c r="I4587">
        <v>54</v>
      </c>
      <c r="J4587" t="str">
        <f>IF(ABS((C4587-AVERAGE($C:$C))/_xlfn.STDEV.S(moras2[SALARIO]))&gt;1.96,"Atípico","No")</f>
        <v>No</v>
      </c>
      <c r="K4587" t="str">
        <f>IF(ABS((moras2[[#This Row],[EDAD]]-AVERAGE($I:$I))/_xlfn.STDEV.S($I:$I))&gt;1.96,"Atípico","No")</f>
        <v>No</v>
      </c>
      <c r="L4587" t="str">
        <f t="shared" si="142"/>
        <v>46-55</v>
      </c>
      <c r="M4587" t="str">
        <f t="shared" si="143"/>
        <v>0-500.000</v>
      </c>
    </row>
    <row r="4588" spans="1:13" x14ac:dyDescent="0.35">
      <c r="A4588">
        <v>3889</v>
      </c>
      <c r="B4588" t="s">
        <v>9</v>
      </c>
      <c r="C4588">
        <v>208067.25</v>
      </c>
      <c r="D4588" t="s">
        <v>10</v>
      </c>
      <c r="E4588" t="s">
        <v>11</v>
      </c>
      <c r="F4588" t="s">
        <v>12</v>
      </c>
      <c r="G4588" t="s">
        <v>13</v>
      </c>
      <c r="H4588" t="s">
        <v>13</v>
      </c>
      <c r="I4588">
        <v>46</v>
      </c>
      <c r="J4588" t="str">
        <f>IF(ABS((C4588-AVERAGE($C:$C))/_xlfn.STDEV.S(moras2[SALARIO]))&gt;1.96,"Atípico","No")</f>
        <v>No</v>
      </c>
      <c r="K4588" t="str">
        <f>IF(ABS((moras2[[#This Row],[EDAD]]-AVERAGE($I:$I))/_xlfn.STDEV.S($I:$I))&gt;1.96,"Atípico","No")</f>
        <v>No</v>
      </c>
      <c r="L4588" t="str">
        <f t="shared" si="142"/>
        <v>46-55</v>
      </c>
      <c r="M4588" t="str">
        <f t="shared" si="143"/>
        <v>0-500.000</v>
      </c>
    </row>
    <row r="4589" spans="1:13" x14ac:dyDescent="0.35">
      <c r="A4589">
        <v>794</v>
      </c>
      <c r="B4589" t="s">
        <v>9</v>
      </c>
      <c r="C4589">
        <v>208000</v>
      </c>
      <c r="D4589" t="s">
        <v>10</v>
      </c>
      <c r="E4589" t="s">
        <v>16</v>
      </c>
      <c r="F4589" t="s">
        <v>12</v>
      </c>
      <c r="G4589" t="s">
        <v>13</v>
      </c>
      <c r="H4589" t="s">
        <v>13</v>
      </c>
      <c r="I4589">
        <v>29</v>
      </c>
      <c r="J4589" t="str">
        <f>IF(ABS((C4589-AVERAGE($C:$C))/_xlfn.STDEV.S(moras2[SALARIO]))&gt;1.96,"Atípico","No")</f>
        <v>No</v>
      </c>
      <c r="K4589" t="str">
        <f>IF(ABS((moras2[[#This Row],[EDAD]]-AVERAGE($I:$I))/_xlfn.STDEV.S($I:$I))&gt;1.96,"Atípico","No")</f>
        <v>No</v>
      </c>
      <c r="L4589" t="str">
        <f t="shared" si="142"/>
        <v>26-35</v>
      </c>
      <c r="M4589" t="str">
        <f t="shared" si="143"/>
        <v>0-500.000</v>
      </c>
    </row>
    <row r="4590" spans="1:13" x14ac:dyDescent="0.35">
      <c r="A4590">
        <v>1076</v>
      </c>
      <c r="B4590" t="s">
        <v>9</v>
      </c>
      <c r="C4590">
        <v>207858</v>
      </c>
      <c r="D4590" t="s">
        <v>10</v>
      </c>
      <c r="E4590" t="s">
        <v>16</v>
      </c>
      <c r="F4590" t="s">
        <v>12</v>
      </c>
      <c r="G4590" t="s">
        <v>13</v>
      </c>
      <c r="H4590" t="s">
        <v>13</v>
      </c>
      <c r="I4590">
        <v>55</v>
      </c>
      <c r="J4590" t="str">
        <f>IF(ABS((C4590-AVERAGE($C:$C))/_xlfn.STDEV.S(moras2[SALARIO]))&gt;1.96,"Atípico","No")</f>
        <v>No</v>
      </c>
      <c r="K4590" t="str">
        <f>IF(ABS((moras2[[#This Row],[EDAD]]-AVERAGE($I:$I))/_xlfn.STDEV.S($I:$I))&gt;1.96,"Atípico","No")</f>
        <v>No</v>
      </c>
      <c r="L4590" t="str">
        <f t="shared" si="142"/>
        <v>46-55</v>
      </c>
      <c r="M4590" t="str">
        <f t="shared" si="143"/>
        <v>0-500.000</v>
      </c>
    </row>
    <row r="4591" spans="1:13" x14ac:dyDescent="0.35">
      <c r="A4591">
        <v>1015</v>
      </c>
      <c r="B4591" t="s">
        <v>9</v>
      </c>
      <c r="C4591">
        <v>207840</v>
      </c>
      <c r="D4591" t="s">
        <v>10</v>
      </c>
      <c r="E4591" t="s">
        <v>16</v>
      </c>
      <c r="F4591" t="s">
        <v>12</v>
      </c>
      <c r="G4591" t="s">
        <v>12</v>
      </c>
      <c r="H4591" t="s">
        <v>13</v>
      </c>
      <c r="I4591">
        <v>41</v>
      </c>
      <c r="J4591" t="str">
        <f>IF(ABS((C4591-AVERAGE($C:$C))/_xlfn.STDEV.S(moras2[SALARIO]))&gt;1.96,"Atípico","No")</f>
        <v>No</v>
      </c>
      <c r="K4591" t="str">
        <f>IF(ABS((moras2[[#This Row],[EDAD]]-AVERAGE($I:$I))/_xlfn.STDEV.S($I:$I))&gt;1.96,"Atípico","No")</f>
        <v>No</v>
      </c>
      <c r="L4591" t="str">
        <f t="shared" si="142"/>
        <v>36-45</v>
      </c>
      <c r="M4591" t="str">
        <f t="shared" si="143"/>
        <v>0-500.000</v>
      </c>
    </row>
    <row r="4592" spans="1:13" x14ac:dyDescent="0.35">
      <c r="A4592">
        <v>323</v>
      </c>
      <c r="B4592" t="s">
        <v>9</v>
      </c>
      <c r="C4592">
        <v>207648</v>
      </c>
      <c r="D4592" t="s">
        <v>10</v>
      </c>
      <c r="E4592" t="s">
        <v>16</v>
      </c>
      <c r="F4592" t="s">
        <v>12</v>
      </c>
      <c r="G4592" t="s">
        <v>13</v>
      </c>
      <c r="H4592" t="s">
        <v>13</v>
      </c>
      <c r="I4592">
        <v>28</v>
      </c>
      <c r="J4592" t="str">
        <f>IF(ABS((C4592-AVERAGE($C:$C))/_xlfn.STDEV.S(moras2[SALARIO]))&gt;1.96,"Atípico","No")</f>
        <v>No</v>
      </c>
      <c r="K4592" t="str">
        <f>IF(ABS((moras2[[#This Row],[EDAD]]-AVERAGE($I:$I))/_xlfn.STDEV.S($I:$I))&gt;1.96,"Atípico","No")</f>
        <v>No</v>
      </c>
      <c r="L4592" t="str">
        <f t="shared" si="142"/>
        <v>26-35</v>
      </c>
      <c r="M4592" t="str">
        <f t="shared" si="143"/>
        <v>0-500.000</v>
      </c>
    </row>
    <row r="4593" spans="1:13" x14ac:dyDescent="0.35">
      <c r="A4593">
        <v>522</v>
      </c>
      <c r="B4593" t="s">
        <v>15</v>
      </c>
      <c r="C4593">
        <v>206538</v>
      </c>
      <c r="D4593" t="s">
        <v>10</v>
      </c>
      <c r="E4593" t="s">
        <v>16</v>
      </c>
      <c r="F4593" t="s">
        <v>12</v>
      </c>
      <c r="G4593" t="s">
        <v>13</v>
      </c>
      <c r="H4593" t="s">
        <v>12</v>
      </c>
      <c r="I4593">
        <v>56</v>
      </c>
      <c r="J4593" t="str">
        <f>IF(ABS((C4593-AVERAGE($C:$C))/_xlfn.STDEV.S(moras2[SALARIO]))&gt;1.96,"Atípico","No")</f>
        <v>No</v>
      </c>
      <c r="K4593" t="str">
        <f>IF(ABS((moras2[[#This Row],[EDAD]]-AVERAGE($I:$I))/_xlfn.STDEV.S($I:$I))&gt;1.96,"Atípico","No")</f>
        <v>No</v>
      </c>
      <c r="L4593" t="str">
        <f t="shared" si="142"/>
        <v>56+</v>
      </c>
      <c r="M4593" t="str">
        <f t="shared" si="143"/>
        <v>0-500.000</v>
      </c>
    </row>
    <row r="4594" spans="1:13" x14ac:dyDescent="0.35">
      <c r="A4594">
        <v>4017</v>
      </c>
      <c r="B4594" t="s">
        <v>15</v>
      </c>
      <c r="C4594">
        <v>206000</v>
      </c>
      <c r="D4594" t="s">
        <v>10</v>
      </c>
      <c r="E4594" t="s">
        <v>16</v>
      </c>
      <c r="F4594" t="s">
        <v>12</v>
      </c>
      <c r="G4594" t="s">
        <v>12</v>
      </c>
      <c r="H4594" t="s">
        <v>13</v>
      </c>
      <c r="I4594">
        <v>34</v>
      </c>
      <c r="J4594" t="str">
        <f>IF(ABS((C4594-AVERAGE($C:$C))/_xlfn.STDEV.S(moras2[SALARIO]))&gt;1.96,"Atípico","No")</f>
        <v>No</v>
      </c>
      <c r="K4594" t="str">
        <f>IF(ABS((moras2[[#This Row],[EDAD]]-AVERAGE($I:$I))/_xlfn.STDEV.S($I:$I))&gt;1.96,"Atípico","No")</f>
        <v>No</v>
      </c>
      <c r="L4594" t="str">
        <f t="shared" si="142"/>
        <v>26-35</v>
      </c>
      <c r="M4594" t="str">
        <f t="shared" si="143"/>
        <v>0-500.000</v>
      </c>
    </row>
    <row r="4595" spans="1:13" x14ac:dyDescent="0.35">
      <c r="A4595">
        <v>2475</v>
      </c>
      <c r="B4595" t="s">
        <v>9</v>
      </c>
      <c r="C4595">
        <v>205612</v>
      </c>
      <c r="D4595" t="s">
        <v>10</v>
      </c>
      <c r="E4595" t="s">
        <v>16</v>
      </c>
      <c r="F4595" t="s">
        <v>12</v>
      </c>
      <c r="G4595" t="s">
        <v>13</v>
      </c>
      <c r="H4595" t="s">
        <v>13</v>
      </c>
      <c r="I4595">
        <v>33</v>
      </c>
      <c r="J4595" t="str">
        <f>IF(ABS((C4595-AVERAGE($C:$C))/_xlfn.STDEV.S(moras2[SALARIO]))&gt;1.96,"Atípico","No")</f>
        <v>No</v>
      </c>
      <c r="K4595" t="str">
        <f>IF(ABS((moras2[[#This Row],[EDAD]]-AVERAGE($I:$I))/_xlfn.STDEV.S($I:$I))&gt;1.96,"Atípico","No")</f>
        <v>No</v>
      </c>
      <c r="L4595" t="str">
        <f t="shared" si="142"/>
        <v>26-35</v>
      </c>
      <c r="M4595" t="str">
        <f t="shared" si="143"/>
        <v>0-500.000</v>
      </c>
    </row>
    <row r="4596" spans="1:13" x14ac:dyDescent="0.35">
      <c r="A4596">
        <v>4823</v>
      </c>
      <c r="B4596" t="s">
        <v>9</v>
      </c>
      <c r="C4596">
        <v>205604.33</v>
      </c>
      <c r="D4596" t="s">
        <v>10</v>
      </c>
      <c r="E4596" t="s">
        <v>16</v>
      </c>
      <c r="F4596" t="s">
        <v>12</v>
      </c>
      <c r="G4596" t="s">
        <v>13</v>
      </c>
      <c r="H4596" t="s">
        <v>13</v>
      </c>
      <c r="I4596">
        <v>31</v>
      </c>
      <c r="J4596" t="str">
        <f>IF(ABS((C4596-AVERAGE($C:$C))/_xlfn.STDEV.S(moras2[SALARIO]))&gt;1.96,"Atípico","No")</f>
        <v>No</v>
      </c>
      <c r="K4596" t="str">
        <f>IF(ABS((moras2[[#This Row],[EDAD]]-AVERAGE($I:$I))/_xlfn.STDEV.S($I:$I))&gt;1.96,"Atípico","No")</f>
        <v>No</v>
      </c>
      <c r="L4596" t="str">
        <f t="shared" si="142"/>
        <v>26-35</v>
      </c>
      <c r="M4596" t="str">
        <f t="shared" si="143"/>
        <v>0-500.000</v>
      </c>
    </row>
    <row r="4597" spans="1:13" x14ac:dyDescent="0.35">
      <c r="A4597">
        <v>4116</v>
      </c>
      <c r="B4597" t="s">
        <v>9</v>
      </c>
      <c r="C4597">
        <v>205570</v>
      </c>
      <c r="D4597" t="s">
        <v>10</v>
      </c>
      <c r="E4597" t="s">
        <v>16</v>
      </c>
      <c r="F4597" t="s">
        <v>12</v>
      </c>
      <c r="G4597" t="s">
        <v>13</v>
      </c>
      <c r="H4597" t="s">
        <v>13</v>
      </c>
      <c r="I4597">
        <v>38</v>
      </c>
      <c r="J4597" t="str">
        <f>IF(ABS((C4597-AVERAGE($C:$C))/_xlfn.STDEV.S(moras2[SALARIO]))&gt;1.96,"Atípico","No")</f>
        <v>No</v>
      </c>
      <c r="K4597" t="str">
        <f>IF(ABS((moras2[[#This Row],[EDAD]]-AVERAGE($I:$I))/_xlfn.STDEV.S($I:$I))&gt;1.96,"Atípico","No")</f>
        <v>No</v>
      </c>
      <c r="L4597" t="str">
        <f t="shared" si="142"/>
        <v>36-45</v>
      </c>
      <c r="M4597" t="str">
        <f t="shared" si="143"/>
        <v>0-500.000</v>
      </c>
    </row>
    <row r="4598" spans="1:13" x14ac:dyDescent="0.35">
      <c r="A4598">
        <v>401</v>
      </c>
      <c r="B4598" t="s">
        <v>15</v>
      </c>
      <c r="C4598">
        <v>205048</v>
      </c>
      <c r="D4598" t="s">
        <v>10</v>
      </c>
      <c r="E4598" t="s">
        <v>16</v>
      </c>
      <c r="F4598" t="s">
        <v>12</v>
      </c>
      <c r="G4598" t="s">
        <v>12</v>
      </c>
      <c r="H4598" t="s">
        <v>13</v>
      </c>
      <c r="I4598">
        <v>36</v>
      </c>
      <c r="J4598" t="str">
        <f>IF(ABS((C4598-AVERAGE($C:$C))/_xlfn.STDEV.S(moras2[SALARIO]))&gt;1.96,"Atípico","No")</f>
        <v>No</v>
      </c>
      <c r="K4598" t="str">
        <f>IF(ABS((moras2[[#This Row],[EDAD]]-AVERAGE($I:$I))/_xlfn.STDEV.S($I:$I))&gt;1.96,"Atípico","No")</f>
        <v>No</v>
      </c>
      <c r="L4598" t="str">
        <f t="shared" si="142"/>
        <v>36-45</v>
      </c>
      <c r="M4598" t="str">
        <f t="shared" si="143"/>
        <v>0-500.000</v>
      </c>
    </row>
    <row r="4599" spans="1:13" x14ac:dyDescent="0.35">
      <c r="A4599">
        <v>1265</v>
      </c>
      <c r="B4599" t="s">
        <v>15</v>
      </c>
      <c r="C4599">
        <v>205000</v>
      </c>
      <c r="D4599" t="s">
        <v>10</v>
      </c>
      <c r="E4599" t="s">
        <v>16</v>
      </c>
      <c r="F4599" t="s">
        <v>12</v>
      </c>
      <c r="G4599" t="s">
        <v>13</v>
      </c>
      <c r="H4599" t="s">
        <v>13</v>
      </c>
      <c r="I4599">
        <v>45</v>
      </c>
      <c r="J4599" t="str">
        <f>IF(ABS((C4599-AVERAGE($C:$C))/_xlfn.STDEV.S(moras2[SALARIO]))&gt;1.96,"Atípico","No")</f>
        <v>No</v>
      </c>
      <c r="K4599" t="str">
        <f>IF(ABS((moras2[[#This Row],[EDAD]]-AVERAGE($I:$I))/_xlfn.STDEV.S($I:$I))&gt;1.96,"Atípico","No")</f>
        <v>No</v>
      </c>
      <c r="L4599" t="str">
        <f t="shared" si="142"/>
        <v>36-45</v>
      </c>
      <c r="M4599" t="str">
        <f t="shared" si="143"/>
        <v>0-500.000</v>
      </c>
    </row>
    <row r="4600" spans="1:13" x14ac:dyDescent="0.35">
      <c r="A4600">
        <v>3758</v>
      </c>
      <c r="B4600" t="s">
        <v>15</v>
      </c>
      <c r="C4600">
        <v>204800</v>
      </c>
      <c r="D4600" t="s">
        <v>10</v>
      </c>
      <c r="E4600" t="s">
        <v>16</v>
      </c>
      <c r="F4600" t="s">
        <v>12</v>
      </c>
      <c r="G4600" t="s">
        <v>13</v>
      </c>
      <c r="H4600" t="s">
        <v>12</v>
      </c>
      <c r="I4600">
        <v>31</v>
      </c>
      <c r="J4600" t="str">
        <f>IF(ABS((C4600-AVERAGE($C:$C))/_xlfn.STDEV.S(moras2[SALARIO]))&gt;1.96,"Atípico","No")</f>
        <v>No</v>
      </c>
      <c r="K4600" t="str">
        <f>IF(ABS((moras2[[#This Row],[EDAD]]-AVERAGE($I:$I))/_xlfn.STDEV.S($I:$I))&gt;1.96,"Atípico","No")</f>
        <v>No</v>
      </c>
      <c r="L4600" t="str">
        <f t="shared" si="142"/>
        <v>26-35</v>
      </c>
      <c r="M4600" t="str">
        <f t="shared" si="143"/>
        <v>0-500.000</v>
      </c>
    </row>
    <row r="4601" spans="1:13" x14ac:dyDescent="0.35">
      <c r="A4601">
        <v>4282</v>
      </c>
      <c r="B4601" t="s">
        <v>9</v>
      </c>
      <c r="C4601">
        <v>204000</v>
      </c>
      <c r="D4601" t="s">
        <v>10</v>
      </c>
      <c r="E4601" t="s">
        <v>16</v>
      </c>
      <c r="F4601" t="s">
        <v>12</v>
      </c>
      <c r="G4601" t="s">
        <v>13</v>
      </c>
      <c r="H4601" t="s">
        <v>13</v>
      </c>
      <c r="I4601">
        <v>27</v>
      </c>
      <c r="J4601" t="str">
        <f>IF(ABS((C4601-AVERAGE($C:$C))/_xlfn.STDEV.S(moras2[SALARIO]))&gt;1.96,"Atípico","No")</f>
        <v>No</v>
      </c>
      <c r="K4601" t="str">
        <f>IF(ABS((moras2[[#This Row],[EDAD]]-AVERAGE($I:$I))/_xlfn.STDEV.S($I:$I))&gt;1.96,"Atípico","No")</f>
        <v>No</v>
      </c>
      <c r="L4601" t="str">
        <f t="shared" si="142"/>
        <v>26-35</v>
      </c>
      <c r="M4601" t="str">
        <f t="shared" si="143"/>
        <v>0-500.000</v>
      </c>
    </row>
    <row r="4602" spans="1:13" x14ac:dyDescent="0.35">
      <c r="A4602">
        <v>1816</v>
      </c>
      <c r="B4602" t="s">
        <v>9</v>
      </c>
      <c r="C4602">
        <v>202600.91</v>
      </c>
      <c r="D4602" t="s">
        <v>10</v>
      </c>
      <c r="E4602" t="s">
        <v>16</v>
      </c>
      <c r="F4602" t="s">
        <v>12</v>
      </c>
      <c r="G4602" t="s">
        <v>13</v>
      </c>
      <c r="H4602" t="s">
        <v>13</v>
      </c>
      <c r="I4602">
        <v>40</v>
      </c>
      <c r="J4602" t="str">
        <f>IF(ABS((C4602-AVERAGE($C:$C))/_xlfn.STDEV.S(moras2[SALARIO]))&gt;1.96,"Atípico","No")</f>
        <v>No</v>
      </c>
      <c r="K4602" t="str">
        <f>IF(ABS((moras2[[#This Row],[EDAD]]-AVERAGE($I:$I))/_xlfn.STDEV.S($I:$I))&gt;1.96,"Atípico","No")</f>
        <v>No</v>
      </c>
      <c r="L4602" t="str">
        <f t="shared" si="142"/>
        <v>36-45</v>
      </c>
      <c r="M4602" t="str">
        <f t="shared" si="143"/>
        <v>0-500.000</v>
      </c>
    </row>
    <row r="4603" spans="1:13" x14ac:dyDescent="0.35">
      <c r="A4603">
        <v>3227</v>
      </c>
      <c r="B4603" t="s">
        <v>9</v>
      </c>
      <c r="C4603">
        <v>202396.55</v>
      </c>
      <c r="D4603" t="s">
        <v>10</v>
      </c>
      <c r="E4603" t="s">
        <v>16</v>
      </c>
      <c r="F4603" t="s">
        <v>12</v>
      </c>
      <c r="G4603" t="s">
        <v>13</v>
      </c>
      <c r="H4603" t="s">
        <v>13</v>
      </c>
      <c r="I4603">
        <v>22</v>
      </c>
      <c r="J4603" t="str">
        <f>IF(ABS((C4603-AVERAGE($C:$C))/_xlfn.STDEV.S(moras2[SALARIO]))&gt;1.96,"Atípico","No")</f>
        <v>No</v>
      </c>
      <c r="K4603" t="str">
        <f>IF(ABS((moras2[[#This Row],[EDAD]]-AVERAGE($I:$I))/_xlfn.STDEV.S($I:$I))&gt;1.96,"Atípico","No")</f>
        <v>No</v>
      </c>
      <c r="L4603" t="str">
        <f t="shared" si="142"/>
        <v>26-35</v>
      </c>
      <c r="M4603" t="str">
        <f t="shared" si="143"/>
        <v>0-500.000</v>
      </c>
    </row>
    <row r="4604" spans="1:13" x14ac:dyDescent="0.35">
      <c r="A4604">
        <v>3721</v>
      </c>
      <c r="B4604" t="s">
        <v>9</v>
      </c>
      <c r="C4604">
        <v>202396.55</v>
      </c>
      <c r="D4604" t="s">
        <v>10</v>
      </c>
      <c r="E4604" t="s">
        <v>16</v>
      </c>
      <c r="F4604" t="s">
        <v>12</v>
      </c>
      <c r="G4604" t="s">
        <v>13</v>
      </c>
      <c r="H4604" t="s">
        <v>13</v>
      </c>
      <c r="I4604">
        <v>36</v>
      </c>
      <c r="J4604" t="str">
        <f>IF(ABS((C4604-AVERAGE($C:$C))/_xlfn.STDEV.S(moras2[SALARIO]))&gt;1.96,"Atípico","No")</f>
        <v>No</v>
      </c>
      <c r="K4604" t="str">
        <f>IF(ABS((moras2[[#This Row],[EDAD]]-AVERAGE($I:$I))/_xlfn.STDEV.S($I:$I))&gt;1.96,"Atípico","No")</f>
        <v>No</v>
      </c>
      <c r="L4604" t="str">
        <f t="shared" si="142"/>
        <v>36-45</v>
      </c>
      <c r="M4604" t="str">
        <f t="shared" si="143"/>
        <v>0-500.000</v>
      </c>
    </row>
    <row r="4605" spans="1:13" x14ac:dyDescent="0.35">
      <c r="A4605">
        <v>3950</v>
      </c>
      <c r="B4605" t="s">
        <v>9</v>
      </c>
      <c r="C4605">
        <v>202390</v>
      </c>
      <c r="D4605" t="s">
        <v>10</v>
      </c>
      <c r="E4605" t="s">
        <v>16</v>
      </c>
      <c r="F4605" t="s">
        <v>12</v>
      </c>
      <c r="G4605" t="s">
        <v>12</v>
      </c>
      <c r="H4605" t="s">
        <v>12</v>
      </c>
      <c r="I4605">
        <v>19</v>
      </c>
      <c r="J4605" t="str">
        <f>IF(ABS((C4605-AVERAGE($C:$C))/_xlfn.STDEV.S(moras2[SALARIO]))&gt;1.96,"Atípico","No")</f>
        <v>No</v>
      </c>
      <c r="K4605" t="str">
        <f>IF(ABS((moras2[[#This Row],[EDAD]]-AVERAGE($I:$I))/_xlfn.STDEV.S($I:$I))&gt;1.96,"Atípico","No")</f>
        <v>No</v>
      </c>
      <c r="L4605" t="str">
        <f t="shared" si="142"/>
        <v>26-35</v>
      </c>
      <c r="M4605" t="str">
        <f t="shared" si="143"/>
        <v>0-500.000</v>
      </c>
    </row>
    <row r="4606" spans="1:13" x14ac:dyDescent="0.35">
      <c r="A4606">
        <v>474</v>
      </c>
      <c r="B4606" t="s">
        <v>9</v>
      </c>
      <c r="C4606">
        <v>202270</v>
      </c>
      <c r="D4606" t="s">
        <v>10</v>
      </c>
      <c r="E4606" t="s">
        <v>16</v>
      </c>
      <c r="F4606" t="s">
        <v>12</v>
      </c>
      <c r="G4606" t="s">
        <v>13</v>
      </c>
      <c r="H4606" t="s">
        <v>12</v>
      </c>
      <c r="I4606">
        <v>27</v>
      </c>
      <c r="J4606" t="str">
        <f>IF(ABS((C4606-AVERAGE($C:$C))/_xlfn.STDEV.S(moras2[SALARIO]))&gt;1.96,"Atípico","No")</f>
        <v>No</v>
      </c>
      <c r="K4606" t="str">
        <f>IF(ABS((moras2[[#This Row],[EDAD]]-AVERAGE($I:$I))/_xlfn.STDEV.S($I:$I))&gt;1.96,"Atípico","No")</f>
        <v>No</v>
      </c>
      <c r="L4606" t="str">
        <f t="shared" si="142"/>
        <v>26-35</v>
      </c>
      <c r="M4606" t="str">
        <f t="shared" si="143"/>
        <v>0-500.000</v>
      </c>
    </row>
    <row r="4607" spans="1:13" x14ac:dyDescent="0.35">
      <c r="A4607">
        <v>4097</v>
      </c>
      <c r="B4607" t="s">
        <v>15</v>
      </c>
      <c r="C4607">
        <v>201666.67</v>
      </c>
      <c r="D4607" t="s">
        <v>10</v>
      </c>
      <c r="E4607" t="s">
        <v>16</v>
      </c>
      <c r="F4607" t="s">
        <v>12</v>
      </c>
      <c r="G4607" t="s">
        <v>12</v>
      </c>
      <c r="H4607" t="s">
        <v>13</v>
      </c>
      <c r="I4607">
        <v>49</v>
      </c>
      <c r="J4607" t="str">
        <f>IF(ABS((C4607-AVERAGE($C:$C))/_xlfn.STDEV.S(moras2[SALARIO]))&gt;1.96,"Atípico","No")</f>
        <v>No</v>
      </c>
      <c r="K4607" t="str">
        <f>IF(ABS((moras2[[#This Row],[EDAD]]-AVERAGE($I:$I))/_xlfn.STDEV.S($I:$I))&gt;1.96,"Atípico","No")</f>
        <v>No</v>
      </c>
      <c r="L4607" t="str">
        <f t="shared" si="142"/>
        <v>46-55</v>
      </c>
      <c r="M4607" t="str">
        <f t="shared" si="143"/>
        <v>0-500.000</v>
      </c>
    </row>
    <row r="4608" spans="1:13" x14ac:dyDescent="0.35">
      <c r="A4608">
        <v>4009</v>
      </c>
      <c r="B4608" t="s">
        <v>9</v>
      </c>
      <c r="C4608">
        <v>200518.6</v>
      </c>
      <c r="D4608" t="s">
        <v>14</v>
      </c>
      <c r="E4608" t="s">
        <v>11</v>
      </c>
      <c r="F4608" t="s">
        <v>12</v>
      </c>
      <c r="G4608" t="s">
        <v>13</v>
      </c>
      <c r="H4608" t="s">
        <v>13</v>
      </c>
      <c r="I4608">
        <v>40</v>
      </c>
      <c r="J4608" t="str">
        <f>IF(ABS((C4608-AVERAGE($C:$C))/_xlfn.STDEV.S(moras2[SALARIO]))&gt;1.96,"Atípico","No")</f>
        <v>No</v>
      </c>
      <c r="K4608" t="str">
        <f>IF(ABS((moras2[[#This Row],[EDAD]]-AVERAGE($I:$I))/_xlfn.STDEV.S($I:$I))&gt;1.96,"Atípico","No")</f>
        <v>No</v>
      </c>
      <c r="L4608" t="str">
        <f t="shared" si="142"/>
        <v>36-45</v>
      </c>
      <c r="M4608" t="str">
        <f t="shared" si="143"/>
        <v>0-500.000</v>
      </c>
    </row>
    <row r="4609" spans="1:13" x14ac:dyDescent="0.35">
      <c r="A4609">
        <v>1791</v>
      </c>
      <c r="B4609" t="s">
        <v>9</v>
      </c>
      <c r="C4609">
        <v>200000</v>
      </c>
      <c r="D4609" t="s">
        <v>10</v>
      </c>
      <c r="E4609" t="s">
        <v>16</v>
      </c>
      <c r="F4609" t="s">
        <v>12</v>
      </c>
      <c r="G4609" t="s">
        <v>13</v>
      </c>
      <c r="H4609" t="s">
        <v>12</v>
      </c>
      <c r="I4609">
        <v>27</v>
      </c>
      <c r="J4609" t="str">
        <f>IF(ABS((C4609-AVERAGE($C:$C))/_xlfn.STDEV.S(moras2[SALARIO]))&gt;1.96,"Atípico","No")</f>
        <v>No</v>
      </c>
      <c r="K4609" t="str">
        <f>IF(ABS((moras2[[#This Row],[EDAD]]-AVERAGE($I:$I))/_xlfn.STDEV.S($I:$I))&gt;1.96,"Atípico","No")</f>
        <v>No</v>
      </c>
      <c r="L4609" t="str">
        <f t="shared" si="142"/>
        <v>26-35</v>
      </c>
      <c r="M4609" t="str">
        <f t="shared" si="143"/>
        <v>0-500.000</v>
      </c>
    </row>
    <row r="4610" spans="1:13" x14ac:dyDescent="0.35">
      <c r="A4610">
        <v>3959</v>
      </c>
      <c r="B4610" t="s">
        <v>15</v>
      </c>
      <c r="C4610">
        <v>200000</v>
      </c>
      <c r="D4610" t="s">
        <v>10</v>
      </c>
      <c r="E4610" t="s">
        <v>16</v>
      </c>
      <c r="F4610" t="s">
        <v>12</v>
      </c>
      <c r="G4610" t="s">
        <v>13</v>
      </c>
      <c r="H4610" t="s">
        <v>13</v>
      </c>
      <c r="I4610">
        <v>27</v>
      </c>
      <c r="J4610" t="str">
        <f>IF(ABS((C4610-AVERAGE($C:$C))/_xlfn.STDEV.S(moras2[SALARIO]))&gt;1.96,"Atípico","No")</f>
        <v>No</v>
      </c>
      <c r="K4610" t="str">
        <f>IF(ABS((moras2[[#This Row],[EDAD]]-AVERAGE($I:$I))/_xlfn.STDEV.S($I:$I))&gt;1.96,"Atípico","No")</f>
        <v>No</v>
      </c>
      <c r="L4610" t="str">
        <f t="shared" ref="L4610:L4673" si="144">IF(I4610&lt;=35,"26-35",IF(I4610&lt;=45,"36-45",IF(I4610&lt;=55,"46-55","56+")))</f>
        <v>26-35</v>
      </c>
      <c r="M4610" t="str">
        <f t="shared" ref="M4610:M4673" si="145">IF(C4610&lt;=500000,"0-500.000",
IF(C4610&lt;=1000000,"500.001-1.000.000",
IF(C4610&lt;=5000000,"1.000.001-5.000.000",
"5.000.001-16.858.742")))</f>
        <v>0-500.000</v>
      </c>
    </row>
    <row r="4611" spans="1:13" x14ac:dyDescent="0.35">
      <c r="A4611">
        <v>4296</v>
      </c>
      <c r="B4611" t="s">
        <v>9</v>
      </c>
      <c r="C4611">
        <v>200000</v>
      </c>
      <c r="D4611" t="s">
        <v>10</v>
      </c>
      <c r="E4611" t="s">
        <v>16</v>
      </c>
      <c r="F4611" t="s">
        <v>12</v>
      </c>
      <c r="G4611" t="s">
        <v>12</v>
      </c>
      <c r="H4611" t="s">
        <v>12</v>
      </c>
      <c r="I4611">
        <v>27</v>
      </c>
      <c r="J4611" t="str">
        <f>IF(ABS((C4611-AVERAGE($C:$C))/_xlfn.STDEV.S(moras2[SALARIO]))&gt;1.96,"Atípico","No")</f>
        <v>No</v>
      </c>
      <c r="K4611" t="str">
        <f>IF(ABS((moras2[[#This Row],[EDAD]]-AVERAGE($I:$I))/_xlfn.STDEV.S($I:$I))&gt;1.96,"Atípico","No")</f>
        <v>No</v>
      </c>
      <c r="L4611" t="str">
        <f t="shared" si="144"/>
        <v>26-35</v>
      </c>
      <c r="M4611" t="str">
        <f t="shared" si="145"/>
        <v>0-500.000</v>
      </c>
    </row>
    <row r="4612" spans="1:13" x14ac:dyDescent="0.35">
      <c r="A4612">
        <v>3580</v>
      </c>
      <c r="B4612" t="s">
        <v>9</v>
      </c>
      <c r="C4612">
        <v>200000</v>
      </c>
      <c r="D4612" t="s">
        <v>10</v>
      </c>
      <c r="E4612" t="s">
        <v>16</v>
      </c>
      <c r="F4612" t="s">
        <v>12</v>
      </c>
      <c r="G4612" t="s">
        <v>13</v>
      </c>
      <c r="H4612" t="s">
        <v>12</v>
      </c>
      <c r="I4612">
        <v>30</v>
      </c>
      <c r="J4612" t="str">
        <f>IF(ABS((C4612-AVERAGE($C:$C))/_xlfn.STDEV.S(moras2[SALARIO]))&gt;1.96,"Atípico","No")</f>
        <v>No</v>
      </c>
      <c r="K4612" t="str">
        <f>IF(ABS((moras2[[#This Row],[EDAD]]-AVERAGE($I:$I))/_xlfn.STDEV.S($I:$I))&gt;1.96,"Atípico","No")</f>
        <v>No</v>
      </c>
      <c r="L4612" t="str">
        <f t="shared" si="144"/>
        <v>26-35</v>
      </c>
      <c r="M4612" t="str">
        <f t="shared" si="145"/>
        <v>0-500.000</v>
      </c>
    </row>
    <row r="4613" spans="1:13" x14ac:dyDescent="0.35">
      <c r="A4613">
        <v>3613</v>
      </c>
      <c r="B4613" t="s">
        <v>9</v>
      </c>
      <c r="C4613">
        <v>200000</v>
      </c>
      <c r="D4613" t="s">
        <v>10</v>
      </c>
      <c r="E4613" t="s">
        <v>16</v>
      </c>
      <c r="F4613" t="s">
        <v>12</v>
      </c>
      <c r="G4613" t="s">
        <v>13</v>
      </c>
      <c r="H4613" t="s">
        <v>13</v>
      </c>
      <c r="I4613">
        <v>30</v>
      </c>
      <c r="J4613" t="str">
        <f>IF(ABS((C4613-AVERAGE($C:$C))/_xlfn.STDEV.S(moras2[SALARIO]))&gt;1.96,"Atípico","No")</f>
        <v>No</v>
      </c>
      <c r="K4613" t="str">
        <f>IF(ABS((moras2[[#This Row],[EDAD]]-AVERAGE($I:$I))/_xlfn.STDEV.S($I:$I))&gt;1.96,"Atípico","No")</f>
        <v>No</v>
      </c>
      <c r="L4613" t="str">
        <f t="shared" si="144"/>
        <v>26-35</v>
      </c>
      <c r="M4613" t="str">
        <f t="shared" si="145"/>
        <v>0-500.000</v>
      </c>
    </row>
    <row r="4614" spans="1:13" x14ac:dyDescent="0.35">
      <c r="A4614">
        <v>1596</v>
      </c>
      <c r="B4614" t="s">
        <v>9</v>
      </c>
      <c r="C4614">
        <v>200000</v>
      </c>
      <c r="D4614" t="s">
        <v>10</v>
      </c>
      <c r="E4614" t="s">
        <v>16</v>
      </c>
      <c r="F4614" t="s">
        <v>12</v>
      </c>
      <c r="G4614" t="s">
        <v>13</v>
      </c>
      <c r="H4614" t="s">
        <v>13</v>
      </c>
      <c r="I4614">
        <v>32</v>
      </c>
      <c r="J4614" t="str">
        <f>IF(ABS((C4614-AVERAGE($C:$C))/_xlfn.STDEV.S(moras2[SALARIO]))&gt;1.96,"Atípico","No")</f>
        <v>No</v>
      </c>
      <c r="K4614" t="str">
        <f>IF(ABS((moras2[[#This Row],[EDAD]]-AVERAGE($I:$I))/_xlfn.STDEV.S($I:$I))&gt;1.96,"Atípico","No")</f>
        <v>No</v>
      </c>
      <c r="L4614" t="str">
        <f t="shared" si="144"/>
        <v>26-35</v>
      </c>
      <c r="M4614" t="str">
        <f t="shared" si="145"/>
        <v>0-500.000</v>
      </c>
    </row>
    <row r="4615" spans="1:13" x14ac:dyDescent="0.35">
      <c r="A4615">
        <v>3687</v>
      </c>
      <c r="B4615" t="s">
        <v>9</v>
      </c>
      <c r="C4615">
        <v>200000</v>
      </c>
      <c r="D4615" t="s">
        <v>10</v>
      </c>
      <c r="E4615" t="s">
        <v>16</v>
      </c>
      <c r="F4615" t="s">
        <v>12</v>
      </c>
      <c r="G4615" t="s">
        <v>13</v>
      </c>
      <c r="H4615" t="s">
        <v>12</v>
      </c>
      <c r="I4615">
        <v>34</v>
      </c>
      <c r="J4615" t="str">
        <f>IF(ABS((C4615-AVERAGE($C:$C))/_xlfn.STDEV.S(moras2[SALARIO]))&gt;1.96,"Atípico","No")</f>
        <v>No</v>
      </c>
      <c r="K4615" t="str">
        <f>IF(ABS((moras2[[#This Row],[EDAD]]-AVERAGE($I:$I))/_xlfn.STDEV.S($I:$I))&gt;1.96,"Atípico","No")</f>
        <v>No</v>
      </c>
      <c r="L4615" t="str">
        <f t="shared" si="144"/>
        <v>26-35</v>
      </c>
      <c r="M4615" t="str">
        <f t="shared" si="145"/>
        <v>0-500.000</v>
      </c>
    </row>
    <row r="4616" spans="1:13" x14ac:dyDescent="0.35">
      <c r="A4616">
        <v>800</v>
      </c>
      <c r="B4616" t="s">
        <v>9</v>
      </c>
      <c r="C4616">
        <v>200000</v>
      </c>
      <c r="D4616" t="s">
        <v>10</v>
      </c>
      <c r="E4616" t="s">
        <v>16</v>
      </c>
      <c r="F4616" t="s">
        <v>12</v>
      </c>
      <c r="G4616" t="s">
        <v>13</v>
      </c>
      <c r="H4616" t="s">
        <v>13</v>
      </c>
      <c r="I4616">
        <v>38</v>
      </c>
      <c r="J4616" t="str">
        <f>IF(ABS((C4616-AVERAGE($C:$C))/_xlfn.STDEV.S(moras2[SALARIO]))&gt;1.96,"Atípico","No")</f>
        <v>No</v>
      </c>
      <c r="K4616" t="str">
        <f>IF(ABS((moras2[[#This Row],[EDAD]]-AVERAGE($I:$I))/_xlfn.STDEV.S($I:$I))&gt;1.96,"Atípico","No")</f>
        <v>No</v>
      </c>
      <c r="L4616" t="str">
        <f t="shared" si="144"/>
        <v>36-45</v>
      </c>
      <c r="M4616" t="str">
        <f t="shared" si="145"/>
        <v>0-500.000</v>
      </c>
    </row>
    <row r="4617" spans="1:13" x14ac:dyDescent="0.35">
      <c r="A4617">
        <v>2651</v>
      </c>
      <c r="B4617" t="s">
        <v>15</v>
      </c>
      <c r="C4617">
        <v>200000</v>
      </c>
      <c r="D4617" t="s">
        <v>10</v>
      </c>
      <c r="E4617" t="s">
        <v>16</v>
      </c>
      <c r="F4617" t="s">
        <v>12</v>
      </c>
      <c r="G4617" t="s">
        <v>12</v>
      </c>
      <c r="H4617" t="s">
        <v>12</v>
      </c>
      <c r="I4617">
        <v>42</v>
      </c>
      <c r="J4617" t="str">
        <f>IF(ABS((C4617-AVERAGE($C:$C))/_xlfn.STDEV.S(moras2[SALARIO]))&gt;1.96,"Atípico","No")</f>
        <v>No</v>
      </c>
      <c r="K4617" t="str">
        <f>IF(ABS((moras2[[#This Row],[EDAD]]-AVERAGE($I:$I))/_xlfn.STDEV.S($I:$I))&gt;1.96,"Atípico","No")</f>
        <v>No</v>
      </c>
      <c r="L4617" t="str">
        <f t="shared" si="144"/>
        <v>36-45</v>
      </c>
      <c r="M4617" t="str">
        <f t="shared" si="145"/>
        <v>0-500.000</v>
      </c>
    </row>
    <row r="4618" spans="1:13" x14ac:dyDescent="0.35">
      <c r="A4618">
        <v>419</v>
      </c>
      <c r="B4618" t="s">
        <v>9</v>
      </c>
      <c r="C4618">
        <v>200000</v>
      </c>
      <c r="D4618" t="s">
        <v>10</v>
      </c>
      <c r="E4618" t="s">
        <v>16</v>
      </c>
      <c r="F4618" t="s">
        <v>12</v>
      </c>
      <c r="G4618" t="s">
        <v>13</v>
      </c>
      <c r="H4618" t="s">
        <v>13</v>
      </c>
      <c r="I4618">
        <v>46</v>
      </c>
      <c r="J4618" t="str">
        <f>IF(ABS((C4618-AVERAGE($C:$C))/_xlfn.STDEV.S(moras2[SALARIO]))&gt;1.96,"Atípico","No")</f>
        <v>No</v>
      </c>
      <c r="K4618" t="str">
        <f>IF(ABS((moras2[[#This Row],[EDAD]]-AVERAGE($I:$I))/_xlfn.STDEV.S($I:$I))&gt;1.96,"Atípico","No")</f>
        <v>No</v>
      </c>
      <c r="L4618" t="str">
        <f t="shared" si="144"/>
        <v>46-55</v>
      </c>
      <c r="M4618" t="str">
        <f t="shared" si="145"/>
        <v>0-500.000</v>
      </c>
    </row>
    <row r="4619" spans="1:13" x14ac:dyDescent="0.35">
      <c r="A4619">
        <v>2724</v>
      </c>
      <c r="B4619" t="s">
        <v>15</v>
      </c>
      <c r="C4619">
        <v>200000</v>
      </c>
      <c r="D4619" t="s">
        <v>10</v>
      </c>
      <c r="E4619" t="s">
        <v>16</v>
      </c>
      <c r="F4619" t="s">
        <v>12</v>
      </c>
      <c r="G4619" t="s">
        <v>12</v>
      </c>
      <c r="H4619" t="s">
        <v>13</v>
      </c>
      <c r="I4619">
        <v>53</v>
      </c>
      <c r="J4619" t="str">
        <f>IF(ABS((C4619-AVERAGE($C:$C))/_xlfn.STDEV.S(moras2[SALARIO]))&gt;1.96,"Atípico","No")</f>
        <v>No</v>
      </c>
      <c r="K4619" t="str">
        <f>IF(ABS((moras2[[#This Row],[EDAD]]-AVERAGE($I:$I))/_xlfn.STDEV.S($I:$I))&gt;1.96,"Atípico","No")</f>
        <v>No</v>
      </c>
      <c r="L4619" t="str">
        <f t="shared" si="144"/>
        <v>46-55</v>
      </c>
      <c r="M4619" t="str">
        <f t="shared" si="145"/>
        <v>0-500.000</v>
      </c>
    </row>
    <row r="4620" spans="1:13" x14ac:dyDescent="0.35">
      <c r="A4620">
        <v>1857</v>
      </c>
      <c r="B4620" t="s">
        <v>9</v>
      </c>
      <c r="C4620">
        <v>200000</v>
      </c>
      <c r="D4620" t="s">
        <v>10</v>
      </c>
      <c r="E4620" t="s">
        <v>16</v>
      </c>
      <c r="F4620" t="s">
        <v>12</v>
      </c>
      <c r="G4620" t="s">
        <v>13</v>
      </c>
      <c r="H4620" t="s">
        <v>12</v>
      </c>
      <c r="I4620">
        <v>58</v>
      </c>
      <c r="J4620" t="str">
        <f>IF(ABS((C4620-AVERAGE($C:$C))/_xlfn.STDEV.S(moras2[SALARIO]))&gt;1.96,"Atípico","No")</f>
        <v>No</v>
      </c>
      <c r="K4620" t="str">
        <f>IF(ABS((moras2[[#This Row],[EDAD]]-AVERAGE($I:$I))/_xlfn.STDEV.S($I:$I))&gt;1.96,"Atípico","No")</f>
        <v>No</v>
      </c>
      <c r="L4620" t="str">
        <f t="shared" si="144"/>
        <v>56+</v>
      </c>
      <c r="M4620" t="str">
        <f t="shared" si="145"/>
        <v>0-500.000</v>
      </c>
    </row>
    <row r="4621" spans="1:13" x14ac:dyDescent="0.35">
      <c r="A4621">
        <v>1795</v>
      </c>
      <c r="B4621" t="s">
        <v>15</v>
      </c>
      <c r="C4621">
        <v>200000</v>
      </c>
      <c r="D4621" t="s">
        <v>10</v>
      </c>
      <c r="E4621" t="s">
        <v>16</v>
      </c>
      <c r="F4621" t="s">
        <v>12</v>
      </c>
      <c r="G4621" t="s">
        <v>12</v>
      </c>
      <c r="H4621" t="s">
        <v>13</v>
      </c>
      <c r="I4621">
        <v>59</v>
      </c>
      <c r="J4621" t="str">
        <f>IF(ABS((C4621-AVERAGE($C:$C))/_xlfn.STDEV.S(moras2[SALARIO]))&gt;1.96,"Atípico","No")</f>
        <v>No</v>
      </c>
      <c r="K4621" t="str">
        <f>IF(ABS((moras2[[#This Row],[EDAD]]-AVERAGE($I:$I))/_xlfn.STDEV.S($I:$I))&gt;1.96,"Atípico","No")</f>
        <v>No</v>
      </c>
      <c r="L4621" t="str">
        <f t="shared" si="144"/>
        <v>56+</v>
      </c>
      <c r="M4621" t="str">
        <f t="shared" si="145"/>
        <v>0-500.000</v>
      </c>
    </row>
    <row r="4622" spans="1:13" x14ac:dyDescent="0.35">
      <c r="A4622">
        <v>3622</v>
      </c>
      <c r="B4622" t="s">
        <v>9</v>
      </c>
      <c r="C4622">
        <v>200000</v>
      </c>
      <c r="D4622" t="s">
        <v>10</v>
      </c>
      <c r="E4622" t="s">
        <v>16</v>
      </c>
      <c r="F4622" t="s">
        <v>12</v>
      </c>
      <c r="G4622" t="s">
        <v>13</v>
      </c>
      <c r="H4622" t="s">
        <v>13</v>
      </c>
      <c r="I4622">
        <v>61</v>
      </c>
      <c r="J4622" t="str">
        <f>IF(ABS((C4622-AVERAGE($C:$C))/_xlfn.STDEV.S(moras2[SALARIO]))&gt;1.96,"Atípico","No")</f>
        <v>No</v>
      </c>
      <c r="K4622" t="str">
        <f>IF(ABS((moras2[[#This Row],[EDAD]]-AVERAGE($I:$I))/_xlfn.STDEV.S($I:$I))&gt;1.96,"Atípico","No")</f>
        <v>No</v>
      </c>
      <c r="L4622" t="str">
        <f t="shared" si="144"/>
        <v>56+</v>
      </c>
      <c r="M4622" t="str">
        <f t="shared" si="145"/>
        <v>0-500.000</v>
      </c>
    </row>
    <row r="4623" spans="1:13" x14ac:dyDescent="0.35">
      <c r="A4623">
        <v>4927</v>
      </c>
      <c r="B4623" t="s">
        <v>15</v>
      </c>
      <c r="C4623">
        <v>199760.73</v>
      </c>
      <c r="D4623" t="s">
        <v>10</v>
      </c>
      <c r="E4623" t="s">
        <v>16</v>
      </c>
      <c r="F4623" t="s">
        <v>12</v>
      </c>
      <c r="G4623" t="s">
        <v>13</v>
      </c>
      <c r="H4623" t="s">
        <v>13</v>
      </c>
      <c r="I4623">
        <v>46</v>
      </c>
      <c r="J4623" t="str">
        <f>IF(ABS((C4623-AVERAGE($C:$C))/_xlfn.STDEV.S(moras2[SALARIO]))&gt;1.96,"Atípico","No")</f>
        <v>No</v>
      </c>
      <c r="K4623" t="str">
        <f>IF(ABS((moras2[[#This Row],[EDAD]]-AVERAGE($I:$I))/_xlfn.STDEV.S($I:$I))&gt;1.96,"Atípico","No")</f>
        <v>No</v>
      </c>
      <c r="L4623" t="str">
        <f t="shared" si="144"/>
        <v>46-55</v>
      </c>
      <c r="M4623" t="str">
        <f t="shared" si="145"/>
        <v>0-500.000</v>
      </c>
    </row>
    <row r="4624" spans="1:13" x14ac:dyDescent="0.35">
      <c r="A4624">
        <v>1009</v>
      </c>
      <c r="B4624" t="s">
        <v>15</v>
      </c>
      <c r="C4624">
        <v>199161</v>
      </c>
      <c r="D4624" t="s">
        <v>10</v>
      </c>
      <c r="E4624" t="s">
        <v>16</v>
      </c>
      <c r="F4624" t="s">
        <v>12</v>
      </c>
      <c r="G4624" t="s">
        <v>12</v>
      </c>
      <c r="H4624" t="s">
        <v>12</v>
      </c>
      <c r="I4624">
        <v>54</v>
      </c>
      <c r="J4624" t="str">
        <f>IF(ABS((C4624-AVERAGE($C:$C))/_xlfn.STDEV.S(moras2[SALARIO]))&gt;1.96,"Atípico","No")</f>
        <v>No</v>
      </c>
      <c r="K4624" t="str">
        <f>IF(ABS((moras2[[#This Row],[EDAD]]-AVERAGE($I:$I))/_xlfn.STDEV.S($I:$I))&gt;1.96,"Atípico","No")</f>
        <v>No</v>
      </c>
      <c r="L4624" t="str">
        <f t="shared" si="144"/>
        <v>46-55</v>
      </c>
      <c r="M4624" t="str">
        <f t="shared" si="145"/>
        <v>0-500.000</v>
      </c>
    </row>
    <row r="4625" spans="1:13" x14ac:dyDescent="0.35">
      <c r="A4625">
        <v>4872</v>
      </c>
      <c r="B4625" t="s">
        <v>15</v>
      </c>
      <c r="C4625">
        <v>199099.7</v>
      </c>
      <c r="D4625" t="s">
        <v>10</v>
      </c>
      <c r="E4625" t="s">
        <v>11</v>
      </c>
      <c r="F4625" t="s">
        <v>12</v>
      </c>
      <c r="G4625" t="s">
        <v>13</v>
      </c>
      <c r="H4625" t="s">
        <v>13</v>
      </c>
      <c r="I4625">
        <v>24</v>
      </c>
      <c r="J4625" t="str">
        <f>IF(ABS((C4625-AVERAGE($C:$C))/_xlfn.STDEV.S(moras2[SALARIO]))&gt;1.96,"Atípico","No")</f>
        <v>No</v>
      </c>
      <c r="K4625" t="str">
        <f>IF(ABS((moras2[[#This Row],[EDAD]]-AVERAGE($I:$I))/_xlfn.STDEV.S($I:$I))&gt;1.96,"Atípico","No")</f>
        <v>No</v>
      </c>
      <c r="L4625" t="str">
        <f t="shared" si="144"/>
        <v>26-35</v>
      </c>
      <c r="M4625" t="str">
        <f t="shared" si="145"/>
        <v>0-500.000</v>
      </c>
    </row>
    <row r="4626" spans="1:13" x14ac:dyDescent="0.35">
      <c r="A4626">
        <v>2644</v>
      </c>
      <c r="B4626" t="s">
        <v>15</v>
      </c>
      <c r="C4626">
        <v>199067</v>
      </c>
      <c r="D4626" t="s">
        <v>10</v>
      </c>
      <c r="E4626" t="s">
        <v>11</v>
      </c>
      <c r="F4626" t="s">
        <v>12</v>
      </c>
      <c r="G4626" t="s">
        <v>13</v>
      </c>
      <c r="H4626" t="s">
        <v>12</v>
      </c>
      <c r="I4626">
        <v>25</v>
      </c>
      <c r="J4626" t="str">
        <f>IF(ABS((C4626-AVERAGE($C:$C))/_xlfn.STDEV.S(moras2[SALARIO]))&gt;1.96,"Atípico","No")</f>
        <v>No</v>
      </c>
      <c r="K4626" t="str">
        <f>IF(ABS((moras2[[#This Row],[EDAD]]-AVERAGE($I:$I))/_xlfn.STDEV.S($I:$I))&gt;1.96,"Atípico","No")</f>
        <v>No</v>
      </c>
      <c r="L4626" t="str">
        <f t="shared" si="144"/>
        <v>26-35</v>
      </c>
      <c r="M4626" t="str">
        <f t="shared" si="145"/>
        <v>0-500.000</v>
      </c>
    </row>
    <row r="4627" spans="1:13" x14ac:dyDescent="0.35">
      <c r="A4627">
        <v>1132</v>
      </c>
      <c r="B4627" t="s">
        <v>15</v>
      </c>
      <c r="C4627">
        <v>198257.15</v>
      </c>
      <c r="D4627" t="s">
        <v>14</v>
      </c>
      <c r="E4627" t="s">
        <v>11</v>
      </c>
      <c r="F4627" t="s">
        <v>12</v>
      </c>
      <c r="G4627" t="s">
        <v>13</v>
      </c>
      <c r="H4627" t="s">
        <v>13</v>
      </c>
      <c r="I4627">
        <v>97</v>
      </c>
      <c r="J4627" t="str">
        <f>IF(ABS((C4627-AVERAGE($C:$C))/_xlfn.STDEV.S(moras2[SALARIO]))&gt;1.96,"Atípico","No")</f>
        <v>No</v>
      </c>
      <c r="K4627" t="str">
        <f>IF(ABS((moras2[[#This Row],[EDAD]]-AVERAGE($I:$I))/_xlfn.STDEV.S($I:$I))&gt;1.96,"Atípico","No")</f>
        <v>Atípico</v>
      </c>
      <c r="L4627" t="str">
        <f t="shared" si="144"/>
        <v>56+</v>
      </c>
      <c r="M4627" t="str">
        <f t="shared" si="145"/>
        <v>0-500.000</v>
      </c>
    </row>
    <row r="4628" spans="1:13" x14ac:dyDescent="0.35">
      <c r="A4628">
        <v>1470</v>
      </c>
      <c r="B4628" t="s">
        <v>9</v>
      </c>
      <c r="C4628">
        <v>196925</v>
      </c>
      <c r="D4628" t="s">
        <v>10</v>
      </c>
      <c r="E4628" t="s">
        <v>16</v>
      </c>
      <c r="F4628" t="s">
        <v>12</v>
      </c>
      <c r="G4628" t="s">
        <v>13</v>
      </c>
      <c r="H4628" t="s">
        <v>12</v>
      </c>
      <c r="I4628">
        <v>22</v>
      </c>
      <c r="J4628" t="str">
        <f>IF(ABS((C4628-AVERAGE($C:$C))/_xlfn.STDEV.S(moras2[SALARIO]))&gt;1.96,"Atípico","No")</f>
        <v>No</v>
      </c>
      <c r="K4628" t="str">
        <f>IF(ABS((moras2[[#This Row],[EDAD]]-AVERAGE($I:$I))/_xlfn.STDEV.S($I:$I))&gt;1.96,"Atípico","No")</f>
        <v>No</v>
      </c>
      <c r="L4628" t="str">
        <f t="shared" si="144"/>
        <v>26-35</v>
      </c>
      <c r="M4628" t="str">
        <f t="shared" si="145"/>
        <v>0-500.000</v>
      </c>
    </row>
    <row r="4629" spans="1:13" x14ac:dyDescent="0.35">
      <c r="A4629">
        <v>1455</v>
      </c>
      <c r="B4629" t="s">
        <v>15</v>
      </c>
      <c r="C4629">
        <v>196822.39</v>
      </c>
      <c r="D4629" t="s">
        <v>14</v>
      </c>
      <c r="E4629" t="s">
        <v>11</v>
      </c>
      <c r="F4629" t="s">
        <v>12</v>
      </c>
      <c r="G4629" t="s">
        <v>13</v>
      </c>
      <c r="H4629" t="s">
        <v>13</v>
      </c>
      <c r="I4629">
        <v>94</v>
      </c>
      <c r="J4629" t="str">
        <f>IF(ABS((C4629-AVERAGE($C:$C))/_xlfn.STDEV.S(moras2[SALARIO]))&gt;1.96,"Atípico","No")</f>
        <v>No</v>
      </c>
      <c r="K4629" t="str">
        <f>IF(ABS((moras2[[#This Row],[EDAD]]-AVERAGE($I:$I))/_xlfn.STDEV.S($I:$I))&gt;1.96,"Atípico","No")</f>
        <v>Atípico</v>
      </c>
      <c r="L4629" t="str">
        <f t="shared" si="144"/>
        <v>56+</v>
      </c>
      <c r="M4629" t="str">
        <f t="shared" si="145"/>
        <v>0-500.000</v>
      </c>
    </row>
    <row r="4630" spans="1:13" x14ac:dyDescent="0.35">
      <c r="A4630">
        <v>1036</v>
      </c>
      <c r="B4630" t="s">
        <v>15</v>
      </c>
      <c r="C4630">
        <v>196106.25</v>
      </c>
      <c r="D4630" t="s">
        <v>10</v>
      </c>
      <c r="E4630" t="s">
        <v>11</v>
      </c>
      <c r="F4630" t="s">
        <v>12</v>
      </c>
      <c r="G4630" t="s">
        <v>13</v>
      </c>
      <c r="H4630" t="s">
        <v>13</v>
      </c>
      <c r="I4630">
        <v>38</v>
      </c>
      <c r="J4630" t="str">
        <f>IF(ABS((C4630-AVERAGE($C:$C))/_xlfn.STDEV.S(moras2[SALARIO]))&gt;1.96,"Atípico","No")</f>
        <v>No</v>
      </c>
      <c r="K4630" t="str">
        <f>IF(ABS((moras2[[#This Row],[EDAD]]-AVERAGE($I:$I))/_xlfn.STDEV.S($I:$I))&gt;1.96,"Atípico","No")</f>
        <v>No</v>
      </c>
      <c r="L4630" t="str">
        <f t="shared" si="144"/>
        <v>36-45</v>
      </c>
      <c r="M4630" t="str">
        <f t="shared" si="145"/>
        <v>0-500.000</v>
      </c>
    </row>
    <row r="4631" spans="1:13" x14ac:dyDescent="0.35">
      <c r="A4631">
        <v>1749</v>
      </c>
      <c r="B4631" t="s">
        <v>9</v>
      </c>
      <c r="C4631">
        <v>196000</v>
      </c>
      <c r="D4631" t="s">
        <v>10</v>
      </c>
      <c r="E4631" t="s">
        <v>16</v>
      </c>
      <c r="F4631" t="s">
        <v>12</v>
      </c>
      <c r="G4631" t="s">
        <v>13</v>
      </c>
      <c r="H4631" t="s">
        <v>13</v>
      </c>
      <c r="I4631">
        <v>52</v>
      </c>
      <c r="J4631" t="str">
        <f>IF(ABS((C4631-AVERAGE($C:$C))/_xlfn.STDEV.S(moras2[SALARIO]))&gt;1.96,"Atípico","No")</f>
        <v>No</v>
      </c>
      <c r="K4631" t="str">
        <f>IF(ABS((moras2[[#This Row],[EDAD]]-AVERAGE($I:$I))/_xlfn.STDEV.S($I:$I))&gt;1.96,"Atípico","No")</f>
        <v>No</v>
      </c>
      <c r="L4631" t="str">
        <f t="shared" si="144"/>
        <v>46-55</v>
      </c>
      <c r="M4631" t="str">
        <f t="shared" si="145"/>
        <v>0-500.000</v>
      </c>
    </row>
    <row r="4632" spans="1:13" x14ac:dyDescent="0.35">
      <c r="A4632">
        <v>729</v>
      </c>
      <c r="B4632" t="s">
        <v>15</v>
      </c>
      <c r="C4632">
        <v>195874.42</v>
      </c>
      <c r="D4632" t="s">
        <v>14</v>
      </c>
      <c r="E4632" t="s">
        <v>11</v>
      </c>
      <c r="F4632" t="s">
        <v>12</v>
      </c>
      <c r="G4632" t="s">
        <v>13</v>
      </c>
      <c r="H4632" t="s">
        <v>13</v>
      </c>
      <c r="I4632">
        <v>67</v>
      </c>
      <c r="J4632" t="str">
        <f>IF(ABS((C4632-AVERAGE($C:$C))/_xlfn.STDEV.S(moras2[SALARIO]))&gt;1.96,"Atípico","No")</f>
        <v>No</v>
      </c>
      <c r="K4632" t="str">
        <f>IF(ABS((moras2[[#This Row],[EDAD]]-AVERAGE($I:$I))/_xlfn.STDEV.S($I:$I))&gt;1.96,"Atípico","No")</f>
        <v>No</v>
      </c>
      <c r="L4632" t="str">
        <f t="shared" si="144"/>
        <v>56+</v>
      </c>
      <c r="M4632" t="str">
        <f t="shared" si="145"/>
        <v>0-500.000</v>
      </c>
    </row>
    <row r="4633" spans="1:13" x14ac:dyDescent="0.35">
      <c r="A4633">
        <v>4919</v>
      </c>
      <c r="B4633" t="s">
        <v>9</v>
      </c>
      <c r="C4633">
        <v>195150</v>
      </c>
      <c r="D4633" t="s">
        <v>10</v>
      </c>
      <c r="E4633" t="s">
        <v>16</v>
      </c>
      <c r="F4633" t="s">
        <v>12</v>
      </c>
      <c r="G4633" t="s">
        <v>13</v>
      </c>
      <c r="H4633" t="s">
        <v>13</v>
      </c>
      <c r="I4633">
        <v>36</v>
      </c>
      <c r="J4633" t="str">
        <f>IF(ABS((C4633-AVERAGE($C:$C))/_xlfn.STDEV.S(moras2[SALARIO]))&gt;1.96,"Atípico","No")</f>
        <v>No</v>
      </c>
      <c r="K4633" t="str">
        <f>IF(ABS((moras2[[#This Row],[EDAD]]-AVERAGE($I:$I))/_xlfn.STDEV.S($I:$I))&gt;1.96,"Atípico","No")</f>
        <v>No</v>
      </c>
      <c r="L4633" t="str">
        <f t="shared" si="144"/>
        <v>36-45</v>
      </c>
      <c r="M4633" t="str">
        <f t="shared" si="145"/>
        <v>0-500.000</v>
      </c>
    </row>
    <row r="4634" spans="1:13" x14ac:dyDescent="0.35">
      <c r="A4634">
        <v>1302</v>
      </c>
      <c r="B4634" t="s">
        <v>15</v>
      </c>
      <c r="C4634">
        <v>195143</v>
      </c>
      <c r="D4634" t="s">
        <v>10</v>
      </c>
      <c r="E4634" t="s">
        <v>11</v>
      </c>
      <c r="F4634" t="s">
        <v>12</v>
      </c>
      <c r="G4634" t="s">
        <v>13</v>
      </c>
      <c r="H4634" t="s">
        <v>13</v>
      </c>
      <c r="I4634">
        <v>39</v>
      </c>
      <c r="J4634" t="str">
        <f>IF(ABS((C4634-AVERAGE($C:$C))/_xlfn.STDEV.S(moras2[SALARIO]))&gt;1.96,"Atípico","No")</f>
        <v>No</v>
      </c>
      <c r="K4634" t="str">
        <f>IF(ABS((moras2[[#This Row],[EDAD]]-AVERAGE($I:$I))/_xlfn.STDEV.S($I:$I))&gt;1.96,"Atípico","No")</f>
        <v>No</v>
      </c>
      <c r="L4634" t="str">
        <f t="shared" si="144"/>
        <v>36-45</v>
      </c>
      <c r="M4634" t="str">
        <f t="shared" si="145"/>
        <v>0-500.000</v>
      </c>
    </row>
    <row r="4635" spans="1:13" x14ac:dyDescent="0.35">
      <c r="A4635">
        <v>3739</v>
      </c>
      <c r="B4635" t="s">
        <v>9</v>
      </c>
      <c r="C4635">
        <v>195000</v>
      </c>
      <c r="D4635" t="s">
        <v>10</v>
      </c>
      <c r="E4635" t="s">
        <v>16</v>
      </c>
      <c r="F4635" t="s">
        <v>12</v>
      </c>
      <c r="G4635" t="s">
        <v>13</v>
      </c>
      <c r="H4635" t="s">
        <v>13</v>
      </c>
      <c r="I4635">
        <v>28</v>
      </c>
      <c r="J4635" t="str">
        <f>IF(ABS((C4635-AVERAGE($C:$C))/_xlfn.STDEV.S(moras2[SALARIO]))&gt;1.96,"Atípico","No")</f>
        <v>No</v>
      </c>
      <c r="K4635" t="str">
        <f>IF(ABS((moras2[[#This Row],[EDAD]]-AVERAGE($I:$I))/_xlfn.STDEV.S($I:$I))&gt;1.96,"Atípico","No")</f>
        <v>No</v>
      </c>
      <c r="L4635" t="str">
        <f t="shared" si="144"/>
        <v>26-35</v>
      </c>
      <c r="M4635" t="str">
        <f t="shared" si="145"/>
        <v>0-500.000</v>
      </c>
    </row>
    <row r="4636" spans="1:13" x14ac:dyDescent="0.35">
      <c r="A4636">
        <v>742</v>
      </c>
      <c r="B4636" t="s">
        <v>15</v>
      </c>
      <c r="C4636">
        <v>194000</v>
      </c>
      <c r="D4636" t="s">
        <v>10</v>
      </c>
      <c r="E4636" t="s">
        <v>16</v>
      </c>
      <c r="F4636" t="s">
        <v>12</v>
      </c>
      <c r="G4636" t="s">
        <v>12</v>
      </c>
      <c r="H4636" t="s">
        <v>13</v>
      </c>
      <c r="I4636">
        <v>33</v>
      </c>
      <c r="J4636" t="str">
        <f>IF(ABS((C4636-AVERAGE($C:$C))/_xlfn.STDEV.S(moras2[SALARIO]))&gt;1.96,"Atípico","No")</f>
        <v>No</v>
      </c>
      <c r="K4636" t="str">
        <f>IF(ABS((moras2[[#This Row],[EDAD]]-AVERAGE($I:$I))/_xlfn.STDEV.S($I:$I))&gt;1.96,"Atípico","No")</f>
        <v>No</v>
      </c>
      <c r="L4636" t="str">
        <f t="shared" si="144"/>
        <v>26-35</v>
      </c>
      <c r="M4636" t="str">
        <f t="shared" si="145"/>
        <v>0-500.000</v>
      </c>
    </row>
    <row r="4637" spans="1:13" x14ac:dyDescent="0.35">
      <c r="A4637">
        <v>3248</v>
      </c>
      <c r="B4637" t="s">
        <v>9</v>
      </c>
      <c r="C4637">
        <v>194000</v>
      </c>
      <c r="D4637" t="s">
        <v>10</v>
      </c>
      <c r="E4637" t="s">
        <v>16</v>
      </c>
      <c r="F4637" t="s">
        <v>12</v>
      </c>
      <c r="G4637" t="s">
        <v>13</v>
      </c>
      <c r="H4637" t="s">
        <v>13</v>
      </c>
      <c r="I4637">
        <v>57</v>
      </c>
      <c r="J4637" t="str">
        <f>IF(ABS((C4637-AVERAGE($C:$C))/_xlfn.STDEV.S(moras2[SALARIO]))&gt;1.96,"Atípico","No")</f>
        <v>No</v>
      </c>
      <c r="K4637" t="str">
        <f>IF(ABS((moras2[[#This Row],[EDAD]]-AVERAGE($I:$I))/_xlfn.STDEV.S($I:$I))&gt;1.96,"Atípico","No")</f>
        <v>No</v>
      </c>
      <c r="L4637" t="str">
        <f t="shared" si="144"/>
        <v>56+</v>
      </c>
      <c r="M4637" t="str">
        <f t="shared" si="145"/>
        <v>0-500.000</v>
      </c>
    </row>
    <row r="4638" spans="1:13" x14ac:dyDescent="0.35">
      <c r="A4638">
        <v>4641</v>
      </c>
      <c r="B4638" t="s">
        <v>9</v>
      </c>
      <c r="C4638">
        <v>193905.3</v>
      </c>
      <c r="D4638" t="s">
        <v>10</v>
      </c>
      <c r="E4638" t="s">
        <v>11</v>
      </c>
      <c r="F4638" t="s">
        <v>12</v>
      </c>
      <c r="G4638" t="s">
        <v>13</v>
      </c>
      <c r="H4638" t="s">
        <v>13</v>
      </c>
      <c r="I4638">
        <v>51</v>
      </c>
      <c r="J4638" t="str">
        <f>IF(ABS((C4638-AVERAGE($C:$C))/_xlfn.STDEV.S(moras2[SALARIO]))&gt;1.96,"Atípico","No")</f>
        <v>No</v>
      </c>
      <c r="K4638" t="str">
        <f>IF(ABS((moras2[[#This Row],[EDAD]]-AVERAGE($I:$I))/_xlfn.STDEV.S($I:$I))&gt;1.96,"Atípico","No")</f>
        <v>No</v>
      </c>
      <c r="L4638" t="str">
        <f t="shared" si="144"/>
        <v>46-55</v>
      </c>
      <c r="M4638" t="str">
        <f t="shared" si="145"/>
        <v>0-500.000</v>
      </c>
    </row>
    <row r="4639" spans="1:13" x14ac:dyDescent="0.35">
      <c r="A4639">
        <v>3287</v>
      </c>
      <c r="B4639" t="s">
        <v>9</v>
      </c>
      <c r="C4639">
        <v>193800</v>
      </c>
      <c r="D4639" t="s">
        <v>10</v>
      </c>
      <c r="E4639" t="s">
        <v>16</v>
      </c>
      <c r="F4639" t="s">
        <v>12</v>
      </c>
      <c r="G4639" t="s">
        <v>13</v>
      </c>
      <c r="H4639" t="s">
        <v>13</v>
      </c>
      <c r="I4639">
        <v>28</v>
      </c>
      <c r="J4639" t="str">
        <f>IF(ABS((C4639-AVERAGE($C:$C))/_xlfn.STDEV.S(moras2[SALARIO]))&gt;1.96,"Atípico","No")</f>
        <v>No</v>
      </c>
      <c r="K4639" t="str">
        <f>IF(ABS((moras2[[#This Row],[EDAD]]-AVERAGE($I:$I))/_xlfn.STDEV.S($I:$I))&gt;1.96,"Atípico","No")</f>
        <v>No</v>
      </c>
      <c r="L4639" t="str">
        <f t="shared" si="144"/>
        <v>26-35</v>
      </c>
      <c r="M4639" t="str">
        <f t="shared" si="145"/>
        <v>0-500.000</v>
      </c>
    </row>
    <row r="4640" spans="1:13" x14ac:dyDescent="0.35">
      <c r="A4640">
        <v>2509</v>
      </c>
      <c r="B4640" t="s">
        <v>15</v>
      </c>
      <c r="C4640">
        <v>193077.5</v>
      </c>
      <c r="D4640" t="s">
        <v>10</v>
      </c>
      <c r="E4640" t="s">
        <v>16</v>
      </c>
      <c r="F4640" t="s">
        <v>12</v>
      </c>
      <c r="G4640" t="s">
        <v>13</v>
      </c>
      <c r="H4640" t="s">
        <v>13</v>
      </c>
      <c r="I4640">
        <v>52</v>
      </c>
      <c r="J4640" t="str">
        <f>IF(ABS((C4640-AVERAGE($C:$C))/_xlfn.STDEV.S(moras2[SALARIO]))&gt;1.96,"Atípico","No")</f>
        <v>No</v>
      </c>
      <c r="K4640" t="str">
        <f>IF(ABS((moras2[[#This Row],[EDAD]]-AVERAGE($I:$I))/_xlfn.STDEV.S($I:$I))&gt;1.96,"Atípico","No")</f>
        <v>No</v>
      </c>
      <c r="L4640" t="str">
        <f t="shared" si="144"/>
        <v>46-55</v>
      </c>
      <c r="M4640" t="str">
        <f t="shared" si="145"/>
        <v>0-500.000</v>
      </c>
    </row>
    <row r="4641" spans="1:13" x14ac:dyDescent="0.35">
      <c r="A4641">
        <v>3035</v>
      </c>
      <c r="B4641" t="s">
        <v>15</v>
      </c>
      <c r="C4641">
        <v>192657.4</v>
      </c>
      <c r="D4641" t="s">
        <v>10</v>
      </c>
      <c r="E4641" t="s">
        <v>11</v>
      </c>
      <c r="F4641" t="s">
        <v>12</v>
      </c>
      <c r="G4641" t="s">
        <v>13</v>
      </c>
      <c r="H4641" t="s">
        <v>13</v>
      </c>
      <c r="I4641">
        <v>36</v>
      </c>
      <c r="J4641" t="str">
        <f>IF(ABS((C4641-AVERAGE($C:$C))/_xlfn.STDEV.S(moras2[SALARIO]))&gt;1.96,"Atípico","No")</f>
        <v>No</v>
      </c>
      <c r="K4641" t="str">
        <f>IF(ABS((moras2[[#This Row],[EDAD]]-AVERAGE($I:$I))/_xlfn.STDEV.S($I:$I))&gt;1.96,"Atípico","No")</f>
        <v>No</v>
      </c>
      <c r="L4641" t="str">
        <f t="shared" si="144"/>
        <v>36-45</v>
      </c>
      <c r="M4641" t="str">
        <f t="shared" si="145"/>
        <v>0-500.000</v>
      </c>
    </row>
    <row r="4642" spans="1:13" x14ac:dyDescent="0.35">
      <c r="A4642">
        <v>3923</v>
      </c>
      <c r="B4642" t="s">
        <v>9</v>
      </c>
      <c r="C4642">
        <v>192600</v>
      </c>
      <c r="D4642" t="s">
        <v>10</v>
      </c>
      <c r="E4642" t="s">
        <v>16</v>
      </c>
      <c r="F4642" t="s">
        <v>12</v>
      </c>
      <c r="G4642" t="s">
        <v>12</v>
      </c>
      <c r="H4642" t="s">
        <v>12</v>
      </c>
      <c r="I4642">
        <v>48</v>
      </c>
      <c r="J4642" t="str">
        <f>IF(ABS((C4642-AVERAGE($C:$C))/_xlfn.STDEV.S(moras2[SALARIO]))&gt;1.96,"Atípico","No")</f>
        <v>No</v>
      </c>
      <c r="K4642" t="str">
        <f>IF(ABS((moras2[[#This Row],[EDAD]]-AVERAGE($I:$I))/_xlfn.STDEV.S($I:$I))&gt;1.96,"Atípico","No")</f>
        <v>No</v>
      </c>
      <c r="L4642" t="str">
        <f t="shared" si="144"/>
        <v>46-55</v>
      </c>
      <c r="M4642" t="str">
        <f t="shared" si="145"/>
        <v>0-500.000</v>
      </c>
    </row>
    <row r="4643" spans="1:13" x14ac:dyDescent="0.35">
      <c r="A4643">
        <v>24</v>
      </c>
      <c r="B4643" t="s">
        <v>9</v>
      </c>
      <c r="C4643">
        <v>191744.68</v>
      </c>
      <c r="D4643" t="s">
        <v>10</v>
      </c>
      <c r="E4643" t="s">
        <v>16</v>
      </c>
      <c r="F4643" t="s">
        <v>12</v>
      </c>
      <c r="G4643" t="s">
        <v>13</v>
      </c>
      <c r="H4643" t="s">
        <v>13</v>
      </c>
      <c r="I4643">
        <v>18</v>
      </c>
      <c r="J4643" t="str">
        <f>IF(ABS((C4643-AVERAGE($C:$C))/_xlfn.STDEV.S(moras2[SALARIO]))&gt;1.96,"Atípico","No")</f>
        <v>No</v>
      </c>
      <c r="K4643" t="str">
        <f>IF(ABS((moras2[[#This Row],[EDAD]]-AVERAGE($I:$I))/_xlfn.STDEV.S($I:$I))&gt;1.96,"Atípico","No")</f>
        <v>No</v>
      </c>
      <c r="L4643" t="str">
        <f t="shared" si="144"/>
        <v>26-35</v>
      </c>
      <c r="M4643" t="str">
        <f t="shared" si="145"/>
        <v>0-500.000</v>
      </c>
    </row>
    <row r="4644" spans="1:13" x14ac:dyDescent="0.35">
      <c r="A4644">
        <v>3971</v>
      </c>
      <c r="B4644" t="s">
        <v>15</v>
      </c>
      <c r="C4644">
        <v>190413.08</v>
      </c>
      <c r="D4644" t="s">
        <v>10</v>
      </c>
      <c r="E4644" t="s">
        <v>16</v>
      </c>
      <c r="F4644" t="s">
        <v>12</v>
      </c>
      <c r="G4644" t="s">
        <v>13</v>
      </c>
      <c r="H4644" t="s">
        <v>13</v>
      </c>
      <c r="I4644">
        <v>20</v>
      </c>
      <c r="J4644" t="str">
        <f>IF(ABS((C4644-AVERAGE($C:$C))/_xlfn.STDEV.S(moras2[SALARIO]))&gt;1.96,"Atípico","No")</f>
        <v>No</v>
      </c>
      <c r="K4644" t="str">
        <f>IF(ABS((moras2[[#This Row],[EDAD]]-AVERAGE($I:$I))/_xlfn.STDEV.S($I:$I))&gt;1.96,"Atípico","No")</f>
        <v>No</v>
      </c>
      <c r="L4644" t="str">
        <f t="shared" si="144"/>
        <v>26-35</v>
      </c>
      <c r="M4644" t="str">
        <f t="shared" si="145"/>
        <v>0-500.000</v>
      </c>
    </row>
    <row r="4645" spans="1:13" x14ac:dyDescent="0.35">
      <c r="A4645">
        <v>3834</v>
      </c>
      <c r="B4645" t="s">
        <v>9</v>
      </c>
      <c r="C4645">
        <v>190140</v>
      </c>
      <c r="D4645" t="s">
        <v>10</v>
      </c>
      <c r="E4645" t="s">
        <v>16</v>
      </c>
      <c r="F4645" t="s">
        <v>12</v>
      </c>
      <c r="G4645" t="s">
        <v>12</v>
      </c>
      <c r="H4645" t="s">
        <v>13</v>
      </c>
      <c r="I4645">
        <v>31</v>
      </c>
      <c r="J4645" t="str">
        <f>IF(ABS((C4645-AVERAGE($C:$C))/_xlfn.STDEV.S(moras2[SALARIO]))&gt;1.96,"Atípico","No")</f>
        <v>No</v>
      </c>
      <c r="K4645" t="str">
        <f>IF(ABS((moras2[[#This Row],[EDAD]]-AVERAGE($I:$I))/_xlfn.STDEV.S($I:$I))&gt;1.96,"Atípico","No")</f>
        <v>No</v>
      </c>
      <c r="L4645" t="str">
        <f t="shared" si="144"/>
        <v>26-35</v>
      </c>
      <c r="M4645" t="str">
        <f t="shared" si="145"/>
        <v>0-500.000</v>
      </c>
    </row>
    <row r="4646" spans="1:13" x14ac:dyDescent="0.35">
      <c r="A4646">
        <v>1588</v>
      </c>
      <c r="B4646" t="s">
        <v>15</v>
      </c>
      <c r="C4646">
        <v>190076.47</v>
      </c>
      <c r="D4646" t="s">
        <v>10</v>
      </c>
      <c r="E4646" t="s">
        <v>16</v>
      </c>
      <c r="F4646" t="s">
        <v>12</v>
      </c>
      <c r="G4646" t="s">
        <v>13</v>
      </c>
      <c r="H4646" t="s">
        <v>13</v>
      </c>
      <c r="I4646">
        <v>26</v>
      </c>
      <c r="J4646" t="str">
        <f>IF(ABS((C4646-AVERAGE($C:$C))/_xlfn.STDEV.S(moras2[SALARIO]))&gt;1.96,"Atípico","No")</f>
        <v>No</v>
      </c>
      <c r="K4646" t="str">
        <f>IF(ABS((moras2[[#This Row],[EDAD]]-AVERAGE($I:$I))/_xlfn.STDEV.S($I:$I))&gt;1.96,"Atípico","No")</f>
        <v>No</v>
      </c>
      <c r="L4646" t="str">
        <f t="shared" si="144"/>
        <v>26-35</v>
      </c>
      <c r="M4646" t="str">
        <f t="shared" si="145"/>
        <v>0-500.000</v>
      </c>
    </row>
    <row r="4647" spans="1:13" x14ac:dyDescent="0.35">
      <c r="A4647">
        <v>1327</v>
      </c>
      <c r="B4647" t="s">
        <v>15</v>
      </c>
      <c r="C4647">
        <v>190000</v>
      </c>
      <c r="D4647" t="s">
        <v>10</v>
      </c>
      <c r="E4647" t="s">
        <v>16</v>
      </c>
      <c r="F4647" t="s">
        <v>12</v>
      </c>
      <c r="G4647" t="s">
        <v>12</v>
      </c>
      <c r="H4647" t="s">
        <v>13</v>
      </c>
      <c r="I4647">
        <v>45</v>
      </c>
      <c r="J4647" t="str">
        <f>IF(ABS((C4647-AVERAGE($C:$C))/_xlfn.STDEV.S(moras2[SALARIO]))&gt;1.96,"Atípico","No")</f>
        <v>No</v>
      </c>
      <c r="K4647" t="str">
        <f>IF(ABS((moras2[[#This Row],[EDAD]]-AVERAGE($I:$I))/_xlfn.STDEV.S($I:$I))&gt;1.96,"Atípico","No")</f>
        <v>No</v>
      </c>
      <c r="L4647" t="str">
        <f t="shared" si="144"/>
        <v>36-45</v>
      </c>
      <c r="M4647" t="str">
        <f t="shared" si="145"/>
        <v>0-500.000</v>
      </c>
    </row>
    <row r="4648" spans="1:13" x14ac:dyDescent="0.35">
      <c r="A4648">
        <v>2365</v>
      </c>
      <c r="B4648" t="s">
        <v>9</v>
      </c>
      <c r="C4648">
        <v>190000</v>
      </c>
      <c r="D4648" t="s">
        <v>10</v>
      </c>
      <c r="E4648" t="s">
        <v>16</v>
      </c>
      <c r="F4648" t="s">
        <v>12</v>
      </c>
      <c r="G4648" t="s">
        <v>13</v>
      </c>
      <c r="H4648" t="s">
        <v>12</v>
      </c>
      <c r="I4648">
        <v>45</v>
      </c>
      <c r="J4648" t="str">
        <f>IF(ABS((C4648-AVERAGE($C:$C))/_xlfn.STDEV.S(moras2[SALARIO]))&gt;1.96,"Atípico","No")</f>
        <v>No</v>
      </c>
      <c r="K4648" t="str">
        <f>IF(ABS((moras2[[#This Row],[EDAD]]-AVERAGE($I:$I))/_xlfn.STDEV.S($I:$I))&gt;1.96,"Atípico","No")</f>
        <v>No</v>
      </c>
      <c r="L4648" t="str">
        <f t="shared" si="144"/>
        <v>36-45</v>
      </c>
      <c r="M4648" t="str">
        <f t="shared" si="145"/>
        <v>0-500.000</v>
      </c>
    </row>
    <row r="4649" spans="1:13" x14ac:dyDescent="0.35">
      <c r="A4649">
        <v>1581</v>
      </c>
      <c r="B4649" t="s">
        <v>15</v>
      </c>
      <c r="C4649">
        <v>188362.97</v>
      </c>
      <c r="D4649" t="s">
        <v>10</v>
      </c>
      <c r="E4649" t="s">
        <v>16</v>
      </c>
      <c r="F4649" t="s">
        <v>12</v>
      </c>
      <c r="G4649" t="s">
        <v>13</v>
      </c>
      <c r="H4649" t="s">
        <v>13</v>
      </c>
      <c r="I4649">
        <v>34</v>
      </c>
      <c r="J4649" t="str">
        <f>IF(ABS((C4649-AVERAGE($C:$C))/_xlfn.STDEV.S(moras2[SALARIO]))&gt;1.96,"Atípico","No")</f>
        <v>No</v>
      </c>
      <c r="K4649" t="str">
        <f>IF(ABS((moras2[[#This Row],[EDAD]]-AVERAGE($I:$I))/_xlfn.STDEV.S($I:$I))&gt;1.96,"Atípico","No")</f>
        <v>No</v>
      </c>
      <c r="L4649" t="str">
        <f t="shared" si="144"/>
        <v>26-35</v>
      </c>
      <c r="M4649" t="str">
        <f t="shared" si="145"/>
        <v>0-500.000</v>
      </c>
    </row>
    <row r="4650" spans="1:13" x14ac:dyDescent="0.35">
      <c r="A4650">
        <v>2820</v>
      </c>
      <c r="B4650" t="s">
        <v>15</v>
      </c>
      <c r="C4650">
        <v>188120.81</v>
      </c>
      <c r="D4650" t="s">
        <v>14</v>
      </c>
      <c r="E4650" t="s">
        <v>11</v>
      </c>
      <c r="F4650" t="s">
        <v>12</v>
      </c>
      <c r="G4650" t="s">
        <v>13</v>
      </c>
      <c r="H4650" t="s">
        <v>13</v>
      </c>
      <c r="I4650">
        <v>75</v>
      </c>
      <c r="J4650" t="str">
        <f>IF(ABS((C4650-AVERAGE($C:$C))/_xlfn.STDEV.S(moras2[SALARIO]))&gt;1.96,"Atípico","No")</f>
        <v>No</v>
      </c>
      <c r="K4650" t="str">
        <f>IF(ABS((moras2[[#This Row],[EDAD]]-AVERAGE($I:$I))/_xlfn.STDEV.S($I:$I))&gt;1.96,"Atípico","No")</f>
        <v>Atípico</v>
      </c>
      <c r="L4650" t="str">
        <f t="shared" si="144"/>
        <v>56+</v>
      </c>
      <c r="M4650" t="str">
        <f t="shared" si="145"/>
        <v>0-500.000</v>
      </c>
    </row>
    <row r="4651" spans="1:13" x14ac:dyDescent="0.35">
      <c r="A4651">
        <v>2198</v>
      </c>
      <c r="B4651" t="s">
        <v>9</v>
      </c>
      <c r="C4651">
        <v>187645.6</v>
      </c>
      <c r="D4651" t="s">
        <v>10</v>
      </c>
      <c r="E4651" t="s">
        <v>16</v>
      </c>
      <c r="F4651" t="s">
        <v>12</v>
      </c>
      <c r="G4651" t="s">
        <v>13</v>
      </c>
      <c r="H4651" t="s">
        <v>13</v>
      </c>
      <c r="I4651">
        <v>47</v>
      </c>
      <c r="J4651" t="str">
        <f>IF(ABS((C4651-AVERAGE($C:$C))/_xlfn.STDEV.S(moras2[SALARIO]))&gt;1.96,"Atípico","No")</f>
        <v>No</v>
      </c>
      <c r="K4651" t="str">
        <f>IF(ABS((moras2[[#This Row],[EDAD]]-AVERAGE($I:$I))/_xlfn.STDEV.S($I:$I))&gt;1.96,"Atípico","No")</f>
        <v>No</v>
      </c>
      <c r="L4651" t="str">
        <f t="shared" si="144"/>
        <v>46-55</v>
      </c>
      <c r="M4651" t="str">
        <f t="shared" si="145"/>
        <v>0-500.000</v>
      </c>
    </row>
    <row r="4652" spans="1:13" x14ac:dyDescent="0.35">
      <c r="A4652">
        <v>2673</v>
      </c>
      <c r="B4652" t="s">
        <v>9</v>
      </c>
      <c r="C4652">
        <v>186718</v>
      </c>
      <c r="D4652" t="s">
        <v>10</v>
      </c>
      <c r="E4652" t="s">
        <v>16</v>
      </c>
      <c r="F4652" t="s">
        <v>12</v>
      </c>
      <c r="G4652" t="s">
        <v>13</v>
      </c>
      <c r="H4652" t="s">
        <v>13</v>
      </c>
      <c r="I4652">
        <v>31</v>
      </c>
      <c r="J4652" t="str">
        <f>IF(ABS((C4652-AVERAGE($C:$C))/_xlfn.STDEV.S(moras2[SALARIO]))&gt;1.96,"Atípico","No")</f>
        <v>No</v>
      </c>
      <c r="K4652" t="str">
        <f>IF(ABS((moras2[[#This Row],[EDAD]]-AVERAGE($I:$I))/_xlfn.STDEV.S($I:$I))&gt;1.96,"Atípico","No")</f>
        <v>No</v>
      </c>
      <c r="L4652" t="str">
        <f t="shared" si="144"/>
        <v>26-35</v>
      </c>
      <c r="M4652" t="str">
        <f t="shared" si="145"/>
        <v>0-500.000</v>
      </c>
    </row>
    <row r="4653" spans="1:13" x14ac:dyDescent="0.35">
      <c r="A4653">
        <v>3327</v>
      </c>
      <c r="B4653" t="s">
        <v>9</v>
      </c>
      <c r="C4653">
        <v>185956</v>
      </c>
      <c r="D4653" t="s">
        <v>10</v>
      </c>
      <c r="E4653" t="s">
        <v>16</v>
      </c>
      <c r="F4653" t="s">
        <v>12</v>
      </c>
      <c r="G4653" t="s">
        <v>13</v>
      </c>
      <c r="H4653" t="s">
        <v>13</v>
      </c>
      <c r="I4653">
        <v>64</v>
      </c>
      <c r="J4653" t="str">
        <f>IF(ABS((C4653-AVERAGE($C:$C))/_xlfn.STDEV.S(moras2[SALARIO]))&gt;1.96,"Atípico","No")</f>
        <v>No</v>
      </c>
      <c r="K4653" t="str">
        <f>IF(ABS((moras2[[#This Row],[EDAD]]-AVERAGE($I:$I))/_xlfn.STDEV.S($I:$I))&gt;1.96,"Atípico","No")</f>
        <v>No</v>
      </c>
      <c r="L4653" t="str">
        <f t="shared" si="144"/>
        <v>56+</v>
      </c>
      <c r="M4653" t="str">
        <f t="shared" si="145"/>
        <v>0-500.000</v>
      </c>
    </row>
    <row r="4654" spans="1:13" x14ac:dyDescent="0.35">
      <c r="A4654">
        <v>1530</v>
      </c>
      <c r="B4654" t="s">
        <v>9</v>
      </c>
      <c r="C4654">
        <v>185046.87</v>
      </c>
      <c r="D4654" t="s">
        <v>10</v>
      </c>
      <c r="E4654" t="s">
        <v>11</v>
      </c>
      <c r="F4654" t="s">
        <v>12</v>
      </c>
      <c r="G4654" t="s">
        <v>13</v>
      </c>
      <c r="H4654" t="s">
        <v>13</v>
      </c>
      <c r="I4654">
        <v>25</v>
      </c>
      <c r="J4654" t="str">
        <f>IF(ABS((C4654-AVERAGE($C:$C))/_xlfn.STDEV.S(moras2[SALARIO]))&gt;1.96,"Atípico","No")</f>
        <v>No</v>
      </c>
      <c r="K4654" t="str">
        <f>IF(ABS((moras2[[#This Row],[EDAD]]-AVERAGE($I:$I))/_xlfn.STDEV.S($I:$I))&gt;1.96,"Atípico","No")</f>
        <v>No</v>
      </c>
      <c r="L4654" t="str">
        <f t="shared" si="144"/>
        <v>26-35</v>
      </c>
      <c r="M4654" t="str">
        <f t="shared" si="145"/>
        <v>0-500.000</v>
      </c>
    </row>
    <row r="4655" spans="1:13" x14ac:dyDescent="0.35">
      <c r="A4655">
        <v>1889</v>
      </c>
      <c r="B4655" t="s">
        <v>9</v>
      </c>
      <c r="C4655">
        <v>185000</v>
      </c>
      <c r="D4655" t="s">
        <v>10</v>
      </c>
      <c r="E4655" t="s">
        <v>16</v>
      </c>
      <c r="F4655" t="s">
        <v>12</v>
      </c>
      <c r="G4655" t="s">
        <v>13</v>
      </c>
      <c r="H4655" t="s">
        <v>13</v>
      </c>
      <c r="I4655">
        <v>36</v>
      </c>
      <c r="J4655" t="str">
        <f>IF(ABS((C4655-AVERAGE($C:$C))/_xlfn.STDEV.S(moras2[SALARIO]))&gt;1.96,"Atípico","No")</f>
        <v>No</v>
      </c>
      <c r="K4655" t="str">
        <f>IF(ABS((moras2[[#This Row],[EDAD]]-AVERAGE($I:$I))/_xlfn.STDEV.S($I:$I))&gt;1.96,"Atípico","No")</f>
        <v>No</v>
      </c>
      <c r="L4655" t="str">
        <f t="shared" si="144"/>
        <v>36-45</v>
      </c>
      <c r="M4655" t="str">
        <f t="shared" si="145"/>
        <v>0-500.000</v>
      </c>
    </row>
    <row r="4656" spans="1:13" x14ac:dyDescent="0.35">
      <c r="A4656">
        <v>4676</v>
      </c>
      <c r="B4656" t="s">
        <v>9</v>
      </c>
      <c r="C4656">
        <v>185000</v>
      </c>
      <c r="D4656" t="s">
        <v>10</v>
      </c>
      <c r="E4656" t="s">
        <v>16</v>
      </c>
      <c r="F4656" t="s">
        <v>12</v>
      </c>
      <c r="G4656" t="s">
        <v>13</v>
      </c>
      <c r="H4656" t="s">
        <v>13</v>
      </c>
      <c r="I4656">
        <v>58</v>
      </c>
      <c r="J4656" t="str">
        <f>IF(ABS((C4656-AVERAGE($C:$C))/_xlfn.STDEV.S(moras2[SALARIO]))&gt;1.96,"Atípico","No")</f>
        <v>No</v>
      </c>
      <c r="K4656" t="str">
        <f>IF(ABS((moras2[[#This Row],[EDAD]]-AVERAGE($I:$I))/_xlfn.STDEV.S($I:$I))&gt;1.96,"Atípico","No")</f>
        <v>No</v>
      </c>
      <c r="L4656" t="str">
        <f t="shared" si="144"/>
        <v>56+</v>
      </c>
      <c r="M4656" t="str">
        <f t="shared" si="145"/>
        <v>0-500.000</v>
      </c>
    </row>
    <row r="4657" spans="1:13" x14ac:dyDescent="0.35">
      <c r="A4657">
        <v>3304</v>
      </c>
      <c r="B4657" t="s">
        <v>9</v>
      </c>
      <c r="C4657">
        <v>184600</v>
      </c>
      <c r="D4657" t="s">
        <v>10</v>
      </c>
      <c r="E4657" t="s">
        <v>16</v>
      </c>
      <c r="F4657" t="s">
        <v>12</v>
      </c>
      <c r="G4657" t="s">
        <v>13</v>
      </c>
      <c r="H4657" t="s">
        <v>13</v>
      </c>
      <c r="I4657">
        <v>35</v>
      </c>
      <c r="J4657" t="str">
        <f>IF(ABS((C4657-AVERAGE($C:$C))/_xlfn.STDEV.S(moras2[SALARIO]))&gt;1.96,"Atípico","No")</f>
        <v>No</v>
      </c>
      <c r="K4657" t="str">
        <f>IF(ABS((moras2[[#This Row],[EDAD]]-AVERAGE($I:$I))/_xlfn.STDEV.S($I:$I))&gt;1.96,"Atípico","No")</f>
        <v>No</v>
      </c>
      <c r="L4657" t="str">
        <f t="shared" si="144"/>
        <v>26-35</v>
      </c>
      <c r="M4657" t="str">
        <f t="shared" si="145"/>
        <v>0-500.000</v>
      </c>
    </row>
    <row r="4658" spans="1:13" x14ac:dyDescent="0.35">
      <c r="A4658">
        <v>517</v>
      </c>
      <c r="B4658" t="s">
        <v>15</v>
      </c>
      <c r="C4658">
        <v>184342.85</v>
      </c>
      <c r="D4658" t="s">
        <v>10</v>
      </c>
      <c r="E4658" t="s">
        <v>16</v>
      </c>
      <c r="F4658" t="s">
        <v>12</v>
      </c>
      <c r="G4658" t="s">
        <v>13</v>
      </c>
      <c r="H4658" t="s">
        <v>13</v>
      </c>
      <c r="I4658">
        <v>28</v>
      </c>
      <c r="J4658" t="str">
        <f>IF(ABS((C4658-AVERAGE($C:$C))/_xlfn.STDEV.S(moras2[SALARIO]))&gt;1.96,"Atípico","No")</f>
        <v>No</v>
      </c>
      <c r="K4658" t="str">
        <f>IF(ABS((moras2[[#This Row],[EDAD]]-AVERAGE($I:$I))/_xlfn.STDEV.S($I:$I))&gt;1.96,"Atípico","No")</f>
        <v>No</v>
      </c>
      <c r="L4658" t="str">
        <f t="shared" si="144"/>
        <v>26-35</v>
      </c>
      <c r="M4658" t="str">
        <f t="shared" si="145"/>
        <v>0-500.000</v>
      </c>
    </row>
    <row r="4659" spans="1:13" x14ac:dyDescent="0.35">
      <c r="A4659">
        <v>3782</v>
      </c>
      <c r="B4659" t="s">
        <v>15</v>
      </c>
      <c r="C4659">
        <v>184000</v>
      </c>
      <c r="D4659" t="s">
        <v>10</v>
      </c>
      <c r="E4659" t="s">
        <v>16</v>
      </c>
      <c r="F4659" t="s">
        <v>12</v>
      </c>
      <c r="G4659" t="s">
        <v>13</v>
      </c>
      <c r="H4659" t="s">
        <v>13</v>
      </c>
      <c r="I4659">
        <v>53</v>
      </c>
      <c r="J4659" t="str">
        <f>IF(ABS((C4659-AVERAGE($C:$C))/_xlfn.STDEV.S(moras2[SALARIO]))&gt;1.96,"Atípico","No")</f>
        <v>No</v>
      </c>
      <c r="K4659" t="str">
        <f>IF(ABS((moras2[[#This Row],[EDAD]]-AVERAGE($I:$I))/_xlfn.STDEV.S($I:$I))&gt;1.96,"Atípico","No")</f>
        <v>No</v>
      </c>
      <c r="L4659" t="str">
        <f t="shared" si="144"/>
        <v>46-55</v>
      </c>
      <c r="M4659" t="str">
        <f t="shared" si="145"/>
        <v>0-500.000</v>
      </c>
    </row>
    <row r="4660" spans="1:13" x14ac:dyDescent="0.35">
      <c r="A4660">
        <v>3957</v>
      </c>
      <c r="B4660" t="s">
        <v>9</v>
      </c>
      <c r="C4660">
        <v>183865</v>
      </c>
      <c r="D4660" t="s">
        <v>10</v>
      </c>
      <c r="E4660" t="s">
        <v>16</v>
      </c>
      <c r="F4660" t="s">
        <v>12</v>
      </c>
      <c r="G4660" t="s">
        <v>13</v>
      </c>
      <c r="H4660" t="s">
        <v>13</v>
      </c>
      <c r="I4660">
        <v>21</v>
      </c>
      <c r="J4660" t="str">
        <f>IF(ABS((C4660-AVERAGE($C:$C))/_xlfn.STDEV.S(moras2[SALARIO]))&gt;1.96,"Atípico","No")</f>
        <v>No</v>
      </c>
      <c r="K4660" t="str">
        <f>IF(ABS((moras2[[#This Row],[EDAD]]-AVERAGE($I:$I))/_xlfn.STDEV.S($I:$I))&gt;1.96,"Atípico","No")</f>
        <v>No</v>
      </c>
      <c r="L4660" t="str">
        <f t="shared" si="144"/>
        <v>26-35</v>
      </c>
      <c r="M4660" t="str">
        <f t="shared" si="145"/>
        <v>0-500.000</v>
      </c>
    </row>
    <row r="4661" spans="1:13" x14ac:dyDescent="0.35">
      <c r="A4661">
        <v>3347</v>
      </c>
      <c r="B4661" t="s">
        <v>15</v>
      </c>
      <c r="C4661">
        <v>183760</v>
      </c>
      <c r="D4661" t="s">
        <v>10</v>
      </c>
      <c r="E4661" t="s">
        <v>16</v>
      </c>
      <c r="F4661" t="s">
        <v>12</v>
      </c>
      <c r="G4661" t="s">
        <v>12</v>
      </c>
      <c r="H4661" t="s">
        <v>13</v>
      </c>
      <c r="I4661">
        <v>53</v>
      </c>
      <c r="J4661" t="str">
        <f>IF(ABS((C4661-AVERAGE($C:$C))/_xlfn.STDEV.S(moras2[SALARIO]))&gt;1.96,"Atípico","No")</f>
        <v>No</v>
      </c>
      <c r="K4661" t="str">
        <f>IF(ABS((moras2[[#This Row],[EDAD]]-AVERAGE($I:$I))/_xlfn.STDEV.S($I:$I))&gt;1.96,"Atípico","No")</f>
        <v>No</v>
      </c>
      <c r="L4661" t="str">
        <f t="shared" si="144"/>
        <v>46-55</v>
      </c>
      <c r="M4661" t="str">
        <f t="shared" si="145"/>
        <v>0-500.000</v>
      </c>
    </row>
    <row r="4662" spans="1:13" x14ac:dyDescent="0.35">
      <c r="A4662">
        <v>2166</v>
      </c>
      <c r="B4662" t="s">
        <v>9</v>
      </c>
      <c r="C4662">
        <v>183333</v>
      </c>
      <c r="D4662" t="s">
        <v>10</v>
      </c>
      <c r="E4662" t="s">
        <v>16</v>
      </c>
      <c r="F4662" t="s">
        <v>12</v>
      </c>
      <c r="G4662" t="s">
        <v>12</v>
      </c>
      <c r="H4662" t="s">
        <v>12</v>
      </c>
      <c r="I4662">
        <v>30</v>
      </c>
      <c r="J4662" t="str">
        <f>IF(ABS((C4662-AVERAGE($C:$C))/_xlfn.STDEV.S(moras2[SALARIO]))&gt;1.96,"Atípico","No")</f>
        <v>No</v>
      </c>
      <c r="K4662" t="str">
        <f>IF(ABS((moras2[[#This Row],[EDAD]]-AVERAGE($I:$I))/_xlfn.STDEV.S($I:$I))&gt;1.96,"Atípico","No")</f>
        <v>No</v>
      </c>
      <c r="L4662" t="str">
        <f t="shared" si="144"/>
        <v>26-35</v>
      </c>
      <c r="M4662" t="str">
        <f t="shared" si="145"/>
        <v>0-500.000</v>
      </c>
    </row>
    <row r="4663" spans="1:13" x14ac:dyDescent="0.35">
      <c r="A4663">
        <v>4294</v>
      </c>
      <c r="B4663" t="s">
        <v>9</v>
      </c>
      <c r="C4663">
        <v>182777.43</v>
      </c>
      <c r="D4663" t="s">
        <v>10</v>
      </c>
      <c r="E4663" t="s">
        <v>16</v>
      </c>
      <c r="F4663" t="s">
        <v>12</v>
      </c>
      <c r="G4663" t="s">
        <v>13</v>
      </c>
      <c r="H4663" t="s">
        <v>13</v>
      </c>
      <c r="I4663">
        <v>42</v>
      </c>
      <c r="J4663" t="str">
        <f>IF(ABS((C4663-AVERAGE($C:$C))/_xlfn.STDEV.S(moras2[SALARIO]))&gt;1.96,"Atípico","No")</f>
        <v>No</v>
      </c>
      <c r="K4663" t="str">
        <f>IF(ABS((moras2[[#This Row],[EDAD]]-AVERAGE($I:$I))/_xlfn.STDEV.S($I:$I))&gt;1.96,"Atípico","No")</f>
        <v>No</v>
      </c>
      <c r="L4663" t="str">
        <f t="shared" si="144"/>
        <v>36-45</v>
      </c>
      <c r="M4663" t="str">
        <f t="shared" si="145"/>
        <v>0-500.000</v>
      </c>
    </row>
    <row r="4664" spans="1:13" x14ac:dyDescent="0.35">
      <c r="A4664">
        <v>1351</v>
      </c>
      <c r="B4664" t="s">
        <v>9</v>
      </c>
      <c r="C4664">
        <v>182669.09</v>
      </c>
      <c r="D4664" t="s">
        <v>10</v>
      </c>
      <c r="E4664" t="s">
        <v>11</v>
      </c>
      <c r="F4664" t="s">
        <v>12</v>
      </c>
      <c r="G4664" t="s">
        <v>13</v>
      </c>
      <c r="H4664" t="s">
        <v>13</v>
      </c>
      <c r="I4664">
        <v>37</v>
      </c>
      <c r="J4664" t="str">
        <f>IF(ABS((C4664-AVERAGE($C:$C))/_xlfn.STDEV.S(moras2[SALARIO]))&gt;1.96,"Atípico","No")</f>
        <v>No</v>
      </c>
      <c r="K4664" t="str">
        <f>IF(ABS((moras2[[#This Row],[EDAD]]-AVERAGE($I:$I))/_xlfn.STDEV.S($I:$I))&gt;1.96,"Atípico","No")</f>
        <v>No</v>
      </c>
      <c r="L4664" t="str">
        <f t="shared" si="144"/>
        <v>36-45</v>
      </c>
      <c r="M4664" t="str">
        <f t="shared" si="145"/>
        <v>0-500.000</v>
      </c>
    </row>
    <row r="4665" spans="1:13" x14ac:dyDescent="0.35">
      <c r="A4665">
        <v>4392</v>
      </c>
      <c r="B4665" t="s">
        <v>9</v>
      </c>
      <c r="C4665">
        <v>182182</v>
      </c>
      <c r="D4665" t="s">
        <v>10</v>
      </c>
      <c r="E4665" t="s">
        <v>16</v>
      </c>
      <c r="F4665" t="s">
        <v>12</v>
      </c>
      <c r="G4665" t="s">
        <v>13</v>
      </c>
      <c r="H4665" t="s">
        <v>13</v>
      </c>
      <c r="I4665">
        <v>26</v>
      </c>
      <c r="J4665" t="str">
        <f>IF(ABS((C4665-AVERAGE($C:$C))/_xlfn.STDEV.S(moras2[SALARIO]))&gt;1.96,"Atípico","No")</f>
        <v>No</v>
      </c>
      <c r="K4665" t="str">
        <f>IF(ABS((moras2[[#This Row],[EDAD]]-AVERAGE($I:$I))/_xlfn.STDEV.S($I:$I))&gt;1.96,"Atípico","No")</f>
        <v>No</v>
      </c>
      <c r="L4665" t="str">
        <f t="shared" si="144"/>
        <v>26-35</v>
      </c>
      <c r="M4665" t="str">
        <f t="shared" si="145"/>
        <v>0-500.000</v>
      </c>
    </row>
    <row r="4666" spans="1:13" x14ac:dyDescent="0.35">
      <c r="A4666">
        <v>4197</v>
      </c>
      <c r="B4666" t="s">
        <v>15</v>
      </c>
      <c r="C4666">
        <v>181917</v>
      </c>
      <c r="D4666" t="s">
        <v>10</v>
      </c>
      <c r="E4666" t="s">
        <v>16</v>
      </c>
      <c r="F4666" t="s">
        <v>12</v>
      </c>
      <c r="G4666" t="s">
        <v>13</v>
      </c>
      <c r="H4666" t="s">
        <v>13</v>
      </c>
      <c r="I4666">
        <v>53</v>
      </c>
      <c r="J4666" t="str">
        <f>IF(ABS((C4666-AVERAGE($C:$C))/_xlfn.STDEV.S(moras2[SALARIO]))&gt;1.96,"Atípico","No")</f>
        <v>No</v>
      </c>
      <c r="K4666" t="str">
        <f>IF(ABS((moras2[[#This Row],[EDAD]]-AVERAGE($I:$I))/_xlfn.STDEV.S($I:$I))&gt;1.96,"Atípico","No")</f>
        <v>No</v>
      </c>
      <c r="L4666" t="str">
        <f t="shared" si="144"/>
        <v>46-55</v>
      </c>
      <c r="M4666" t="str">
        <f t="shared" si="145"/>
        <v>0-500.000</v>
      </c>
    </row>
    <row r="4667" spans="1:13" x14ac:dyDescent="0.35">
      <c r="A4667">
        <v>307</v>
      </c>
      <c r="B4667" t="s">
        <v>9</v>
      </c>
      <c r="C4667">
        <v>181084</v>
      </c>
      <c r="D4667" t="s">
        <v>10</v>
      </c>
      <c r="E4667" t="s">
        <v>16</v>
      </c>
      <c r="F4667" t="s">
        <v>12</v>
      </c>
      <c r="G4667" t="s">
        <v>13</v>
      </c>
      <c r="H4667" t="s">
        <v>13</v>
      </c>
      <c r="I4667">
        <v>55</v>
      </c>
      <c r="J4667" t="str">
        <f>IF(ABS((C4667-AVERAGE($C:$C))/_xlfn.STDEV.S(moras2[SALARIO]))&gt;1.96,"Atípico","No")</f>
        <v>No</v>
      </c>
      <c r="K4667" t="str">
        <f>IF(ABS((moras2[[#This Row],[EDAD]]-AVERAGE($I:$I))/_xlfn.STDEV.S($I:$I))&gt;1.96,"Atípico","No")</f>
        <v>No</v>
      </c>
      <c r="L4667" t="str">
        <f t="shared" si="144"/>
        <v>46-55</v>
      </c>
      <c r="M4667" t="str">
        <f t="shared" si="145"/>
        <v>0-500.000</v>
      </c>
    </row>
    <row r="4668" spans="1:13" x14ac:dyDescent="0.35">
      <c r="A4668">
        <v>2058</v>
      </c>
      <c r="B4668" t="s">
        <v>9</v>
      </c>
      <c r="C4668">
        <v>180800</v>
      </c>
      <c r="D4668" t="s">
        <v>10</v>
      </c>
      <c r="E4668" t="s">
        <v>16</v>
      </c>
      <c r="F4668" t="s">
        <v>12</v>
      </c>
      <c r="G4668" t="s">
        <v>13</v>
      </c>
      <c r="H4668" t="s">
        <v>12</v>
      </c>
      <c r="I4668">
        <v>35</v>
      </c>
      <c r="J4668" t="str">
        <f>IF(ABS((C4668-AVERAGE($C:$C))/_xlfn.STDEV.S(moras2[SALARIO]))&gt;1.96,"Atípico","No")</f>
        <v>No</v>
      </c>
      <c r="K4668" t="str">
        <f>IF(ABS((moras2[[#This Row],[EDAD]]-AVERAGE($I:$I))/_xlfn.STDEV.S($I:$I))&gt;1.96,"Atípico","No")</f>
        <v>No</v>
      </c>
      <c r="L4668" t="str">
        <f t="shared" si="144"/>
        <v>26-35</v>
      </c>
      <c r="M4668" t="str">
        <f t="shared" si="145"/>
        <v>0-500.000</v>
      </c>
    </row>
    <row r="4669" spans="1:13" x14ac:dyDescent="0.35">
      <c r="A4669">
        <v>584</v>
      </c>
      <c r="B4669" t="s">
        <v>9</v>
      </c>
      <c r="C4669">
        <v>180000</v>
      </c>
      <c r="D4669" t="s">
        <v>10</v>
      </c>
      <c r="E4669" t="s">
        <v>16</v>
      </c>
      <c r="F4669" t="s">
        <v>12</v>
      </c>
      <c r="G4669" t="s">
        <v>13</v>
      </c>
      <c r="H4669" t="s">
        <v>13</v>
      </c>
      <c r="I4669">
        <v>28</v>
      </c>
      <c r="J4669" t="str">
        <f>IF(ABS((C4669-AVERAGE($C:$C))/_xlfn.STDEV.S(moras2[SALARIO]))&gt;1.96,"Atípico","No")</f>
        <v>No</v>
      </c>
      <c r="K4669" t="str">
        <f>IF(ABS((moras2[[#This Row],[EDAD]]-AVERAGE($I:$I))/_xlfn.STDEV.S($I:$I))&gt;1.96,"Atípico","No")</f>
        <v>No</v>
      </c>
      <c r="L4669" t="str">
        <f t="shared" si="144"/>
        <v>26-35</v>
      </c>
      <c r="M4669" t="str">
        <f t="shared" si="145"/>
        <v>0-500.000</v>
      </c>
    </row>
    <row r="4670" spans="1:13" x14ac:dyDescent="0.35">
      <c r="A4670">
        <v>3885</v>
      </c>
      <c r="B4670" t="s">
        <v>15</v>
      </c>
      <c r="C4670">
        <v>180000</v>
      </c>
      <c r="D4670" t="s">
        <v>10</v>
      </c>
      <c r="E4670" t="s">
        <v>16</v>
      </c>
      <c r="F4670" t="s">
        <v>12</v>
      </c>
      <c r="G4670" t="s">
        <v>12</v>
      </c>
      <c r="H4670" t="s">
        <v>13</v>
      </c>
      <c r="I4670">
        <v>30</v>
      </c>
      <c r="J4670" t="str">
        <f>IF(ABS((C4670-AVERAGE($C:$C))/_xlfn.STDEV.S(moras2[SALARIO]))&gt;1.96,"Atípico","No")</f>
        <v>No</v>
      </c>
      <c r="K4670" t="str">
        <f>IF(ABS((moras2[[#This Row],[EDAD]]-AVERAGE($I:$I))/_xlfn.STDEV.S($I:$I))&gt;1.96,"Atípico","No")</f>
        <v>No</v>
      </c>
      <c r="L4670" t="str">
        <f t="shared" si="144"/>
        <v>26-35</v>
      </c>
      <c r="M4670" t="str">
        <f t="shared" si="145"/>
        <v>0-500.000</v>
      </c>
    </row>
    <row r="4671" spans="1:13" x14ac:dyDescent="0.35">
      <c r="A4671">
        <v>3247</v>
      </c>
      <c r="B4671" t="s">
        <v>9</v>
      </c>
      <c r="C4671">
        <v>180000</v>
      </c>
      <c r="D4671" t="s">
        <v>10</v>
      </c>
      <c r="E4671" t="s">
        <v>16</v>
      </c>
      <c r="F4671" t="s">
        <v>12</v>
      </c>
      <c r="G4671" t="s">
        <v>13</v>
      </c>
      <c r="H4671" t="s">
        <v>12</v>
      </c>
      <c r="I4671">
        <v>41</v>
      </c>
      <c r="J4671" t="str">
        <f>IF(ABS((C4671-AVERAGE($C:$C))/_xlfn.STDEV.S(moras2[SALARIO]))&gt;1.96,"Atípico","No")</f>
        <v>No</v>
      </c>
      <c r="K4671" t="str">
        <f>IF(ABS((moras2[[#This Row],[EDAD]]-AVERAGE($I:$I))/_xlfn.STDEV.S($I:$I))&gt;1.96,"Atípico","No")</f>
        <v>No</v>
      </c>
      <c r="L4671" t="str">
        <f t="shared" si="144"/>
        <v>36-45</v>
      </c>
      <c r="M4671" t="str">
        <f t="shared" si="145"/>
        <v>0-500.000</v>
      </c>
    </row>
    <row r="4672" spans="1:13" x14ac:dyDescent="0.35">
      <c r="A4672">
        <v>269</v>
      </c>
      <c r="B4672" t="s">
        <v>9</v>
      </c>
      <c r="C4672">
        <v>180000</v>
      </c>
      <c r="D4672" t="s">
        <v>10</v>
      </c>
      <c r="E4672" t="s">
        <v>16</v>
      </c>
      <c r="F4672" t="s">
        <v>12</v>
      </c>
      <c r="G4672" t="s">
        <v>13</v>
      </c>
      <c r="H4672" t="s">
        <v>13</v>
      </c>
      <c r="I4672">
        <v>45</v>
      </c>
      <c r="J4672" t="str">
        <f>IF(ABS((C4672-AVERAGE($C:$C))/_xlfn.STDEV.S(moras2[SALARIO]))&gt;1.96,"Atípico","No")</f>
        <v>No</v>
      </c>
      <c r="K4672" t="str">
        <f>IF(ABS((moras2[[#This Row],[EDAD]]-AVERAGE($I:$I))/_xlfn.STDEV.S($I:$I))&gt;1.96,"Atípico","No")</f>
        <v>No</v>
      </c>
      <c r="L4672" t="str">
        <f t="shared" si="144"/>
        <v>36-45</v>
      </c>
      <c r="M4672" t="str">
        <f t="shared" si="145"/>
        <v>0-500.000</v>
      </c>
    </row>
    <row r="4673" spans="1:13" x14ac:dyDescent="0.35">
      <c r="A4673">
        <v>1402</v>
      </c>
      <c r="B4673" t="s">
        <v>9</v>
      </c>
      <c r="C4673">
        <v>180000</v>
      </c>
      <c r="D4673" t="s">
        <v>10</v>
      </c>
      <c r="E4673" t="s">
        <v>16</v>
      </c>
      <c r="F4673" t="s">
        <v>12</v>
      </c>
      <c r="G4673" t="s">
        <v>13</v>
      </c>
      <c r="H4673" t="s">
        <v>12</v>
      </c>
      <c r="I4673">
        <v>47</v>
      </c>
      <c r="J4673" t="str">
        <f>IF(ABS((C4673-AVERAGE($C:$C))/_xlfn.STDEV.S(moras2[SALARIO]))&gt;1.96,"Atípico","No")</f>
        <v>No</v>
      </c>
      <c r="K4673" t="str">
        <f>IF(ABS((moras2[[#This Row],[EDAD]]-AVERAGE($I:$I))/_xlfn.STDEV.S($I:$I))&gt;1.96,"Atípico","No")</f>
        <v>No</v>
      </c>
      <c r="L4673" t="str">
        <f t="shared" si="144"/>
        <v>46-55</v>
      </c>
      <c r="M4673" t="str">
        <f t="shared" si="145"/>
        <v>0-500.000</v>
      </c>
    </row>
    <row r="4674" spans="1:13" x14ac:dyDescent="0.35">
      <c r="A4674">
        <v>1081</v>
      </c>
      <c r="B4674" t="s">
        <v>15</v>
      </c>
      <c r="C4674">
        <v>180000</v>
      </c>
      <c r="D4674" t="s">
        <v>10</v>
      </c>
      <c r="E4674" t="s">
        <v>16</v>
      </c>
      <c r="F4674" t="s">
        <v>12</v>
      </c>
      <c r="G4674" t="s">
        <v>12</v>
      </c>
      <c r="H4674" t="s">
        <v>13</v>
      </c>
      <c r="I4674">
        <v>78</v>
      </c>
      <c r="J4674" t="str">
        <f>IF(ABS((C4674-AVERAGE($C:$C))/_xlfn.STDEV.S(moras2[SALARIO]))&gt;1.96,"Atípico","No")</f>
        <v>No</v>
      </c>
      <c r="K4674" t="str">
        <f>IF(ABS((moras2[[#This Row],[EDAD]]-AVERAGE($I:$I))/_xlfn.STDEV.S($I:$I))&gt;1.96,"Atípico","No")</f>
        <v>Atípico</v>
      </c>
      <c r="L4674" t="str">
        <f t="shared" ref="L4674:L4737" si="146">IF(I4674&lt;=35,"26-35",IF(I4674&lt;=45,"36-45",IF(I4674&lt;=55,"46-55","56+")))</f>
        <v>56+</v>
      </c>
      <c r="M4674" t="str">
        <f t="shared" ref="M4674:M4737" si="147">IF(C4674&lt;=500000,"0-500.000",
IF(C4674&lt;=1000000,"500.001-1.000.000",
IF(C4674&lt;=5000000,"1.000.001-5.000.000",
"5.000.001-16.858.742")))</f>
        <v>0-500.000</v>
      </c>
    </row>
    <row r="4675" spans="1:13" x14ac:dyDescent="0.35">
      <c r="A4675">
        <v>4779</v>
      </c>
      <c r="B4675" t="s">
        <v>15</v>
      </c>
      <c r="C4675">
        <v>179772.13</v>
      </c>
      <c r="D4675" t="s">
        <v>10</v>
      </c>
      <c r="E4675" t="s">
        <v>16</v>
      </c>
      <c r="F4675" t="s">
        <v>12</v>
      </c>
      <c r="G4675" t="s">
        <v>13</v>
      </c>
      <c r="H4675" t="s">
        <v>13</v>
      </c>
      <c r="I4675">
        <v>23</v>
      </c>
      <c r="J4675" t="str">
        <f>IF(ABS((C4675-AVERAGE($C:$C))/_xlfn.STDEV.S(moras2[SALARIO]))&gt;1.96,"Atípico","No")</f>
        <v>No</v>
      </c>
      <c r="K4675" t="str">
        <f>IF(ABS((moras2[[#This Row],[EDAD]]-AVERAGE($I:$I))/_xlfn.STDEV.S($I:$I))&gt;1.96,"Atípico","No")</f>
        <v>No</v>
      </c>
      <c r="L4675" t="str">
        <f t="shared" si="146"/>
        <v>26-35</v>
      </c>
      <c r="M4675" t="str">
        <f t="shared" si="147"/>
        <v>0-500.000</v>
      </c>
    </row>
    <row r="4676" spans="1:13" x14ac:dyDescent="0.35">
      <c r="A4676">
        <v>3689</v>
      </c>
      <c r="B4676" t="s">
        <v>15</v>
      </c>
      <c r="C4676">
        <v>179772</v>
      </c>
      <c r="D4676" t="s">
        <v>10</v>
      </c>
      <c r="E4676" t="s">
        <v>16</v>
      </c>
      <c r="F4676" t="s">
        <v>12</v>
      </c>
      <c r="G4676" t="s">
        <v>13</v>
      </c>
      <c r="H4676" t="s">
        <v>13</v>
      </c>
      <c r="I4676">
        <v>36</v>
      </c>
      <c r="J4676" t="str">
        <f>IF(ABS((C4676-AVERAGE($C:$C))/_xlfn.STDEV.S(moras2[SALARIO]))&gt;1.96,"Atípico","No")</f>
        <v>No</v>
      </c>
      <c r="K4676" t="str">
        <f>IF(ABS((moras2[[#This Row],[EDAD]]-AVERAGE($I:$I))/_xlfn.STDEV.S($I:$I))&gt;1.96,"Atípico","No")</f>
        <v>No</v>
      </c>
      <c r="L4676" t="str">
        <f t="shared" si="146"/>
        <v>36-45</v>
      </c>
      <c r="M4676" t="str">
        <f t="shared" si="147"/>
        <v>0-500.000</v>
      </c>
    </row>
    <row r="4677" spans="1:13" x14ac:dyDescent="0.35">
      <c r="A4677">
        <v>1271</v>
      </c>
      <c r="B4677" t="s">
        <v>9</v>
      </c>
      <c r="C4677">
        <v>179401.84</v>
      </c>
      <c r="D4677" t="s">
        <v>10</v>
      </c>
      <c r="E4677" t="s">
        <v>16</v>
      </c>
      <c r="F4677" t="s">
        <v>12</v>
      </c>
      <c r="G4677" t="s">
        <v>13</v>
      </c>
      <c r="H4677" t="s">
        <v>13</v>
      </c>
      <c r="I4677">
        <v>24</v>
      </c>
      <c r="J4677" t="str">
        <f>IF(ABS((C4677-AVERAGE($C:$C))/_xlfn.STDEV.S(moras2[SALARIO]))&gt;1.96,"Atípico","No")</f>
        <v>No</v>
      </c>
      <c r="K4677" t="str">
        <f>IF(ABS((moras2[[#This Row],[EDAD]]-AVERAGE($I:$I))/_xlfn.STDEV.S($I:$I))&gt;1.96,"Atípico","No")</f>
        <v>No</v>
      </c>
      <c r="L4677" t="str">
        <f t="shared" si="146"/>
        <v>26-35</v>
      </c>
      <c r="M4677" t="str">
        <f t="shared" si="147"/>
        <v>0-500.000</v>
      </c>
    </row>
    <row r="4678" spans="1:13" x14ac:dyDescent="0.35">
      <c r="A4678">
        <v>569</v>
      </c>
      <c r="B4678" t="s">
        <v>9</v>
      </c>
      <c r="C4678">
        <v>179344</v>
      </c>
      <c r="D4678" t="s">
        <v>10</v>
      </c>
      <c r="E4678" t="s">
        <v>16</v>
      </c>
      <c r="F4678" t="s">
        <v>12</v>
      </c>
      <c r="G4678" t="s">
        <v>13</v>
      </c>
      <c r="H4678" t="s">
        <v>13</v>
      </c>
      <c r="I4678">
        <v>29</v>
      </c>
      <c r="J4678" t="str">
        <f>IF(ABS((C4678-AVERAGE($C:$C))/_xlfn.STDEV.S(moras2[SALARIO]))&gt;1.96,"Atípico","No")</f>
        <v>No</v>
      </c>
      <c r="K4678" t="str">
        <f>IF(ABS((moras2[[#This Row],[EDAD]]-AVERAGE($I:$I))/_xlfn.STDEV.S($I:$I))&gt;1.96,"Atípico","No")</f>
        <v>No</v>
      </c>
      <c r="L4678" t="str">
        <f t="shared" si="146"/>
        <v>26-35</v>
      </c>
      <c r="M4678" t="str">
        <f t="shared" si="147"/>
        <v>0-500.000</v>
      </c>
    </row>
    <row r="4679" spans="1:13" x14ac:dyDescent="0.35">
      <c r="A4679">
        <v>4337</v>
      </c>
      <c r="B4679" t="s">
        <v>15</v>
      </c>
      <c r="C4679">
        <v>179230</v>
      </c>
      <c r="D4679" t="s">
        <v>10</v>
      </c>
      <c r="E4679" t="s">
        <v>16</v>
      </c>
      <c r="F4679" t="s">
        <v>12</v>
      </c>
      <c r="G4679" t="s">
        <v>13</v>
      </c>
      <c r="H4679" t="s">
        <v>13</v>
      </c>
      <c r="I4679">
        <v>43</v>
      </c>
      <c r="J4679" t="str">
        <f>IF(ABS((C4679-AVERAGE($C:$C))/_xlfn.STDEV.S(moras2[SALARIO]))&gt;1.96,"Atípico","No")</f>
        <v>No</v>
      </c>
      <c r="K4679" t="str">
        <f>IF(ABS((moras2[[#This Row],[EDAD]]-AVERAGE($I:$I))/_xlfn.STDEV.S($I:$I))&gt;1.96,"Atípico","No")</f>
        <v>No</v>
      </c>
      <c r="L4679" t="str">
        <f t="shared" si="146"/>
        <v>36-45</v>
      </c>
      <c r="M4679" t="str">
        <f t="shared" si="147"/>
        <v>0-500.000</v>
      </c>
    </row>
    <row r="4680" spans="1:13" x14ac:dyDescent="0.35">
      <c r="A4680">
        <v>519</v>
      </c>
      <c r="B4680" t="s">
        <v>15</v>
      </c>
      <c r="C4680">
        <v>177298.8</v>
      </c>
      <c r="D4680" t="s">
        <v>10</v>
      </c>
      <c r="E4680" t="s">
        <v>16</v>
      </c>
      <c r="F4680" t="s">
        <v>12</v>
      </c>
      <c r="G4680" t="s">
        <v>13</v>
      </c>
      <c r="H4680" t="s">
        <v>13</v>
      </c>
      <c r="I4680">
        <v>33</v>
      </c>
      <c r="J4680" t="str">
        <f>IF(ABS((C4680-AVERAGE($C:$C))/_xlfn.STDEV.S(moras2[SALARIO]))&gt;1.96,"Atípico","No")</f>
        <v>No</v>
      </c>
      <c r="K4680" t="str">
        <f>IF(ABS((moras2[[#This Row],[EDAD]]-AVERAGE($I:$I))/_xlfn.STDEV.S($I:$I))&gt;1.96,"Atípico","No")</f>
        <v>No</v>
      </c>
      <c r="L4680" t="str">
        <f t="shared" si="146"/>
        <v>26-35</v>
      </c>
      <c r="M4680" t="str">
        <f t="shared" si="147"/>
        <v>0-500.000</v>
      </c>
    </row>
    <row r="4681" spans="1:13" x14ac:dyDescent="0.35">
      <c r="A4681">
        <v>2483</v>
      </c>
      <c r="B4681" t="s">
        <v>9</v>
      </c>
      <c r="C4681">
        <v>176400</v>
      </c>
      <c r="D4681" t="s">
        <v>10</v>
      </c>
      <c r="E4681" t="s">
        <v>16</v>
      </c>
      <c r="F4681" t="s">
        <v>12</v>
      </c>
      <c r="G4681" t="s">
        <v>13</v>
      </c>
      <c r="H4681" t="s">
        <v>13</v>
      </c>
      <c r="I4681">
        <v>27</v>
      </c>
      <c r="J4681" t="str">
        <f>IF(ABS((C4681-AVERAGE($C:$C))/_xlfn.STDEV.S(moras2[SALARIO]))&gt;1.96,"Atípico","No")</f>
        <v>No</v>
      </c>
      <c r="K4681" t="str">
        <f>IF(ABS((moras2[[#This Row],[EDAD]]-AVERAGE($I:$I))/_xlfn.STDEV.S($I:$I))&gt;1.96,"Atípico","No")</f>
        <v>No</v>
      </c>
      <c r="L4681" t="str">
        <f t="shared" si="146"/>
        <v>26-35</v>
      </c>
      <c r="M4681" t="str">
        <f t="shared" si="147"/>
        <v>0-500.000</v>
      </c>
    </row>
    <row r="4682" spans="1:13" x14ac:dyDescent="0.35">
      <c r="A4682">
        <v>1005</v>
      </c>
      <c r="B4682" t="s">
        <v>15</v>
      </c>
      <c r="C4682">
        <v>176387.09</v>
      </c>
      <c r="D4682" t="s">
        <v>14</v>
      </c>
      <c r="E4682" t="s">
        <v>11</v>
      </c>
      <c r="F4682" t="s">
        <v>12</v>
      </c>
      <c r="G4682" t="s">
        <v>13</v>
      </c>
      <c r="H4682" t="s">
        <v>13</v>
      </c>
      <c r="I4682">
        <v>88</v>
      </c>
      <c r="J4682" t="str">
        <f>IF(ABS((C4682-AVERAGE($C:$C))/_xlfn.STDEV.S(moras2[SALARIO]))&gt;1.96,"Atípico","No")</f>
        <v>No</v>
      </c>
      <c r="K4682" t="str">
        <f>IF(ABS((moras2[[#This Row],[EDAD]]-AVERAGE($I:$I))/_xlfn.STDEV.S($I:$I))&gt;1.96,"Atípico","No")</f>
        <v>Atípico</v>
      </c>
      <c r="L4682" t="str">
        <f t="shared" si="146"/>
        <v>56+</v>
      </c>
      <c r="M4682" t="str">
        <f t="shared" si="147"/>
        <v>0-500.000</v>
      </c>
    </row>
    <row r="4683" spans="1:13" x14ac:dyDescent="0.35">
      <c r="A4683">
        <v>2371</v>
      </c>
      <c r="B4683" t="s">
        <v>9</v>
      </c>
      <c r="C4683">
        <v>175874.58</v>
      </c>
      <c r="D4683" t="s">
        <v>10</v>
      </c>
      <c r="E4683" t="s">
        <v>16</v>
      </c>
      <c r="F4683" t="s">
        <v>12</v>
      </c>
      <c r="G4683" t="s">
        <v>13</v>
      </c>
      <c r="H4683" t="s">
        <v>12</v>
      </c>
      <c r="I4683">
        <v>38</v>
      </c>
      <c r="J4683" t="str">
        <f>IF(ABS((C4683-AVERAGE($C:$C))/_xlfn.STDEV.S(moras2[SALARIO]))&gt;1.96,"Atípico","No")</f>
        <v>No</v>
      </c>
      <c r="K4683" t="str">
        <f>IF(ABS((moras2[[#This Row],[EDAD]]-AVERAGE($I:$I))/_xlfn.STDEV.S($I:$I))&gt;1.96,"Atípico","No")</f>
        <v>No</v>
      </c>
      <c r="L4683" t="str">
        <f t="shared" si="146"/>
        <v>36-45</v>
      </c>
      <c r="M4683" t="str">
        <f t="shared" si="147"/>
        <v>0-500.000</v>
      </c>
    </row>
    <row r="4684" spans="1:13" x14ac:dyDescent="0.35">
      <c r="A4684">
        <v>2660</v>
      </c>
      <c r="B4684" t="s">
        <v>9</v>
      </c>
      <c r="C4684">
        <v>175367.76</v>
      </c>
      <c r="D4684" t="s">
        <v>10</v>
      </c>
      <c r="E4684" t="s">
        <v>16</v>
      </c>
      <c r="F4684" t="s">
        <v>12</v>
      </c>
      <c r="G4684" t="s">
        <v>13</v>
      </c>
      <c r="H4684" t="s">
        <v>13</v>
      </c>
      <c r="I4684">
        <v>36</v>
      </c>
      <c r="J4684" t="str">
        <f>IF(ABS((C4684-AVERAGE($C:$C))/_xlfn.STDEV.S(moras2[SALARIO]))&gt;1.96,"Atípico","No")</f>
        <v>No</v>
      </c>
      <c r="K4684" t="str">
        <f>IF(ABS((moras2[[#This Row],[EDAD]]-AVERAGE($I:$I))/_xlfn.STDEV.S($I:$I))&gt;1.96,"Atípico","No")</f>
        <v>No</v>
      </c>
      <c r="L4684" t="str">
        <f t="shared" si="146"/>
        <v>36-45</v>
      </c>
      <c r="M4684" t="str">
        <f t="shared" si="147"/>
        <v>0-500.000</v>
      </c>
    </row>
    <row r="4685" spans="1:13" x14ac:dyDescent="0.35">
      <c r="A4685">
        <v>3445</v>
      </c>
      <c r="B4685" t="s">
        <v>9</v>
      </c>
      <c r="C4685">
        <v>175130</v>
      </c>
      <c r="D4685" t="s">
        <v>10</v>
      </c>
      <c r="E4685" t="s">
        <v>11</v>
      </c>
      <c r="F4685" t="s">
        <v>12</v>
      </c>
      <c r="G4685" t="s">
        <v>13</v>
      </c>
      <c r="H4685" t="s">
        <v>13</v>
      </c>
      <c r="I4685">
        <v>36</v>
      </c>
      <c r="J4685" t="str">
        <f>IF(ABS((C4685-AVERAGE($C:$C))/_xlfn.STDEV.S(moras2[SALARIO]))&gt;1.96,"Atípico","No")</f>
        <v>No</v>
      </c>
      <c r="K4685" t="str">
        <f>IF(ABS((moras2[[#This Row],[EDAD]]-AVERAGE($I:$I))/_xlfn.STDEV.S($I:$I))&gt;1.96,"Atípico","No")</f>
        <v>No</v>
      </c>
      <c r="L4685" t="str">
        <f t="shared" si="146"/>
        <v>36-45</v>
      </c>
      <c r="M4685" t="str">
        <f t="shared" si="147"/>
        <v>0-500.000</v>
      </c>
    </row>
    <row r="4686" spans="1:13" x14ac:dyDescent="0.35">
      <c r="A4686">
        <v>540</v>
      </c>
      <c r="B4686" t="s">
        <v>9</v>
      </c>
      <c r="C4686">
        <v>175000</v>
      </c>
      <c r="D4686" t="s">
        <v>10</v>
      </c>
      <c r="E4686" t="s">
        <v>16</v>
      </c>
      <c r="F4686" t="s">
        <v>12</v>
      </c>
      <c r="G4686" t="s">
        <v>13</v>
      </c>
      <c r="H4686" t="s">
        <v>13</v>
      </c>
      <c r="I4686">
        <v>29</v>
      </c>
      <c r="J4686" t="str">
        <f>IF(ABS((C4686-AVERAGE($C:$C))/_xlfn.STDEV.S(moras2[SALARIO]))&gt;1.96,"Atípico","No")</f>
        <v>No</v>
      </c>
      <c r="K4686" t="str">
        <f>IF(ABS((moras2[[#This Row],[EDAD]]-AVERAGE($I:$I))/_xlfn.STDEV.S($I:$I))&gt;1.96,"Atípico","No")</f>
        <v>No</v>
      </c>
      <c r="L4686" t="str">
        <f t="shared" si="146"/>
        <v>26-35</v>
      </c>
      <c r="M4686" t="str">
        <f t="shared" si="147"/>
        <v>0-500.000</v>
      </c>
    </row>
    <row r="4687" spans="1:13" x14ac:dyDescent="0.35">
      <c r="A4687">
        <v>3240</v>
      </c>
      <c r="B4687" t="s">
        <v>15</v>
      </c>
      <c r="C4687">
        <v>175000</v>
      </c>
      <c r="D4687" t="s">
        <v>10</v>
      </c>
      <c r="E4687" t="s">
        <v>16</v>
      </c>
      <c r="F4687" t="s">
        <v>12</v>
      </c>
      <c r="G4687" t="s">
        <v>13</v>
      </c>
      <c r="H4687" t="s">
        <v>13</v>
      </c>
      <c r="I4687">
        <v>31</v>
      </c>
      <c r="J4687" t="str">
        <f>IF(ABS((C4687-AVERAGE($C:$C))/_xlfn.STDEV.S(moras2[SALARIO]))&gt;1.96,"Atípico","No")</f>
        <v>No</v>
      </c>
      <c r="K4687" t="str">
        <f>IF(ABS((moras2[[#This Row],[EDAD]]-AVERAGE($I:$I))/_xlfn.STDEV.S($I:$I))&gt;1.96,"Atípico","No")</f>
        <v>No</v>
      </c>
      <c r="L4687" t="str">
        <f t="shared" si="146"/>
        <v>26-35</v>
      </c>
      <c r="M4687" t="str">
        <f t="shared" si="147"/>
        <v>0-500.000</v>
      </c>
    </row>
    <row r="4688" spans="1:13" x14ac:dyDescent="0.35">
      <c r="A4688">
        <v>3401</v>
      </c>
      <c r="B4688" t="s">
        <v>9</v>
      </c>
      <c r="C4688">
        <v>175000</v>
      </c>
      <c r="D4688" t="s">
        <v>10</v>
      </c>
      <c r="E4688" t="s">
        <v>16</v>
      </c>
      <c r="F4688" t="s">
        <v>12</v>
      </c>
      <c r="G4688" t="s">
        <v>13</v>
      </c>
      <c r="H4688" t="s">
        <v>13</v>
      </c>
      <c r="I4688">
        <v>32</v>
      </c>
      <c r="J4688" t="str">
        <f>IF(ABS((C4688-AVERAGE($C:$C))/_xlfn.STDEV.S(moras2[SALARIO]))&gt;1.96,"Atípico","No")</f>
        <v>No</v>
      </c>
      <c r="K4688" t="str">
        <f>IF(ABS((moras2[[#This Row],[EDAD]]-AVERAGE($I:$I))/_xlfn.STDEV.S($I:$I))&gt;1.96,"Atípico","No")</f>
        <v>No</v>
      </c>
      <c r="L4688" t="str">
        <f t="shared" si="146"/>
        <v>26-35</v>
      </c>
      <c r="M4688" t="str">
        <f t="shared" si="147"/>
        <v>0-500.000</v>
      </c>
    </row>
    <row r="4689" spans="1:13" x14ac:dyDescent="0.35">
      <c r="A4689">
        <v>2015</v>
      </c>
      <c r="B4689" t="s">
        <v>9</v>
      </c>
      <c r="C4689">
        <v>175000</v>
      </c>
      <c r="D4689" t="s">
        <v>10</v>
      </c>
      <c r="E4689" t="s">
        <v>16</v>
      </c>
      <c r="F4689" t="s">
        <v>12</v>
      </c>
      <c r="G4689" t="s">
        <v>13</v>
      </c>
      <c r="H4689" t="s">
        <v>13</v>
      </c>
      <c r="I4689">
        <v>39</v>
      </c>
      <c r="J4689" t="str">
        <f>IF(ABS((C4689-AVERAGE($C:$C))/_xlfn.STDEV.S(moras2[SALARIO]))&gt;1.96,"Atípico","No")</f>
        <v>No</v>
      </c>
      <c r="K4689" t="str">
        <f>IF(ABS((moras2[[#This Row],[EDAD]]-AVERAGE($I:$I))/_xlfn.STDEV.S($I:$I))&gt;1.96,"Atípico","No")</f>
        <v>No</v>
      </c>
      <c r="L4689" t="str">
        <f t="shared" si="146"/>
        <v>36-45</v>
      </c>
      <c r="M4689" t="str">
        <f t="shared" si="147"/>
        <v>0-500.000</v>
      </c>
    </row>
    <row r="4690" spans="1:13" x14ac:dyDescent="0.35">
      <c r="A4690">
        <v>3968</v>
      </c>
      <c r="B4690" t="s">
        <v>15</v>
      </c>
      <c r="C4690">
        <v>175000</v>
      </c>
      <c r="D4690" t="s">
        <v>10</v>
      </c>
      <c r="E4690" t="s">
        <v>16</v>
      </c>
      <c r="F4690" t="s">
        <v>12</v>
      </c>
      <c r="G4690" t="s">
        <v>13</v>
      </c>
      <c r="H4690" t="s">
        <v>12</v>
      </c>
      <c r="I4690">
        <v>40</v>
      </c>
      <c r="J4690" t="str">
        <f>IF(ABS((C4690-AVERAGE($C:$C))/_xlfn.STDEV.S(moras2[SALARIO]))&gt;1.96,"Atípico","No")</f>
        <v>No</v>
      </c>
      <c r="K4690" t="str">
        <f>IF(ABS((moras2[[#This Row],[EDAD]]-AVERAGE($I:$I))/_xlfn.STDEV.S($I:$I))&gt;1.96,"Atípico","No")</f>
        <v>No</v>
      </c>
      <c r="L4690" t="str">
        <f t="shared" si="146"/>
        <v>36-45</v>
      </c>
      <c r="M4690" t="str">
        <f t="shared" si="147"/>
        <v>0-500.000</v>
      </c>
    </row>
    <row r="4691" spans="1:13" x14ac:dyDescent="0.35">
      <c r="A4691">
        <v>199</v>
      </c>
      <c r="B4691" t="s">
        <v>9</v>
      </c>
      <c r="C4691">
        <v>174167</v>
      </c>
      <c r="D4691" t="s">
        <v>10</v>
      </c>
      <c r="E4691" t="s">
        <v>16</v>
      </c>
      <c r="F4691" t="s">
        <v>12</v>
      </c>
      <c r="G4691" t="s">
        <v>12</v>
      </c>
      <c r="H4691" t="s">
        <v>13</v>
      </c>
      <c r="I4691">
        <v>32</v>
      </c>
      <c r="J4691" t="str">
        <f>IF(ABS((C4691-AVERAGE($C:$C))/_xlfn.STDEV.S(moras2[SALARIO]))&gt;1.96,"Atípico","No")</f>
        <v>No</v>
      </c>
      <c r="K4691" t="str">
        <f>IF(ABS((moras2[[#This Row],[EDAD]]-AVERAGE($I:$I))/_xlfn.STDEV.S($I:$I))&gt;1.96,"Atípico","No")</f>
        <v>No</v>
      </c>
      <c r="L4691" t="str">
        <f t="shared" si="146"/>
        <v>26-35</v>
      </c>
      <c r="M4691" t="str">
        <f t="shared" si="147"/>
        <v>0-500.000</v>
      </c>
    </row>
    <row r="4692" spans="1:13" x14ac:dyDescent="0.35">
      <c r="A4692">
        <v>250</v>
      </c>
      <c r="B4692" t="s">
        <v>15</v>
      </c>
      <c r="C4692">
        <v>173710</v>
      </c>
      <c r="D4692" t="s">
        <v>10</v>
      </c>
      <c r="E4692" t="s">
        <v>16</v>
      </c>
      <c r="F4692" t="s">
        <v>12</v>
      </c>
      <c r="G4692" t="s">
        <v>13</v>
      </c>
      <c r="H4692" t="s">
        <v>13</v>
      </c>
      <c r="I4692">
        <v>20</v>
      </c>
      <c r="J4692" t="str">
        <f>IF(ABS((C4692-AVERAGE($C:$C))/_xlfn.STDEV.S(moras2[SALARIO]))&gt;1.96,"Atípico","No")</f>
        <v>No</v>
      </c>
      <c r="K4692" t="str">
        <f>IF(ABS((moras2[[#This Row],[EDAD]]-AVERAGE($I:$I))/_xlfn.STDEV.S($I:$I))&gt;1.96,"Atípico","No")</f>
        <v>No</v>
      </c>
      <c r="L4692" t="str">
        <f t="shared" si="146"/>
        <v>26-35</v>
      </c>
      <c r="M4692" t="str">
        <f t="shared" si="147"/>
        <v>0-500.000</v>
      </c>
    </row>
    <row r="4693" spans="1:13" x14ac:dyDescent="0.35">
      <c r="A4693">
        <v>2980</v>
      </c>
      <c r="B4693" t="s">
        <v>9</v>
      </c>
      <c r="C4693">
        <v>173700</v>
      </c>
      <c r="D4693" t="s">
        <v>10</v>
      </c>
      <c r="E4693" t="s">
        <v>16</v>
      </c>
      <c r="F4693" t="s">
        <v>12</v>
      </c>
      <c r="G4693" t="s">
        <v>13</v>
      </c>
      <c r="H4693" t="s">
        <v>13</v>
      </c>
      <c r="I4693">
        <v>51</v>
      </c>
      <c r="J4693" t="str">
        <f>IF(ABS((C4693-AVERAGE($C:$C))/_xlfn.STDEV.S(moras2[SALARIO]))&gt;1.96,"Atípico","No")</f>
        <v>No</v>
      </c>
      <c r="K4693" t="str">
        <f>IF(ABS((moras2[[#This Row],[EDAD]]-AVERAGE($I:$I))/_xlfn.STDEV.S($I:$I))&gt;1.96,"Atípico","No")</f>
        <v>No</v>
      </c>
      <c r="L4693" t="str">
        <f t="shared" si="146"/>
        <v>46-55</v>
      </c>
      <c r="M4693" t="str">
        <f t="shared" si="147"/>
        <v>0-500.000</v>
      </c>
    </row>
    <row r="4694" spans="1:13" x14ac:dyDescent="0.35">
      <c r="A4694">
        <v>4757</v>
      </c>
      <c r="B4694" t="s">
        <v>15</v>
      </c>
      <c r="C4694">
        <v>173160</v>
      </c>
      <c r="D4694" t="s">
        <v>10</v>
      </c>
      <c r="E4694" t="s">
        <v>16</v>
      </c>
      <c r="F4694" t="s">
        <v>12</v>
      </c>
      <c r="G4694" t="s">
        <v>13</v>
      </c>
      <c r="H4694" t="s">
        <v>13</v>
      </c>
      <c r="I4694">
        <v>35</v>
      </c>
      <c r="J4694" t="str">
        <f>IF(ABS((C4694-AVERAGE($C:$C))/_xlfn.STDEV.S(moras2[SALARIO]))&gt;1.96,"Atípico","No")</f>
        <v>No</v>
      </c>
      <c r="K4694" t="str">
        <f>IF(ABS((moras2[[#This Row],[EDAD]]-AVERAGE($I:$I))/_xlfn.STDEV.S($I:$I))&gt;1.96,"Atípico","No")</f>
        <v>No</v>
      </c>
      <c r="L4694" t="str">
        <f t="shared" si="146"/>
        <v>26-35</v>
      </c>
      <c r="M4694" t="str">
        <f t="shared" si="147"/>
        <v>0-500.000</v>
      </c>
    </row>
    <row r="4695" spans="1:13" x14ac:dyDescent="0.35">
      <c r="A4695">
        <v>362</v>
      </c>
      <c r="B4695" t="s">
        <v>15</v>
      </c>
      <c r="C4695">
        <v>172428.6</v>
      </c>
      <c r="D4695" t="s">
        <v>10</v>
      </c>
      <c r="E4695" t="s">
        <v>16</v>
      </c>
      <c r="F4695" t="s">
        <v>12</v>
      </c>
      <c r="G4695" t="s">
        <v>13</v>
      </c>
      <c r="H4695" t="s">
        <v>13</v>
      </c>
      <c r="I4695">
        <v>27</v>
      </c>
      <c r="J4695" t="str">
        <f>IF(ABS((C4695-AVERAGE($C:$C))/_xlfn.STDEV.S(moras2[SALARIO]))&gt;1.96,"Atípico","No")</f>
        <v>No</v>
      </c>
      <c r="K4695" t="str">
        <f>IF(ABS((moras2[[#This Row],[EDAD]]-AVERAGE($I:$I))/_xlfn.STDEV.S($I:$I))&gt;1.96,"Atípico","No")</f>
        <v>No</v>
      </c>
      <c r="L4695" t="str">
        <f t="shared" si="146"/>
        <v>26-35</v>
      </c>
      <c r="M4695" t="str">
        <f t="shared" si="147"/>
        <v>0-500.000</v>
      </c>
    </row>
    <row r="4696" spans="1:13" x14ac:dyDescent="0.35">
      <c r="A4696">
        <v>4249</v>
      </c>
      <c r="B4696" t="s">
        <v>9</v>
      </c>
      <c r="C4696">
        <v>171013.5</v>
      </c>
      <c r="D4696" t="s">
        <v>10</v>
      </c>
      <c r="E4696" t="s">
        <v>16</v>
      </c>
      <c r="F4696" t="s">
        <v>12</v>
      </c>
      <c r="G4696" t="s">
        <v>13</v>
      </c>
      <c r="H4696" t="s">
        <v>13</v>
      </c>
      <c r="I4696">
        <v>24</v>
      </c>
      <c r="J4696" t="str">
        <f>IF(ABS((C4696-AVERAGE($C:$C))/_xlfn.STDEV.S(moras2[SALARIO]))&gt;1.96,"Atípico","No")</f>
        <v>No</v>
      </c>
      <c r="K4696" t="str">
        <f>IF(ABS((moras2[[#This Row],[EDAD]]-AVERAGE($I:$I))/_xlfn.STDEV.S($I:$I))&gt;1.96,"Atípico","No")</f>
        <v>No</v>
      </c>
      <c r="L4696" t="str">
        <f t="shared" si="146"/>
        <v>26-35</v>
      </c>
      <c r="M4696" t="str">
        <f t="shared" si="147"/>
        <v>0-500.000</v>
      </c>
    </row>
    <row r="4697" spans="1:13" x14ac:dyDescent="0.35">
      <c r="A4697">
        <v>2904</v>
      </c>
      <c r="B4697" t="s">
        <v>9</v>
      </c>
      <c r="C4697">
        <v>171000</v>
      </c>
      <c r="D4697" t="s">
        <v>10</v>
      </c>
      <c r="E4697" t="s">
        <v>16</v>
      </c>
      <c r="F4697" t="s">
        <v>12</v>
      </c>
      <c r="G4697" t="s">
        <v>13</v>
      </c>
      <c r="H4697" t="s">
        <v>13</v>
      </c>
      <c r="I4697">
        <v>56</v>
      </c>
      <c r="J4697" t="str">
        <f>IF(ABS((C4697-AVERAGE($C:$C))/_xlfn.STDEV.S(moras2[SALARIO]))&gt;1.96,"Atípico","No")</f>
        <v>No</v>
      </c>
      <c r="K4697" t="str">
        <f>IF(ABS((moras2[[#This Row],[EDAD]]-AVERAGE($I:$I))/_xlfn.STDEV.S($I:$I))&gt;1.96,"Atípico","No")</f>
        <v>No</v>
      </c>
      <c r="L4697" t="str">
        <f t="shared" si="146"/>
        <v>56+</v>
      </c>
      <c r="M4697" t="str">
        <f t="shared" si="147"/>
        <v>0-500.000</v>
      </c>
    </row>
    <row r="4698" spans="1:13" x14ac:dyDescent="0.35">
      <c r="A4698">
        <v>1433</v>
      </c>
      <c r="B4698" t="s">
        <v>15</v>
      </c>
      <c r="C4698">
        <v>170502</v>
      </c>
      <c r="D4698" t="s">
        <v>10</v>
      </c>
      <c r="E4698" t="s">
        <v>16</v>
      </c>
      <c r="F4698" t="s">
        <v>12</v>
      </c>
      <c r="G4698" t="s">
        <v>13</v>
      </c>
      <c r="H4698" t="s">
        <v>13</v>
      </c>
      <c r="I4698">
        <v>47</v>
      </c>
      <c r="J4698" t="str">
        <f>IF(ABS((C4698-AVERAGE($C:$C))/_xlfn.STDEV.S(moras2[SALARIO]))&gt;1.96,"Atípico","No")</f>
        <v>No</v>
      </c>
      <c r="K4698" t="str">
        <f>IF(ABS((moras2[[#This Row],[EDAD]]-AVERAGE($I:$I))/_xlfn.STDEV.S($I:$I))&gt;1.96,"Atípico","No")</f>
        <v>No</v>
      </c>
      <c r="L4698" t="str">
        <f t="shared" si="146"/>
        <v>46-55</v>
      </c>
      <c r="M4698" t="str">
        <f t="shared" si="147"/>
        <v>0-500.000</v>
      </c>
    </row>
    <row r="4699" spans="1:13" x14ac:dyDescent="0.35">
      <c r="A4699">
        <v>1277</v>
      </c>
      <c r="B4699" t="s">
        <v>9</v>
      </c>
      <c r="C4699">
        <v>170502</v>
      </c>
      <c r="D4699" t="s">
        <v>10</v>
      </c>
      <c r="E4699" t="s">
        <v>16</v>
      </c>
      <c r="F4699" t="s">
        <v>12</v>
      </c>
      <c r="G4699" t="s">
        <v>12</v>
      </c>
      <c r="H4699" t="s">
        <v>12</v>
      </c>
      <c r="I4699">
        <v>52</v>
      </c>
      <c r="J4699" t="str">
        <f>IF(ABS((C4699-AVERAGE($C:$C))/_xlfn.STDEV.S(moras2[SALARIO]))&gt;1.96,"Atípico","No")</f>
        <v>No</v>
      </c>
      <c r="K4699" t="str">
        <f>IF(ABS((moras2[[#This Row],[EDAD]]-AVERAGE($I:$I))/_xlfn.STDEV.S($I:$I))&gt;1.96,"Atípico","No")</f>
        <v>No</v>
      </c>
      <c r="L4699" t="str">
        <f t="shared" si="146"/>
        <v>46-55</v>
      </c>
      <c r="M4699" t="str">
        <f t="shared" si="147"/>
        <v>0-500.000</v>
      </c>
    </row>
    <row r="4700" spans="1:13" x14ac:dyDescent="0.35">
      <c r="A4700">
        <v>1891</v>
      </c>
      <c r="B4700" t="s">
        <v>9</v>
      </c>
      <c r="C4700">
        <v>170502</v>
      </c>
      <c r="D4700" t="s">
        <v>10</v>
      </c>
      <c r="E4700" t="s">
        <v>16</v>
      </c>
      <c r="F4700" t="s">
        <v>12</v>
      </c>
      <c r="G4700" t="s">
        <v>13</v>
      </c>
      <c r="H4700" t="s">
        <v>13</v>
      </c>
      <c r="I4700">
        <v>64</v>
      </c>
      <c r="J4700" t="str">
        <f>IF(ABS((C4700-AVERAGE($C:$C))/_xlfn.STDEV.S(moras2[SALARIO]))&gt;1.96,"Atípico","No")</f>
        <v>No</v>
      </c>
      <c r="K4700" t="str">
        <f>IF(ABS((moras2[[#This Row],[EDAD]]-AVERAGE($I:$I))/_xlfn.STDEV.S($I:$I))&gt;1.96,"Atípico","No")</f>
        <v>No</v>
      </c>
      <c r="L4700" t="str">
        <f t="shared" si="146"/>
        <v>56+</v>
      </c>
      <c r="M4700" t="str">
        <f t="shared" si="147"/>
        <v>0-500.000</v>
      </c>
    </row>
    <row r="4701" spans="1:13" x14ac:dyDescent="0.35">
      <c r="A4701">
        <v>2103</v>
      </c>
      <c r="B4701" t="s">
        <v>9</v>
      </c>
      <c r="C4701">
        <v>170440</v>
      </c>
      <c r="D4701" t="s">
        <v>10</v>
      </c>
      <c r="E4701" t="s">
        <v>16</v>
      </c>
      <c r="F4701" t="s">
        <v>12</v>
      </c>
      <c r="G4701" t="s">
        <v>13</v>
      </c>
      <c r="H4701" t="s">
        <v>13</v>
      </c>
      <c r="I4701">
        <v>42</v>
      </c>
      <c r="J4701" t="str">
        <f>IF(ABS((C4701-AVERAGE($C:$C))/_xlfn.STDEV.S(moras2[SALARIO]))&gt;1.96,"Atípico","No")</f>
        <v>No</v>
      </c>
      <c r="K4701" t="str">
        <f>IF(ABS((moras2[[#This Row],[EDAD]]-AVERAGE($I:$I))/_xlfn.STDEV.S($I:$I))&gt;1.96,"Atípico","No")</f>
        <v>No</v>
      </c>
      <c r="L4701" t="str">
        <f t="shared" si="146"/>
        <v>36-45</v>
      </c>
      <c r="M4701" t="str">
        <f t="shared" si="147"/>
        <v>0-500.000</v>
      </c>
    </row>
    <row r="4702" spans="1:13" x14ac:dyDescent="0.35">
      <c r="A4702">
        <v>1709</v>
      </c>
      <c r="B4702" t="s">
        <v>9</v>
      </c>
      <c r="C4702">
        <v>170439.67999999999</v>
      </c>
      <c r="D4702" t="s">
        <v>10</v>
      </c>
      <c r="E4702" t="s">
        <v>16</v>
      </c>
      <c r="F4702" t="s">
        <v>12</v>
      </c>
      <c r="G4702" t="s">
        <v>13</v>
      </c>
      <c r="H4702" t="s">
        <v>12</v>
      </c>
      <c r="I4702">
        <v>24</v>
      </c>
      <c r="J4702" t="str">
        <f>IF(ABS((C4702-AVERAGE($C:$C))/_xlfn.STDEV.S(moras2[SALARIO]))&gt;1.96,"Atípico","No")</f>
        <v>No</v>
      </c>
      <c r="K4702" t="str">
        <f>IF(ABS((moras2[[#This Row],[EDAD]]-AVERAGE($I:$I))/_xlfn.STDEV.S($I:$I))&gt;1.96,"Atípico","No")</f>
        <v>No</v>
      </c>
      <c r="L4702" t="str">
        <f t="shared" si="146"/>
        <v>26-35</v>
      </c>
      <c r="M4702" t="str">
        <f t="shared" si="147"/>
        <v>0-500.000</v>
      </c>
    </row>
    <row r="4703" spans="1:13" x14ac:dyDescent="0.35">
      <c r="A4703">
        <v>3912</v>
      </c>
      <c r="B4703" t="s">
        <v>15</v>
      </c>
      <c r="C4703">
        <v>170248</v>
      </c>
      <c r="D4703" t="s">
        <v>10</v>
      </c>
      <c r="E4703" t="s">
        <v>16</v>
      </c>
      <c r="F4703" t="s">
        <v>12</v>
      </c>
      <c r="G4703" t="s">
        <v>13</v>
      </c>
      <c r="H4703" t="s">
        <v>13</v>
      </c>
      <c r="I4703">
        <v>20</v>
      </c>
      <c r="J4703" t="str">
        <f>IF(ABS((C4703-AVERAGE($C:$C))/_xlfn.STDEV.S(moras2[SALARIO]))&gt;1.96,"Atípico","No")</f>
        <v>No</v>
      </c>
      <c r="K4703" t="str">
        <f>IF(ABS((moras2[[#This Row],[EDAD]]-AVERAGE($I:$I))/_xlfn.STDEV.S($I:$I))&gt;1.96,"Atípico","No")</f>
        <v>No</v>
      </c>
      <c r="L4703" t="str">
        <f t="shared" si="146"/>
        <v>26-35</v>
      </c>
      <c r="M4703" t="str">
        <f t="shared" si="147"/>
        <v>0-500.000</v>
      </c>
    </row>
    <row r="4704" spans="1:13" x14ac:dyDescent="0.35">
      <c r="A4704">
        <v>1174</v>
      </c>
      <c r="B4704" t="s">
        <v>9</v>
      </c>
      <c r="C4704">
        <v>170013.99</v>
      </c>
      <c r="D4704" t="s">
        <v>10</v>
      </c>
      <c r="E4704" t="s">
        <v>16</v>
      </c>
      <c r="F4704" t="s">
        <v>12</v>
      </c>
      <c r="G4704" t="s">
        <v>13</v>
      </c>
      <c r="H4704" t="s">
        <v>13</v>
      </c>
      <c r="I4704">
        <v>40</v>
      </c>
      <c r="J4704" t="str">
        <f>IF(ABS((C4704-AVERAGE($C:$C))/_xlfn.STDEV.S(moras2[SALARIO]))&gt;1.96,"Atípico","No")</f>
        <v>No</v>
      </c>
      <c r="K4704" t="str">
        <f>IF(ABS((moras2[[#This Row],[EDAD]]-AVERAGE($I:$I))/_xlfn.STDEV.S($I:$I))&gt;1.96,"Atípico","No")</f>
        <v>No</v>
      </c>
      <c r="L4704" t="str">
        <f t="shared" si="146"/>
        <v>36-45</v>
      </c>
      <c r="M4704" t="str">
        <f t="shared" si="147"/>
        <v>0-500.000</v>
      </c>
    </row>
    <row r="4705" spans="1:13" x14ac:dyDescent="0.35">
      <c r="A4705">
        <v>4205</v>
      </c>
      <c r="B4705" t="s">
        <v>15</v>
      </c>
      <c r="C4705">
        <v>169507</v>
      </c>
      <c r="D4705" t="s">
        <v>10</v>
      </c>
      <c r="E4705" t="s">
        <v>16</v>
      </c>
      <c r="F4705" t="s">
        <v>12</v>
      </c>
      <c r="G4705" t="s">
        <v>12</v>
      </c>
      <c r="H4705" t="s">
        <v>13</v>
      </c>
      <c r="I4705">
        <v>53</v>
      </c>
      <c r="J4705" t="str">
        <f>IF(ABS((C4705-AVERAGE($C:$C))/_xlfn.STDEV.S(moras2[SALARIO]))&gt;1.96,"Atípico","No")</f>
        <v>No</v>
      </c>
      <c r="K4705" t="str">
        <f>IF(ABS((moras2[[#This Row],[EDAD]]-AVERAGE($I:$I))/_xlfn.STDEV.S($I:$I))&gt;1.96,"Atípico","No")</f>
        <v>No</v>
      </c>
      <c r="L4705" t="str">
        <f t="shared" si="146"/>
        <v>46-55</v>
      </c>
      <c r="M4705" t="str">
        <f t="shared" si="147"/>
        <v>0-500.000</v>
      </c>
    </row>
    <row r="4706" spans="1:13" x14ac:dyDescent="0.35">
      <c r="A4706">
        <v>2597</v>
      </c>
      <c r="B4706" t="s">
        <v>9</v>
      </c>
      <c r="C4706">
        <v>169374</v>
      </c>
      <c r="D4706" t="s">
        <v>10</v>
      </c>
      <c r="E4706" t="s">
        <v>16</v>
      </c>
      <c r="F4706" t="s">
        <v>12</v>
      </c>
      <c r="G4706" t="s">
        <v>12</v>
      </c>
      <c r="H4706" t="s">
        <v>12</v>
      </c>
      <c r="I4706">
        <v>44</v>
      </c>
      <c r="J4706" t="str">
        <f>IF(ABS((C4706-AVERAGE($C:$C))/_xlfn.STDEV.S(moras2[SALARIO]))&gt;1.96,"Atípico","No")</f>
        <v>No</v>
      </c>
      <c r="K4706" t="str">
        <f>IF(ABS((moras2[[#This Row],[EDAD]]-AVERAGE($I:$I))/_xlfn.STDEV.S($I:$I))&gt;1.96,"Atípico","No")</f>
        <v>No</v>
      </c>
      <c r="L4706" t="str">
        <f t="shared" si="146"/>
        <v>36-45</v>
      </c>
      <c r="M4706" t="str">
        <f t="shared" si="147"/>
        <v>0-500.000</v>
      </c>
    </row>
    <row r="4707" spans="1:13" x14ac:dyDescent="0.35">
      <c r="A4707">
        <v>889</v>
      </c>
      <c r="B4707" t="s">
        <v>9</v>
      </c>
      <c r="C4707">
        <v>168300</v>
      </c>
      <c r="D4707" t="s">
        <v>10</v>
      </c>
      <c r="E4707" t="s">
        <v>16</v>
      </c>
      <c r="F4707" t="s">
        <v>12</v>
      </c>
      <c r="G4707" t="s">
        <v>12</v>
      </c>
      <c r="H4707" t="s">
        <v>13</v>
      </c>
      <c r="I4707">
        <v>23</v>
      </c>
      <c r="J4707" t="str">
        <f>IF(ABS((C4707-AVERAGE($C:$C))/_xlfn.STDEV.S(moras2[SALARIO]))&gt;1.96,"Atípico","No")</f>
        <v>No</v>
      </c>
      <c r="K4707" t="str">
        <f>IF(ABS((moras2[[#This Row],[EDAD]]-AVERAGE($I:$I))/_xlfn.STDEV.S($I:$I))&gt;1.96,"Atípico","No")</f>
        <v>No</v>
      </c>
      <c r="L4707" t="str">
        <f t="shared" si="146"/>
        <v>26-35</v>
      </c>
      <c r="M4707" t="str">
        <f t="shared" si="147"/>
        <v>0-500.000</v>
      </c>
    </row>
    <row r="4708" spans="1:13" x14ac:dyDescent="0.35">
      <c r="A4708">
        <v>880</v>
      </c>
      <c r="B4708" t="s">
        <v>15</v>
      </c>
      <c r="C4708">
        <v>166295</v>
      </c>
      <c r="D4708" t="s">
        <v>10</v>
      </c>
      <c r="E4708" t="s">
        <v>16</v>
      </c>
      <c r="F4708" t="s">
        <v>12</v>
      </c>
      <c r="G4708" t="s">
        <v>13</v>
      </c>
      <c r="H4708" t="s">
        <v>13</v>
      </c>
      <c r="I4708">
        <v>50</v>
      </c>
      <c r="J4708" t="str">
        <f>IF(ABS((C4708-AVERAGE($C:$C))/_xlfn.STDEV.S(moras2[SALARIO]))&gt;1.96,"Atípico","No")</f>
        <v>No</v>
      </c>
      <c r="K4708" t="str">
        <f>IF(ABS((moras2[[#This Row],[EDAD]]-AVERAGE($I:$I))/_xlfn.STDEV.S($I:$I))&gt;1.96,"Atípico","No")</f>
        <v>No</v>
      </c>
      <c r="L4708" t="str">
        <f t="shared" si="146"/>
        <v>46-55</v>
      </c>
      <c r="M4708" t="str">
        <f t="shared" si="147"/>
        <v>0-500.000</v>
      </c>
    </row>
    <row r="4709" spans="1:13" x14ac:dyDescent="0.35">
      <c r="A4709">
        <v>1584</v>
      </c>
      <c r="B4709" t="s">
        <v>15</v>
      </c>
      <c r="C4709">
        <v>165972.39000000001</v>
      </c>
      <c r="D4709" t="s">
        <v>10</v>
      </c>
      <c r="E4709" t="s">
        <v>16</v>
      </c>
      <c r="F4709" t="s">
        <v>12</v>
      </c>
      <c r="G4709" t="s">
        <v>12</v>
      </c>
      <c r="H4709" t="s">
        <v>13</v>
      </c>
      <c r="I4709">
        <v>28</v>
      </c>
      <c r="J4709" t="str">
        <f>IF(ABS((C4709-AVERAGE($C:$C))/_xlfn.STDEV.S(moras2[SALARIO]))&gt;1.96,"Atípico","No")</f>
        <v>No</v>
      </c>
      <c r="K4709" t="str">
        <f>IF(ABS((moras2[[#This Row],[EDAD]]-AVERAGE($I:$I))/_xlfn.STDEV.S($I:$I))&gt;1.96,"Atípico","No")</f>
        <v>No</v>
      </c>
      <c r="L4709" t="str">
        <f t="shared" si="146"/>
        <v>26-35</v>
      </c>
      <c r="M4709" t="str">
        <f t="shared" si="147"/>
        <v>0-500.000</v>
      </c>
    </row>
    <row r="4710" spans="1:13" x14ac:dyDescent="0.35">
      <c r="A4710">
        <v>186</v>
      </c>
      <c r="B4710" t="s">
        <v>9</v>
      </c>
      <c r="C4710">
        <v>165495</v>
      </c>
      <c r="D4710" t="s">
        <v>10</v>
      </c>
      <c r="E4710" t="s">
        <v>16</v>
      </c>
      <c r="F4710" t="s">
        <v>12</v>
      </c>
      <c r="G4710" t="s">
        <v>13</v>
      </c>
      <c r="H4710" t="s">
        <v>13</v>
      </c>
      <c r="I4710">
        <v>59</v>
      </c>
      <c r="J4710" t="str">
        <f>IF(ABS((C4710-AVERAGE($C:$C))/_xlfn.STDEV.S(moras2[SALARIO]))&gt;1.96,"Atípico","No")</f>
        <v>No</v>
      </c>
      <c r="K4710" t="str">
        <f>IF(ABS((moras2[[#This Row],[EDAD]]-AVERAGE($I:$I))/_xlfn.STDEV.S($I:$I))&gt;1.96,"Atípico","No")</f>
        <v>No</v>
      </c>
      <c r="L4710" t="str">
        <f t="shared" si="146"/>
        <v>56+</v>
      </c>
      <c r="M4710" t="str">
        <f t="shared" si="147"/>
        <v>0-500.000</v>
      </c>
    </row>
    <row r="4711" spans="1:13" x14ac:dyDescent="0.35">
      <c r="A4711">
        <v>1687</v>
      </c>
      <c r="B4711" t="s">
        <v>9</v>
      </c>
      <c r="C4711">
        <v>165000</v>
      </c>
      <c r="D4711" t="s">
        <v>10</v>
      </c>
      <c r="E4711" t="s">
        <v>16</v>
      </c>
      <c r="F4711" t="s">
        <v>12</v>
      </c>
      <c r="G4711" t="s">
        <v>13</v>
      </c>
      <c r="H4711" t="s">
        <v>13</v>
      </c>
      <c r="I4711">
        <v>38</v>
      </c>
      <c r="J4711" t="str">
        <f>IF(ABS((C4711-AVERAGE($C:$C))/_xlfn.STDEV.S(moras2[SALARIO]))&gt;1.96,"Atípico","No")</f>
        <v>No</v>
      </c>
      <c r="K4711" t="str">
        <f>IF(ABS((moras2[[#This Row],[EDAD]]-AVERAGE($I:$I))/_xlfn.STDEV.S($I:$I))&gt;1.96,"Atípico","No")</f>
        <v>No</v>
      </c>
      <c r="L4711" t="str">
        <f t="shared" si="146"/>
        <v>36-45</v>
      </c>
      <c r="M4711" t="str">
        <f t="shared" si="147"/>
        <v>0-500.000</v>
      </c>
    </row>
    <row r="4712" spans="1:13" x14ac:dyDescent="0.35">
      <c r="A4712">
        <v>1202</v>
      </c>
      <c r="B4712" t="s">
        <v>15</v>
      </c>
      <c r="C4712">
        <v>164917</v>
      </c>
      <c r="D4712" t="s">
        <v>10</v>
      </c>
      <c r="E4712" t="s">
        <v>11</v>
      </c>
      <c r="F4712" t="s">
        <v>12</v>
      </c>
      <c r="G4712" t="s">
        <v>13</v>
      </c>
      <c r="H4712" t="s">
        <v>13</v>
      </c>
      <c r="I4712">
        <v>42</v>
      </c>
      <c r="J4712" t="str">
        <f>IF(ABS((C4712-AVERAGE($C:$C))/_xlfn.STDEV.S(moras2[SALARIO]))&gt;1.96,"Atípico","No")</f>
        <v>No</v>
      </c>
      <c r="K4712" t="str">
        <f>IF(ABS((moras2[[#This Row],[EDAD]]-AVERAGE($I:$I))/_xlfn.STDEV.S($I:$I))&gt;1.96,"Atípico","No")</f>
        <v>No</v>
      </c>
      <c r="L4712" t="str">
        <f t="shared" si="146"/>
        <v>36-45</v>
      </c>
      <c r="M4712" t="str">
        <f t="shared" si="147"/>
        <v>0-500.000</v>
      </c>
    </row>
    <row r="4713" spans="1:13" x14ac:dyDescent="0.35">
      <c r="A4713">
        <v>3992</v>
      </c>
      <c r="B4713" t="s">
        <v>15</v>
      </c>
      <c r="C4713">
        <v>164853.32999999999</v>
      </c>
      <c r="D4713" t="s">
        <v>10</v>
      </c>
      <c r="E4713" t="s">
        <v>16</v>
      </c>
      <c r="F4713" t="s">
        <v>12</v>
      </c>
      <c r="G4713" t="s">
        <v>13</v>
      </c>
      <c r="H4713" t="s">
        <v>13</v>
      </c>
      <c r="I4713">
        <v>25</v>
      </c>
      <c r="J4713" t="str">
        <f>IF(ABS((C4713-AVERAGE($C:$C))/_xlfn.STDEV.S(moras2[SALARIO]))&gt;1.96,"Atípico","No")</f>
        <v>No</v>
      </c>
      <c r="K4713" t="str">
        <f>IF(ABS((moras2[[#This Row],[EDAD]]-AVERAGE($I:$I))/_xlfn.STDEV.S($I:$I))&gt;1.96,"Atípico","No")</f>
        <v>No</v>
      </c>
      <c r="L4713" t="str">
        <f t="shared" si="146"/>
        <v>26-35</v>
      </c>
      <c r="M4713" t="str">
        <f t="shared" si="147"/>
        <v>0-500.000</v>
      </c>
    </row>
    <row r="4714" spans="1:13" x14ac:dyDescent="0.35">
      <c r="A4714">
        <v>2078</v>
      </c>
      <c r="B4714" t="s">
        <v>15</v>
      </c>
      <c r="C4714">
        <v>161550</v>
      </c>
      <c r="D4714" t="s">
        <v>10</v>
      </c>
      <c r="E4714" t="s">
        <v>16</v>
      </c>
      <c r="F4714" t="s">
        <v>12</v>
      </c>
      <c r="G4714" t="s">
        <v>13</v>
      </c>
      <c r="H4714" t="s">
        <v>13</v>
      </c>
      <c r="I4714">
        <v>39</v>
      </c>
      <c r="J4714" t="str">
        <f>IF(ABS((C4714-AVERAGE($C:$C))/_xlfn.STDEV.S(moras2[SALARIO]))&gt;1.96,"Atípico","No")</f>
        <v>No</v>
      </c>
      <c r="K4714" t="str">
        <f>IF(ABS((moras2[[#This Row],[EDAD]]-AVERAGE($I:$I))/_xlfn.STDEV.S($I:$I))&gt;1.96,"Atípico","No")</f>
        <v>No</v>
      </c>
      <c r="L4714" t="str">
        <f t="shared" si="146"/>
        <v>36-45</v>
      </c>
      <c r="M4714" t="str">
        <f t="shared" si="147"/>
        <v>0-500.000</v>
      </c>
    </row>
    <row r="4715" spans="1:13" x14ac:dyDescent="0.35">
      <c r="A4715">
        <v>4532</v>
      </c>
      <c r="B4715" t="s">
        <v>9</v>
      </c>
      <c r="C4715">
        <v>161084.29999999999</v>
      </c>
      <c r="D4715" t="s">
        <v>10</v>
      </c>
      <c r="E4715" t="s">
        <v>11</v>
      </c>
      <c r="F4715" t="s">
        <v>12</v>
      </c>
      <c r="G4715" t="s">
        <v>13</v>
      </c>
      <c r="H4715" t="s">
        <v>13</v>
      </c>
      <c r="I4715">
        <v>42</v>
      </c>
      <c r="J4715" t="str">
        <f>IF(ABS((C4715-AVERAGE($C:$C))/_xlfn.STDEV.S(moras2[SALARIO]))&gt;1.96,"Atípico","No")</f>
        <v>No</v>
      </c>
      <c r="K4715" t="str">
        <f>IF(ABS((moras2[[#This Row],[EDAD]]-AVERAGE($I:$I))/_xlfn.STDEV.S($I:$I))&gt;1.96,"Atípico","No")</f>
        <v>No</v>
      </c>
      <c r="L4715" t="str">
        <f t="shared" si="146"/>
        <v>36-45</v>
      </c>
      <c r="M4715" t="str">
        <f t="shared" si="147"/>
        <v>0-500.000</v>
      </c>
    </row>
    <row r="4716" spans="1:13" x14ac:dyDescent="0.35">
      <c r="A4716">
        <v>4712</v>
      </c>
      <c r="B4716" t="s">
        <v>15</v>
      </c>
      <c r="C4716">
        <v>160481</v>
      </c>
      <c r="D4716" t="s">
        <v>10</v>
      </c>
      <c r="E4716" t="s">
        <v>11</v>
      </c>
      <c r="F4716" t="s">
        <v>12</v>
      </c>
      <c r="G4716" t="s">
        <v>13</v>
      </c>
      <c r="H4716" t="s">
        <v>13</v>
      </c>
      <c r="I4716">
        <v>26</v>
      </c>
      <c r="J4716" t="str">
        <f>IF(ABS((C4716-AVERAGE($C:$C))/_xlfn.STDEV.S(moras2[SALARIO]))&gt;1.96,"Atípico","No")</f>
        <v>No</v>
      </c>
      <c r="K4716" t="str">
        <f>IF(ABS((moras2[[#This Row],[EDAD]]-AVERAGE($I:$I))/_xlfn.STDEV.S($I:$I))&gt;1.96,"Atípico","No")</f>
        <v>No</v>
      </c>
      <c r="L4716" t="str">
        <f t="shared" si="146"/>
        <v>26-35</v>
      </c>
      <c r="M4716" t="str">
        <f t="shared" si="147"/>
        <v>0-500.000</v>
      </c>
    </row>
    <row r="4717" spans="1:13" x14ac:dyDescent="0.35">
      <c r="A4717">
        <v>2109</v>
      </c>
      <c r="B4717" t="s">
        <v>9</v>
      </c>
      <c r="C4717">
        <v>160000</v>
      </c>
      <c r="D4717" t="s">
        <v>10</v>
      </c>
      <c r="E4717" t="s">
        <v>16</v>
      </c>
      <c r="F4717" t="s">
        <v>12</v>
      </c>
      <c r="G4717" t="s">
        <v>12</v>
      </c>
      <c r="H4717" t="s">
        <v>13</v>
      </c>
      <c r="I4717">
        <v>26</v>
      </c>
      <c r="J4717" t="str">
        <f>IF(ABS((C4717-AVERAGE($C:$C))/_xlfn.STDEV.S(moras2[SALARIO]))&gt;1.96,"Atípico","No")</f>
        <v>No</v>
      </c>
      <c r="K4717" t="str">
        <f>IF(ABS((moras2[[#This Row],[EDAD]]-AVERAGE($I:$I))/_xlfn.STDEV.S($I:$I))&gt;1.96,"Atípico","No")</f>
        <v>No</v>
      </c>
      <c r="L4717" t="str">
        <f t="shared" si="146"/>
        <v>26-35</v>
      </c>
      <c r="M4717" t="str">
        <f t="shared" si="147"/>
        <v>0-500.000</v>
      </c>
    </row>
    <row r="4718" spans="1:13" x14ac:dyDescent="0.35">
      <c r="A4718">
        <v>645</v>
      </c>
      <c r="B4718" t="s">
        <v>15</v>
      </c>
      <c r="C4718">
        <v>159787.23000000001</v>
      </c>
      <c r="D4718" t="s">
        <v>10</v>
      </c>
      <c r="E4718" t="s">
        <v>16</v>
      </c>
      <c r="F4718" t="s">
        <v>12</v>
      </c>
      <c r="G4718" t="s">
        <v>13</v>
      </c>
      <c r="H4718" t="s">
        <v>13</v>
      </c>
      <c r="I4718">
        <v>36</v>
      </c>
      <c r="J4718" t="str">
        <f>IF(ABS((C4718-AVERAGE($C:$C))/_xlfn.STDEV.S(moras2[SALARIO]))&gt;1.96,"Atípico","No")</f>
        <v>No</v>
      </c>
      <c r="K4718" t="str">
        <f>IF(ABS((moras2[[#This Row],[EDAD]]-AVERAGE($I:$I))/_xlfn.STDEV.S($I:$I))&gt;1.96,"Atípico","No")</f>
        <v>No</v>
      </c>
      <c r="L4718" t="str">
        <f t="shared" si="146"/>
        <v>36-45</v>
      </c>
      <c r="M4718" t="str">
        <f t="shared" si="147"/>
        <v>0-500.000</v>
      </c>
    </row>
    <row r="4719" spans="1:13" x14ac:dyDescent="0.35">
      <c r="A4719">
        <v>4146</v>
      </c>
      <c r="B4719" t="s">
        <v>15</v>
      </c>
      <c r="C4719">
        <v>159787.23000000001</v>
      </c>
      <c r="D4719" t="s">
        <v>10</v>
      </c>
      <c r="E4719" t="s">
        <v>16</v>
      </c>
      <c r="F4719" t="s">
        <v>12</v>
      </c>
      <c r="G4719" t="s">
        <v>13</v>
      </c>
      <c r="H4719" t="s">
        <v>13</v>
      </c>
      <c r="I4719">
        <v>42</v>
      </c>
      <c r="J4719" t="str">
        <f>IF(ABS((C4719-AVERAGE($C:$C))/_xlfn.STDEV.S(moras2[SALARIO]))&gt;1.96,"Atípico","No")</f>
        <v>No</v>
      </c>
      <c r="K4719" t="str">
        <f>IF(ABS((moras2[[#This Row],[EDAD]]-AVERAGE($I:$I))/_xlfn.STDEV.S($I:$I))&gt;1.96,"Atípico","No")</f>
        <v>No</v>
      </c>
      <c r="L4719" t="str">
        <f t="shared" si="146"/>
        <v>36-45</v>
      </c>
      <c r="M4719" t="str">
        <f t="shared" si="147"/>
        <v>0-500.000</v>
      </c>
    </row>
    <row r="4720" spans="1:13" x14ac:dyDescent="0.35">
      <c r="A4720">
        <v>2579</v>
      </c>
      <c r="B4720" t="s">
        <v>15</v>
      </c>
      <c r="C4720">
        <v>159787.23000000001</v>
      </c>
      <c r="D4720" t="s">
        <v>10</v>
      </c>
      <c r="E4720" t="s">
        <v>16</v>
      </c>
      <c r="F4720" t="s">
        <v>12</v>
      </c>
      <c r="G4720" t="s">
        <v>13</v>
      </c>
      <c r="H4720" t="s">
        <v>13</v>
      </c>
      <c r="I4720">
        <v>44</v>
      </c>
      <c r="J4720" t="str">
        <f>IF(ABS((C4720-AVERAGE($C:$C))/_xlfn.STDEV.S(moras2[SALARIO]))&gt;1.96,"Atípico","No")</f>
        <v>No</v>
      </c>
      <c r="K4720" t="str">
        <f>IF(ABS((moras2[[#This Row],[EDAD]]-AVERAGE($I:$I))/_xlfn.STDEV.S($I:$I))&gt;1.96,"Atípico","No")</f>
        <v>No</v>
      </c>
      <c r="L4720" t="str">
        <f t="shared" si="146"/>
        <v>36-45</v>
      </c>
      <c r="M4720" t="str">
        <f t="shared" si="147"/>
        <v>0-500.000</v>
      </c>
    </row>
    <row r="4721" spans="1:13" x14ac:dyDescent="0.35">
      <c r="A4721">
        <v>56</v>
      </c>
      <c r="B4721" t="s">
        <v>15</v>
      </c>
      <c r="C4721">
        <v>159787.22</v>
      </c>
      <c r="D4721" t="s">
        <v>10</v>
      </c>
      <c r="E4721" t="s">
        <v>16</v>
      </c>
      <c r="F4721" t="s">
        <v>12</v>
      </c>
      <c r="G4721" t="s">
        <v>12</v>
      </c>
      <c r="H4721" t="s">
        <v>13</v>
      </c>
      <c r="I4721">
        <v>44</v>
      </c>
      <c r="J4721" t="str">
        <f>IF(ABS((C4721-AVERAGE($C:$C))/_xlfn.STDEV.S(moras2[SALARIO]))&gt;1.96,"Atípico","No")</f>
        <v>No</v>
      </c>
      <c r="K4721" t="str">
        <f>IF(ABS((moras2[[#This Row],[EDAD]]-AVERAGE($I:$I))/_xlfn.STDEV.S($I:$I))&gt;1.96,"Atípico","No")</f>
        <v>No</v>
      </c>
      <c r="L4721" t="str">
        <f t="shared" si="146"/>
        <v>36-45</v>
      </c>
      <c r="M4721" t="str">
        <f t="shared" si="147"/>
        <v>0-500.000</v>
      </c>
    </row>
    <row r="4722" spans="1:13" x14ac:dyDescent="0.35">
      <c r="A4722">
        <v>1215</v>
      </c>
      <c r="B4722" t="s">
        <v>9</v>
      </c>
      <c r="C4722">
        <v>159780</v>
      </c>
      <c r="D4722" t="s">
        <v>10</v>
      </c>
      <c r="E4722" t="s">
        <v>16</v>
      </c>
      <c r="F4722" t="s">
        <v>12</v>
      </c>
      <c r="G4722" t="s">
        <v>12</v>
      </c>
      <c r="H4722" t="s">
        <v>12</v>
      </c>
      <c r="I4722">
        <v>37</v>
      </c>
      <c r="J4722" t="str">
        <f>IF(ABS((C4722-AVERAGE($C:$C))/_xlfn.STDEV.S(moras2[SALARIO]))&gt;1.96,"Atípico","No")</f>
        <v>No</v>
      </c>
      <c r="K4722" t="str">
        <f>IF(ABS((moras2[[#This Row],[EDAD]]-AVERAGE($I:$I))/_xlfn.STDEV.S($I:$I))&gt;1.96,"Atípico","No")</f>
        <v>No</v>
      </c>
      <c r="L4722" t="str">
        <f t="shared" si="146"/>
        <v>36-45</v>
      </c>
      <c r="M4722" t="str">
        <f t="shared" si="147"/>
        <v>0-500.000</v>
      </c>
    </row>
    <row r="4723" spans="1:13" x14ac:dyDescent="0.35">
      <c r="A4723">
        <v>361</v>
      </c>
      <c r="B4723" t="s">
        <v>15</v>
      </c>
      <c r="C4723">
        <v>159000</v>
      </c>
      <c r="D4723" t="s">
        <v>10</v>
      </c>
      <c r="E4723" t="s">
        <v>16</v>
      </c>
      <c r="F4723" t="s">
        <v>12</v>
      </c>
      <c r="G4723" t="s">
        <v>13</v>
      </c>
      <c r="H4723" t="s">
        <v>13</v>
      </c>
      <c r="I4723">
        <v>49</v>
      </c>
      <c r="J4723" t="str">
        <f>IF(ABS((C4723-AVERAGE($C:$C))/_xlfn.STDEV.S(moras2[SALARIO]))&gt;1.96,"Atípico","No")</f>
        <v>No</v>
      </c>
      <c r="K4723" t="str">
        <f>IF(ABS((moras2[[#This Row],[EDAD]]-AVERAGE($I:$I))/_xlfn.STDEV.S($I:$I))&gt;1.96,"Atípico","No")</f>
        <v>No</v>
      </c>
      <c r="L4723" t="str">
        <f t="shared" si="146"/>
        <v>46-55</v>
      </c>
      <c r="M4723" t="str">
        <f t="shared" si="147"/>
        <v>0-500.000</v>
      </c>
    </row>
    <row r="4724" spans="1:13" x14ac:dyDescent="0.35">
      <c r="A4724">
        <v>1503</v>
      </c>
      <c r="B4724" t="s">
        <v>15</v>
      </c>
      <c r="C4724">
        <v>159000</v>
      </c>
      <c r="D4724" t="s">
        <v>10</v>
      </c>
      <c r="E4724" t="s">
        <v>16</v>
      </c>
      <c r="F4724" t="s">
        <v>12</v>
      </c>
      <c r="G4724" t="s">
        <v>12</v>
      </c>
      <c r="H4724" t="s">
        <v>12</v>
      </c>
      <c r="I4724">
        <v>49</v>
      </c>
      <c r="J4724" t="str">
        <f>IF(ABS((C4724-AVERAGE($C:$C))/_xlfn.STDEV.S(moras2[SALARIO]))&gt;1.96,"Atípico","No")</f>
        <v>No</v>
      </c>
      <c r="K4724" t="str">
        <f>IF(ABS((moras2[[#This Row],[EDAD]]-AVERAGE($I:$I))/_xlfn.STDEV.S($I:$I))&gt;1.96,"Atípico","No")</f>
        <v>No</v>
      </c>
      <c r="L4724" t="str">
        <f t="shared" si="146"/>
        <v>46-55</v>
      </c>
      <c r="M4724" t="str">
        <f t="shared" si="147"/>
        <v>0-500.000</v>
      </c>
    </row>
    <row r="4725" spans="1:13" x14ac:dyDescent="0.35">
      <c r="A4725">
        <v>3765</v>
      </c>
      <c r="B4725" t="s">
        <v>15</v>
      </c>
      <c r="C4725">
        <v>158920</v>
      </c>
      <c r="D4725" t="s">
        <v>10</v>
      </c>
      <c r="E4725" t="s">
        <v>16</v>
      </c>
      <c r="F4725" t="s">
        <v>12</v>
      </c>
      <c r="G4725" t="s">
        <v>13</v>
      </c>
      <c r="H4725" t="s">
        <v>13</v>
      </c>
      <c r="I4725">
        <v>39</v>
      </c>
      <c r="J4725" t="str">
        <f>IF(ABS((C4725-AVERAGE($C:$C))/_xlfn.STDEV.S(moras2[SALARIO]))&gt;1.96,"Atípico","No")</f>
        <v>No</v>
      </c>
      <c r="K4725" t="str">
        <f>IF(ABS((moras2[[#This Row],[EDAD]]-AVERAGE($I:$I))/_xlfn.STDEV.S($I:$I))&gt;1.96,"Atípico","No")</f>
        <v>No</v>
      </c>
      <c r="L4725" t="str">
        <f t="shared" si="146"/>
        <v>36-45</v>
      </c>
      <c r="M4725" t="str">
        <f t="shared" si="147"/>
        <v>0-500.000</v>
      </c>
    </row>
    <row r="4726" spans="1:13" x14ac:dyDescent="0.35">
      <c r="A4726">
        <v>2012</v>
      </c>
      <c r="B4726" t="s">
        <v>9</v>
      </c>
      <c r="C4726">
        <v>158034.53</v>
      </c>
      <c r="D4726" t="s">
        <v>10</v>
      </c>
      <c r="E4726" t="s">
        <v>16</v>
      </c>
      <c r="F4726" t="s">
        <v>12</v>
      </c>
      <c r="G4726" t="s">
        <v>12</v>
      </c>
      <c r="H4726" t="s">
        <v>12</v>
      </c>
      <c r="I4726">
        <v>34</v>
      </c>
      <c r="J4726" t="str">
        <f>IF(ABS((C4726-AVERAGE($C:$C))/_xlfn.STDEV.S(moras2[SALARIO]))&gt;1.96,"Atípico","No")</f>
        <v>No</v>
      </c>
      <c r="K4726" t="str">
        <f>IF(ABS((moras2[[#This Row],[EDAD]]-AVERAGE($I:$I))/_xlfn.STDEV.S($I:$I))&gt;1.96,"Atípico","No")</f>
        <v>No</v>
      </c>
      <c r="L4726" t="str">
        <f t="shared" si="146"/>
        <v>26-35</v>
      </c>
      <c r="M4726" t="str">
        <f t="shared" si="147"/>
        <v>0-500.000</v>
      </c>
    </row>
    <row r="4727" spans="1:13" x14ac:dyDescent="0.35">
      <c r="A4727">
        <v>458</v>
      </c>
      <c r="B4727" t="s">
        <v>15</v>
      </c>
      <c r="C4727">
        <v>157790</v>
      </c>
      <c r="D4727" t="s">
        <v>10</v>
      </c>
      <c r="E4727" t="s">
        <v>16</v>
      </c>
      <c r="F4727" t="s">
        <v>12</v>
      </c>
      <c r="G4727" t="s">
        <v>13</v>
      </c>
      <c r="H4727" t="s">
        <v>13</v>
      </c>
      <c r="I4727">
        <v>24</v>
      </c>
      <c r="J4727" t="str">
        <f>IF(ABS((C4727-AVERAGE($C:$C))/_xlfn.STDEV.S(moras2[SALARIO]))&gt;1.96,"Atípico","No")</f>
        <v>No</v>
      </c>
      <c r="K4727" t="str">
        <f>IF(ABS((moras2[[#This Row],[EDAD]]-AVERAGE($I:$I))/_xlfn.STDEV.S($I:$I))&gt;1.96,"Atípico","No")</f>
        <v>No</v>
      </c>
      <c r="L4727" t="str">
        <f t="shared" si="146"/>
        <v>26-35</v>
      </c>
      <c r="M4727" t="str">
        <f t="shared" si="147"/>
        <v>0-500.000</v>
      </c>
    </row>
    <row r="4728" spans="1:13" x14ac:dyDescent="0.35">
      <c r="A4728">
        <v>2338</v>
      </c>
      <c r="B4728" t="s">
        <v>15</v>
      </c>
      <c r="C4728">
        <v>157177</v>
      </c>
      <c r="D4728" t="s">
        <v>10</v>
      </c>
      <c r="E4728" t="s">
        <v>16</v>
      </c>
      <c r="F4728" t="s">
        <v>12</v>
      </c>
      <c r="G4728" t="s">
        <v>13</v>
      </c>
      <c r="H4728" t="s">
        <v>13</v>
      </c>
      <c r="I4728">
        <v>23</v>
      </c>
      <c r="J4728" t="str">
        <f>IF(ABS((C4728-AVERAGE($C:$C))/_xlfn.STDEV.S(moras2[SALARIO]))&gt;1.96,"Atípico","No")</f>
        <v>No</v>
      </c>
      <c r="K4728" t="str">
        <f>IF(ABS((moras2[[#This Row],[EDAD]]-AVERAGE($I:$I))/_xlfn.STDEV.S($I:$I))&gt;1.96,"Atípico","No")</f>
        <v>No</v>
      </c>
      <c r="L4728" t="str">
        <f t="shared" si="146"/>
        <v>26-35</v>
      </c>
      <c r="M4728" t="str">
        <f t="shared" si="147"/>
        <v>0-500.000</v>
      </c>
    </row>
    <row r="4729" spans="1:13" x14ac:dyDescent="0.35">
      <c r="A4729">
        <v>3030</v>
      </c>
      <c r="B4729" t="s">
        <v>9</v>
      </c>
      <c r="C4729">
        <v>156631.5</v>
      </c>
      <c r="D4729" t="s">
        <v>14</v>
      </c>
      <c r="E4729" t="s">
        <v>11</v>
      </c>
      <c r="F4729" t="s">
        <v>12</v>
      </c>
      <c r="G4729" t="s">
        <v>13</v>
      </c>
      <c r="H4729" t="s">
        <v>13</v>
      </c>
      <c r="I4729">
        <v>91</v>
      </c>
      <c r="J4729" t="str">
        <f>IF(ABS((C4729-AVERAGE($C:$C))/_xlfn.STDEV.S(moras2[SALARIO]))&gt;1.96,"Atípico","No")</f>
        <v>No</v>
      </c>
      <c r="K4729" t="str">
        <f>IF(ABS((moras2[[#This Row],[EDAD]]-AVERAGE($I:$I))/_xlfn.STDEV.S($I:$I))&gt;1.96,"Atípico","No")</f>
        <v>Atípico</v>
      </c>
      <c r="L4729" t="str">
        <f t="shared" si="146"/>
        <v>56+</v>
      </c>
      <c r="M4729" t="str">
        <f t="shared" si="147"/>
        <v>0-500.000</v>
      </c>
    </row>
    <row r="4730" spans="1:13" x14ac:dyDescent="0.35">
      <c r="A4730">
        <v>1473</v>
      </c>
      <c r="B4730" t="s">
        <v>9</v>
      </c>
      <c r="C4730">
        <v>155880</v>
      </c>
      <c r="D4730" t="s">
        <v>10</v>
      </c>
      <c r="E4730" t="s">
        <v>16</v>
      </c>
      <c r="F4730" t="s">
        <v>12</v>
      </c>
      <c r="G4730" t="s">
        <v>13</v>
      </c>
      <c r="H4730" t="s">
        <v>13</v>
      </c>
      <c r="I4730">
        <v>36</v>
      </c>
      <c r="J4730" t="str">
        <f>IF(ABS((C4730-AVERAGE($C:$C))/_xlfn.STDEV.S(moras2[SALARIO]))&gt;1.96,"Atípico","No")</f>
        <v>No</v>
      </c>
      <c r="K4730" t="str">
        <f>IF(ABS((moras2[[#This Row],[EDAD]]-AVERAGE($I:$I))/_xlfn.STDEV.S($I:$I))&gt;1.96,"Atípico","No")</f>
        <v>No</v>
      </c>
      <c r="L4730" t="str">
        <f t="shared" si="146"/>
        <v>36-45</v>
      </c>
      <c r="M4730" t="str">
        <f t="shared" si="147"/>
        <v>0-500.000</v>
      </c>
    </row>
    <row r="4731" spans="1:13" x14ac:dyDescent="0.35">
      <c r="A4731">
        <v>1399</v>
      </c>
      <c r="B4731" t="s">
        <v>9</v>
      </c>
      <c r="C4731">
        <v>155807.99</v>
      </c>
      <c r="D4731" t="s">
        <v>10</v>
      </c>
      <c r="E4731" t="s">
        <v>16</v>
      </c>
      <c r="F4731" t="s">
        <v>12</v>
      </c>
      <c r="G4731" t="s">
        <v>13</v>
      </c>
      <c r="H4731" t="s">
        <v>13</v>
      </c>
      <c r="I4731">
        <v>42</v>
      </c>
      <c r="J4731" t="str">
        <f>IF(ABS((C4731-AVERAGE($C:$C))/_xlfn.STDEV.S(moras2[SALARIO]))&gt;1.96,"Atípico","No")</f>
        <v>No</v>
      </c>
      <c r="K4731" t="str">
        <f>IF(ABS((moras2[[#This Row],[EDAD]]-AVERAGE($I:$I))/_xlfn.STDEV.S($I:$I))&gt;1.96,"Atípico","No")</f>
        <v>No</v>
      </c>
      <c r="L4731" t="str">
        <f t="shared" si="146"/>
        <v>36-45</v>
      </c>
      <c r="M4731" t="str">
        <f t="shared" si="147"/>
        <v>0-500.000</v>
      </c>
    </row>
    <row r="4732" spans="1:13" x14ac:dyDescent="0.35">
      <c r="A4732">
        <v>2850</v>
      </c>
      <c r="B4732" t="s">
        <v>15</v>
      </c>
      <c r="C4732">
        <v>155636</v>
      </c>
      <c r="D4732" t="s">
        <v>10</v>
      </c>
      <c r="E4732" t="s">
        <v>16</v>
      </c>
      <c r="F4732" t="s">
        <v>12</v>
      </c>
      <c r="G4732" t="s">
        <v>13</v>
      </c>
      <c r="H4732" t="s">
        <v>13</v>
      </c>
      <c r="I4732">
        <v>61</v>
      </c>
      <c r="J4732" t="str">
        <f>IF(ABS((C4732-AVERAGE($C:$C))/_xlfn.STDEV.S(moras2[SALARIO]))&gt;1.96,"Atípico","No")</f>
        <v>No</v>
      </c>
      <c r="K4732" t="str">
        <f>IF(ABS((moras2[[#This Row],[EDAD]]-AVERAGE($I:$I))/_xlfn.STDEV.S($I:$I))&gt;1.96,"Atípico","No")</f>
        <v>No</v>
      </c>
      <c r="L4732" t="str">
        <f t="shared" si="146"/>
        <v>56+</v>
      </c>
      <c r="M4732" t="str">
        <f t="shared" si="147"/>
        <v>0-500.000</v>
      </c>
    </row>
    <row r="4733" spans="1:13" x14ac:dyDescent="0.35">
      <c r="A4733">
        <v>194</v>
      </c>
      <c r="B4733" t="s">
        <v>15</v>
      </c>
      <c r="C4733">
        <v>155250</v>
      </c>
      <c r="D4733" t="s">
        <v>10</v>
      </c>
      <c r="E4733" t="s">
        <v>16</v>
      </c>
      <c r="F4733" t="s">
        <v>12</v>
      </c>
      <c r="G4733" t="s">
        <v>13</v>
      </c>
      <c r="H4733" t="s">
        <v>13</v>
      </c>
      <c r="I4733">
        <v>36</v>
      </c>
      <c r="J4733" t="str">
        <f>IF(ABS((C4733-AVERAGE($C:$C))/_xlfn.STDEV.S(moras2[SALARIO]))&gt;1.96,"Atípico","No")</f>
        <v>No</v>
      </c>
      <c r="K4733" t="str">
        <f>IF(ABS((moras2[[#This Row],[EDAD]]-AVERAGE($I:$I))/_xlfn.STDEV.S($I:$I))&gt;1.96,"Atípico","No")</f>
        <v>No</v>
      </c>
      <c r="L4733" t="str">
        <f t="shared" si="146"/>
        <v>36-45</v>
      </c>
      <c r="M4733" t="str">
        <f t="shared" si="147"/>
        <v>0-500.000</v>
      </c>
    </row>
    <row r="4734" spans="1:13" x14ac:dyDescent="0.35">
      <c r="A4734">
        <v>3507</v>
      </c>
      <c r="B4734" t="s">
        <v>15</v>
      </c>
      <c r="C4734">
        <v>155242.92000000001</v>
      </c>
      <c r="D4734" t="s">
        <v>10</v>
      </c>
      <c r="E4734" t="s">
        <v>16</v>
      </c>
      <c r="F4734" t="s">
        <v>12</v>
      </c>
      <c r="G4734" t="s">
        <v>13</v>
      </c>
      <c r="H4734" t="s">
        <v>13</v>
      </c>
      <c r="I4734">
        <v>24</v>
      </c>
      <c r="J4734" t="str">
        <f>IF(ABS((C4734-AVERAGE($C:$C))/_xlfn.STDEV.S(moras2[SALARIO]))&gt;1.96,"Atípico","No")</f>
        <v>No</v>
      </c>
      <c r="K4734" t="str">
        <f>IF(ABS((moras2[[#This Row],[EDAD]]-AVERAGE($I:$I))/_xlfn.STDEV.S($I:$I))&gt;1.96,"Atípico","No")</f>
        <v>No</v>
      </c>
      <c r="L4734" t="str">
        <f t="shared" si="146"/>
        <v>26-35</v>
      </c>
      <c r="M4734" t="str">
        <f t="shared" si="147"/>
        <v>0-500.000</v>
      </c>
    </row>
    <row r="4735" spans="1:13" x14ac:dyDescent="0.35">
      <c r="A4735">
        <v>1501</v>
      </c>
      <c r="B4735" t="s">
        <v>9</v>
      </c>
      <c r="C4735">
        <v>155000</v>
      </c>
      <c r="D4735" t="s">
        <v>10</v>
      </c>
      <c r="E4735" t="s">
        <v>16</v>
      </c>
      <c r="F4735" t="s">
        <v>12</v>
      </c>
      <c r="G4735" t="s">
        <v>13</v>
      </c>
      <c r="H4735" t="s">
        <v>12</v>
      </c>
      <c r="I4735">
        <v>53</v>
      </c>
      <c r="J4735" t="str">
        <f>IF(ABS((C4735-AVERAGE($C:$C))/_xlfn.STDEV.S(moras2[SALARIO]))&gt;1.96,"Atípico","No")</f>
        <v>No</v>
      </c>
      <c r="K4735" t="str">
        <f>IF(ABS((moras2[[#This Row],[EDAD]]-AVERAGE($I:$I))/_xlfn.STDEV.S($I:$I))&gt;1.96,"Atípico","No")</f>
        <v>No</v>
      </c>
      <c r="L4735" t="str">
        <f t="shared" si="146"/>
        <v>46-55</v>
      </c>
      <c r="M4735" t="str">
        <f t="shared" si="147"/>
        <v>0-500.000</v>
      </c>
    </row>
    <row r="4736" spans="1:13" x14ac:dyDescent="0.35">
      <c r="A4736">
        <v>3131</v>
      </c>
      <c r="B4736" t="s">
        <v>9</v>
      </c>
      <c r="C4736">
        <v>153968</v>
      </c>
      <c r="D4736" t="s">
        <v>10</v>
      </c>
      <c r="E4736" t="s">
        <v>16</v>
      </c>
      <c r="F4736" t="s">
        <v>12</v>
      </c>
      <c r="G4736" t="s">
        <v>13</v>
      </c>
      <c r="H4736" t="s">
        <v>13</v>
      </c>
      <c r="I4736">
        <v>42</v>
      </c>
      <c r="J4736" t="str">
        <f>IF(ABS((C4736-AVERAGE($C:$C))/_xlfn.STDEV.S(moras2[SALARIO]))&gt;1.96,"Atípico","No")</f>
        <v>No</v>
      </c>
      <c r="K4736" t="str">
        <f>IF(ABS((moras2[[#This Row],[EDAD]]-AVERAGE($I:$I))/_xlfn.STDEV.S($I:$I))&gt;1.96,"Atípico","No")</f>
        <v>No</v>
      </c>
      <c r="L4736" t="str">
        <f t="shared" si="146"/>
        <v>36-45</v>
      </c>
      <c r="M4736" t="str">
        <f t="shared" si="147"/>
        <v>0-500.000</v>
      </c>
    </row>
    <row r="4737" spans="1:13" x14ac:dyDescent="0.35">
      <c r="A4737">
        <v>678</v>
      </c>
      <c r="B4737" t="s">
        <v>15</v>
      </c>
      <c r="C4737">
        <v>152460</v>
      </c>
      <c r="D4737" t="s">
        <v>10</v>
      </c>
      <c r="E4737" t="s">
        <v>16</v>
      </c>
      <c r="F4737" t="s">
        <v>12</v>
      </c>
      <c r="G4737" t="s">
        <v>13</v>
      </c>
      <c r="H4737" t="s">
        <v>13</v>
      </c>
      <c r="I4737">
        <v>65</v>
      </c>
      <c r="J4737" t="str">
        <f>IF(ABS((C4737-AVERAGE($C:$C))/_xlfn.STDEV.S(moras2[SALARIO]))&gt;1.96,"Atípico","No")</f>
        <v>No</v>
      </c>
      <c r="K4737" t="str">
        <f>IF(ABS((moras2[[#This Row],[EDAD]]-AVERAGE($I:$I))/_xlfn.STDEV.S($I:$I))&gt;1.96,"Atípico","No")</f>
        <v>No</v>
      </c>
      <c r="L4737" t="str">
        <f t="shared" si="146"/>
        <v>56+</v>
      </c>
      <c r="M4737" t="str">
        <f t="shared" si="147"/>
        <v>0-500.000</v>
      </c>
    </row>
    <row r="4738" spans="1:13" x14ac:dyDescent="0.35">
      <c r="A4738">
        <v>2147</v>
      </c>
      <c r="B4738" t="s">
        <v>15</v>
      </c>
      <c r="C4738">
        <v>150409.17000000001</v>
      </c>
      <c r="D4738" t="s">
        <v>14</v>
      </c>
      <c r="E4738" t="s">
        <v>11</v>
      </c>
      <c r="F4738" t="s">
        <v>12</v>
      </c>
      <c r="G4738" t="s">
        <v>13</v>
      </c>
      <c r="H4738" t="s">
        <v>13</v>
      </c>
      <c r="I4738">
        <v>86</v>
      </c>
      <c r="J4738" t="str">
        <f>IF(ABS((C4738-AVERAGE($C:$C))/_xlfn.STDEV.S(moras2[SALARIO]))&gt;1.96,"Atípico","No")</f>
        <v>No</v>
      </c>
      <c r="K4738" t="str">
        <f>IF(ABS((moras2[[#This Row],[EDAD]]-AVERAGE($I:$I))/_xlfn.STDEV.S($I:$I))&gt;1.96,"Atípico","No")</f>
        <v>Atípico</v>
      </c>
      <c r="L4738" t="str">
        <f t="shared" ref="L4738:L4801" si="148">IF(I4738&lt;=35,"26-35",IF(I4738&lt;=45,"36-45",IF(I4738&lt;=55,"46-55","56+")))</f>
        <v>56+</v>
      </c>
      <c r="M4738" t="str">
        <f t="shared" ref="M4738:M4801" si="149">IF(C4738&lt;=500000,"0-500.000",
IF(C4738&lt;=1000000,"500.001-1.000.000",
IF(C4738&lt;=5000000,"1.000.001-5.000.000",
"5.000.001-16.858.742")))</f>
        <v>0-500.000</v>
      </c>
    </row>
    <row r="4739" spans="1:13" x14ac:dyDescent="0.35">
      <c r="A4739">
        <v>436</v>
      </c>
      <c r="B4739" t="s">
        <v>9</v>
      </c>
      <c r="C4739">
        <v>150222</v>
      </c>
      <c r="D4739" t="s">
        <v>10</v>
      </c>
      <c r="E4739" t="s">
        <v>16</v>
      </c>
      <c r="F4739" t="s">
        <v>12</v>
      </c>
      <c r="G4739" t="s">
        <v>13</v>
      </c>
      <c r="H4739" t="s">
        <v>13</v>
      </c>
      <c r="I4739">
        <v>56</v>
      </c>
      <c r="J4739" t="str">
        <f>IF(ABS((C4739-AVERAGE($C:$C))/_xlfn.STDEV.S(moras2[SALARIO]))&gt;1.96,"Atípico","No")</f>
        <v>No</v>
      </c>
      <c r="K4739" t="str">
        <f>IF(ABS((moras2[[#This Row],[EDAD]]-AVERAGE($I:$I))/_xlfn.STDEV.S($I:$I))&gt;1.96,"Atípico","No")</f>
        <v>No</v>
      </c>
      <c r="L4739" t="str">
        <f t="shared" si="148"/>
        <v>56+</v>
      </c>
      <c r="M4739" t="str">
        <f t="shared" si="149"/>
        <v>0-500.000</v>
      </c>
    </row>
    <row r="4740" spans="1:13" x14ac:dyDescent="0.35">
      <c r="A4740">
        <v>3140</v>
      </c>
      <c r="B4740" t="s">
        <v>15</v>
      </c>
      <c r="C4740">
        <v>150000</v>
      </c>
      <c r="D4740" t="s">
        <v>10</v>
      </c>
      <c r="E4740" t="s">
        <v>16</v>
      </c>
      <c r="F4740" t="s">
        <v>12</v>
      </c>
      <c r="G4740" t="s">
        <v>13</v>
      </c>
      <c r="H4740" t="s">
        <v>13</v>
      </c>
      <c r="I4740">
        <v>21</v>
      </c>
      <c r="J4740" t="str">
        <f>IF(ABS((C4740-AVERAGE($C:$C))/_xlfn.STDEV.S(moras2[SALARIO]))&gt;1.96,"Atípico","No")</f>
        <v>No</v>
      </c>
      <c r="K4740" t="str">
        <f>IF(ABS((moras2[[#This Row],[EDAD]]-AVERAGE($I:$I))/_xlfn.STDEV.S($I:$I))&gt;1.96,"Atípico","No")</f>
        <v>No</v>
      </c>
      <c r="L4740" t="str">
        <f t="shared" si="148"/>
        <v>26-35</v>
      </c>
      <c r="M4740" t="str">
        <f t="shared" si="149"/>
        <v>0-500.000</v>
      </c>
    </row>
    <row r="4741" spans="1:13" x14ac:dyDescent="0.35">
      <c r="A4741">
        <v>3259</v>
      </c>
      <c r="B4741" t="s">
        <v>9</v>
      </c>
      <c r="C4741">
        <v>150000</v>
      </c>
      <c r="D4741" t="s">
        <v>10</v>
      </c>
      <c r="E4741" t="s">
        <v>16</v>
      </c>
      <c r="F4741" t="s">
        <v>12</v>
      </c>
      <c r="G4741" t="s">
        <v>13</v>
      </c>
      <c r="H4741" t="s">
        <v>13</v>
      </c>
      <c r="I4741">
        <v>24</v>
      </c>
      <c r="J4741" t="str">
        <f>IF(ABS((C4741-AVERAGE($C:$C))/_xlfn.STDEV.S(moras2[SALARIO]))&gt;1.96,"Atípico","No")</f>
        <v>No</v>
      </c>
      <c r="K4741" t="str">
        <f>IF(ABS((moras2[[#This Row],[EDAD]]-AVERAGE($I:$I))/_xlfn.STDEV.S($I:$I))&gt;1.96,"Atípico","No")</f>
        <v>No</v>
      </c>
      <c r="L4741" t="str">
        <f t="shared" si="148"/>
        <v>26-35</v>
      </c>
      <c r="M4741" t="str">
        <f t="shared" si="149"/>
        <v>0-500.000</v>
      </c>
    </row>
    <row r="4742" spans="1:13" x14ac:dyDescent="0.35">
      <c r="A4742">
        <v>1048</v>
      </c>
      <c r="B4742" t="s">
        <v>9</v>
      </c>
      <c r="C4742">
        <v>150000</v>
      </c>
      <c r="D4742" t="s">
        <v>10</v>
      </c>
      <c r="E4742" t="s">
        <v>16</v>
      </c>
      <c r="F4742" t="s">
        <v>12</v>
      </c>
      <c r="G4742" t="s">
        <v>12</v>
      </c>
      <c r="H4742" t="s">
        <v>13</v>
      </c>
      <c r="I4742">
        <v>31</v>
      </c>
      <c r="J4742" t="str">
        <f>IF(ABS((C4742-AVERAGE($C:$C))/_xlfn.STDEV.S(moras2[SALARIO]))&gt;1.96,"Atípico","No")</f>
        <v>No</v>
      </c>
      <c r="K4742" t="str">
        <f>IF(ABS((moras2[[#This Row],[EDAD]]-AVERAGE($I:$I))/_xlfn.STDEV.S($I:$I))&gt;1.96,"Atípico","No")</f>
        <v>No</v>
      </c>
      <c r="L4742" t="str">
        <f t="shared" si="148"/>
        <v>26-35</v>
      </c>
      <c r="M4742" t="str">
        <f t="shared" si="149"/>
        <v>0-500.000</v>
      </c>
    </row>
    <row r="4743" spans="1:13" x14ac:dyDescent="0.35">
      <c r="A4743">
        <v>4404</v>
      </c>
      <c r="B4743" t="s">
        <v>15</v>
      </c>
      <c r="C4743">
        <v>150000</v>
      </c>
      <c r="D4743" t="s">
        <v>10</v>
      </c>
      <c r="E4743" t="s">
        <v>16</v>
      </c>
      <c r="F4743" t="s">
        <v>12</v>
      </c>
      <c r="G4743" t="s">
        <v>13</v>
      </c>
      <c r="H4743" t="s">
        <v>13</v>
      </c>
      <c r="I4743">
        <v>32</v>
      </c>
      <c r="J4743" t="str">
        <f>IF(ABS((C4743-AVERAGE($C:$C))/_xlfn.STDEV.S(moras2[SALARIO]))&gt;1.96,"Atípico","No")</f>
        <v>No</v>
      </c>
      <c r="K4743" t="str">
        <f>IF(ABS((moras2[[#This Row],[EDAD]]-AVERAGE($I:$I))/_xlfn.STDEV.S($I:$I))&gt;1.96,"Atípico","No")</f>
        <v>No</v>
      </c>
      <c r="L4743" t="str">
        <f t="shared" si="148"/>
        <v>26-35</v>
      </c>
      <c r="M4743" t="str">
        <f t="shared" si="149"/>
        <v>0-500.000</v>
      </c>
    </row>
    <row r="4744" spans="1:13" x14ac:dyDescent="0.35">
      <c r="A4744">
        <v>4284</v>
      </c>
      <c r="B4744" t="s">
        <v>9</v>
      </c>
      <c r="C4744">
        <v>150000</v>
      </c>
      <c r="D4744" t="s">
        <v>10</v>
      </c>
      <c r="E4744" t="s">
        <v>16</v>
      </c>
      <c r="F4744" t="s">
        <v>12</v>
      </c>
      <c r="G4744" t="s">
        <v>13</v>
      </c>
      <c r="H4744" t="s">
        <v>13</v>
      </c>
      <c r="I4744">
        <v>36</v>
      </c>
      <c r="J4744" t="str">
        <f>IF(ABS((C4744-AVERAGE($C:$C))/_xlfn.STDEV.S(moras2[SALARIO]))&gt;1.96,"Atípico","No")</f>
        <v>No</v>
      </c>
      <c r="K4744" t="str">
        <f>IF(ABS((moras2[[#This Row],[EDAD]]-AVERAGE($I:$I))/_xlfn.STDEV.S($I:$I))&gt;1.96,"Atípico","No")</f>
        <v>No</v>
      </c>
      <c r="L4744" t="str">
        <f t="shared" si="148"/>
        <v>36-45</v>
      </c>
      <c r="M4744" t="str">
        <f t="shared" si="149"/>
        <v>0-500.000</v>
      </c>
    </row>
    <row r="4745" spans="1:13" x14ac:dyDescent="0.35">
      <c r="A4745">
        <v>4414</v>
      </c>
      <c r="B4745" t="s">
        <v>15</v>
      </c>
      <c r="C4745">
        <v>150000</v>
      </c>
      <c r="D4745" t="s">
        <v>10</v>
      </c>
      <c r="E4745" t="s">
        <v>16</v>
      </c>
      <c r="F4745" t="s">
        <v>12</v>
      </c>
      <c r="G4745" t="s">
        <v>12</v>
      </c>
      <c r="H4745" t="s">
        <v>13</v>
      </c>
      <c r="I4745">
        <v>40</v>
      </c>
      <c r="J4745" t="str">
        <f>IF(ABS((C4745-AVERAGE($C:$C))/_xlfn.STDEV.S(moras2[SALARIO]))&gt;1.96,"Atípico","No")</f>
        <v>No</v>
      </c>
      <c r="K4745" t="str">
        <f>IF(ABS((moras2[[#This Row],[EDAD]]-AVERAGE($I:$I))/_xlfn.STDEV.S($I:$I))&gt;1.96,"Atípico","No")</f>
        <v>No</v>
      </c>
      <c r="L4745" t="str">
        <f t="shared" si="148"/>
        <v>36-45</v>
      </c>
      <c r="M4745" t="str">
        <f t="shared" si="149"/>
        <v>0-500.000</v>
      </c>
    </row>
    <row r="4746" spans="1:13" x14ac:dyDescent="0.35">
      <c r="A4746">
        <v>2314</v>
      </c>
      <c r="B4746" t="s">
        <v>9</v>
      </c>
      <c r="C4746">
        <v>150000</v>
      </c>
      <c r="D4746" t="s">
        <v>10</v>
      </c>
      <c r="E4746" t="s">
        <v>16</v>
      </c>
      <c r="F4746" t="s">
        <v>12</v>
      </c>
      <c r="G4746" t="s">
        <v>12</v>
      </c>
      <c r="H4746" t="s">
        <v>12</v>
      </c>
      <c r="I4746">
        <v>41</v>
      </c>
      <c r="J4746" t="str">
        <f>IF(ABS((C4746-AVERAGE($C:$C))/_xlfn.STDEV.S(moras2[SALARIO]))&gt;1.96,"Atípico","No")</f>
        <v>No</v>
      </c>
      <c r="K4746" t="str">
        <f>IF(ABS((moras2[[#This Row],[EDAD]]-AVERAGE($I:$I))/_xlfn.STDEV.S($I:$I))&gt;1.96,"Atípico","No")</f>
        <v>No</v>
      </c>
      <c r="L4746" t="str">
        <f t="shared" si="148"/>
        <v>36-45</v>
      </c>
      <c r="M4746" t="str">
        <f t="shared" si="149"/>
        <v>0-500.000</v>
      </c>
    </row>
    <row r="4747" spans="1:13" x14ac:dyDescent="0.35">
      <c r="A4747">
        <v>464</v>
      </c>
      <c r="B4747" t="s">
        <v>15</v>
      </c>
      <c r="C4747">
        <v>150000</v>
      </c>
      <c r="D4747" t="s">
        <v>10</v>
      </c>
      <c r="E4747" t="s">
        <v>16</v>
      </c>
      <c r="F4747" t="s">
        <v>12</v>
      </c>
      <c r="G4747" t="s">
        <v>13</v>
      </c>
      <c r="H4747" t="s">
        <v>13</v>
      </c>
      <c r="I4747">
        <v>42</v>
      </c>
      <c r="J4747" t="str">
        <f>IF(ABS((C4747-AVERAGE($C:$C))/_xlfn.STDEV.S(moras2[SALARIO]))&gt;1.96,"Atípico","No")</f>
        <v>No</v>
      </c>
      <c r="K4747" t="str">
        <f>IF(ABS((moras2[[#This Row],[EDAD]]-AVERAGE($I:$I))/_xlfn.STDEV.S($I:$I))&gt;1.96,"Atípico","No")</f>
        <v>No</v>
      </c>
      <c r="L4747" t="str">
        <f t="shared" si="148"/>
        <v>36-45</v>
      </c>
      <c r="M4747" t="str">
        <f t="shared" si="149"/>
        <v>0-500.000</v>
      </c>
    </row>
    <row r="4748" spans="1:13" x14ac:dyDescent="0.35">
      <c r="A4748">
        <v>910</v>
      </c>
      <c r="B4748" t="s">
        <v>9</v>
      </c>
      <c r="C4748">
        <v>150000</v>
      </c>
      <c r="D4748" t="s">
        <v>10</v>
      </c>
      <c r="E4748" t="s">
        <v>16</v>
      </c>
      <c r="F4748" t="s">
        <v>12</v>
      </c>
      <c r="G4748" t="s">
        <v>13</v>
      </c>
      <c r="H4748" t="s">
        <v>13</v>
      </c>
      <c r="I4748">
        <v>43</v>
      </c>
      <c r="J4748" t="str">
        <f>IF(ABS((C4748-AVERAGE($C:$C))/_xlfn.STDEV.S(moras2[SALARIO]))&gt;1.96,"Atípico","No")</f>
        <v>No</v>
      </c>
      <c r="K4748" t="str">
        <f>IF(ABS((moras2[[#This Row],[EDAD]]-AVERAGE($I:$I))/_xlfn.STDEV.S($I:$I))&gt;1.96,"Atípico","No")</f>
        <v>No</v>
      </c>
      <c r="L4748" t="str">
        <f t="shared" si="148"/>
        <v>36-45</v>
      </c>
      <c r="M4748" t="str">
        <f t="shared" si="149"/>
        <v>0-500.000</v>
      </c>
    </row>
    <row r="4749" spans="1:13" x14ac:dyDescent="0.35">
      <c r="A4749">
        <v>625</v>
      </c>
      <c r="B4749" t="s">
        <v>15</v>
      </c>
      <c r="C4749">
        <v>150000</v>
      </c>
      <c r="D4749" t="s">
        <v>10</v>
      </c>
      <c r="E4749" t="s">
        <v>16</v>
      </c>
      <c r="F4749" t="s">
        <v>12</v>
      </c>
      <c r="G4749" t="s">
        <v>13</v>
      </c>
      <c r="H4749" t="s">
        <v>13</v>
      </c>
      <c r="I4749">
        <v>44</v>
      </c>
      <c r="J4749" t="str">
        <f>IF(ABS((C4749-AVERAGE($C:$C))/_xlfn.STDEV.S(moras2[SALARIO]))&gt;1.96,"Atípico","No")</f>
        <v>No</v>
      </c>
      <c r="K4749" t="str">
        <f>IF(ABS((moras2[[#This Row],[EDAD]]-AVERAGE($I:$I))/_xlfn.STDEV.S($I:$I))&gt;1.96,"Atípico","No")</f>
        <v>No</v>
      </c>
      <c r="L4749" t="str">
        <f t="shared" si="148"/>
        <v>36-45</v>
      </c>
      <c r="M4749" t="str">
        <f t="shared" si="149"/>
        <v>0-500.000</v>
      </c>
    </row>
    <row r="4750" spans="1:13" x14ac:dyDescent="0.35">
      <c r="A4750">
        <v>4321</v>
      </c>
      <c r="B4750" t="s">
        <v>15</v>
      </c>
      <c r="C4750">
        <v>150000</v>
      </c>
      <c r="D4750" t="s">
        <v>10</v>
      </c>
      <c r="E4750" t="s">
        <v>16</v>
      </c>
      <c r="F4750" t="s">
        <v>12</v>
      </c>
      <c r="G4750" t="s">
        <v>12</v>
      </c>
      <c r="H4750" t="s">
        <v>13</v>
      </c>
      <c r="I4750">
        <v>62</v>
      </c>
      <c r="J4750" t="str">
        <f>IF(ABS((C4750-AVERAGE($C:$C))/_xlfn.STDEV.S(moras2[SALARIO]))&gt;1.96,"Atípico","No")</f>
        <v>No</v>
      </c>
      <c r="K4750" t="str">
        <f>IF(ABS((moras2[[#This Row],[EDAD]]-AVERAGE($I:$I))/_xlfn.STDEV.S($I:$I))&gt;1.96,"Atípico","No")</f>
        <v>No</v>
      </c>
      <c r="L4750" t="str">
        <f t="shared" si="148"/>
        <v>56+</v>
      </c>
      <c r="M4750" t="str">
        <f t="shared" si="149"/>
        <v>0-500.000</v>
      </c>
    </row>
    <row r="4751" spans="1:13" x14ac:dyDescent="0.35">
      <c r="A4751">
        <v>1881</v>
      </c>
      <c r="B4751" t="s">
        <v>9</v>
      </c>
      <c r="C4751">
        <v>150000</v>
      </c>
      <c r="D4751" t="s">
        <v>10</v>
      </c>
      <c r="E4751" t="s">
        <v>16</v>
      </c>
      <c r="F4751" t="s">
        <v>12</v>
      </c>
      <c r="G4751" t="s">
        <v>13</v>
      </c>
      <c r="H4751" t="s">
        <v>13</v>
      </c>
      <c r="I4751">
        <v>73</v>
      </c>
      <c r="J4751" t="str">
        <f>IF(ABS((C4751-AVERAGE($C:$C))/_xlfn.STDEV.S(moras2[SALARIO]))&gt;1.96,"Atípico","No")</f>
        <v>No</v>
      </c>
      <c r="K4751" t="str">
        <f>IF(ABS((moras2[[#This Row],[EDAD]]-AVERAGE($I:$I))/_xlfn.STDEV.S($I:$I))&gt;1.96,"Atípico","No")</f>
        <v>Atípico</v>
      </c>
      <c r="L4751" t="str">
        <f t="shared" si="148"/>
        <v>56+</v>
      </c>
      <c r="M4751" t="str">
        <f t="shared" si="149"/>
        <v>0-500.000</v>
      </c>
    </row>
    <row r="4752" spans="1:13" x14ac:dyDescent="0.35">
      <c r="A4752">
        <v>121</v>
      </c>
      <c r="B4752" t="s">
        <v>15</v>
      </c>
      <c r="C4752">
        <v>149929.63</v>
      </c>
      <c r="D4752" t="s">
        <v>10</v>
      </c>
      <c r="E4752" t="s">
        <v>16</v>
      </c>
      <c r="F4752" t="s">
        <v>12</v>
      </c>
      <c r="G4752" t="s">
        <v>12</v>
      </c>
      <c r="H4752" t="s">
        <v>13</v>
      </c>
      <c r="I4752">
        <v>28</v>
      </c>
      <c r="J4752" t="str">
        <f>IF(ABS((C4752-AVERAGE($C:$C))/_xlfn.STDEV.S(moras2[SALARIO]))&gt;1.96,"Atípico","No")</f>
        <v>No</v>
      </c>
      <c r="K4752" t="str">
        <f>IF(ABS((moras2[[#This Row],[EDAD]]-AVERAGE($I:$I))/_xlfn.STDEV.S($I:$I))&gt;1.96,"Atípico","No")</f>
        <v>No</v>
      </c>
      <c r="L4752" t="str">
        <f t="shared" si="148"/>
        <v>26-35</v>
      </c>
      <c r="M4752" t="str">
        <f t="shared" si="149"/>
        <v>0-500.000</v>
      </c>
    </row>
    <row r="4753" spans="1:13" x14ac:dyDescent="0.35">
      <c r="A4753">
        <v>2296</v>
      </c>
      <c r="B4753" t="s">
        <v>15</v>
      </c>
      <c r="C4753">
        <v>149800.53</v>
      </c>
      <c r="D4753" t="s">
        <v>10</v>
      </c>
      <c r="E4753" t="s">
        <v>16</v>
      </c>
      <c r="F4753" t="s">
        <v>12</v>
      </c>
      <c r="G4753" t="s">
        <v>13</v>
      </c>
      <c r="H4753" t="s">
        <v>13</v>
      </c>
      <c r="I4753">
        <v>63</v>
      </c>
      <c r="J4753" t="str">
        <f>IF(ABS((C4753-AVERAGE($C:$C))/_xlfn.STDEV.S(moras2[SALARIO]))&gt;1.96,"Atípico","No")</f>
        <v>No</v>
      </c>
      <c r="K4753" t="str">
        <f>IF(ABS((moras2[[#This Row],[EDAD]]-AVERAGE($I:$I))/_xlfn.STDEV.S($I:$I))&gt;1.96,"Atípico","No")</f>
        <v>No</v>
      </c>
      <c r="L4753" t="str">
        <f t="shared" si="148"/>
        <v>56+</v>
      </c>
      <c r="M4753" t="str">
        <f t="shared" si="149"/>
        <v>0-500.000</v>
      </c>
    </row>
    <row r="4754" spans="1:13" x14ac:dyDescent="0.35">
      <c r="A4754">
        <v>4689</v>
      </c>
      <c r="B4754" t="s">
        <v>15</v>
      </c>
      <c r="C4754">
        <v>149134.75</v>
      </c>
      <c r="D4754" t="s">
        <v>10</v>
      </c>
      <c r="E4754" t="s">
        <v>16</v>
      </c>
      <c r="F4754" t="s">
        <v>12</v>
      </c>
      <c r="G4754" t="s">
        <v>13</v>
      </c>
      <c r="H4754" t="s">
        <v>13</v>
      </c>
      <c r="I4754">
        <v>44</v>
      </c>
      <c r="J4754" t="str">
        <f>IF(ABS((C4754-AVERAGE($C:$C))/_xlfn.STDEV.S(moras2[SALARIO]))&gt;1.96,"Atípico","No")</f>
        <v>No</v>
      </c>
      <c r="K4754" t="str">
        <f>IF(ABS((moras2[[#This Row],[EDAD]]-AVERAGE($I:$I))/_xlfn.STDEV.S($I:$I))&gt;1.96,"Atípico","No")</f>
        <v>No</v>
      </c>
      <c r="L4754" t="str">
        <f t="shared" si="148"/>
        <v>36-45</v>
      </c>
      <c r="M4754" t="str">
        <f t="shared" si="149"/>
        <v>0-500.000</v>
      </c>
    </row>
    <row r="4755" spans="1:13" x14ac:dyDescent="0.35">
      <c r="A4755">
        <v>4960</v>
      </c>
      <c r="B4755" t="s">
        <v>9</v>
      </c>
      <c r="C4755">
        <v>149130</v>
      </c>
      <c r="D4755" t="s">
        <v>10</v>
      </c>
      <c r="E4755" t="s">
        <v>16</v>
      </c>
      <c r="F4755" t="s">
        <v>12</v>
      </c>
      <c r="G4755" t="s">
        <v>12</v>
      </c>
      <c r="H4755" t="s">
        <v>12</v>
      </c>
      <c r="I4755">
        <v>29</v>
      </c>
      <c r="J4755" t="str">
        <f>IF(ABS((C4755-AVERAGE($C:$C))/_xlfn.STDEV.S(moras2[SALARIO]))&gt;1.96,"Atípico","No")</f>
        <v>No</v>
      </c>
      <c r="K4755" t="str">
        <f>IF(ABS((moras2[[#This Row],[EDAD]]-AVERAGE($I:$I))/_xlfn.STDEV.S($I:$I))&gt;1.96,"Atípico","No")</f>
        <v>No</v>
      </c>
      <c r="L4755" t="str">
        <f t="shared" si="148"/>
        <v>26-35</v>
      </c>
      <c r="M4755" t="str">
        <f t="shared" si="149"/>
        <v>0-500.000</v>
      </c>
    </row>
    <row r="4756" spans="1:13" x14ac:dyDescent="0.35">
      <c r="A4756">
        <v>3071</v>
      </c>
      <c r="B4756" t="s">
        <v>15</v>
      </c>
      <c r="C4756">
        <v>148986.9</v>
      </c>
      <c r="D4756" t="s">
        <v>10</v>
      </c>
      <c r="E4756" t="s">
        <v>11</v>
      </c>
      <c r="F4756" t="s">
        <v>12</v>
      </c>
      <c r="G4756" t="s">
        <v>13</v>
      </c>
      <c r="H4756" t="s">
        <v>13</v>
      </c>
      <c r="I4756">
        <v>28</v>
      </c>
      <c r="J4756" t="str">
        <f>IF(ABS((C4756-AVERAGE($C:$C))/_xlfn.STDEV.S(moras2[SALARIO]))&gt;1.96,"Atípico","No")</f>
        <v>No</v>
      </c>
      <c r="K4756" t="str">
        <f>IF(ABS((moras2[[#This Row],[EDAD]]-AVERAGE($I:$I))/_xlfn.STDEV.S($I:$I))&gt;1.96,"Atípico","No")</f>
        <v>No</v>
      </c>
      <c r="L4756" t="str">
        <f t="shared" si="148"/>
        <v>26-35</v>
      </c>
      <c r="M4756" t="str">
        <f t="shared" si="149"/>
        <v>0-500.000</v>
      </c>
    </row>
    <row r="4757" spans="1:13" x14ac:dyDescent="0.35">
      <c r="A4757">
        <v>3922</v>
      </c>
      <c r="B4757" t="s">
        <v>9</v>
      </c>
      <c r="C4757">
        <v>148800</v>
      </c>
      <c r="D4757" t="s">
        <v>10</v>
      </c>
      <c r="E4757" t="s">
        <v>16</v>
      </c>
      <c r="F4757" t="s">
        <v>12</v>
      </c>
      <c r="G4757" t="s">
        <v>13</v>
      </c>
      <c r="H4757" t="s">
        <v>13</v>
      </c>
      <c r="I4757">
        <v>54</v>
      </c>
      <c r="J4757" t="str">
        <f>IF(ABS((C4757-AVERAGE($C:$C))/_xlfn.STDEV.S(moras2[SALARIO]))&gt;1.96,"Atípico","No")</f>
        <v>No</v>
      </c>
      <c r="K4757" t="str">
        <f>IF(ABS((moras2[[#This Row],[EDAD]]-AVERAGE($I:$I))/_xlfn.STDEV.S($I:$I))&gt;1.96,"Atípico","No")</f>
        <v>No</v>
      </c>
      <c r="L4757" t="str">
        <f t="shared" si="148"/>
        <v>46-55</v>
      </c>
      <c r="M4757" t="str">
        <f t="shared" si="149"/>
        <v>0-500.000</v>
      </c>
    </row>
    <row r="4758" spans="1:13" x14ac:dyDescent="0.35">
      <c r="A4758">
        <v>146</v>
      </c>
      <c r="B4758" t="s">
        <v>15</v>
      </c>
      <c r="C4758">
        <v>148500</v>
      </c>
      <c r="D4758" t="s">
        <v>10</v>
      </c>
      <c r="E4758" t="s">
        <v>16</v>
      </c>
      <c r="F4758" t="s">
        <v>12</v>
      </c>
      <c r="G4758" t="s">
        <v>13</v>
      </c>
      <c r="H4758" t="s">
        <v>13</v>
      </c>
      <c r="I4758">
        <v>50</v>
      </c>
      <c r="J4758" t="str">
        <f>IF(ABS((C4758-AVERAGE($C:$C))/_xlfn.STDEV.S(moras2[SALARIO]))&gt;1.96,"Atípico","No")</f>
        <v>No</v>
      </c>
      <c r="K4758" t="str">
        <f>IF(ABS((moras2[[#This Row],[EDAD]]-AVERAGE($I:$I))/_xlfn.STDEV.S($I:$I))&gt;1.96,"Atípico","No")</f>
        <v>No</v>
      </c>
      <c r="L4758" t="str">
        <f t="shared" si="148"/>
        <v>46-55</v>
      </c>
      <c r="M4758" t="str">
        <f t="shared" si="149"/>
        <v>0-500.000</v>
      </c>
    </row>
    <row r="4759" spans="1:13" x14ac:dyDescent="0.35">
      <c r="A4759">
        <v>706</v>
      </c>
      <c r="B4759" t="s">
        <v>9</v>
      </c>
      <c r="C4759">
        <v>148360</v>
      </c>
      <c r="D4759" t="s">
        <v>10</v>
      </c>
      <c r="E4759" t="s">
        <v>16</v>
      </c>
      <c r="F4759" t="s">
        <v>12</v>
      </c>
      <c r="G4759" t="s">
        <v>13</v>
      </c>
      <c r="H4759" t="s">
        <v>13</v>
      </c>
      <c r="I4759">
        <v>58</v>
      </c>
      <c r="J4759" t="str">
        <f>IF(ABS((C4759-AVERAGE($C:$C))/_xlfn.STDEV.S(moras2[SALARIO]))&gt;1.96,"Atípico","No")</f>
        <v>No</v>
      </c>
      <c r="K4759" t="str">
        <f>IF(ABS((moras2[[#This Row],[EDAD]]-AVERAGE($I:$I))/_xlfn.STDEV.S($I:$I))&gt;1.96,"Atípico","No")</f>
        <v>No</v>
      </c>
      <c r="L4759" t="str">
        <f t="shared" si="148"/>
        <v>56+</v>
      </c>
      <c r="M4759" t="str">
        <f t="shared" si="149"/>
        <v>0-500.000</v>
      </c>
    </row>
    <row r="4760" spans="1:13" x14ac:dyDescent="0.35">
      <c r="A4760">
        <v>3101</v>
      </c>
      <c r="B4760" t="s">
        <v>15</v>
      </c>
      <c r="C4760">
        <v>146988</v>
      </c>
      <c r="D4760" t="s">
        <v>10</v>
      </c>
      <c r="E4760" t="s">
        <v>16</v>
      </c>
      <c r="F4760" t="s">
        <v>12</v>
      </c>
      <c r="G4760" t="s">
        <v>13</v>
      </c>
      <c r="H4760" t="s">
        <v>13</v>
      </c>
      <c r="I4760">
        <v>36</v>
      </c>
      <c r="J4760" t="str">
        <f>IF(ABS((C4760-AVERAGE($C:$C))/_xlfn.STDEV.S(moras2[SALARIO]))&gt;1.96,"Atípico","No")</f>
        <v>No</v>
      </c>
      <c r="K4760" t="str">
        <f>IF(ABS((moras2[[#This Row],[EDAD]]-AVERAGE($I:$I))/_xlfn.STDEV.S($I:$I))&gt;1.96,"Atípico","No")</f>
        <v>No</v>
      </c>
      <c r="L4760" t="str">
        <f t="shared" si="148"/>
        <v>36-45</v>
      </c>
      <c r="M4760" t="str">
        <f t="shared" si="149"/>
        <v>0-500.000</v>
      </c>
    </row>
    <row r="4761" spans="1:13" x14ac:dyDescent="0.35">
      <c r="A4761">
        <v>935</v>
      </c>
      <c r="B4761" t="s">
        <v>15</v>
      </c>
      <c r="C4761">
        <v>146600</v>
      </c>
      <c r="D4761" t="s">
        <v>10</v>
      </c>
      <c r="E4761" t="s">
        <v>16</v>
      </c>
      <c r="F4761" t="s">
        <v>12</v>
      </c>
      <c r="G4761" t="s">
        <v>13</v>
      </c>
      <c r="H4761" t="s">
        <v>13</v>
      </c>
      <c r="I4761">
        <v>36</v>
      </c>
      <c r="J4761" t="str">
        <f>IF(ABS((C4761-AVERAGE($C:$C))/_xlfn.STDEV.S(moras2[SALARIO]))&gt;1.96,"Atípico","No")</f>
        <v>No</v>
      </c>
      <c r="K4761" t="str">
        <f>IF(ABS((moras2[[#This Row],[EDAD]]-AVERAGE($I:$I))/_xlfn.STDEV.S($I:$I))&gt;1.96,"Atípico","No")</f>
        <v>No</v>
      </c>
      <c r="L4761" t="str">
        <f t="shared" si="148"/>
        <v>36-45</v>
      </c>
      <c r="M4761" t="str">
        <f t="shared" si="149"/>
        <v>0-500.000</v>
      </c>
    </row>
    <row r="4762" spans="1:13" x14ac:dyDescent="0.35">
      <c r="A4762">
        <v>1363</v>
      </c>
      <c r="B4762" t="s">
        <v>9</v>
      </c>
      <c r="C4762">
        <v>145670.5</v>
      </c>
      <c r="D4762" t="s">
        <v>10</v>
      </c>
      <c r="E4762" t="s">
        <v>16</v>
      </c>
      <c r="F4762" t="s">
        <v>12</v>
      </c>
      <c r="G4762" t="s">
        <v>13</v>
      </c>
      <c r="H4762" t="s">
        <v>13</v>
      </c>
      <c r="I4762">
        <v>51</v>
      </c>
      <c r="J4762" t="str">
        <f>IF(ABS((C4762-AVERAGE($C:$C))/_xlfn.STDEV.S(moras2[SALARIO]))&gt;1.96,"Atípico","No")</f>
        <v>No</v>
      </c>
      <c r="K4762" t="str">
        <f>IF(ABS((moras2[[#This Row],[EDAD]]-AVERAGE($I:$I))/_xlfn.STDEV.S($I:$I))&gt;1.96,"Atípico","No")</f>
        <v>No</v>
      </c>
      <c r="L4762" t="str">
        <f t="shared" si="148"/>
        <v>46-55</v>
      </c>
      <c r="M4762" t="str">
        <f t="shared" si="149"/>
        <v>0-500.000</v>
      </c>
    </row>
    <row r="4763" spans="1:13" x14ac:dyDescent="0.35">
      <c r="A4763">
        <v>4070</v>
      </c>
      <c r="B4763" t="s">
        <v>9</v>
      </c>
      <c r="C4763">
        <v>145210</v>
      </c>
      <c r="D4763" t="s">
        <v>10</v>
      </c>
      <c r="E4763" t="s">
        <v>16</v>
      </c>
      <c r="F4763" t="s">
        <v>12</v>
      </c>
      <c r="G4763" t="s">
        <v>13</v>
      </c>
      <c r="H4763" t="s">
        <v>12</v>
      </c>
      <c r="I4763">
        <v>23</v>
      </c>
      <c r="J4763" t="str">
        <f>IF(ABS((C4763-AVERAGE($C:$C))/_xlfn.STDEV.S(moras2[SALARIO]))&gt;1.96,"Atípico","No")</f>
        <v>No</v>
      </c>
      <c r="K4763" t="str">
        <f>IF(ABS((moras2[[#This Row],[EDAD]]-AVERAGE($I:$I))/_xlfn.STDEV.S($I:$I))&gt;1.96,"Atípico","No")</f>
        <v>No</v>
      </c>
      <c r="L4763" t="str">
        <f t="shared" si="148"/>
        <v>26-35</v>
      </c>
      <c r="M4763" t="str">
        <f t="shared" si="149"/>
        <v>0-500.000</v>
      </c>
    </row>
    <row r="4764" spans="1:13" x14ac:dyDescent="0.35">
      <c r="A4764">
        <v>2569</v>
      </c>
      <c r="B4764" t="s">
        <v>9</v>
      </c>
      <c r="C4764">
        <v>145000</v>
      </c>
      <c r="D4764" t="s">
        <v>10</v>
      </c>
      <c r="E4764" t="s">
        <v>16</v>
      </c>
      <c r="F4764" t="s">
        <v>12</v>
      </c>
      <c r="G4764" t="s">
        <v>13</v>
      </c>
      <c r="H4764" t="s">
        <v>13</v>
      </c>
      <c r="I4764">
        <v>63</v>
      </c>
      <c r="J4764" t="str">
        <f>IF(ABS((C4764-AVERAGE($C:$C))/_xlfn.STDEV.S(moras2[SALARIO]))&gt;1.96,"Atípico","No")</f>
        <v>No</v>
      </c>
      <c r="K4764" t="str">
        <f>IF(ABS((moras2[[#This Row],[EDAD]]-AVERAGE($I:$I))/_xlfn.STDEV.S($I:$I))&gt;1.96,"Atípico","No")</f>
        <v>No</v>
      </c>
      <c r="L4764" t="str">
        <f t="shared" si="148"/>
        <v>56+</v>
      </c>
      <c r="M4764" t="str">
        <f t="shared" si="149"/>
        <v>0-500.000</v>
      </c>
    </row>
    <row r="4765" spans="1:13" x14ac:dyDescent="0.35">
      <c r="A4765">
        <v>390</v>
      </c>
      <c r="B4765" t="s">
        <v>15</v>
      </c>
      <c r="C4765">
        <v>144000</v>
      </c>
      <c r="D4765" t="s">
        <v>10</v>
      </c>
      <c r="E4765" t="s">
        <v>16</v>
      </c>
      <c r="F4765" t="s">
        <v>12</v>
      </c>
      <c r="G4765" t="s">
        <v>13</v>
      </c>
      <c r="H4765" t="s">
        <v>13</v>
      </c>
      <c r="I4765">
        <v>20</v>
      </c>
      <c r="J4765" t="str">
        <f>IF(ABS((C4765-AVERAGE($C:$C))/_xlfn.STDEV.S(moras2[SALARIO]))&gt;1.96,"Atípico","No")</f>
        <v>No</v>
      </c>
      <c r="K4765" t="str">
        <f>IF(ABS((moras2[[#This Row],[EDAD]]-AVERAGE($I:$I))/_xlfn.STDEV.S($I:$I))&gt;1.96,"Atípico","No")</f>
        <v>No</v>
      </c>
      <c r="L4765" t="str">
        <f t="shared" si="148"/>
        <v>26-35</v>
      </c>
      <c r="M4765" t="str">
        <f t="shared" si="149"/>
        <v>0-500.000</v>
      </c>
    </row>
    <row r="4766" spans="1:13" x14ac:dyDescent="0.35">
      <c r="A4766">
        <v>4119</v>
      </c>
      <c r="B4766" t="s">
        <v>9</v>
      </c>
      <c r="C4766">
        <v>144000</v>
      </c>
      <c r="D4766" t="s">
        <v>10</v>
      </c>
      <c r="E4766" t="s">
        <v>16</v>
      </c>
      <c r="F4766" t="s">
        <v>12</v>
      </c>
      <c r="G4766" t="s">
        <v>13</v>
      </c>
      <c r="H4766" t="s">
        <v>13</v>
      </c>
      <c r="I4766">
        <v>35</v>
      </c>
      <c r="J4766" t="str">
        <f>IF(ABS((C4766-AVERAGE($C:$C))/_xlfn.STDEV.S(moras2[SALARIO]))&gt;1.96,"Atípico","No")</f>
        <v>No</v>
      </c>
      <c r="K4766" t="str">
        <f>IF(ABS((moras2[[#This Row],[EDAD]]-AVERAGE($I:$I))/_xlfn.STDEV.S($I:$I))&gt;1.96,"Atípico","No")</f>
        <v>No</v>
      </c>
      <c r="L4766" t="str">
        <f t="shared" si="148"/>
        <v>26-35</v>
      </c>
      <c r="M4766" t="str">
        <f t="shared" si="149"/>
        <v>0-500.000</v>
      </c>
    </row>
    <row r="4767" spans="1:13" x14ac:dyDescent="0.35">
      <c r="A4767">
        <v>4041</v>
      </c>
      <c r="B4767" t="s">
        <v>9</v>
      </c>
      <c r="C4767">
        <v>143537.5</v>
      </c>
      <c r="D4767" t="s">
        <v>10</v>
      </c>
      <c r="E4767" t="s">
        <v>16</v>
      </c>
      <c r="F4767" t="s">
        <v>12</v>
      </c>
      <c r="G4767" t="s">
        <v>13</v>
      </c>
      <c r="H4767" t="s">
        <v>13</v>
      </c>
      <c r="I4767">
        <v>31</v>
      </c>
      <c r="J4767" t="str">
        <f>IF(ABS((C4767-AVERAGE($C:$C))/_xlfn.STDEV.S(moras2[SALARIO]))&gt;1.96,"Atípico","No")</f>
        <v>No</v>
      </c>
      <c r="K4767" t="str">
        <f>IF(ABS((moras2[[#This Row],[EDAD]]-AVERAGE($I:$I))/_xlfn.STDEV.S($I:$I))&gt;1.96,"Atípico","No")</f>
        <v>No</v>
      </c>
      <c r="L4767" t="str">
        <f t="shared" si="148"/>
        <v>26-35</v>
      </c>
      <c r="M4767" t="str">
        <f t="shared" si="149"/>
        <v>0-500.000</v>
      </c>
    </row>
    <row r="4768" spans="1:13" x14ac:dyDescent="0.35">
      <c r="A4768">
        <v>1063</v>
      </c>
      <c r="B4768" t="s">
        <v>9</v>
      </c>
      <c r="C4768">
        <v>141510.22</v>
      </c>
      <c r="D4768" t="s">
        <v>14</v>
      </c>
      <c r="E4768" t="s">
        <v>11</v>
      </c>
      <c r="F4768" t="s">
        <v>12</v>
      </c>
      <c r="G4768" t="s">
        <v>13</v>
      </c>
      <c r="H4768" t="s">
        <v>13</v>
      </c>
      <c r="I4768">
        <v>90</v>
      </c>
      <c r="J4768" t="str">
        <f>IF(ABS((C4768-AVERAGE($C:$C))/_xlfn.STDEV.S(moras2[SALARIO]))&gt;1.96,"Atípico","No")</f>
        <v>No</v>
      </c>
      <c r="K4768" t="str">
        <f>IF(ABS((moras2[[#This Row],[EDAD]]-AVERAGE($I:$I))/_xlfn.STDEV.S($I:$I))&gt;1.96,"Atípico","No")</f>
        <v>Atípico</v>
      </c>
      <c r="L4768" t="str">
        <f t="shared" si="148"/>
        <v>56+</v>
      </c>
      <c r="M4768" t="str">
        <f t="shared" si="149"/>
        <v>0-500.000</v>
      </c>
    </row>
    <row r="4769" spans="1:13" x14ac:dyDescent="0.35">
      <c r="A4769">
        <v>2739</v>
      </c>
      <c r="B4769" t="s">
        <v>15</v>
      </c>
      <c r="C4769">
        <v>141510.17000000001</v>
      </c>
      <c r="D4769" t="s">
        <v>14</v>
      </c>
      <c r="E4769" t="s">
        <v>11</v>
      </c>
      <c r="F4769" t="s">
        <v>12</v>
      </c>
      <c r="G4769" t="s">
        <v>13</v>
      </c>
      <c r="H4769" t="s">
        <v>13</v>
      </c>
      <c r="I4769">
        <v>85</v>
      </c>
      <c r="J4769" t="str">
        <f>IF(ABS((C4769-AVERAGE($C:$C))/_xlfn.STDEV.S(moras2[SALARIO]))&gt;1.96,"Atípico","No")</f>
        <v>No</v>
      </c>
      <c r="K4769" t="str">
        <f>IF(ABS((moras2[[#This Row],[EDAD]]-AVERAGE($I:$I))/_xlfn.STDEV.S($I:$I))&gt;1.96,"Atípico","No")</f>
        <v>Atípico</v>
      </c>
      <c r="L4769" t="str">
        <f t="shared" si="148"/>
        <v>56+</v>
      </c>
      <c r="M4769" t="str">
        <f t="shared" si="149"/>
        <v>0-500.000</v>
      </c>
    </row>
    <row r="4770" spans="1:13" x14ac:dyDescent="0.35">
      <c r="A4770">
        <v>2480</v>
      </c>
      <c r="B4770" t="s">
        <v>15</v>
      </c>
      <c r="C4770">
        <v>141510.16</v>
      </c>
      <c r="D4770" t="s">
        <v>14</v>
      </c>
      <c r="E4770" t="s">
        <v>11</v>
      </c>
      <c r="F4770" t="s">
        <v>12</v>
      </c>
      <c r="G4770" t="s">
        <v>13</v>
      </c>
      <c r="H4770" t="s">
        <v>13</v>
      </c>
      <c r="I4770">
        <v>85</v>
      </c>
      <c r="J4770" t="str">
        <f>IF(ABS((C4770-AVERAGE($C:$C))/_xlfn.STDEV.S(moras2[SALARIO]))&gt;1.96,"Atípico","No")</f>
        <v>No</v>
      </c>
      <c r="K4770" t="str">
        <f>IF(ABS((moras2[[#This Row],[EDAD]]-AVERAGE($I:$I))/_xlfn.STDEV.S($I:$I))&gt;1.96,"Atípico","No")</f>
        <v>Atípico</v>
      </c>
      <c r="L4770" t="str">
        <f t="shared" si="148"/>
        <v>56+</v>
      </c>
      <c r="M4770" t="str">
        <f t="shared" si="149"/>
        <v>0-500.000</v>
      </c>
    </row>
    <row r="4771" spans="1:13" x14ac:dyDescent="0.35">
      <c r="A4771">
        <v>4814</v>
      </c>
      <c r="B4771" t="s">
        <v>9</v>
      </c>
      <c r="C4771">
        <v>141509.48000000001</v>
      </c>
      <c r="D4771" t="s">
        <v>14</v>
      </c>
      <c r="E4771" t="s">
        <v>11</v>
      </c>
      <c r="F4771" t="s">
        <v>12</v>
      </c>
      <c r="G4771" t="s">
        <v>13</v>
      </c>
      <c r="H4771" t="s">
        <v>13</v>
      </c>
      <c r="I4771">
        <v>82</v>
      </c>
      <c r="J4771" t="str">
        <f>IF(ABS((C4771-AVERAGE($C:$C))/_xlfn.STDEV.S(moras2[SALARIO]))&gt;1.96,"Atípico","No")</f>
        <v>No</v>
      </c>
      <c r="K4771" t="str">
        <f>IF(ABS((moras2[[#This Row],[EDAD]]-AVERAGE($I:$I))/_xlfn.STDEV.S($I:$I))&gt;1.96,"Atípico","No")</f>
        <v>Atípico</v>
      </c>
      <c r="L4771" t="str">
        <f t="shared" si="148"/>
        <v>56+</v>
      </c>
      <c r="M4771" t="str">
        <f t="shared" si="149"/>
        <v>0-500.000</v>
      </c>
    </row>
    <row r="4772" spans="1:13" x14ac:dyDescent="0.35">
      <c r="A4772">
        <v>714</v>
      </c>
      <c r="B4772" t="s">
        <v>15</v>
      </c>
      <c r="C4772">
        <v>141509.48000000001</v>
      </c>
      <c r="D4772" t="s">
        <v>14</v>
      </c>
      <c r="E4772" t="s">
        <v>11</v>
      </c>
      <c r="F4772" t="s">
        <v>12</v>
      </c>
      <c r="G4772" t="s">
        <v>13</v>
      </c>
      <c r="H4772" t="s">
        <v>13</v>
      </c>
      <c r="I4772">
        <v>89</v>
      </c>
      <c r="J4772" t="str">
        <f>IF(ABS((C4772-AVERAGE($C:$C))/_xlfn.STDEV.S(moras2[SALARIO]))&gt;1.96,"Atípico","No")</f>
        <v>No</v>
      </c>
      <c r="K4772" t="str">
        <f>IF(ABS((moras2[[#This Row],[EDAD]]-AVERAGE($I:$I))/_xlfn.STDEV.S($I:$I))&gt;1.96,"Atípico","No")</f>
        <v>Atípico</v>
      </c>
      <c r="L4772" t="str">
        <f t="shared" si="148"/>
        <v>56+</v>
      </c>
      <c r="M4772" t="str">
        <f t="shared" si="149"/>
        <v>0-500.000</v>
      </c>
    </row>
    <row r="4773" spans="1:13" x14ac:dyDescent="0.35">
      <c r="A4773">
        <v>1997</v>
      </c>
      <c r="B4773" t="s">
        <v>15</v>
      </c>
      <c r="C4773">
        <v>141509.48000000001</v>
      </c>
      <c r="D4773" t="s">
        <v>14</v>
      </c>
      <c r="E4773" t="s">
        <v>11</v>
      </c>
      <c r="F4773" t="s">
        <v>12</v>
      </c>
      <c r="G4773" t="s">
        <v>13</v>
      </c>
      <c r="H4773" t="s">
        <v>13</v>
      </c>
      <c r="I4773">
        <v>91</v>
      </c>
      <c r="J4773" t="str">
        <f>IF(ABS((C4773-AVERAGE($C:$C))/_xlfn.STDEV.S(moras2[SALARIO]))&gt;1.96,"Atípico","No")</f>
        <v>No</v>
      </c>
      <c r="K4773" t="str">
        <f>IF(ABS((moras2[[#This Row],[EDAD]]-AVERAGE($I:$I))/_xlfn.STDEV.S($I:$I))&gt;1.96,"Atípico","No")</f>
        <v>Atípico</v>
      </c>
      <c r="L4773" t="str">
        <f t="shared" si="148"/>
        <v>56+</v>
      </c>
      <c r="M4773" t="str">
        <f t="shared" si="149"/>
        <v>0-500.000</v>
      </c>
    </row>
    <row r="4774" spans="1:13" x14ac:dyDescent="0.35">
      <c r="A4774">
        <v>4178</v>
      </c>
      <c r="B4774" t="s">
        <v>9</v>
      </c>
      <c r="C4774">
        <v>141509.48000000001</v>
      </c>
      <c r="D4774" t="s">
        <v>14</v>
      </c>
      <c r="E4774" t="s">
        <v>11</v>
      </c>
      <c r="F4774" t="s">
        <v>12</v>
      </c>
      <c r="G4774" t="s">
        <v>13</v>
      </c>
      <c r="H4774" t="s">
        <v>13</v>
      </c>
      <c r="I4774">
        <v>93</v>
      </c>
      <c r="J4774" t="str">
        <f>IF(ABS((C4774-AVERAGE($C:$C))/_xlfn.STDEV.S(moras2[SALARIO]))&gt;1.96,"Atípico","No")</f>
        <v>No</v>
      </c>
      <c r="K4774" t="str">
        <f>IF(ABS((moras2[[#This Row],[EDAD]]-AVERAGE($I:$I))/_xlfn.STDEV.S($I:$I))&gt;1.96,"Atípico","No")</f>
        <v>Atípico</v>
      </c>
      <c r="L4774" t="str">
        <f t="shared" si="148"/>
        <v>56+</v>
      </c>
      <c r="M4774" t="str">
        <f t="shared" si="149"/>
        <v>0-500.000</v>
      </c>
    </row>
    <row r="4775" spans="1:13" x14ac:dyDescent="0.35">
      <c r="A4775">
        <v>2200</v>
      </c>
      <c r="B4775" t="s">
        <v>9</v>
      </c>
      <c r="C4775">
        <v>140978.96</v>
      </c>
      <c r="D4775" t="s">
        <v>10</v>
      </c>
      <c r="E4775" t="s">
        <v>16</v>
      </c>
      <c r="F4775" t="s">
        <v>12</v>
      </c>
      <c r="G4775" t="s">
        <v>13</v>
      </c>
      <c r="H4775" t="s">
        <v>13</v>
      </c>
      <c r="I4775">
        <v>46</v>
      </c>
      <c r="J4775" t="str">
        <f>IF(ABS((C4775-AVERAGE($C:$C))/_xlfn.STDEV.S(moras2[SALARIO]))&gt;1.96,"Atípico","No")</f>
        <v>No</v>
      </c>
      <c r="K4775" t="str">
        <f>IF(ABS((moras2[[#This Row],[EDAD]]-AVERAGE($I:$I))/_xlfn.STDEV.S($I:$I))&gt;1.96,"Atípico","No")</f>
        <v>No</v>
      </c>
      <c r="L4775" t="str">
        <f t="shared" si="148"/>
        <v>46-55</v>
      </c>
      <c r="M4775" t="str">
        <f t="shared" si="149"/>
        <v>0-500.000</v>
      </c>
    </row>
    <row r="4776" spans="1:13" x14ac:dyDescent="0.35">
      <c r="A4776">
        <v>68</v>
      </c>
      <c r="B4776" t="s">
        <v>9</v>
      </c>
      <c r="C4776">
        <v>140435.81</v>
      </c>
      <c r="D4776" t="s">
        <v>14</v>
      </c>
      <c r="E4776" t="s">
        <v>11</v>
      </c>
      <c r="F4776" t="s">
        <v>12</v>
      </c>
      <c r="G4776" t="s">
        <v>13</v>
      </c>
      <c r="H4776" t="s">
        <v>13</v>
      </c>
      <c r="I4776">
        <v>74</v>
      </c>
      <c r="J4776" t="str">
        <f>IF(ABS((C4776-AVERAGE($C:$C))/_xlfn.STDEV.S(moras2[SALARIO]))&gt;1.96,"Atípico","No")</f>
        <v>No</v>
      </c>
      <c r="K4776" t="str">
        <f>IF(ABS((moras2[[#This Row],[EDAD]]-AVERAGE($I:$I))/_xlfn.STDEV.S($I:$I))&gt;1.96,"Atípico","No")</f>
        <v>Atípico</v>
      </c>
      <c r="L4776" t="str">
        <f t="shared" si="148"/>
        <v>56+</v>
      </c>
      <c r="M4776" t="str">
        <f t="shared" si="149"/>
        <v>0-500.000</v>
      </c>
    </row>
    <row r="4777" spans="1:13" x14ac:dyDescent="0.35">
      <c r="A4777">
        <v>1018</v>
      </c>
      <c r="B4777" t="s">
        <v>9</v>
      </c>
      <c r="C4777">
        <v>140375</v>
      </c>
      <c r="D4777" t="s">
        <v>10</v>
      </c>
      <c r="E4777" t="s">
        <v>16</v>
      </c>
      <c r="F4777" t="s">
        <v>12</v>
      </c>
      <c r="G4777" t="s">
        <v>13</v>
      </c>
      <c r="H4777" t="s">
        <v>13</v>
      </c>
      <c r="I4777">
        <v>54</v>
      </c>
      <c r="J4777" t="str">
        <f>IF(ABS((C4777-AVERAGE($C:$C))/_xlfn.STDEV.S(moras2[SALARIO]))&gt;1.96,"Atípico","No")</f>
        <v>No</v>
      </c>
      <c r="K4777" t="str">
        <f>IF(ABS((moras2[[#This Row],[EDAD]]-AVERAGE($I:$I))/_xlfn.STDEV.S($I:$I))&gt;1.96,"Atípico","No")</f>
        <v>No</v>
      </c>
      <c r="L4777" t="str">
        <f t="shared" si="148"/>
        <v>46-55</v>
      </c>
      <c r="M4777" t="str">
        <f t="shared" si="149"/>
        <v>0-500.000</v>
      </c>
    </row>
    <row r="4778" spans="1:13" x14ac:dyDescent="0.35">
      <c r="A4778">
        <v>1232</v>
      </c>
      <c r="B4778" t="s">
        <v>9</v>
      </c>
      <c r="C4778">
        <v>140000</v>
      </c>
      <c r="D4778" t="s">
        <v>10</v>
      </c>
      <c r="E4778" t="s">
        <v>16</v>
      </c>
      <c r="F4778" t="s">
        <v>12</v>
      </c>
      <c r="G4778" t="s">
        <v>13</v>
      </c>
      <c r="H4778" t="s">
        <v>13</v>
      </c>
      <c r="I4778">
        <v>24</v>
      </c>
      <c r="J4778" t="str">
        <f>IF(ABS((C4778-AVERAGE($C:$C))/_xlfn.STDEV.S(moras2[SALARIO]))&gt;1.96,"Atípico","No")</f>
        <v>No</v>
      </c>
      <c r="K4778" t="str">
        <f>IF(ABS((moras2[[#This Row],[EDAD]]-AVERAGE($I:$I))/_xlfn.STDEV.S($I:$I))&gt;1.96,"Atípico","No")</f>
        <v>No</v>
      </c>
      <c r="L4778" t="str">
        <f t="shared" si="148"/>
        <v>26-35</v>
      </c>
      <c r="M4778" t="str">
        <f t="shared" si="149"/>
        <v>0-500.000</v>
      </c>
    </row>
    <row r="4779" spans="1:13" x14ac:dyDescent="0.35">
      <c r="A4779">
        <v>441</v>
      </c>
      <c r="B4779" t="s">
        <v>15</v>
      </c>
      <c r="C4779">
        <v>140000</v>
      </c>
      <c r="D4779" t="s">
        <v>10</v>
      </c>
      <c r="E4779" t="s">
        <v>16</v>
      </c>
      <c r="F4779" t="s">
        <v>12</v>
      </c>
      <c r="G4779" t="s">
        <v>12</v>
      </c>
      <c r="H4779" t="s">
        <v>13</v>
      </c>
      <c r="I4779">
        <v>39</v>
      </c>
      <c r="J4779" t="str">
        <f>IF(ABS((C4779-AVERAGE($C:$C))/_xlfn.STDEV.S(moras2[SALARIO]))&gt;1.96,"Atípico","No")</f>
        <v>No</v>
      </c>
      <c r="K4779" t="str">
        <f>IF(ABS((moras2[[#This Row],[EDAD]]-AVERAGE($I:$I))/_xlfn.STDEV.S($I:$I))&gt;1.96,"Atípico","No")</f>
        <v>No</v>
      </c>
      <c r="L4779" t="str">
        <f t="shared" si="148"/>
        <v>36-45</v>
      </c>
      <c r="M4779" t="str">
        <f t="shared" si="149"/>
        <v>0-500.000</v>
      </c>
    </row>
    <row r="4780" spans="1:13" x14ac:dyDescent="0.35">
      <c r="A4780">
        <v>1419</v>
      </c>
      <c r="B4780" t="s">
        <v>9</v>
      </c>
      <c r="C4780">
        <v>140000</v>
      </c>
      <c r="D4780" t="s">
        <v>10</v>
      </c>
      <c r="E4780" t="s">
        <v>16</v>
      </c>
      <c r="F4780" t="s">
        <v>12</v>
      </c>
      <c r="G4780" t="s">
        <v>13</v>
      </c>
      <c r="H4780" t="s">
        <v>13</v>
      </c>
      <c r="I4780">
        <v>42</v>
      </c>
      <c r="J4780" t="str">
        <f>IF(ABS((C4780-AVERAGE($C:$C))/_xlfn.STDEV.S(moras2[SALARIO]))&gt;1.96,"Atípico","No")</f>
        <v>No</v>
      </c>
      <c r="K4780" t="str">
        <f>IF(ABS((moras2[[#This Row],[EDAD]]-AVERAGE($I:$I))/_xlfn.STDEV.S($I:$I))&gt;1.96,"Atípico","No")</f>
        <v>No</v>
      </c>
      <c r="L4780" t="str">
        <f t="shared" si="148"/>
        <v>36-45</v>
      </c>
      <c r="M4780" t="str">
        <f t="shared" si="149"/>
        <v>0-500.000</v>
      </c>
    </row>
    <row r="4781" spans="1:13" x14ac:dyDescent="0.35">
      <c r="A4781">
        <v>325</v>
      </c>
      <c r="B4781" t="s">
        <v>15</v>
      </c>
      <c r="C4781">
        <v>140000</v>
      </c>
      <c r="D4781" t="s">
        <v>10</v>
      </c>
      <c r="E4781" t="s">
        <v>16</v>
      </c>
      <c r="F4781" t="s">
        <v>12</v>
      </c>
      <c r="G4781" t="s">
        <v>12</v>
      </c>
      <c r="H4781" t="s">
        <v>12</v>
      </c>
      <c r="I4781">
        <v>49</v>
      </c>
      <c r="J4781" t="str">
        <f>IF(ABS((C4781-AVERAGE($C:$C))/_xlfn.STDEV.S(moras2[SALARIO]))&gt;1.96,"Atípico","No")</f>
        <v>No</v>
      </c>
      <c r="K4781" t="str">
        <f>IF(ABS((moras2[[#This Row],[EDAD]]-AVERAGE($I:$I))/_xlfn.STDEV.S($I:$I))&gt;1.96,"Atípico","No")</f>
        <v>No</v>
      </c>
      <c r="L4781" t="str">
        <f t="shared" si="148"/>
        <v>46-55</v>
      </c>
      <c r="M4781" t="str">
        <f t="shared" si="149"/>
        <v>0-500.000</v>
      </c>
    </row>
    <row r="4782" spans="1:13" x14ac:dyDescent="0.35">
      <c r="A4782">
        <v>3499</v>
      </c>
      <c r="B4782" t="s">
        <v>9</v>
      </c>
      <c r="C4782">
        <v>140000</v>
      </c>
      <c r="D4782" t="s">
        <v>10</v>
      </c>
      <c r="E4782" t="s">
        <v>16</v>
      </c>
      <c r="F4782" t="s">
        <v>12</v>
      </c>
      <c r="G4782" t="s">
        <v>12</v>
      </c>
      <c r="H4782" t="s">
        <v>13</v>
      </c>
      <c r="I4782">
        <v>57</v>
      </c>
      <c r="J4782" t="str">
        <f>IF(ABS((C4782-AVERAGE($C:$C))/_xlfn.STDEV.S(moras2[SALARIO]))&gt;1.96,"Atípico","No")</f>
        <v>No</v>
      </c>
      <c r="K4782" t="str">
        <f>IF(ABS((moras2[[#This Row],[EDAD]]-AVERAGE($I:$I))/_xlfn.STDEV.S($I:$I))&gt;1.96,"Atípico","No")</f>
        <v>No</v>
      </c>
      <c r="L4782" t="str">
        <f t="shared" si="148"/>
        <v>56+</v>
      </c>
      <c r="M4782" t="str">
        <f t="shared" si="149"/>
        <v>0-500.000</v>
      </c>
    </row>
    <row r="4783" spans="1:13" x14ac:dyDescent="0.35">
      <c r="A4783">
        <v>1242</v>
      </c>
      <c r="B4783" t="s">
        <v>15</v>
      </c>
      <c r="C4783">
        <v>139857.5</v>
      </c>
      <c r="D4783" t="s">
        <v>10</v>
      </c>
      <c r="E4783" t="s">
        <v>16</v>
      </c>
      <c r="F4783" t="s">
        <v>12</v>
      </c>
      <c r="G4783" t="s">
        <v>13</v>
      </c>
      <c r="H4783" t="s">
        <v>13</v>
      </c>
      <c r="I4783">
        <v>33</v>
      </c>
      <c r="J4783" t="str">
        <f>IF(ABS((C4783-AVERAGE($C:$C))/_xlfn.STDEV.S(moras2[SALARIO]))&gt;1.96,"Atípico","No")</f>
        <v>No</v>
      </c>
      <c r="K4783" t="str">
        <f>IF(ABS((moras2[[#This Row],[EDAD]]-AVERAGE($I:$I))/_xlfn.STDEV.S($I:$I))&gt;1.96,"Atípico","No")</f>
        <v>No</v>
      </c>
      <c r="L4783" t="str">
        <f t="shared" si="148"/>
        <v>26-35</v>
      </c>
      <c r="M4783" t="str">
        <f t="shared" si="149"/>
        <v>0-500.000</v>
      </c>
    </row>
    <row r="4784" spans="1:13" x14ac:dyDescent="0.35">
      <c r="A4784">
        <v>2157</v>
      </c>
      <c r="B4784" t="s">
        <v>9</v>
      </c>
      <c r="C4784">
        <v>138580</v>
      </c>
      <c r="D4784" t="s">
        <v>10</v>
      </c>
      <c r="E4784" t="s">
        <v>16</v>
      </c>
      <c r="F4784" t="s">
        <v>12</v>
      </c>
      <c r="G4784" t="s">
        <v>13</v>
      </c>
      <c r="H4784" t="s">
        <v>13</v>
      </c>
      <c r="I4784">
        <v>46</v>
      </c>
      <c r="J4784" t="str">
        <f>IF(ABS((C4784-AVERAGE($C:$C))/_xlfn.STDEV.S(moras2[SALARIO]))&gt;1.96,"Atípico","No")</f>
        <v>No</v>
      </c>
      <c r="K4784" t="str">
        <f>IF(ABS((moras2[[#This Row],[EDAD]]-AVERAGE($I:$I))/_xlfn.STDEV.S($I:$I))&gt;1.96,"Atípico","No")</f>
        <v>No</v>
      </c>
      <c r="L4784" t="str">
        <f t="shared" si="148"/>
        <v>46-55</v>
      </c>
      <c r="M4784" t="str">
        <f t="shared" si="149"/>
        <v>0-500.000</v>
      </c>
    </row>
    <row r="4785" spans="1:13" x14ac:dyDescent="0.35">
      <c r="A4785">
        <v>4349</v>
      </c>
      <c r="B4785" t="s">
        <v>9</v>
      </c>
      <c r="C4785">
        <v>138475</v>
      </c>
      <c r="D4785" t="s">
        <v>10</v>
      </c>
      <c r="E4785" t="s">
        <v>16</v>
      </c>
      <c r="F4785" t="s">
        <v>12</v>
      </c>
      <c r="G4785" t="s">
        <v>12</v>
      </c>
      <c r="H4785" t="s">
        <v>13</v>
      </c>
      <c r="I4785">
        <v>21</v>
      </c>
      <c r="J4785" t="str">
        <f>IF(ABS((C4785-AVERAGE($C:$C))/_xlfn.STDEV.S(moras2[SALARIO]))&gt;1.96,"Atípico","No")</f>
        <v>No</v>
      </c>
      <c r="K4785" t="str">
        <f>IF(ABS((moras2[[#This Row],[EDAD]]-AVERAGE($I:$I))/_xlfn.STDEV.S($I:$I))&gt;1.96,"Atípico","No")</f>
        <v>No</v>
      </c>
      <c r="L4785" t="str">
        <f t="shared" si="148"/>
        <v>26-35</v>
      </c>
      <c r="M4785" t="str">
        <f t="shared" si="149"/>
        <v>0-500.000</v>
      </c>
    </row>
    <row r="4786" spans="1:13" x14ac:dyDescent="0.35">
      <c r="A4786">
        <v>2287</v>
      </c>
      <c r="B4786" t="s">
        <v>15</v>
      </c>
      <c r="C4786">
        <v>138101.79999999999</v>
      </c>
      <c r="D4786" t="s">
        <v>10</v>
      </c>
      <c r="E4786" t="s">
        <v>11</v>
      </c>
      <c r="F4786" t="s">
        <v>12</v>
      </c>
      <c r="G4786" t="s">
        <v>13</v>
      </c>
      <c r="H4786" t="s">
        <v>13</v>
      </c>
      <c r="I4786">
        <v>31</v>
      </c>
      <c r="J4786" t="str">
        <f>IF(ABS((C4786-AVERAGE($C:$C))/_xlfn.STDEV.S(moras2[SALARIO]))&gt;1.96,"Atípico","No")</f>
        <v>No</v>
      </c>
      <c r="K4786" t="str">
        <f>IF(ABS((moras2[[#This Row],[EDAD]]-AVERAGE($I:$I))/_xlfn.STDEV.S($I:$I))&gt;1.96,"Atípico","No")</f>
        <v>No</v>
      </c>
      <c r="L4786" t="str">
        <f t="shared" si="148"/>
        <v>26-35</v>
      </c>
      <c r="M4786" t="str">
        <f t="shared" si="149"/>
        <v>0-500.000</v>
      </c>
    </row>
    <row r="4787" spans="1:13" x14ac:dyDescent="0.35">
      <c r="A4787">
        <v>3939</v>
      </c>
      <c r="B4787" t="s">
        <v>15</v>
      </c>
      <c r="C4787">
        <v>138000</v>
      </c>
      <c r="D4787" t="s">
        <v>10</v>
      </c>
      <c r="E4787" t="s">
        <v>16</v>
      </c>
      <c r="F4787" t="s">
        <v>12</v>
      </c>
      <c r="G4787" t="s">
        <v>12</v>
      </c>
      <c r="H4787" t="s">
        <v>12</v>
      </c>
      <c r="I4787">
        <v>59</v>
      </c>
      <c r="J4787" t="str">
        <f>IF(ABS((C4787-AVERAGE($C:$C))/_xlfn.STDEV.S(moras2[SALARIO]))&gt;1.96,"Atípico","No")</f>
        <v>No</v>
      </c>
      <c r="K4787" t="str">
        <f>IF(ABS((moras2[[#This Row],[EDAD]]-AVERAGE($I:$I))/_xlfn.STDEV.S($I:$I))&gt;1.96,"Atípico","No")</f>
        <v>No</v>
      </c>
      <c r="L4787" t="str">
        <f t="shared" si="148"/>
        <v>56+</v>
      </c>
      <c r="M4787" t="str">
        <f t="shared" si="149"/>
        <v>0-500.000</v>
      </c>
    </row>
    <row r="4788" spans="1:13" x14ac:dyDescent="0.35">
      <c r="A4788">
        <v>422</v>
      </c>
      <c r="B4788" t="s">
        <v>9</v>
      </c>
      <c r="C4788">
        <v>136224.42000000001</v>
      </c>
      <c r="D4788" t="s">
        <v>10</v>
      </c>
      <c r="E4788" t="s">
        <v>16</v>
      </c>
      <c r="F4788" t="s">
        <v>12</v>
      </c>
      <c r="G4788" t="s">
        <v>13</v>
      </c>
      <c r="H4788" t="s">
        <v>13</v>
      </c>
      <c r="I4788">
        <v>30</v>
      </c>
      <c r="J4788" t="str">
        <f>IF(ABS((C4788-AVERAGE($C:$C))/_xlfn.STDEV.S(moras2[SALARIO]))&gt;1.96,"Atípico","No")</f>
        <v>No</v>
      </c>
      <c r="K4788" t="str">
        <f>IF(ABS((moras2[[#This Row],[EDAD]]-AVERAGE($I:$I))/_xlfn.STDEV.S($I:$I))&gt;1.96,"Atípico","No")</f>
        <v>No</v>
      </c>
      <c r="L4788" t="str">
        <f t="shared" si="148"/>
        <v>26-35</v>
      </c>
      <c r="M4788" t="str">
        <f t="shared" si="149"/>
        <v>0-500.000</v>
      </c>
    </row>
    <row r="4789" spans="1:13" x14ac:dyDescent="0.35">
      <c r="A4789">
        <v>2195</v>
      </c>
      <c r="B4789" t="s">
        <v>15</v>
      </c>
      <c r="C4789">
        <v>136001</v>
      </c>
      <c r="D4789" t="s">
        <v>10</v>
      </c>
      <c r="E4789" t="s">
        <v>16</v>
      </c>
      <c r="F4789" t="s">
        <v>12</v>
      </c>
      <c r="G4789" t="s">
        <v>13</v>
      </c>
      <c r="H4789" t="s">
        <v>13</v>
      </c>
      <c r="I4789">
        <v>52</v>
      </c>
      <c r="J4789" t="str">
        <f>IF(ABS((C4789-AVERAGE($C:$C))/_xlfn.STDEV.S(moras2[SALARIO]))&gt;1.96,"Atípico","No")</f>
        <v>No</v>
      </c>
      <c r="K4789" t="str">
        <f>IF(ABS((moras2[[#This Row],[EDAD]]-AVERAGE($I:$I))/_xlfn.STDEV.S($I:$I))&gt;1.96,"Atípico","No")</f>
        <v>No</v>
      </c>
      <c r="L4789" t="str">
        <f t="shared" si="148"/>
        <v>46-55</v>
      </c>
      <c r="M4789" t="str">
        <f t="shared" si="149"/>
        <v>0-500.000</v>
      </c>
    </row>
    <row r="4790" spans="1:13" x14ac:dyDescent="0.35">
      <c r="A4790">
        <v>2740</v>
      </c>
      <c r="B4790" t="s">
        <v>15</v>
      </c>
      <c r="C4790">
        <v>135000</v>
      </c>
      <c r="D4790" t="s">
        <v>10</v>
      </c>
      <c r="E4790" t="s">
        <v>16</v>
      </c>
      <c r="F4790" t="s">
        <v>12</v>
      </c>
      <c r="G4790" t="s">
        <v>13</v>
      </c>
      <c r="H4790" t="s">
        <v>12</v>
      </c>
      <c r="I4790">
        <v>37</v>
      </c>
      <c r="J4790" t="str">
        <f>IF(ABS((C4790-AVERAGE($C:$C))/_xlfn.STDEV.S(moras2[SALARIO]))&gt;1.96,"Atípico","No")</f>
        <v>No</v>
      </c>
      <c r="K4790" t="str">
        <f>IF(ABS((moras2[[#This Row],[EDAD]]-AVERAGE($I:$I))/_xlfn.STDEV.S($I:$I))&gt;1.96,"Atípico","No")</f>
        <v>No</v>
      </c>
      <c r="L4790" t="str">
        <f t="shared" si="148"/>
        <v>36-45</v>
      </c>
      <c r="M4790" t="str">
        <f t="shared" si="149"/>
        <v>0-500.000</v>
      </c>
    </row>
    <row r="4791" spans="1:13" x14ac:dyDescent="0.35">
      <c r="A4791">
        <v>1841</v>
      </c>
      <c r="B4791" t="s">
        <v>15</v>
      </c>
      <c r="C4791">
        <v>133838</v>
      </c>
      <c r="D4791" t="s">
        <v>10</v>
      </c>
      <c r="E4791" t="s">
        <v>16</v>
      </c>
      <c r="F4791" t="s">
        <v>12</v>
      </c>
      <c r="G4791" t="s">
        <v>13</v>
      </c>
      <c r="H4791" t="s">
        <v>13</v>
      </c>
      <c r="I4791">
        <v>53</v>
      </c>
      <c r="J4791" t="str">
        <f>IF(ABS((C4791-AVERAGE($C:$C))/_xlfn.STDEV.S(moras2[SALARIO]))&gt;1.96,"Atípico","No")</f>
        <v>No</v>
      </c>
      <c r="K4791" t="str">
        <f>IF(ABS((moras2[[#This Row],[EDAD]]-AVERAGE($I:$I))/_xlfn.STDEV.S($I:$I))&gt;1.96,"Atípico","No")</f>
        <v>No</v>
      </c>
      <c r="L4791" t="str">
        <f t="shared" si="148"/>
        <v>46-55</v>
      </c>
      <c r="M4791" t="str">
        <f t="shared" si="149"/>
        <v>0-500.000</v>
      </c>
    </row>
    <row r="4792" spans="1:13" x14ac:dyDescent="0.35">
      <c r="A4792">
        <v>67</v>
      </c>
      <c r="B4792" t="s">
        <v>9</v>
      </c>
      <c r="C4792">
        <v>133603.53</v>
      </c>
      <c r="D4792" t="s">
        <v>14</v>
      </c>
      <c r="E4792" t="s">
        <v>11</v>
      </c>
      <c r="F4792" t="s">
        <v>12</v>
      </c>
      <c r="G4792" t="s">
        <v>13</v>
      </c>
      <c r="H4792" t="s">
        <v>13</v>
      </c>
      <c r="I4792">
        <v>72</v>
      </c>
      <c r="J4792" t="str">
        <f>IF(ABS((C4792-AVERAGE($C:$C))/_xlfn.STDEV.S(moras2[SALARIO]))&gt;1.96,"Atípico","No")</f>
        <v>No</v>
      </c>
      <c r="K4792" t="str">
        <f>IF(ABS((moras2[[#This Row],[EDAD]]-AVERAGE($I:$I))/_xlfn.STDEV.S($I:$I))&gt;1.96,"Atípico","No")</f>
        <v>Atípico</v>
      </c>
      <c r="L4792" t="str">
        <f t="shared" si="148"/>
        <v>56+</v>
      </c>
      <c r="M4792" t="str">
        <f t="shared" si="149"/>
        <v>0-500.000</v>
      </c>
    </row>
    <row r="4793" spans="1:13" x14ac:dyDescent="0.35">
      <c r="A4793">
        <v>18</v>
      </c>
      <c r="B4793" t="s">
        <v>15</v>
      </c>
      <c r="C4793">
        <v>133157</v>
      </c>
      <c r="D4793" t="s">
        <v>10</v>
      </c>
      <c r="E4793" t="s">
        <v>16</v>
      </c>
      <c r="F4793" t="s">
        <v>12</v>
      </c>
      <c r="G4793" t="s">
        <v>13</v>
      </c>
      <c r="H4793" t="s">
        <v>13</v>
      </c>
      <c r="I4793">
        <v>39</v>
      </c>
      <c r="J4793" t="str">
        <f>IF(ABS((C4793-AVERAGE($C:$C))/_xlfn.STDEV.S(moras2[SALARIO]))&gt;1.96,"Atípico","No")</f>
        <v>No</v>
      </c>
      <c r="K4793" t="str">
        <f>IF(ABS((moras2[[#This Row],[EDAD]]-AVERAGE($I:$I))/_xlfn.STDEV.S($I:$I))&gt;1.96,"Atípico","No")</f>
        <v>No</v>
      </c>
      <c r="L4793" t="str">
        <f t="shared" si="148"/>
        <v>36-45</v>
      </c>
      <c r="M4793" t="str">
        <f t="shared" si="149"/>
        <v>0-500.000</v>
      </c>
    </row>
    <row r="4794" spans="1:13" x14ac:dyDescent="0.35">
      <c r="A4794">
        <v>4548</v>
      </c>
      <c r="B4794" t="s">
        <v>15</v>
      </c>
      <c r="C4794">
        <v>133037.29999999999</v>
      </c>
      <c r="D4794" t="s">
        <v>10</v>
      </c>
      <c r="E4794" t="s">
        <v>11</v>
      </c>
      <c r="F4794" t="s">
        <v>12</v>
      </c>
      <c r="G4794" t="s">
        <v>13</v>
      </c>
      <c r="H4794" t="s">
        <v>13</v>
      </c>
      <c r="I4794">
        <v>25</v>
      </c>
      <c r="J4794" t="str">
        <f>IF(ABS((C4794-AVERAGE($C:$C))/_xlfn.STDEV.S(moras2[SALARIO]))&gt;1.96,"Atípico","No")</f>
        <v>No</v>
      </c>
      <c r="K4794" t="str">
        <f>IF(ABS((moras2[[#This Row],[EDAD]]-AVERAGE($I:$I))/_xlfn.STDEV.S($I:$I))&gt;1.96,"Atípico","No")</f>
        <v>No</v>
      </c>
      <c r="L4794" t="str">
        <f t="shared" si="148"/>
        <v>26-35</v>
      </c>
      <c r="M4794" t="str">
        <f t="shared" si="149"/>
        <v>0-500.000</v>
      </c>
    </row>
    <row r="4795" spans="1:13" x14ac:dyDescent="0.35">
      <c r="A4795">
        <v>1670</v>
      </c>
      <c r="B4795" t="s">
        <v>9</v>
      </c>
      <c r="C4795">
        <v>131198</v>
      </c>
      <c r="D4795" t="s">
        <v>10</v>
      </c>
      <c r="E4795" t="s">
        <v>16</v>
      </c>
      <c r="F4795" t="s">
        <v>12</v>
      </c>
      <c r="G4795" t="s">
        <v>13</v>
      </c>
      <c r="H4795" t="s">
        <v>13</v>
      </c>
      <c r="I4795">
        <v>20</v>
      </c>
      <c r="J4795" t="str">
        <f>IF(ABS((C4795-AVERAGE($C:$C))/_xlfn.STDEV.S(moras2[SALARIO]))&gt;1.96,"Atípico","No")</f>
        <v>No</v>
      </c>
      <c r="K4795" t="str">
        <f>IF(ABS((moras2[[#This Row],[EDAD]]-AVERAGE($I:$I))/_xlfn.STDEV.S($I:$I))&gt;1.96,"Atípico","No")</f>
        <v>No</v>
      </c>
      <c r="L4795" t="str">
        <f t="shared" si="148"/>
        <v>26-35</v>
      </c>
      <c r="M4795" t="str">
        <f t="shared" si="149"/>
        <v>0-500.000</v>
      </c>
    </row>
    <row r="4796" spans="1:13" x14ac:dyDescent="0.35">
      <c r="A4796">
        <v>490</v>
      </c>
      <c r="B4796" t="s">
        <v>9</v>
      </c>
      <c r="C4796">
        <v>131000</v>
      </c>
      <c r="D4796" t="s">
        <v>10</v>
      </c>
      <c r="E4796" t="s">
        <v>16</v>
      </c>
      <c r="F4796" t="s">
        <v>12</v>
      </c>
      <c r="G4796" t="s">
        <v>13</v>
      </c>
      <c r="H4796" t="s">
        <v>13</v>
      </c>
      <c r="I4796">
        <v>53</v>
      </c>
      <c r="J4796" t="str">
        <f>IF(ABS((C4796-AVERAGE($C:$C))/_xlfn.STDEV.S(moras2[SALARIO]))&gt;1.96,"Atípico","No")</f>
        <v>No</v>
      </c>
      <c r="K4796" t="str">
        <f>IF(ABS((moras2[[#This Row],[EDAD]]-AVERAGE($I:$I))/_xlfn.STDEV.S($I:$I))&gt;1.96,"Atípico","No")</f>
        <v>No</v>
      </c>
      <c r="L4796" t="str">
        <f t="shared" si="148"/>
        <v>46-55</v>
      </c>
      <c r="M4796" t="str">
        <f t="shared" si="149"/>
        <v>0-500.000</v>
      </c>
    </row>
    <row r="4797" spans="1:13" x14ac:dyDescent="0.35">
      <c r="A4797">
        <v>892</v>
      </c>
      <c r="B4797" t="s">
        <v>9</v>
      </c>
      <c r="C4797">
        <v>130000</v>
      </c>
      <c r="D4797" t="s">
        <v>10</v>
      </c>
      <c r="E4797" t="s">
        <v>16</v>
      </c>
      <c r="F4797" t="s">
        <v>12</v>
      </c>
      <c r="G4797" t="s">
        <v>12</v>
      </c>
      <c r="H4797" t="s">
        <v>13</v>
      </c>
      <c r="I4797">
        <v>22</v>
      </c>
      <c r="J4797" t="str">
        <f>IF(ABS((C4797-AVERAGE($C:$C))/_xlfn.STDEV.S(moras2[SALARIO]))&gt;1.96,"Atípico","No")</f>
        <v>No</v>
      </c>
      <c r="K4797" t="str">
        <f>IF(ABS((moras2[[#This Row],[EDAD]]-AVERAGE($I:$I))/_xlfn.STDEV.S($I:$I))&gt;1.96,"Atípico","No")</f>
        <v>No</v>
      </c>
      <c r="L4797" t="str">
        <f t="shared" si="148"/>
        <v>26-35</v>
      </c>
      <c r="M4797" t="str">
        <f t="shared" si="149"/>
        <v>0-500.000</v>
      </c>
    </row>
    <row r="4798" spans="1:13" x14ac:dyDescent="0.35">
      <c r="A4798">
        <v>582</v>
      </c>
      <c r="B4798" t="s">
        <v>9</v>
      </c>
      <c r="C4798">
        <v>130000</v>
      </c>
      <c r="D4798" t="s">
        <v>10</v>
      </c>
      <c r="E4798" t="s">
        <v>16</v>
      </c>
      <c r="F4798" t="s">
        <v>12</v>
      </c>
      <c r="G4798" t="s">
        <v>13</v>
      </c>
      <c r="H4798" t="s">
        <v>13</v>
      </c>
      <c r="I4798">
        <v>26</v>
      </c>
      <c r="J4798" t="str">
        <f>IF(ABS((C4798-AVERAGE($C:$C))/_xlfn.STDEV.S(moras2[SALARIO]))&gt;1.96,"Atípico","No")</f>
        <v>No</v>
      </c>
      <c r="K4798" t="str">
        <f>IF(ABS((moras2[[#This Row],[EDAD]]-AVERAGE($I:$I))/_xlfn.STDEV.S($I:$I))&gt;1.96,"Atípico","No")</f>
        <v>No</v>
      </c>
      <c r="L4798" t="str">
        <f t="shared" si="148"/>
        <v>26-35</v>
      </c>
      <c r="M4798" t="str">
        <f t="shared" si="149"/>
        <v>0-500.000</v>
      </c>
    </row>
    <row r="4799" spans="1:13" x14ac:dyDescent="0.35">
      <c r="A4799">
        <v>2119</v>
      </c>
      <c r="B4799" t="s">
        <v>9</v>
      </c>
      <c r="C4799">
        <v>130000</v>
      </c>
      <c r="D4799" t="s">
        <v>10</v>
      </c>
      <c r="E4799" t="s">
        <v>16</v>
      </c>
      <c r="F4799" t="s">
        <v>12</v>
      </c>
      <c r="G4799" t="s">
        <v>13</v>
      </c>
      <c r="H4799" t="s">
        <v>12</v>
      </c>
      <c r="I4799">
        <v>27</v>
      </c>
      <c r="J4799" t="str">
        <f>IF(ABS((C4799-AVERAGE($C:$C))/_xlfn.STDEV.S(moras2[SALARIO]))&gt;1.96,"Atípico","No")</f>
        <v>No</v>
      </c>
      <c r="K4799" t="str">
        <f>IF(ABS((moras2[[#This Row],[EDAD]]-AVERAGE($I:$I))/_xlfn.STDEV.S($I:$I))&gt;1.96,"Atípico","No")</f>
        <v>No</v>
      </c>
      <c r="L4799" t="str">
        <f t="shared" si="148"/>
        <v>26-35</v>
      </c>
      <c r="M4799" t="str">
        <f t="shared" si="149"/>
        <v>0-500.000</v>
      </c>
    </row>
    <row r="4800" spans="1:13" x14ac:dyDescent="0.35">
      <c r="A4800">
        <v>2471</v>
      </c>
      <c r="B4800" t="s">
        <v>15</v>
      </c>
      <c r="C4800">
        <v>130000</v>
      </c>
      <c r="D4800" t="s">
        <v>10</v>
      </c>
      <c r="E4800" t="s">
        <v>16</v>
      </c>
      <c r="F4800" t="s">
        <v>12</v>
      </c>
      <c r="G4800" t="s">
        <v>13</v>
      </c>
      <c r="H4800" t="s">
        <v>12</v>
      </c>
      <c r="I4800">
        <v>33</v>
      </c>
      <c r="J4800" t="str">
        <f>IF(ABS((C4800-AVERAGE($C:$C))/_xlfn.STDEV.S(moras2[SALARIO]))&gt;1.96,"Atípico","No")</f>
        <v>No</v>
      </c>
      <c r="K4800" t="str">
        <f>IF(ABS((moras2[[#This Row],[EDAD]]-AVERAGE($I:$I))/_xlfn.STDEV.S($I:$I))&gt;1.96,"Atípico","No")</f>
        <v>No</v>
      </c>
      <c r="L4800" t="str">
        <f t="shared" si="148"/>
        <v>26-35</v>
      </c>
      <c r="M4800" t="str">
        <f t="shared" si="149"/>
        <v>0-500.000</v>
      </c>
    </row>
    <row r="4801" spans="1:13" x14ac:dyDescent="0.35">
      <c r="A4801">
        <v>1445</v>
      </c>
      <c r="B4801" t="s">
        <v>9</v>
      </c>
      <c r="C4801">
        <v>130000</v>
      </c>
      <c r="D4801" t="s">
        <v>10</v>
      </c>
      <c r="E4801" t="s">
        <v>16</v>
      </c>
      <c r="F4801" t="s">
        <v>12</v>
      </c>
      <c r="G4801" t="s">
        <v>12</v>
      </c>
      <c r="H4801" t="s">
        <v>13</v>
      </c>
      <c r="I4801">
        <v>40</v>
      </c>
      <c r="J4801" t="str">
        <f>IF(ABS((C4801-AVERAGE($C:$C))/_xlfn.STDEV.S(moras2[SALARIO]))&gt;1.96,"Atípico","No")</f>
        <v>No</v>
      </c>
      <c r="K4801" t="str">
        <f>IF(ABS((moras2[[#This Row],[EDAD]]-AVERAGE($I:$I))/_xlfn.STDEV.S($I:$I))&gt;1.96,"Atípico","No")</f>
        <v>No</v>
      </c>
      <c r="L4801" t="str">
        <f t="shared" si="148"/>
        <v>36-45</v>
      </c>
      <c r="M4801" t="str">
        <f t="shared" si="149"/>
        <v>0-500.000</v>
      </c>
    </row>
    <row r="4802" spans="1:13" x14ac:dyDescent="0.35">
      <c r="A4802">
        <v>2858</v>
      </c>
      <c r="B4802" t="s">
        <v>15</v>
      </c>
      <c r="C4802">
        <v>130000</v>
      </c>
      <c r="D4802" t="s">
        <v>10</v>
      </c>
      <c r="E4802" t="s">
        <v>16</v>
      </c>
      <c r="F4802" t="s">
        <v>12</v>
      </c>
      <c r="G4802" t="s">
        <v>13</v>
      </c>
      <c r="H4802" t="s">
        <v>13</v>
      </c>
      <c r="I4802">
        <v>51</v>
      </c>
      <c r="J4802" t="str">
        <f>IF(ABS((C4802-AVERAGE($C:$C))/_xlfn.STDEV.S(moras2[SALARIO]))&gt;1.96,"Atípico","No")</f>
        <v>No</v>
      </c>
      <c r="K4802" t="str">
        <f>IF(ABS((moras2[[#This Row],[EDAD]]-AVERAGE($I:$I))/_xlfn.STDEV.S($I:$I))&gt;1.96,"Atípico","No")</f>
        <v>No</v>
      </c>
      <c r="L4802" t="str">
        <f t="shared" ref="L4802:L4865" si="150">IF(I4802&lt;=35,"26-35",IF(I4802&lt;=45,"36-45",IF(I4802&lt;=55,"46-55","56+")))</f>
        <v>46-55</v>
      </c>
      <c r="M4802" t="str">
        <f t="shared" ref="M4802:M4865" si="151">IF(C4802&lt;=500000,"0-500.000",
IF(C4802&lt;=1000000,"500.001-1.000.000",
IF(C4802&lt;=5000000,"1.000.001-5.000.000",
"5.000.001-16.858.742")))</f>
        <v>0-500.000</v>
      </c>
    </row>
    <row r="4803" spans="1:13" x14ac:dyDescent="0.35">
      <c r="A4803">
        <v>1359</v>
      </c>
      <c r="B4803" t="s">
        <v>9</v>
      </c>
      <c r="C4803">
        <v>129988</v>
      </c>
      <c r="D4803" t="s">
        <v>10</v>
      </c>
      <c r="E4803" t="s">
        <v>11</v>
      </c>
      <c r="F4803" t="s">
        <v>12</v>
      </c>
      <c r="G4803" t="s">
        <v>13</v>
      </c>
      <c r="H4803" t="s">
        <v>12</v>
      </c>
      <c r="I4803">
        <v>32</v>
      </c>
      <c r="J4803" t="str">
        <f>IF(ABS((C4803-AVERAGE($C:$C))/_xlfn.STDEV.S(moras2[SALARIO]))&gt;1.96,"Atípico","No")</f>
        <v>No</v>
      </c>
      <c r="K4803" t="str">
        <f>IF(ABS((moras2[[#This Row],[EDAD]]-AVERAGE($I:$I))/_xlfn.STDEV.S($I:$I))&gt;1.96,"Atípico","No")</f>
        <v>No</v>
      </c>
      <c r="L4803" t="str">
        <f t="shared" si="150"/>
        <v>26-35</v>
      </c>
      <c r="M4803" t="str">
        <f t="shared" si="151"/>
        <v>0-500.000</v>
      </c>
    </row>
    <row r="4804" spans="1:13" x14ac:dyDescent="0.35">
      <c r="A4804">
        <v>2756</v>
      </c>
      <c r="B4804" t="s">
        <v>9</v>
      </c>
      <c r="C4804">
        <v>129133.33</v>
      </c>
      <c r="D4804" t="s">
        <v>10</v>
      </c>
      <c r="E4804" t="s">
        <v>16</v>
      </c>
      <c r="F4804" t="s">
        <v>12</v>
      </c>
      <c r="G4804" t="s">
        <v>13</v>
      </c>
      <c r="H4804" t="s">
        <v>13</v>
      </c>
      <c r="I4804">
        <v>35</v>
      </c>
      <c r="J4804" t="str">
        <f>IF(ABS((C4804-AVERAGE($C:$C))/_xlfn.STDEV.S(moras2[SALARIO]))&gt;1.96,"Atípico","No")</f>
        <v>No</v>
      </c>
      <c r="K4804" t="str">
        <f>IF(ABS((moras2[[#This Row],[EDAD]]-AVERAGE($I:$I))/_xlfn.STDEV.S($I:$I))&gt;1.96,"Atípico","No")</f>
        <v>No</v>
      </c>
      <c r="L4804" t="str">
        <f t="shared" si="150"/>
        <v>26-35</v>
      </c>
      <c r="M4804" t="str">
        <f t="shared" si="151"/>
        <v>0-500.000</v>
      </c>
    </row>
    <row r="4805" spans="1:13" x14ac:dyDescent="0.35">
      <c r="A4805">
        <v>2972</v>
      </c>
      <c r="B4805" t="s">
        <v>15</v>
      </c>
      <c r="C4805">
        <v>127500</v>
      </c>
      <c r="D4805" t="s">
        <v>10</v>
      </c>
      <c r="E4805" t="s">
        <v>16</v>
      </c>
      <c r="F4805" t="s">
        <v>12</v>
      </c>
      <c r="G4805" t="s">
        <v>13</v>
      </c>
      <c r="H4805" t="s">
        <v>12</v>
      </c>
      <c r="I4805">
        <v>52</v>
      </c>
      <c r="J4805" t="str">
        <f>IF(ABS((C4805-AVERAGE($C:$C))/_xlfn.STDEV.S(moras2[SALARIO]))&gt;1.96,"Atípico","No")</f>
        <v>No</v>
      </c>
      <c r="K4805" t="str">
        <f>IF(ABS((moras2[[#This Row],[EDAD]]-AVERAGE($I:$I))/_xlfn.STDEV.S($I:$I))&gt;1.96,"Atípico","No")</f>
        <v>No</v>
      </c>
      <c r="L4805" t="str">
        <f t="shared" si="150"/>
        <v>46-55</v>
      </c>
      <c r="M4805" t="str">
        <f t="shared" si="151"/>
        <v>0-500.000</v>
      </c>
    </row>
    <row r="4806" spans="1:13" x14ac:dyDescent="0.35">
      <c r="A4806">
        <v>1999</v>
      </c>
      <c r="B4806" t="s">
        <v>15</v>
      </c>
      <c r="C4806">
        <v>127421.8</v>
      </c>
      <c r="D4806" t="s">
        <v>10</v>
      </c>
      <c r="E4806" t="s">
        <v>16</v>
      </c>
      <c r="F4806" t="s">
        <v>12</v>
      </c>
      <c r="G4806" t="s">
        <v>13</v>
      </c>
      <c r="H4806" t="s">
        <v>13</v>
      </c>
      <c r="I4806">
        <v>25</v>
      </c>
      <c r="J4806" t="str">
        <f>IF(ABS((C4806-AVERAGE($C:$C))/_xlfn.STDEV.S(moras2[SALARIO]))&gt;1.96,"Atípico","No")</f>
        <v>No</v>
      </c>
      <c r="K4806" t="str">
        <f>IF(ABS((moras2[[#This Row],[EDAD]]-AVERAGE($I:$I))/_xlfn.STDEV.S($I:$I))&gt;1.96,"Atípico","No")</f>
        <v>No</v>
      </c>
      <c r="L4806" t="str">
        <f t="shared" si="150"/>
        <v>26-35</v>
      </c>
      <c r="M4806" t="str">
        <f t="shared" si="151"/>
        <v>0-500.000</v>
      </c>
    </row>
    <row r="4807" spans="1:13" x14ac:dyDescent="0.35">
      <c r="A4807">
        <v>700</v>
      </c>
      <c r="B4807" t="s">
        <v>9</v>
      </c>
      <c r="C4807">
        <v>127421.77</v>
      </c>
      <c r="D4807" t="s">
        <v>10</v>
      </c>
      <c r="E4807" t="s">
        <v>16</v>
      </c>
      <c r="F4807" t="s">
        <v>12</v>
      </c>
      <c r="G4807" t="s">
        <v>13</v>
      </c>
      <c r="H4807" t="s">
        <v>13</v>
      </c>
      <c r="I4807">
        <v>49</v>
      </c>
      <c r="J4807" t="str">
        <f>IF(ABS((C4807-AVERAGE($C:$C))/_xlfn.STDEV.S(moras2[SALARIO]))&gt;1.96,"Atípico","No")</f>
        <v>No</v>
      </c>
      <c r="K4807" t="str">
        <f>IF(ABS((moras2[[#This Row],[EDAD]]-AVERAGE($I:$I))/_xlfn.STDEV.S($I:$I))&gt;1.96,"Atípico","No")</f>
        <v>No</v>
      </c>
      <c r="L4807" t="str">
        <f t="shared" si="150"/>
        <v>46-55</v>
      </c>
      <c r="M4807" t="str">
        <f t="shared" si="151"/>
        <v>0-500.000</v>
      </c>
    </row>
    <row r="4808" spans="1:13" x14ac:dyDescent="0.35">
      <c r="A4808">
        <v>2176</v>
      </c>
      <c r="B4808" t="s">
        <v>15</v>
      </c>
      <c r="C4808">
        <v>127390.96</v>
      </c>
      <c r="D4808" t="s">
        <v>10</v>
      </c>
      <c r="E4808" t="s">
        <v>16</v>
      </c>
      <c r="F4808" t="s">
        <v>12</v>
      </c>
      <c r="G4808" t="s">
        <v>12</v>
      </c>
      <c r="H4808" t="s">
        <v>13</v>
      </c>
      <c r="I4808">
        <v>48</v>
      </c>
      <c r="J4808" t="str">
        <f>IF(ABS((C4808-AVERAGE($C:$C))/_xlfn.STDEV.S(moras2[SALARIO]))&gt;1.96,"Atípico","No")</f>
        <v>No</v>
      </c>
      <c r="K4808" t="str">
        <f>IF(ABS((moras2[[#This Row],[EDAD]]-AVERAGE($I:$I))/_xlfn.STDEV.S($I:$I))&gt;1.96,"Atípico","No")</f>
        <v>No</v>
      </c>
      <c r="L4808" t="str">
        <f t="shared" si="150"/>
        <v>46-55</v>
      </c>
      <c r="M4808" t="str">
        <f t="shared" si="151"/>
        <v>0-500.000</v>
      </c>
    </row>
    <row r="4809" spans="1:13" x14ac:dyDescent="0.35">
      <c r="A4809">
        <v>4368</v>
      </c>
      <c r="B4809" t="s">
        <v>9</v>
      </c>
      <c r="C4809">
        <v>127335.61</v>
      </c>
      <c r="D4809" t="s">
        <v>14</v>
      </c>
      <c r="E4809" t="s">
        <v>11</v>
      </c>
      <c r="F4809" t="s">
        <v>12</v>
      </c>
      <c r="G4809" t="s">
        <v>13</v>
      </c>
      <c r="H4809" t="s">
        <v>13</v>
      </c>
      <c r="I4809">
        <v>70</v>
      </c>
      <c r="J4809" t="str">
        <f>IF(ABS((C4809-AVERAGE($C:$C))/_xlfn.STDEV.S(moras2[SALARIO]))&gt;1.96,"Atípico","No")</f>
        <v>No</v>
      </c>
      <c r="K4809" t="str">
        <f>IF(ABS((moras2[[#This Row],[EDAD]]-AVERAGE($I:$I))/_xlfn.STDEV.S($I:$I))&gt;1.96,"Atípico","No")</f>
        <v>Atípico</v>
      </c>
      <c r="L4809" t="str">
        <f t="shared" si="150"/>
        <v>56+</v>
      </c>
      <c r="M4809" t="str">
        <f t="shared" si="151"/>
        <v>0-500.000</v>
      </c>
    </row>
    <row r="4810" spans="1:13" x14ac:dyDescent="0.35">
      <c r="A4810">
        <v>205</v>
      </c>
      <c r="B4810" t="s">
        <v>15</v>
      </c>
      <c r="C4810">
        <v>126835.08</v>
      </c>
      <c r="D4810" t="s">
        <v>14</v>
      </c>
      <c r="E4810" t="s">
        <v>11</v>
      </c>
      <c r="F4810" t="s">
        <v>12</v>
      </c>
      <c r="G4810" t="s">
        <v>13</v>
      </c>
      <c r="H4810" t="s">
        <v>13</v>
      </c>
      <c r="I4810">
        <v>67</v>
      </c>
      <c r="J4810" t="str">
        <f>IF(ABS((C4810-AVERAGE($C:$C))/_xlfn.STDEV.S(moras2[SALARIO]))&gt;1.96,"Atípico","No")</f>
        <v>No</v>
      </c>
      <c r="K4810" t="str">
        <f>IF(ABS((moras2[[#This Row],[EDAD]]-AVERAGE($I:$I))/_xlfn.STDEV.S($I:$I))&gt;1.96,"Atípico","No")</f>
        <v>No</v>
      </c>
      <c r="L4810" t="str">
        <f t="shared" si="150"/>
        <v>56+</v>
      </c>
      <c r="M4810" t="str">
        <f t="shared" si="151"/>
        <v>0-500.000</v>
      </c>
    </row>
    <row r="4811" spans="1:13" x14ac:dyDescent="0.35">
      <c r="A4811">
        <v>1142</v>
      </c>
      <c r="B4811" t="s">
        <v>15</v>
      </c>
      <c r="C4811">
        <v>125736.88</v>
      </c>
      <c r="D4811" t="s">
        <v>10</v>
      </c>
      <c r="E4811" t="s">
        <v>11</v>
      </c>
      <c r="F4811" t="s">
        <v>12</v>
      </c>
      <c r="G4811" t="s">
        <v>13</v>
      </c>
      <c r="H4811" t="s">
        <v>13</v>
      </c>
      <c r="I4811">
        <v>34</v>
      </c>
      <c r="J4811" t="str">
        <f>IF(ABS((C4811-AVERAGE($C:$C))/_xlfn.STDEV.S(moras2[SALARIO]))&gt;1.96,"Atípico","No")</f>
        <v>No</v>
      </c>
      <c r="K4811" t="str">
        <f>IF(ABS((moras2[[#This Row],[EDAD]]-AVERAGE($I:$I))/_xlfn.STDEV.S($I:$I))&gt;1.96,"Atípico","No")</f>
        <v>No</v>
      </c>
      <c r="L4811" t="str">
        <f t="shared" si="150"/>
        <v>26-35</v>
      </c>
      <c r="M4811" t="str">
        <f t="shared" si="151"/>
        <v>0-500.000</v>
      </c>
    </row>
    <row r="4812" spans="1:13" x14ac:dyDescent="0.35">
      <c r="A4812">
        <v>3165</v>
      </c>
      <c r="B4812" t="s">
        <v>15</v>
      </c>
      <c r="C4812">
        <v>125727.03999999999</v>
      </c>
      <c r="D4812" t="s">
        <v>14</v>
      </c>
      <c r="E4812" t="s">
        <v>11</v>
      </c>
      <c r="F4812" t="s">
        <v>12</v>
      </c>
      <c r="G4812" t="s">
        <v>13</v>
      </c>
      <c r="H4812" t="s">
        <v>13</v>
      </c>
      <c r="I4812">
        <v>73</v>
      </c>
      <c r="J4812" t="str">
        <f>IF(ABS((C4812-AVERAGE($C:$C))/_xlfn.STDEV.S(moras2[SALARIO]))&gt;1.96,"Atípico","No")</f>
        <v>No</v>
      </c>
      <c r="K4812" t="str">
        <f>IF(ABS((moras2[[#This Row],[EDAD]]-AVERAGE($I:$I))/_xlfn.STDEV.S($I:$I))&gt;1.96,"Atípico","No")</f>
        <v>Atípico</v>
      </c>
      <c r="L4812" t="str">
        <f t="shared" si="150"/>
        <v>56+</v>
      </c>
      <c r="M4812" t="str">
        <f t="shared" si="151"/>
        <v>0-500.000</v>
      </c>
    </row>
    <row r="4813" spans="1:13" x14ac:dyDescent="0.35">
      <c r="A4813">
        <v>318</v>
      </c>
      <c r="B4813" t="s">
        <v>9</v>
      </c>
      <c r="C4813">
        <v>124453.88</v>
      </c>
      <c r="D4813" t="s">
        <v>10</v>
      </c>
      <c r="E4813" t="s">
        <v>16</v>
      </c>
      <c r="F4813" t="s">
        <v>12</v>
      </c>
      <c r="G4813" t="s">
        <v>13</v>
      </c>
      <c r="H4813" t="s">
        <v>13</v>
      </c>
      <c r="I4813">
        <v>40</v>
      </c>
      <c r="J4813" t="str">
        <f>IF(ABS((C4813-AVERAGE($C:$C))/_xlfn.STDEV.S(moras2[SALARIO]))&gt;1.96,"Atípico","No")</f>
        <v>No</v>
      </c>
      <c r="K4813" t="str">
        <f>IF(ABS((moras2[[#This Row],[EDAD]]-AVERAGE($I:$I))/_xlfn.STDEV.S($I:$I))&gt;1.96,"Atípico","No")</f>
        <v>No</v>
      </c>
      <c r="L4813" t="str">
        <f t="shared" si="150"/>
        <v>36-45</v>
      </c>
      <c r="M4813" t="str">
        <f t="shared" si="151"/>
        <v>0-500.000</v>
      </c>
    </row>
    <row r="4814" spans="1:13" x14ac:dyDescent="0.35">
      <c r="A4814">
        <v>4660</v>
      </c>
      <c r="B4814" t="s">
        <v>9</v>
      </c>
      <c r="C4814">
        <v>123924</v>
      </c>
      <c r="D4814" t="s">
        <v>10</v>
      </c>
      <c r="E4814" t="s">
        <v>16</v>
      </c>
      <c r="F4814" t="s">
        <v>12</v>
      </c>
      <c r="G4814" t="s">
        <v>13</v>
      </c>
      <c r="H4814" t="s">
        <v>13</v>
      </c>
      <c r="I4814">
        <v>19</v>
      </c>
      <c r="J4814" t="str">
        <f>IF(ABS((C4814-AVERAGE($C:$C))/_xlfn.STDEV.S(moras2[SALARIO]))&gt;1.96,"Atípico","No")</f>
        <v>No</v>
      </c>
      <c r="K4814" t="str">
        <f>IF(ABS((moras2[[#This Row],[EDAD]]-AVERAGE($I:$I))/_xlfn.STDEV.S($I:$I))&gt;1.96,"Atípico","No")</f>
        <v>No</v>
      </c>
      <c r="L4814" t="str">
        <f t="shared" si="150"/>
        <v>26-35</v>
      </c>
      <c r="M4814" t="str">
        <f t="shared" si="151"/>
        <v>0-500.000</v>
      </c>
    </row>
    <row r="4815" spans="1:13" x14ac:dyDescent="0.35">
      <c r="A4815">
        <v>1447</v>
      </c>
      <c r="B4815" t="s">
        <v>15</v>
      </c>
      <c r="C4815">
        <v>122313.33</v>
      </c>
      <c r="D4815" t="s">
        <v>10</v>
      </c>
      <c r="E4815" t="s">
        <v>16</v>
      </c>
      <c r="F4815" t="s">
        <v>12</v>
      </c>
      <c r="G4815" t="s">
        <v>13</v>
      </c>
      <c r="H4815" t="s">
        <v>13</v>
      </c>
      <c r="I4815">
        <v>42</v>
      </c>
      <c r="J4815" t="str">
        <f>IF(ABS((C4815-AVERAGE($C:$C))/_xlfn.STDEV.S(moras2[SALARIO]))&gt;1.96,"Atípico","No")</f>
        <v>No</v>
      </c>
      <c r="K4815" t="str">
        <f>IF(ABS((moras2[[#This Row],[EDAD]]-AVERAGE($I:$I))/_xlfn.STDEV.S($I:$I))&gt;1.96,"Atípico","No")</f>
        <v>No</v>
      </c>
      <c r="L4815" t="str">
        <f t="shared" si="150"/>
        <v>36-45</v>
      </c>
      <c r="M4815" t="str">
        <f t="shared" si="151"/>
        <v>0-500.000</v>
      </c>
    </row>
    <row r="4816" spans="1:13" x14ac:dyDescent="0.35">
      <c r="A4816">
        <v>3328</v>
      </c>
      <c r="B4816" t="s">
        <v>9</v>
      </c>
      <c r="C4816">
        <v>121368.02</v>
      </c>
      <c r="D4816" t="s">
        <v>10</v>
      </c>
      <c r="E4816" t="s">
        <v>16</v>
      </c>
      <c r="F4816" t="s">
        <v>12</v>
      </c>
      <c r="G4816" t="s">
        <v>13</v>
      </c>
      <c r="H4816" t="s">
        <v>13</v>
      </c>
      <c r="I4816">
        <v>26</v>
      </c>
      <c r="J4816" t="str">
        <f>IF(ABS((C4816-AVERAGE($C:$C))/_xlfn.STDEV.S(moras2[SALARIO]))&gt;1.96,"Atípico","No")</f>
        <v>No</v>
      </c>
      <c r="K4816" t="str">
        <f>IF(ABS((moras2[[#This Row],[EDAD]]-AVERAGE($I:$I))/_xlfn.STDEV.S($I:$I))&gt;1.96,"Atípico","No")</f>
        <v>No</v>
      </c>
      <c r="L4816" t="str">
        <f t="shared" si="150"/>
        <v>26-35</v>
      </c>
      <c r="M4816" t="str">
        <f t="shared" si="151"/>
        <v>0-500.000</v>
      </c>
    </row>
    <row r="4817" spans="1:13" x14ac:dyDescent="0.35">
      <c r="A4817">
        <v>2329</v>
      </c>
      <c r="B4817" t="s">
        <v>15</v>
      </c>
      <c r="C4817">
        <v>121300</v>
      </c>
      <c r="D4817" t="s">
        <v>10</v>
      </c>
      <c r="E4817" t="s">
        <v>16</v>
      </c>
      <c r="F4817" t="s">
        <v>12</v>
      </c>
      <c r="G4817" t="s">
        <v>13</v>
      </c>
      <c r="H4817" t="s">
        <v>12</v>
      </c>
      <c r="I4817">
        <v>40</v>
      </c>
      <c r="J4817" t="str">
        <f>IF(ABS((C4817-AVERAGE($C:$C))/_xlfn.STDEV.S(moras2[SALARIO]))&gt;1.96,"Atípico","No")</f>
        <v>No</v>
      </c>
      <c r="K4817" t="str">
        <f>IF(ABS((moras2[[#This Row],[EDAD]]-AVERAGE($I:$I))/_xlfn.STDEV.S($I:$I))&gt;1.96,"Atípico","No")</f>
        <v>No</v>
      </c>
      <c r="L4817" t="str">
        <f t="shared" si="150"/>
        <v>36-45</v>
      </c>
      <c r="M4817" t="str">
        <f t="shared" si="151"/>
        <v>0-500.000</v>
      </c>
    </row>
    <row r="4818" spans="1:13" x14ac:dyDescent="0.35">
      <c r="A4818">
        <v>4776</v>
      </c>
      <c r="B4818" t="s">
        <v>9</v>
      </c>
      <c r="C4818">
        <v>121288.4</v>
      </c>
      <c r="D4818" t="s">
        <v>10</v>
      </c>
      <c r="E4818" t="s">
        <v>16</v>
      </c>
      <c r="F4818" t="s">
        <v>12</v>
      </c>
      <c r="G4818" t="s">
        <v>12</v>
      </c>
      <c r="H4818" t="s">
        <v>13</v>
      </c>
      <c r="I4818">
        <v>28</v>
      </c>
      <c r="J4818" t="str">
        <f>IF(ABS((C4818-AVERAGE($C:$C))/_xlfn.STDEV.S(moras2[SALARIO]))&gt;1.96,"Atípico","No")</f>
        <v>No</v>
      </c>
      <c r="K4818" t="str">
        <f>IF(ABS((moras2[[#This Row],[EDAD]]-AVERAGE($I:$I))/_xlfn.STDEV.S($I:$I))&gt;1.96,"Atípico","No")</f>
        <v>No</v>
      </c>
      <c r="L4818" t="str">
        <f t="shared" si="150"/>
        <v>26-35</v>
      </c>
      <c r="M4818" t="str">
        <f t="shared" si="151"/>
        <v>0-500.000</v>
      </c>
    </row>
    <row r="4819" spans="1:13" x14ac:dyDescent="0.35">
      <c r="A4819">
        <v>4062</v>
      </c>
      <c r="B4819" t="s">
        <v>9</v>
      </c>
      <c r="C4819">
        <v>120498.44</v>
      </c>
      <c r="D4819" t="s">
        <v>10</v>
      </c>
      <c r="E4819" t="s">
        <v>16</v>
      </c>
      <c r="F4819" t="s">
        <v>12</v>
      </c>
      <c r="G4819" t="s">
        <v>13</v>
      </c>
      <c r="H4819" t="s">
        <v>13</v>
      </c>
      <c r="I4819">
        <v>23</v>
      </c>
      <c r="J4819" t="str">
        <f>IF(ABS((C4819-AVERAGE($C:$C))/_xlfn.STDEV.S(moras2[SALARIO]))&gt;1.96,"Atípico","No")</f>
        <v>No</v>
      </c>
      <c r="K4819" t="str">
        <f>IF(ABS((moras2[[#This Row],[EDAD]]-AVERAGE($I:$I))/_xlfn.STDEV.S($I:$I))&gt;1.96,"Atípico","No")</f>
        <v>No</v>
      </c>
      <c r="L4819" t="str">
        <f t="shared" si="150"/>
        <v>26-35</v>
      </c>
      <c r="M4819" t="str">
        <f t="shared" si="151"/>
        <v>0-500.000</v>
      </c>
    </row>
    <row r="4820" spans="1:13" x14ac:dyDescent="0.35">
      <c r="A4820">
        <v>1198</v>
      </c>
      <c r="B4820" t="s">
        <v>9</v>
      </c>
      <c r="C4820">
        <v>120159.3</v>
      </c>
      <c r="D4820" t="s">
        <v>10</v>
      </c>
      <c r="E4820" t="s">
        <v>16</v>
      </c>
      <c r="F4820" t="s">
        <v>12</v>
      </c>
      <c r="G4820" t="s">
        <v>13</v>
      </c>
      <c r="H4820" t="s">
        <v>13</v>
      </c>
      <c r="I4820">
        <v>66</v>
      </c>
      <c r="J4820" t="str">
        <f>IF(ABS((C4820-AVERAGE($C:$C))/_xlfn.STDEV.S(moras2[SALARIO]))&gt;1.96,"Atípico","No")</f>
        <v>No</v>
      </c>
      <c r="K4820" t="str">
        <f>IF(ABS((moras2[[#This Row],[EDAD]]-AVERAGE($I:$I))/_xlfn.STDEV.S($I:$I))&gt;1.96,"Atípico","No")</f>
        <v>No</v>
      </c>
      <c r="L4820" t="str">
        <f t="shared" si="150"/>
        <v>56+</v>
      </c>
      <c r="M4820" t="str">
        <f t="shared" si="151"/>
        <v>0-500.000</v>
      </c>
    </row>
    <row r="4821" spans="1:13" x14ac:dyDescent="0.35">
      <c r="A4821">
        <v>1988</v>
      </c>
      <c r="B4821" t="s">
        <v>15</v>
      </c>
      <c r="C4821">
        <v>120000</v>
      </c>
      <c r="D4821" t="s">
        <v>10</v>
      </c>
      <c r="E4821" t="s">
        <v>16</v>
      </c>
      <c r="F4821" t="s">
        <v>12</v>
      </c>
      <c r="G4821" t="s">
        <v>13</v>
      </c>
      <c r="H4821" t="s">
        <v>13</v>
      </c>
      <c r="I4821">
        <v>32</v>
      </c>
      <c r="J4821" t="str">
        <f>IF(ABS((C4821-AVERAGE($C:$C))/_xlfn.STDEV.S(moras2[SALARIO]))&gt;1.96,"Atípico","No")</f>
        <v>No</v>
      </c>
      <c r="K4821" t="str">
        <f>IF(ABS((moras2[[#This Row],[EDAD]]-AVERAGE($I:$I))/_xlfn.STDEV.S($I:$I))&gt;1.96,"Atípico","No")</f>
        <v>No</v>
      </c>
      <c r="L4821" t="str">
        <f t="shared" si="150"/>
        <v>26-35</v>
      </c>
      <c r="M4821" t="str">
        <f t="shared" si="151"/>
        <v>0-500.000</v>
      </c>
    </row>
    <row r="4822" spans="1:13" x14ac:dyDescent="0.35">
      <c r="A4822">
        <v>1513</v>
      </c>
      <c r="B4822" t="s">
        <v>15</v>
      </c>
      <c r="C4822">
        <v>120000</v>
      </c>
      <c r="D4822" t="s">
        <v>10</v>
      </c>
      <c r="E4822" t="s">
        <v>16</v>
      </c>
      <c r="F4822" t="s">
        <v>12</v>
      </c>
      <c r="G4822" t="s">
        <v>13</v>
      </c>
      <c r="H4822" t="s">
        <v>13</v>
      </c>
      <c r="I4822">
        <v>42</v>
      </c>
      <c r="J4822" t="str">
        <f>IF(ABS((C4822-AVERAGE($C:$C))/_xlfn.STDEV.S(moras2[SALARIO]))&gt;1.96,"Atípico","No")</f>
        <v>No</v>
      </c>
      <c r="K4822" t="str">
        <f>IF(ABS((moras2[[#This Row],[EDAD]]-AVERAGE($I:$I))/_xlfn.STDEV.S($I:$I))&gt;1.96,"Atípico","No")</f>
        <v>No</v>
      </c>
      <c r="L4822" t="str">
        <f t="shared" si="150"/>
        <v>36-45</v>
      </c>
      <c r="M4822" t="str">
        <f t="shared" si="151"/>
        <v>0-500.000</v>
      </c>
    </row>
    <row r="4823" spans="1:13" x14ac:dyDescent="0.35">
      <c r="A4823">
        <v>2376</v>
      </c>
      <c r="B4823" t="s">
        <v>15</v>
      </c>
      <c r="C4823">
        <v>120000</v>
      </c>
      <c r="D4823" t="s">
        <v>10</v>
      </c>
      <c r="E4823" t="s">
        <v>16</v>
      </c>
      <c r="F4823" t="s">
        <v>12</v>
      </c>
      <c r="G4823" t="s">
        <v>13</v>
      </c>
      <c r="H4823" t="s">
        <v>12</v>
      </c>
      <c r="I4823">
        <v>47</v>
      </c>
      <c r="J4823" t="str">
        <f>IF(ABS((C4823-AVERAGE($C:$C))/_xlfn.STDEV.S(moras2[SALARIO]))&gt;1.96,"Atípico","No")</f>
        <v>No</v>
      </c>
      <c r="K4823" t="str">
        <f>IF(ABS((moras2[[#This Row],[EDAD]]-AVERAGE($I:$I))/_xlfn.STDEV.S($I:$I))&gt;1.96,"Atípico","No")</f>
        <v>No</v>
      </c>
      <c r="L4823" t="str">
        <f t="shared" si="150"/>
        <v>46-55</v>
      </c>
      <c r="M4823" t="str">
        <f t="shared" si="151"/>
        <v>0-500.000</v>
      </c>
    </row>
    <row r="4824" spans="1:13" x14ac:dyDescent="0.35">
      <c r="A4824">
        <v>2720</v>
      </c>
      <c r="B4824" t="s">
        <v>15</v>
      </c>
      <c r="C4824">
        <v>120000</v>
      </c>
      <c r="D4824" t="s">
        <v>10</v>
      </c>
      <c r="E4824" t="s">
        <v>16</v>
      </c>
      <c r="F4824" t="s">
        <v>12</v>
      </c>
      <c r="G4824" t="s">
        <v>13</v>
      </c>
      <c r="H4824" t="s">
        <v>12</v>
      </c>
      <c r="I4824">
        <v>55</v>
      </c>
      <c r="J4824" t="str">
        <f>IF(ABS((C4824-AVERAGE($C:$C))/_xlfn.STDEV.S(moras2[SALARIO]))&gt;1.96,"Atípico","No")</f>
        <v>No</v>
      </c>
      <c r="K4824" t="str">
        <f>IF(ABS((moras2[[#This Row],[EDAD]]-AVERAGE($I:$I))/_xlfn.STDEV.S($I:$I))&gt;1.96,"Atípico","No")</f>
        <v>No</v>
      </c>
      <c r="L4824" t="str">
        <f t="shared" si="150"/>
        <v>46-55</v>
      </c>
      <c r="M4824" t="str">
        <f t="shared" si="151"/>
        <v>0-500.000</v>
      </c>
    </row>
    <row r="4825" spans="1:13" x14ac:dyDescent="0.35">
      <c r="A4825">
        <v>3631</v>
      </c>
      <c r="B4825" t="s">
        <v>15</v>
      </c>
      <c r="C4825">
        <v>119964</v>
      </c>
      <c r="D4825" t="s">
        <v>10</v>
      </c>
      <c r="E4825" t="s">
        <v>11</v>
      </c>
      <c r="F4825" t="s">
        <v>12</v>
      </c>
      <c r="G4825" t="s">
        <v>13</v>
      </c>
      <c r="H4825" t="s">
        <v>12</v>
      </c>
      <c r="I4825">
        <v>25</v>
      </c>
      <c r="J4825" t="str">
        <f>IF(ABS((C4825-AVERAGE($C:$C))/_xlfn.STDEV.S(moras2[SALARIO]))&gt;1.96,"Atípico","No")</f>
        <v>No</v>
      </c>
      <c r="K4825" t="str">
        <f>IF(ABS((moras2[[#This Row],[EDAD]]-AVERAGE($I:$I))/_xlfn.STDEV.S($I:$I))&gt;1.96,"Atípico","No")</f>
        <v>No</v>
      </c>
      <c r="L4825" t="str">
        <f t="shared" si="150"/>
        <v>26-35</v>
      </c>
      <c r="M4825" t="str">
        <f t="shared" si="151"/>
        <v>0-500.000</v>
      </c>
    </row>
    <row r="4826" spans="1:13" x14ac:dyDescent="0.35">
      <c r="A4826">
        <v>2331</v>
      </c>
      <c r="B4826" t="s">
        <v>15</v>
      </c>
      <c r="C4826">
        <v>119219.91</v>
      </c>
      <c r="D4826" t="s">
        <v>14</v>
      </c>
      <c r="E4826" t="s">
        <v>11</v>
      </c>
      <c r="F4826" t="s">
        <v>12</v>
      </c>
      <c r="G4826" t="s">
        <v>13</v>
      </c>
      <c r="H4826" t="s">
        <v>13</v>
      </c>
      <c r="I4826">
        <v>59</v>
      </c>
      <c r="J4826" t="str">
        <f>IF(ABS((C4826-AVERAGE($C:$C))/_xlfn.STDEV.S(moras2[SALARIO]))&gt;1.96,"Atípico","No")</f>
        <v>No</v>
      </c>
      <c r="K4826" t="str">
        <f>IF(ABS((moras2[[#This Row],[EDAD]]-AVERAGE($I:$I))/_xlfn.STDEV.S($I:$I))&gt;1.96,"Atípico","No")</f>
        <v>No</v>
      </c>
      <c r="L4826" t="str">
        <f t="shared" si="150"/>
        <v>56+</v>
      </c>
      <c r="M4826" t="str">
        <f t="shared" si="151"/>
        <v>0-500.000</v>
      </c>
    </row>
    <row r="4827" spans="1:13" x14ac:dyDescent="0.35">
      <c r="A4827">
        <v>2770</v>
      </c>
      <c r="B4827" t="s">
        <v>9</v>
      </c>
      <c r="C4827">
        <v>117186.67</v>
      </c>
      <c r="D4827" t="s">
        <v>10</v>
      </c>
      <c r="E4827" t="s">
        <v>16</v>
      </c>
      <c r="F4827" t="s">
        <v>12</v>
      </c>
      <c r="G4827" t="s">
        <v>13</v>
      </c>
      <c r="H4827" t="s">
        <v>13</v>
      </c>
      <c r="I4827">
        <v>25</v>
      </c>
      <c r="J4827" t="str">
        <f>IF(ABS((C4827-AVERAGE($C:$C))/_xlfn.STDEV.S(moras2[SALARIO]))&gt;1.96,"Atípico","No")</f>
        <v>No</v>
      </c>
      <c r="K4827" t="str">
        <f>IF(ABS((moras2[[#This Row],[EDAD]]-AVERAGE($I:$I))/_xlfn.STDEV.S($I:$I))&gt;1.96,"Atípico","No")</f>
        <v>No</v>
      </c>
      <c r="L4827" t="str">
        <f t="shared" si="150"/>
        <v>26-35</v>
      </c>
      <c r="M4827" t="str">
        <f t="shared" si="151"/>
        <v>0-500.000</v>
      </c>
    </row>
    <row r="4828" spans="1:13" x14ac:dyDescent="0.35">
      <c r="A4828">
        <v>4677</v>
      </c>
      <c r="B4828" t="s">
        <v>9</v>
      </c>
      <c r="C4828">
        <v>117100.8</v>
      </c>
      <c r="D4828" t="s">
        <v>10</v>
      </c>
      <c r="E4828" t="s">
        <v>16</v>
      </c>
      <c r="F4828" t="s">
        <v>12</v>
      </c>
      <c r="G4828" t="s">
        <v>13</v>
      </c>
      <c r="H4828" t="s">
        <v>13</v>
      </c>
      <c r="I4828">
        <v>30</v>
      </c>
      <c r="J4828" t="str">
        <f>IF(ABS((C4828-AVERAGE($C:$C))/_xlfn.STDEV.S(moras2[SALARIO]))&gt;1.96,"Atípico","No")</f>
        <v>No</v>
      </c>
      <c r="K4828" t="str">
        <f>IF(ABS((moras2[[#This Row],[EDAD]]-AVERAGE($I:$I))/_xlfn.STDEV.S($I:$I))&gt;1.96,"Atípico","No")</f>
        <v>No</v>
      </c>
      <c r="L4828" t="str">
        <f t="shared" si="150"/>
        <v>26-35</v>
      </c>
      <c r="M4828" t="str">
        <f t="shared" si="151"/>
        <v>0-500.000</v>
      </c>
    </row>
    <row r="4829" spans="1:13" x14ac:dyDescent="0.35">
      <c r="A4829">
        <v>815</v>
      </c>
      <c r="B4829" t="s">
        <v>15</v>
      </c>
      <c r="C4829">
        <v>115500</v>
      </c>
      <c r="D4829" t="s">
        <v>10</v>
      </c>
      <c r="E4829" t="s">
        <v>16</v>
      </c>
      <c r="F4829" t="s">
        <v>12</v>
      </c>
      <c r="G4829" t="s">
        <v>13</v>
      </c>
      <c r="H4829" t="s">
        <v>13</v>
      </c>
      <c r="I4829">
        <v>51</v>
      </c>
      <c r="J4829" t="str">
        <f>IF(ABS((C4829-AVERAGE($C:$C))/_xlfn.STDEV.S(moras2[SALARIO]))&gt;1.96,"Atípico","No")</f>
        <v>No</v>
      </c>
      <c r="K4829" t="str">
        <f>IF(ABS((moras2[[#This Row],[EDAD]]-AVERAGE($I:$I))/_xlfn.STDEV.S($I:$I))&gt;1.96,"Atípico","No")</f>
        <v>No</v>
      </c>
      <c r="L4829" t="str">
        <f t="shared" si="150"/>
        <v>46-55</v>
      </c>
      <c r="M4829" t="str">
        <f t="shared" si="151"/>
        <v>0-500.000</v>
      </c>
    </row>
    <row r="4830" spans="1:13" x14ac:dyDescent="0.35">
      <c r="A4830">
        <v>4084</v>
      </c>
      <c r="B4830" t="s">
        <v>9</v>
      </c>
      <c r="C4830">
        <v>114590</v>
      </c>
      <c r="D4830" t="s">
        <v>10</v>
      </c>
      <c r="E4830" t="s">
        <v>16</v>
      </c>
      <c r="F4830" t="s">
        <v>12</v>
      </c>
      <c r="G4830" t="s">
        <v>13</v>
      </c>
      <c r="H4830" t="s">
        <v>13</v>
      </c>
      <c r="I4830">
        <v>40</v>
      </c>
      <c r="J4830" t="str">
        <f>IF(ABS((C4830-AVERAGE($C:$C))/_xlfn.STDEV.S(moras2[SALARIO]))&gt;1.96,"Atípico","No")</f>
        <v>No</v>
      </c>
      <c r="K4830" t="str">
        <f>IF(ABS((moras2[[#This Row],[EDAD]]-AVERAGE($I:$I))/_xlfn.STDEV.S($I:$I))&gt;1.96,"Atípico","No")</f>
        <v>No</v>
      </c>
      <c r="L4830" t="str">
        <f t="shared" si="150"/>
        <v>36-45</v>
      </c>
      <c r="M4830" t="str">
        <f t="shared" si="151"/>
        <v>0-500.000</v>
      </c>
    </row>
    <row r="4831" spans="1:13" x14ac:dyDescent="0.35">
      <c r="A4831">
        <v>4511</v>
      </c>
      <c r="B4831" t="s">
        <v>15</v>
      </c>
      <c r="C4831">
        <v>114474</v>
      </c>
      <c r="D4831" t="s">
        <v>10</v>
      </c>
      <c r="E4831" t="s">
        <v>16</v>
      </c>
      <c r="F4831" t="s">
        <v>12</v>
      </c>
      <c r="G4831" t="s">
        <v>13</v>
      </c>
      <c r="H4831" t="s">
        <v>13</v>
      </c>
      <c r="I4831">
        <v>55</v>
      </c>
      <c r="J4831" t="str">
        <f>IF(ABS((C4831-AVERAGE($C:$C))/_xlfn.STDEV.S(moras2[SALARIO]))&gt;1.96,"Atípico","No")</f>
        <v>No</v>
      </c>
      <c r="K4831" t="str">
        <f>IF(ABS((moras2[[#This Row],[EDAD]]-AVERAGE($I:$I))/_xlfn.STDEV.S($I:$I))&gt;1.96,"Atípico","No")</f>
        <v>No</v>
      </c>
      <c r="L4831" t="str">
        <f t="shared" si="150"/>
        <v>46-55</v>
      </c>
      <c r="M4831" t="str">
        <f t="shared" si="151"/>
        <v>0-500.000</v>
      </c>
    </row>
    <row r="4832" spans="1:13" x14ac:dyDescent="0.35">
      <c r="A4832">
        <v>862</v>
      </c>
      <c r="B4832" t="s">
        <v>15</v>
      </c>
      <c r="C4832">
        <v>114247</v>
      </c>
      <c r="D4832" t="s">
        <v>10</v>
      </c>
      <c r="E4832" t="s">
        <v>11</v>
      </c>
      <c r="F4832" t="s">
        <v>12</v>
      </c>
      <c r="G4832" t="s">
        <v>13</v>
      </c>
      <c r="H4832" t="s">
        <v>13</v>
      </c>
      <c r="I4832">
        <v>29</v>
      </c>
      <c r="J4832" t="str">
        <f>IF(ABS((C4832-AVERAGE($C:$C))/_xlfn.STDEV.S(moras2[SALARIO]))&gt;1.96,"Atípico","No")</f>
        <v>No</v>
      </c>
      <c r="K4832" t="str">
        <f>IF(ABS((moras2[[#This Row],[EDAD]]-AVERAGE($I:$I))/_xlfn.STDEV.S($I:$I))&gt;1.96,"Atípico","No")</f>
        <v>No</v>
      </c>
      <c r="L4832" t="str">
        <f t="shared" si="150"/>
        <v>26-35</v>
      </c>
      <c r="M4832" t="str">
        <f t="shared" si="151"/>
        <v>0-500.000</v>
      </c>
    </row>
    <row r="4833" spans="1:13" x14ac:dyDescent="0.35">
      <c r="A4833">
        <v>313</v>
      </c>
      <c r="B4833" t="s">
        <v>15</v>
      </c>
      <c r="C4833">
        <v>113848</v>
      </c>
      <c r="D4833" t="s">
        <v>10</v>
      </c>
      <c r="E4833" t="s">
        <v>16</v>
      </c>
      <c r="F4833" t="s">
        <v>12</v>
      </c>
      <c r="G4833" t="s">
        <v>13</v>
      </c>
      <c r="H4833" t="s">
        <v>13</v>
      </c>
      <c r="I4833">
        <v>31</v>
      </c>
      <c r="J4833" t="str">
        <f>IF(ABS((C4833-AVERAGE($C:$C))/_xlfn.STDEV.S(moras2[SALARIO]))&gt;1.96,"Atípico","No")</f>
        <v>No</v>
      </c>
      <c r="K4833" t="str">
        <f>IF(ABS((moras2[[#This Row],[EDAD]]-AVERAGE($I:$I))/_xlfn.STDEV.S($I:$I))&gt;1.96,"Atípico","No")</f>
        <v>No</v>
      </c>
      <c r="L4833" t="str">
        <f t="shared" si="150"/>
        <v>26-35</v>
      </c>
      <c r="M4833" t="str">
        <f t="shared" si="151"/>
        <v>0-500.000</v>
      </c>
    </row>
    <row r="4834" spans="1:13" x14ac:dyDescent="0.35">
      <c r="A4834">
        <v>3783</v>
      </c>
      <c r="B4834" t="s">
        <v>9</v>
      </c>
      <c r="C4834">
        <v>113333</v>
      </c>
      <c r="D4834" t="s">
        <v>10</v>
      </c>
      <c r="E4834" t="s">
        <v>16</v>
      </c>
      <c r="F4834" t="s">
        <v>12</v>
      </c>
      <c r="G4834" t="s">
        <v>13</v>
      </c>
      <c r="H4834" t="s">
        <v>13</v>
      </c>
      <c r="I4834">
        <v>38</v>
      </c>
      <c r="J4834" t="str">
        <f>IF(ABS((C4834-AVERAGE($C:$C))/_xlfn.STDEV.S(moras2[SALARIO]))&gt;1.96,"Atípico","No")</f>
        <v>No</v>
      </c>
      <c r="K4834" t="str">
        <f>IF(ABS((moras2[[#This Row],[EDAD]]-AVERAGE($I:$I))/_xlfn.STDEV.S($I:$I))&gt;1.96,"Atípico","No")</f>
        <v>No</v>
      </c>
      <c r="L4834" t="str">
        <f t="shared" si="150"/>
        <v>36-45</v>
      </c>
      <c r="M4834" t="str">
        <f t="shared" si="151"/>
        <v>0-500.000</v>
      </c>
    </row>
    <row r="4835" spans="1:13" x14ac:dyDescent="0.35">
      <c r="A4835">
        <v>608</v>
      </c>
      <c r="B4835" t="s">
        <v>15</v>
      </c>
      <c r="C4835">
        <v>112200</v>
      </c>
      <c r="D4835" t="s">
        <v>10</v>
      </c>
      <c r="E4835" t="s">
        <v>16</v>
      </c>
      <c r="F4835" t="s">
        <v>12</v>
      </c>
      <c r="G4835" t="s">
        <v>13</v>
      </c>
      <c r="H4835" t="s">
        <v>13</v>
      </c>
      <c r="I4835">
        <v>53</v>
      </c>
      <c r="J4835" t="str">
        <f>IF(ABS((C4835-AVERAGE($C:$C))/_xlfn.STDEV.S(moras2[SALARIO]))&gt;1.96,"Atípico","No")</f>
        <v>No</v>
      </c>
      <c r="K4835" t="str">
        <f>IF(ABS((moras2[[#This Row],[EDAD]]-AVERAGE($I:$I))/_xlfn.STDEV.S($I:$I))&gt;1.96,"Atípico","No")</f>
        <v>No</v>
      </c>
      <c r="L4835" t="str">
        <f t="shared" si="150"/>
        <v>46-55</v>
      </c>
      <c r="M4835" t="str">
        <f t="shared" si="151"/>
        <v>0-500.000</v>
      </c>
    </row>
    <row r="4836" spans="1:13" x14ac:dyDescent="0.35">
      <c r="A4836">
        <v>2052</v>
      </c>
      <c r="B4836" t="s">
        <v>15</v>
      </c>
      <c r="C4836">
        <v>112068.94</v>
      </c>
      <c r="D4836" t="s">
        <v>14</v>
      </c>
      <c r="E4836" t="s">
        <v>11</v>
      </c>
      <c r="F4836" t="s">
        <v>12</v>
      </c>
      <c r="G4836" t="s">
        <v>13</v>
      </c>
      <c r="H4836" t="s">
        <v>13</v>
      </c>
      <c r="I4836">
        <v>68</v>
      </c>
      <c r="J4836" t="str">
        <f>IF(ABS((C4836-AVERAGE($C:$C))/_xlfn.STDEV.S(moras2[SALARIO]))&gt;1.96,"Atípico","No")</f>
        <v>No</v>
      </c>
      <c r="K4836" t="str">
        <f>IF(ABS((moras2[[#This Row],[EDAD]]-AVERAGE($I:$I))/_xlfn.STDEV.S($I:$I))&gt;1.96,"Atípico","No")</f>
        <v>No</v>
      </c>
      <c r="L4836" t="str">
        <f t="shared" si="150"/>
        <v>56+</v>
      </c>
      <c r="M4836" t="str">
        <f t="shared" si="151"/>
        <v>0-500.000</v>
      </c>
    </row>
    <row r="4837" spans="1:13" x14ac:dyDescent="0.35">
      <c r="A4837">
        <v>167</v>
      </c>
      <c r="B4837" t="s">
        <v>15</v>
      </c>
      <c r="C4837">
        <v>111053</v>
      </c>
      <c r="D4837" t="s">
        <v>10</v>
      </c>
      <c r="E4837" t="s">
        <v>16</v>
      </c>
      <c r="F4837" t="s">
        <v>12</v>
      </c>
      <c r="G4837" t="s">
        <v>13</v>
      </c>
      <c r="H4837" t="s">
        <v>13</v>
      </c>
      <c r="I4837">
        <v>54</v>
      </c>
      <c r="J4837" t="str">
        <f>IF(ABS((C4837-AVERAGE($C:$C))/_xlfn.STDEV.S(moras2[SALARIO]))&gt;1.96,"Atípico","No")</f>
        <v>No</v>
      </c>
      <c r="K4837" t="str">
        <f>IF(ABS((moras2[[#This Row],[EDAD]]-AVERAGE($I:$I))/_xlfn.STDEV.S($I:$I))&gt;1.96,"Atípico","No")</f>
        <v>No</v>
      </c>
      <c r="L4837" t="str">
        <f t="shared" si="150"/>
        <v>46-55</v>
      </c>
      <c r="M4837" t="str">
        <f t="shared" si="151"/>
        <v>0-500.000</v>
      </c>
    </row>
    <row r="4838" spans="1:13" x14ac:dyDescent="0.35">
      <c r="A4838">
        <v>3115</v>
      </c>
      <c r="B4838" t="s">
        <v>15</v>
      </c>
      <c r="C4838">
        <v>110300</v>
      </c>
      <c r="D4838" t="s">
        <v>10</v>
      </c>
      <c r="E4838" t="s">
        <v>16</v>
      </c>
      <c r="F4838" t="s">
        <v>12</v>
      </c>
      <c r="G4838" t="s">
        <v>13</v>
      </c>
      <c r="H4838" t="s">
        <v>13</v>
      </c>
      <c r="I4838">
        <v>53</v>
      </c>
      <c r="J4838" t="str">
        <f>IF(ABS((C4838-AVERAGE($C:$C))/_xlfn.STDEV.S(moras2[SALARIO]))&gt;1.96,"Atípico","No")</f>
        <v>No</v>
      </c>
      <c r="K4838" t="str">
        <f>IF(ABS((moras2[[#This Row],[EDAD]]-AVERAGE($I:$I))/_xlfn.STDEV.S($I:$I))&gt;1.96,"Atípico","No")</f>
        <v>No</v>
      </c>
      <c r="L4838" t="str">
        <f t="shared" si="150"/>
        <v>46-55</v>
      </c>
      <c r="M4838" t="str">
        <f t="shared" si="151"/>
        <v>0-500.000</v>
      </c>
    </row>
    <row r="4839" spans="1:13" x14ac:dyDescent="0.35">
      <c r="A4839">
        <v>268</v>
      </c>
      <c r="B4839" t="s">
        <v>15</v>
      </c>
      <c r="C4839">
        <v>110000</v>
      </c>
      <c r="D4839" t="s">
        <v>10</v>
      </c>
      <c r="E4839" t="s">
        <v>16</v>
      </c>
      <c r="F4839" t="s">
        <v>12</v>
      </c>
      <c r="G4839" t="s">
        <v>12</v>
      </c>
      <c r="H4839" t="s">
        <v>13</v>
      </c>
      <c r="I4839">
        <v>28</v>
      </c>
      <c r="J4839" t="str">
        <f>IF(ABS((C4839-AVERAGE($C:$C))/_xlfn.STDEV.S(moras2[SALARIO]))&gt;1.96,"Atípico","No")</f>
        <v>No</v>
      </c>
      <c r="K4839" t="str">
        <f>IF(ABS((moras2[[#This Row],[EDAD]]-AVERAGE($I:$I))/_xlfn.STDEV.S($I:$I))&gt;1.96,"Atípico","No")</f>
        <v>No</v>
      </c>
      <c r="L4839" t="str">
        <f t="shared" si="150"/>
        <v>26-35</v>
      </c>
      <c r="M4839" t="str">
        <f t="shared" si="151"/>
        <v>0-500.000</v>
      </c>
    </row>
    <row r="4840" spans="1:13" x14ac:dyDescent="0.35">
      <c r="A4840">
        <v>2087</v>
      </c>
      <c r="B4840" t="s">
        <v>9</v>
      </c>
      <c r="C4840">
        <v>110000</v>
      </c>
      <c r="D4840" t="s">
        <v>10</v>
      </c>
      <c r="E4840" t="s">
        <v>16</v>
      </c>
      <c r="F4840" t="s">
        <v>12</v>
      </c>
      <c r="G4840" t="s">
        <v>13</v>
      </c>
      <c r="H4840" t="s">
        <v>12</v>
      </c>
      <c r="I4840">
        <v>57</v>
      </c>
      <c r="J4840" t="str">
        <f>IF(ABS((C4840-AVERAGE($C:$C))/_xlfn.STDEV.S(moras2[SALARIO]))&gt;1.96,"Atípico","No")</f>
        <v>No</v>
      </c>
      <c r="K4840" t="str">
        <f>IF(ABS((moras2[[#This Row],[EDAD]]-AVERAGE($I:$I))/_xlfn.STDEV.S($I:$I))&gt;1.96,"Atípico","No")</f>
        <v>No</v>
      </c>
      <c r="L4840" t="str">
        <f t="shared" si="150"/>
        <v>56+</v>
      </c>
      <c r="M4840" t="str">
        <f t="shared" si="151"/>
        <v>0-500.000</v>
      </c>
    </row>
    <row r="4841" spans="1:13" x14ac:dyDescent="0.35">
      <c r="A4841">
        <v>4018</v>
      </c>
      <c r="B4841" t="s">
        <v>9</v>
      </c>
      <c r="C4841">
        <v>109259.63</v>
      </c>
      <c r="D4841" t="s">
        <v>10</v>
      </c>
      <c r="E4841" t="s">
        <v>16</v>
      </c>
      <c r="F4841" t="s">
        <v>12</v>
      </c>
      <c r="G4841" t="s">
        <v>13</v>
      </c>
      <c r="H4841" t="s">
        <v>12</v>
      </c>
      <c r="I4841">
        <v>23</v>
      </c>
      <c r="J4841" t="str">
        <f>IF(ABS((C4841-AVERAGE($C:$C))/_xlfn.STDEV.S(moras2[SALARIO]))&gt;1.96,"Atípico","No")</f>
        <v>No</v>
      </c>
      <c r="K4841" t="str">
        <f>IF(ABS((moras2[[#This Row],[EDAD]]-AVERAGE($I:$I))/_xlfn.STDEV.S($I:$I))&gt;1.96,"Atípico","No")</f>
        <v>No</v>
      </c>
      <c r="L4841" t="str">
        <f t="shared" si="150"/>
        <v>26-35</v>
      </c>
      <c r="M4841" t="str">
        <f t="shared" si="151"/>
        <v>0-500.000</v>
      </c>
    </row>
    <row r="4842" spans="1:13" x14ac:dyDescent="0.35">
      <c r="A4842">
        <v>433</v>
      </c>
      <c r="B4842" t="s">
        <v>9</v>
      </c>
      <c r="C4842">
        <v>107146.67</v>
      </c>
      <c r="D4842" t="s">
        <v>10</v>
      </c>
      <c r="E4842" t="s">
        <v>16</v>
      </c>
      <c r="F4842" t="s">
        <v>12</v>
      </c>
      <c r="G4842" t="s">
        <v>12</v>
      </c>
      <c r="H4842" t="s">
        <v>13</v>
      </c>
      <c r="I4842">
        <v>34</v>
      </c>
      <c r="J4842" t="str">
        <f>IF(ABS((C4842-AVERAGE($C:$C))/_xlfn.STDEV.S(moras2[SALARIO]))&gt;1.96,"Atípico","No")</f>
        <v>No</v>
      </c>
      <c r="K4842" t="str">
        <f>IF(ABS((moras2[[#This Row],[EDAD]]-AVERAGE($I:$I))/_xlfn.STDEV.S($I:$I))&gt;1.96,"Atípico","No")</f>
        <v>No</v>
      </c>
      <c r="L4842" t="str">
        <f t="shared" si="150"/>
        <v>26-35</v>
      </c>
      <c r="M4842" t="str">
        <f t="shared" si="151"/>
        <v>0-500.000</v>
      </c>
    </row>
    <row r="4843" spans="1:13" x14ac:dyDescent="0.35">
      <c r="A4843">
        <v>3443</v>
      </c>
      <c r="B4843" t="s">
        <v>9</v>
      </c>
      <c r="C4843">
        <v>106848</v>
      </c>
      <c r="D4843" t="s">
        <v>10</v>
      </c>
      <c r="E4843" t="s">
        <v>16</v>
      </c>
      <c r="F4843" t="s">
        <v>12</v>
      </c>
      <c r="G4843" t="s">
        <v>12</v>
      </c>
      <c r="H4843" t="s">
        <v>13</v>
      </c>
      <c r="I4843">
        <v>36</v>
      </c>
      <c r="J4843" t="str">
        <f>IF(ABS((C4843-AVERAGE($C:$C))/_xlfn.STDEV.S(moras2[SALARIO]))&gt;1.96,"Atípico","No")</f>
        <v>No</v>
      </c>
      <c r="K4843" t="str">
        <f>IF(ABS((moras2[[#This Row],[EDAD]]-AVERAGE($I:$I))/_xlfn.STDEV.S($I:$I))&gt;1.96,"Atípico","No")</f>
        <v>No</v>
      </c>
      <c r="L4843" t="str">
        <f t="shared" si="150"/>
        <v>36-45</v>
      </c>
      <c r="M4843" t="str">
        <f t="shared" si="151"/>
        <v>0-500.000</v>
      </c>
    </row>
    <row r="4844" spans="1:13" x14ac:dyDescent="0.35">
      <c r="A4844">
        <v>3053</v>
      </c>
      <c r="B4844" t="s">
        <v>9</v>
      </c>
      <c r="C4844">
        <v>106560</v>
      </c>
      <c r="D4844" t="s">
        <v>10</v>
      </c>
      <c r="E4844" t="s">
        <v>16</v>
      </c>
      <c r="F4844" t="s">
        <v>12</v>
      </c>
      <c r="G4844" t="s">
        <v>13</v>
      </c>
      <c r="H4844" t="s">
        <v>13</v>
      </c>
      <c r="I4844">
        <v>47</v>
      </c>
      <c r="J4844" t="str">
        <f>IF(ABS((C4844-AVERAGE($C:$C))/_xlfn.STDEV.S(moras2[SALARIO]))&gt;1.96,"Atípico","No")</f>
        <v>No</v>
      </c>
      <c r="K4844" t="str">
        <f>IF(ABS((moras2[[#This Row],[EDAD]]-AVERAGE($I:$I))/_xlfn.STDEV.S($I:$I))&gt;1.96,"Atípico","No")</f>
        <v>No</v>
      </c>
      <c r="L4844" t="str">
        <f t="shared" si="150"/>
        <v>46-55</v>
      </c>
      <c r="M4844" t="str">
        <f t="shared" si="151"/>
        <v>0-500.000</v>
      </c>
    </row>
    <row r="4845" spans="1:13" x14ac:dyDescent="0.35">
      <c r="A4845">
        <v>4096</v>
      </c>
      <c r="B4845" t="s">
        <v>9</v>
      </c>
      <c r="C4845">
        <v>106000</v>
      </c>
      <c r="D4845" t="s">
        <v>10</v>
      </c>
      <c r="E4845" t="s">
        <v>16</v>
      </c>
      <c r="F4845" t="s">
        <v>12</v>
      </c>
      <c r="G4845" t="s">
        <v>13</v>
      </c>
      <c r="H4845" t="s">
        <v>13</v>
      </c>
      <c r="I4845">
        <v>22</v>
      </c>
      <c r="J4845" t="str">
        <f>IF(ABS((C4845-AVERAGE($C:$C))/_xlfn.STDEV.S(moras2[SALARIO]))&gt;1.96,"Atípico","No")</f>
        <v>No</v>
      </c>
      <c r="K4845" t="str">
        <f>IF(ABS((moras2[[#This Row],[EDAD]]-AVERAGE($I:$I))/_xlfn.STDEV.S($I:$I))&gt;1.96,"Atípico","No")</f>
        <v>No</v>
      </c>
      <c r="L4845" t="str">
        <f t="shared" si="150"/>
        <v>26-35</v>
      </c>
      <c r="M4845" t="str">
        <f t="shared" si="151"/>
        <v>0-500.000</v>
      </c>
    </row>
    <row r="4846" spans="1:13" x14ac:dyDescent="0.35">
      <c r="A4846">
        <v>4866</v>
      </c>
      <c r="B4846" t="s">
        <v>9</v>
      </c>
      <c r="C4846">
        <v>105750</v>
      </c>
      <c r="D4846" t="s">
        <v>10</v>
      </c>
      <c r="E4846" t="s">
        <v>16</v>
      </c>
      <c r="F4846" t="s">
        <v>12</v>
      </c>
      <c r="G4846" t="s">
        <v>13</v>
      </c>
      <c r="H4846" t="s">
        <v>13</v>
      </c>
      <c r="I4846">
        <v>38</v>
      </c>
      <c r="J4846" t="str">
        <f>IF(ABS((C4846-AVERAGE($C:$C))/_xlfn.STDEV.S(moras2[SALARIO]))&gt;1.96,"Atípico","No")</f>
        <v>No</v>
      </c>
      <c r="K4846" t="str">
        <f>IF(ABS((moras2[[#This Row],[EDAD]]-AVERAGE($I:$I))/_xlfn.STDEV.S($I:$I))&gt;1.96,"Atípico","No")</f>
        <v>No</v>
      </c>
      <c r="L4846" t="str">
        <f t="shared" si="150"/>
        <v>36-45</v>
      </c>
      <c r="M4846" t="str">
        <f t="shared" si="151"/>
        <v>0-500.000</v>
      </c>
    </row>
    <row r="4847" spans="1:13" x14ac:dyDescent="0.35">
      <c r="A4847">
        <v>444</v>
      </c>
      <c r="B4847" t="s">
        <v>15</v>
      </c>
      <c r="C4847">
        <v>105633.33</v>
      </c>
      <c r="D4847" t="s">
        <v>10</v>
      </c>
      <c r="E4847" t="s">
        <v>11</v>
      </c>
      <c r="F4847" t="s">
        <v>12</v>
      </c>
      <c r="G4847" t="s">
        <v>13</v>
      </c>
      <c r="H4847" t="s">
        <v>13</v>
      </c>
      <c r="I4847">
        <v>40</v>
      </c>
      <c r="J4847" t="str">
        <f>IF(ABS((C4847-AVERAGE($C:$C))/_xlfn.STDEV.S(moras2[SALARIO]))&gt;1.96,"Atípico","No")</f>
        <v>No</v>
      </c>
      <c r="K4847" t="str">
        <f>IF(ABS((moras2[[#This Row],[EDAD]]-AVERAGE($I:$I))/_xlfn.STDEV.S($I:$I))&gt;1.96,"Atípico","No")</f>
        <v>No</v>
      </c>
      <c r="L4847" t="str">
        <f t="shared" si="150"/>
        <v>36-45</v>
      </c>
      <c r="M4847" t="str">
        <f t="shared" si="151"/>
        <v>0-500.000</v>
      </c>
    </row>
    <row r="4848" spans="1:13" x14ac:dyDescent="0.35">
      <c r="A4848">
        <v>4805</v>
      </c>
      <c r="B4848" t="s">
        <v>9</v>
      </c>
      <c r="C4848">
        <v>105542.83</v>
      </c>
      <c r="D4848" t="s">
        <v>14</v>
      </c>
      <c r="E4848" t="s">
        <v>11</v>
      </c>
      <c r="F4848" t="s">
        <v>12</v>
      </c>
      <c r="G4848" t="s">
        <v>13</v>
      </c>
      <c r="H4848" t="s">
        <v>13</v>
      </c>
      <c r="I4848">
        <v>69</v>
      </c>
      <c r="J4848" t="str">
        <f>IF(ABS((C4848-AVERAGE($C:$C))/_xlfn.STDEV.S(moras2[SALARIO]))&gt;1.96,"Atípico","No")</f>
        <v>No</v>
      </c>
      <c r="K4848" t="str">
        <f>IF(ABS((moras2[[#This Row],[EDAD]]-AVERAGE($I:$I))/_xlfn.STDEV.S($I:$I))&gt;1.96,"Atípico","No")</f>
        <v>No</v>
      </c>
      <c r="L4848" t="str">
        <f t="shared" si="150"/>
        <v>56+</v>
      </c>
      <c r="M4848" t="str">
        <f t="shared" si="151"/>
        <v>0-500.000</v>
      </c>
    </row>
    <row r="4849" spans="1:13" x14ac:dyDescent="0.35">
      <c r="A4849">
        <v>4169</v>
      </c>
      <c r="B4849" t="s">
        <v>9</v>
      </c>
      <c r="C4849">
        <v>104226</v>
      </c>
      <c r="D4849" t="s">
        <v>10</v>
      </c>
      <c r="E4849" t="s">
        <v>16</v>
      </c>
      <c r="F4849" t="s">
        <v>12</v>
      </c>
      <c r="G4849" t="s">
        <v>13</v>
      </c>
      <c r="H4849" t="s">
        <v>13</v>
      </c>
      <c r="I4849">
        <v>22</v>
      </c>
      <c r="J4849" t="str">
        <f>IF(ABS((C4849-AVERAGE($C:$C))/_xlfn.STDEV.S(moras2[SALARIO]))&gt;1.96,"Atípico","No")</f>
        <v>No</v>
      </c>
      <c r="K4849" t="str">
        <f>IF(ABS((moras2[[#This Row],[EDAD]]-AVERAGE($I:$I))/_xlfn.STDEV.S($I:$I))&gt;1.96,"Atípico","No")</f>
        <v>No</v>
      </c>
      <c r="L4849" t="str">
        <f t="shared" si="150"/>
        <v>26-35</v>
      </c>
      <c r="M4849" t="str">
        <f t="shared" si="151"/>
        <v>0-500.000</v>
      </c>
    </row>
    <row r="4850" spans="1:13" x14ac:dyDescent="0.35">
      <c r="A4850">
        <v>506</v>
      </c>
      <c r="B4850" t="s">
        <v>9</v>
      </c>
      <c r="C4850">
        <v>104180.5</v>
      </c>
      <c r="D4850" t="s">
        <v>10</v>
      </c>
      <c r="E4850" t="s">
        <v>16</v>
      </c>
      <c r="F4850" t="s">
        <v>12</v>
      </c>
      <c r="G4850" t="s">
        <v>13</v>
      </c>
      <c r="H4850" t="s">
        <v>13</v>
      </c>
      <c r="I4850">
        <v>28</v>
      </c>
      <c r="J4850" t="str">
        <f>IF(ABS((C4850-AVERAGE($C:$C))/_xlfn.STDEV.S(moras2[SALARIO]))&gt;1.96,"Atípico","No")</f>
        <v>No</v>
      </c>
      <c r="K4850" t="str">
        <f>IF(ABS((moras2[[#This Row],[EDAD]]-AVERAGE($I:$I))/_xlfn.STDEV.S($I:$I))&gt;1.96,"Atípico","No")</f>
        <v>No</v>
      </c>
      <c r="L4850" t="str">
        <f t="shared" si="150"/>
        <v>26-35</v>
      </c>
      <c r="M4850" t="str">
        <f t="shared" si="151"/>
        <v>0-500.000</v>
      </c>
    </row>
    <row r="4851" spans="1:13" x14ac:dyDescent="0.35">
      <c r="A4851">
        <v>1683</v>
      </c>
      <c r="B4851" t="s">
        <v>9</v>
      </c>
      <c r="C4851">
        <v>103846.15</v>
      </c>
      <c r="D4851" t="s">
        <v>10</v>
      </c>
      <c r="E4851" t="s">
        <v>16</v>
      </c>
      <c r="F4851" t="s">
        <v>12</v>
      </c>
      <c r="G4851" t="s">
        <v>13</v>
      </c>
      <c r="H4851" t="s">
        <v>13</v>
      </c>
      <c r="I4851">
        <v>58</v>
      </c>
      <c r="J4851" t="str">
        <f>IF(ABS((C4851-AVERAGE($C:$C))/_xlfn.STDEV.S(moras2[SALARIO]))&gt;1.96,"Atípico","No")</f>
        <v>No</v>
      </c>
      <c r="K4851" t="str">
        <f>IF(ABS((moras2[[#This Row],[EDAD]]-AVERAGE($I:$I))/_xlfn.STDEV.S($I:$I))&gt;1.96,"Atípico","No")</f>
        <v>No</v>
      </c>
      <c r="L4851" t="str">
        <f t="shared" si="150"/>
        <v>56+</v>
      </c>
      <c r="M4851" t="str">
        <f t="shared" si="151"/>
        <v>0-500.000</v>
      </c>
    </row>
    <row r="4852" spans="1:13" x14ac:dyDescent="0.35">
      <c r="A4852">
        <v>3529</v>
      </c>
      <c r="B4852" t="s">
        <v>9</v>
      </c>
      <c r="C4852">
        <v>103000</v>
      </c>
      <c r="D4852" t="s">
        <v>10</v>
      </c>
      <c r="E4852" t="s">
        <v>16</v>
      </c>
      <c r="F4852" t="s">
        <v>12</v>
      </c>
      <c r="G4852" t="s">
        <v>12</v>
      </c>
      <c r="H4852" t="s">
        <v>12</v>
      </c>
      <c r="I4852">
        <v>37</v>
      </c>
      <c r="J4852" t="str">
        <f>IF(ABS((C4852-AVERAGE($C:$C))/_xlfn.STDEV.S(moras2[SALARIO]))&gt;1.96,"Atípico","No")</f>
        <v>No</v>
      </c>
      <c r="K4852" t="str">
        <f>IF(ABS((moras2[[#This Row],[EDAD]]-AVERAGE($I:$I))/_xlfn.STDEV.S($I:$I))&gt;1.96,"Atípico","No")</f>
        <v>No</v>
      </c>
      <c r="L4852" t="str">
        <f t="shared" si="150"/>
        <v>36-45</v>
      </c>
      <c r="M4852" t="str">
        <f t="shared" si="151"/>
        <v>0-500.000</v>
      </c>
    </row>
    <row r="4853" spans="1:13" x14ac:dyDescent="0.35">
      <c r="A4853">
        <v>777</v>
      </c>
      <c r="B4853" t="s">
        <v>15</v>
      </c>
      <c r="C4853">
        <v>102524</v>
      </c>
      <c r="D4853" t="s">
        <v>10</v>
      </c>
      <c r="E4853" t="s">
        <v>16</v>
      </c>
      <c r="F4853" t="s">
        <v>12</v>
      </c>
      <c r="G4853" t="s">
        <v>13</v>
      </c>
      <c r="H4853" t="s">
        <v>13</v>
      </c>
      <c r="I4853">
        <v>47</v>
      </c>
      <c r="J4853" t="str">
        <f>IF(ABS((C4853-AVERAGE($C:$C))/_xlfn.STDEV.S(moras2[SALARIO]))&gt;1.96,"Atípico","No")</f>
        <v>No</v>
      </c>
      <c r="K4853" t="str">
        <f>IF(ABS((moras2[[#This Row],[EDAD]]-AVERAGE($I:$I))/_xlfn.STDEV.S($I:$I))&gt;1.96,"Atípico","No")</f>
        <v>No</v>
      </c>
      <c r="L4853" t="str">
        <f t="shared" si="150"/>
        <v>46-55</v>
      </c>
      <c r="M4853" t="str">
        <f t="shared" si="151"/>
        <v>0-500.000</v>
      </c>
    </row>
    <row r="4854" spans="1:13" x14ac:dyDescent="0.35">
      <c r="A4854">
        <v>3704</v>
      </c>
      <c r="B4854" t="s">
        <v>9</v>
      </c>
      <c r="C4854">
        <v>101489</v>
      </c>
      <c r="D4854" t="s">
        <v>10</v>
      </c>
      <c r="E4854" t="s">
        <v>16</v>
      </c>
      <c r="F4854" t="s">
        <v>12</v>
      </c>
      <c r="G4854" t="s">
        <v>13</v>
      </c>
      <c r="H4854" t="s">
        <v>13</v>
      </c>
      <c r="I4854">
        <v>37</v>
      </c>
      <c r="J4854" t="str">
        <f>IF(ABS((C4854-AVERAGE($C:$C))/_xlfn.STDEV.S(moras2[SALARIO]))&gt;1.96,"Atípico","No")</f>
        <v>No</v>
      </c>
      <c r="K4854" t="str">
        <f>IF(ABS((moras2[[#This Row],[EDAD]]-AVERAGE($I:$I))/_xlfn.STDEV.S($I:$I))&gt;1.96,"Atípico","No")</f>
        <v>No</v>
      </c>
      <c r="L4854" t="str">
        <f t="shared" si="150"/>
        <v>36-45</v>
      </c>
      <c r="M4854" t="str">
        <f t="shared" si="151"/>
        <v>0-500.000</v>
      </c>
    </row>
    <row r="4855" spans="1:13" x14ac:dyDescent="0.35">
      <c r="A4855">
        <v>2593</v>
      </c>
      <c r="B4855" t="s">
        <v>9</v>
      </c>
      <c r="C4855">
        <v>101351.8</v>
      </c>
      <c r="D4855" t="s">
        <v>10</v>
      </c>
      <c r="E4855" t="s">
        <v>16</v>
      </c>
      <c r="F4855" t="s">
        <v>12</v>
      </c>
      <c r="G4855" t="s">
        <v>13</v>
      </c>
      <c r="H4855" t="s">
        <v>13</v>
      </c>
      <c r="I4855">
        <v>25</v>
      </c>
      <c r="J4855" t="str">
        <f>IF(ABS((C4855-AVERAGE($C:$C))/_xlfn.STDEV.S(moras2[SALARIO]))&gt;1.96,"Atípico","No")</f>
        <v>No</v>
      </c>
      <c r="K4855" t="str">
        <f>IF(ABS((moras2[[#This Row],[EDAD]]-AVERAGE($I:$I))/_xlfn.STDEV.S($I:$I))&gt;1.96,"Atípico","No")</f>
        <v>No</v>
      </c>
      <c r="L4855" t="str">
        <f t="shared" si="150"/>
        <v>26-35</v>
      </c>
      <c r="M4855" t="str">
        <f t="shared" si="151"/>
        <v>0-500.000</v>
      </c>
    </row>
    <row r="4856" spans="1:13" x14ac:dyDescent="0.35">
      <c r="A4856">
        <v>1537</v>
      </c>
      <c r="B4856" t="s">
        <v>15</v>
      </c>
      <c r="C4856">
        <v>101340</v>
      </c>
      <c r="D4856" t="s">
        <v>10</v>
      </c>
      <c r="E4856" t="s">
        <v>16</v>
      </c>
      <c r="F4856" t="s">
        <v>12</v>
      </c>
      <c r="G4856" t="s">
        <v>13</v>
      </c>
      <c r="H4856" t="s">
        <v>13</v>
      </c>
      <c r="I4856">
        <v>20</v>
      </c>
      <c r="J4856" t="str">
        <f>IF(ABS((C4856-AVERAGE($C:$C))/_xlfn.STDEV.S(moras2[SALARIO]))&gt;1.96,"Atípico","No")</f>
        <v>No</v>
      </c>
      <c r="K4856" t="str">
        <f>IF(ABS((moras2[[#This Row],[EDAD]]-AVERAGE($I:$I))/_xlfn.STDEV.S($I:$I))&gt;1.96,"Atípico","No")</f>
        <v>No</v>
      </c>
      <c r="L4856" t="str">
        <f t="shared" si="150"/>
        <v>26-35</v>
      </c>
      <c r="M4856" t="str">
        <f t="shared" si="151"/>
        <v>0-500.000</v>
      </c>
    </row>
    <row r="4857" spans="1:13" x14ac:dyDescent="0.35">
      <c r="A4857">
        <v>3764</v>
      </c>
      <c r="B4857" t="s">
        <v>15</v>
      </c>
      <c r="C4857">
        <v>100900</v>
      </c>
      <c r="D4857" t="s">
        <v>10</v>
      </c>
      <c r="E4857" t="s">
        <v>16</v>
      </c>
      <c r="F4857" t="s">
        <v>12</v>
      </c>
      <c r="G4857" t="s">
        <v>12</v>
      </c>
      <c r="H4857" t="s">
        <v>13</v>
      </c>
      <c r="I4857">
        <v>62</v>
      </c>
      <c r="J4857" t="str">
        <f>IF(ABS((C4857-AVERAGE($C:$C))/_xlfn.STDEV.S(moras2[SALARIO]))&gt;1.96,"Atípico","No")</f>
        <v>No</v>
      </c>
      <c r="K4857" t="str">
        <f>IF(ABS((moras2[[#This Row],[EDAD]]-AVERAGE($I:$I))/_xlfn.STDEV.S($I:$I))&gt;1.96,"Atípico","No")</f>
        <v>No</v>
      </c>
      <c r="L4857" t="str">
        <f t="shared" si="150"/>
        <v>56+</v>
      </c>
      <c r="M4857" t="str">
        <f t="shared" si="151"/>
        <v>0-500.000</v>
      </c>
    </row>
    <row r="4858" spans="1:13" x14ac:dyDescent="0.35">
      <c r="A4858">
        <v>863</v>
      </c>
      <c r="B4858" t="s">
        <v>15</v>
      </c>
      <c r="C4858">
        <v>100186</v>
      </c>
      <c r="D4858" t="s">
        <v>10</v>
      </c>
      <c r="E4858" t="s">
        <v>16</v>
      </c>
      <c r="F4858" t="s">
        <v>12</v>
      </c>
      <c r="G4858" t="s">
        <v>13</v>
      </c>
      <c r="H4858" t="s">
        <v>13</v>
      </c>
      <c r="I4858">
        <v>48</v>
      </c>
      <c r="J4858" t="str">
        <f>IF(ABS((C4858-AVERAGE($C:$C))/_xlfn.STDEV.S(moras2[SALARIO]))&gt;1.96,"Atípico","No")</f>
        <v>No</v>
      </c>
      <c r="K4858" t="str">
        <f>IF(ABS((moras2[[#This Row],[EDAD]]-AVERAGE($I:$I))/_xlfn.STDEV.S($I:$I))&gt;1.96,"Atípico","No")</f>
        <v>No</v>
      </c>
      <c r="L4858" t="str">
        <f t="shared" si="150"/>
        <v>46-55</v>
      </c>
      <c r="M4858" t="str">
        <f t="shared" si="151"/>
        <v>0-500.000</v>
      </c>
    </row>
    <row r="4859" spans="1:13" x14ac:dyDescent="0.35">
      <c r="A4859">
        <v>2889</v>
      </c>
      <c r="B4859" t="s">
        <v>9</v>
      </c>
      <c r="C4859">
        <v>100000</v>
      </c>
      <c r="D4859" t="s">
        <v>10</v>
      </c>
      <c r="E4859" t="s">
        <v>16</v>
      </c>
      <c r="F4859" t="s">
        <v>12</v>
      </c>
      <c r="G4859" t="s">
        <v>13</v>
      </c>
      <c r="H4859" t="s">
        <v>13</v>
      </c>
      <c r="I4859">
        <v>24</v>
      </c>
      <c r="J4859" t="str">
        <f>IF(ABS((C4859-AVERAGE($C:$C))/_xlfn.STDEV.S(moras2[SALARIO]))&gt;1.96,"Atípico","No")</f>
        <v>No</v>
      </c>
      <c r="K4859" t="str">
        <f>IF(ABS((moras2[[#This Row],[EDAD]]-AVERAGE($I:$I))/_xlfn.STDEV.S($I:$I))&gt;1.96,"Atípico","No")</f>
        <v>No</v>
      </c>
      <c r="L4859" t="str">
        <f t="shared" si="150"/>
        <v>26-35</v>
      </c>
      <c r="M4859" t="str">
        <f t="shared" si="151"/>
        <v>0-500.000</v>
      </c>
    </row>
    <row r="4860" spans="1:13" x14ac:dyDescent="0.35">
      <c r="A4860">
        <v>2260</v>
      </c>
      <c r="B4860" t="s">
        <v>15</v>
      </c>
      <c r="C4860">
        <v>100000</v>
      </c>
      <c r="D4860" t="s">
        <v>10</v>
      </c>
      <c r="E4860" t="s">
        <v>16</v>
      </c>
      <c r="F4860" t="s">
        <v>12</v>
      </c>
      <c r="G4860" t="s">
        <v>13</v>
      </c>
      <c r="H4860" t="s">
        <v>13</v>
      </c>
      <c r="I4860">
        <v>29</v>
      </c>
      <c r="J4860" t="str">
        <f>IF(ABS((C4860-AVERAGE($C:$C))/_xlfn.STDEV.S(moras2[SALARIO]))&gt;1.96,"Atípico","No")</f>
        <v>No</v>
      </c>
      <c r="K4860" t="str">
        <f>IF(ABS((moras2[[#This Row],[EDAD]]-AVERAGE($I:$I))/_xlfn.STDEV.S($I:$I))&gt;1.96,"Atípico","No")</f>
        <v>No</v>
      </c>
      <c r="L4860" t="str">
        <f t="shared" si="150"/>
        <v>26-35</v>
      </c>
      <c r="M4860" t="str">
        <f t="shared" si="151"/>
        <v>0-500.000</v>
      </c>
    </row>
    <row r="4861" spans="1:13" x14ac:dyDescent="0.35">
      <c r="A4861">
        <v>3273</v>
      </c>
      <c r="B4861" t="s">
        <v>15</v>
      </c>
      <c r="C4861">
        <v>100000</v>
      </c>
      <c r="D4861" t="s">
        <v>10</v>
      </c>
      <c r="E4861" t="s">
        <v>16</v>
      </c>
      <c r="F4861" t="s">
        <v>12</v>
      </c>
      <c r="G4861" t="s">
        <v>12</v>
      </c>
      <c r="H4861" t="s">
        <v>13</v>
      </c>
      <c r="I4861">
        <v>30</v>
      </c>
      <c r="J4861" t="str">
        <f>IF(ABS((C4861-AVERAGE($C:$C))/_xlfn.STDEV.S(moras2[SALARIO]))&gt;1.96,"Atípico","No")</f>
        <v>No</v>
      </c>
      <c r="K4861" t="str">
        <f>IF(ABS((moras2[[#This Row],[EDAD]]-AVERAGE($I:$I))/_xlfn.STDEV.S($I:$I))&gt;1.96,"Atípico","No")</f>
        <v>No</v>
      </c>
      <c r="L4861" t="str">
        <f t="shared" si="150"/>
        <v>26-35</v>
      </c>
      <c r="M4861" t="str">
        <f t="shared" si="151"/>
        <v>0-500.000</v>
      </c>
    </row>
    <row r="4862" spans="1:13" x14ac:dyDescent="0.35">
      <c r="A4862">
        <v>4377</v>
      </c>
      <c r="B4862" t="s">
        <v>9</v>
      </c>
      <c r="C4862">
        <v>100000</v>
      </c>
      <c r="D4862" t="s">
        <v>10</v>
      </c>
      <c r="E4862" t="s">
        <v>16</v>
      </c>
      <c r="F4862" t="s">
        <v>12</v>
      </c>
      <c r="G4862" t="s">
        <v>12</v>
      </c>
      <c r="H4862" t="s">
        <v>12</v>
      </c>
      <c r="I4862">
        <v>36</v>
      </c>
      <c r="J4862" t="str">
        <f>IF(ABS((C4862-AVERAGE($C:$C))/_xlfn.STDEV.S(moras2[SALARIO]))&gt;1.96,"Atípico","No")</f>
        <v>No</v>
      </c>
      <c r="K4862" t="str">
        <f>IF(ABS((moras2[[#This Row],[EDAD]]-AVERAGE($I:$I))/_xlfn.STDEV.S($I:$I))&gt;1.96,"Atípico","No")</f>
        <v>No</v>
      </c>
      <c r="L4862" t="str">
        <f t="shared" si="150"/>
        <v>36-45</v>
      </c>
      <c r="M4862" t="str">
        <f t="shared" si="151"/>
        <v>0-500.000</v>
      </c>
    </row>
    <row r="4863" spans="1:13" x14ac:dyDescent="0.35">
      <c r="A4863">
        <v>4376</v>
      </c>
      <c r="B4863" t="s">
        <v>9</v>
      </c>
      <c r="C4863">
        <v>100000</v>
      </c>
      <c r="D4863" t="s">
        <v>10</v>
      </c>
      <c r="E4863" t="s">
        <v>16</v>
      </c>
      <c r="F4863" t="s">
        <v>12</v>
      </c>
      <c r="G4863" t="s">
        <v>13</v>
      </c>
      <c r="H4863" t="s">
        <v>12</v>
      </c>
      <c r="I4863">
        <v>37</v>
      </c>
      <c r="J4863" t="str">
        <f>IF(ABS((C4863-AVERAGE($C:$C))/_xlfn.STDEV.S(moras2[SALARIO]))&gt;1.96,"Atípico","No")</f>
        <v>No</v>
      </c>
      <c r="K4863" t="str">
        <f>IF(ABS((moras2[[#This Row],[EDAD]]-AVERAGE($I:$I))/_xlfn.STDEV.S($I:$I))&gt;1.96,"Atípico","No")</f>
        <v>No</v>
      </c>
      <c r="L4863" t="str">
        <f t="shared" si="150"/>
        <v>36-45</v>
      </c>
      <c r="M4863" t="str">
        <f t="shared" si="151"/>
        <v>0-500.000</v>
      </c>
    </row>
    <row r="4864" spans="1:13" x14ac:dyDescent="0.35">
      <c r="A4864">
        <v>3584</v>
      </c>
      <c r="B4864" t="s">
        <v>9</v>
      </c>
      <c r="C4864">
        <v>100000</v>
      </c>
      <c r="D4864" t="s">
        <v>10</v>
      </c>
      <c r="E4864" t="s">
        <v>16</v>
      </c>
      <c r="F4864" t="s">
        <v>12</v>
      </c>
      <c r="G4864" t="s">
        <v>13</v>
      </c>
      <c r="H4864" t="s">
        <v>12</v>
      </c>
      <c r="I4864">
        <v>41</v>
      </c>
      <c r="J4864" t="str">
        <f>IF(ABS((C4864-AVERAGE($C:$C))/_xlfn.STDEV.S(moras2[SALARIO]))&gt;1.96,"Atípico","No")</f>
        <v>No</v>
      </c>
      <c r="K4864" t="str">
        <f>IF(ABS((moras2[[#This Row],[EDAD]]-AVERAGE($I:$I))/_xlfn.STDEV.S($I:$I))&gt;1.96,"Atípico","No")</f>
        <v>No</v>
      </c>
      <c r="L4864" t="str">
        <f t="shared" si="150"/>
        <v>36-45</v>
      </c>
      <c r="M4864" t="str">
        <f t="shared" si="151"/>
        <v>0-500.000</v>
      </c>
    </row>
    <row r="4865" spans="1:13" x14ac:dyDescent="0.35">
      <c r="A4865">
        <v>3491</v>
      </c>
      <c r="B4865" t="s">
        <v>9</v>
      </c>
      <c r="C4865">
        <v>100000</v>
      </c>
      <c r="D4865" t="s">
        <v>10</v>
      </c>
      <c r="E4865" t="s">
        <v>16</v>
      </c>
      <c r="F4865" t="s">
        <v>12</v>
      </c>
      <c r="G4865" t="s">
        <v>13</v>
      </c>
      <c r="H4865" t="s">
        <v>12</v>
      </c>
      <c r="I4865">
        <v>52</v>
      </c>
      <c r="J4865" t="str">
        <f>IF(ABS((C4865-AVERAGE($C:$C))/_xlfn.STDEV.S(moras2[SALARIO]))&gt;1.96,"Atípico","No")</f>
        <v>No</v>
      </c>
      <c r="K4865" t="str">
        <f>IF(ABS((moras2[[#This Row],[EDAD]]-AVERAGE($I:$I))/_xlfn.STDEV.S($I:$I))&gt;1.96,"Atípico","No")</f>
        <v>No</v>
      </c>
      <c r="L4865" t="str">
        <f t="shared" si="150"/>
        <v>46-55</v>
      </c>
      <c r="M4865" t="str">
        <f t="shared" si="151"/>
        <v>0-500.000</v>
      </c>
    </row>
    <row r="4866" spans="1:13" x14ac:dyDescent="0.35">
      <c r="A4866">
        <v>4248</v>
      </c>
      <c r="B4866" t="s">
        <v>9</v>
      </c>
      <c r="C4866">
        <v>100000</v>
      </c>
      <c r="D4866" t="s">
        <v>10</v>
      </c>
      <c r="E4866" t="s">
        <v>16</v>
      </c>
      <c r="F4866" t="s">
        <v>12</v>
      </c>
      <c r="G4866" t="s">
        <v>13</v>
      </c>
      <c r="H4866" t="s">
        <v>13</v>
      </c>
      <c r="I4866">
        <v>56</v>
      </c>
      <c r="J4866" t="str">
        <f>IF(ABS((C4866-AVERAGE($C:$C))/_xlfn.STDEV.S(moras2[SALARIO]))&gt;1.96,"Atípico","No")</f>
        <v>No</v>
      </c>
      <c r="K4866" t="str">
        <f>IF(ABS((moras2[[#This Row],[EDAD]]-AVERAGE($I:$I))/_xlfn.STDEV.S($I:$I))&gt;1.96,"Atípico","No")</f>
        <v>No</v>
      </c>
      <c r="L4866" t="str">
        <f t="shared" ref="L4866:L4929" si="152">IF(I4866&lt;=35,"26-35",IF(I4866&lt;=45,"36-45",IF(I4866&lt;=55,"46-55","56+")))</f>
        <v>56+</v>
      </c>
      <c r="M4866" t="str">
        <f t="shared" ref="M4866:M4929" si="153">IF(C4866&lt;=500000,"0-500.000",
IF(C4866&lt;=1000000,"500.001-1.000.000",
IF(C4866&lt;=5000000,"1.000.001-5.000.000",
"5.000.001-16.858.742")))</f>
        <v>0-500.000</v>
      </c>
    </row>
    <row r="4867" spans="1:13" x14ac:dyDescent="0.35">
      <c r="A4867">
        <v>1954</v>
      </c>
      <c r="B4867" t="s">
        <v>9</v>
      </c>
      <c r="C4867">
        <v>96000</v>
      </c>
      <c r="D4867" t="s">
        <v>10</v>
      </c>
      <c r="E4867" t="s">
        <v>16</v>
      </c>
      <c r="F4867" t="s">
        <v>12</v>
      </c>
      <c r="G4867" t="s">
        <v>12</v>
      </c>
      <c r="H4867" t="s">
        <v>13</v>
      </c>
      <c r="I4867">
        <v>47</v>
      </c>
      <c r="J4867" t="str">
        <f>IF(ABS((C4867-AVERAGE($C:$C))/_xlfn.STDEV.S(moras2[SALARIO]))&gt;1.96,"Atípico","No")</f>
        <v>No</v>
      </c>
      <c r="K4867" t="str">
        <f>IF(ABS((moras2[[#This Row],[EDAD]]-AVERAGE($I:$I))/_xlfn.STDEV.S($I:$I))&gt;1.96,"Atípico","No")</f>
        <v>No</v>
      </c>
      <c r="L4867" t="str">
        <f t="shared" si="152"/>
        <v>46-55</v>
      </c>
      <c r="M4867" t="str">
        <f t="shared" si="153"/>
        <v>0-500.000</v>
      </c>
    </row>
    <row r="4868" spans="1:13" x14ac:dyDescent="0.35">
      <c r="A4868">
        <v>1710</v>
      </c>
      <c r="B4868" t="s">
        <v>9</v>
      </c>
      <c r="C4868">
        <v>94935</v>
      </c>
      <c r="D4868" t="s">
        <v>10</v>
      </c>
      <c r="E4868" t="s">
        <v>16</v>
      </c>
      <c r="F4868" t="s">
        <v>12</v>
      </c>
      <c r="G4868" t="s">
        <v>13</v>
      </c>
      <c r="H4868" t="s">
        <v>13</v>
      </c>
      <c r="I4868">
        <v>24</v>
      </c>
      <c r="J4868" t="str">
        <f>IF(ABS((C4868-AVERAGE($C:$C))/_xlfn.STDEV.S(moras2[SALARIO]))&gt;1.96,"Atípico","No")</f>
        <v>No</v>
      </c>
      <c r="K4868" t="str">
        <f>IF(ABS((moras2[[#This Row],[EDAD]]-AVERAGE($I:$I))/_xlfn.STDEV.S($I:$I))&gt;1.96,"Atípico","No")</f>
        <v>No</v>
      </c>
      <c r="L4868" t="str">
        <f t="shared" si="152"/>
        <v>26-35</v>
      </c>
      <c r="M4868" t="str">
        <f t="shared" si="153"/>
        <v>0-500.000</v>
      </c>
    </row>
    <row r="4869" spans="1:13" x14ac:dyDescent="0.35">
      <c r="A4869">
        <v>3702</v>
      </c>
      <c r="B4869" t="s">
        <v>9</v>
      </c>
      <c r="C4869">
        <v>94480</v>
      </c>
      <c r="D4869" t="s">
        <v>10</v>
      </c>
      <c r="E4869" t="s">
        <v>16</v>
      </c>
      <c r="F4869" t="s">
        <v>12</v>
      </c>
      <c r="G4869" t="s">
        <v>13</v>
      </c>
      <c r="H4869" t="s">
        <v>13</v>
      </c>
      <c r="I4869">
        <v>54</v>
      </c>
      <c r="J4869" t="str">
        <f>IF(ABS((C4869-AVERAGE($C:$C))/_xlfn.STDEV.S(moras2[SALARIO]))&gt;1.96,"Atípico","No")</f>
        <v>No</v>
      </c>
      <c r="K4869" t="str">
        <f>IF(ABS((moras2[[#This Row],[EDAD]]-AVERAGE($I:$I))/_xlfn.STDEV.S($I:$I))&gt;1.96,"Atípico","No")</f>
        <v>No</v>
      </c>
      <c r="L4869" t="str">
        <f t="shared" si="152"/>
        <v>46-55</v>
      </c>
      <c r="M4869" t="str">
        <f t="shared" si="153"/>
        <v>0-500.000</v>
      </c>
    </row>
    <row r="4870" spans="1:13" x14ac:dyDescent="0.35">
      <c r="A4870">
        <v>2586</v>
      </c>
      <c r="B4870" t="s">
        <v>9</v>
      </c>
      <c r="C4870">
        <v>93363.8</v>
      </c>
      <c r="D4870" t="s">
        <v>10</v>
      </c>
      <c r="E4870" t="s">
        <v>16</v>
      </c>
      <c r="F4870" t="s">
        <v>12</v>
      </c>
      <c r="G4870" t="s">
        <v>13</v>
      </c>
      <c r="H4870" t="s">
        <v>13</v>
      </c>
      <c r="I4870">
        <v>46</v>
      </c>
      <c r="J4870" t="str">
        <f>IF(ABS((C4870-AVERAGE($C:$C))/_xlfn.STDEV.S(moras2[SALARIO]))&gt;1.96,"Atípico","No")</f>
        <v>No</v>
      </c>
      <c r="K4870" t="str">
        <f>IF(ABS((moras2[[#This Row],[EDAD]]-AVERAGE($I:$I))/_xlfn.STDEV.S($I:$I))&gt;1.96,"Atípico","No")</f>
        <v>No</v>
      </c>
      <c r="L4870" t="str">
        <f t="shared" si="152"/>
        <v>46-55</v>
      </c>
      <c r="M4870" t="str">
        <f t="shared" si="153"/>
        <v>0-500.000</v>
      </c>
    </row>
    <row r="4871" spans="1:13" x14ac:dyDescent="0.35">
      <c r="A4871">
        <v>420</v>
      </c>
      <c r="B4871" t="s">
        <v>9</v>
      </c>
      <c r="C4871">
        <v>92670</v>
      </c>
      <c r="D4871" t="s">
        <v>10</v>
      </c>
      <c r="E4871" t="s">
        <v>16</v>
      </c>
      <c r="F4871" t="s">
        <v>12</v>
      </c>
      <c r="G4871" t="s">
        <v>13</v>
      </c>
      <c r="H4871" t="s">
        <v>13</v>
      </c>
      <c r="I4871">
        <v>22</v>
      </c>
      <c r="J4871" t="str">
        <f>IF(ABS((C4871-AVERAGE($C:$C))/_xlfn.STDEV.S(moras2[SALARIO]))&gt;1.96,"Atípico","No")</f>
        <v>No</v>
      </c>
      <c r="K4871" t="str">
        <f>IF(ABS((moras2[[#This Row],[EDAD]]-AVERAGE($I:$I))/_xlfn.STDEV.S($I:$I))&gt;1.96,"Atípico","No")</f>
        <v>No</v>
      </c>
      <c r="L4871" t="str">
        <f t="shared" si="152"/>
        <v>26-35</v>
      </c>
      <c r="M4871" t="str">
        <f t="shared" si="153"/>
        <v>0-500.000</v>
      </c>
    </row>
    <row r="4872" spans="1:13" x14ac:dyDescent="0.35">
      <c r="A4872">
        <v>1495</v>
      </c>
      <c r="B4872" t="s">
        <v>15</v>
      </c>
      <c r="C4872">
        <v>92366.25</v>
      </c>
      <c r="D4872" t="s">
        <v>10</v>
      </c>
      <c r="E4872" t="s">
        <v>11</v>
      </c>
      <c r="F4872" t="s">
        <v>12</v>
      </c>
      <c r="G4872" t="s">
        <v>13</v>
      </c>
      <c r="H4872" t="s">
        <v>13</v>
      </c>
      <c r="I4872">
        <v>23</v>
      </c>
      <c r="J4872" t="str">
        <f>IF(ABS((C4872-AVERAGE($C:$C))/_xlfn.STDEV.S(moras2[SALARIO]))&gt;1.96,"Atípico","No")</f>
        <v>No</v>
      </c>
      <c r="K4872" t="str">
        <f>IF(ABS((moras2[[#This Row],[EDAD]]-AVERAGE($I:$I))/_xlfn.STDEV.S($I:$I))&gt;1.96,"Atípico","No")</f>
        <v>No</v>
      </c>
      <c r="L4872" t="str">
        <f t="shared" si="152"/>
        <v>26-35</v>
      </c>
      <c r="M4872" t="str">
        <f t="shared" si="153"/>
        <v>0-500.000</v>
      </c>
    </row>
    <row r="4873" spans="1:13" x14ac:dyDescent="0.35">
      <c r="A4873">
        <v>2997</v>
      </c>
      <c r="B4873" t="s">
        <v>15</v>
      </c>
      <c r="C4873">
        <v>89567</v>
      </c>
      <c r="D4873" t="s">
        <v>10</v>
      </c>
      <c r="E4873" t="s">
        <v>11</v>
      </c>
      <c r="F4873" t="s">
        <v>12</v>
      </c>
      <c r="G4873" t="s">
        <v>13</v>
      </c>
      <c r="H4873" t="s">
        <v>13</v>
      </c>
      <c r="I4873">
        <v>34</v>
      </c>
      <c r="J4873" t="str">
        <f>IF(ABS((C4873-AVERAGE($C:$C))/_xlfn.STDEV.S(moras2[SALARIO]))&gt;1.96,"Atípico","No")</f>
        <v>No</v>
      </c>
      <c r="K4873" t="str">
        <f>IF(ABS((moras2[[#This Row],[EDAD]]-AVERAGE($I:$I))/_xlfn.STDEV.S($I:$I))&gt;1.96,"Atípico","No")</f>
        <v>No</v>
      </c>
      <c r="L4873" t="str">
        <f t="shared" si="152"/>
        <v>26-35</v>
      </c>
      <c r="M4873" t="str">
        <f t="shared" si="153"/>
        <v>0-500.000</v>
      </c>
    </row>
    <row r="4874" spans="1:13" x14ac:dyDescent="0.35">
      <c r="A4874">
        <v>1643</v>
      </c>
      <c r="B4874" t="s">
        <v>15</v>
      </c>
      <c r="C4874">
        <v>88243.75</v>
      </c>
      <c r="D4874" t="s">
        <v>14</v>
      </c>
      <c r="E4874" t="s">
        <v>11</v>
      </c>
      <c r="F4874" t="s">
        <v>12</v>
      </c>
      <c r="G4874" t="s">
        <v>13</v>
      </c>
      <c r="H4874" t="s">
        <v>13</v>
      </c>
      <c r="I4874">
        <v>92</v>
      </c>
      <c r="J4874" t="str">
        <f>IF(ABS((C4874-AVERAGE($C:$C))/_xlfn.STDEV.S(moras2[SALARIO]))&gt;1.96,"Atípico","No")</f>
        <v>No</v>
      </c>
      <c r="K4874" t="str">
        <f>IF(ABS((moras2[[#This Row],[EDAD]]-AVERAGE($I:$I))/_xlfn.STDEV.S($I:$I))&gt;1.96,"Atípico","No")</f>
        <v>Atípico</v>
      </c>
      <c r="L4874" t="str">
        <f t="shared" si="152"/>
        <v>56+</v>
      </c>
      <c r="M4874" t="str">
        <f t="shared" si="153"/>
        <v>0-500.000</v>
      </c>
    </row>
    <row r="4875" spans="1:13" x14ac:dyDescent="0.35">
      <c r="A4875">
        <v>1650</v>
      </c>
      <c r="B4875" t="s">
        <v>9</v>
      </c>
      <c r="C4875">
        <v>87500</v>
      </c>
      <c r="D4875" t="s">
        <v>10</v>
      </c>
      <c r="E4875" t="s">
        <v>16</v>
      </c>
      <c r="F4875" t="s">
        <v>12</v>
      </c>
      <c r="G4875" t="s">
        <v>13</v>
      </c>
      <c r="H4875" t="s">
        <v>13</v>
      </c>
      <c r="I4875">
        <v>25</v>
      </c>
      <c r="J4875" t="str">
        <f>IF(ABS((C4875-AVERAGE($C:$C))/_xlfn.STDEV.S(moras2[SALARIO]))&gt;1.96,"Atípico","No")</f>
        <v>No</v>
      </c>
      <c r="K4875" t="str">
        <f>IF(ABS((moras2[[#This Row],[EDAD]]-AVERAGE($I:$I))/_xlfn.STDEV.S($I:$I))&gt;1.96,"Atípico","No")</f>
        <v>No</v>
      </c>
      <c r="L4875" t="str">
        <f t="shared" si="152"/>
        <v>26-35</v>
      </c>
      <c r="M4875" t="str">
        <f t="shared" si="153"/>
        <v>0-500.000</v>
      </c>
    </row>
    <row r="4876" spans="1:13" x14ac:dyDescent="0.35">
      <c r="A4876">
        <v>2228</v>
      </c>
      <c r="B4876" t="s">
        <v>9</v>
      </c>
      <c r="C4876">
        <v>87475</v>
      </c>
      <c r="D4876" t="s">
        <v>10</v>
      </c>
      <c r="E4876" t="s">
        <v>16</v>
      </c>
      <c r="F4876" t="s">
        <v>12</v>
      </c>
      <c r="G4876" t="s">
        <v>13</v>
      </c>
      <c r="H4876" t="s">
        <v>13</v>
      </c>
      <c r="I4876">
        <v>53</v>
      </c>
      <c r="J4876" t="str">
        <f>IF(ABS((C4876-AVERAGE($C:$C))/_xlfn.STDEV.S(moras2[SALARIO]))&gt;1.96,"Atípico","No")</f>
        <v>No</v>
      </c>
      <c r="K4876" t="str">
        <f>IF(ABS((moras2[[#This Row],[EDAD]]-AVERAGE($I:$I))/_xlfn.STDEV.S($I:$I))&gt;1.96,"Atípico","No")</f>
        <v>No</v>
      </c>
      <c r="L4876" t="str">
        <f t="shared" si="152"/>
        <v>46-55</v>
      </c>
      <c r="M4876" t="str">
        <f t="shared" si="153"/>
        <v>0-500.000</v>
      </c>
    </row>
    <row r="4877" spans="1:13" x14ac:dyDescent="0.35">
      <c r="A4877">
        <v>2394</v>
      </c>
      <c r="B4877" t="s">
        <v>9</v>
      </c>
      <c r="C4877">
        <v>86400</v>
      </c>
      <c r="D4877" t="s">
        <v>10</v>
      </c>
      <c r="E4877" t="s">
        <v>16</v>
      </c>
      <c r="F4877" t="s">
        <v>12</v>
      </c>
      <c r="G4877" t="s">
        <v>13</v>
      </c>
      <c r="H4877" t="s">
        <v>13</v>
      </c>
      <c r="I4877">
        <v>24</v>
      </c>
      <c r="J4877" t="str">
        <f>IF(ABS((C4877-AVERAGE($C:$C))/_xlfn.STDEV.S(moras2[SALARIO]))&gt;1.96,"Atípico","No")</f>
        <v>No</v>
      </c>
      <c r="K4877" t="str">
        <f>IF(ABS((moras2[[#This Row],[EDAD]]-AVERAGE($I:$I))/_xlfn.STDEV.S($I:$I))&gt;1.96,"Atípico","No")</f>
        <v>No</v>
      </c>
      <c r="L4877" t="str">
        <f t="shared" si="152"/>
        <v>26-35</v>
      </c>
      <c r="M4877" t="str">
        <f t="shared" si="153"/>
        <v>0-500.000</v>
      </c>
    </row>
    <row r="4878" spans="1:13" x14ac:dyDescent="0.35">
      <c r="A4878">
        <v>2538</v>
      </c>
      <c r="B4878" t="s">
        <v>15</v>
      </c>
      <c r="C4878">
        <v>85500</v>
      </c>
      <c r="D4878" t="s">
        <v>10</v>
      </c>
      <c r="E4878" t="s">
        <v>16</v>
      </c>
      <c r="F4878" t="s">
        <v>12</v>
      </c>
      <c r="G4878" t="s">
        <v>13</v>
      </c>
      <c r="H4878" t="s">
        <v>12</v>
      </c>
      <c r="I4878">
        <v>27</v>
      </c>
      <c r="J4878" t="str">
        <f>IF(ABS((C4878-AVERAGE($C:$C))/_xlfn.STDEV.S(moras2[SALARIO]))&gt;1.96,"Atípico","No")</f>
        <v>No</v>
      </c>
      <c r="K4878" t="str">
        <f>IF(ABS((moras2[[#This Row],[EDAD]]-AVERAGE($I:$I))/_xlfn.STDEV.S($I:$I))&gt;1.96,"Atípico","No")</f>
        <v>No</v>
      </c>
      <c r="L4878" t="str">
        <f t="shared" si="152"/>
        <v>26-35</v>
      </c>
      <c r="M4878" t="str">
        <f t="shared" si="153"/>
        <v>0-500.000</v>
      </c>
    </row>
    <row r="4879" spans="1:13" x14ac:dyDescent="0.35">
      <c r="A4879">
        <v>2488</v>
      </c>
      <c r="B4879" t="s">
        <v>15</v>
      </c>
      <c r="C4879">
        <v>85441.75</v>
      </c>
      <c r="D4879" t="s">
        <v>10</v>
      </c>
      <c r="E4879" t="s">
        <v>16</v>
      </c>
      <c r="F4879" t="s">
        <v>12</v>
      </c>
      <c r="G4879" t="s">
        <v>13</v>
      </c>
      <c r="H4879" t="s">
        <v>13</v>
      </c>
      <c r="I4879">
        <v>26</v>
      </c>
      <c r="J4879" t="str">
        <f>IF(ABS((C4879-AVERAGE($C:$C))/_xlfn.STDEV.S(moras2[SALARIO]))&gt;1.96,"Atípico","No")</f>
        <v>No</v>
      </c>
      <c r="K4879" t="str">
        <f>IF(ABS((moras2[[#This Row],[EDAD]]-AVERAGE($I:$I))/_xlfn.STDEV.S($I:$I))&gt;1.96,"Atípico","No")</f>
        <v>No</v>
      </c>
      <c r="L4879" t="str">
        <f t="shared" si="152"/>
        <v>26-35</v>
      </c>
      <c r="M4879" t="str">
        <f t="shared" si="153"/>
        <v>0-500.000</v>
      </c>
    </row>
    <row r="4880" spans="1:13" x14ac:dyDescent="0.35">
      <c r="A4880">
        <v>3341</v>
      </c>
      <c r="B4880" t="s">
        <v>9</v>
      </c>
      <c r="C4880">
        <v>85221.33</v>
      </c>
      <c r="D4880" t="s">
        <v>10</v>
      </c>
      <c r="E4880" t="s">
        <v>16</v>
      </c>
      <c r="F4880" t="s">
        <v>12</v>
      </c>
      <c r="G4880" t="s">
        <v>13</v>
      </c>
      <c r="H4880" t="s">
        <v>13</v>
      </c>
      <c r="I4880">
        <v>52</v>
      </c>
      <c r="J4880" t="str">
        <f>IF(ABS((C4880-AVERAGE($C:$C))/_xlfn.STDEV.S(moras2[SALARIO]))&gt;1.96,"Atípico","No")</f>
        <v>No</v>
      </c>
      <c r="K4880" t="str">
        <f>IF(ABS((moras2[[#This Row],[EDAD]]-AVERAGE($I:$I))/_xlfn.STDEV.S($I:$I))&gt;1.96,"Atípico","No")</f>
        <v>No</v>
      </c>
      <c r="L4880" t="str">
        <f t="shared" si="152"/>
        <v>46-55</v>
      </c>
      <c r="M4880" t="str">
        <f t="shared" si="153"/>
        <v>0-500.000</v>
      </c>
    </row>
    <row r="4881" spans="1:13" x14ac:dyDescent="0.35">
      <c r="A4881">
        <v>1870</v>
      </c>
      <c r="B4881" t="s">
        <v>9</v>
      </c>
      <c r="C4881">
        <v>85219.45</v>
      </c>
      <c r="D4881" t="s">
        <v>10</v>
      </c>
      <c r="E4881" t="s">
        <v>16</v>
      </c>
      <c r="F4881" t="s">
        <v>12</v>
      </c>
      <c r="G4881" t="s">
        <v>13</v>
      </c>
      <c r="H4881" t="s">
        <v>13</v>
      </c>
      <c r="I4881">
        <v>47</v>
      </c>
      <c r="J4881" t="str">
        <f>IF(ABS((C4881-AVERAGE($C:$C))/_xlfn.STDEV.S(moras2[SALARIO]))&gt;1.96,"Atípico","No")</f>
        <v>No</v>
      </c>
      <c r="K4881" t="str">
        <f>IF(ABS((moras2[[#This Row],[EDAD]]-AVERAGE($I:$I))/_xlfn.STDEV.S($I:$I))&gt;1.96,"Atípico","No")</f>
        <v>No</v>
      </c>
      <c r="L4881" t="str">
        <f t="shared" si="152"/>
        <v>46-55</v>
      </c>
      <c r="M4881" t="str">
        <f t="shared" si="153"/>
        <v>0-500.000</v>
      </c>
    </row>
    <row r="4882" spans="1:13" x14ac:dyDescent="0.35">
      <c r="A4882">
        <v>786</v>
      </c>
      <c r="B4882" t="s">
        <v>9</v>
      </c>
      <c r="C4882">
        <v>85000</v>
      </c>
      <c r="D4882" t="s">
        <v>10</v>
      </c>
      <c r="E4882" t="s">
        <v>16</v>
      </c>
      <c r="F4882" t="s">
        <v>12</v>
      </c>
      <c r="G4882" t="s">
        <v>12</v>
      </c>
      <c r="H4882" t="s">
        <v>12</v>
      </c>
      <c r="I4882">
        <v>38</v>
      </c>
      <c r="J4882" t="str">
        <f>IF(ABS((C4882-AVERAGE($C:$C))/_xlfn.STDEV.S(moras2[SALARIO]))&gt;1.96,"Atípico","No")</f>
        <v>No</v>
      </c>
      <c r="K4882" t="str">
        <f>IF(ABS((moras2[[#This Row],[EDAD]]-AVERAGE($I:$I))/_xlfn.STDEV.S($I:$I))&gt;1.96,"Atípico","No")</f>
        <v>No</v>
      </c>
      <c r="L4882" t="str">
        <f t="shared" si="152"/>
        <v>36-45</v>
      </c>
      <c r="M4882" t="str">
        <f t="shared" si="153"/>
        <v>0-500.000</v>
      </c>
    </row>
    <row r="4883" spans="1:13" x14ac:dyDescent="0.35">
      <c r="A4883">
        <v>3664</v>
      </c>
      <c r="B4883" t="s">
        <v>9</v>
      </c>
      <c r="C4883">
        <v>84000</v>
      </c>
      <c r="D4883" t="s">
        <v>10</v>
      </c>
      <c r="E4883" t="s">
        <v>16</v>
      </c>
      <c r="F4883" t="s">
        <v>12</v>
      </c>
      <c r="G4883" t="s">
        <v>13</v>
      </c>
      <c r="H4883" t="s">
        <v>12</v>
      </c>
      <c r="I4883">
        <v>32</v>
      </c>
      <c r="J4883" t="str">
        <f>IF(ABS((C4883-AVERAGE($C:$C))/_xlfn.STDEV.S(moras2[SALARIO]))&gt;1.96,"Atípico","No")</f>
        <v>No</v>
      </c>
      <c r="K4883" t="str">
        <f>IF(ABS((moras2[[#This Row],[EDAD]]-AVERAGE($I:$I))/_xlfn.STDEV.S($I:$I))&gt;1.96,"Atípico","No")</f>
        <v>No</v>
      </c>
      <c r="L4883" t="str">
        <f t="shared" si="152"/>
        <v>26-35</v>
      </c>
      <c r="M4883" t="str">
        <f t="shared" si="153"/>
        <v>0-500.000</v>
      </c>
    </row>
    <row r="4884" spans="1:13" x14ac:dyDescent="0.35">
      <c r="A4884">
        <v>3496</v>
      </c>
      <c r="B4884" t="s">
        <v>9</v>
      </c>
      <c r="C4884">
        <v>84000</v>
      </c>
      <c r="D4884" t="s">
        <v>10</v>
      </c>
      <c r="E4884" t="s">
        <v>16</v>
      </c>
      <c r="F4884" t="s">
        <v>12</v>
      </c>
      <c r="G4884" t="s">
        <v>13</v>
      </c>
      <c r="H4884" t="s">
        <v>13</v>
      </c>
      <c r="I4884">
        <v>56</v>
      </c>
      <c r="J4884" t="str">
        <f>IF(ABS((C4884-AVERAGE($C:$C))/_xlfn.STDEV.S(moras2[SALARIO]))&gt;1.96,"Atípico","No")</f>
        <v>No</v>
      </c>
      <c r="K4884" t="str">
        <f>IF(ABS((moras2[[#This Row],[EDAD]]-AVERAGE($I:$I))/_xlfn.STDEV.S($I:$I))&gt;1.96,"Atípico","No")</f>
        <v>No</v>
      </c>
      <c r="L4884" t="str">
        <f t="shared" si="152"/>
        <v>56+</v>
      </c>
      <c r="M4884" t="str">
        <f t="shared" si="153"/>
        <v>0-500.000</v>
      </c>
    </row>
    <row r="4885" spans="1:13" x14ac:dyDescent="0.35">
      <c r="A4885">
        <v>4733</v>
      </c>
      <c r="B4885" t="s">
        <v>9</v>
      </c>
      <c r="C4885">
        <v>83752.679999999993</v>
      </c>
      <c r="D4885" t="s">
        <v>10</v>
      </c>
      <c r="E4885" t="s">
        <v>16</v>
      </c>
      <c r="F4885" t="s">
        <v>12</v>
      </c>
      <c r="G4885" t="s">
        <v>12</v>
      </c>
      <c r="H4885" t="s">
        <v>13</v>
      </c>
      <c r="I4885">
        <v>33</v>
      </c>
      <c r="J4885" t="str">
        <f>IF(ABS((C4885-AVERAGE($C:$C))/_xlfn.STDEV.S(moras2[SALARIO]))&gt;1.96,"Atípico","No")</f>
        <v>No</v>
      </c>
      <c r="K4885" t="str">
        <f>IF(ABS((moras2[[#This Row],[EDAD]]-AVERAGE($I:$I))/_xlfn.STDEV.S($I:$I))&gt;1.96,"Atípico","No")</f>
        <v>No</v>
      </c>
      <c r="L4885" t="str">
        <f t="shared" si="152"/>
        <v>26-35</v>
      </c>
      <c r="M4885" t="str">
        <f t="shared" si="153"/>
        <v>0-500.000</v>
      </c>
    </row>
    <row r="4886" spans="1:13" x14ac:dyDescent="0.35">
      <c r="A4886">
        <v>4848</v>
      </c>
      <c r="B4886" t="s">
        <v>9</v>
      </c>
      <c r="C4886">
        <v>81932.259999999995</v>
      </c>
      <c r="D4886" t="s">
        <v>10</v>
      </c>
      <c r="E4886" t="s">
        <v>16</v>
      </c>
      <c r="F4886" t="s">
        <v>12</v>
      </c>
      <c r="G4886" t="s">
        <v>13</v>
      </c>
      <c r="H4886" t="s">
        <v>13</v>
      </c>
      <c r="I4886">
        <v>39</v>
      </c>
      <c r="J4886" t="str">
        <f>IF(ABS((C4886-AVERAGE($C:$C))/_xlfn.STDEV.S(moras2[SALARIO]))&gt;1.96,"Atípico","No")</f>
        <v>No</v>
      </c>
      <c r="K4886" t="str">
        <f>IF(ABS((moras2[[#This Row],[EDAD]]-AVERAGE($I:$I))/_xlfn.STDEV.S($I:$I))&gt;1.96,"Atípico","No")</f>
        <v>No</v>
      </c>
      <c r="L4886" t="str">
        <f t="shared" si="152"/>
        <v>36-45</v>
      </c>
      <c r="M4886" t="str">
        <f t="shared" si="153"/>
        <v>0-500.000</v>
      </c>
    </row>
    <row r="4887" spans="1:13" x14ac:dyDescent="0.35">
      <c r="A4887">
        <v>2639</v>
      </c>
      <c r="B4887" t="s">
        <v>15</v>
      </c>
      <c r="C4887">
        <v>81757.47</v>
      </c>
      <c r="D4887" t="s">
        <v>10</v>
      </c>
      <c r="E4887" t="s">
        <v>16</v>
      </c>
      <c r="F4887" t="s">
        <v>12</v>
      </c>
      <c r="G4887" t="s">
        <v>13</v>
      </c>
      <c r="H4887" t="s">
        <v>13</v>
      </c>
      <c r="I4887">
        <v>22</v>
      </c>
      <c r="J4887" t="str">
        <f>IF(ABS((C4887-AVERAGE($C:$C))/_xlfn.STDEV.S(moras2[SALARIO]))&gt;1.96,"Atípico","No")</f>
        <v>No</v>
      </c>
      <c r="K4887" t="str">
        <f>IF(ABS((moras2[[#This Row],[EDAD]]-AVERAGE($I:$I))/_xlfn.STDEV.S($I:$I))&gt;1.96,"Atípico","No")</f>
        <v>No</v>
      </c>
      <c r="L4887" t="str">
        <f t="shared" si="152"/>
        <v>26-35</v>
      </c>
      <c r="M4887" t="str">
        <f t="shared" si="153"/>
        <v>0-500.000</v>
      </c>
    </row>
    <row r="4888" spans="1:13" x14ac:dyDescent="0.35">
      <c r="A4888">
        <v>2337</v>
      </c>
      <c r="B4888" t="s">
        <v>15</v>
      </c>
      <c r="C4888">
        <v>81536</v>
      </c>
      <c r="D4888" t="s">
        <v>10</v>
      </c>
      <c r="E4888" t="s">
        <v>11</v>
      </c>
      <c r="F4888" t="s">
        <v>12</v>
      </c>
      <c r="G4888" t="s">
        <v>13</v>
      </c>
      <c r="H4888" t="s">
        <v>12</v>
      </c>
      <c r="I4888">
        <v>31</v>
      </c>
      <c r="J4888" t="str">
        <f>IF(ABS((C4888-AVERAGE($C:$C))/_xlfn.STDEV.S(moras2[SALARIO]))&gt;1.96,"Atípico","No")</f>
        <v>No</v>
      </c>
      <c r="K4888" t="str">
        <f>IF(ABS((moras2[[#This Row],[EDAD]]-AVERAGE($I:$I))/_xlfn.STDEV.S($I:$I))&gt;1.96,"Atípico","No")</f>
        <v>No</v>
      </c>
      <c r="L4888" t="str">
        <f t="shared" si="152"/>
        <v>26-35</v>
      </c>
      <c r="M4888" t="str">
        <f t="shared" si="153"/>
        <v>0-500.000</v>
      </c>
    </row>
    <row r="4889" spans="1:13" x14ac:dyDescent="0.35">
      <c r="A4889">
        <v>2681</v>
      </c>
      <c r="B4889" t="s">
        <v>9</v>
      </c>
      <c r="C4889">
        <v>80000</v>
      </c>
      <c r="D4889" t="s">
        <v>10</v>
      </c>
      <c r="E4889" t="s">
        <v>16</v>
      </c>
      <c r="F4889" t="s">
        <v>12</v>
      </c>
      <c r="G4889" t="s">
        <v>12</v>
      </c>
      <c r="H4889" t="s">
        <v>13</v>
      </c>
      <c r="I4889">
        <v>21</v>
      </c>
      <c r="J4889" t="str">
        <f>IF(ABS((C4889-AVERAGE($C:$C))/_xlfn.STDEV.S(moras2[SALARIO]))&gt;1.96,"Atípico","No")</f>
        <v>No</v>
      </c>
      <c r="K4889" t="str">
        <f>IF(ABS((moras2[[#This Row],[EDAD]]-AVERAGE($I:$I))/_xlfn.STDEV.S($I:$I))&gt;1.96,"Atípico","No")</f>
        <v>No</v>
      </c>
      <c r="L4889" t="str">
        <f t="shared" si="152"/>
        <v>26-35</v>
      </c>
      <c r="M4889" t="str">
        <f t="shared" si="153"/>
        <v>0-500.000</v>
      </c>
    </row>
    <row r="4890" spans="1:13" x14ac:dyDescent="0.35">
      <c r="A4890">
        <v>3206</v>
      </c>
      <c r="B4890" t="s">
        <v>15</v>
      </c>
      <c r="C4890">
        <v>80000</v>
      </c>
      <c r="D4890" t="s">
        <v>10</v>
      </c>
      <c r="E4890" t="s">
        <v>16</v>
      </c>
      <c r="F4890" t="s">
        <v>12</v>
      </c>
      <c r="G4890" t="s">
        <v>13</v>
      </c>
      <c r="H4890" t="s">
        <v>13</v>
      </c>
      <c r="I4890">
        <v>44</v>
      </c>
      <c r="J4890" t="str">
        <f>IF(ABS((C4890-AVERAGE($C:$C))/_xlfn.STDEV.S(moras2[SALARIO]))&gt;1.96,"Atípico","No")</f>
        <v>No</v>
      </c>
      <c r="K4890" t="str">
        <f>IF(ABS((moras2[[#This Row],[EDAD]]-AVERAGE($I:$I))/_xlfn.STDEV.S($I:$I))&gt;1.96,"Atípico","No")</f>
        <v>No</v>
      </c>
      <c r="L4890" t="str">
        <f t="shared" si="152"/>
        <v>36-45</v>
      </c>
      <c r="M4890" t="str">
        <f t="shared" si="153"/>
        <v>0-500.000</v>
      </c>
    </row>
    <row r="4891" spans="1:13" x14ac:dyDescent="0.35">
      <c r="A4891">
        <v>4807</v>
      </c>
      <c r="B4891" t="s">
        <v>9</v>
      </c>
      <c r="C4891">
        <v>80000</v>
      </c>
      <c r="D4891" t="s">
        <v>10</v>
      </c>
      <c r="E4891" t="s">
        <v>16</v>
      </c>
      <c r="F4891" t="s">
        <v>12</v>
      </c>
      <c r="G4891" t="s">
        <v>12</v>
      </c>
      <c r="H4891" t="s">
        <v>13</v>
      </c>
      <c r="I4891">
        <v>44</v>
      </c>
      <c r="J4891" t="str">
        <f>IF(ABS((C4891-AVERAGE($C:$C))/_xlfn.STDEV.S(moras2[SALARIO]))&gt;1.96,"Atípico","No")</f>
        <v>No</v>
      </c>
      <c r="K4891" t="str">
        <f>IF(ABS((moras2[[#This Row],[EDAD]]-AVERAGE($I:$I))/_xlfn.STDEV.S($I:$I))&gt;1.96,"Atípico","No")</f>
        <v>No</v>
      </c>
      <c r="L4891" t="str">
        <f t="shared" si="152"/>
        <v>36-45</v>
      </c>
      <c r="M4891" t="str">
        <f t="shared" si="153"/>
        <v>0-500.000</v>
      </c>
    </row>
    <row r="4892" spans="1:13" x14ac:dyDescent="0.35">
      <c r="A4892">
        <v>1139</v>
      </c>
      <c r="B4892" t="s">
        <v>9</v>
      </c>
      <c r="C4892">
        <v>79912</v>
      </c>
      <c r="D4892" t="s">
        <v>10</v>
      </c>
      <c r="E4892" t="s">
        <v>16</v>
      </c>
      <c r="F4892" t="s">
        <v>12</v>
      </c>
      <c r="G4892" t="s">
        <v>13</v>
      </c>
      <c r="H4892" t="s">
        <v>13</v>
      </c>
      <c r="I4892">
        <v>19</v>
      </c>
      <c r="J4892" t="str">
        <f>IF(ABS((C4892-AVERAGE($C:$C))/_xlfn.STDEV.S(moras2[SALARIO]))&gt;1.96,"Atípico","No")</f>
        <v>No</v>
      </c>
      <c r="K4892" t="str">
        <f>IF(ABS((moras2[[#This Row],[EDAD]]-AVERAGE($I:$I))/_xlfn.STDEV.S($I:$I))&gt;1.96,"Atípico","No")</f>
        <v>No</v>
      </c>
      <c r="L4892" t="str">
        <f t="shared" si="152"/>
        <v>26-35</v>
      </c>
      <c r="M4892" t="str">
        <f t="shared" si="153"/>
        <v>0-500.000</v>
      </c>
    </row>
    <row r="4893" spans="1:13" x14ac:dyDescent="0.35">
      <c r="A4893">
        <v>3671</v>
      </c>
      <c r="B4893" t="s">
        <v>9</v>
      </c>
      <c r="C4893">
        <v>79890</v>
      </c>
      <c r="D4893" t="s">
        <v>10</v>
      </c>
      <c r="E4893" t="s">
        <v>16</v>
      </c>
      <c r="F4893" t="s">
        <v>12</v>
      </c>
      <c r="G4893" t="s">
        <v>12</v>
      </c>
      <c r="H4893" t="s">
        <v>13</v>
      </c>
      <c r="I4893">
        <v>53</v>
      </c>
      <c r="J4893" t="str">
        <f>IF(ABS((C4893-AVERAGE($C:$C))/_xlfn.STDEV.S(moras2[SALARIO]))&gt;1.96,"Atípico","No")</f>
        <v>No</v>
      </c>
      <c r="K4893" t="str">
        <f>IF(ABS((moras2[[#This Row],[EDAD]]-AVERAGE($I:$I))/_xlfn.STDEV.S($I:$I))&gt;1.96,"Atípico","No")</f>
        <v>No</v>
      </c>
      <c r="L4893" t="str">
        <f t="shared" si="152"/>
        <v>46-55</v>
      </c>
      <c r="M4893" t="str">
        <f t="shared" si="153"/>
        <v>0-500.000</v>
      </c>
    </row>
    <row r="4894" spans="1:13" x14ac:dyDescent="0.35">
      <c r="A4894">
        <v>4286</v>
      </c>
      <c r="B4894" t="s">
        <v>9</v>
      </c>
      <c r="C4894">
        <v>79749</v>
      </c>
      <c r="D4894" t="s">
        <v>10</v>
      </c>
      <c r="E4894" t="s">
        <v>16</v>
      </c>
      <c r="F4894" t="s">
        <v>12</v>
      </c>
      <c r="G4894" t="s">
        <v>13</v>
      </c>
      <c r="H4894" t="s">
        <v>13</v>
      </c>
      <c r="I4894">
        <v>42</v>
      </c>
      <c r="J4894" t="str">
        <f>IF(ABS((C4894-AVERAGE($C:$C))/_xlfn.STDEV.S(moras2[SALARIO]))&gt;1.96,"Atípico","No")</f>
        <v>No</v>
      </c>
      <c r="K4894" t="str">
        <f>IF(ABS((moras2[[#This Row],[EDAD]]-AVERAGE($I:$I))/_xlfn.STDEV.S($I:$I))&gt;1.96,"Atípico","No")</f>
        <v>No</v>
      </c>
      <c r="L4894" t="str">
        <f t="shared" si="152"/>
        <v>36-45</v>
      </c>
      <c r="M4894" t="str">
        <f t="shared" si="153"/>
        <v>0-500.000</v>
      </c>
    </row>
    <row r="4895" spans="1:13" x14ac:dyDescent="0.35">
      <c r="A4895">
        <v>4164</v>
      </c>
      <c r="B4895" t="s">
        <v>9</v>
      </c>
      <c r="C4895">
        <v>78000</v>
      </c>
      <c r="D4895" t="s">
        <v>10</v>
      </c>
      <c r="E4895" t="s">
        <v>16</v>
      </c>
      <c r="F4895" t="s">
        <v>12</v>
      </c>
      <c r="G4895" t="s">
        <v>13</v>
      </c>
      <c r="H4895" t="s">
        <v>12</v>
      </c>
      <c r="I4895">
        <v>31</v>
      </c>
      <c r="J4895" t="str">
        <f>IF(ABS((C4895-AVERAGE($C:$C))/_xlfn.STDEV.S(moras2[SALARIO]))&gt;1.96,"Atípico","No")</f>
        <v>No</v>
      </c>
      <c r="K4895" t="str">
        <f>IF(ABS((moras2[[#This Row],[EDAD]]-AVERAGE($I:$I))/_xlfn.STDEV.S($I:$I))&gt;1.96,"Atípico","No")</f>
        <v>No</v>
      </c>
      <c r="L4895" t="str">
        <f t="shared" si="152"/>
        <v>26-35</v>
      </c>
      <c r="M4895" t="str">
        <f t="shared" si="153"/>
        <v>0-500.000</v>
      </c>
    </row>
    <row r="4896" spans="1:13" x14ac:dyDescent="0.35">
      <c r="A4896">
        <v>4522</v>
      </c>
      <c r="B4896" t="s">
        <v>9</v>
      </c>
      <c r="C4896">
        <v>78000</v>
      </c>
      <c r="D4896" t="s">
        <v>10</v>
      </c>
      <c r="E4896" t="s">
        <v>16</v>
      </c>
      <c r="F4896" t="s">
        <v>12</v>
      </c>
      <c r="G4896" t="s">
        <v>13</v>
      </c>
      <c r="H4896" t="s">
        <v>12</v>
      </c>
      <c r="I4896">
        <v>71</v>
      </c>
      <c r="J4896" t="str">
        <f>IF(ABS((C4896-AVERAGE($C:$C))/_xlfn.STDEV.S(moras2[SALARIO]))&gt;1.96,"Atípico","No")</f>
        <v>No</v>
      </c>
      <c r="K4896" t="str">
        <f>IF(ABS((moras2[[#This Row],[EDAD]]-AVERAGE($I:$I))/_xlfn.STDEV.S($I:$I))&gt;1.96,"Atípico","No")</f>
        <v>Atípico</v>
      </c>
      <c r="L4896" t="str">
        <f t="shared" si="152"/>
        <v>56+</v>
      </c>
      <c r="M4896" t="str">
        <f t="shared" si="153"/>
        <v>0-500.000</v>
      </c>
    </row>
    <row r="4897" spans="1:13" x14ac:dyDescent="0.35">
      <c r="A4897">
        <v>4910</v>
      </c>
      <c r="B4897" t="s">
        <v>9</v>
      </c>
      <c r="C4897">
        <v>77230</v>
      </c>
      <c r="D4897" t="s">
        <v>10</v>
      </c>
      <c r="E4897" t="s">
        <v>16</v>
      </c>
      <c r="F4897" t="s">
        <v>12</v>
      </c>
      <c r="G4897" t="s">
        <v>13</v>
      </c>
      <c r="H4897" t="s">
        <v>13</v>
      </c>
      <c r="I4897">
        <v>22</v>
      </c>
      <c r="J4897" t="str">
        <f>IF(ABS((C4897-AVERAGE($C:$C))/_xlfn.STDEV.S(moras2[SALARIO]))&gt;1.96,"Atípico","No")</f>
        <v>No</v>
      </c>
      <c r="K4897" t="str">
        <f>IF(ABS((moras2[[#This Row],[EDAD]]-AVERAGE($I:$I))/_xlfn.STDEV.S($I:$I))&gt;1.96,"Atípico","No")</f>
        <v>No</v>
      </c>
      <c r="L4897" t="str">
        <f t="shared" si="152"/>
        <v>26-35</v>
      </c>
      <c r="M4897" t="str">
        <f t="shared" si="153"/>
        <v>0-500.000</v>
      </c>
    </row>
    <row r="4898" spans="1:13" x14ac:dyDescent="0.35">
      <c r="A4898">
        <v>2148</v>
      </c>
      <c r="B4898" t="s">
        <v>9</v>
      </c>
      <c r="C4898">
        <v>77065</v>
      </c>
      <c r="D4898" t="s">
        <v>10</v>
      </c>
      <c r="E4898" t="s">
        <v>16</v>
      </c>
      <c r="F4898" t="s">
        <v>12</v>
      </c>
      <c r="G4898" t="s">
        <v>13</v>
      </c>
      <c r="H4898" t="s">
        <v>12</v>
      </c>
      <c r="I4898">
        <v>43</v>
      </c>
      <c r="J4898" t="str">
        <f>IF(ABS((C4898-AVERAGE($C:$C))/_xlfn.STDEV.S(moras2[SALARIO]))&gt;1.96,"Atípico","No")</f>
        <v>No</v>
      </c>
      <c r="K4898" t="str">
        <f>IF(ABS((moras2[[#This Row],[EDAD]]-AVERAGE($I:$I))/_xlfn.STDEV.S($I:$I))&gt;1.96,"Atípico","No")</f>
        <v>No</v>
      </c>
      <c r="L4898" t="str">
        <f t="shared" si="152"/>
        <v>36-45</v>
      </c>
      <c r="M4898" t="str">
        <f t="shared" si="153"/>
        <v>0-500.000</v>
      </c>
    </row>
    <row r="4899" spans="1:13" x14ac:dyDescent="0.35">
      <c r="A4899">
        <v>1458</v>
      </c>
      <c r="B4899" t="s">
        <v>15</v>
      </c>
      <c r="C4899">
        <v>75294.7</v>
      </c>
      <c r="D4899" t="s">
        <v>10</v>
      </c>
      <c r="E4899" t="s">
        <v>16</v>
      </c>
      <c r="F4899" t="s">
        <v>12</v>
      </c>
      <c r="G4899" t="s">
        <v>13</v>
      </c>
      <c r="H4899" t="s">
        <v>13</v>
      </c>
      <c r="I4899">
        <v>25</v>
      </c>
      <c r="J4899" t="str">
        <f>IF(ABS((C4899-AVERAGE($C:$C))/_xlfn.STDEV.S(moras2[SALARIO]))&gt;1.96,"Atípico","No")</f>
        <v>No</v>
      </c>
      <c r="K4899" t="str">
        <f>IF(ABS((moras2[[#This Row],[EDAD]]-AVERAGE($I:$I))/_xlfn.STDEV.S($I:$I))&gt;1.96,"Atípico","No")</f>
        <v>No</v>
      </c>
      <c r="L4899" t="str">
        <f t="shared" si="152"/>
        <v>26-35</v>
      </c>
      <c r="M4899" t="str">
        <f t="shared" si="153"/>
        <v>0-500.000</v>
      </c>
    </row>
    <row r="4900" spans="1:13" x14ac:dyDescent="0.35">
      <c r="A4900">
        <v>804</v>
      </c>
      <c r="B4900" t="s">
        <v>9</v>
      </c>
      <c r="C4900">
        <v>75000</v>
      </c>
      <c r="D4900" t="s">
        <v>10</v>
      </c>
      <c r="E4900" t="s">
        <v>16</v>
      </c>
      <c r="F4900" t="s">
        <v>12</v>
      </c>
      <c r="G4900" t="s">
        <v>13</v>
      </c>
      <c r="H4900" t="s">
        <v>13</v>
      </c>
      <c r="I4900">
        <v>26</v>
      </c>
      <c r="J4900" t="str">
        <f>IF(ABS((C4900-AVERAGE($C:$C))/_xlfn.STDEV.S(moras2[SALARIO]))&gt;1.96,"Atípico","No")</f>
        <v>No</v>
      </c>
      <c r="K4900" t="str">
        <f>IF(ABS((moras2[[#This Row],[EDAD]]-AVERAGE($I:$I))/_xlfn.STDEV.S($I:$I))&gt;1.96,"Atípico","No")</f>
        <v>No</v>
      </c>
      <c r="L4900" t="str">
        <f t="shared" si="152"/>
        <v>26-35</v>
      </c>
      <c r="M4900" t="str">
        <f t="shared" si="153"/>
        <v>0-500.000</v>
      </c>
    </row>
    <row r="4901" spans="1:13" x14ac:dyDescent="0.35">
      <c r="A4901">
        <v>2452</v>
      </c>
      <c r="B4901" t="s">
        <v>9</v>
      </c>
      <c r="C4901">
        <v>75000</v>
      </c>
      <c r="D4901" t="s">
        <v>10</v>
      </c>
      <c r="E4901" t="s">
        <v>16</v>
      </c>
      <c r="F4901" t="s">
        <v>12</v>
      </c>
      <c r="G4901" t="s">
        <v>13</v>
      </c>
      <c r="H4901" t="s">
        <v>12</v>
      </c>
      <c r="I4901">
        <v>28</v>
      </c>
      <c r="J4901" t="str">
        <f>IF(ABS((C4901-AVERAGE($C:$C))/_xlfn.STDEV.S(moras2[SALARIO]))&gt;1.96,"Atípico","No")</f>
        <v>No</v>
      </c>
      <c r="K4901" t="str">
        <f>IF(ABS((moras2[[#This Row],[EDAD]]-AVERAGE($I:$I))/_xlfn.STDEV.S($I:$I))&gt;1.96,"Atípico","No")</f>
        <v>No</v>
      </c>
      <c r="L4901" t="str">
        <f t="shared" si="152"/>
        <v>26-35</v>
      </c>
      <c r="M4901" t="str">
        <f t="shared" si="153"/>
        <v>0-500.000</v>
      </c>
    </row>
    <row r="4902" spans="1:13" x14ac:dyDescent="0.35">
      <c r="A4902">
        <v>3074</v>
      </c>
      <c r="B4902" t="s">
        <v>9</v>
      </c>
      <c r="C4902">
        <v>75000</v>
      </c>
      <c r="D4902" t="s">
        <v>10</v>
      </c>
      <c r="E4902" t="s">
        <v>16</v>
      </c>
      <c r="F4902" t="s">
        <v>12</v>
      </c>
      <c r="G4902" t="s">
        <v>13</v>
      </c>
      <c r="H4902" t="s">
        <v>13</v>
      </c>
      <c r="I4902">
        <v>29</v>
      </c>
      <c r="J4902" t="str">
        <f>IF(ABS((C4902-AVERAGE($C:$C))/_xlfn.STDEV.S(moras2[SALARIO]))&gt;1.96,"Atípico","No")</f>
        <v>No</v>
      </c>
      <c r="K4902" t="str">
        <f>IF(ABS((moras2[[#This Row],[EDAD]]-AVERAGE($I:$I))/_xlfn.STDEV.S($I:$I))&gt;1.96,"Atípico","No")</f>
        <v>No</v>
      </c>
      <c r="L4902" t="str">
        <f t="shared" si="152"/>
        <v>26-35</v>
      </c>
      <c r="M4902" t="str">
        <f t="shared" si="153"/>
        <v>0-500.000</v>
      </c>
    </row>
    <row r="4903" spans="1:13" x14ac:dyDescent="0.35">
      <c r="A4903">
        <v>404</v>
      </c>
      <c r="B4903" t="s">
        <v>9</v>
      </c>
      <c r="C4903">
        <v>74118.77</v>
      </c>
      <c r="D4903" t="s">
        <v>10</v>
      </c>
      <c r="E4903" t="s">
        <v>11</v>
      </c>
      <c r="F4903" t="s">
        <v>12</v>
      </c>
      <c r="G4903" t="s">
        <v>13</v>
      </c>
      <c r="H4903" t="s">
        <v>13</v>
      </c>
      <c r="I4903">
        <v>22</v>
      </c>
      <c r="J4903" t="str">
        <f>IF(ABS((C4903-AVERAGE($C:$C))/_xlfn.STDEV.S(moras2[SALARIO]))&gt;1.96,"Atípico","No")</f>
        <v>No</v>
      </c>
      <c r="K4903" t="str">
        <f>IF(ABS((moras2[[#This Row],[EDAD]]-AVERAGE($I:$I))/_xlfn.STDEV.S($I:$I))&gt;1.96,"Atípico","No")</f>
        <v>No</v>
      </c>
      <c r="L4903" t="str">
        <f t="shared" si="152"/>
        <v>26-35</v>
      </c>
      <c r="M4903" t="str">
        <f t="shared" si="153"/>
        <v>0-500.000</v>
      </c>
    </row>
    <row r="4904" spans="1:13" x14ac:dyDescent="0.35">
      <c r="A4904">
        <v>930</v>
      </c>
      <c r="B4904" t="s">
        <v>15</v>
      </c>
      <c r="C4904">
        <v>74000</v>
      </c>
      <c r="D4904" t="s">
        <v>10</v>
      </c>
      <c r="E4904" t="s">
        <v>16</v>
      </c>
      <c r="F4904" t="s">
        <v>12</v>
      </c>
      <c r="G4904" t="s">
        <v>13</v>
      </c>
      <c r="H4904" t="s">
        <v>13</v>
      </c>
      <c r="I4904">
        <v>34</v>
      </c>
      <c r="J4904" t="str">
        <f>IF(ABS((C4904-AVERAGE($C:$C))/_xlfn.STDEV.S(moras2[SALARIO]))&gt;1.96,"Atípico","No")</f>
        <v>No</v>
      </c>
      <c r="K4904" t="str">
        <f>IF(ABS((moras2[[#This Row],[EDAD]]-AVERAGE($I:$I))/_xlfn.STDEV.S($I:$I))&gt;1.96,"Atípico","No")</f>
        <v>No</v>
      </c>
      <c r="L4904" t="str">
        <f t="shared" si="152"/>
        <v>26-35</v>
      </c>
      <c r="M4904" t="str">
        <f t="shared" si="153"/>
        <v>0-500.000</v>
      </c>
    </row>
    <row r="4905" spans="1:13" x14ac:dyDescent="0.35">
      <c r="A4905">
        <v>4167</v>
      </c>
      <c r="B4905" t="s">
        <v>9</v>
      </c>
      <c r="C4905">
        <v>73502.649999999994</v>
      </c>
      <c r="D4905" t="s">
        <v>10</v>
      </c>
      <c r="E4905" t="s">
        <v>16</v>
      </c>
      <c r="F4905" t="s">
        <v>12</v>
      </c>
      <c r="G4905" t="s">
        <v>12</v>
      </c>
      <c r="H4905" t="s">
        <v>13</v>
      </c>
      <c r="I4905">
        <v>41</v>
      </c>
      <c r="J4905" t="str">
        <f>IF(ABS((C4905-AVERAGE($C:$C))/_xlfn.STDEV.S(moras2[SALARIO]))&gt;1.96,"Atípico","No")</f>
        <v>No</v>
      </c>
      <c r="K4905" t="str">
        <f>IF(ABS((moras2[[#This Row],[EDAD]]-AVERAGE($I:$I))/_xlfn.STDEV.S($I:$I))&gt;1.96,"Atípico","No")</f>
        <v>No</v>
      </c>
      <c r="L4905" t="str">
        <f t="shared" si="152"/>
        <v>36-45</v>
      </c>
      <c r="M4905" t="str">
        <f t="shared" si="153"/>
        <v>0-500.000</v>
      </c>
    </row>
    <row r="4906" spans="1:13" x14ac:dyDescent="0.35">
      <c r="A4906">
        <v>28</v>
      </c>
      <c r="B4906" t="s">
        <v>15</v>
      </c>
      <c r="C4906">
        <v>73410</v>
      </c>
      <c r="D4906" t="s">
        <v>10</v>
      </c>
      <c r="E4906" t="s">
        <v>16</v>
      </c>
      <c r="F4906" t="s">
        <v>12</v>
      </c>
      <c r="G4906" t="s">
        <v>12</v>
      </c>
      <c r="H4906" t="s">
        <v>13</v>
      </c>
      <c r="I4906">
        <v>22</v>
      </c>
      <c r="J4906" t="str">
        <f>IF(ABS((C4906-AVERAGE($C:$C))/_xlfn.STDEV.S(moras2[SALARIO]))&gt;1.96,"Atípico","No")</f>
        <v>No</v>
      </c>
      <c r="K4906" t="str">
        <f>IF(ABS((moras2[[#This Row],[EDAD]]-AVERAGE($I:$I))/_xlfn.STDEV.S($I:$I))&gt;1.96,"Atípico","No")</f>
        <v>No</v>
      </c>
      <c r="L4906" t="str">
        <f t="shared" si="152"/>
        <v>26-35</v>
      </c>
      <c r="M4906" t="str">
        <f t="shared" si="153"/>
        <v>0-500.000</v>
      </c>
    </row>
    <row r="4907" spans="1:13" x14ac:dyDescent="0.35">
      <c r="A4907">
        <v>4242</v>
      </c>
      <c r="B4907" t="s">
        <v>15</v>
      </c>
      <c r="C4907">
        <v>72107</v>
      </c>
      <c r="D4907" t="s">
        <v>10</v>
      </c>
      <c r="E4907" t="s">
        <v>16</v>
      </c>
      <c r="F4907" t="s">
        <v>12</v>
      </c>
      <c r="G4907" t="s">
        <v>13</v>
      </c>
      <c r="H4907" t="s">
        <v>12</v>
      </c>
      <c r="I4907">
        <v>24</v>
      </c>
      <c r="J4907" t="str">
        <f>IF(ABS((C4907-AVERAGE($C:$C))/_xlfn.STDEV.S(moras2[SALARIO]))&gt;1.96,"Atípico","No")</f>
        <v>No</v>
      </c>
      <c r="K4907" t="str">
        <f>IF(ABS((moras2[[#This Row],[EDAD]]-AVERAGE($I:$I))/_xlfn.STDEV.S($I:$I))&gt;1.96,"Atípico","No")</f>
        <v>No</v>
      </c>
      <c r="L4907" t="str">
        <f t="shared" si="152"/>
        <v>26-35</v>
      </c>
      <c r="M4907" t="str">
        <f t="shared" si="153"/>
        <v>0-500.000</v>
      </c>
    </row>
    <row r="4908" spans="1:13" x14ac:dyDescent="0.35">
      <c r="A4908">
        <v>3770</v>
      </c>
      <c r="B4908" t="s">
        <v>9</v>
      </c>
      <c r="C4908">
        <v>71904.240000000005</v>
      </c>
      <c r="D4908" t="s">
        <v>10</v>
      </c>
      <c r="E4908" t="s">
        <v>16</v>
      </c>
      <c r="F4908" t="s">
        <v>12</v>
      </c>
      <c r="G4908" t="s">
        <v>13</v>
      </c>
      <c r="H4908" t="s">
        <v>13</v>
      </c>
      <c r="I4908">
        <v>47</v>
      </c>
      <c r="J4908" t="str">
        <f>IF(ABS((C4908-AVERAGE($C:$C))/_xlfn.STDEV.S(moras2[SALARIO]))&gt;1.96,"Atípico","No")</f>
        <v>No</v>
      </c>
      <c r="K4908" t="str">
        <f>IF(ABS((moras2[[#This Row],[EDAD]]-AVERAGE($I:$I))/_xlfn.STDEV.S($I:$I))&gt;1.96,"Atípico","No")</f>
        <v>No</v>
      </c>
      <c r="L4908" t="str">
        <f t="shared" si="152"/>
        <v>46-55</v>
      </c>
      <c r="M4908" t="str">
        <f t="shared" si="153"/>
        <v>0-500.000</v>
      </c>
    </row>
    <row r="4909" spans="1:13" x14ac:dyDescent="0.35">
      <c r="A4909">
        <v>2803</v>
      </c>
      <c r="B4909" t="s">
        <v>9</v>
      </c>
      <c r="C4909">
        <v>70000</v>
      </c>
      <c r="D4909" t="s">
        <v>10</v>
      </c>
      <c r="E4909" t="s">
        <v>16</v>
      </c>
      <c r="F4909" t="s">
        <v>12</v>
      </c>
      <c r="G4909" t="s">
        <v>13</v>
      </c>
      <c r="H4909" t="s">
        <v>13</v>
      </c>
      <c r="I4909">
        <v>47</v>
      </c>
      <c r="J4909" t="str">
        <f>IF(ABS((C4909-AVERAGE($C:$C))/_xlfn.STDEV.S(moras2[SALARIO]))&gt;1.96,"Atípico","No")</f>
        <v>No</v>
      </c>
      <c r="K4909" t="str">
        <f>IF(ABS((moras2[[#This Row],[EDAD]]-AVERAGE($I:$I))/_xlfn.STDEV.S($I:$I))&gt;1.96,"Atípico","No")</f>
        <v>No</v>
      </c>
      <c r="L4909" t="str">
        <f t="shared" si="152"/>
        <v>46-55</v>
      </c>
      <c r="M4909" t="str">
        <f t="shared" si="153"/>
        <v>0-500.000</v>
      </c>
    </row>
    <row r="4910" spans="1:13" x14ac:dyDescent="0.35">
      <c r="A4910">
        <v>2067</v>
      </c>
      <c r="B4910" t="s">
        <v>9</v>
      </c>
      <c r="C4910">
        <v>69361.600000000006</v>
      </c>
      <c r="D4910" t="s">
        <v>10</v>
      </c>
      <c r="E4910" t="s">
        <v>16</v>
      </c>
      <c r="F4910" t="s">
        <v>12</v>
      </c>
      <c r="G4910" t="s">
        <v>13</v>
      </c>
      <c r="H4910" t="s">
        <v>13</v>
      </c>
      <c r="I4910">
        <v>60</v>
      </c>
      <c r="J4910" t="str">
        <f>IF(ABS((C4910-AVERAGE($C:$C))/_xlfn.STDEV.S(moras2[SALARIO]))&gt;1.96,"Atípico","No")</f>
        <v>No</v>
      </c>
      <c r="K4910" t="str">
        <f>IF(ABS((moras2[[#This Row],[EDAD]]-AVERAGE($I:$I))/_xlfn.STDEV.S($I:$I))&gt;1.96,"Atípico","No")</f>
        <v>No</v>
      </c>
      <c r="L4910" t="str">
        <f t="shared" si="152"/>
        <v>56+</v>
      </c>
      <c r="M4910" t="str">
        <f t="shared" si="153"/>
        <v>0-500.000</v>
      </c>
    </row>
    <row r="4911" spans="1:13" x14ac:dyDescent="0.35">
      <c r="A4911">
        <v>2672</v>
      </c>
      <c r="B4911" t="s">
        <v>9</v>
      </c>
      <c r="C4911">
        <v>68371.649999999994</v>
      </c>
      <c r="D4911" t="s">
        <v>10</v>
      </c>
      <c r="E4911" t="s">
        <v>11</v>
      </c>
      <c r="F4911" t="s">
        <v>12</v>
      </c>
      <c r="G4911" t="s">
        <v>13</v>
      </c>
      <c r="H4911" t="s">
        <v>13</v>
      </c>
      <c r="I4911">
        <v>42</v>
      </c>
      <c r="J4911" t="str">
        <f>IF(ABS((C4911-AVERAGE($C:$C))/_xlfn.STDEV.S(moras2[SALARIO]))&gt;1.96,"Atípico","No")</f>
        <v>No</v>
      </c>
      <c r="K4911" t="str">
        <f>IF(ABS((moras2[[#This Row],[EDAD]]-AVERAGE($I:$I))/_xlfn.STDEV.S($I:$I))&gt;1.96,"Atípico","No")</f>
        <v>No</v>
      </c>
      <c r="L4911" t="str">
        <f t="shared" si="152"/>
        <v>36-45</v>
      </c>
      <c r="M4911" t="str">
        <f t="shared" si="153"/>
        <v>0-500.000</v>
      </c>
    </row>
    <row r="4912" spans="1:13" x14ac:dyDescent="0.35">
      <c r="A4912">
        <v>35</v>
      </c>
      <c r="B4912" t="s">
        <v>9</v>
      </c>
      <c r="C4912">
        <v>68309.03</v>
      </c>
      <c r="D4912" t="s">
        <v>10</v>
      </c>
      <c r="E4912" t="s">
        <v>16</v>
      </c>
      <c r="F4912" t="s">
        <v>12</v>
      </c>
      <c r="G4912" t="s">
        <v>13</v>
      </c>
      <c r="H4912" t="s">
        <v>13</v>
      </c>
      <c r="I4912">
        <v>43</v>
      </c>
      <c r="J4912" t="str">
        <f>IF(ABS((C4912-AVERAGE($C:$C))/_xlfn.STDEV.S(moras2[SALARIO]))&gt;1.96,"Atípico","No")</f>
        <v>No</v>
      </c>
      <c r="K4912" t="str">
        <f>IF(ABS((moras2[[#This Row],[EDAD]]-AVERAGE($I:$I))/_xlfn.STDEV.S($I:$I))&gt;1.96,"Atípico","No")</f>
        <v>No</v>
      </c>
      <c r="L4912" t="str">
        <f t="shared" si="152"/>
        <v>36-45</v>
      </c>
      <c r="M4912" t="str">
        <f t="shared" si="153"/>
        <v>0-500.000</v>
      </c>
    </row>
    <row r="4913" spans="1:13" x14ac:dyDescent="0.35">
      <c r="A4913">
        <v>4080</v>
      </c>
      <c r="B4913" t="s">
        <v>9</v>
      </c>
      <c r="C4913">
        <v>67307.199999999997</v>
      </c>
      <c r="D4913" t="s">
        <v>10</v>
      </c>
      <c r="E4913" t="s">
        <v>16</v>
      </c>
      <c r="F4913" t="s">
        <v>12</v>
      </c>
      <c r="G4913" t="s">
        <v>13</v>
      </c>
      <c r="H4913" t="s">
        <v>13</v>
      </c>
      <c r="I4913">
        <v>33</v>
      </c>
      <c r="J4913" t="str">
        <f>IF(ABS((C4913-AVERAGE($C:$C))/_xlfn.STDEV.S(moras2[SALARIO]))&gt;1.96,"Atípico","No")</f>
        <v>No</v>
      </c>
      <c r="K4913" t="str">
        <f>IF(ABS((moras2[[#This Row],[EDAD]]-AVERAGE($I:$I))/_xlfn.STDEV.S($I:$I))&gt;1.96,"Atípico","No")</f>
        <v>No</v>
      </c>
      <c r="L4913" t="str">
        <f t="shared" si="152"/>
        <v>26-35</v>
      </c>
      <c r="M4913" t="str">
        <f t="shared" si="153"/>
        <v>0-500.000</v>
      </c>
    </row>
    <row r="4914" spans="1:13" x14ac:dyDescent="0.35">
      <c r="A4914">
        <v>27</v>
      </c>
      <c r="B4914" t="s">
        <v>9</v>
      </c>
      <c r="C4914">
        <v>66700</v>
      </c>
      <c r="D4914" t="s">
        <v>10</v>
      </c>
      <c r="E4914" t="s">
        <v>16</v>
      </c>
      <c r="F4914" t="s">
        <v>12</v>
      </c>
      <c r="G4914" t="s">
        <v>13</v>
      </c>
      <c r="H4914" t="s">
        <v>13</v>
      </c>
      <c r="I4914">
        <v>38</v>
      </c>
      <c r="J4914" t="str">
        <f>IF(ABS((C4914-AVERAGE($C:$C))/_xlfn.STDEV.S(moras2[SALARIO]))&gt;1.96,"Atípico","No")</f>
        <v>No</v>
      </c>
      <c r="K4914" t="str">
        <f>IF(ABS((moras2[[#This Row],[EDAD]]-AVERAGE($I:$I))/_xlfn.STDEV.S($I:$I))&gt;1.96,"Atípico","No")</f>
        <v>No</v>
      </c>
      <c r="L4914" t="str">
        <f t="shared" si="152"/>
        <v>36-45</v>
      </c>
      <c r="M4914" t="str">
        <f t="shared" si="153"/>
        <v>0-500.000</v>
      </c>
    </row>
    <row r="4915" spans="1:13" x14ac:dyDescent="0.35">
      <c r="A4915">
        <v>4705</v>
      </c>
      <c r="B4915" t="s">
        <v>9</v>
      </c>
      <c r="C4915">
        <v>65449</v>
      </c>
      <c r="D4915" t="s">
        <v>10</v>
      </c>
      <c r="E4915" t="s">
        <v>16</v>
      </c>
      <c r="F4915" t="s">
        <v>12</v>
      </c>
      <c r="G4915" t="s">
        <v>12</v>
      </c>
      <c r="H4915" t="s">
        <v>13</v>
      </c>
      <c r="I4915">
        <v>59</v>
      </c>
      <c r="J4915" t="str">
        <f>IF(ABS((C4915-AVERAGE($C:$C))/_xlfn.STDEV.S(moras2[SALARIO]))&gt;1.96,"Atípico","No")</f>
        <v>No</v>
      </c>
      <c r="K4915" t="str">
        <f>IF(ABS((moras2[[#This Row],[EDAD]]-AVERAGE($I:$I))/_xlfn.STDEV.S($I:$I))&gt;1.96,"Atípico","No")</f>
        <v>No</v>
      </c>
      <c r="L4915" t="str">
        <f t="shared" si="152"/>
        <v>56+</v>
      </c>
      <c r="M4915" t="str">
        <f t="shared" si="153"/>
        <v>0-500.000</v>
      </c>
    </row>
    <row r="4916" spans="1:13" x14ac:dyDescent="0.35">
      <c r="A4916">
        <v>1339</v>
      </c>
      <c r="B4916" t="s">
        <v>9</v>
      </c>
      <c r="C4916">
        <v>65249.56</v>
      </c>
      <c r="D4916" t="s">
        <v>10</v>
      </c>
      <c r="E4916" t="s">
        <v>16</v>
      </c>
      <c r="F4916" t="s">
        <v>12</v>
      </c>
      <c r="G4916" t="s">
        <v>12</v>
      </c>
      <c r="H4916" t="s">
        <v>13</v>
      </c>
      <c r="I4916">
        <v>26</v>
      </c>
      <c r="J4916" t="str">
        <f>IF(ABS((C4916-AVERAGE($C:$C))/_xlfn.STDEV.S(moras2[SALARIO]))&gt;1.96,"Atípico","No")</f>
        <v>No</v>
      </c>
      <c r="K4916" t="str">
        <f>IF(ABS((moras2[[#This Row],[EDAD]]-AVERAGE($I:$I))/_xlfn.STDEV.S($I:$I))&gt;1.96,"Atípico","No")</f>
        <v>No</v>
      </c>
      <c r="L4916" t="str">
        <f t="shared" si="152"/>
        <v>26-35</v>
      </c>
      <c r="M4916" t="str">
        <f t="shared" si="153"/>
        <v>0-500.000</v>
      </c>
    </row>
    <row r="4917" spans="1:13" x14ac:dyDescent="0.35">
      <c r="A4917">
        <v>4225</v>
      </c>
      <c r="B4917" t="s">
        <v>9</v>
      </c>
      <c r="C4917">
        <v>65000</v>
      </c>
      <c r="D4917" t="s">
        <v>10</v>
      </c>
      <c r="E4917" t="s">
        <v>16</v>
      </c>
      <c r="F4917" t="s">
        <v>12</v>
      </c>
      <c r="G4917" t="s">
        <v>12</v>
      </c>
      <c r="H4917" t="s">
        <v>13</v>
      </c>
      <c r="I4917">
        <v>33</v>
      </c>
      <c r="J4917" t="str">
        <f>IF(ABS((C4917-AVERAGE($C:$C))/_xlfn.STDEV.S(moras2[SALARIO]))&gt;1.96,"Atípico","No")</f>
        <v>No</v>
      </c>
      <c r="K4917" t="str">
        <f>IF(ABS((moras2[[#This Row],[EDAD]]-AVERAGE($I:$I))/_xlfn.STDEV.S($I:$I))&gt;1.96,"Atípico","No")</f>
        <v>No</v>
      </c>
      <c r="L4917" t="str">
        <f t="shared" si="152"/>
        <v>26-35</v>
      </c>
      <c r="M4917" t="str">
        <f t="shared" si="153"/>
        <v>0-500.000</v>
      </c>
    </row>
    <row r="4918" spans="1:13" x14ac:dyDescent="0.35">
      <c r="A4918">
        <v>2974</v>
      </c>
      <c r="B4918" t="s">
        <v>15</v>
      </c>
      <c r="C4918">
        <v>64851.19</v>
      </c>
      <c r="D4918" t="s">
        <v>10</v>
      </c>
      <c r="E4918" t="s">
        <v>16</v>
      </c>
      <c r="F4918" t="s">
        <v>12</v>
      </c>
      <c r="G4918" t="s">
        <v>13</v>
      </c>
      <c r="H4918" t="s">
        <v>13</v>
      </c>
      <c r="I4918">
        <v>25</v>
      </c>
      <c r="J4918" t="str">
        <f>IF(ABS((C4918-AVERAGE($C:$C))/_xlfn.STDEV.S(moras2[SALARIO]))&gt;1.96,"Atípico","No")</f>
        <v>No</v>
      </c>
      <c r="K4918" t="str">
        <f>IF(ABS((moras2[[#This Row],[EDAD]]-AVERAGE($I:$I))/_xlfn.STDEV.S($I:$I))&gt;1.96,"Atípico","No")</f>
        <v>No</v>
      </c>
      <c r="L4918" t="str">
        <f t="shared" si="152"/>
        <v>26-35</v>
      </c>
      <c r="M4918" t="str">
        <f t="shared" si="153"/>
        <v>0-500.000</v>
      </c>
    </row>
    <row r="4919" spans="1:13" x14ac:dyDescent="0.35">
      <c r="A4919">
        <v>3935</v>
      </c>
      <c r="B4919" t="s">
        <v>9</v>
      </c>
      <c r="C4919">
        <v>64275.12</v>
      </c>
      <c r="D4919" t="s">
        <v>10</v>
      </c>
      <c r="E4919" t="s">
        <v>16</v>
      </c>
      <c r="F4919" t="s">
        <v>12</v>
      </c>
      <c r="G4919" t="s">
        <v>13</v>
      </c>
      <c r="H4919" t="s">
        <v>13</v>
      </c>
      <c r="I4919">
        <v>31</v>
      </c>
      <c r="J4919" t="str">
        <f>IF(ABS((C4919-AVERAGE($C:$C))/_xlfn.STDEV.S(moras2[SALARIO]))&gt;1.96,"Atípico","No")</f>
        <v>No</v>
      </c>
      <c r="K4919" t="str">
        <f>IF(ABS((moras2[[#This Row],[EDAD]]-AVERAGE($I:$I))/_xlfn.STDEV.S($I:$I))&gt;1.96,"Atípico","No")</f>
        <v>No</v>
      </c>
      <c r="L4919" t="str">
        <f t="shared" si="152"/>
        <v>26-35</v>
      </c>
      <c r="M4919" t="str">
        <f t="shared" si="153"/>
        <v>0-500.000</v>
      </c>
    </row>
    <row r="4920" spans="1:13" x14ac:dyDescent="0.35">
      <c r="A4920">
        <v>3483</v>
      </c>
      <c r="B4920" t="s">
        <v>9</v>
      </c>
      <c r="C4920">
        <v>63720</v>
      </c>
      <c r="D4920" t="s">
        <v>10</v>
      </c>
      <c r="E4920" t="s">
        <v>16</v>
      </c>
      <c r="F4920" t="s">
        <v>12</v>
      </c>
      <c r="G4920" t="s">
        <v>12</v>
      </c>
      <c r="H4920" t="s">
        <v>12</v>
      </c>
      <c r="I4920">
        <v>22</v>
      </c>
      <c r="J4920" t="str">
        <f>IF(ABS((C4920-AVERAGE($C:$C))/_xlfn.STDEV.S(moras2[SALARIO]))&gt;1.96,"Atípico","No")</f>
        <v>No</v>
      </c>
      <c r="K4920" t="str">
        <f>IF(ABS((moras2[[#This Row],[EDAD]]-AVERAGE($I:$I))/_xlfn.STDEV.S($I:$I))&gt;1.96,"Atípico","No")</f>
        <v>No</v>
      </c>
      <c r="L4920" t="str">
        <f t="shared" si="152"/>
        <v>26-35</v>
      </c>
      <c r="M4920" t="str">
        <f t="shared" si="153"/>
        <v>0-500.000</v>
      </c>
    </row>
    <row r="4921" spans="1:13" x14ac:dyDescent="0.35">
      <c r="A4921">
        <v>2448</v>
      </c>
      <c r="B4921" t="s">
        <v>15</v>
      </c>
      <c r="C4921">
        <v>62402.9</v>
      </c>
      <c r="D4921" t="s">
        <v>10</v>
      </c>
      <c r="E4921" t="s">
        <v>16</v>
      </c>
      <c r="F4921" t="s">
        <v>12</v>
      </c>
      <c r="G4921" t="s">
        <v>13</v>
      </c>
      <c r="H4921" t="s">
        <v>13</v>
      </c>
      <c r="I4921">
        <v>21</v>
      </c>
      <c r="J4921" t="str">
        <f>IF(ABS((C4921-AVERAGE($C:$C))/_xlfn.STDEV.S(moras2[SALARIO]))&gt;1.96,"Atípico","No")</f>
        <v>No</v>
      </c>
      <c r="K4921" t="str">
        <f>IF(ABS((moras2[[#This Row],[EDAD]]-AVERAGE($I:$I))/_xlfn.STDEV.S($I:$I))&gt;1.96,"Atípico","No")</f>
        <v>No</v>
      </c>
      <c r="L4921" t="str">
        <f t="shared" si="152"/>
        <v>26-35</v>
      </c>
      <c r="M4921" t="str">
        <f t="shared" si="153"/>
        <v>0-500.000</v>
      </c>
    </row>
    <row r="4922" spans="1:13" x14ac:dyDescent="0.35">
      <c r="A4922">
        <v>1294</v>
      </c>
      <c r="B4922" t="s">
        <v>9</v>
      </c>
      <c r="C4922">
        <v>60000</v>
      </c>
      <c r="D4922" t="s">
        <v>10</v>
      </c>
      <c r="E4922" t="s">
        <v>16</v>
      </c>
      <c r="F4922" t="s">
        <v>12</v>
      </c>
      <c r="G4922" t="s">
        <v>13</v>
      </c>
      <c r="H4922" t="s">
        <v>12</v>
      </c>
      <c r="I4922">
        <v>18</v>
      </c>
      <c r="J4922" t="str">
        <f>IF(ABS((C4922-AVERAGE($C:$C))/_xlfn.STDEV.S(moras2[SALARIO]))&gt;1.96,"Atípico","No")</f>
        <v>No</v>
      </c>
      <c r="K4922" t="str">
        <f>IF(ABS((moras2[[#This Row],[EDAD]]-AVERAGE($I:$I))/_xlfn.STDEV.S($I:$I))&gt;1.96,"Atípico","No")</f>
        <v>No</v>
      </c>
      <c r="L4922" t="str">
        <f t="shared" si="152"/>
        <v>26-35</v>
      </c>
      <c r="M4922" t="str">
        <f t="shared" si="153"/>
        <v>0-500.000</v>
      </c>
    </row>
    <row r="4923" spans="1:13" x14ac:dyDescent="0.35">
      <c r="A4923">
        <v>2623</v>
      </c>
      <c r="B4923" t="s">
        <v>15</v>
      </c>
      <c r="C4923">
        <v>60000</v>
      </c>
      <c r="D4923" t="s">
        <v>10</v>
      </c>
      <c r="E4923" t="s">
        <v>16</v>
      </c>
      <c r="F4923" t="s">
        <v>12</v>
      </c>
      <c r="G4923" t="s">
        <v>12</v>
      </c>
      <c r="H4923" t="s">
        <v>13</v>
      </c>
      <c r="I4923">
        <v>35</v>
      </c>
      <c r="J4923" t="str">
        <f>IF(ABS((C4923-AVERAGE($C:$C))/_xlfn.STDEV.S(moras2[SALARIO]))&gt;1.96,"Atípico","No")</f>
        <v>No</v>
      </c>
      <c r="K4923" t="str">
        <f>IF(ABS((moras2[[#This Row],[EDAD]]-AVERAGE($I:$I))/_xlfn.STDEV.S($I:$I))&gt;1.96,"Atípico","No")</f>
        <v>No</v>
      </c>
      <c r="L4923" t="str">
        <f t="shared" si="152"/>
        <v>26-35</v>
      </c>
      <c r="M4923" t="str">
        <f t="shared" si="153"/>
        <v>0-500.000</v>
      </c>
    </row>
    <row r="4924" spans="1:13" x14ac:dyDescent="0.35">
      <c r="A4924">
        <v>2494</v>
      </c>
      <c r="B4924" t="s">
        <v>9</v>
      </c>
      <c r="C4924">
        <v>60000</v>
      </c>
      <c r="D4924" t="s">
        <v>10</v>
      </c>
      <c r="E4924" t="s">
        <v>16</v>
      </c>
      <c r="F4924" t="s">
        <v>12</v>
      </c>
      <c r="G4924" t="s">
        <v>12</v>
      </c>
      <c r="H4924" t="s">
        <v>13</v>
      </c>
      <c r="I4924">
        <v>38</v>
      </c>
      <c r="J4924" t="str">
        <f>IF(ABS((C4924-AVERAGE($C:$C))/_xlfn.STDEV.S(moras2[SALARIO]))&gt;1.96,"Atípico","No")</f>
        <v>No</v>
      </c>
      <c r="K4924" t="str">
        <f>IF(ABS((moras2[[#This Row],[EDAD]]-AVERAGE($I:$I))/_xlfn.STDEV.S($I:$I))&gt;1.96,"Atípico","No")</f>
        <v>No</v>
      </c>
      <c r="L4924" t="str">
        <f t="shared" si="152"/>
        <v>36-45</v>
      </c>
      <c r="M4924" t="str">
        <f t="shared" si="153"/>
        <v>0-500.000</v>
      </c>
    </row>
    <row r="4925" spans="1:13" x14ac:dyDescent="0.35">
      <c r="A4925">
        <v>4480</v>
      </c>
      <c r="B4925" t="s">
        <v>15</v>
      </c>
      <c r="C4925">
        <v>60000</v>
      </c>
      <c r="D4925" t="s">
        <v>10</v>
      </c>
      <c r="E4925" t="s">
        <v>16</v>
      </c>
      <c r="F4925" t="s">
        <v>12</v>
      </c>
      <c r="G4925" t="s">
        <v>13</v>
      </c>
      <c r="H4925" t="s">
        <v>12</v>
      </c>
      <c r="I4925">
        <v>46</v>
      </c>
      <c r="J4925" t="str">
        <f>IF(ABS((C4925-AVERAGE($C:$C))/_xlfn.STDEV.S(moras2[SALARIO]))&gt;1.96,"Atípico","No")</f>
        <v>No</v>
      </c>
      <c r="K4925" t="str">
        <f>IF(ABS((moras2[[#This Row],[EDAD]]-AVERAGE($I:$I))/_xlfn.STDEV.S($I:$I))&gt;1.96,"Atípico","No")</f>
        <v>No</v>
      </c>
      <c r="L4925" t="str">
        <f t="shared" si="152"/>
        <v>46-55</v>
      </c>
      <c r="M4925" t="str">
        <f t="shared" si="153"/>
        <v>0-500.000</v>
      </c>
    </row>
    <row r="4926" spans="1:13" x14ac:dyDescent="0.35">
      <c r="A4926">
        <v>4073</v>
      </c>
      <c r="B4926" t="s">
        <v>9</v>
      </c>
      <c r="C4926">
        <v>60000</v>
      </c>
      <c r="D4926" t="s">
        <v>10</v>
      </c>
      <c r="E4926" t="s">
        <v>16</v>
      </c>
      <c r="F4926" t="s">
        <v>12</v>
      </c>
      <c r="G4926" t="s">
        <v>13</v>
      </c>
      <c r="H4926" t="s">
        <v>12</v>
      </c>
      <c r="I4926">
        <v>56</v>
      </c>
      <c r="J4926" t="str">
        <f>IF(ABS((C4926-AVERAGE($C:$C))/_xlfn.STDEV.S(moras2[SALARIO]))&gt;1.96,"Atípico","No")</f>
        <v>No</v>
      </c>
      <c r="K4926" t="str">
        <f>IF(ABS((moras2[[#This Row],[EDAD]]-AVERAGE($I:$I))/_xlfn.STDEV.S($I:$I))&gt;1.96,"Atípico","No")</f>
        <v>No</v>
      </c>
      <c r="L4926" t="str">
        <f t="shared" si="152"/>
        <v>56+</v>
      </c>
      <c r="M4926" t="str">
        <f t="shared" si="153"/>
        <v>0-500.000</v>
      </c>
    </row>
    <row r="4927" spans="1:13" x14ac:dyDescent="0.35">
      <c r="A4927">
        <v>3217</v>
      </c>
      <c r="B4927" t="s">
        <v>9</v>
      </c>
      <c r="C4927">
        <v>58985</v>
      </c>
      <c r="D4927" t="s">
        <v>10</v>
      </c>
      <c r="E4927" t="s">
        <v>16</v>
      </c>
      <c r="F4927" t="s">
        <v>12</v>
      </c>
      <c r="G4927" t="s">
        <v>13</v>
      </c>
      <c r="H4927" t="s">
        <v>12</v>
      </c>
      <c r="I4927">
        <v>45</v>
      </c>
      <c r="J4927" t="str">
        <f>IF(ABS((C4927-AVERAGE($C:$C))/_xlfn.STDEV.S(moras2[SALARIO]))&gt;1.96,"Atípico","No")</f>
        <v>No</v>
      </c>
      <c r="K4927" t="str">
        <f>IF(ABS((moras2[[#This Row],[EDAD]]-AVERAGE($I:$I))/_xlfn.STDEV.S($I:$I))&gt;1.96,"Atípico","No")</f>
        <v>No</v>
      </c>
      <c r="L4927" t="str">
        <f t="shared" si="152"/>
        <v>36-45</v>
      </c>
      <c r="M4927" t="str">
        <f t="shared" si="153"/>
        <v>0-500.000</v>
      </c>
    </row>
    <row r="4928" spans="1:13" x14ac:dyDescent="0.35">
      <c r="A4928">
        <v>210</v>
      </c>
      <c r="B4928" t="s">
        <v>9</v>
      </c>
      <c r="C4928">
        <v>57724</v>
      </c>
      <c r="D4928" t="s">
        <v>10</v>
      </c>
      <c r="E4928" t="s">
        <v>16</v>
      </c>
      <c r="F4928" t="s">
        <v>12</v>
      </c>
      <c r="G4928" t="s">
        <v>13</v>
      </c>
      <c r="H4928" t="s">
        <v>12</v>
      </c>
      <c r="I4928">
        <v>19</v>
      </c>
      <c r="J4928" t="str">
        <f>IF(ABS((C4928-AVERAGE($C:$C))/_xlfn.STDEV.S(moras2[SALARIO]))&gt;1.96,"Atípico","No")</f>
        <v>No</v>
      </c>
      <c r="K4928" t="str">
        <f>IF(ABS((moras2[[#This Row],[EDAD]]-AVERAGE($I:$I))/_xlfn.STDEV.S($I:$I))&gt;1.96,"Atípico","No")</f>
        <v>No</v>
      </c>
      <c r="L4928" t="str">
        <f t="shared" si="152"/>
        <v>26-35</v>
      </c>
      <c r="M4928" t="str">
        <f t="shared" si="153"/>
        <v>0-500.000</v>
      </c>
    </row>
    <row r="4929" spans="1:13" x14ac:dyDescent="0.35">
      <c r="A4929">
        <v>4798</v>
      </c>
      <c r="B4929" t="s">
        <v>15</v>
      </c>
      <c r="C4929">
        <v>56667</v>
      </c>
      <c r="D4929" t="s">
        <v>10</v>
      </c>
      <c r="E4929" t="s">
        <v>16</v>
      </c>
      <c r="F4929" t="s">
        <v>12</v>
      </c>
      <c r="G4929" t="s">
        <v>13</v>
      </c>
      <c r="H4929" t="s">
        <v>13</v>
      </c>
      <c r="I4929">
        <v>28</v>
      </c>
      <c r="J4929" t="str">
        <f>IF(ABS((C4929-AVERAGE($C:$C))/_xlfn.STDEV.S(moras2[SALARIO]))&gt;1.96,"Atípico","No")</f>
        <v>No</v>
      </c>
      <c r="K4929" t="str">
        <f>IF(ABS((moras2[[#This Row],[EDAD]]-AVERAGE($I:$I))/_xlfn.STDEV.S($I:$I))&gt;1.96,"Atípico","No")</f>
        <v>No</v>
      </c>
      <c r="L4929" t="str">
        <f t="shared" si="152"/>
        <v>26-35</v>
      </c>
      <c r="M4929" t="str">
        <f t="shared" si="153"/>
        <v>0-500.000</v>
      </c>
    </row>
    <row r="4930" spans="1:13" x14ac:dyDescent="0.35">
      <c r="A4930">
        <v>2492</v>
      </c>
      <c r="B4930" t="s">
        <v>9</v>
      </c>
      <c r="C4930">
        <v>54621.5</v>
      </c>
      <c r="D4930" t="s">
        <v>10</v>
      </c>
      <c r="E4930" t="s">
        <v>16</v>
      </c>
      <c r="F4930" t="s">
        <v>12</v>
      </c>
      <c r="G4930" t="s">
        <v>13</v>
      </c>
      <c r="H4930" t="s">
        <v>13</v>
      </c>
      <c r="I4930">
        <v>23</v>
      </c>
      <c r="J4930" t="str">
        <f>IF(ABS((C4930-AVERAGE($C:$C))/_xlfn.STDEV.S(moras2[SALARIO]))&gt;1.96,"Atípico","No")</f>
        <v>No</v>
      </c>
      <c r="K4930" t="str">
        <f>IF(ABS((moras2[[#This Row],[EDAD]]-AVERAGE($I:$I))/_xlfn.STDEV.S($I:$I))&gt;1.96,"Atípico","No")</f>
        <v>No</v>
      </c>
      <c r="L4930" t="str">
        <f t="shared" ref="L4930:L4993" si="154">IF(I4930&lt;=35,"26-35",IF(I4930&lt;=45,"36-45",IF(I4930&lt;=55,"46-55","56+")))</f>
        <v>26-35</v>
      </c>
      <c r="M4930" t="str">
        <f t="shared" ref="M4930:M4993" si="155">IF(C4930&lt;=500000,"0-500.000",
IF(C4930&lt;=1000000,"500.001-1.000.000",
IF(C4930&lt;=5000000,"1.000.001-5.000.000",
"5.000.001-16.858.742")))</f>
        <v>0-500.000</v>
      </c>
    </row>
    <row r="4931" spans="1:13" x14ac:dyDescent="0.35">
      <c r="A4931">
        <v>4753</v>
      </c>
      <c r="B4931" t="s">
        <v>9</v>
      </c>
      <c r="C4931">
        <v>54143</v>
      </c>
      <c r="D4931" t="s">
        <v>10</v>
      </c>
      <c r="E4931" t="s">
        <v>16</v>
      </c>
      <c r="F4931" t="s">
        <v>12</v>
      </c>
      <c r="G4931" t="s">
        <v>13</v>
      </c>
      <c r="H4931" t="s">
        <v>13</v>
      </c>
      <c r="I4931">
        <v>28</v>
      </c>
      <c r="J4931" t="str">
        <f>IF(ABS((C4931-AVERAGE($C:$C))/_xlfn.STDEV.S(moras2[SALARIO]))&gt;1.96,"Atípico","No")</f>
        <v>No</v>
      </c>
      <c r="K4931" t="str">
        <f>IF(ABS((moras2[[#This Row],[EDAD]]-AVERAGE($I:$I))/_xlfn.STDEV.S($I:$I))&gt;1.96,"Atípico","No")</f>
        <v>No</v>
      </c>
      <c r="L4931" t="str">
        <f t="shared" si="154"/>
        <v>26-35</v>
      </c>
      <c r="M4931" t="str">
        <f t="shared" si="155"/>
        <v>0-500.000</v>
      </c>
    </row>
    <row r="4932" spans="1:13" x14ac:dyDescent="0.35">
      <c r="A4932">
        <v>4419</v>
      </c>
      <c r="B4932" t="s">
        <v>15</v>
      </c>
      <c r="C4932">
        <v>53466</v>
      </c>
      <c r="D4932" t="s">
        <v>10</v>
      </c>
      <c r="E4932" t="s">
        <v>11</v>
      </c>
      <c r="F4932" t="s">
        <v>12</v>
      </c>
      <c r="G4932" t="s">
        <v>13</v>
      </c>
      <c r="H4932" t="s">
        <v>13</v>
      </c>
      <c r="I4932">
        <v>59</v>
      </c>
      <c r="J4932" t="str">
        <f>IF(ABS((C4932-AVERAGE($C:$C))/_xlfn.STDEV.S(moras2[SALARIO]))&gt;1.96,"Atípico","No")</f>
        <v>No</v>
      </c>
      <c r="K4932" t="str">
        <f>IF(ABS((moras2[[#This Row],[EDAD]]-AVERAGE($I:$I))/_xlfn.STDEV.S($I:$I))&gt;1.96,"Atípico","No")</f>
        <v>No</v>
      </c>
      <c r="L4932" t="str">
        <f t="shared" si="154"/>
        <v>56+</v>
      </c>
      <c r="M4932" t="str">
        <f t="shared" si="155"/>
        <v>0-500.000</v>
      </c>
    </row>
    <row r="4933" spans="1:13" x14ac:dyDescent="0.35">
      <c r="A4933">
        <v>3940</v>
      </c>
      <c r="B4933" t="s">
        <v>9</v>
      </c>
      <c r="C4933">
        <v>53261.99</v>
      </c>
      <c r="D4933" t="s">
        <v>10</v>
      </c>
      <c r="E4933" t="s">
        <v>16</v>
      </c>
      <c r="F4933" t="s">
        <v>12</v>
      </c>
      <c r="G4933" t="s">
        <v>13</v>
      </c>
      <c r="H4933" t="s">
        <v>13</v>
      </c>
      <c r="I4933">
        <v>26</v>
      </c>
      <c r="J4933" t="str">
        <f>IF(ABS((C4933-AVERAGE($C:$C))/_xlfn.STDEV.S(moras2[SALARIO]))&gt;1.96,"Atípico","No")</f>
        <v>No</v>
      </c>
      <c r="K4933" t="str">
        <f>IF(ABS((moras2[[#This Row],[EDAD]]-AVERAGE($I:$I))/_xlfn.STDEV.S($I:$I))&gt;1.96,"Atípico","No")</f>
        <v>No</v>
      </c>
      <c r="L4933" t="str">
        <f t="shared" si="154"/>
        <v>26-35</v>
      </c>
      <c r="M4933" t="str">
        <f t="shared" si="155"/>
        <v>0-500.000</v>
      </c>
    </row>
    <row r="4934" spans="1:13" x14ac:dyDescent="0.35">
      <c r="A4934">
        <v>1911</v>
      </c>
      <c r="B4934" t="s">
        <v>9</v>
      </c>
      <c r="C4934">
        <v>51833.33</v>
      </c>
      <c r="D4934" t="s">
        <v>10</v>
      </c>
      <c r="E4934" t="s">
        <v>16</v>
      </c>
      <c r="F4934" t="s">
        <v>12</v>
      </c>
      <c r="G4934" t="s">
        <v>13</v>
      </c>
      <c r="H4934" t="s">
        <v>13</v>
      </c>
      <c r="I4934">
        <v>37</v>
      </c>
      <c r="J4934" t="str">
        <f>IF(ABS((C4934-AVERAGE($C:$C))/_xlfn.STDEV.S(moras2[SALARIO]))&gt;1.96,"Atípico","No")</f>
        <v>No</v>
      </c>
      <c r="K4934" t="str">
        <f>IF(ABS((moras2[[#This Row],[EDAD]]-AVERAGE($I:$I))/_xlfn.STDEV.S($I:$I))&gt;1.96,"Atípico","No")</f>
        <v>No</v>
      </c>
      <c r="L4934" t="str">
        <f t="shared" si="154"/>
        <v>36-45</v>
      </c>
      <c r="M4934" t="str">
        <f t="shared" si="155"/>
        <v>0-500.000</v>
      </c>
    </row>
    <row r="4935" spans="1:13" x14ac:dyDescent="0.35">
      <c r="A4935">
        <v>1130</v>
      </c>
      <c r="B4935" t="s">
        <v>9</v>
      </c>
      <c r="C4935">
        <v>51450.83</v>
      </c>
      <c r="D4935" t="s">
        <v>10</v>
      </c>
      <c r="E4935" t="s">
        <v>16</v>
      </c>
      <c r="F4935" t="s">
        <v>12</v>
      </c>
      <c r="G4935" t="s">
        <v>12</v>
      </c>
      <c r="H4935" t="s">
        <v>13</v>
      </c>
      <c r="I4935">
        <v>50</v>
      </c>
      <c r="J4935" t="str">
        <f>IF(ABS((C4935-AVERAGE($C:$C))/_xlfn.STDEV.S(moras2[SALARIO]))&gt;1.96,"Atípico","No")</f>
        <v>No</v>
      </c>
      <c r="K4935" t="str">
        <f>IF(ABS((moras2[[#This Row],[EDAD]]-AVERAGE($I:$I))/_xlfn.STDEV.S($I:$I))&gt;1.96,"Atípico","No")</f>
        <v>No</v>
      </c>
      <c r="L4935" t="str">
        <f t="shared" si="154"/>
        <v>46-55</v>
      </c>
      <c r="M4935" t="str">
        <f t="shared" si="155"/>
        <v>0-500.000</v>
      </c>
    </row>
    <row r="4936" spans="1:13" x14ac:dyDescent="0.35">
      <c r="A4936">
        <v>2552</v>
      </c>
      <c r="B4936" t="s">
        <v>15</v>
      </c>
      <c r="C4936">
        <v>50000</v>
      </c>
      <c r="D4936" t="s">
        <v>10</v>
      </c>
      <c r="E4936" t="s">
        <v>16</v>
      </c>
      <c r="F4936" t="s">
        <v>12</v>
      </c>
      <c r="G4936" t="s">
        <v>13</v>
      </c>
      <c r="H4936" t="s">
        <v>13</v>
      </c>
      <c r="I4936">
        <v>20</v>
      </c>
      <c r="J4936" t="str">
        <f>IF(ABS((C4936-AVERAGE($C:$C))/_xlfn.STDEV.S(moras2[SALARIO]))&gt;1.96,"Atípico","No")</f>
        <v>No</v>
      </c>
      <c r="K4936" t="str">
        <f>IF(ABS((moras2[[#This Row],[EDAD]]-AVERAGE($I:$I))/_xlfn.STDEV.S($I:$I))&gt;1.96,"Atípico","No")</f>
        <v>No</v>
      </c>
      <c r="L4936" t="str">
        <f t="shared" si="154"/>
        <v>26-35</v>
      </c>
      <c r="M4936" t="str">
        <f t="shared" si="155"/>
        <v>0-500.000</v>
      </c>
    </row>
    <row r="4937" spans="1:13" x14ac:dyDescent="0.35">
      <c r="A4937">
        <v>1938</v>
      </c>
      <c r="B4937" t="s">
        <v>15</v>
      </c>
      <c r="C4937">
        <v>50000</v>
      </c>
      <c r="D4937" t="s">
        <v>10</v>
      </c>
      <c r="E4937" t="s">
        <v>16</v>
      </c>
      <c r="F4937" t="s">
        <v>12</v>
      </c>
      <c r="G4937" t="s">
        <v>13</v>
      </c>
      <c r="H4937" t="s">
        <v>12</v>
      </c>
      <c r="I4937">
        <v>21</v>
      </c>
      <c r="J4937" t="str">
        <f>IF(ABS((C4937-AVERAGE($C:$C))/_xlfn.STDEV.S(moras2[SALARIO]))&gt;1.96,"Atípico","No")</f>
        <v>No</v>
      </c>
      <c r="K4937" t="str">
        <f>IF(ABS((moras2[[#This Row],[EDAD]]-AVERAGE($I:$I))/_xlfn.STDEV.S($I:$I))&gt;1.96,"Atípico","No")</f>
        <v>No</v>
      </c>
      <c r="L4937" t="str">
        <f t="shared" si="154"/>
        <v>26-35</v>
      </c>
      <c r="M4937" t="str">
        <f t="shared" si="155"/>
        <v>0-500.000</v>
      </c>
    </row>
    <row r="4938" spans="1:13" x14ac:dyDescent="0.35">
      <c r="A4938">
        <v>1776</v>
      </c>
      <c r="B4938" t="s">
        <v>9</v>
      </c>
      <c r="C4938">
        <v>50000</v>
      </c>
      <c r="D4938" t="s">
        <v>10</v>
      </c>
      <c r="E4938" t="s">
        <v>16</v>
      </c>
      <c r="F4938" t="s">
        <v>12</v>
      </c>
      <c r="G4938" t="s">
        <v>13</v>
      </c>
      <c r="H4938" t="s">
        <v>13</v>
      </c>
      <c r="I4938">
        <v>29</v>
      </c>
      <c r="J4938" t="str">
        <f>IF(ABS((C4938-AVERAGE($C:$C))/_xlfn.STDEV.S(moras2[SALARIO]))&gt;1.96,"Atípico","No")</f>
        <v>No</v>
      </c>
      <c r="K4938" t="str">
        <f>IF(ABS((moras2[[#This Row],[EDAD]]-AVERAGE($I:$I))/_xlfn.STDEV.S($I:$I))&gt;1.96,"Atípico","No")</f>
        <v>No</v>
      </c>
      <c r="L4938" t="str">
        <f t="shared" si="154"/>
        <v>26-35</v>
      </c>
      <c r="M4938" t="str">
        <f t="shared" si="155"/>
        <v>0-500.000</v>
      </c>
    </row>
    <row r="4939" spans="1:13" x14ac:dyDescent="0.35">
      <c r="A4939">
        <v>2203</v>
      </c>
      <c r="B4939" t="s">
        <v>9</v>
      </c>
      <c r="C4939">
        <v>50000</v>
      </c>
      <c r="D4939" t="s">
        <v>10</v>
      </c>
      <c r="E4939" t="s">
        <v>16</v>
      </c>
      <c r="F4939" t="s">
        <v>12</v>
      </c>
      <c r="G4939" t="s">
        <v>12</v>
      </c>
      <c r="H4939" t="s">
        <v>13</v>
      </c>
      <c r="I4939">
        <v>34</v>
      </c>
      <c r="J4939" t="str">
        <f>IF(ABS((C4939-AVERAGE($C:$C))/_xlfn.STDEV.S(moras2[SALARIO]))&gt;1.96,"Atípico","No")</f>
        <v>No</v>
      </c>
      <c r="K4939" t="str">
        <f>IF(ABS((moras2[[#This Row],[EDAD]]-AVERAGE($I:$I))/_xlfn.STDEV.S($I:$I))&gt;1.96,"Atípico","No")</f>
        <v>No</v>
      </c>
      <c r="L4939" t="str">
        <f t="shared" si="154"/>
        <v>26-35</v>
      </c>
      <c r="M4939" t="str">
        <f t="shared" si="155"/>
        <v>0-500.000</v>
      </c>
    </row>
    <row r="4940" spans="1:13" x14ac:dyDescent="0.35">
      <c r="A4940">
        <v>1824</v>
      </c>
      <c r="B4940" t="s">
        <v>15</v>
      </c>
      <c r="C4940">
        <v>50000</v>
      </c>
      <c r="D4940" t="s">
        <v>10</v>
      </c>
      <c r="E4940" t="s">
        <v>16</v>
      </c>
      <c r="F4940" t="s">
        <v>12</v>
      </c>
      <c r="G4940" t="s">
        <v>12</v>
      </c>
      <c r="H4940" t="s">
        <v>13</v>
      </c>
      <c r="I4940">
        <v>35</v>
      </c>
      <c r="J4940" t="str">
        <f>IF(ABS((C4940-AVERAGE($C:$C))/_xlfn.STDEV.S(moras2[SALARIO]))&gt;1.96,"Atípico","No")</f>
        <v>No</v>
      </c>
      <c r="K4940" t="str">
        <f>IF(ABS((moras2[[#This Row],[EDAD]]-AVERAGE($I:$I))/_xlfn.STDEV.S($I:$I))&gt;1.96,"Atípico","No")</f>
        <v>No</v>
      </c>
      <c r="L4940" t="str">
        <f t="shared" si="154"/>
        <v>26-35</v>
      </c>
      <c r="M4940" t="str">
        <f t="shared" si="155"/>
        <v>0-500.000</v>
      </c>
    </row>
    <row r="4941" spans="1:13" x14ac:dyDescent="0.35">
      <c r="A4941">
        <v>2004</v>
      </c>
      <c r="B4941" t="s">
        <v>15</v>
      </c>
      <c r="C4941">
        <v>50000</v>
      </c>
      <c r="D4941" t="s">
        <v>10</v>
      </c>
      <c r="E4941" t="s">
        <v>16</v>
      </c>
      <c r="F4941" t="s">
        <v>12</v>
      </c>
      <c r="G4941" t="s">
        <v>13</v>
      </c>
      <c r="H4941" t="s">
        <v>13</v>
      </c>
      <c r="I4941">
        <v>40</v>
      </c>
      <c r="J4941" t="str">
        <f>IF(ABS((C4941-AVERAGE($C:$C))/_xlfn.STDEV.S(moras2[SALARIO]))&gt;1.96,"Atípico","No")</f>
        <v>No</v>
      </c>
      <c r="K4941" t="str">
        <f>IF(ABS((moras2[[#This Row],[EDAD]]-AVERAGE($I:$I))/_xlfn.STDEV.S($I:$I))&gt;1.96,"Atípico","No")</f>
        <v>No</v>
      </c>
      <c r="L4941" t="str">
        <f t="shared" si="154"/>
        <v>36-45</v>
      </c>
      <c r="M4941" t="str">
        <f t="shared" si="155"/>
        <v>0-500.000</v>
      </c>
    </row>
    <row r="4942" spans="1:13" x14ac:dyDescent="0.35">
      <c r="A4942">
        <v>4778</v>
      </c>
      <c r="B4942" t="s">
        <v>9</v>
      </c>
      <c r="C4942">
        <v>50000</v>
      </c>
      <c r="D4942" t="s">
        <v>10</v>
      </c>
      <c r="E4942" t="s">
        <v>16</v>
      </c>
      <c r="F4942" t="s">
        <v>12</v>
      </c>
      <c r="G4942" t="s">
        <v>12</v>
      </c>
      <c r="H4942" t="s">
        <v>12</v>
      </c>
      <c r="I4942">
        <v>41</v>
      </c>
      <c r="J4942" t="str">
        <f>IF(ABS((C4942-AVERAGE($C:$C))/_xlfn.STDEV.S(moras2[SALARIO]))&gt;1.96,"Atípico","No")</f>
        <v>No</v>
      </c>
      <c r="K4942" t="str">
        <f>IF(ABS((moras2[[#This Row],[EDAD]]-AVERAGE($I:$I))/_xlfn.STDEV.S($I:$I))&gt;1.96,"Atípico","No")</f>
        <v>No</v>
      </c>
      <c r="L4942" t="str">
        <f t="shared" si="154"/>
        <v>36-45</v>
      </c>
      <c r="M4942" t="str">
        <f t="shared" si="155"/>
        <v>0-500.000</v>
      </c>
    </row>
    <row r="4943" spans="1:13" x14ac:dyDescent="0.35">
      <c r="A4943">
        <v>2994</v>
      </c>
      <c r="B4943" t="s">
        <v>9</v>
      </c>
      <c r="C4943">
        <v>50000</v>
      </c>
      <c r="D4943" t="s">
        <v>10</v>
      </c>
      <c r="E4943" t="s">
        <v>16</v>
      </c>
      <c r="F4943" t="s">
        <v>12</v>
      </c>
      <c r="G4943" t="s">
        <v>12</v>
      </c>
      <c r="H4943" t="s">
        <v>12</v>
      </c>
      <c r="I4943">
        <v>53</v>
      </c>
      <c r="J4943" t="str">
        <f>IF(ABS((C4943-AVERAGE($C:$C))/_xlfn.STDEV.S(moras2[SALARIO]))&gt;1.96,"Atípico","No")</f>
        <v>No</v>
      </c>
      <c r="K4943" t="str">
        <f>IF(ABS((moras2[[#This Row],[EDAD]]-AVERAGE($I:$I))/_xlfn.STDEV.S($I:$I))&gt;1.96,"Atípico","No")</f>
        <v>No</v>
      </c>
      <c r="L4943" t="str">
        <f t="shared" si="154"/>
        <v>46-55</v>
      </c>
      <c r="M4943" t="str">
        <f t="shared" si="155"/>
        <v>0-500.000</v>
      </c>
    </row>
    <row r="4944" spans="1:13" x14ac:dyDescent="0.35">
      <c r="A4944">
        <v>1579</v>
      </c>
      <c r="B4944" t="s">
        <v>9</v>
      </c>
      <c r="C4944">
        <v>49684.32</v>
      </c>
      <c r="D4944" t="s">
        <v>10</v>
      </c>
      <c r="E4944" t="s">
        <v>16</v>
      </c>
      <c r="F4944" t="s">
        <v>12</v>
      </c>
      <c r="G4944" t="s">
        <v>13</v>
      </c>
      <c r="H4944" t="s">
        <v>13</v>
      </c>
      <c r="I4944">
        <v>42</v>
      </c>
      <c r="J4944" t="str">
        <f>IF(ABS((C4944-AVERAGE($C:$C))/_xlfn.STDEV.S(moras2[SALARIO]))&gt;1.96,"Atípico","No")</f>
        <v>No</v>
      </c>
      <c r="K4944" t="str">
        <f>IF(ABS((moras2[[#This Row],[EDAD]]-AVERAGE($I:$I))/_xlfn.STDEV.S($I:$I))&gt;1.96,"Atípico","No")</f>
        <v>No</v>
      </c>
      <c r="L4944" t="str">
        <f t="shared" si="154"/>
        <v>36-45</v>
      </c>
      <c r="M4944" t="str">
        <f t="shared" si="155"/>
        <v>0-500.000</v>
      </c>
    </row>
    <row r="4945" spans="1:13" x14ac:dyDescent="0.35">
      <c r="A4945">
        <v>1335</v>
      </c>
      <c r="B4945" t="s">
        <v>15</v>
      </c>
      <c r="C4945">
        <v>48989.7</v>
      </c>
      <c r="D4945" t="s">
        <v>10</v>
      </c>
      <c r="E4945" t="s">
        <v>16</v>
      </c>
      <c r="F4945" t="s">
        <v>12</v>
      </c>
      <c r="G4945" t="s">
        <v>13</v>
      </c>
      <c r="H4945" t="s">
        <v>13</v>
      </c>
      <c r="I4945">
        <v>21</v>
      </c>
      <c r="J4945" t="str">
        <f>IF(ABS((C4945-AVERAGE($C:$C))/_xlfn.STDEV.S(moras2[SALARIO]))&gt;1.96,"Atípico","No")</f>
        <v>No</v>
      </c>
      <c r="K4945" t="str">
        <f>IF(ABS((moras2[[#This Row],[EDAD]]-AVERAGE($I:$I))/_xlfn.STDEV.S($I:$I))&gt;1.96,"Atípico","No")</f>
        <v>No</v>
      </c>
      <c r="L4945" t="str">
        <f t="shared" si="154"/>
        <v>26-35</v>
      </c>
      <c r="M4945" t="str">
        <f t="shared" si="155"/>
        <v>0-500.000</v>
      </c>
    </row>
    <row r="4946" spans="1:13" x14ac:dyDescent="0.35">
      <c r="A4946">
        <v>4381</v>
      </c>
      <c r="B4946" t="s">
        <v>9</v>
      </c>
      <c r="C4946">
        <v>48857.39</v>
      </c>
      <c r="D4946" t="s">
        <v>10</v>
      </c>
      <c r="E4946" t="s">
        <v>16</v>
      </c>
      <c r="F4946" t="s">
        <v>12</v>
      </c>
      <c r="G4946" t="s">
        <v>13</v>
      </c>
      <c r="H4946" t="s">
        <v>13</v>
      </c>
      <c r="I4946">
        <v>41</v>
      </c>
      <c r="J4946" t="str">
        <f>IF(ABS((C4946-AVERAGE($C:$C))/_xlfn.STDEV.S(moras2[SALARIO]))&gt;1.96,"Atípico","No")</f>
        <v>No</v>
      </c>
      <c r="K4946" t="str">
        <f>IF(ABS((moras2[[#This Row],[EDAD]]-AVERAGE($I:$I))/_xlfn.STDEV.S($I:$I))&gt;1.96,"Atípico","No")</f>
        <v>No</v>
      </c>
      <c r="L4946" t="str">
        <f t="shared" si="154"/>
        <v>36-45</v>
      </c>
      <c r="M4946" t="str">
        <f t="shared" si="155"/>
        <v>0-500.000</v>
      </c>
    </row>
    <row r="4947" spans="1:13" x14ac:dyDescent="0.35">
      <c r="A4947">
        <v>726</v>
      </c>
      <c r="B4947" t="s">
        <v>9</v>
      </c>
      <c r="C4947">
        <v>48602</v>
      </c>
      <c r="D4947" t="s">
        <v>10</v>
      </c>
      <c r="E4947" t="s">
        <v>16</v>
      </c>
      <c r="F4947" t="s">
        <v>12</v>
      </c>
      <c r="G4947" t="s">
        <v>13</v>
      </c>
      <c r="H4947" t="s">
        <v>13</v>
      </c>
      <c r="I4947">
        <v>33</v>
      </c>
      <c r="J4947" t="str">
        <f>IF(ABS((C4947-AVERAGE($C:$C))/_xlfn.STDEV.S(moras2[SALARIO]))&gt;1.96,"Atípico","No")</f>
        <v>No</v>
      </c>
      <c r="K4947" t="str">
        <f>IF(ABS((moras2[[#This Row],[EDAD]]-AVERAGE($I:$I))/_xlfn.STDEV.S($I:$I))&gt;1.96,"Atípico","No")</f>
        <v>No</v>
      </c>
      <c r="L4947" t="str">
        <f t="shared" si="154"/>
        <v>26-35</v>
      </c>
      <c r="M4947" t="str">
        <f t="shared" si="155"/>
        <v>0-500.000</v>
      </c>
    </row>
    <row r="4948" spans="1:13" x14ac:dyDescent="0.35">
      <c r="A4948">
        <v>4580</v>
      </c>
      <c r="B4948" t="s">
        <v>9</v>
      </c>
      <c r="C4948">
        <v>46091.09</v>
      </c>
      <c r="D4948" t="s">
        <v>10</v>
      </c>
      <c r="E4948" t="s">
        <v>16</v>
      </c>
      <c r="F4948" t="s">
        <v>12</v>
      </c>
      <c r="G4948" t="s">
        <v>13</v>
      </c>
      <c r="H4948" t="s">
        <v>13</v>
      </c>
      <c r="I4948">
        <v>43</v>
      </c>
      <c r="J4948" t="str">
        <f>IF(ABS((C4948-AVERAGE($C:$C))/_xlfn.STDEV.S(moras2[SALARIO]))&gt;1.96,"Atípico","No")</f>
        <v>No</v>
      </c>
      <c r="K4948" t="str">
        <f>IF(ABS((moras2[[#This Row],[EDAD]]-AVERAGE($I:$I))/_xlfn.STDEV.S($I:$I))&gt;1.96,"Atípico","No")</f>
        <v>No</v>
      </c>
      <c r="L4948" t="str">
        <f t="shared" si="154"/>
        <v>36-45</v>
      </c>
      <c r="M4948" t="str">
        <f t="shared" si="155"/>
        <v>0-500.000</v>
      </c>
    </row>
    <row r="4949" spans="1:13" x14ac:dyDescent="0.35">
      <c r="A4949">
        <v>4044</v>
      </c>
      <c r="B4949" t="s">
        <v>9</v>
      </c>
      <c r="C4949">
        <v>45500</v>
      </c>
      <c r="D4949" t="s">
        <v>10</v>
      </c>
      <c r="E4949" t="s">
        <v>16</v>
      </c>
      <c r="F4949" t="s">
        <v>12</v>
      </c>
      <c r="G4949" t="s">
        <v>12</v>
      </c>
      <c r="H4949" t="s">
        <v>13</v>
      </c>
      <c r="I4949">
        <v>41</v>
      </c>
      <c r="J4949" t="str">
        <f>IF(ABS((C4949-AVERAGE($C:$C))/_xlfn.STDEV.S(moras2[SALARIO]))&gt;1.96,"Atípico","No")</f>
        <v>No</v>
      </c>
      <c r="K4949" t="str">
        <f>IF(ABS((moras2[[#This Row],[EDAD]]-AVERAGE($I:$I))/_xlfn.STDEV.S($I:$I))&gt;1.96,"Atípico","No")</f>
        <v>No</v>
      </c>
      <c r="L4949" t="str">
        <f t="shared" si="154"/>
        <v>36-45</v>
      </c>
      <c r="M4949" t="str">
        <f t="shared" si="155"/>
        <v>0-500.000</v>
      </c>
    </row>
    <row r="4950" spans="1:13" x14ac:dyDescent="0.35">
      <c r="A4950">
        <v>813</v>
      </c>
      <c r="B4950" t="s">
        <v>15</v>
      </c>
      <c r="C4950">
        <v>44230.75</v>
      </c>
      <c r="D4950" t="s">
        <v>10</v>
      </c>
      <c r="E4950" t="s">
        <v>16</v>
      </c>
      <c r="F4950" t="s">
        <v>12</v>
      </c>
      <c r="G4950" t="s">
        <v>13</v>
      </c>
      <c r="H4950" t="s">
        <v>13</v>
      </c>
      <c r="I4950">
        <v>32</v>
      </c>
      <c r="J4950" t="str">
        <f>IF(ABS((C4950-AVERAGE($C:$C))/_xlfn.STDEV.S(moras2[SALARIO]))&gt;1.96,"Atípico","No")</f>
        <v>No</v>
      </c>
      <c r="K4950" t="str">
        <f>IF(ABS((moras2[[#This Row],[EDAD]]-AVERAGE($I:$I))/_xlfn.STDEV.S($I:$I))&gt;1.96,"Atípico","No")</f>
        <v>No</v>
      </c>
      <c r="L4950" t="str">
        <f t="shared" si="154"/>
        <v>26-35</v>
      </c>
      <c r="M4950" t="str">
        <f t="shared" si="155"/>
        <v>0-500.000</v>
      </c>
    </row>
    <row r="4951" spans="1:13" x14ac:dyDescent="0.35">
      <c r="A4951">
        <v>1603</v>
      </c>
      <c r="B4951" t="s">
        <v>15</v>
      </c>
      <c r="C4951">
        <v>43350</v>
      </c>
      <c r="D4951" t="s">
        <v>10</v>
      </c>
      <c r="E4951" t="s">
        <v>16</v>
      </c>
      <c r="F4951" t="s">
        <v>12</v>
      </c>
      <c r="G4951" t="s">
        <v>13</v>
      </c>
      <c r="H4951" t="s">
        <v>13</v>
      </c>
      <c r="I4951">
        <v>51</v>
      </c>
      <c r="J4951" t="str">
        <f>IF(ABS((C4951-AVERAGE($C:$C))/_xlfn.STDEV.S(moras2[SALARIO]))&gt;1.96,"Atípico","No")</f>
        <v>No</v>
      </c>
      <c r="K4951" t="str">
        <f>IF(ABS((moras2[[#This Row],[EDAD]]-AVERAGE($I:$I))/_xlfn.STDEV.S($I:$I))&gt;1.96,"Atípico","No")</f>
        <v>No</v>
      </c>
      <c r="L4951" t="str">
        <f t="shared" si="154"/>
        <v>46-55</v>
      </c>
      <c r="M4951" t="str">
        <f t="shared" si="155"/>
        <v>0-500.000</v>
      </c>
    </row>
    <row r="4952" spans="1:13" x14ac:dyDescent="0.35">
      <c r="A4952">
        <v>4086</v>
      </c>
      <c r="B4952" t="s">
        <v>15</v>
      </c>
      <c r="C4952">
        <v>41860.550000000003</v>
      </c>
      <c r="D4952" t="s">
        <v>10</v>
      </c>
      <c r="E4952" t="s">
        <v>16</v>
      </c>
      <c r="F4952" t="s">
        <v>12</v>
      </c>
      <c r="G4952" t="s">
        <v>12</v>
      </c>
      <c r="H4952" t="s">
        <v>13</v>
      </c>
      <c r="I4952">
        <v>39</v>
      </c>
      <c r="J4952" t="str">
        <f>IF(ABS((C4952-AVERAGE($C:$C))/_xlfn.STDEV.S(moras2[SALARIO]))&gt;1.96,"Atípico","No")</f>
        <v>No</v>
      </c>
      <c r="K4952" t="str">
        <f>IF(ABS((moras2[[#This Row],[EDAD]]-AVERAGE($I:$I))/_xlfn.STDEV.S($I:$I))&gt;1.96,"Atípico","No")</f>
        <v>No</v>
      </c>
      <c r="L4952" t="str">
        <f t="shared" si="154"/>
        <v>36-45</v>
      </c>
      <c r="M4952" t="str">
        <f t="shared" si="155"/>
        <v>0-500.000</v>
      </c>
    </row>
    <row r="4953" spans="1:13" x14ac:dyDescent="0.35">
      <c r="A4953">
        <v>2692</v>
      </c>
      <c r="B4953" t="s">
        <v>9</v>
      </c>
      <c r="C4953">
        <v>40800</v>
      </c>
      <c r="D4953" t="s">
        <v>10</v>
      </c>
      <c r="E4953" t="s">
        <v>16</v>
      </c>
      <c r="F4953" t="s">
        <v>12</v>
      </c>
      <c r="G4953" t="s">
        <v>13</v>
      </c>
      <c r="H4953" t="s">
        <v>13</v>
      </c>
      <c r="I4953">
        <v>25</v>
      </c>
      <c r="J4953" t="str">
        <f>IF(ABS((C4953-AVERAGE($C:$C))/_xlfn.STDEV.S(moras2[SALARIO]))&gt;1.96,"Atípico","No")</f>
        <v>No</v>
      </c>
      <c r="K4953" t="str">
        <f>IF(ABS((moras2[[#This Row],[EDAD]]-AVERAGE($I:$I))/_xlfn.STDEV.S($I:$I))&gt;1.96,"Atípico","No")</f>
        <v>No</v>
      </c>
      <c r="L4953" t="str">
        <f t="shared" si="154"/>
        <v>26-35</v>
      </c>
      <c r="M4953" t="str">
        <f t="shared" si="155"/>
        <v>0-500.000</v>
      </c>
    </row>
    <row r="4954" spans="1:13" x14ac:dyDescent="0.35">
      <c r="A4954">
        <v>3456</v>
      </c>
      <c r="B4954" t="s">
        <v>9</v>
      </c>
      <c r="C4954">
        <v>40000</v>
      </c>
      <c r="D4954" t="s">
        <v>10</v>
      </c>
      <c r="E4954" t="s">
        <v>16</v>
      </c>
      <c r="F4954" t="s">
        <v>12</v>
      </c>
      <c r="G4954" t="s">
        <v>13</v>
      </c>
      <c r="H4954" t="s">
        <v>13</v>
      </c>
      <c r="I4954">
        <v>22</v>
      </c>
      <c r="J4954" t="str">
        <f>IF(ABS((C4954-AVERAGE($C:$C))/_xlfn.STDEV.S(moras2[SALARIO]))&gt;1.96,"Atípico","No")</f>
        <v>No</v>
      </c>
      <c r="K4954" t="str">
        <f>IF(ABS((moras2[[#This Row],[EDAD]]-AVERAGE($I:$I))/_xlfn.STDEV.S($I:$I))&gt;1.96,"Atípico","No")</f>
        <v>No</v>
      </c>
      <c r="L4954" t="str">
        <f t="shared" si="154"/>
        <v>26-35</v>
      </c>
      <c r="M4954" t="str">
        <f t="shared" si="155"/>
        <v>0-500.000</v>
      </c>
    </row>
    <row r="4955" spans="1:13" x14ac:dyDescent="0.35">
      <c r="A4955">
        <v>4758</v>
      </c>
      <c r="B4955" t="s">
        <v>15</v>
      </c>
      <c r="C4955">
        <v>40000</v>
      </c>
      <c r="D4955" t="s">
        <v>10</v>
      </c>
      <c r="E4955" t="s">
        <v>16</v>
      </c>
      <c r="F4955" t="s">
        <v>12</v>
      </c>
      <c r="G4955" t="s">
        <v>12</v>
      </c>
      <c r="H4955" t="s">
        <v>13</v>
      </c>
      <c r="I4955">
        <v>58</v>
      </c>
      <c r="J4955" t="str">
        <f>IF(ABS((C4955-AVERAGE($C:$C))/_xlfn.STDEV.S(moras2[SALARIO]))&gt;1.96,"Atípico","No")</f>
        <v>No</v>
      </c>
      <c r="K4955" t="str">
        <f>IF(ABS((moras2[[#This Row],[EDAD]]-AVERAGE($I:$I))/_xlfn.STDEV.S($I:$I))&gt;1.96,"Atípico","No")</f>
        <v>No</v>
      </c>
      <c r="L4955" t="str">
        <f t="shared" si="154"/>
        <v>56+</v>
      </c>
      <c r="M4955" t="str">
        <f t="shared" si="155"/>
        <v>0-500.000</v>
      </c>
    </row>
    <row r="4956" spans="1:13" x14ac:dyDescent="0.35">
      <c r="A4956">
        <v>3832</v>
      </c>
      <c r="B4956" t="s">
        <v>15</v>
      </c>
      <c r="C4956">
        <v>39884.97</v>
      </c>
      <c r="D4956" t="s">
        <v>10</v>
      </c>
      <c r="E4956" t="s">
        <v>11</v>
      </c>
      <c r="F4956" t="s">
        <v>12</v>
      </c>
      <c r="G4956" t="s">
        <v>13</v>
      </c>
      <c r="H4956" t="s">
        <v>13</v>
      </c>
      <c r="I4956">
        <v>28</v>
      </c>
      <c r="J4956" t="str">
        <f>IF(ABS((C4956-AVERAGE($C:$C))/_xlfn.STDEV.S(moras2[SALARIO]))&gt;1.96,"Atípico","No")</f>
        <v>No</v>
      </c>
      <c r="K4956" t="str">
        <f>IF(ABS((moras2[[#This Row],[EDAD]]-AVERAGE($I:$I))/_xlfn.STDEV.S($I:$I))&gt;1.96,"Atípico","No")</f>
        <v>No</v>
      </c>
      <c r="L4956" t="str">
        <f t="shared" si="154"/>
        <v>26-35</v>
      </c>
      <c r="M4956" t="str">
        <f t="shared" si="155"/>
        <v>0-500.000</v>
      </c>
    </row>
    <row r="4957" spans="1:13" x14ac:dyDescent="0.35">
      <c r="A4957">
        <v>4892</v>
      </c>
      <c r="B4957" t="s">
        <v>9</v>
      </c>
      <c r="C4957">
        <v>38615</v>
      </c>
      <c r="D4957" t="s">
        <v>10</v>
      </c>
      <c r="E4957" t="s">
        <v>16</v>
      </c>
      <c r="F4957" t="s">
        <v>12</v>
      </c>
      <c r="G4957" t="s">
        <v>13</v>
      </c>
      <c r="H4957" t="s">
        <v>13</v>
      </c>
      <c r="I4957">
        <v>26</v>
      </c>
      <c r="J4957" t="str">
        <f>IF(ABS((C4957-AVERAGE($C:$C))/_xlfn.STDEV.S(moras2[SALARIO]))&gt;1.96,"Atípico","No")</f>
        <v>No</v>
      </c>
      <c r="K4957" t="str">
        <f>IF(ABS((moras2[[#This Row],[EDAD]]-AVERAGE($I:$I))/_xlfn.STDEV.S($I:$I))&gt;1.96,"Atípico","No")</f>
        <v>No</v>
      </c>
      <c r="L4957" t="str">
        <f t="shared" si="154"/>
        <v>26-35</v>
      </c>
      <c r="M4957" t="str">
        <f t="shared" si="155"/>
        <v>0-500.000</v>
      </c>
    </row>
    <row r="4958" spans="1:13" x14ac:dyDescent="0.35">
      <c r="A4958">
        <v>4216</v>
      </c>
      <c r="B4958" t="s">
        <v>9</v>
      </c>
      <c r="C4958">
        <v>37500</v>
      </c>
      <c r="D4958" t="s">
        <v>10</v>
      </c>
      <c r="E4958" t="s">
        <v>16</v>
      </c>
      <c r="F4958" t="s">
        <v>12</v>
      </c>
      <c r="G4958" t="s">
        <v>13</v>
      </c>
      <c r="H4958" t="s">
        <v>12</v>
      </c>
      <c r="I4958">
        <v>47</v>
      </c>
      <c r="J4958" t="str">
        <f>IF(ABS((C4958-AVERAGE($C:$C))/_xlfn.STDEV.S(moras2[SALARIO]))&gt;1.96,"Atípico","No")</f>
        <v>No</v>
      </c>
      <c r="K4958" t="str">
        <f>IF(ABS((moras2[[#This Row],[EDAD]]-AVERAGE($I:$I))/_xlfn.STDEV.S($I:$I))&gt;1.96,"Atípico","No")</f>
        <v>No</v>
      </c>
      <c r="L4958" t="str">
        <f t="shared" si="154"/>
        <v>46-55</v>
      </c>
      <c r="M4958" t="str">
        <f t="shared" si="155"/>
        <v>0-500.000</v>
      </c>
    </row>
    <row r="4959" spans="1:13" x14ac:dyDescent="0.35">
      <c r="A4959">
        <v>1521</v>
      </c>
      <c r="B4959" t="s">
        <v>15</v>
      </c>
      <c r="C4959">
        <v>36204.74</v>
      </c>
      <c r="D4959" t="s">
        <v>10</v>
      </c>
      <c r="E4959" t="s">
        <v>11</v>
      </c>
      <c r="F4959" t="s">
        <v>12</v>
      </c>
      <c r="G4959" t="s">
        <v>13</v>
      </c>
      <c r="H4959" t="s">
        <v>13</v>
      </c>
      <c r="I4959">
        <v>32</v>
      </c>
      <c r="J4959" t="str">
        <f>IF(ABS((C4959-AVERAGE($C:$C))/_xlfn.STDEV.S(moras2[SALARIO]))&gt;1.96,"Atípico","No")</f>
        <v>No</v>
      </c>
      <c r="K4959" t="str">
        <f>IF(ABS((moras2[[#This Row],[EDAD]]-AVERAGE($I:$I))/_xlfn.STDEV.S($I:$I))&gt;1.96,"Atípico","No")</f>
        <v>No</v>
      </c>
      <c r="L4959" t="str">
        <f t="shared" si="154"/>
        <v>26-35</v>
      </c>
      <c r="M4959" t="str">
        <f t="shared" si="155"/>
        <v>0-500.000</v>
      </c>
    </row>
    <row r="4960" spans="1:13" x14ac:dyDescent="0.35">
      <c r="A4960">
        <v>4554</v>
      </c>
      <c r="B4960" t="s">
        <v>9</v>
      </c>
      <c r="C4960">
        <v>35530</v>
      </c>
      <c r="D4960" t="s">
        <v>10</v>
      </c>
      <c r="E4960" t="s">
        <v>16</v>
      </c>
      <c r="F4960" t="s">
        <v>12</v>
      </c>
      <c r="G4960" t="s">
        <v>12</v>
      </c>
      <c r="H4960" t="s">
        <v>13</v>
      </c>
      <c r="I4960">
        <v>37</v>
      </c>
      <c r="J4960" t="str">
        <f>IF(ABS((C4960-AVERAGE($C:$C))/_xlfn.STDEV.S(moras2[SALARIO]))&gt;1.96,"Atípico","No")</f>
        <v>No</v>
      </c>
      <c r="K4960" t="str">
        <f>IF(ABS((moras2[[#This Row],[EDAD]]-AVERAGE($I:$I))/_xlfn.STDEV.S($I:$I))&gt;1.96,"Atípico","No")</f>
        <v>No</v>
      </c>
      <c r="L4960" t="str">
        <f t="shared" si="154"/>
        <v>36-45</v>
      </c>
      <c r="M4960" t="str">
        <f t="shared" si="155"/>
        <v>0-500.000</v>
      </c>
    </row>
    <row r="4961" spans="1:13" x14ac:dyDescent="0.35">
      <c r="A4961">
        <v>2400</v>
      </c>
      <c r="B4961" t="s">
        <v>9</v>
      </c>
      <c r="C4961">
        <v>35000</v>
      </c>
      <c r="D4961" t="s">
        <v>10</v>
      </c>
      <c r="E4961" t="s">
        <v>16</v>
      </c>
      <c r="F4961" t="s">
        <v>12</v>
      </c>
      <c r="G4961" t="s">
        <v>13</v>
      </c>
      <c r="H4961" t="s">
        <v>13</v>
      </c>
      <c r="I4961">
        <v>34</v>
      </c>
      <c r="J4961" t="str">
        <f>IF(ABS((C4961-AVERAGE($C:$C))/_xlfn.STDEV.S(moras2[SALARIO]))&gt;1.96,"Atípico","No")</f>
        <v>No</v>
      </c>
      <c r="K4961" t="str">
        <f>IF(ABS((moras2[[#This Row],[EDAD]]-AVERAGE($I:$I))/_xlfn.STDEV.S($I:$I))&gt;1.96,"Atípico","No")</f>
        <v>No</v>
      </c>
      <c r="L4961" t="str">
        <f t="shared" si="154"/>
        <v>26-35</v>
      </c>
      <c r="M4961" t="str">
        <f t="shared" si="155"/>
        <v>0-500.000</v>
      </c>
    </row>
    <row r="4962" spans="1:13" x14ac:dyDescent="0.35">
      <c r="A4962">
        <v>4600</v>
      </c>
      <c r="B4962" t="s">
        <v>9</v>
      </c>
      <c r="C4962">
        <v>34458</v>
      </c>
      <c r="D4962" t="s">
        <v>10</v>
      </c>
      <c r="E4962" t="s">
        <v>16</v>
      </c>
      <c r="F4962" t="s">
        <v>12</v>
      </c>
      <c r="G4962" t="s">
        <v>13</v>
      </c>
      <c r="H4962" t="s">
        <v>13</v>
      </c>
      <c r="I4962">
        <v>43</v>
      </c>
      <c r="J4962" t="str">
        <f>IF(ABS((C4962-AVERAGE($C:$C))/_xlfn.STDEV.S(moras2[SALARIO]))&gt;1.96,"Atípico","No")</f>
        <v>No</v>
      </c>
      <c r="K4962" t="str">
        <f>IF(ABS((moras2[[#This Row],[EDAD]]-AVERAGE($I:$I))/_xlfn.STDEV.S($I:$I))&gt;1.96,"Atípico","No")</f>
        <v>No</v>
      </c>
      <c r="L4962" t="str">
        <f t="shared" si="154"/>
        <v>36-45</v>
      </c>
      <c r="M4962" t="str">
        <f t="shared" si="155"/>
        <v>0-500.000</v>
      </c>
    </row>
    <row r="4963" spans="1:13" x14ac:dyDescent="0.35">
      <c r="A4963">
        <v>2498</v>
      </c>
      <c r="B4963" t="s">
        <v>9</v>
      </c>
      <c r="C4963">
        <v>33865.5</v>
      </c>
      <c r="D4963" t="s">
        <v>10</v>
      </c>
      <c r="E4963" t="s">
        <v>16</v>
      </c>
      <c r="F4963" t="s">
        <v>12</v>
      </c>
      <c r="G4963" t="s">
        <v>13</v>
      </c>
      <c r="H4963" t="s">
        <v>13</v>
      </c>
      <c r="I4963">
        <v>36</v>
      </c>
      <c r="J4963" t="str">
        <f>IF(ABS((C4963-AVERAGE($C:$C))/_xlfn.STDEV.S(moras2[SALARIO]))&gt;1.96,"Atípico","No")</f>
        <v>No</v>
      </c>
      <c r="K4963" t="str">
        <f>IF(ABS((moras2[[#This Row],[EDAD]]-AVERAGE($I:$I))/_xlfn.STDEV.S($I:$I))&gt;1.96,"Atípico","No")</f>
        <v>No</v>
      </c>
      <c r="L4963" t="str">
        <f t="shared" si="154"/>
        <v>36-45</v>
      </c>
      <c r="M4963" t="str">
        <f t="shared" si="155"/>
        <v>0-500.000</v>
      </c>
    </row>
    <row r="4964" spans="1:13" x14ac:dyDescent="0.35">
      <c r="A4964">
        <v>2536</v>
      </c>
      <c r="B4964" t="s">
        <v>15</v>
      </c>
      <c r="C4964">
        <v>33658.400000000001</v>
      </c>
      <c r="D4964" t="s">
        <v>10</v>
      </c>
      <c r="E4964" t="s">
        <v>11</v>
      </c>
      <c r="F4964" t="s">
        <v>12</v>
      </c>
      <c r="G4964" t="s">
        <v>13</v>
      </c>
      <c r="H4964" t="s">
        <v>13</v>
      </c>
      <c r="I4964">
        <v>58</v>
      </c>
      <c r="J4964" t="str">
        <f>IF(ABS((C4964-AVERAGE($C:$C))/_xlfn.STDEV.S(moras2[SALARIO]))&gt;1.96,"Atípico","No")</f>
        <v>No</v>
      </c>
      <c r="K4964" t="str">
        <f>IF(ABS((moras2[[#This Row],[EDAD]]-AVERAGE($I:$I))/_xlfn.STDEV.S($I:$I))&gt;1.96,"Atípico","No")</f>
        <v>No</v>
      </c>
      <c r="L4964" t="str">
        <f t="shared" si="154"/>
        <v>56+</v>
      </c>
      <c r="M4964" t="str">
        <f t="shared" si="155"/>
        <v>0-500.000</v>
      </c>
    </row>
    <row r="4965" spans="1:13" x14ac:dyDescent="0.35">
      <c r="A4965">
        <v>3735</v>
      </c>
      <c r="B4965" t="s">
        <v>9</v>
      </c>
      <c r="C4965">
        <v>32956</v>
      </c>
      <c r="D4965" t="s">
        <v>10</v>
      </c>
      <c r="E4965" t="s">
        <v>16</v>
      </c>
      <c r="F4965" t="s">
        <v>12</v>
      </c>
      <c r="G4965" t="s">
        <v>13</v>
      </c>
      <c r="H4965" t="s">
        <v>13</v>
      </c>
      <c r="I4965">
        <v>22</v>
      </c>
      <c r="J4965" t="str">
        <f>IF(ABS((C4965-AVERAGE($C:$C))/_xlfn.STDEV.S(moras2[SALARIO]))&gt;1.96,"Atípico","No")</f>
        <v>No</v>
      </c>
      <c r="K4965" t="str">
        <f>IF(ABS((moras2[[#This Row],[EDAD]]-AVERAGE($I:$I))/_xlfn.STDEV.S($I:$I))&gt;1.96,"Atípico","No")</f>
        <v>No</v>
      </c>
      <c r="L4965" t="str">
        <f t="shared" si="154"/>
        <v>26-35</v>
      </c>
      <c r="M4965" t="str">
        <f t="shared" si="155"/>
        <v>0-500.000</v>
      </c>
    </row>
    <row r="4966" spans="1:13" x14ac:dyDescent="0.35">
      <c r="A4966">
        <v>2111</v>
      </c>
      <c r="B4966" t="s">
        <v>15</v>
      </c>
      <c r="C4966">
        <v>32942.089999999997</v>
      </c>
      <c r="D4966" t="s">
        <v>10</v>
      </c>
      <c r="E4966" t="s">
        <v>11</v>
      </c>
      <c r="F4966" t="s">
        <v>12</v>
      </c>
      <c r="G4966" t="s">
        <v>13</v>
      </c>
      <c r="H4966" t="s">
        <v>13</v>
      </c>
      <c r="I4966">
        <v>24</v>
      </c>
      <c r="J4966" t="str">
        <f>IF(ABS((C4966-AVERAGE($C:$C))/_xlfn.STDEV.S(moras2[SALARIO]))&gt;1.96,"Atípico","No")</f>
        <v>No</v>
      </c>
      <c r="K4966" t="str">
        <f>IF(ABS((moras2[[#This Row],[EDAD]]-AVERAGE($I:$I))/_xlfn.STDEV.S($I:$I))&gt;1.96,"Atípico","No")</f>
        <v>No</v>
      </c>
      <c r="L4966" t="str">
        <f t="shared" si="154"/>
        <v>26-35</v>
      </c>
      <c r="M4966" t="str">
        <f t="shared" si="155"/>
        <v>0-500.000</v>
      </c>
    </row>
    <row r="4967" spans="1:13" x14ac:dyDescent="0.35">
      <c r="A4967">
        <v>4533</v>
      </c>
      <c r="B4967" t="s">
        <v>9</v>
      </c>
      <c r="C4967">
        <v>31927.439999999999</v>
      </c>
      <c r="D4967" t="s">
        <v>10</v>
      </c>
      <c r="E4967" t="s">
        <v>16</v>
      </c>
      <c r="F4967" t="s">
        <v>12</v>
      </c>
      <c r="G4967" t="s">
        <v>12</v>
      </c>
      <c r="H4967" t="s">
        <v>13</v>
      </c>
      <c r="I4967">
        <v>36</v>
      </c>
      <c r="J4967" t="str">
        <f>IF(ABS((C4967-AVERAGE($C:$C))/_xlfn.STDEV.S(moras2[SALARIO]))&gt;1.96,"Atípico","No")</f>
        <v>No</v>
      </c>
      <c r="K4967" t="str">
        <f>IF(ABS((moras2[[#This Row],[EDAD]]-AVERAGE($I:$I))/_xlfn.STDEV.S($I:$I))&gt;1.96,"Atípico","No")</f>
        <v>No</v>
      </c>
      <c r="L4967" t="str">
        <f t="shared" si="154"/>
        <v>36-45</v>
      </c>
      <c r="M4967" t="str">
        <f t="shared" si="155"/>
        <v>0-500.000</v>
      </c>
    </row>
    <row r="4968" spans="1:13" x14ac:dyDescent="0.35">
      <c r="A4968">
        <v>3654</v>
      </c>
      <c r="B4968" t="s">
        <v>15</v>
      </c>
      <c r="C4968">
        <v>30995</v>
      </c>
      <c r="D4968" t="s">
        <v>10</v>
      </c>
      <c r="E4968" t="s">
        <v>16</v>
      </c>
      <c r="F4968" t="s">
        <v>12</v>
      </c>
      <c r="G4968" t="s">
        <v>13</v>
      </c>
      <c r="H4968" t="s">
        <v>13</v>
      </c>
      <c r="I4968">
        <v>31</v>
      </c>
      <c r="J4968" t="str">
        <f>IF(ABS((C4968-AVERAGE($C:$C))/_xlfn.STDEV.S(moras2[SALARIO]))&gt;1.96,"Atípico","No")</f>
        <v>No</v>
      </c>
      <c r="K4968" t="str">
        <f>IF(ABS((moras2[[#This Row],[EDAD]]-AVERAGE($I:$I))/_xlfn.STDEV.S($I:$I))&gt;1.96,"Atípico","No")</f>
        <v>No</v>
      </c>
      <c r="L4968" t="str">
        <f t="shared" si="154"/>
        <v>26-35</v>
      </c>
      <c r="M4968" t="str">
        <f t="shared" si="155"/>
        <v>0-500.000</v>
      </c>
    </row>
    <row r="4969" spans="1:13" x14ac:dyDescent="0.35">
      <c r="A4969">
        <v>1859</v>
      </c>
      <c r="B4969" t="s">
        <v>9</v>
      </c>
      <c r="C4969">
        <v>30310</v>
      </c>
      <c r="D4969" t="s">
        <v>10</v>
      </c>
      <c r="E4969" t="s">
        <v>16</v>
      </c>
      <c r="F4969" t="s">
        <v>12</v>
      </c>
      <c r="G4969" t="s">
        <v>13</v>
      </c>
      <c r="H4969" t="s">
        <v>12</v>
      </c>
      <c r="I4969">
        <v>34</v>
      </c>
      <c r="J4969" t="str">
        <f>IF(ABS((C4969-AVERAGE($C:$C))/_xlfn.STDEV.S(moras2[SALARIO]))&gt;1.96,"Atípico","No")</f>
        <v>No</v>
      </c>
      <c r="K4969" t="str">
        <f>IF(ABS((moras2[[#This Row],[EDAD]]-AVERAGE($I:$I))/_xlfn.STDEV.S($I:$I))&gt;1.96,"Atípico","No")</f>
        <v>No</v>
      </c>
      <c r="L4969" t="str">
        <f t="shared" si="154"/>
        <v>26-35</v>
      </c>
      <c r="M4969" t="str">
        <f t="shared" si="155"/>
        <v>0-500.000</v>
      </c>
    </row>
    <row r="4970" spans="1:13" x14ac:dyDescent="0.35">
      <c r="A4970">
        <v>3991</v>
      </c>
      <c r="B4970" t="s">
        <v>15</v>
      </c>
      <c r="C4970">
        <v>30000</v>
      </c>
      <c r="D4970" t="s">
        <v>10</v>
      </c>
      <c r="E4970" t="s">
        <v>16</v>
      </c>
      <c r="F4970" t="s">
        <v>12</v>
      </c>
      <c r="G4970" t="s">
        <v>12</v>
      </c>
      <c r="H4970" t="s">
        <v>13</v>
      </c>
      <c r="I4970">
        <v>40</v>
      </c>
      <c r="J4970" t="str">
        <f>IF(ABS((C4970-AVERAGE($C:$C))/_xlfn.STDEV.S(moras2[SALARIO]))&gt;1.96,"Atípico","No")</f>
        <v>No</v>
      </c>
      <c r="K4970" t="str">
        <f>IF(ABS((moras2[[#This Row],[EDAD]]-AVERAGE($I:$I))/_xlfn.STDEV.S($I:$I))&gt;1.96,"Atípico","No")</f>
        <v>No</v>
      </c>
      <c r="L4970" t="str">
        <f t="shared" si="154"/>
        <v>36-45</v>
      </c>
      <c r="M4970" t="str">
        <f t="shared" si="155"/>
        <v>0-500.000</v>
      </c>
    </row>
    <row r="4971" spans="1:13" x14ac:dyDescent="0.35">
      <c r="A4971">
        <v>4107</v>
      </c>
      <c r="B4971" t="s">
        <v>15</v>
      </c>
      <c r="C4971">
        <v>29700</v>
      </c>
      <c r="D4971" t="s">
        <v>10</v>
      </c>
      <c r="E4971" t="s">
        <v>16</v>
      </c>
      <c r="F4971" t="s">
        <v>12</v>
      </c>
      <c r="G4971" t="s">
        <v>13</v>
      </c>
      <c r="H4971" t="s">
        <v>13</v>
      </c>
      <c r="I4971">
        <v>29</v>
      </c>
      <c r="J4971" t="str">
        <f>IF(ABS((C4971-AVERAGE($C:$C))/_xlfn.STDEV.S(moras2[SALARIO]))&gt;1.96,"Atípico","No")</f>
        <v>No</v>
      </c>
      <c r="K4971" t="str">
        <f>IF(ABS((moras2[[#This Row],[EDAD]]-AVERAGE($I:$I))/_xlfn.STDEV.S($I:$I))&gt;1.96,"Atípico","No")</f>
        <v>No</v>
      </c>
      <c r="L4971" t="str">
        <f t="shared" si="154"/>
        <v>26-35</v>
      </c>
      <c r="M4971" t="str">
        <f t="shared" si="155"/>
        <v>0-500.000</v>
      </c>
    </row>
    <row r="4972" spans="1:13" x14ac:dyDescent="0.35">
      <c r="A4972">
        <v>2043</v>
      </c>
      <c r="B4972" t="s">
        <v>15</v>
      </c>
      <c r="C4972">
        <v>26956.799999999999</v>
      </c>
      <c r="D4972" t="s">
        <v>10</v>
      </c>
      <c r="E4972" t="s">
        <v>16</v>
      </c>
      <c r="F4972" t="s">
        <v>12</v>
      </c>
      <c r="G4972" t="s">
        <v>13</v>
      </c>
      <c r="H4972" t="s">
        <v>13</v>
      </c>
      <c r="I4972">
        <v>28</v>
      </c>
      <c r="J4972" t="str">
        <f>IF(ABS((C4972-AVERAGE($C:$C))/_xlfn.STDEV.S(moras2[SALARIO]))&gt;1.96,"Atípico","No")</f>
        <v>No</v>
      </c>
      <c r="K4972" t="str">
        <f>IF(ABS((moras2[[#This Row],[EDAD]]-AVERAGE($I:$I))/_xlfn.STDEV.S($I:$I))&gt;1.96,"Atípico","No")</f>
        <v>No</v>
      </c>
      <c r="L4972" t="str">
        <f t="shared" si="154"/>
        <v>26-35</v>
      </c>
      <c r="M4972" t="str">
        <f t="shared" si="155"/>
        <v>0-500.000</v>
      </c>
    </row>
    <row r="4973" spans="1:13" x14ac:dyDescent="0.35">
      <c r="A4973">
        <v>1681</v>
      </c>
      <c r="B4973" t="s">
        <v>9</v>
      </c>
      <c r="C4973">
        <v>25600</v>
      </c>
      <c r="D4973" t="s">
        <v>10</v>
      </c>
      <c r="E4973" t="s">
        <v>16</v>
      </c>
      <c r="F4973" t="s">
        <v>12</v>
      </c>
      <c r="G4973" t="s">
        <v>12</v>
      </c>
      <c r="H4973" t="s">
        <v>12</v>
      </c>
      <c r="I4973">
        <v>45</v>
      </c>
      <c r="J4973" t="str">
        <f>IF(ABS((C4973-AVERAGE($C:$C))/_xlfn.STDEV.S(moras2[SALARIO]))&gt;1.96,"Atípico","No")</f>
        <v>No</v>
      </c>
      <c r="K4973" t="str">
        <f>IF(ABS((moras2[[#This Row],[EDAD]]-AVERAGE($I:$I))/_xlfn.STDEV.S($I:$I))&gt;1.96,"Atípico","No")</f>
        <v>No</v>
      </c>
      <c r="L4973" t="str">
        <f t="shared" si="154"/>
        <v>36-45</v>
      </c>
      <c r="M4973" t="str">
        <f t="shared" si="155"/>
        <v>0-500.000</v>
      </c>
    </row>
    <row r="4974" spans="1:13" x14ac:dyDescent="0.35">
      <c r="A4974">
        <v>2943</v>
      </c>
      <c r="B4974" t="s">
        <v>9</v>
      </c>
      <c r="C4974">
        <v>25000</v>
      </c>
      <c r="D4974" t="s">
        <v>10</v>
      </c>
      <c r="E4974" t="s">
        <v>16</v>
      </c>
      <c r="F4974" t="s">
        <v>12</v>
      </c>
      <c r="G4974" t="s">
        <v>13</v>
      </c>
      <c r="H4974" t="s">
        <v>13</v>
      </c>
      <c r="I4974">
        <v>18</v>
      </c>
      <c r="J4974" t="str">
        <f>IF(ABS((C4974-AVERAGE($C:$C))/_xlfn.STDEV.S(moras2[SALARIO]))&gt;1.96,"Atípico","No")</f>
        <v>No</v>
      </c>
      <c r="K4974" t="str">
        <f>IF(ABS((moras2[[#This Row],[EDAD]]-AVERAGE($I:$I))/_xlfn.STDEV.S($I:$I))&gt;1.96,"Atípico","No")</f>
        <v>No</v>
      </c>
      <c r="L4974" t="str">
        <f t="shared" si="154"/>
        <v>26-35</v>
      </c>
      <c r="M4974" t="str">
        <f t="shared" si="155"/>
        <v>0-500.000</v>
      </c>
    </row>
    <row r="4975" spans="1:13" x14ac:dyDescent="0.35">
      <c r="A4975">
        <v>4648</v>
      </c>
      <c r="B4975" t="s">
        <v>9</v>
      </c>
      <c r="C4975">
        <v>25000</v>
      </c>
      <c r="D4975" t="s">
        <v>10</v>
      </c>
      <c r="E4975" t="s">
        <v>16</v>
      </c>
      <c r="F4975" t="s">
        <v>12</v>
      </c>
      <c r="G4975" t="s">
        <v>13</v>
      </c>
      <c r="H4975" t="s">
        <v>13</v>
      </c>
      <c r="I4975">
        <v>24</v>
      </c>
      <c r="J4975" t="str">
        <f>IF(ABS((C4975-AVERAGE($C:$C))/_xlfn.STDEV.S(moras2[SALARIO]))&gt;1.96,"Atípico","No")</f>
        <v>No</v>
      </c>
      <c r="K4975" t="str">
        <f>IF(ABS((moras2[[#This Row],[EDAD]]-AVERAGE($I:$I))/_xlfn.STDEV.S($I:$I))&gt;1.96,"Atípico","No")</f>
        <v>No</v>
      </c>
      <c r="L4975" t="str">
        <f t="shared" si="154"/>
        <v>26-35</v>
      </c>
      <c r="M4975" t="str">
        <f t="shared" si="155"/>
        <v>0-500.000</v>
      </c>
    </row>
    <row r="4976" spans="1:13" x14ac:dyDescent="0.35">
      <c r="A4976">
        <v>3297</v>
      </c>
      <c r="B4976" t="s">
        <v>9</v>
      </c>
      <c r="C4976">
        <v>25000</v>
      </c>
      <c r="D4976" t="s">
        <v>10</v>
      </c>
      <c r="E4976" t="s">
        <v>16</v>
      </c>
      <c r="F4976" t="s">
        <v>12</v>
      </c>
      <c r="G4976" t="s">
        <v>13</v>
      </c>
      <c r="H4976" t="s">
        <v>13</v>
      </c>
      <c r="I4976">
        <v>27</v>
      </c>
      <c r="J4976" t="str">
        <f>IF(ABS((C4976-AVERAGE($C:$C))/_xlfn.STDEV.S(moras2[SALARIO]))&gt;1.96,"Atípico","No")</f>
        <v>No</v>
      </c>
      <c r="K4976" t="str">
        <f>IF(ABS((moras2[[#This Row],[EDAD]]-AVERAGE($I:$I))/_xlfn.STDEV.S($I:$I))&gt;1.96,"Atípico","No")</f>
        <v>No</v>
      </c>
      <c r="L4976" t="str">
        <f t="shared" si="154"/>
        <v>26-35</v>
      </c>
      <c r="M4976" t="str">
        <f t="shared" si="155"/>
        <v>0-500.000</v>
      </c>
    </row>
    <row r="4977" spans="1:13" x14ac:dyDescent="0.35">
      <c r="A4977">
        <v>4924</v>
      </c>
      <c r="B4977" t="s">
        <v>15</v>
      </c>
      <c r="C4977">
        <v>25000</v>
      </c>
      <c r="D4977" t="s">
        <v>10</v>
      </c>
      <c r="E4977" t="s">
        <v>16</v>
      </c>
      <c r="F4977" t="s">
        <v>12</v>
      </c>
      <c r="G4977" t="s">
        <v>13</v>
      </c>
      <c r="H4977" t="s">
        <v>13</v>
      </c>
      <c r="I4977">
        <v>49</v>
      </c>
      <c r="J4977" t="str">
        <f>IF(ABS((C4977-AVERAGE($C:$C))/_xlfn.STDEV.S(moras2[SALARIO]))&gt;1.96,"Atípico","No")</f>
        <v>No</v>
      </c>
      <c r="K4977" t="str">
        <f>IF(ABS((moras2[[#This Row],[EDAD]]-AVERAGE($I:$I))/_xlfn.STDEV.S($I:$I))&gt;1.96,"Atípico","No")</f>
        <v>No</v>
      </c>
      <c r="L4977" t="str">
        <f t="shared" si="154"/>
        <v>46-55</v>
      </c>
      <c r="M4977" t="str">
        <f t="shared" si="155"/>
        <v>0-500.000</v>
      </c>
    </row>
    <row r="4978" spans="1:13" x14ac:dyDescent="0.35">
      <c r="A4978">
        <v>1197</v>
      </c>
      <c r="B4978" t="s">
        <v>9</v>
      </c>
      <c r="C4978">
        <v>24000</v>
      </c>
      <c r="D4978" t="s">
        <v>10</v>
      </c>
      <c r="E4978" t="s">
        <v>16</v>
      </c>
      <c r="F4978" t="s">
        <v>12</v>
      </c>
      <c r="G4978" t="s">
        <v>12</v>
      </c>
      <c r="H4978" t="s">
        <v>13</v>
      </c>
      <c r="I4978">
        <v>35</v>
      </c>
      <c r="J4978" t="str">
        <f>IF(ABS((C4978-AVERAGE($C:$C))/_xlfn.STDEV.S(moras2[SALARIO]))&gt;1.96,"Atípico","No")</f>
        <v>No</v>
      </c>
      <c r="K4978" t="str">
        <f>IF(ABS((moras2[[#This Row],[EDAD]]-AVERAGE($I:$I))/_xlfn.STDEV.S($I:$I))&gt;1.96,"Atípico","No")</f>
        <v>No</v>
      </c>
      <c r="L4978" t="str">
        <f t="shared" si="154"/>
        <v>26-35</v>
      </c>
      <c r="M4978" t="str">
        <f t="shared" si="155"/>
        <v>0-500.000</v>
      </c>
    </row>
    <row r="4979" spans="1:13" x14ac:dyDescent="0.35">
      <c r="A4979">
        <v>2269</v>
      </c>
      <c r="B4979" t="s">
        <v>9</v>
      </c>
      <c r="C4979">
        <v>17760.8</v>
      </c>
      <c r="D4979" t="s">
        <v>10</v>
      </c>
      <c r="E4979" t="s">
        <v>16</v>
      </c>
      <c r="F4979" t="s">
        <v>12</v>
      </c>
      <c r="G4979" t="s">
        <v>12</v>
      </c>
      <c r="H4979" t="s">
        <v>13</v>
      </c>
      <c r="I4979">
        <v>29</v>
      </c>
      <c r="J4979" t="str">
        <f>IF(ABS((C4979-AVERAGE($C:$C))/_xlfn.STDEV.S(moras2[SALARIO]))&gt;1.96,"Atípico","No")</f>
        <v>No</v>
      </c>
      <c r="K4979" t="str">
        <f>IF(ABS((moras2[[#This Row],[EDAD]]-AVERAGE($I:$I))/_xlfn.STDEV.S($I:$I))&gt;1.96,"Atípico","No")</f>
        <v>No</v>
      </c>
      <c r="L4979" t="str">
        <f t="shared" si="154"/>
        <v>26-35</v>
      </c>
      <c r="M4979" t="str">
        <f t="shared" si="155"/>
        <v>0-500.000</v>
      </c>
    </row>
    <row r="4980" spans="1:13" x14ac:dyDescent="0.35">
      <c r="A4980">
        <v>3509</v>
      </c>
      <c r="B4980" t="s">
        <v>9</v>
      </c>
      <c r="C4980">
        <v>15000</v>
      </c>
      <c r="D4980" t="s">
        <v>10</v>
      </c>
      <c r="E4980" t="s">
        <v>16</v>
      </c>
      <c r="F4980" t="s">
        <v>12</v>
      </c>
      <c r="G4980" t="s">
        <v>13</v>
      </c>
      <c r="H4980" t="s">
        <v>13</v>
      </c>
      <c r="I4980">
        <v>42</v>
      </c>
      <c r="J4980" t="str">
        <f>IF(ABS((C4980-AVERAGE($C:$C))/_xlfn.STDEV.S(moras2[SALARIO]))&gt;1.96,"Atípico","No")</f>
        <v>No</v>
      </c>
      <c r="K4980" t="str">
        <f>IF(ABS((moras2[[#This Row],[EDAD]]-AVERAGE($I:$I))/_xlfn.STDEV.S($I:$I))&gt;1.96,"Atípico","No")</f>
        <v>No</v>
      </c>
      <c r="L4980" t="str">
        <f t="shared" si="154"/>
        <v>36-45</v>
      </c>
      <c r="M4980" t="str">
        <f t="shared" si="155"/>
        <v>0-500.000</v>
      </c>
    </row>
    <row r="4981" spans="1:13" x14ac:dyDescent="0.35">
      <c r="A4981">
        <v>396</v>
      </c>
      <c r="B4981" t="s">
        <v>9</v>
      </c>
      <c r="C4981">
        <v>14290</v>
      </c>
      <c r="D4981" t="s">
        <v>10</v>
      </c>
      <c r="E4981" t="s">
        <v>16</v>
      </c>
      <c r="F4981" t="s">
        <v>12</v>
      </c>
      <c r="G4981" t="s">
        <v>13</v>
      </c>
      <c r="H4981" t="s">
        <v>13</v>
      </c>
      <c r="I4981">
        <v>57</v>
      </c>
      <c r="J4981" t="str">
        <f>IF(ABS((C4981-AVERAGE($C:$C))/_xlfn.STDEV.S(moras2[SALARIO]))&gt;1.96,"Atípico","No")</f>
        <v>No</v>
      </c>
      <c r="K4981" t="str">
        <f>IF(ABS((moras2[[#This Row],[EDAD]]-AVERAGE($I:$I))/_xlfn.STDEV.S($I:$I))&gt;1.96,"Atípico","No")</f>
        <v>No</v>
      </c>
      <c r="L4981" t="str">
        <f t="shared" si="154"/>
        <v>56+</v>
      </c>
      <c r="M4981" t="str">
        <f t="shared" si="155"/>
        <v>0-500.000</v>
      </c>
    </row>
    <row r="4982" spans="1:13" x14ac:dyDescent="0.35">
      <c r="A4982">
        <v>4629</v>
      </c>
      <c r="B4982" t="s">
        <v>9</v>
      </c>
      <c r="C4982">
        <v>13780</v>
      </c>
      <c r="D4982" t="s">
        <v>10</v>
      </c>
      <c r="E4982" t="s">
        <v>16</v>
      </c>
      <c r="F4982" t="s">
        <v>12</v>
      </c>
      <c r="G4982" t="s">
        <v>13</v>
      </c>
      <c r="H4982" t="s">
        <v>13</v>
      </c>
      <c r="I4982">
        <v>38</v>
      </c>
      <c r="J4982" t="str">
        <f>IF(ABS((C4982-AVERAGE($C:$C))/_xlfn.STDEV.S(moras2[SALARIO]))&gt;1.96,"Atípico","No")</f>
        <v>No</v>
      </c>
      <c r="K4982" t="str">
        <f>IF(ABS((moras2[[#This Row],[EDAD]]-AVERAGE($I:$I))/_xlfn.STDEV.S($I:$I))&gt;1.96,"Atípico","No")</f>
        <v>No</v>
      </c>
      <c r="L4982" t="str">
        <f t="shared" si="154"/>
        <v>36-45</v>
      </c>
      <c r="M4982" t="str">
        <f t="shared" si="155"/>
        <v>0-500.000</v>
      </c>
    </row>
    <row r="4983" spans="1:13" x14ac:dyDescent="0.35">
      <c r="A4983">
        <v>2177</v>
      </c>
      <c r="B4983" t="s">
        <v>9</v>
      </c>
      <c r="C4983">
        <v>12000</v>
      </c>
      <c r="D4983" t="s">
        <v>10</v>
      </c>
      <c r="E4983" t="s">
        <v>16</v>
      </c>
      <c r="F4983" t="s">
        <v>12</v>
      </c>
      <c r="G4983" t="s">
        <v>13</v>
      </c>
      <c r="H4983" t="s">
        <v>12</v>
      </c>
      <c r="I4983">
        <v>24</v>
      </c>
      <c r="J4983" t="str">
        <f>IF(ABS((C4983-AVERAGE($C:$C))/_xlfn.STDEV.S(moras2[SALARIO]))&gt;1.96,"Atípico","No")</f>
        <v>No</v>
      </c>
      <c r="K4983" t="str">
        <f>IF(ABS((moras2[[#This Row],[EDAD]]-AVERAGE($I:$I))/_xlfn.STDEV.S($I:$I))&gt;1.96,"Atípico","No")</f>
        <v>No</v>
      </c>
      <c r="L4983" t="str">
        <f t="shared" si="154"/>
        <v>26-35</v>
      </c>
      <c r="M4983" t="str">
        <f t="shared" si="155"/>
        <v>0-500.000</v>
      </c>
    </row>
    <row r="4984" spans="1:13" x14ac:dyDescent="0.35">
      <c r="A4984">
        <v>3541</v>
      </c>
      <c r="B4984" t="s">
        <v>15</v>
      </c>
      <c r="C4984">
        <v>11900</v>
      </c>
      <c r="D4984" t="s">
        <v>10</v>
      </c>
      <c r="E4984" t="s">
        <v>16</v>
      </c>
      <c r="F4984" t="s">
        <v>12</v>
      </c>
      <c r="G4984" t="s">
        <v>13</v>
      </c>
      <c r="H4984" t="s">
        <v>13</v>
      </c>
      <c r="I4984">
        <v>45</v>
      </c>
      <c r="J4984" t="str">
        <f>IF(ABS((C4984-AVERAGE($C:$C))/_xlfn.STDEV.S(moras2[SALARIO]))&gt;1.96,"Atípico","No")</f>
        <v>No</v>
      </c>
      <c r="K4984" t="str">
        <f>IF(ABS((moras2[[#This Row],[EDAD]]-AVERAGE($I:$I))/_xlfn.STDEV.S($I:$I))&gt;1.96,"Atípico","No")</f>
        <v>No</v>
      </c>
      <c r="L4984" t="str">
        <f t="shared" si="154"/>
        <v>36-45</v>
      </c>
      <c r="M4984" t="str">
        <f t="shared" si="155"/>
        <v>0-500.000</v>
      </c>
    </row>
    <row r="4985" spans="1:13" x14ac:dyDescent="0.35">
      <c r="A4985">
        <v>3338</v>
      </c>
      <c r="B4985" t="s">
        <v>9</v>
      </c>
      <c r="C4985">
        <v>11200</v>
      </c>
      <c r="D4985" t="s">
        <v>10</v>
      </c>
      <c r="E4985" t="s">
        <v>16</v>
      </c>
      <c r="F4985" t="s">
        <v>12</v>
      </c>
      <c r="G4985" t="s">
        <v>12</v>
      </c>
      <c r="H4985" t="s">
        <v>12</v>
      </c>
      <c r="I4985">
        <v>24</v>
      </c>
      <c r="J4985" t="str">
        <f>IF(ABS((C4985-AVERAGE($C:$C))/_xlfn.STDEV.S(moras2[SALARIO]))&gt;1.96,"Atípico","No")</f>
        <v>No</v>
      </c>
      <c r="K4985" t="str">
        <f>IF(ABS((moras2[[#This Row],[EDAD]]-AVERAGE($I:$I))/_xlfn.STDEV.S($I:$I))&gt;1.96,"Atípico","No")</f>
        <v>No</v>
      </c>
      <c r="L4985" t="str">
        <f t="shared" si="154"/>
        <v>26-35</v>
      </c>
      <c r="M4985" t="str">
        <f t="shared" si="155"/>
        <v>0-500.000</v>
      </c>
    </row>
    <row r="4986" spans="1:13" x14ac:dyDescent="0.35">
      <c r="A4986">
        <v>174</v>
      </c>
      <c r="B4986" t="s">
        <v>9</v>
      </c>
      <c r="C4986">
        <v>11102.62</v>
      </c>
      <c r="D4986" t="s">
        <v>10</v>
      </c>
      <c r="E4986" t="s">
        <v>16</v>
      </c>
      <c r="F4986" t="s">
        <v>12</v>
      </c>
      <c r="G4986" t="s">
        <v>13</v>
      </c>
      <c r="H4986" t="s">
        <v>13</v>
      </c>
      <c r="I4986">
        <v>23</v>
      </c>
      <c r="J4986" t="str">
        <f>IF(ABS((C4986-AVERAGE($C:$C))/_xlfn.STDEV.S(moras2[SALARIO]))&gt;1.96,"Atípico","No")</f>
        <v>No</v>
      </c>
      <c r="K4986" t="str">
        <f>IF(ABS((moras2[[#This Row],[EDAD]]-AVERAGE($I:$I))/_xlfn.STDEV.S($I:$I))&gt;1.96,"Atípico","No")</f>
        <v>No</v>
      </c>
      <c r="L4986" t="str">
        <f t="shared" si="154"/>
        <v>26-35</v>
      </c>
      <c r="M4986" t="str">
        <f t="shared" si="155"/>
        <v>0-500.000</v>
      </c>
    </row>
    <row r="4987" spans="1:13" x14ac:dyDescent="0.35">
      <c r="A4987">
        <v>1679</v>
      </c>
      <c r="B4987" t="s">
        <v>9</v>
      </c>
      <c r="C4987">
        <v>11000</v>
      </c>
      <c r="D4987" t="s">
        <v>10</v>
      </c>
      <c r="E4987" t="s">
        <v>16</v>
      </c>
      <c r="F4987" t="s">
        <v>12</v>
      </c>
      <c r="G4987" t="s">
        <v>13</v>
      </c>
      <c r="H4987" t="s">
        <v>12</v>
      </c>
      <c r="I4987">
        <v>32</v>
      </c>
      <c r="J4987" t="str">
        <f>IF(ABS((C4987-AVERAGE($C:$C))/_xlfn.STDEV.S(moras2[SALARIO]))&gt;1.96,"Atípico","No")</f>
        <v>No</v>
      </c>
      <c r="K4987" t="str">
        <f>IF(ABS((moras2[[#This Row],[EDAD]]-AVERAGE($I:$I))/_xlfn.STDEV.S($I:$I))&gt;1.96,"Atípico","No")</f>
        <v>No</v>
      </c>
      <c r="L4987" t="str">
        <f t="shared" si="154"/>
        <v>26-35</v>
      </c>
      <c r="M4987" t="str">
        <f t="shared" si="155"/>
        <v>0-500.000</v>
      </c>
    </row>
    <row r="4988" spans="1:13" x14ac:dyDescent="0.35">
      <c r="A4988">
        <v>535</v>
      </c>
      <c r="B4988" t="s">
        <v>9</v>
      </c>
      <c r="C4988">
        <v>10700</v>
      </c>
      <c r="D4988" t="s">
        <v>10</v>
      </c>
      <c r="E4988" t="s">
        <v>16</v>
      </c>
      <c r="F4988" t="s">
        <v>12</v>
      </c>
      <c r="G4988" t="s">
        <v>13</v>
      </c>
      <c r="H4988" t="s">
        <v>13</v>
      </c>
      <c r="I4988">
        <v>22</v>
      </c>
      <c r="J4988" t="str">
        <f>IF(ABS((C4988-AVERAGE($C:$C))/_xlfn.STDEV.S(moras2[SALARIO]))&gt;1.96,"Atípico","No")</f>
        <v>No</v>
      </c>
      <c r="K4988" t="str">
        <f>IF(ABS((moras2[[#This Row],[EDAD]]-AVERAGE($I:$I))/_xlfn.STDEV.S($I:$I))&gt;1.96,"Atípico","No")</f>
        <v>No</v>
      </c>
      <c r="L4988" t="str">
        <f t="shared" si="154"/>
        <v>26-35</v>
      </c>
      <c r="M4988" t="str">
        <f t="shared" si="155"/>
        <v>0-500.000</v>
      </c>
    </row>
    <row r="4989" spans="1:13" x14ac:dyDescent="0.35">
      <c r="A4989">
        <v>3138</v>
      </c>
      <c r="B4989" t="s">
        <v>9</v>
      </c>
      <c r="C4989">
        <v>10652</v>
      </c>
      <c r="D4989" t="s">
        <v>10</v>
      </c>
      <c r="E4989" t="s">
        <v>16</v>
      </c>
      <c r="F4989" t="s">
        <v>12</v>
      </c>
      <c r="G4989" t="s">
        <v>12</v>
      </c>
      <c r="H4989" t="s">
        <v>13</v>
      </c>
      <c r="I4989">
        <v>23</v>
      </c>
      <c r="J4989" t="str">
        <f>IF(ABS((C4989-AVERAGE($C:$C))/_xlfn.STDEV.S(moras2[SALARIO]))&gt;1.96,"Atípico","No")</f>
        <v>No</v>
      </c>
      <c r="K4989" t="str">
        <f>IF(ABS((moras2[[#This Row],[EDAD]]-AVERAGE($I:$I))/_xlfn.STDEV.S($I:$I))&gt;1.96,"Atípico","No")</f>
        <v>No</v>
      </c>
      <c r="L4989" t="str">
        <f t="shared" si="154"/>
        <v>26-35</v>
      </c>
      <c r="M4989" t="str">
        <f t="shared" si="155"/>
        <v>0-500.000</v>
      </c>
    </row>
    <row r="4990" spans="1:13" x14ac:dyDescent="0.35">
      <c r="A4990">
        <v>2137</v>
      </c>
      <c r="B4990" t="s">
        <v>9</v>
      </c>
      <c r="C4990">
        <v>10652</v>
      </c>
      <c r="D4990" t="s">
        <v>10</v>
      </c>
      <c r="E4990" t="s">
        <v>16</v>
      </c>
      <c r="F4990" t="s">
        <v>12</v>
      </c>
      <c r="G4990" t="s">
        <v>12</v>
      </c>
      <c r="H4990" t="s">
        <v>13</v>
      </c>
      <c r="I4990">
        <v>24</v>
      </c>
      <c r="J4990" t="str">
        <f>IF(ABS((C4990-AVERAGE($C:$C))/_xlfn.STDEV.S(moras2[SALARIO]))&gt;1.96,"Atípico","No")</f>
        <v>No</v>
      </c>
      <c r="K4990" t="str">
        <f>IF(ABS((moras2[[#This Row],[EDAD]]-AVERAGE($I:$I))/_xlfn.STDEV.S($I:$I))&gt;1.96,"Atípico","No")</f>
        <v>No</v>
      </c>
      <c r="L4990" t="str">
        <f t="shared" si="154"/>
        <v>26-35</v>
      </c>
      <c r="M4990" t="str">
        <f t="shared" si="155"/>
        <v>0-500.000</v>
      </c>
    </row>
    <row r="4991" spans="1:13" x14ac:dyDescent="0.35">
      <c r="A4991">
        <v>369</v>
      </c>
      <c r="B4991" t="s">
        <v>9</v>
      </c>
      <c r="C4991">
        <v>10652</v>
      </c>
      <c r="D4991" t="s">
        <v>10</v>
      </c>
      <c r="E4991" t="s">
        <v>16</v>
      </c>
      <c r="F4991" t="s">
        <v>12</v>
      </c>
      <c r="G4991" t="s">
        <v>12</v>
      </c>
      <c r="H4991" t="s">
        <v>13</v>
      </c>
      <c r="I4991">
        <v>42</v>
      </c>
      <c r="J4991" t="str">
        <f>IF(ABS((C4991-AVERAGE($C:$C))/_xlfn.STDEV.S(moras2[SALARIO]))&gt;1.96,"Atípico","No")</f>
        <v>No</v>
      </c>
      <c r="K4991" t="str">
        <f>IF(ABS((moras2[[#This Row],[EDAD]]-AVERAGE($I:$I))/_xlfn.STDEV.S($I:$I))&gt;1.96,"Atípico","No")</f>
        <v>No</v>
      </c>
      <c r="L4991" t="str">
        <f t="shared" si="154"/>
        <v>36-45</v>
      </c>
      <c r="M4991" t="str">
        <f t="shared" si="155"/>
        <v>0-500.000</v>
      </c>
    </row>
    <row r="4992" spans="1:13" x14ac:dyDescent="0.35">
      <c r="A4992">
        <v>1882</v>
      </c>
      <c r="B4992" t="s">
        <v>9</v>
      </c>
      <c r="C4992">
        <v>10500</v>
      </c>
      <c r="D4992" t="s">
        <v>10</v>
      </c>
      <c r="E4992" t="s">
        <v>16</v>
      </c>
      <c r="F4992" t="s">
        <v>12</v>
      </c>
      <c r="G4992" t="s">
        <v>12</v>
      </c>
      <c r="H4992" t="s">
        <v>13</v>
      </c>
      <c r="I4992">
        <v>29</v>
      </c>
      <c r="J4992" t="str">
        <f>IF(ABS((C4992-AVERAGE($C:$C))/_xlfn.STDEV.S(moras2[SALARIO]))&gt;1.96,"Atípico","No")</f>
        <v>No</v>
      </c>
      <c r="K4992" t="str">
        <f>IF(ABS((moras2[[#This Row],[EDAD]]-AVERAGE($I:$I))/_xlfn.STDEV.S($I:$I))&gt;1.96,"Atípico","No")</f>
        <v>No</v>
      </c>
      <c r="L4992" t="str">
        <f t="shared" si="154"/>
        <v>26-35</v>
      </c>
      <c r="M4992" t="str">
        <f t="shared" si="155"/>
        <v>0-500.000</v>
      </c>
    </row>
    <row r="4993" spans="1:13" x14ac:dyDescent="0.35">
      <c r="A4993">
        <v>2180</v>
      </c>
      <c r="B4993" t="s">
        <v>9</v>
      </c>
      <c r="C4993">
        <v>10000</v>
      </c>
      <c r="D4993" t="s">
        <v>10</v>
      </c>
      <c r="E4993" t="s">
        <v>16</v>
      </c>
      <c r="F4993" t="s">
        <v>12</v>
      </c>
      <c r="G4993" t="s">
        <v>12</v>
      </c>
      <c r="H4993" t="s">
        <v>13</v>
      </c>
      <c r="I4993">
        <v>34</v>
      </c>
      <c r="J4993" t="str">
        <f>IF(ABS((C4993-AVERAGE($C:$C))/_xlfn.STDEV.S(moras2[SALARIO]))&gt;1.96,"Atípico","No")</f>
        <v>No</v>
      </c>
      <c r="K4993" t="str">
        <f>IF(ABS((moras2[[#This Row],[EDAD]]-AVERAGE($I:$I))/_xlfn.STDEV.S($I:$I))&gt;1.96,"Atípico","No")</f>
        <v>No</v>
      </c>
      <c r="L4993" t="str">
        <f t="shared" si="154"/>
        <v>26-35</v>
      </c>
      <c r="M4993" t="str">
        <f t="shared" si="155"/>
        <v>0-500.000</v>
      </c>
    </row>
    <row r="4994" spans="1:13" x14ac:dyDescent="0.35">
      <c r="A4994">
        <v>775</v>
      </c>
      <c r="B4994" t="s">
        <v>9</v>
      </c>
      <c r="C4994">
        <v>10000</v>
      </c>
      <c r="D4994" t="s">
        <v>10</v>
      </c>
      <c r="E4994" t="s">
        <v>16</v>
      </c>
      <c r="F4994" t="s">
        <v>12</v>
      </c>
      <c r="G4994" t="s">
        <v>12</v>
      </c>
      <c r="H4994" t="s">
        <v>13</v>
      </c>
      <c r="I4994">
        <v>51</v>
      </c>
      <c r="J4994" t="str">
        <f>IF(ABS((C4994-AVERAGE($C:$C))/_xlfn.STDEV.S(moras2[SALARIO]))&gt;1.96,"Atípico","No")</f>
        <v>No</v>
      </c>
      <c r="K4994" t="str">
        <f>IF(ABS((moras2[[#This Row],[EDAD]]-AVERAGE($I:$I))/_xlfn.STDEV.S($I:$I))&gt;1.96,"Atípico","No")</f>
        <v>No</v>
      </c>
      <c r="L4994" t="str">
        <f t="shared" ref="L4994:L5001" si="156">IF(I4994&lt;=35,"26-35",IF(I4994&lt;=45,"36-45",IF(I4994&lt;=55,"46-55","56+")))</f>
        <v>46-55</v>
      </c>
      <c r="M4994" t="str">
        <f t="shared" ref="M4994:M5001" si="157">IF(C4994&lt;=500000,"0-500.000",
IF(C4994&lt;=1000000,"500.001-1.000.000",
IF(C4994&lt;=5000000,"1.000.001-5.000.000",
"5.000.001-16.858.742")))</f>
        <v>0-500.000</v>
      </c>
    </row>
    <row r="4995" spans="1:13" x14ac:dyDescent="0.35">
      <c r="A4995">
        <v>2340</v>
      </c>
      <c r="B4995" t="s">
        <v>15</v>
      </c>
      <c r="C4995">
        <v>6177.62</v>
      </c>
      <c r="D4995" t="s">
        <v>10</v>
      </c>
      <c r="E4995" t="s">
        <v>16</v>
      </c>
      <c r="F4995" t="s">
        <v>12</v>
      </c>
      <c r="G4995" t="s">
        <v>13</v>
      </c>
      <c r="H4995" t="s">
        <v>13</v>
      </c>
      <c r="I4995">
        <v>61</v>
      </c>
      <c r="J4995" t="str">
        <f>IF(ABS((C4995-AVERAGE($C:$C))/_xlfn.STDEV.S(moras2[SALARIO]))&gt;1.96,"Atípico","No")</f>
        <v>No</v>
      </c>
      <c r="K4995" t="str">
        <f>IF(ABS((moras2[[#This Row],[EDAD]]-AVERAGE($I:$I))/_xlfn.STDEV.S($I:$I))&gt;1.96,"Atípico","No")</f>
        <v>No</v>
      </c>
      <c r="L4995" t="str">
        <f t="shared" si="156"/>
        <v>56+</v>
      </c>
      <c r="M4995" t="str">
        <f t="shared" si="157"/>
        <v>0-500.000</v>
      </c>
    </row>
    <row r="4996" spans="1:13" x14ac:dyDescent="0.35">
      <c r="A4996">
        <v>4936</v>
      </c>
      <c r="B4996" t="s">
        <v>15</v>
      </c>
      <c r="C4996">
        <v>5000</v>
      </c>
      <c r="D4996" t="s">
        <v>10</v>
      </c>
      <c r="E4996" t="s">
        <v>16</v>
      </c>
      <c r="F4996" t="s">
        <v>12</v>
      </c>
      <c r="G4996" t="s">
        <v>13</v>
      </c>
      <c r="H4996" t="s">
        <v>13</v>
      </c>
      <c r="I4996">
        <v>39</v>
      </c>
      <c r="J4996" t="str">
        <f>IF(ABS((C4996-AVERAGE($C:$C))/_xlfn.STDEV.S(moras2[SALARIO]))&gt;1.96,"Atípico","No")</f>
        <v>No</v>
      </c>
      <c r="K4996" t="str">
        <f>IF(ABS((moras2[[#This Row],[EDAD]]-AVERAGE($I:$I))/_xlfn.STDEV.S($I:$I))&gt;1.96,"Atípico","No")</f>
        <v>No</v>
      </c>
      <c r="L4996" t="str">
        <f t="shared" si="156"/>
        <v>36-45</v>
      </c>
      <c r="M4996" t="str">
        <f t="shared" si="157"/>
        <v>0-500.000</v>
      </c>
    </row>
    <row r="4997" spans="1:13" x14ac:dyDescent="0.35">
      <c r="A4997">
        <v>4047</v>
      </c>
      <c r="B4997" t="s">
        <v>15</v>
      </c>
      <c r="C4997">
        <v>4453.22</v>
      </c>
      <c r="D4997" t="s">
        <v>10</v>
      </c>
      <c r="E4997" t="s">
        <v>11</v>
      </c>
      <c r="F4997" t="s">
        <v>12</v>
      </c>
      <c r="G4997" t="s">
        <v>13</v>
      </c>
      <c r="H4997" t="s">
        <v>13</v>
      </c>
      <c r="I4997">
        <v>24</v>
      </c>
      <c r="J4997" t="str">
        <f>IF(ABS((C4997-AVERAGE($C:$C))/_xlfn.STDEV.S(moras2[SALARIO]))&gt;1.96,"Atípico","No")</f>
        <v>No</v>
      </c>
      <c r="K4997" t="str">
        <f>IF(ABS((moras2[[#This Row],[EDAD]]-AVERAGE($I:$I))/_xlfn.STDEV.S($I:$I))&gt;1.96,"Atípico","No")</f>
        <v>No</v>
      </c>
      <c r="L4997" t="str">
        <f t="shared" si="156"/>
        <v>26-35</v>
      </c>
      <c r="M4997" t="str">
        <f t="shared" si="157"/>
        <v>0-500.000</v>
      </c>
    </row>
    <row r="4998" spans="1:13" x14ac:dyDescent="0.35">
      <c r="A4998">
        <v>667</v>
      </c>
      <c r="B4998" t="s">
        <v>9</v>
      </c>
      <c r="C4998">
        <v>11.98</v>
      </c>
      <c r="D4998" t="s">
        <v>10</v>
      </c>
      <c r="E4998" t="s">
        <v>16</v>
      </c>
      <c r="F4998" t="s">
        <v>12</v>
      </c>
      <c r="G4998" t="s">
        <v>13</v>
      </c>
      <c r="H4998" t="s">
        <v>13</v>
      </c>
      <c r="I4998">
        <v>25</v>
      </c>
      <c r="J4998" t="str">
        <f>IF(ABS((C4998-AVERAGE($C:$C))/_xlfn.STDEV.S(moras2[SALARIO]))&gt;1.96,"Atípico","No")</f>
        <v>No</v>
      </c>
      <c r="K4998" t="str">
        <f>IF(ABS((moras2[[#This Row],[EDAD]]-AVERAGE($I:$I))/_xlfn.STDEV.S($I:$I))&gt;1.96,"Atípico","No")</f>
        <v>No</v>
      </c>
      <c r="L4998" t="str">
        <f t="shared" si="156"/>
        <v>26-35</v>
      </c>
      <c r="M4998" t="str">
        <f t="shared" si="157"/>
        <v>0-500.000</v>
      </c>
    </row>
    <row r="4999" spans="1:13" x14ac:dyDescent="0.35">
      <c r="A4999">
        <v>2151</v>
      </c>
      <c r="B4999" t="s">
        <v>15</v>
      </c>
      <c r="C4999">
        <v>10</v>
      </c>
      <c r="D4999" t="s">
        <v>10</v>
      </c>
      <c r="E4999" t="s">
        <v>16</v>
      </c>
      <c r="F4999" t="s">
        <v>12</v>
      </c>
      <c r="G4999" t="s">
        <v>13</v>
      </c>
      <c r="H4999" t="s">
        <v>13</v>
      </c>
      <c r="I4999">
        <v>26</v>
      </c>
      <c r="J4999" t="str">
        <f>IF(ABS((C4999-AVERAGE($C:$C))/_xlfn.STDEV.S(moras2[SALARIO]))&gt;1.96,"Atípico","No")</f>
        <v>No</v>
      </c>
      <c r="K4999" t="str">
        <f>IF(ABS((moras2[[#This Row],[EDAD]]-AVERAGE($I:$I))/_xlfn.STDEV.S($I:$I))&gt;1.96,"Atípico","No")</f>
        <v>No</v>
      </c>
      <c r="L4999" t="str">
        <f t="shared" si="156"/>
        <v>26-35</v>
      </c>
      <c r="M4999" t="str">
        <f t="shared" si="157"/>
        <v>0-500.000</v>
      </c>
    </row>
    <row r="5000" spans="1:13" x14ac:dyDescent="0.35">
      <c r="A5000">
        <v>3920</v>
      </c>
      <c r="B5000" t="s">
        <v>9</v>
      </c>
      <c r="C5000">
        <v>10</v>
      </c>
      <c r="D5000" t="s">
        <v>10</v>
      </c>
      <c r="E5000" t="s">
        <v>16</v>
      </c>
      <c r="F5000" t="s">
        <v>12</v>
      </c>
      <c r="G5000" t="s">
        <v>13</v>
      </c>
      <c r="H5000" t="s">
        <v>13</v>
      </c>
      <c r="I5000">
        <v>42</v>
      </c>
      <c r="J5000" t="str">
        <f>IF(ABS((C5000-AVERAGE($C:$C))/_xlfn.STDEV.S(moras2[SALARIO]))&gt;1.96,"Atípico","No")</f>
        <v>No</v>
      </c>
      <c r="K5000" t="str">
        <f>IF(ABS((moras2[[#This Row],[EDAD]]-AVERAGE($I:$I))/_xlfn.STDEV.S($I:$I))&gt;1.96,"Atípico","No")</f>
        <v>No</v>
      </c>
      <c r="L5000" t="str">
        <f t="shared" si="156"/>
        <v>36-45</v>
      </c>
      <c r="M5000" t="str">
        <f t="shared" si="157"/>
        <v>0-500.000</v>
      </c>
    </row>
    <row r="5001" spans="1:13" x14ac:dyDescent="0.35">
      <c r="A5001">
        <v>2975</v>
      </c>
      <c r="B5001" t="s">
        <v>15</v>
      </c>
      <c r="C5001">
        <v>10</v>
      </c>
      <c r="D5001" t="s">
        <v>10</v>
      </c>
      <c r="E5001" t="s">
        <v>11</v>
      </c>
      <c r="F5001" t="s">
        <v>12</v>
      </c>
      <c r="G5001" t="s">
        <v>13</v>
      </c>
      <c r="H5001" t="s">
        <v>13</v>
      </c>
      <c r="I5001">
        <v>51</v>
      </c>
      <c r="J5001" t="str">
        <f>IF(ABS((C5001-AVERAGE($C:$C))/_xlfn.STDEV.S(moras2[SALARIO]))&gt;1.96,"Atípico","No")</f>
        <v>No</v>
      </c>
      <c r="K5001" t="str">
        <f>IF(ABS((moras2[[#This Row],[EDAD]]-AVERAGE($I:$I))/_xlfn.STDEV.S($I:$I))&gt;1.96,"Atípico","No")</f>
        <v>No</v>
      </c>
      <c r="L5001" t="str">
        <f t="shared" si="156"/>
        <v>46-55</v>
      </c>
      <c r="M5001" t="str">
        <f t="shared" si="157"/>
        <v>0-500.000</v>
      </c>
    </row>
  </sheetData>
  <pageMargins left="0.7" right="0.7" top="0.75" bottom="0.75" header="0.3" footer="0.3"/>
  <drawing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175C95-D0CC-4495-9B1A-94CFDDAEB281}">
  <dimension ref="B23:K275"/>
  <sheetViews>
    <sheetView tabSelected="1" topLeftCell="A265" zoomScale="80" zoomScaleNormal="80" workbookViewId="0">
      <selection activeCell="A275" sqref="A275:XFD275"/>
    </sheetView>
  </sheetViews>
  <sheetFormatPr baseColWidth="10" defaultRowHeight="14.5" x14ac:dyDescent="0.35"/>
  <cols>
    <col min="1" max="1" width="10.36328125" customWidth="1"/>
    <col min="2" max="2" width="22.7265625" customWidth="1"/>
    <col min="4" max="4" width="11.1796875" bestFit="1" customWidth="1"/>
    <col min="7" max="7" width="21.7265625" customWidth="1"/>
    <col min="8" max="8" width="39.54296875" customWidth="1"/>
    <col min="9" max="9" width="19" customWidth="1"/>
    <col min="10" max="10" width="22.36328125" customWidth="1"/>
    <col min="11" max="11" width="19" bestFit="1" customWidth="1"/>
  </cols>
  <sheetData>
    <row r="23" spans="2:8" ht="16" customHeight="1" x14ac:dyDescent="0.35"/>
    <row r="24" spans="2:8" s="2" customFormat="1" x14ac:dyDescent="0.35"/>
    <row r="26" spans="2:8" x14ac:dyDescent="0.35">
      <c r="B26" s="1" t="s">
        <v>31</v>
      </c>
    </row>
    <row r="27" spans="2:8" x14ac:dyDescent="0.35">
      <c r="C27" s="1"/>
    </row>
    <row r="28" spans="2:8" x14ac:dyDescent="0.35">
      <c r="B28" s="3" t="s">
        <v>23</v>
      </c>
      <c r="C28" s="3" t="s">
        <v>22</v>
      </c>
      <c r="D28" s="3" t="s">
        <v>24</v>
      </c>
      <c r="E28" s="3" t="s">
        <v>25</v>
      </c>
      <c r="F28" s="3" t="s">
        <v>26</v>
      </c>
      <c r="G28" s="3" t="s">
        <v>27</v>
      </c>
      <c r="H28" s="3" t="s">
        <v>28</v>
      </c>
    </row>
    <row r="29" spans="2:8" x14ac:dyDescent="0.35">
      <c r="B29" s="4" t="str">
        <f>moras[[#Headers],[SALARIO]]</f>
        <v>SALARIO</v>
      </c>
      <c r="C29" s="4">
        <f>MIN(moras[SALARIO])</f>
        <v>10</v>
      </c>
      <c r="D29" s="4">
        <f>_xlfn.QUARTILE.INC(moras[SALARIO],1)</f>
        <v>297429</v>
      </c>
      <c r="E29" s="4">
        <f>MEDIAN(moras[SALARIO])</f>
        <v>408495</v>
      </c>
      <c r="F29" s="4">
        <f>_xlfn.QUARTILE.INC(moras[SALARIO],3)</f>
        <v>700000</v>
      </c>
      <c r="G29" s="4">
        <f>MAX(moras[SALARIO])</f>
        <v>16858742</v>
      </c>
      <c r="H29" s="4">
        <f>AVERAGE(moras[SALARIO])</f>
        <v>657534.29237142333</v>
      </c>
    </row>
    <row r="30" spans="2:8" x14ac:dyDescent="0.35">
      <c r="B30" s="4" t="str">
        <f>moras[[#Headers],[EDAD]]</f>
        <v>EDAD</v>
      </c>
      <c r="C30" s="4">
        <f>MIN(moras[EDAD])</f>
        <v>14</v>
      </c>
      <c r="D30" s="4">
        <f>_xlfn.QUARTILE.INC(moras[EDAD],1)</f>
        <v>31</v>
      </c>
      <c r="E30" s="4">
        <f>MEDIAN(moras[EDAD])</f>
        <v>40</v>
      </c>
      <c r="F30" s="4">
        <f>_xlfn.QUARTILE.INC(moras[EDAD],3)</f>
        <v>52</v>
      </c>
      <c r="G30" s="4">
        <f>MAX(moras[EDAD])</f>
        <v>99</v>
      </c>
      <c r="H30" s="4">
        <f>AVERAGE(moras[EDAD])</f>
        <v>41.906343806283772</v>
      </c>
    </row>
    <row r="32" spans="2:8" s="2" customFormat="1" x14ac:dyDescent="0.35"/>
    <row r="34" spans="2:3" x14ac:dyDescent="0.35">
      <c r="B34" s="1" t="s">
        <v>32</v>
      </c>
    </row>
    <row r="36" spans="2:3" x14ac:dyDescent="0.35">
      <c r="B36" s="3" t="s">
        <v>23</v>
      </c>
      <c r="C36" s="3" t="s">
        <v>33</v>
      </c>
    </row>
    <row r="37" spans="2:3" x14ac:dyDescent="0.35">
      <c r="B37" s="4" t="str">
        <f>moras[[#Headers],[IDENTIFICACION]]</f>
        <v>IDENTIFICACION</v>
      </c>
      <c r="C37" s="4">
        <f>COUNTBLANK(moras[IDENTIFICACION]) / ROWS(moras[IDENTIFICACION])</f>
        <v>0</v>
      </c>
    </row>
    <row r="38" spans="2:3" x14ac:dyDescent="0.35">
      <c r="B38" s="4" t="str">
        <f>moras[[#Headers],[SEXO]]</f>
        <v>SEXO</v>
      </c>
      <c r="C38" s="4">
        <f>COUNTBLANK(moras[SEXO]) / ROWS(moras[SEXO])</f>
        <v>0</v>
      </c>
    </row>
    <row r="39" spans="2:3" x14ac:dyDescent="0.35">
      <c r="B39" s="4" t="str">
        <f>moras[[#Headers],[SALARIO]]</f>
        <v>SALARIO</v>
      </c>
      <c r="C39" s="4">
        <f>COUNTBLANK(moras[SALARIO]) / ROWS(moras[SALARIO])</f>
        <v>5.9999999999999995E-4</v>
      </c>
    </row>
    <row r="40" spans="2:3" x14ac:dyDescent="0.35">
      <c r="B40" s="4" t="str">
        <f>moras[[#Headers],[TIPO_ASEGURAMIENTO]]</f>
        <v>TIPO_ASEGURAMIENTO</v>
      </c>
      <c r="C40" s="4">
        <f>COUNTBLANK(moras[TIPO_ASEGURAMIENTO]) / ROWS(moras[TIPO_ASEGURAMIENTO])</f>
        <v>4.0000000000000002E-4</v>
      </c>
    </row>
    <row r="41" spans="2:3" x14ac:dyDescent="0.35">
      <c r="B41" s="4" t="str">
        <f>moras[[#Headers],[SECTOR]]</f>
        <v>SECTOR</v>
      </c>
      <c r="C41" s="4">
        <f>COUNTBLANK(moras[SECTOR]) / ROWS(moras[SECTOR])</f>
        <v>0</v>
      </c>
    </row>
    <row r="42" spans="2:3" x14ac:dyDescent="0.35">
      <c r="B42" s="4" t="str">
        <f>moras[[#Headers],[INDICADOR_ACTIVO]]</f>
        <v>INDICADOR_ACTIVO</v>
      </c>
      <c r="C42" s="4">
        <f>COUNTBLANK(moras[INDICADOR_ACTIVO]) / ROWS(moras[INDICADOR_ACTIVO])</f>
        <v>0</v>
      </c>
    </row>
    <row r="43" spans="2:3" x14ac:dyDescent="0.35">
      <c r="B43" s="4" t="str">
        <f>moras[[#Headers],[INDICADOR.EXTRANJERO]]</f>
        <v>INDICADOR.EXTRANJERO</v>
      </c>
      <c r="C43" s="4">
        <f>COUNTBLANK(moras[INDICADOR.EXTRANJERO]) / ROWS(moras[INDICADOR.EXTRANJERO])</f>
        <v>0</v>
      </c>
    </row>
    <row r="44" spans="2:3" x14ac:dyDescent="0.35">
      <c r="B44" s="4" t="str">
        <f>moras[[#Headers],[INDICADOR_MOROSO]]</f>
        <v>INDICADOR_MOROSO</v>
      </c>
      <c r="C44" s="4">
        <f>COUNTBLANK(moras[INDICADOR_MOROSO]) / ROWS(moras[INDICADOR_MOROSO])</f>
        <v>0</v>
      </c>
    </row>
    <row r="45" spans="2:3" x14ac:dyDescent="0.35">
      <c r="B45" s="4" t="str">
        <f>moras[[#Headers],[EDAD]]</f>
        <v>EDAD</v>
      </c>
      <c r="C45" s="4">
        <f>COUNTBLANK(moras[EDAD]) / ROWS(moras[EDAD])</f>
        <v>5.9999999999999995E-4</v>
      </c>
    </row>
    <row r="46" spans="2:3" x14ac:dyDescent="0.35">
      <c r="B46" s="4" t="str">
        <f>moras[[#Headers],[SALARIO_ATÍPICO]]</f>
        <v>SALARIO_ATÍPICO</v>
      </c>
      <c r="C46" s="4">
        <f>COUNTBLANK(moras[SALARIO_ATÍPICO]) / ROWS(moras[SALARIO_ATÍPICO])</f>
        <v>0</v>
      </c>
    </row>
    <row r="47" spans="2:3" x14ac:dyDescent="0.35">
      <c r="B47" s="4" t="str">
        <f>moras[[#Headers],[EDAD_ATÍPICO]]</f>
        <v>EDAD_ATÍPICO</v>
      </c>
      <c r="C47" s="4">
        <f>COUNTBLANK(moras[EDAD_ATÍPICO]) / ROWS(moras[EDAD_ATÍPICO])</f>
        <v>0</v>
      </c>
    </row>
    <row r="49" spans="8:9" s="2" customFormat="1" x14ac:dyDescent="0.35"/>
    <row r="51" spans="8:9" x14ac:dyDescent="0.35">
      <c r="H51" s="5" t="s">
        <v>34</v>
      </c>
      <c r="I51" s="6"/>
    </row>
    <row r="52" spans="8:9" x14ac:dyDescent="0.35">
      <c r="H52" s="4" t="s">
        <v>40</v>
      </c>
      <c r="I52" s="4">
        <f>COUNTIF(moras[SEXO],"MUJER")</f>
        <v>1988</v>
      </c>
    </row>
    <row r="53" spans="8:9" x14ac:dyDescent="0.35">
      <c r="H53" s="4" t="s">
        <v>41</v>
      </c>
      <c r="I53" s="4">
        <f>COUNTIF(moras[SEXO],"HOMBRE")</f>
        <v>3012</v>
      </c>
    </row>
    <row r="68" spans="8:9" x14ac:dyDescent="0.35">
      <c r="H68" s="5" t="s">
        <v>35</v>
      </c>
      <c r="I68" s="6"/>
    </row>
    <row r="69" spans="8:9" x14ac:dyDescent="0.35">
      <c r="H69" s="4" t="str" cm="1">
        <f t="array" ref="H69:H74">_xlfn.UNIQUE(moras2[TIPO_ASEGURAMIENTO])</f>
        <v>TRABAJADOR INDEPENDIENTE</v>
      </c>
      <c r="I69" s="4">
        <f>COUNTIF(moras2[TIPO_ASEGURAMIENTO], 'Resolución de ejercicios'!H69)</f>
        <v>700</v>
      </c>
    </row>
    <row r="70" spans="8:9" x14ac:dyDescent="0.35">
      <c r="H70" s="4" t="str">
        <v>PENSIONADOS EN SU PROPIO SISTEMA</v>
      </c>
      <c r="I70" s="4">
        <f>COUNTIF(moras2[TIPO_ASEGURAMIENTO], 'Resolución de ejercicios'!H70)</f>
        <v>212</v>
      </c>
    </row>
    <row r="71" spans="8:9" x14ac:dyDescent="0.35">
      <c r="H71" s="4" t="str">
        <v>ASALARIADO</v>
      </c>
      <c r="I71" s="4">
        <f>COUNTIF(moras2[TIPO_ASEGURAMIENTO], 'Resolución de ejercicios'!H71)</f>
        <v>3464</v>
      </c>
    </row>
    <row r="72" spans="8:9" x14ac:dyDescent="0.35">
      <c r="H72" s="4" t="str">
        <v>CONVENIOS ESPECIALES DE ASEGURADOS VOLUNTARIOS</v>
      </c>
      <c r="I72" s="4">
        <f>COUNTIF(moras2[TIPO_ASEGURAMIENTO], 'Resolución de ejercicios'!H72)</f>
        <v>31</v>
      </c>
    </row>
    <row r="73" spans="8:9" x14ac:dyDescent="0.35">
      <c r="H73" s="4" t="str">
        <v>CONVENIOS ESPECIALES DE TRABAJADORES INDEPENDIENTES</v>
      </c>
      <c r="I73" s="4">
        <f>COUNTIF(moras2[TIPO_ASEGURAMIENTO], 'Resolución de ejercicios'!H73)</f>
        <v>157</v>
      </c>
    </row>
    <row r="74" spans="8:9" x14ac:dyDescent="0.35">
      <c r="H74" s="4" t="str">
        <v>ASEGURADO VOLUNTARIO</v>
      </c>
      <c r="I74" s="4">
        <f>COUNTIF(moras2[TIPO_ASEGURAMIENTO], 'Resolución de ejercicios'!H74)</f>
        <v>436</v>
      </c>
    </row>
    <row r="85" spans="8:9" x14ac:dyDescent="0.35">
      <c r="H85" s="5" t="s">
        <v>36</v>
      </c>
      <c r="I85" s="6"/>
    </row>
    <row r="86" spans="8:9" x14ac:dyDescent="0.35">
      <c r="H86" s="4" t="str" cm="1">
        <f t="array" ref="H86:H87">_xlfn.UNIQUE(moras2[SECTOR])</f>
        <v>SECTOR PRIVADO</v>
      </c>
      <c r="I86" s="4">
        <f>COUNTIF(moras2[SECTOR], H86)</f>
        <v>3906</v>
      </c>
    </row>
    <row r="87" spans="8:9" x14ac:dyDescent="0.35">
      <c r="H87" s="4" t="str">
        <v>SECTOR PUBLICO</v>
      </c>
      <c r="I87" s="4">
        <f>COUNTIF(moras2[SECTOR], H87)</f>
        <v>1094</v>
      </c>
    </row>
    <row r="102" spans="8:9" x14ac:dyDescent="0.35">
      <c r="H102" s="3" t="s">
        <v>37</v>
      </c>
      <c r="I102" s="4"/>
    </row>
    <row r="103" spans="8:9" x14ac:dyDescent="0.35">
      <c r="H103" s="4" t="str" cm="1">
        <f t="array" ref="H103:H104">_xlfn.UNIQUE(moras2[INDICADOR_ACTIVO])</f>
        <v>SI</v>
      </c>
      <c r="I103" s="4">
        <f>COUNTIF(moras2[INDICADOR_ACTIVO], H103)</f>
        <v>4966</v>
      </c>
    </row>
    <row r="104" spans="8:9" x14ac:dyDescent="0.35">
      <c r="H104" s="4" t="str">
        <v>NO</v>
      </c>
      <c r="I104" s="4">
        <f>COUNTIF(moras2[INDICADOR_ACTIVO], H104)</f>
        <v>34</v>
      </c>
    </row>
    <row r="119" spans="8:9" x14ac:dyDescent="0.35">
      <c r="H119" s="3" t="s">
        <v>38</v>
      </c>
      <c r="I119" s="4"/>
    </row>
    <row r="120" spans="8:9" x14ac:dyDescent="0.35">
      <c r="H120" s="4" t="str" cm="1">
        <f t="array" ref="H120:H121">_xlfn.UNIQUE(moras2[INDICADOR.EXTRANJERO])</f>
        <v>NO</v>
      </c>
      <c r="I120" s="4">
        <f>COUNTIF(moras2[INDICADOR.EXTRANJERO], H120)</f>
        <v>4397</v>
      </c>
    </row>
    <row r="121" spans="8:9" x14ac:dyDescent="0.35">
      <c r="H121" s="4" t="str">
        <v>SI</v>
      </c>
      <c r="I121" s="4">
        <f>COUNTIF(moras2[INDICADOR.EXTRANJERO], H121)</f>
        <v>603</v>
      </c>
    </row>
    <row r="136" spans="8:9" x14ac:dyDescent="0.35">
      <c r="H136" s="3" t="s">
        <v>39</v>
      </c>
      <c r="I136" s="4"/>
    </row>
    <row r="137" spans="8:9" x14ac:dyDescent="0.35">
      <c r="H137" s="4" t="str" cm="1">
        <f t="array" ref="H137:H138">_xlfn.UNIQUE(moras2[INDICADOR_MOROSO])</f>
        <v>NO</v>
      </c>
      <c r="I137" s="4">
        <f>COUNTIF(moras2[INDICADOR_MOROSO], H137)</f>
        <v>4130</v>
      </c>
    </row>
    <row r="138" spans="8:9" x14ac:dyDescent="0.35">
      <c r="H138" s="4" t="str">
        <v>SI</v>
      </c>
      <c r="I138" s="4">
        <f>COUNTIF(moras2[INDICADOR_MOROSO], H138)</f>
        <v>870</v>
      </c>
    </row>
    <row r="153" spans="8:11" s="2" customFormat="1" x14ac:dyDescent="0.35"/>
    <row r="155" spans="8:11" x14ac:dyDescent="0.35">
      <c r="H155" s="3" t="s">
        <v>42</v>
      </c>
      <c r="I155" s="3" t="s">
        <v>43</v>
      </c>
      <c r="J155" s="3" t="s">
        <v>44</v>
      </c>
      <c r="K155" s="3" t="s">
        <v>39</v>
      </c>
    </row>
    <row r="156" spans="8:11" x14ac:dyDescent="0.35">
      <c r="H156" s="4" t="str" cm="1">
        <f t="array" ref="H156:H157">_xlfn.UNIQUE(moras2[SEXO])</f>
        <v>HOMBRE</v>
      </c>
      <c r="I156" s="4">
        <f>K156/J156*100</f>
        <v>17.729083665338646</v>
      </c>
      <c r="J156" s="4">
        <f>COUNTIF(moras2[SEXO],H156)</f>
        <v>3012</v>
      </c>
      <c r="K156" s="4">
        <f>COUNTIFS(moras2[SEXO], H156, moras2[INDICADOR_MOROSO], "SI")</f>
        <v>534</v>
      </c>
    </row>
    <row r="157" spans="8:11" x14ac:dyDescent="0.35">
      <c r="H157" s="4" t="str">
        <v>MUJER</v>
      </c>
      <c r="I157" s="4">
        <f>K157/J157*100</f>
        <v>16.901408450704224</v>
      </c>
      <c r="J157" s="4">
        <f>COUNTIF(moras2[SEXO],H157)</f>
        <v>1988</v>
      </c>
      <c r="K157" s="4">
        <f>COUNTIFS(moras2[SEXO], H157, moras2[INDICADOR_MOROSO], "SI")</f>
        <v>336</v>
      </c>
    </row>
    <row r="171" spans="7:11" x14ac:dyDescent="0.35">
      <c r="G171" s="1"/>
      <c r="H171" s="1"/>
      <c r="I171" s="1"/>
      <c r="J171" s="1"/>
    </row>
    <row r="172" spans="7:11" x14ac:dyDescent="0.35">
      <c r="H172" s="3" t="s">
        <v>45</v>
      </c>
      <c r="I172" s="3" t="s">
        <v>43</v>
      </c>
      <c r="J172" s="3" t="s">
        <v>46</v>
      </c>
      <c r="K172" s="3" t="s">
        <v>39</v>
      </c>
    </row>
    <row r="173" spans="7:11" x14ac:dyDescent="0.35">
      <c r="H173" s="4" t="str" cm="1">
        <f t="array" ref="H173:H178">_xlfn.UNIQUE(moras2[TIPO_ASEGURAMIENTO])</f>
        <v>TRABAJADOR INDEPENDIENTE</v>
      </c>
      <c r="I173" s="4">
        <f>K173/J173*100</f>
        <v>56.142857142857139</v>
      </c>
      <c r="J173" s="4">
        <f>COUNTIF(moras2[TIPO_ASEGURAMIENTO],H173)</f>
        <v>700</v>
      </c>
      <c r="K173" s="4">
        <f>COUNTIFS(moras2[TIPO_ASEGURAMIENTO], H173, moras2[INDICADOR_MOROSO], "SI")</f>
        <v>393</v>
      </c>
    </row>
    <row r="174" spans="7:11" x14ac:dyDescent="0.35">
      <c r="H174" s="4" t="str">
        <v>PENSIONADOS EN SU PROPIO SISTEMA</v>
      </c>
      <c r="I174" s="4">
        <f t="shared" ref="I174:I178" si="0">K174/J174*100</f>
        <v>0</v>
      </c>
      <c r="J174" s="4">
        <f>COUNTIF(moras2[TIPO_ASEGURAMIENTO],H174)</f>
        <v>212</v>
      </c>
      <c r="K174" s="4">
        <f>COUNTIFS(moras2[TIPO_ASEGURAMIENTO], H174, moras2[INDICADOR_MOROSO], "SI")</f>
        <v>0</v>
      </c>
    </row>
    <row r="175" spans="7:11" x14ac:dyDescent="0.35">
      <c r="H175" s="4" t="str">
        <v>ASALARIADO</v>
      </c>
      <c r="I175" s="4">
        <f t="shared" si="0"/>
        <v>11.980369515011548</v>
      </c>
      <c r="J175" s="4">
        <f>COUNTIF(moras2[TIPO_ASEGURAMIENTO],H175)</f>
        <v>3464</v>
      </c>
      <c r="K175" s="4">
        <f>COUNTIFS(moras2[TIPO_ASEGURAMIENTO], H175, moras2[INDICADOR_MOROSO], "SI")</f>
        <v>415</v>
      </c>
    </row>
    <row r="176" spans="7:11" x14ac:dyDescent="0.35">
      <c r="H176" s="4" t="str">
        <v>CONVENIOS ESPECIALES DE ASEGURADOS VOLUNTARIOS</v>
      </c>
      <c r="I176" s="4">
        <f t="shared" si="0"/>
        <v>0</v>
      </c>
      <c r="J176" s="4">
        <f>COUNTIF(moras2[TIPO_ASEGURAMIENTO],H176)</f>
        <v>31</v>
      </c>
      <c r="K176" s="4">
        <f>COUNTIFS(moras2[TIPO_ASEGURAMIENTO], H176, moras2[INDICADOR_MOROSO], "SI")</f>
        <v>0</v>
      </c>
    </row>
    <row r="177" spans="8:11" x14ac:dyDescent="0.35">
      <c r="H177" s="4" t="str">
        <v>CONVENIOS ESPECIALES DE TRABAJADORES INDEPENDIENTES</v>
      </c>
      <c r="I177" s="4">
        <f t="shared" si="0"/>
        <v>2.547770700636943</v>
      </c>
      <c r="J177" s="4">
        <f>COUNTIF(moras2[TIPO_ASEGURAMIENTO],H177)</f>
        <v>157</v>
      </c>
      <c r="K177" s="4">
        <f>COUNTIFS(moras2[TIPO_ASEGURAMIENTO], H177, moras2[INDICADOR_MOROSO], "SI")</f>
        <v>4</v>
      </c>
    </row>
    <row r="178" spans="8:11" x14ac:dyDescent="0.35">
      <c r="H178" s="4" t="str">
        <v>ASEGURADO VOLUNTARIO</v>
      </c>
      <c r="I178" s="4">
        <f t="shared" si="0"/>
        <v>13.302752293577983</v>
      </c>
      <c r="J178" s="4">
        <f>COUNTIF(moras2[TIPO_ASEGURAMIENTO],H178)</f>
        <v>436</v>
      </c>
      <c r="K178" s="4">
        <f>COUNTIFS(moras2[TIPO_ASEGURAMIENTO], H178, moras2[INDICADOR_MOROSO], "SI")</f>
        <v>58</v>
      </c>
    </row>
    <row r="189" spans="8:11" x14ac:dyDescent="0.35">
      <c r="H189" s="3" t="s">
        <v>47</v>
      </c>
      <c r="I189" s="3" t="s">
        <v>43</v>
      </c>
      <c r="J189" s="3" t="s">
        <v>46</v>
      </c>
      <c r="K189" s="3" t="s">
        <v>39</v>
      </c>
    </row>
    <row r="190" spans="8:11" x14ac:dyDescent="0.35">
      <c r="H190" s="4" t="str" cm="1">
        <f t="array" ref="H190:H191">_xlfn.UNIQUE(moras2[SECTOR])</f>
        <v>SECTOR PRIVADO</v>
      </c>
      <c r="I190" s="4">
        <f>K190/J190*100</f>
        <v>18.023553507424474</v>
      </c>
      <c r="J190" s="4">
        <f>COUNTIF(moras2[SECTOR],H190)</f>
        <v>3906</v>
      </c>
      <c r="K190" s="4">
        <f>COUNTIFS(moras2[SECTOR], H190, moras2[INDICADOR_MOROSO], "SI")</f>
        <v>704</v>
      </c>
    </row>
    <row r="191" spans="8:11" x14ac:dyDescent="0.35">
      <c r="H191" s="4" t="str">
        <v>SECTOR PUBLICO</v>
      </c>
      <c r="I191" s="4">
        <f>K191/J191*100</f>
        <v>15.173674588665447</v>
      </c>
      <c r="J191" s="4">
        <f>COUNTIF(moras2[SECTOR],H191)</f>
        <v>1094</v>
      </c>
      <c r="K191" s="4">
        <f>COUNTIFS(moras2[SECTOR], H191, moras2[INDICADOR_MOROSO], "SI")</f>
        <v>166</v>
      </c>
    </row>
    <row r="206" spans="8:11" x14ac:dyDescent="0.35">
      <c r="H206" s="3" t="s">
        <v>48</v>
      </c>
      <c r="I206" s="3" t="s">
        <v>43</v>
      </c>
      <c r="J206" s="3" t="s">
        <v>46</v>
      </c>
      <c r="K206" s="3" t="s">
        <v>39</v>
      </c>
    </row>
    <row r="207" spans="8:11" x14ac:dyDescent="0.35">
      <c r="H207" s="4" t="str" cm="1">
        <f t="array" ref="H207:H208">_xlfn.UNIQUE(moras2[INDICADOR_ACTIVO])</f>
        <v>SI</v>
      </c>
      <c r="I207" s="4">
        <f>K207/J207*100</f>
        <v>17.156665324204592</v>
      </c>
      <c r="J207" s="4">
        <f>COUNTIF(moras2[INDICADOR_ACTIVO],H207)</f>
        <v>4966</v>
      </c>
      <c r="K207" s="4">
        <f>COUNTIFS(moras2[INDICADOR_ACTIVO], H207, moras2[INDICADOR_MOROSO], "SI")</f>
        <v>852</v>
      </c>
    </row>
    <row r="208" spans="8:11" x14ac:dyDescent="0.35">
      <c r="H208" s="4" t="str">
        <v>NO</v>
      </c>
      <c r="I208" s="4">
        <f>K208/J208*100</f>
        <v>52.941176470588239</v>
      </c>
      <c r="J208" s="4">
        <f>COUNTIF(moras2[INDICADOR_ACTIVO],H208)</f>
        <v>34</v>
      </c>
      <c r="K208" s="4">
        <f>COUNTIFS(moras2[INDICADOR_ACTIVO], H208, moras2[INDICADOR_MOROSO],"SI")</f>
        <v>18</v>
      </c>
    </row>
    <row r="223" spans="8:11" x14ac:dyDescent="0.35">
      <c r="H223" s="3" t="s">
        <v>49</v>
      </c>
      <c r="I223" s="3" t="s">
        <v>43</v>
      </c>
      <c r="J223" s="3" t="s">
        <v>46</v>
      </c>
      <c r="K223" s="3" t="s">
        <v>39</v>
      </c>
    </row>
    <row r="224" spans="8:11" x14ac:dyDescent="0.35">
      <c r="H224" s="4" t="str" cm="1">
        <f t="array" ref="H224:H225">_xlfn.UNIQUE(moras2[INDICADOR_ACTIVO])</f>
        <v>SI</v>
      </c>
      <c r="I224" s="4">
        <f>K224/J224*100</f>
        <v>24.046434494195687</v>
      </c>
      <c r="J224" s="4">
        <f>COUNTIF(moras2[INDICADOR.EXTRANJERO],H224)</f>
        <v>603</v>
      </c>
      <c r="K224" s="4">
        <f>COUNTIFS(moras2[INDICADOR.EXTRANJERO], H224, moras2[INDICADOR_MOROSO], "SI")</f>
        <v>145</v>
      </c>
    </row>
    <row r="225" spans="8:11" x14ac:dyDescent="0.35">
      <c r="H225" s="4" t="str">
        <v>NO</v>
      </c>
      <c r="I225" s="4">
        <f>K225/J225*100</f>
        <v>16.488514896520353</v>
      </c>
      <c r="J225" s="4">
        <f>COUNTIF(moras2[INDICADOR.EXTRANJERO],H225)</f>
        <v>4397</v>
      </c>
      <c r="K225" s="4">
        <f>COUNTIFS(moras2[INDICADOR.EXTRANJERO], H225, moras2[INDICADOR_MOROSO], "SI")</f>
        <v>725</v>
      </c>
    </row>
    <row r="240" spans="8:11" s="2" customFormat="1" x14ac:dyDescent="0.35"/>
    <row r="242" spans="8:10" x14ac:dyDescent="0.35">
      <c r="H242" s="3" t="s">
        <v>51</v>
      </c>
      <c r="I242" s="3" t="s">
        <v>39</v>
      </c>
      <c r="J242" s="3" t="s">
        <v>50</v>
      </c>
    </row>
    <row r="243" spans="8:10" x14ac:dyDescent="0.35">
      <c r="H243" s="4" t="str" cm="1">
        <f t="array" ref="H243:H246">_xlfn.UNIQUE(moras2[RANGOS_EDAD])</f>
        <v>56+</v>
      </c>
      <c r="I243" s="4">
        <f>COUNTIFS(moras2[RANGOS_EDAD], H243, moras2[INDICADOR_MOROSO], "SI")</f>
        <v>162</v>
      </c>
      <c r="J243" s="4">
        <f>COUNTIFS(moras2[RANGOS_EDAD],H243, moras2[INDICADOR_MOROSO],"NO")</f>
        <v>765</v>
      </c>
    </row>
    <row r="244" spans="8:10" x14ac:dyDescent="0.35">
      <c r="H244" s="4" t="str">
        <v>46-55</v>
      </c>
      <c r="I244" s="4">
        <f>COUNTIFS(moras2[RANGOS_EDAD], H244, moras2[INDICADOR_MOROSO], "SI")</f>
        <v>212</v>
      </c>
      <c r="J244" s="4">
        <f>COUNTIFS(moras2[RANGOS_EDAD],H244, moras2[INDICADOR_MOROSO],"NO")</f>
        <v>700</v>
      </c>
    </row>
    <row r="245" spans="8:10" x14ac:dyDescent="0.35">
      <c r="H245" s="4" t="str">
        <v>36-45</v>
      </c>
      <c r="I245" s="4">
        <f>COUNTIFS(moras2[RANGOS_EDAD], H245, moras2[INDICADOR_MOROSO], "SI")</f>
        <v>254</v>
      </c>
      <c r="J245" s="4">
        <f>COUNTIFS(moras2[RANGOS_EDAD],H245, moras2[INDICADOR_MOROSO],"NO")</f>
        <v>1002</v>
      </c>
    </row>
    <row r="246" spans="8:10" x14ac:dyDescent="0.35">
      <c r="H246" s="4" t="str">
        <v>26-35</v>
      </c>
      <c r="I246" s="4">
        <f>COUNTIFS(moras2[RANGOS_EDAD], H246, moras2[INDICADOR_MOROSO], "SI")</f>
        <v>242</v>
      </c>
      <c r="J246" s="4">
        <f>COUNTIFS(moras2[RANGOS_EDAD],H246, moras2[INDICADOR_MOROSO],"NO")</f>
        <v>1663</v>
      </c>
    </row>
    <row r="259" spans="8:10" x14ac:dyDescent="0.35">
      <c r="H259" s="3" t="s">
        <v>54</v>
      </c>
      <c r="I259" s="3" t="s">
        <v>39</v>
      </c>
      <c r="J259" s="3" t="s">
        <v>50</v>
      </c>
    </row>
    <row r="260" spans="8:10" x14ac:dyDescent="0.35">
      <c r="H260" s="4" t="str" cm="1">
        <f t="array" ref="H260:H263">_xlfn.UNIQUE(moras2[RANGOS_SALARIO])</f>
        <v>5.000.001-16.858.742</v>
      </c>
      <c r="I260" s="4">
        <f>COUNTIFS(moras2[RANGOS_SALARIO], H260, moras2[INDICADOR_MOROSO], "SI")</f>
        <v>1</v>
      </c>
      <c r="J260" s="4">
        <f>COUNTIFS(moras2[RANGOS_SALARIO],H260, moras2[INDICADOR_MOROSO],"NO")</f>
        <v>22</v>
      </c>
    </row>
    <row r="261" spans="8:10" x14ac:dyDescent="0.35">
      <c r="H261" s="4" t="str">
        <v>1.000.001-5.000.000</v>
      </c>
      <c r="I261" s="4">
        <f>COUNTIFS(moras2[RANGOS_SALARIO], H261, moras2[INDICADOR_MOROSO], "SI")</f>
        <v>86</v>
      </c>
      <c r="J261" s="4">
        <f>COUNTIFS(moras2[RANGOS_SALARIO],H261, moras2[INDICADOR_MOROSO],"NO")</f>
        <v>674</v>
      </c>
    </row>
    <row r="262" spans="8:10" x14ac:dyDescent="0.35">
      <c r="H262" s="4" t="str">
        <v>500.001-1.000.000</v>
      </c>
      <c r="I262" s="4">
        <f>COUNTIFS(moras2[RANGOS_SALARIO], H262, moras2[INDICADOR_MOROSO], "SI")</f>
        <v>178</v>
      </c>
      <c r="J262" s="4">
        <f>COUNTIFS(moras2[RANGOS_SALARIO],H262, moras2[INDICADOR_MOROSO],"NO")</f>
        <v>1021</v>
      </c>
    </row>
    <row r="263" spans="8:10" x14ac:dyDescent="0.35">
      <c r="H263" s="4" t="str">
        <v>0-500.000</v>
      </c>
      <c r="I263" s="4">
        <f>COUNTIFS(moras2[RANGOS_SALARIO], H263, moras2[INDICADOR_MOROSO], "SI")</f>
        <v>605</v>
      </c>
      <c r="J263" s="4">
        <f>COUNTIFS(moras2[RANGOS_SALARIO],H263, moras2[INDICADOR_MOROSO],"NO")</f>
        <v>2413</v>
      </c>
    </row>
    <row r="275" s="2" customFormat="1" x14ac:dyDescent="0.35"/>
  </sheetData>
  <mergeCells count="3">
    <mergeCell ref="H85:I85"/>
    <mergeCell ref="H68:I68"/>
    <mergeCell ref="H51:I51"/>
  </mergeCells>
  <pageMargins left="0.7" right="0.7" top="0.75" bottom="0.75" header="0.3" footer="0.3"/>
  <pageSetup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A330E2C4-B988-44BB-92B2-EFAD39354BF6}">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moras</vt:lpstr>
      <vt:lpstr>mora_imputada</vt:lpstr>
      <vt:lpstr>Resolución de ejercicios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Daniela Prado</dc:creator>
  <cp:lastModifiedBy>Daniela Prado</cp:lastModifiedBy>
  <dcterms:created xsi:type="dcterms:W3CDTF">2025-11-30T04:53:22Z</dcterms:created>
  <dcterms:modified xsi:type="dcterms:W3CDTF">2025-11-30T22:23:09Z</dcterms:modified>
</cp:coreProperties>
</file>